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1" firstSheet="0" activeTab="0" autoFilterDateGrouping="1"/>
  </bookViews>
  <sheets>
    <sheet name="الملخص" sheetId="1" state="visible" r:id="rId1"/>
    <sheet name="دليل الاستخدام" sheetId="2" state="visible" r:id="rId2"/>
    <sheet name="RM &amp; PM" sheetId="3" state="visible" r:id="rId3"/>
    <sheet name="Off -Records" sheetId="4" state="visible" r:id="rId4"/>
    <sheet name="Inner &amp; Assembled" sheetId="5" state="visible" r:id="rId5"/>
    <sheet name="Stagnant I &amp; A" sheetId="6" state="visible" r:id="rId6"/>
    <sheet name="Historical R&amp;PM" sheetId="7" state="visible" r:id="rId7"/>
    <sheet name="Historical I &amp; A" sheetId="8" state="visible" r:id="rId8"/>
  </sheets>
  <definedNames>
    <definedName name="_xlnm._FilterDatabase" localSheetId="2" hidden="1">'RM &amp; PM'!$A$1:$BR$792</definedName>
    <definedName name="_xlnm._FilterDatabase" localSheetId="3" hidden="1">'Off -Records'!$A$1:$BK$109</definedName>
    <definedName name="_xlnm._FilterDatabase" localSheetId="4" hidden="1">'Inner &amp; Assembled'!$A$1:$BC$833</definedName>
    <definedName name="_xlnm._FilterDatabase" localSheetId="5" hidden="1">'Stagnant I &amp; A'!$A$1:$BC$928</definedName>
    <definedName name="_xlnm._FilterDatabase" localSheetId="6" hidden="1">'Historical R&amp;PM'!$A$1:$BR$804</definedName>
    <definedName name="_xlnm._FilterDatabase" localSheetId="7" hidden="1">'Historical I &amp; A'!$A$1:$BC$942</definedName>
  </definedNames>
  <calcPr calcId="191029" fullCalcOnLoad="1"/>
</workbook>
</file>

<file path=xl/styles.xml><?xml version="1.0" encoding="utf-8"?>
<styleSheet xmlns="http://schemas.openxmlformats.org/spreadsheetml/2006/main">
  <numFmts count="5">
    <numFmt numFmtId="164" formatCode="yyyy\-mm\-dd;@"/>
    <numFmt numFmtId="165" formatCode="[$-409]d\-mmm\-yyyy;@"/>
    <numFmt numFmtId="166" formatCode="[$-409]mmm\-yy;@"/>
    <numFmt numFmtId="167" formatCode="_(* #,##0.000_);_(* \(#,##0.000\);_(* &quot;-&quot;??_);_(@_)"/>
    <numFmt numFmtId="168" formatCode="0.000"/>
  </numFmts>
  <fonts count="35">
    <font>
      <name val="Calibri"/>
      <family val="2"/>
      <color theme="1"/>
      <sz val="11"/>
      <scheme val="minor"/>
    </font>
    <font>
      <name val="Calibri"/>
      <family val="2"/>
      <color theme="1"/>
      <sz val="11"/>
      <scheme val="minor"/>
    </font>
    <font>
      <name val="Times New Roman"/>
      <family val="1"/>
      <b val="1"/>
      <color theme="0"/>
      <sz val="9"/>
    </font>
    <font>
      <name val="Times New Roman"/>
      <family val="1"/>
      <color theme="1"/>
      <sz val="9"/>
    </font>
    <font>
      <name val="Times New Roman"/>
      <family val="1"/>
      <sz val="9"/>
    </font>
    <font>
      <name val="Times New Roman"/>
      <family val="1"/>
      <color rgb="FF000000"/>
      <sz val="9"/>
    </font>
    <font>
      <name val="Times New Roman"/>
      <family val="1"/>
      <color rgb="FF393B3B"/>
      <sz val="9"/>
    </font>
    <font>
      <name val="Times New Roman"/>
      <family val="1"/>
      <color theme="0"/>
      <sz val="9"/>
    </font>
    <font>
      <name val="Times New Roman"/>
      <family val="1"/>
      <b val="1"/>
      <color theme="1"/>
      <sz val="9"/>
    </font>
    <font>
      <name val="Times New Roman"/>
      <family val="1"/>
      <color theme="1"/>
      <sz val="11"/>
    </font>
    <font>
      <name val="Calibri"/>
      <family val="2"/>
      <sz val="8"/>
      <scheme val="minor"/>
    </font>
    <font>
      <name val="Times New Roman"/>
      <family val="1"/>
      <b val="1"/>
      <color theme="1" tint="0.0499893185216834"/>
      <sz val="10"/>
    </font>
    <font>
      <name val="Times New Roman"/>
      <family val="1"/>
      <b val="1"/>
      <color theme="1"/>
      <sz val="10"/>
    </font>
    <font>
      <name val="Calibri"/>
      <family val="2"/>
      <color theme="1"/>
      <sz val="9"/>
      <scheme val="minor"/>
    </font>
    <font>
      <name val="TimesNewRomanPS-BoldMT"/>
      <color rgb="FF000000"/>
      <sz val="9"/>
    </font>
    <font>
      <name val="Calibri"/>
      <family val="2"/>
      <color theme="1"/>
      <sz val="10"/>
      <scheme val="minor"/>
    </font>
    <font>
      <name val="Times New Roman"/>
      <family val="1"/>
      <color rgb="FF000000"/>
      <sz val="10"/>
    </font>
    <font>
      <name val="Calibri"/>
      <family val="2"/>
      <color rgb="FF000000"/>
      <sz val="11"/>
    </font>
    <font>
      <name val="CIDFont+F2"/>
      <color rgb="FF000000"/>
      <sz val="9"/>
    </font>
    <font>
      <name val="Arial"/>
      <family val="2"/>
      <color rgb="FF000000"/>
      <sz val="10"/>
    </font>
    <font>
      <name val="Calibri"/>
      <family val="2"/>
      <color rgb="FF000000"/>
      <sz val="9"/>
    </font>
    <font>
      <name val="Calibri"/>
      <family val="2"/>
      <sz val="10"/>
    </font>
    <font>
      <name val="Calibri"/>
      <sz val="10"/>
    </font>
    <font>
      <name val="Arial"/>
      <charset val="1"/>
      <sz val="9"/>
    </font>
    <font>
      <name val="Arial"/>
      <charset val="1"/>
      <sz val="10"/>
    </font>
    <font>
      <name val="Arial"/>
      <family val="2"/>
      <color rgb="FF000000"/>
      <sz val="9"/>
    </font>
    <font>
      <name val="Times New Roman"/>
      <charset val="1"/>
      <sz val="10"/>
    </font>
    <font>
      <name val="Arial"/>
      <sz val="10"/>
    </font>
    <font>
      <b val="1"/>
      <color rgb="00FFFFFF"/>
      <sz val="10"/>
    </font>
    <font>
      <color rgb="009C0006"/>
    </font>
    <font>
      <b val="1"/>
      <color rgb="001F4E79"/>
      <sz val="16"/>
    </font>
    <font>
      <i val="1"/>
      <color rgb="00808080"/>
      <sz val="9"/>
    </font>
    <font>
      <b val="1"/>
      <color rgb="00FFFFFF"/>
      <sz val="12"/>
    </font>
    <font>
      <sz val="11"/>
    </font>
    <font>
      <b val="1"/>
      <color rgb="00C65911"/>
      <sz val="12"/>
    </font>
  </fonts>
  <fills count="56">
    <fill>
      <patternFill/>
    </fill>
    <fill>
      <patternFill patternType="gray125"/>
    </fill>
    <fill>
      <patternFill patternType="solid">
        <fgColor theme="1" tint="0.0499893185216834"/>
        <bgColor indexed="64"/>
      </patternFill>
    </fill>
    <fill>
      <patternFill patternType="solid">
        <fgColor theme="1" tint="0.149998474074526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0.0499893185216834"/>
        <bgColor indexed="64"/>
      </patternFill>
    </fill>
    <fill>
      <patternFill patternType="solid">
        <fgColor theme="0" tint="-0.0499893185216834"/>
        <bgColor theme="4" tint="0.7999816888943144"/>
      </patternFill>
    </fill>
    <fill>
      <patternFill patternType="solid">
        <fgColor theme="0" tint="-0.0499893185216834"/>
        <bgColor theme="4" tint="0.5999938962981048"/>
      </patternFill>
    </fill>
    <fill>
      <patternFill patternType="solid">
        <fgColor rgb="FF00B050"/>
        <bgColor indexed="64"/>
      </patternFill>
    </fill>
    <fill>
      <patternFill patternType="solid">
        <fgColor rgb="FF00B0F0"/>
        <bgColor indexed="64"/>
      </patternFill>
    </fill>
    <fill>
      <patternFill patternType="solid">
        <fgColor theme="1"/>
        <bgColor indexed="64"/>
      </patternFill>
    </fill>
    <fill>
      <patternFill patternType="solid">
        <fgColor theme="0" tint="-0.499984740745262"/>
        <bgColor indexed="64"/>
      </patternFill>
    </fill>
    <fill>
      <patternFill patternType="solid">
        <fgColor theme="5" tint="0.3999755851924192"/>
        <bgColor indexed="64"/>
      </patternFill>
    </fill>
    <fill>
      <patternFill patternType="solid">
        <fgColor theme="7"/>
        <bgColor indexed="64"/>
      </patternFill>
    </fill>
    <fill>
      <patternFill patternType="solid">
        <fgColor rgb="FFDDEBF7"/>
        <bgColor indexed="64"/>
      </patternFill>
    </fill>
    <fill>
      <patternFill patternType="solid">
        <fgColor rgb="FFFFFF00"/>
        <bgColor theme="4" tint="0.5999938962981048"/>
      </patternFill>
    </fill>
    <fill>
      <patternFill patternType="solid">
        <fgColor theme="4" tint="0.7999816888943144"/>
        <bgColor theme="4" tint="0.7999816888943144"/>
      </patternFill>
    </fill>
    <fill>
      <patternFill patternType="solid">
        <fgColor theme="0"/>
        <bgColor indexed="64"/>
      </patternFill>
    </fill>
    <fill>
      <patternFill patternType="solid">
        <fgColor theme="0"/>
        <bgColor theme="4" tint="0.5999938962981048"/>
      </patternFill>
    </fill>
    <fill>
      <patternFill patternType="solid">
        <fgColor theme="9"/>
        <bgColor indexed="64"/>
      </patternFill>
    </fill>
    <fill>
      <patternFill patternType="solid">
        <fgColor theme="4"/>
        <bgColor indexed="64"/>
      </patternFill>
    </fill>
    <fill>
      <patternFill patternType="solid">
        <fgColor theme="7"/>
        <bgColor theme="4" tint="0.7999816888943144"/>
      </patternFill>
    </fill>
    <fill>
      <patternFill patternType="solid">
        <fgColor rgb="FFF2F2F2"/>
        <bgColor indexed="64"/>
      </patternFill>
    </fill>
    <fill>
      <patternFill patternType="solid">
        <fgColor rgb="FFC00000"/>
        <bgColor indexed="64"/>
      </patternFill>
    </fill>
    <fill>
      <patternFill patternType="solid">
        <fgColor theme="8"/>
        <bgColor indexed="64"/>
      </patternFill>
    </fill>
    <fill>
      <patternFill patternType="solid">
        <fgColor rgb="FFFFFFFF"/>
        <bgColor indexed="64"/>
      </patternFill>
    </fill>
    <fill>
      <patternFill patternType="solid">
        <fgColor theme="4" tint="0.3999755851924192"/>
        <bgColor indexed="64"/>
      </patternFill>
    </fill>
    <fill>
      <patternFill patternType="solid">
        <fgColor theme="7" tint="0.3999755851924192"/>
        <bgColor indexed="64"/>
      </patternFill>
    </fill>
    <fill>
      <patternFill patternType="solid">
        <fgColor theme="7" tint="0.5999938962981048"/>
        <bgColor indexed="64"/>
      </patternFill>
    </fill>
    <fill>
      <patternFill patternType="solid">
        <fgColor rgb="FFF3E5F5"/>
      </patternFill>
    </fill>
    <fill>
      <patternFill patternType="solid">
        <fgColor theme="4" tint="0.5999938962981048"/>
        <bgColor indexed="64"/>
      </patternFill>
    </fill>
    <fill>
      <patternFill patternType="solid">
        <fgColor theme="4" tint="0.7999816888943144"/>
        <bgColor indexed="64"/>
      </patternFill>
    </fill>
    <fill>
      <patternFill patternType="solid">
        <fgColor theme="4" tint="0.5999938962981048"/>
        <bgColor rgb="FFD5E8F5"/>
      </patternFill>
    </fill>
    <fill>
      <patternFill patternType="solid">
        <fgColor theme="4" tint="0.5999938962981048"/>
        <bgColor rgb="FFFCE4D6"/>
      </patternFill>
    </fill>
    <fill>
      <patternFill patternType="solid">
        <fgColor theme="4" tint="0.5999938962981048"/>
        <bgColor rgb="FFFFF2CC"/>
      </patternFill>
    </fill>
    <fill>
      <patternFill patternType="solid">
        <fgColor theme="6"/>
        <bgColor rgb="FFFFFFFF"/>
      </patternFill>
    </fill>
    <fill>
      <patternFill patternType="solid">
        <fgColor theme="6"/>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9" tint="0.3999755851924192"/>
        <bgColor indexed="64"/>
      </patternFill>
    </fill>
    <fill>
      <patternFill patternType="solid">
        <fgColor theme="9" tint="0.3999755851924192"/>
        <bgColor rgb="FFE2EFDA"/>
      </patternFill>
    </fill>
    <fill>
      <patternFill patternType="solid">
        <fgColor theme="9" tint="0.3999755851924192"/>
        <bgColor rgb="FFFCE4D6"/>
      </patternFill>
    </fill>
    <fill>
      <patternFill patternType="solid">
        <fgColor theme="9" tint="0.3999755851924192"/>
        <bgColor rgb="FFFFF2CC"/>
      </patternFill>
    </fill>
    <fill>
      <patternFill patternType="solid">
        <fgColor theme="9" tint="0.3999755851924192"/>
        <bgColor rgb="FFDEEAF1"/>
      </patternFill>
    </fill>
    <fill>
      <patternFill patternType="solid">
        <fgColor rgb="FFFFF2CC"/>
        <bgColor rgb="FFFFFFFF"/>
      </patternFill>
    </fill>
    <fill>
      <patternFill patternType="solid">
        <fgColor theme="5" tint="0.7999816888943144"/>
        <bgColor indexed="64"/>
      </patternFill>
    </fill>
    <fill>
      <patternFill patternType="solid">
        <fgColor rgb="00305496"/>
      </patternFill>
    </fill>
    <fill>
      <patternFill patternType="solid">
        <fgColor rgb="001F7A6D"/>
      </patternFill>
    </fill>
    <fill>
      <patternFill patternType="solid">
        <fgColor rgb="00548235"/>
      </patternFill>
    </fill>
    <fill>
      <patternFill patternType="solid">
        <fgColor rgb="00C65911"/>
      </patternFill>
    </fill>
    <fill>
      <patternFill patternType="solid">
        <fgColor rgb="007F7F7F"/>
      </patternFill>
    </fill>
    <fill>
      <patternFill patternType="solid">
        <fgColor rgb="00FCE4D6"/>
      </patternFill>
    </fill>
    <fill>
      <patternFill patternType="solid">
        <fgColor rgb="00FFC7CE"/>
      </patternFill>
    </fill>
    <fill>
      <patternFill patternType="solid">
        <fgColor rgb="009C0006"/>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rgb="FF9BC2E6"/>
      </top>
      <bottom style="medium">
        <color rgb="FF9BC2E6"/>
      </bottom>
      <diagonal/>
    </border>
    <border>
      <left style="medium">
        <color indexed="64"/>
      </left>
      <right/>
      <top style="medium">
        <color indexed="64"/>
      </top>
      <bottom style="medium">
        <color indexed="64"/>
      </bottom>
      <diagonal/>
    </border>
    <border>
      <left/>
      <right/>
      <top/>
      <bottom style="medium">
        <color rgb="FF9BC2E6"/>
      </bottom>
      <diagonal/>
    </border>
    <border>
      <left style="medium">
        <color indexed="64"/>
      </left>
      <right/>
      <top/>
      <bottom style="medium">
        <color indexed="64"/>
      </bottom>
      <diagonal/>
    </border>
    <border>
      <left style="medium">
        <color indexed="64"/>
      </left>
      <right/>
      <top/>
      <bottom style="medium">
        <color rgb="FF9BC2E6"/>
      </bottom>
      <diagonal/>
    </border>
    <border>
      <left style="medium">
        <color rgb="FF9BC2E6"/>
      </left>
      <right/>
      <top style="medium">
        <color rgb="FF9BC2E6"/>
      </top>
      <bottom style="medium">
        <color rgb="FF9BC2E6"/>
      </bottom>
      <diagonal/>
    </border>
    <border>
      <left style="medium">
        <color rgb="FF9BC2E6"/>
      </left>
      <right/>
      <top/>
      <bottom style="medium">
        <color rgb="FF9BC2E6"/>
      </bottom>
      <diagonal/>
    </border>
    <border>
      <left style="medium">
        <color indexed="64"/>
      </left>
      <right style="medium">
        <color indexed="64"/>
      </right>
      <top style="medium">
        <color indexed="64"/>
      </top>
      <bottom style="medium">
        <color rgb="FF9BC2E6"/>
      </bottom>
      <diagonal/>
    </border>
    <border>
      <left style="medium">
        <color indexed="64"/>
      </left>
      <right style="medium">
        <color indexed="64"/>
      </right>
      <top/>
      <bottom style="medium">
        <color rgb="FF9BC2E6"/>
      </bottom>
      <diagonal/>
    </border>
    <border>
      <left style="medium">
        <color rgb="FF000000"/>
      </left>
      <right style="medium">
        <color rgb="FF000000"/>
      </right>
      <top style="medium">
        <color rgb="FF000000"/>
      </top>
      <bottom style="medium">
        <color rgb="FF000000"/>
      </bottom>
      <diagonal/>
    </border>
    <border>
      <left/>
      <right/>
      <top style="thin">
        <color theme="4" tint="0.3999755851924192"/>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9E9E9E"/>
      </left>
      <right style="thin">
        <color rgb="FF9E9E9E"/>
      </right>
      <top style="thin">
        <color rgb="FF9E9E9E"/>
      </top>
      <bottom style="thin">
        <color rgb="FF9E9E9E"/>
      </bottom>
      <diagonal/>
    </border>
    <border>
      <left style="thin">
        <color rgb="FFAAAAAA"/>
      </left>
      <right style="thin">
        <color rgb="FFAAAAAA"/>
      </right>
      <top style="thin">
        <color rgb="FFAAAAAA"/>
      </top>
      <bottom style="thin">
        <color rgb="FFAAAAAA"/>
      </bottom>
      <diagonal/>
    </border>
    <border>
      <left style="thin">
        <color rgb="FF9AA8A0"/>
      </left>
      <right style="thin">
        <color rgb="FF9AA8A0"/>
      </right>
      <top style="thin">
        <color rgb="FF9AA8A0"/>
      </top>
      <bottom style="thin">
        <color rgb="FF9AA8A0"/>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B0B0B0"/>
      </left>
      <right style="thin">
        <color rgb="FFB0B0B0"/>
      </right>
      <top style="thin">
        <color rgb="FFB0B0B0"/>
      </top>
      <bottom style="thin">
        <color rgb="FFB0B0B0"/>
      </bottom>
      <diagonal/>
    </border>
    <border>
      <left style="thin">
        <color rgb="00D9D9D9"/>
      </left>
      <right style="thin">
        <color rgb="00D9D9D9"/>
      </right>
      <top style="thin">
        <color rgb="00D9D9D9"/>
      </top>
      <bottom style="thin">
        <color rgb="00D9D9D9"/>
      </bottom>
    </border>
  </borders>
  <cellStyleXfs count="3">
    <xf numFmtId="0" fontId="1" fillId="0" borderId="0"/>
    <xf numFmtId="43" fontId="1" fillId="0" borderId="0"/>
    <xf numFmtId="43" fontId="1" fillId="0" borderId="0"/>
  </cellStyleXfs>
  <cellXfs count="492">
    <xf numFmtId="0" fontId="0" fillId="0" borderId="0" pivotButton="0" quotePrefix="0" xfId="0"/>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2" fontId="2" fillId="12" borderId="1" applyAlignment="1" pivotButton="0" quotePrefix="0" xfId="0">
      <alignment horizontal="left" vertical="top" wrapText="1"/>
    </xf>
    <xf numFmtId="0" fontId="2" fillId="12" borderId="1" applyAlignment="1" pivotButton="0" quotePrefix="0" xfId="0">
      <alignment horizontal="left" vertical="top" wrapText="1"/>
    </xf>
    <xf numFmtId="0" fontId="2" fillId="3" borderId="1" applyAlignment="1" pivotButton="0" quotePrefix="0" xfId="0">
      <alignment horizontal="left" vertical="top" wrapText="1"/>
    </xf>
    <xf numFmtId="164" fontId="2" fillId="3" borderId="1" applyAlignment="1" pivotButton="0" quotePrefix="0" xfId="0">
      <alignment horizontal="left" vertical="top" wrapText="1"/>
    </xf>
    <xf numFmtId="0" fontId="3" fillId="0" borderId="0" applyAlignment="1" pivotButton="0" quotePrefix="0" xfId="0">
      <alignment horizontal="left" vertical="top"/>
    </xf>
    <xf numFmtId="0" fontId="3" fillId="7" borderId="1" applyAlignment="1" pivotButton="0" quotePrefix="0" xfId="0">
      <alignment horizontal="left" vertical="top" wrapText="1"/>
    </xf>
    <xf numFmtId="14" fontId="3" fillId="7" borderId="1" applyAlignment="1" pivotButton="0" quotePrefix="0" xfId="0">
      <alignment horizontal="left" vertical="top" wrapText="1"/>
    </xf>
    <xf numFmtId="49" fontId="3" fillId="7" borderId="1" applyAlignment="1" pivotButton="0" quotePrefix="0" xfId="0">
      <alignment horizontal="left" vertical="top" wrapText="1"/>
    </xf>
    <xf numFmtId="2" fontId="3" fillId="8" borderId="1" applyAlignment="1" pivotButton="0" quotePrefix="0" xfId="0">
      <alignment horizontal="left" vertical="top" wrapText="1"/>
    </xf>
    <xf numFmtId="0" fontId="3" fillId="9" borderId="1" applyAlignment="1" pivotButton="0" quotePrefix="0" xfId="0">
      <alignment horizontal="left" vertical="top" wrapText="1"/>
    </xf>
    <xf numFmtId="2" fontId="3" fillId="7" borderId="1" applyAlignment="1" pivotButton="0" quotePrefix="0" xfId="0">
      <alignment horizontal="left" vertical="top"/>
    </xf>
    <xf numFmtId="0" fontId="3" fillId="7" borderId="1" applyAlignment="1" pivotButton="0" quotePrefix="0" xfId="0">
      <alignment horizontal="left" vertical="top"/>
    </xf>
    <xf numFmtId="43" fontId="3" fillId="7" borderId="1" applyAlignment="1" pivotButton="0" quotePrefix="0" xfId="1">
      <alignment horizontal="left" vertical="top"/>
    </xf>
    <xf numFmtId="43" fontId="4" fillId="4" borderId="1" applyAlignment="1" pivotButton="0" quotePrefix="0" xfId="1">
      <alignment horizontal="left" vertical="top" wrapText="1"/>
    </xf>
    <xf numFmtId="43" fontId="4" fillId="5" borderId="1" applyAlignment="1" pivotButton="0" quotePrefix="0" xfId="1">
      <alignment horizontal="left" vertical="top" wrapText="1"/>
    </xf>
    <xf numFmtId="43" fontId="4" fillId="10" borderId="1" applyAlignment="1" pivotButton="0" quotePrefix="0" xfId="1">
      <alignment horizontal="left" vertical="top" wrapText="1"/>
    </xf>
    <xf numFmtId="43" fontId="4" fillId="11" borderId="1" applyAlignment="1" pivotButton="0" quotePrefix="0" xfId="1">
      <alignment horizontal="left" vertical="top" wrapText="1"/>
    </xf>
    <xf numFmtId="43" fontId="4" fillId="6" borderId="1" applyAlignment="1" pivotButton="0" quotePrefix="0" xfId="1">
      <alignment horizontal="left" vertical="top" wrapText="1"/>
    </xf>
    <xf numFmtId="2" fontId="3" fillId="9" borderId="1" applyAlignment="1" pivotButton="0" quotePrefix="0" xfId="0">
      <alignment horizontal="left" vertical="top" wrapText="1"/>
    </xf>
    <xf numFmtId="0" fontId="5" fillId="7" borderId="1" applyAlignment="1" pivotButton="0" quotePrefix="0" xfId="0">
      <alignment horizontal="left" vertical="top" wrapText="1"/>
    </xf>
    <xf numFmtId="49" fontId="5" fillId="7" borderId="1" applyAlignment="1" pivotButton="0" quotePrefix="0" xfId="0">
      <alignment horizontal="left" vertical="top" wrapText="1"/>
    </xf>
    <xf numFmtId="17" fontId="5" fillId="7" borderId="1" applyAlignment="1" pivotButton="0" quotePrefix="0" xfId="0">
      <alignment horizontal="left" vertical="top" wrapText="1"/>
    </xf>
    <xf numFmtId="2" fontId="5" fillId="9" borderId="1" applyAlignment="1" pivotButton="0" quotePrefix="0" xfId="0">
      <alignment horizontal="left" vertical="top" wrapText="1"/>
    </xf>
    <xf numFmtId="2" fontId="3" fillId="7" borderId="1" applyAlignment="1" pivotButton="0" quotePrefix="0" xfId="0">
      <alignment horizontal="left" vertical="top" wrapText="1"/>
    </xf>
    <xf numFmtId="49" fontId="3" fillId="7" borderId="1" applyAlignment="1" pivotButton="0" quotePrefix="0" xfId="0">
      <alignment horizontal="left" vertical="top"/>
    </xf>
    <xf numFmtId="17" fontId="3" fillId="7" borderId="1" applyAlignment="1" pivotButton="0" quotePrefix="0" xfId="0">
      <alignment horizontal="left" vertical="top"/>
    </xf>
    <xf numFmtId="43" fontId="3" fillId="9" borderId="1" applyAlignment="1" pivotButton="0" quotePrefix="0" xfId="1">
      <alignment horizontal="left" vertical="top" wrapText="1"/>
    </xf>
    <xf numFmtId="49" fontId="5" fillId="7" borderId="1" applyAlignment="1" pivotButton="0" quotePrefix="0" xfId="0">
      <alignment horizontal="left" vertical="top"/>
    </xf>
    <xf numFmtId="0" fontId="3" fillId="8" borderId="1" applyAlignment="1" pivotButton="0" quotePrefix="0" xfId="0">
      <alignment horizontal="left" vertical="top" wrapText="1"/>
    </xf>
    <xf numFmtId="0" fontId="5" fillId="7" borderId="1" applyAlignment="1" pivotButton="0" quotePrefix="0" xfId="0">
      <alignment horizontal="left" vertical="top"/>
    </xf>
    <xf numFmtId="17" fontId="3" fillId="7" borderId="1" applyAlignment="1" pivotButton="0" quotePrefix="0" xfId="0">
      <alignment horizontal="left" vertical="top" wrapText="1"/>
    </xf>
    <xf numFmtId="14" fontId="5" fillId="7" borderId="1" applyAlignment="1" pivotButton="0" quotePrefix="0" xfId="0">
      <alignment horizontal="left" vertical="top"/>
    </xf>
    <xf numFmtId="14" fontId="3" fillId="7" borderId="1" applyAlignment="1" pivotButton="0" quotePrefix="0" xfId="0">
      <alignment horizontal="left" vertical="top"/>
    </xf>
    <xf numFmtId="3" fontId="3" fillId="7" borderId="1" applyAlignment="1" pivotButton="0" quotePrefix="0" xfId="0">
      <alignment horizontal="left" vertical="top"/>
    </xf>
    <xf numFmtId="49" fontId="3" fillId="9" borderId="1" applyAlignment="1" pivotButton="0" quotePrefix="0" xfId="0">
      <alignment horizontal="left" vertical="top" wrapText="1"/>
    </xf>
    <xf numFmtId="14" fontId="3" fillId="8" borderId="1" applyAlignment="1" pivotButton="0" quotePrefix="0" xfId="0">
      <alignment horizontal="left" vertical="top" wrapText="1"/>
    </xf>
    <xf numFmtId="49" fontId="3" fillId="8" borderId="1" applyAlignment="1" pivotButton="0" quotePrefix="0" xfId="0">
      <alignment horizontal="left" vertical="top" wrapText="1"/>
    </xf>
    <xf numFmtId="49" fontId="3" fillId="8" borderId="1" applyAlignment="1" pivotButton="0" quotePrefix="0" xfId="0">
      <alignment horizontal="left" vertical="top"/>
    </xf>
    <xf numFmtId="17" fontId="5" fillId="8" borderId="1" applyAlignment="1" pivotButton="0" quotePrefix="0" xfId="0">
      <alignment horizontal="left" vertical="top"/>
    </xf>
    <xf numFmtId="17" fontId="3" fillId="8" borderId="1" applyAlignment="1" pivotButton="0" quotePrefix="0" xfId="0">
      <alignment horizontal="left" vertical="top"/>
    </xf>
    <xf numFmtId="2" fontId="5" fillId="8" borderId="1" applyAlignment="1" pivotButton="0" quotePrefix="0" xfId="0">
      <alignment horizontal="left" vertical="top" wrapText="1"/>
    </xf>
    <xf numFmtId="14" fontId="5" fillId="7" borderId="1" applyAlignment="1" pivotButton="0" quotePrefix="0" xfId="0">
      <alignment horizontal="left" vertical="top" wrapText="1"/>
    </xf>
    <xf numFmtId="2" fontId="5" fillId="7" borderId="1" applyAlignment="1" pivotButton="0" quotePrefix="0" xfId="0">
      <alignment horizontal="left" vertical="top" wrapText="1"/>
    </xf>
    <xf numFmtId="0" fontId="5" fillId="8" borderId="1" applyAlignment="1" pivotButton="0" quotePrefix="0" xfId="0">
      <alignment horizontal="left" vertical="top" wrapText="1"/>
    </xf>
    <xf numFmtId="49" fontId="6" fillId="7" borderId="1" applyAlignment="1" pivotButton="0" quotePrefix="0" xfId="0">
      <alignment horizontal="left" vertical="top" wrapText="1"/>
    </xf>
    <xf numFmtId="0" fontId="3" fillId="0" borderId="0" applyAlignment="1" pivotButton="0" quotePrefix="0" xfId="0">
      <alignment horizontal="left" vertical="top" wrapText="1"/>
    </xf>
    <xf numFmtId="2" fontId="3" fillId="0" borderId="0" applyAlignment="1" pivotButton="0" quotePrefix="0" xfId="0">
      <alignment horizontal="left" vertical="top"/>
    </xf>
    <xf numFmtId="0" fontId="8" fillId="0" borderId="0" applyAlignment="1" pivotButton="0" quotePrefix="0" xfId="0">
      <alignment horizontal="left" vertical="top"/>
    </xf>
    <xf numFmtId="0" fontId="9" fillId="0" borderId="0" pivotButton="0" quotePrefix="0" xfId="0"/>
    <xf numFmtId="0" fontId="7" fillId="12" borderId="1" applyAlignment="1" pivotButton="0" quotePrefix="0" xfId="0">
      <alignment horizontal="left" wrapText="1"/>
    </xf>
    <xf numFmtId="14" fontId="7" fillId="12" borderId="1" applyAlignment="1" pivotButton="0" quotePrefix="0" xfId="0">
      <alignment horizontal="left" wrapText="1"/>
    </xf>
    <xf numFmtId="0" fontId="3" fillId="0" borderId="0" applyAlignment="1" pivotButton="0" quotePrefix="0" xfId="0">
      <alignment horizontal="left" wrapText="1"/>
    </xf>
    <xf numFmtId="0" fontId="3" fillId="7" borderId="1" applyAlignment="1" pivotButton="0" quotePrefix="0" xfId="0">
      <alignment horizontal="left" wrapText="1"/>
    </xf>
    <xf numFmtId="14" fontId="3" fillId="7" borderId="1" applyAlignment="1" pivotButton="0" quotePrefix="0" xfId="0">
      <alignment horizontal="left" wrapText="1"/>
    </xf>
    <xf numFmtId="0" fontId="3" fillId="4" borderId="1" applyAlignment="1" pivotButton="0" quotePrefix="0" xfId="0">
      <alignment horizontal="left" wrapText="1"/>
    </xf>
    <xf numFmtId="0" fontId="3" fillId="5" borderId="1" applyAlignment="1" pivotButton="0" quotePrefix="0" xfId="0">
      <alignment horizontal="left" wrapText="1"/>
    </xf>
    <xf numFmtId="0" fontId="3" fillId="10" borderId="1" applyAlignment="1" pivotButton="0" quotePrefix="0" xfId="0">
      <alignment horizontal="left" wrapText="1"/>
    </xf>
    <xf numFmtId="0" fontId="3" fillId="11" borderId="1" applyAlignment="1" pivotButton="0" quotePrefix="0" xfId="0">
      <alignment horizontal="left" wrapText="1"/>
    </xf>
    <xf numFmtId="0" fontId="3" fillId="6" borderId="1" applyAlignment="1" pivotButton="0" quotePrefix="0" xfId="0">
      <alignment horizontal="left" wrapText="1"/>
    </xf>
    <xf numFmtId="2" fontId="3" fillId="7" borderId="1" applyAlignment="1" pivotButton="0" quotePrefix="0" xfId="0">
      <alignment horizontal="left" wrapText="1"/>
    </xf>
    <xf numFmtId="2" fontId="3" fillId="4" borderId="1" applyAlignment="1" pivotButton="0" quotePrefix="0" xfId="0">
      <alignment horizontal="left" wrapText="1"/>
    </xf>
    <xf numFmtId="2" fontId="3" fillId="10" borderId="1" applyAlignment="1" pivotButton="0" quotePrefix="0" xfId="0">
      <alignment horizontal="left" wrapText="1"/>
    </xf>
    <xf numFmtId="14" fontId="3" fillId="0" borderId="0" applyAlignment="1" pivotButton="0" quotePrefix="0" xfId="0">
      <alignment horizontal="left" wrapText="1"/>
    </xf>
    <xf numFmtId="0" fontId="2" fillId="12" borderId="0" applyAlignment="1" pivotButton="0" quotePrefix="0" xfId="0">
      <alignment horizontal="left" wrapText="1"/>
    </xf>
    <xf numFmtId="17" fontId="3" fillId="7" borderId="2" applyAlignment="1" pivotButton="0" quotePrefix="0" xfId="0">
      <alignment horizontal="left" vertical="center" wrapText="1"/>
    </xf>
    <xf numFmtId="165" fontId="3" fillId="7" borderId="1" applyAlignment="1" pivotButton="0" quotePrefix="0" xfId="0">
      <alignment horizontal="left" wrapText="1"/>
    </xf>
    <xf numFmtId="166" fontId="3" fillId="7" borderId="1" applyAlignment="1" pivotButton="0" quotePrefix="0" xfId="0">
      <alignment horizontal="left" wrapText="1"/>
    </xf>
    <xf numFmtId="17" fontId="3" fillId="7" borderId="1" applyAlignment="1" pivotButton="0" quotePrefix="0" xfId="0">
      <alignment horizontal="left" vertical="center" wrapText="1"/>
    </xf>
    <xf numFmtId="17" fontId="3" fillId="7" borderId="1" applyAlignment="1" pivotButton="0" quotePrefix="0" xfId="0">
      <alignment horizontal="left" wrapText="1"/>
    </xf>
    <xf numFmtId="0" fontId="3" fillId="0" borderId="1" applyAlignment="1" pivotButton="0" quotePrefix="0" xfId="0">
      <alignment horizontal="left" wrapText="1"/>
    </xf>
    <xf numFmtId="166" fontId="3" fillId="0" borderId="1" applyAlignment="1" pivotButton="0" quotePrefix="0" xfId="0">
      <alignment horizontal="left" wrapText="1"/>
    </xf>
    <xf numFmtId="0" fontId="3" fillId="13" borderId="1" applyAlignment="1" pivotButton="0" quotePrefix="0" xfId="0">
      <alignment horizontal="left" wrapText="1"/>
    </xf>
    <xf numFmtId="17" fontId="3" fillId="9" borderId="1" applyAlignment="1" pivotButton="0" quotePrefix="0" xfId="0">
      <alignment horizontal="left" vertical="top" wrapText="1"/>
    </xf>
    <xf numFmtId="0" fontId="3" fillId="6" borderId="1" applyAlignment="1" pivotButton="0" quotePrefix="0" xfId="0">
      <alignment horizontal="left" vertical="top"/>
    </xf>
    <xf numFmtId="0" fontId="3" fillId="7" borderId="0" applyAlignment="1" pivotButton="0" quotePrefix="0" xfId="0">
      <alignment horizontal="left" vertical="top"/>
    </xf>
    <xf numFmtId="0" fontId="3" fillId="7" borderId="1" applyAlignment="1" pivotButton="0" quotePrefix="0" xfId="0">
      <alignment horizontal="right" wrapText="1"/>
    </xf>
    <xf numFmtId="0" fontId="3" fillId="5" borderId="1" applyAlignment="1" pivotButton="0" quotePrefix="0" xfId="0">
      <alignment horizontal="right" wrapText="1"/>
    </xf>
    <xf numFmtId="0" fontId="3" fillId="10" borderId="1" applyAlignment="1" pivotButton="0" quotePrefix="0" xfId="0">
      <alignment horizontal="right" wrapText="1"/>
    </xf>
    <xf numFmtId="0" fontId="3" fillId="6" borderId="1" applyAlignment="1" pivotButton="0" quotePrefix="0" xfId="0">
      <alignment horizontal="right" wrapText="1"/>
    </xf>
    <xf numFmtId="0" fontId="2" fillId="3" borderId="1" applyAlignment="1" pivotButton="0" quotePrefix="0" xfId="0">
      <alignment horizontal="right" vertical="top" wrapText="1"/>
    </xf>
    <xf numFmtId="43" fontId="4" fillId="6" borderId="1" applyAlignment="1" pivotButton="0" quotePrefix="0" xfId="1">
      <alignment horizontal="right" vertical="top" wrapText="1"/>
    </xf>
    <xf numFmtId="0" fontId="3" fillId="0" borderId="0" applyAlignment="1" pivotButton="0" quotePrefix="0" xfId="0">
      <alignment horizontal="right" vertical="top"/>
    </xf>
    <xf numFmtId="0" fontId="3" fillId="7" borderId="1" applyAlignment="1" pivotButton="0" quotePrefix="0" xfId="0">
      <alignment horizontal="left" vertical="center" wrapText="1"/>
    </xf>
    <xf numFmtId="166" fontId="3" fillId="7" borderId="1" applyAlignment="1" pivotButton="0" quotePrefix="0" xfId="0">
      <alignment horizontal="left" vertical="top"/>
    </xf>
    <xf numFmtId="0" fontId="3" fillId="5" borderId="0" applyAlignment="1" pivotButton="0" quotePrefix="0" xfId="0">
      <alignment horizontal="left" vertical="top"/>
    </xf>
    <xf numFmtId="0" fontId="11" fillId="7" borderId="1" applyAlignment="1" pivotButton="0" quotePrefix="0" xfId="0">
      <alignment horizontal="center" vertical="top"/>
    </xf>
    <xf numFmtId="0" fontId="12" fillId="0" borderId="0" applyAlignment="1" pivotButton="0" quotePrefix="0" xfId="0">
      <alignment horizontal="left" vertical="top"/>
    </xf>
    <xf numFmtId="0" fontId="12" fillId="7" borderId="1" applyAlignment="1" pivotButton="0" quotePrefix="0" xfId="0">
      <alignment horizontal="left" vertical="top"/>
    </xf>
    <xf numFmtId="14" fontId="12" fillId="7" borderId="1" applyAlignment="1" pivotButton="0" quotePrefix="0" xfId="0">
      <alignment horizontal="left" vertical="top"/>
    </xf>
    <xf numFmtId="0" fontId="12" fillId="7" borderId="1" applyAlignment="1" pivotButton="0" quotePrefix="0" xfId="0">
      <alignment horizontal="left" wrapText="1"/>
    </xf>
    <xf numFmtId="167" fontId="4" fillId="4" borderId="1" applyAlignment="1" pivotButton="0" quotePrefix="0" xfId="1">
      <alignment horizontal="left" vertical="top" wrapText="1"/>
    </xf>
    <xf numFmtId="167" fontId="3" fillId="4" borderId="1" applyAlignment="1" pivotButton="0" quotePrefix="0" xfId="0">
      <alignment horizontal="right" wrapText="1"/>
    </xf>
    <xf numFmtId="17" fontId="3" fillId="7" borderId="2" applyAlignment="1" pivotButton="0" quotePrefix="0" xfId="0">
      <alignment horizontal="left" wrapText="1"/>
    </xf>
    <xf numFmtId="166" fontId="3" fillId="7" borderId="2" applyAlignment="1" pivotButton="0" quotePrefix="0" xfId="0">
      <alignment horizontal="left" wrapText="1"/>
    </xf>
    <xf numFmtId="0" fontId="3" fillId="4" borderId="1" applyAlignment="1" pivotButton="0" quotePrefix="0" xfId="0">
      <alignment horizontal="right" wrapText="1"/>
    </xf>
    <xf numFmtId="0" fontId="3" fillId="11" borderId="1" applyAlignment="1" pivotButton="0" quotePrefix="0" xfId="0">
      <alignment horizontal="right" wrapText="1"/>
    </xf>
    <xf numFmtId="14" fontId="3" fillId="6" borderId="1" applyAlignment="1" pivotButton="0" quotePrefix="0" xfId="0">
      <alignment horizontal="left" vertical="top" wrapText="1"/>
    </xf>
    <xf numFmtId="49" fontId="3" fillId="14" borderId="1" applyAlignment="1" pivotButton="0" quotePrefix="0" xfId="0">
      <alignment horizontal="left" vertical="top" wrapText="1"/>
    </xf>
    <xf numFmtId="49" fontId="3" fillId="6" borderId="1" applyAlignment="1" pivotButton="0" quotePrefix="0" xfId="0">
      <alignment horizontal="left" vertical="top" wrapText="1"/>
    </xf>
    <xf numFmtId="0" fontId="13" fillId="7" borderId="1" pivotButton="0" quotePrefix="0" xfId="0"/>
    <xf numFmtId="0" fontId="3" fillId="7" borderId="1" pivotButton="0" quotePrefix="0" xfId="0"/>
    <xf numFmtId="0" fontId="3" fillId="7" borderId="1" applyAlignment="1" pivotButton="0" quotePrefix="0" xfId="0">
      <alignment horizontal="center" vertical="center" wrapText="1"/>
    </xf>
    <xf numFmtId="0" fontId="5" fillId="7" borderId="1" pivotButton="0" quotePrefix="0" xfId="0"/>
    <xf numFmtId="0" fontId="5" fillId="7" borderId="1" applyAlignment="1" pivotButton="0" quotePrefix="0" xfId="0">
      <alignment vertical="center" wrapText="1"/>
    </xf>
    <xf numFmtId="0" fontId="3" fillId="7" borderId="1" applyAlignment="1" pivotButton="0" quotePrefix="0" xfId="0">
      <alignment vertical="top" wrapText="1"/>
    </xf>
    <xf numFmtId="167" fontId="3" fillId="4" borderId="1" applyAlignment="1" pivotButton="0" quotePrefix="0" xfId="1">
      <alignment horizontal="left" vertical="top" wrapText="1"/>
    </xf>
    <xf numFmtId="49" fontId="3" fillId="5" borderId="1" applyAlignment="1" pivotButton="0" quotePrefix="0" xfId="0">
      <alignment horizontal="left" vertical="top" wrapText="1"/>
    </xf>
    <xf numFmtId="166" fontId="3" fillId="7" borderId="1" applyAlignment="1" pivotButton="0" quotePrefix="0" xfId="0">
      <alignment horizontal="left" vertical="top" wrapText="1"/>
    </xf>
    <xf numFmtId="49" fontId="3" fillId="0" borderId="0" applyAlignment="1" pivotButton="0" quotePrefix="0" xfId="0">
      <alignment horizontal="left" vertical="top" wrapText="1"/>
    </xf>
    <xf numFmtId="2" fontId="3" fillId="7" borderId="5" applyAlignment="1" pivotButton="0" quotePrefix="0" xfId="0">
      <alignment horizontal="left" vertical="top"/>
    </xf>
    <xf numFmtId="0" fontId="3" fillId="7" borderId="5" applyAlignment="1" pivotButton="0" quotePrefix="0" xfId="0">
      <alignment horizontal="left" vertical="top"/>
    </xf>
    <xf numFmtId="0" fontId="3" fillId="7" borderId="6" applyAlignment="1" pivotButton="0" quotePrefix="0" xfId="0">
      <alignment horizontal="left" vertical="top"/>
    </xf>
    <xf numFmtId="0" fontId="5" fillId="7" borderId="1" applyAlignment="1" pivotButton="0" quotePrefix="0" xfId="0">
      <alignment horizontal="left" vertical="center" wrapText="1"/>
    </xf>
    <xf numFmtId="168" fontId="3" fillId="4" borderId="1" applyAlignment="1" pivotButton="0" quotePrefix="0" xfId="0">
      <alignment horizontal="left" wrapText="1"/>
    </xf>
    <xf numFmtId="166" fontId="3" fillId="6" borderId="1" applyAlignment="1" pivotButton="0" quotePrefix="0" xfId="0">
      <alignment horizontal="left" wrapText="1"/>
    </xf>
    <xf numFmtId="0" fontId="3" fillId="0" borderId="0" applyAlignment="1" pivotButton="0" quotePrefix="0" xfId="0">
      <alignment horizontal="left" vertical="center" wrapText="1"/>
    </xf>
    <xf numFmtId="0" fontId="3" fillId="0" borderId="1" applyAlignment="1" pivotButton="0" quotePrefix="0" xfId="0">
      <alignment horizontal="left" vertical="top"/>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49" fontId="3" fillId="0" borderId="1" applyAlignment="1" pivotButton="0" quotePrefix="0" xfId="0">
      <alignment horizontal="left" vertical="top" wrapText="1"/>
    </xf>
    <xf numFmtId="0" fontId="3" fillId="0" borderId="1" applyAlignment="1" pivotButton="0" quotePrefix="0" xfId="0">
      <alignment horizontal="left" vertical="top" wrapText="1"/>
    </xf>
    <xf numFmtId="2" fontId="3" fillId="0" borderId="1" applyAlignment="1" pivotButton="0" quotePrefix="0" xfId="0">
      <alignment horizontal="left" vertical="top" wrapText="1"/>
    </xf>
    <xf numFmtId="2" fontId="3" fillId="0" borderId="1" applyAlignment="1" pivotButton="0" quotePrefix="0" xfId="0">
      <alignment horizontal="left" vertical="top"/>
    </xf>
    <xf numFmtId="0" fontId="12" fillId="0" borderId="1" applyAlignment="1" pivotButton="0" quotePrefix="0" xfId="0">
      <alignment horizontal="left" vertical="top"/>
    </xf>
    <xf numFmtId="43" fontId="3" fillId="0" borderId="1" applyAlignment="1" pivotButton="0" quotePrefix="0" xfId="1">
      <alignment horizontal="left" vertical="top"/>
    </xf>
    <xf numFmtId="167" fontId="4" fillId="0" borderId="1" applyAlignment="1" pivotButton="0" quotePrefix="0" xfId="1">
      <alignment horizontal="left" vertical="top" wrapText="1"/>
    </xf>
    <xf numFmtId="43" fontId="4" fillId="0" borderId="1" applyAlignment="1" pivotButton="0" quotePrefix="0" xfId="1">
      <alignment horizontal="left" vertical="top" wrapText="1"/>
    </xf>
    <xf numFmtId="0" fontId="3" fillId="0" borderId="3" applyAlignment="1" pivotButton="0" quotePrefix="0" xfId="0">
      <alignment horizontal="center" vertical="center" wrapText="1"/>
    </xf>
    <xf numFmtId="0" fontId="3" fillId="0" borderId="4" applyAlignment="1" pivotButton="0" quotePrefix="0" xfId="0">
      <alignment vertical="center" wrapText="1"/>
    </xf>
    <xf numFmtId="0" fontId="3" fillId="0" borderId="4" applyAlignment="1" pivotButton="0" quotePrefix="0" xfId="0">
      <alignment vertical="center"/>
    </xf>
    <xf numFmtId="0" fontId="5" fillId="0" borderId="0" pivotButton="0" quotePrefix="0" xfId="0"/>
    <xf numFmtId="0" fontId="5" fillId="0" borderId="8" applyAlignment="1" pivotButton="0" quotePrefix="0" xfId="0">
      <alignment horizontal="center" vertical="center" wrapText="1"/>
    </xf>
    <xf numFmtId="0" fontId="5" fillId="0" borderId="9" applyAlignment="1" pivotButton="0" quotePrefix="0" xfId="0">
      <alignment vertical="center" wrapText="1"/>
    </xf>
    <xf numFmtId="0" fontId="5" fillId="0" borderId="10" applyAlignment="1" pivotButton="0" quotePrefix="0" xfId="0">
      <alignment horizontal="center" vertical="center" wrapText="1"/>
    </xf>
    <xf numFmtId="0" fontId="5" fillId="0" borderId="11" applyAlignment="1" pivotButton="0" quotePrefix="0" xfId="0">
      <alignment vertical="center" wrapText="1"/>
    </xf>
    <xf numFmtId="0" fontId="5" fillId="0" borderId="12" applyAlignment="1" pivotButton="0" quotePrefix="0" xfId="0">
      <alignment vertical="center" wrapText="1"/>
    </xf>
    <xf numFmtId="0" fontId="5" fillId="0" borderId="0" applyAlignment="1" pivotButton="0" quotePrefix="0" xfId="0">
      <alignment vertical="center" wrapText="1"/>
    </xf>
    <xf numFmtId="0" fontId="3" fillId="0" borderId="7" applyAlignment="1" pivotButton="0" quotePrefix="0" xfId="0">
      <alignment horizontal="left" vertical="top"/>
    </xf>
    <xf numFmtId="0" fontId="3" fillId="0" borderId="7" applyAlignment="1" pivotButton="0" quotePrefix="0" xfId="0">
      <alignment horizontal="left" vertical="top" wrapText="1"/>
    </xf>
    <xf numFmtId="0" fontId="5" fillId="0" borderId="1" applyAlignment="1" pivotButton="0" quotePrefix="0" xfId="0">
      <alignment horizontal="left" vertical="center" wrapText="1"/>
    </xf>
    <xf numFmtId="0" fontId="17" fillId="0" borderId="13" applyAlignment="1" pivotButton="0" quotePrefix="0" xfId="0">
      <alignment horizontal="left" vertical="center" readingOrder="1"/>
    </xf>
    <xf numFmtId="0" fontId="17" fillId="0" borderId="14" applyAlignment="1" pivotButton="0" quotePrefix="0" xfId="0">
      <alignment horizontal="left" vertical="center" readingOrder="1"/>
    </xf>
    <xf numFmtId="0" fontId="3" fillId="15" borderId="1" applyAlignment="1" pivotButton="0" quotePrefix="0" xfId="0">
      <alignment horizontal="left" vertical="top"/>
    </xf>
    <xf numFmtId="0" fontId="3" fillId="15" borderId="1" applyAlignment="1" pivotButton="0" quotePrefix="0" xfId="0">
      <alignment horizontal="left" vertical="top" wrapText="1"/>
    </xf>
    <xf numFmtId="49" fontId="3" fillId="15" borderId="1" applyAlignment="1" pivotButton="0" quotePrefix="0" xfId="0">
      <alignment horizontal="left" vertical="top" wrapText="1"/>
    </xf>
    <xf numFmtId="0" fontId="5" fillId="0" borderId="15" applyAlignment="1" pivotButton="0" quotePrefix="0" xfId="0">
      <alignment horizontal="center" vertical="center" wrapText="1"/>
    </xf>
    <xf numFmtId="0" fontId="5" fillId="0" borderId="8" applyAlignment="1" pivotButton="0" quotePrefix="0" xfId="0">
      <alignment vertical="center" wrapText="1"/>
    </xf>
    <xf numFmtId="0" fontId="5" fillId="0" borderId="16" applyAlignment="1" pivotButton="0" quotePrefix="0" xfId="0">
      <alignment horizontal="center" vertical="center" wrapText="1"/>
    </xf>
    <xf numFmtId="0" fontId="5" fillId="0" borderId="10" applyAlignment="1" pivotButton="0" quotePrefix="0" xfId="0">
      <alignment vertical="center" wrapText="1"/>
    </xf>
    <xf numFmtId="0" fontId="5" fillId="16" borderId="15" applyAlignment="1" pivotButton="0" quotePrefix="0" xfId="0">
      <alignment horizontal="center" vertical="center" wrapText="1"/>
    </xf>
    <xf numFmtId="0" fontId="3" fillId="5" borderId="1" applyAlignment="1" pivotButton="0" quotePrefix="0" xfId="0">
      <alignment horizontal="left" vertical="top"/>
    </xf>
    <xf numFmtId="0" fontId="5" fillId="5" borderId="15" applyAlignment="1" pivotButton="0" quotePrefix="0" xfId="0">
      <alignment horizontal="center" vertical="center" wrapText="1"/>
    </xf>
    <xf numFmtId="0" fontId="3" fillId="5" borderId="1" applyAlignment="1" pivotButton="0" quotePrefix="0" xfId="0">
      <alignment horizontal="left" vertical="top" wrapText="1"/>
    </xf>
    <xf numFmtId="2" fontId="3" fillId="17" borderId="1" applyAlignment="1" pivotButton="0" quotePrefix="0" xfId="0">
      <alignment horizontal="left" vertical="top" wrapText="1"/>
    </xf>
    <xf numFmtId="0" fontId="3" fillId="17" borderId="1" applyAlignment="1" pivotButton="0" quotePrefix="0" xfId="0">
      <alignment horizontal="left" vertical="top" wrapText="1"/>
    </xf>
    <xf numFmtId="0" fontId="3" fillId="0" borderId="0" pivotButton="0" quotePrefix="0" xfId="0"/>
    <xf numFmtId="0" fontId="5" fillId="5" borderId="16" applyAlignment="1" pivotButton="0" quotePrefix="0" xfId="0">
      <alignment horizontal="center" vertical="center" wrapText="1"/>
    </xf>
    <xf numFmtId="0" fontId="5" fillId="5" borderId="10" applyAlignment="1" pivotButton="0" quotePrefix="0" xfId="0">
      <alignment vertical="center" wrapText="1"/>
    </xf>
    <xf numFmtId="0" fontId="16" fillId="0" borderId="0" applyAlignment="1" pivotButton="0" quotePrefix="0" xfId="0">
      <alignment vertical="center" wrapText="1"/>
    </xf>
    <xf numFmtId="0" fontId="5" fillId="5" borderId="0" pivotButton="0" quotePrefix="0" xfId="0"/>
    <xf numFmtId="0" fontId="3" fillId="5" borderId="0" pivotButton="0" quotePrefix="0" xfId="0"/>
    <xf numFmtId="0" fontId="3" fillId="7" borderId="7" applyAlignment="1" pivotButton="0" quotePrefix="0" xfId="0">
      <alignment horizontal="left" wrapText="1"/>
    </xf>
    <xf numFmtId="49" fontId="3" fillId="7" borderId="0" applyAlignment="1" pivotButton="0" quotePrefix="0" xfId="0">
      <alignment horizontal="left" vertical="top"/>
    </xf>
    <xf numFmtId="0" fontId="15" fillId="18" borderId="4"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4" applyAlignment="1" pivotButton="0" quotePrefix="0" xfId="0">
      <alignment horizontal="center" vertical="center" wrapText="1"/>
    </xf>
    <xf numFmtId="0" fontId="15" fillId="0" borderId="0" pivotButton="0" quotePrefix="0" xfId="0"/>
    <xf numFmtId="0" fontId="12" fillId="7" borderId="0" applyAlignment="1" pivotButton="0" quotePrefix="0" xfId="0">
      <alignment horizontal="left" vertical="top"/>
    </xf>
    <xf numFmtId="43" fontId="3" fillId="7" borderId="0" applyAlignment="1" pivotButton="0" quotePrefix="0" xfId="1">
      <alignment horizontal="left" vertical="top"/>
    </xf>
    <xf numFmtId="167" fontId="4" fillId="4" borderId="0" applyAlignment="1" pivotButton="0" quotePrefix="0" xfId="1">
      <alignment horizontal="left" vertical="top" wrapText="1"/>
    </xf>
    <xf numFmtId="43" fontId="4" fillId="5" borderId="0" applyAlignment="1" pivotButton="0" quotePrefix="0" xfId="1">
      <alignment horizontal="left" vertical="top" wrapText="1"/>
    </xf>
    <xf numFmtId="43" fontId="4" fillId="10" borderId="0" applyAlignment="1" pivotButton="0" quotePrefix="0" xfId="1">
      <alignment horizontal="left" vertical="top" wrapText="1"/>
    </xf>
    <xf numFmtId="43" fontId="4" fillId="11" borderId="0" applyAlignment="1" pivotButton="0" quotePrefix="0" xfId="1">
      <alignment horizontal="left" vertical="top" wrapText="1"/>
    </xf>
    <xf numFmtId="43" fontId="4" fillId="6" borderId="0" applyAlignment="1" pivotButton="0" quotePrefix="0" xfId="1">
      <alignment horizontal="left" vertical="top" wrapText="1"/>
    </xf>
    <xf numFmtId="0" fontId="15" fillId="19" borderId="0" pivotButton="0" quotePrefix="0" xfId="0"/>
    <xf numFmtId="0" fontId="3" fillId="0" borderId="4" applyAlignment="1" pivotButton="0" quotePrefix="0" xfId="0">
      <alignment horizontal="center" vertical="center" wrapText="1"/>
    </xf>
    <xf numFmtId="0" fontId="3" fillId="18" borderId="3" applyAlignment="1" pivotButton="0" quotePrefix="0" xfId="0">
      <alignment horizontal="center" vertical="center" wrapText="1"/>
    </xf>
    <xf numFmtId="0" fontId="3" fillId="18" borderId="4" applyAlignment="1" pivotButton="0" quotePrefix="0" xfId="0">
      <alignment vertical="center" wrapText="1"/>
    </xf>
    <xf numFmtId="0" fontId="3" fillId="19" borderId="1" applyAlignment="1" pivotButton="0" quotePrefix="0" xfId="0">
      <alignment horizontal="left" vertical="top"/>
    </xf>
    <xf numFmtId="0" fontId="5" fillId="19" borderId="0" applyAlignment="1" pivotButton="0" quotePrefix="0" xfId="0">
      <alignment vertical="center" wrapText="1"/>
    </xf>
    <xf numFmtId="0" fontId="3" fillId="19" borderId="4" applyAlignment="1" pivotButton="0" quotePrefix="0" xfId="0">
      <alignment horizontal="center" vertical="center" wrapText="1"/>
    </xf>
    <xf numFmtId="0" fontId="3" fillId="19" borderId="0" applyAlignment="1" pivotButton="0" quotePrefix="0" xfId="0">
      <alignment horizontal="left" vertical="center" wrapText="1"/>
    </xf>
    <xf numFmtId="0" fontId="3" fillId="19" borderId="0" applyAlignment="1" pivotButton="0" quotePrefix="0" xfId="0">
      <alignment horizontal="left" vertical="top"/>
    </xf>
    <xf numFmtId="49" fontId="3" fillId="19" borderId="1" applyAlignment="1" pivotButton="0" quotePrefix="0" xfId="0">
      <alignment horizontal="left" vertical="top" wrapText="1"/>
    </xf>
    <xf numFmtId="0" fontId="3" fillId="19" borderId="1" applyAlignment="1" pivotButton="0" quotePrefix="0" xfId="0">
      <alignment horizontal="left" vertical="top" wrapText="1"/>
    </xf>
    <xf numFmtId="2" fontId="3" fillId="20" borderId="1" applyAlignment="1" pivotButton="0" quotePrefix="0" xfId="0">
      <alignment horizontal="left" vertical="top" wrapText="1"/>
    </xf>
    <xf numFmtId="0" fontId="3" fillId="20" borderId="1" applyAlignment="1" pivotButton="0" quotePrefix="0" xfId="0">
      <alignment horizontal="left" vertical="top" wrapText="1"/>
    </xf>
    <xf numFmtId="2" fontId="3" fillId="19" borderId="1" applyAlignment="1" pivotButton="0" quotePrefix="0" xfId="0">
      <alignment horizontal="left" vertical="top"/>
    </xf>
    <xf numFmtId="0" fontId="12" fillId="19" borderId="0" applyAlignment="1" pivotButton="0" quotePrefix="0" xfId="0">
      <alignment horizontal="left" vertical="top"/>
    </xf>
    <xf numFmtId="0" fontId="3" fillId="19" borderId="0" applyAlignment="1" pivotButton="0" quotePrefix="0" xfId="0">
      <alignment horizontal="right" vertical="top"/>
    </xf>
    <xf numFmtId="2" fontId="3" fillId="5" borderId="1" applyAlignment="1" pivotButton="0" quotePrefix="0" xfId="0">
      <alignment horizontal="left" vertical="top"/>
    </xf>
    <xf numFmtId="0" fontId="12" fillId="5" borderId="1" applyAlignment="1" pivotButton="0" quotePrefix="0" xfId="0">
      <alignment horizontal="left" vertical="top"/>
    </xf>
    <xf numFmtId="43" fontId="3" fillId="5" borderId="1" applyAlignment="1" pivotButton="0" quotePrefix="0" xfId="1">
      <alignment horizontal="left" vertical="top"/>
    </xf>
    <xf numFmtId="167" fontId="4" fillId="5" borderId="1" applyAlignment="1" pivotButton="0" quotePrefix="0" xfId="1">
      <alignment horizontal="left" vertical="top" wrapText="1"/>
    </xf>
    <xf numFmtId="49" fontId="3" fillId="5" borderId="1" applyAlignment="1" pivotButton="0" quotePrefix="0" xfId="0">
      <alignment horizontal="left" vertical="top"/>
    </xf>
    <xf numFmtId="0" fontId="5" fillId="0" borderId="17" applyAlignment="1" pivotButton="0" quotePrefix="0" xfId="0">
      <alignment vertical="center" wrapText="1"/>
    </xf>
    <xf numFmtId="0" fontId="5" fillId="16" borderId="14" applyAlignment="1" pivotButton="0" quotePrefix="0" xfId="0">
      <alignment vertical="center" wrapText="1"/>
    </xf>
    <xf numFmtId="0" fontId="3" fillId="19" borderId="1" applyAlignment="1" pivotButton="0" quotePrefix="0" xfId="0">
      <alignment horizontal="left" wrapText="1"/>
    </xf>
    <xf numFmtId="0" fontId="12" fillId="19" borderId="1" applyAlignment="1" pivotButton="0" quotePrefix="0" xfId="0">
      <alignment horizontal="left" vertical="top"/>
    </xf>
    <xf numFmtId="43" fontId="3" fillId="19" borderId="1" applyAlignment="1" pivotButton="0" quotePrefix="0" xfId="1">
      <alignment horizontal="left" vertical="top"/>
    </xf>
    <xf numFmtId="167" fontId="4" fillId="19" borderId="1" applyAlignment="1" pivotButton="0" quotePrefix="0" xfId="1">
      <alignment horizontal="left" vertical="top" wrapText="1"/>
    </xf>
    <xf numFmtId="43" fontId="4" fillId="19" borderId="1" applyAlignment="1" pivotButton="0" quotePrefix="0" xfId="1">
      <alignment horizontal="left" vertical="top" wrapText="1"/>
    </xf>
    <xf numFmtId="49" fontId="3" fillId="19" borderId="1" applyAlignment="1" pivotButton="0" quotePrefix="0" xfId="0">
      <alignment horizontal="left" vertical="top"/>
    </xf>
    <xf numFmtId="167" fontId="4" fillId="7" borderId="1" applyAlignment="1" pivotButton="0" quotePrefix="0" xfId="1">
      <alignment horizontal="left" vertical="top" wrapText="1"/>
    </xf>
    <xf numFmtId="43" fontId="4" fillId="7" borderId="1" applyAlignment="1" pivotButton="0" quotePrefix="0" xfId="1">
      <alignment horizontal="left" vertical="top" wrapText="1"/>
    </xf>
    <xf numFmtId="14" fontId="3" fillId="0" borderId="0" applyAlignment="1" pivotButton="0" quotePrefix="0" xfId="0">
      <alignment horizontal="left" vertical="top"/>
    </xf>
    <xf numFmtId="0" fontId="3" fillId="19" borderId="2" applyAlignment="1" pivotButton="0" quotePrefix="0" xfId="0">
      <alignment horizontal="left" vertical="top"/>
    </xf>
    <xf numFmtId="0" fontId="3" fillId="19" borderId="2" applyAlignment="1" pivotButton="0" quotePrefix="0" xfId="0">
      <alignment horizontal="left" vertical="top" wrapText="1"/>
    </xf>
    <xf numFmtId="0" fontId="5" fillId="19" borderId="1" pivotButton="0" quotePrefix="0" xfId="0"/>
    <xf numFmtId="0" fontId="3" fillId="19" borderId="1" applyAlignment="1" pivotButton="0" quotePrefix="0" xfId="0">
      <alignment horizontal="center" vertical="center" wrapText="1"/>
    </xf>
    <xf numFmtId="0" fontId="3" fillId="19" borderId="1" applyAlignment="1" pivotButton="0" quotePrefix="0" xfId="0">
      <alignment vertical="center" wrapText="1"/>
    </xf>
    <xf numFmtId="0" fontId="5" fillId="19" borderId="1" applyAlignment="1" pivotButton="0" quotePrefix="0" xfId="0">
      <alignment wrapText="1"/>
    </xf>
    <xf numFmtId="0" fontId="14" fillId="19" borderId="1" applyAlignment="1" pivotButton="0" quotePrefix="0" xfId="0">
      <alignment wrapText="1"/>
    </xf>
    <xf numFmtId="0" fontId="3" fillId="19" borderId="1" applyAlignment="1" pivotButton="0" quotePrefix="0" xfId="0">
      <alignment vertical="center"/>
    </xf>
    <xf numFmtId="0" fontId="14" fillId="19" borderId="1" pivotButton="0" quotePrefix="0" xfId="0"/>
    <xf numFmtId="0" fontId="3" fillId="19" borderId="1" applyAlignment="1" pivotButton="0" quotePrefix="0" xfId="0">
      <alignment wrapText="1"/>
    </xf>
    <xf numFmtId="0" fontId="0" fillId="19" borderId="1" applyAlignment="1" pivotButton="0" quotePrefix="0" xfId="0">
      <alignment wrapText="1"/>
    </xf>
    <xf numFmtId="0" fontId="3" fillId="19" borderId="1" pivotButton="0" quotePrefix="0" xfId="0"/>
    <xf numFmtId="0" fontId="5" fillId="19" borderId="0" applyAlignment="1" pivotButton="0" quotePrefix="0" xfId="0">
      <alignment horizontal="left" vertical="top" wrapText="1"/>
    </xf>
    <xf numFmtId="49" fontId="3" fillId="19" borderId="0" applyAlignment="1" pivotButton="0" quotePrefix="0" xfId="0">
      <alignment horizontal="left" vertical="top"/>
    </xf>
    <xf numFmtId="0" fontId="3" fillId="19" borderId="3" applyAlignment="1" pivotButton="0" quotePrefix="0" xfId="0">
      <alignment horizontal="left" vertical="top"/>
    </xf>
    <xf numFmtId="0" fontId="3" fillId="19" borderId="4" applyAlignment="1" pivotButton="0" quotePrefix="0" xfId="0">
      <alignment horizontal="left" vertical="top" wrapText="1"/>
    </xf>
    <xf numFmtId="0" fontId="5" fillId="19" borderId="1" applyAlignment="1" pivotButton="0" quotePrefix="0" xfId="0">
      <alignment horizontal="left" vertical="top"/>
    </xf>
    <xf numFmtId="0" fontId="5" fillId="19" borderId="1" applyAlignment="1" pivotButton="0" quotePrefix="0" xfId="0">
      <alignment horizontal="left" vertical="top" wrapText="1"/>
    </xf>
    <xf numFmtId="0" fontId="5" fillId="19" borderId="1" applyAlignment="1" pivotButton="0" quotePrefix="0" xfId="0">
      <alignment vertical="center" wrapText="1"/>
    </xf>
    <xf numFmtId="17" fontId="3" fillId="19" borderId="1" applyAlignment="1" pivotButton="0" quotePrefix="0" xfId="0">
      <alignment horizontal="left" vertical="top"/>
    </xf>
    <xf numFmtId="49" fontId="3" fillId="19" borderId="1" applyAlignment="1" pivotButton="0" quotePrefix="0" xfId="0">
      <alignment horizontal="center" vertical="top" wrapText="1"/>
    </xf>
    <xf numFmtId="0" fontId="3" fillId="21" borderId="0" applyAlignment="1" pivotButton="0" quotePrefix="0" xfId="0">
      <alignment horizontal="left" vertical="top"/>
    </xf>
    <xf numFmtId="0" fontId="3" fillId="21" borderId="1" applyAlignment="1" pivotButton="0" quotePrefix="0" xfId="0">
      <alignment horizontal="left" vertical="top"/>
    </xf>
    <xf numFmtId="0" fontId="3" fillId="21" borderId="1" applyAlignment="1" pivotButton="0" quotePrefix="0" xfId="0">
      <alignment horizontal="left" vertical="top" wrapText="1"/>
    </xf>
    <xf numFmtId="49" fontId="3" fillId="21" borderId="0" applyAlignment="1" pivotButton="0" quotePrefix="0" xfId="0">
      <alignment horizontal="left" vertical="top" wrapText="1"/>
    </xf>
    <xf numFmtId="0" fontId="3" fillId="21" borderId="0" applyAlignment="1" pivotButton="0" quotePrefix="0" xfId="0">
      <alignment horizontal="left" vertical="top" wrapText="1"/>
    </xf>
    <xf numFmtId="2" fontId="3" fillId="21" borderId="0" applyAlignment="1" pivotButton="0" quotePrefix="0" xfId="0">
      <alignment horizontal="left" vertical="top"/>
    </xf>
    <xf numFmtId="0" fontId="3" fillId="22" borderId="0" applyAlignment="1" pivotButton="0" quotePrefix="0" xfId="0">
      <alignment horizontal="left" vertical="top"/>
    </xf>
    <xf numFmtId="0" fontId="3" fillId="22" borderId="1" applyAlignment="1" pivotButton="0" quotePrefix="0" xfId="0">
      <alignment horizontal="left" vertical="top"/>
    </xf>
    <xf numFmtId="0" fontId="3" fillId="22" borderId="1" applyAlignment="1" pivotButton="0" quotePrefix="0" xfId="0">
      <alignment horizontal="left" vertical="top" wrapText="1"/>
    </xf>
    <xf numFmtId="49" fontId="3" fillId="22" borderId="0" applyAlignment="1" pivotButton="0" quotePrefix="0" xfId="0">
      <alignment horizontal="left" vertical="top" wrapText="1"/>
    </xf>
    <xf numFmtId="0" fontId="3" fillId="22" borderId="0" applyAlignment="1" pivotButton="0" quotePrefix="0" xfId="0">
      <alignment horizontal="left" vertical="top" wrapText="1"/>
    </xf>
    <xf numFmtId="2" fontId="3" fillId="22" borderId="0" applyAlignment="1" pivotButton="0" quotePrefix="0" xfId="0">
      <alignment horizontal="left" vertical="top"/>
    </xf>
    <xf numFmtId="49" fontId="3" fillId="5" borderId="0" applyAlignment="1" pivotButton="0" quotePrefix="0" xfId="0">
      <alignment horizontal="left" vertical="top" wrapText="1"/>
    </xf>
    <xf numFmtId="0" fontId="3" fillId="5" borderId="0" applyAlignment="1" pivotButton="0" quotePrefix="0" xfId="0">
      <alignment horizontal="left" vertical="top" wrapText="1"/>
    </xf>
    <xf numFmtId="2" fontId="3" fillId="5" borderId="0" applyAlignment="1" pivotButton="0" quotePrefix="0" xfId="0">
      <alignment horizontal="left" vertical="top"/>
    </xf>
    <xf numFmtId="0" fontId="12" fillId="5" borderId="0" applyAlignment="1" pivotButton="0" quotePrefix="0" xfId="0">
      <alignment horizontal="left" vertical="top"/>
    </xf>
    <xf numFmtId="0" fontId="3" fillId="5" borderId="0" applyAlignment="1" pivotButton="0" quotePrefix="0" xfId="0">
      <alignment horizontal="right" vertical="top"/>
    </xf>
    <xf numFmtId="0" fontId="3" fillId="15" borderId="0" applyAlignment="1" pivotButton="0" quotePrefix="0" xfId="0">
      <alignment horizontal="left" vertical="top"/>
    </xf>
    <xf numFmtId="0" fontId="3" fillId="15" borderId="1" applyAlignment="1" pivotButton="0" quotePrefix="0" xfId="0">
      <alignment horizontal="left" wrapText="1"/>
    </xf>
    <xf numFmtId="49" fontId="3" fillId="15" borderId="0" applyAlignment="1" pivotButton="0" quotePrefix="0" xfId="0">
      <alignment horizontal="left" vertical="top" wrapText="1"/>
    </xf>
    <xf numFmtId="0" fontId="3" fillId="15" borderId="0" applyAlignment="1" pivotButton="0" quotePrefix="0" xfId="0">
      <alignment horizontal="left" vertical="top" wrapText="1"/>
    </xf>
    <xf numFmtId="2" fontId="3" fillId="15" borderId="0" applyAlignment="1" pivotButton="0" quotePrefix="0" xfId="0">
      <alignment horizontal="left" vertical="top"/>
    </xf>
    <xf numFmtId="0" fontId="12" fillId="15" borderId="0" applyAlignment="1" pivotButton="0" quotePrefix="0" xfId="0">
      <alignment horizontal="left" vertical="top"/>
    </xf>
    <xf numFmtId="0" fontId="3" fillId="15" borderId="0" applyAlignment="1" pivotButton="0" quotePrefix="0" xfId="0">
      <alignment horizontal="right" vertical="top"/>
    </xf>
    <xf numFmtId="0" fontId="3" fillId="15" borderId="7" applyAlignment="1" pivotButton="0" quotePrefix="0" xfId="0">
      <alignment horizontal="left" wrapText="1"/>
    </xf>
    <xf numFmtId="0" fontId="13" fillId="5" borderId="4" applyAlignment="1" pivotButton="0" quotePrefix="0" xfId="0">
      <alignment horizontal="center" vertical="center" wrapText="1"/>
    </xf>
    <xf numFmtId="0" fontId="13" fillId="5" borderId="0" applyAlignment="1" pivotButton="0" quotePrefix="0" xfId="0">
      <alignment horizontal="left" vertical="center" wrapText="1"/>
    </xf>
    <xf numFmtId="0" fontId="13" fillId="23" borderId="4" applyAlignment="1" pivotButton="0" quotePrefix="0" xfId="0">
      <alignment horizontal="left" vertical="center" wrapText="1"/>
    </xf>
    <xf numFmtId="0" fontId="13" fillId="15" borderId="4" applyAlignment="1" pivotButton="0" quotePrefix="0" xfId="0">
      <alignment horizontal="left" vertical="center" wrapText="1"/>
    </xf>
    <xf numFmtId="0" fontId="13" fillId="23" borderId="18" applyAlignment="1" pivotButton="0" quotePrefix="0" xfId="0">
      <alignment horizontal="left" vertical="center" wrapText="1"/>
    </xf>
    <xf numFmtId="0" fontId="13" fillId="18" borderId="1" applyAlignment="1" pivotButton="0" quotePrefix="0" xfId="0">
      <alignment vertical="center" wrapText="1"/>
    </xf>
    <xf numFmtId="0" fontId="13" fillId="7" borderId="1" applyAlignment="1" pivotButton="0" quotePrefix="0" xfId="0">
      <alignment horizontal="left" vertical="top"/>
    </xf>
    <xf numFmtId="0" fontId="3" fillId="0" borderId="1" applyAlignment="1" pivotButton="0" quotePrefix="0" xfId="0">
      <alignment vertical="top"/>
    </xf>
    <xf numFmtId="0" fontId="13" fillId="7" borderId="1" applyAlignment="1" pivotButton="0" quotePrefix="0" xfId="0">
      <alignment vertical="top"/>
    </xf>
    <xf numFmtId="0" fontId="13" fillId="0" borderId="1" applyAlignment="1" pivotButton="0" quotePrefix="0" xfId="0">
      <alignment vertical="top"/>
    </xf>
    <xf numFmtId="0" fontId="5" fillId="24" borderId="19" applyAlignment="1" pivotButton="0" quotePrefix="0" xfId="0">
      <alignment horizontal="left" vertical="center" readingOrder="1"/>
    </xf>
    <xf numFmtId="0" fontId="5" fillId="24" borderId="20" applyAlignment="1" pivotButton="0" quotePrefix="0" xfId="0">
      <alignment horizontal="left" vertical="center" readingOrder="1"/>
    </xf>
    <xf numFmtId="0" fontId="5" fillId="24" borderId="20" applyAlignment="1" pivotButton="0" quotePrefix="0" xfId="0">
      <alignment horizontal="left" vertical="center" wrapText="1" readingOrder="1"/>
    </xf>
    <xf numFmtId="0" fontId="18" fillId="0" borderId="0" pivotButton="0" quotePrefix="0" xfId="0"/>
    <xf numFmtId="0" fontId="19" fillId="0" borderId="0" pivotButton="0" quotePrefix="0" xfId="0"/>
    <xf numFmtId="0" fontId="13" fillId="0" borderId="4" applyAlignment="1" pivotButton="0" quotePrefix="0" xfId="0">
      <alignment horizontal="center" vertical="center" wrapText="1"/>
    </xf>
    <xf numFmtId="0" fontId="13" fillId="0" borderId="0" applyAlignment="1" pivotButton="0" quotePrefix="0" xfId="0">
      <alignment horizontal="left" vertical="center" wrapText="1"/>
    </xf>
    <xf numFmtId="0" fontId="12" fillId="22" borderId="0" applyAlignment="1" pivotButton="0" quotePrefix="0" xfId="0">
      <alignment horizontal="left" vertical="top"/>
    </xf>
    <xf numFmtId="0" fontId="3" fillId="22" borderId="0" applyAlignment="1" pivotButton="0" quotePrefix="0" xfId="0">
      <alignment horizontal="right" vertical="top"/>
    </xf>
    <xf numFmtId="0" fontId="12" fillId="21" borderId="0" applyAlignment="1" pivotButton="0" quotePrefix="0" xfId="0">
      <alignment horizontal="left" vertical="top"/>
    </xf>
    <xf numFmtId="0" fontId="3" fillId="21" borderId="0" applyAlignment="1" pivotButton="0" quotePrefix="0" xfId="0">
      <alignment horizontal="right" vertical="top"/>
    </xf>
    <xf numFmtId="0" fontId="3" fillId="25" borderId="0" applyAlignment="1" pivotButton="0" quotePrefix="0" xfId="0">
      <alignment horizontal="left" vertical="top"/>
    </xf>
    <xf numFmtId="0" fontId="3" fillId="25" borderId="4" applyAlignment="1" pivotButton="0" quotePrefix="0" xfId="0">
      <alignment horizontal="left" vertical="center" wrapText="1"/>
    </xf>
    <xf numFmtId="0" fontId="3" fillId="25" borderId="0" applyAlignment="1" pivotButton="0" quotePrefix="0" xfId="0">
      <alignment horizontal="left" vertical="center" wrapText="1"/>
    </xf>
    <xf numFmtId="0" fontId="3" fillId="25" borderId="1" applyAlignment="1" pivotButton="0" quotePrefix="0" xfId="0">
      <alignment horizontal="left" vertical="top"/>
    </xf>
    <xf numFmtId="49" fontId="3" fillId="25" borderId="0" applyAlignment="1" pivotButton="0" quotePrefix="0" xfId="0">
      <alignment horizontal="left" vertical="top" wrapText="1"/>
    </xf>
    <xf numFmtId="0" fontId="3" fillId="25" borderId="0" applyAlignment="1" pivotButton="0" quotePrefix="0" xfId="0">
      <alignment horizontal="left" vertical="top" wrapText="1"/>
    </xf>
    <xf numFmtId="2" fontId="3" fillId="25" borderId="0" applyAlignment="1" pivotButton="0" quotePrefix="0" xfId="0">
      <alignment horizontal="left" vertical="top"/>
    </xf>
    <xf numFmtId="0" fontId="12" fillId="25" borderId="0" applyAlignment="1" pivotButton="0" quotePrefix="0" xfId="0">
      <alignment horizontal="left" vertical="top"/>
    </xf>
    <xf numFmtId="0" fontId="3" fillId="25" borderId="0" applyAlignment="1" pivotButton="0" quotePrefix="0" xfId="0">
      <alignment horizontal="right" vertical="top"/>
    </xf>
    <xf numFmtId="0" fontId="3" fillId="21" borderId="1" applyAlignment="1" pivotButton="0" quotePrefix="0" xfId="0">
      <alignment horizontal="left" vertical="center"/>
    </xf>
    <xf numFmtId="0" fontId="3" fillId="21" borderId="1" applyAlignment="1" pivotButton="0" quotePrefix="0" xfId="0">
      <alignment horizontal="left" vertical="center" wrapText="1"/>
    </xf>
    <xf numFmtId="3" fontId="3" fillId="21" borderId="0" applyAlignment="1" pivotButton="0" quotePrefix="0" xfId="0">
      <alignment horizontal="left" vertical="top"/>
    </xf>
    <xf numFmtId="4" fontId="3" fillId="25" borderId="0" applyAlignment="1" pivotButton="0" quotePrefix="0" xfId="0">
      <alignment horizontal="left" vertical="top"/>
    </xf>
    <xf numFmtId="0" fontId="3" fillId="26" borderId="0" applyAlignment="1" pivotButton="0" quotePrefix="0" xfId="0">
      <alignment horizontal="left" vertical="top"/>
    </xf>
    <xf numFmtId="0" fontId="3" fillId="26" borderId="4" applyAlignment="1" pivotButton="0" quotePrefix="0" xfId="0">
      <alignment horizontal="left" vertical="center" wrapText="1"/>
    </xf>
    <xf numFmtId="0" fontId="3" fillId="26" borderId="0" applyAlignment="1" pivotButton="0" quotePrefix="0" xfId="0">
      <alignment horizontal="left" vertical="center" wrapText="1"/>
    </xf>
    <xf numFmtId="0" fontId="3" fillId="26" borderId="1" applyAlignment="1" pivotButton="0" quotePrefix="0" xfId="0">
      <alignment horizontal="left" vertical="top"/>
    </xf>
    <xf numFmtId="49" fontId="3" fillId="26" borderId="0" applyAlignment="1" pivotButton="0" quotePrefix="0" xfId="0">
      <alignment horizontal="left" vertical="top" wrapText="1"/>
    </xf>
    <xf numFmtId="0" fontId="3" fillId="26" borderId="0" applyAlignment="1" pivotButton="0" quotePrefix="0" xfId="0">
      <alignment horizontal="left" vertical="top" wrapText="1"/>
    </xf>
    <xf numFmtId="2" fontId="3" fillId="26" borderId="0" applyAlignment="1" pivotButton="0" quotePrefix="0" xfId="0">
      <alignment horizontal="left" vertical="top"/>
    </xf>
    <xf numFmtId="0" fontId="12" fillId="26" borderId="0" applyAlignment="1" pivotButton="0" quotePrefix="0" xfId="0">
      <alignment horizontal="left" vertical="top"/>
    </xf>
    <xf numFmtId="0" fontId="3" fillId="26" borderId="0" applyAlignment="1" pivotButton="0" quotePrefix="0" xfId="0">
      <alignment horizontal="right" vertical="top"/>
    </xf>
    <xf numFmtId="0" fontId="5" fillId="27" borderId="10" applyAlignment="1" pivotButton="0" quotePrefix="0" xfId="0">
      <alignment horizontal="center" vertical="center" wrapText="1"/>
    </xf>
    <xf numFmtId="0" fontId="5" fillId="0" borderId="14" applyAlignment="1" pivotButton="0" quotePrefix="0" xfId="0">
      <alignment vertical="center"/>
    </xf>
    <xf numFmtId="0" fontId="3" fillId="28" borderId="0" applyAlignment="1" pivotButton="0" quotePrefix="0" xfId="0">
      <alignment horizontal="left" vertical="top"/>
    </xf>
    <xf numFmtId="49" fontId="3" fillId="28" borderId="0" applyAlignment="1" pivotButton="0" quotePrefix="0" xfId="0">
      <alignment horizontal="left" vertical="top" wrapText="1"/>
    </xf>
    <xf numFmtId="0" fontId="3" fillId="28" borderId="0" applyAlignment="1" pivotButton="0" quotePrefix="0" xfId="0">
      <alignment horizontal="left" vertical="top" wrapText="1"/>
    </xf>
    <xf numFmtId="2" fontId="3" fillId="28" borderId="0" applyAlignment="1" pivotButton="0" quotePrefix="0" xfId="0">
      <alignment horizontal="left" vertical="top"/>
    </xf>
    <xf numFmtId="0" fontId="12" fillId="28" borderId="0" applyAlignment="1" pivotButton="0" quotePrefix="0" xfId="0">
      <alignment horizontal="left" vertical="top"/>
    </xf>
    <xf numFmtId="0" fontId="3" fillId="28" borderId="0" applyAlignment="1" pivotButton="0" quotePrefix="0" xfId="0">
      <alignment horizontal="right" vertical="top"/>
    </xf>
    <xf numFmtId="0" fontId="20" fillId="16" borderId="10" applyAlignment="1" pivotButton="0" quotePrefix="0" xfId="0">
      <alignment horizontal="center" vertical="center" wrapText="1"/>
    </xf>
    <xf numFmtId="0" fontId="20" fillId="16" borderId="14" applyAlignment="1" pivotButton="0" quotePrefix="0" xfId="0">
      <alignment vertical="center" wrapText="1"/>
    </xf>
    <xf numFmtId="0" fontId="20" fillId="0" borderId="14" applyAlignment="1" pivotButton="0" quotePrefix="0" xfId="0">
      <alignment vertical="center" wrapText="1"/>
    </xf>
    <xf numFmtId="0" fontId="5" fillId="0" borderId="20" applyAlignment="1" pivotButton="0" quotePrefix="0" xfId="0">
      <alignment horizontal="center" vertical="center" wrapText="1"/>
    </xf>
    <xf numFmtId="0" fontId="21" fillId="28" borderId="21" applyAlignment="1" pivotButton="0" quotePrefix="0" xfId="0">
      <alignment horizontal="center" vertical="center" wrapText="1"/>
    </xf>
    <xf numFmtId="0" fontId="21" fillId="28" borderId="21" applyAlignment="1" pivotButton="0" quotePrefix="0" xfId="0">
      <alignment horizontal="left" vertical="center" wrapText="1"/>
    </xf>
    <xf numFmtId="0" fontId="3" fillId="28" borderId="1" applyAlignment="1" pivotButton="0" quotePrefix="0" xfId="0">
      <alignment horizontal="left" vertical="top"/>
    </xf>
    <xf numFmtId="0" fontId="21" fillId="29" borderId="21" applyAlignment="1" pivotButton="0" quotePrefix="0" xfId="0">
      <alignment horizontal="center" vertical="center" wrapText="1"/>
    </xf>
    <xf numFmtId="0" fontId="3" fillId="29" borderId="0" applyAlignment="1" pivotButton="0" quotePrefix="0" xfId="0">
      <alignment horizontal="left" vertical="top"/>
    </xf>
    <xf numFmtId="0" fontId="21" fillId="29" borderId="21" applyAlignment="1" pivotButton="0" quotePrefix="0" xfId="0">
      <alignment horizontal="left" vertical="center" wrapText="1"/>
    </xf>
    <xf numFmtId="0" fontId="3" fillId="29" borderId="1" applyAlignment="1" pivotButton="0" quotePrefix="0" xfId="0">
      <alignment horizontal="left" vertical="top"/>
    </xf>
    <xf numFmtId="49" fontId="3" fillId="29" borderId="0" applyAlignment="1" pivotButton="0" quotePrefix="0" xfId="0">
      <alignment horizontal="left" vertical="top" wrapText="1"/>
    </xf>
    <xf numFmtId="0" fontId="3" fillId="29" borderId="0" applyAlignment="1" pivotButton="0" quotePrefix="0" xfId="0">
      <alignment horizontal="left" vertical="top" wrapText="1"/>
    </xf>
    <xf numFmtId="2" fontId="3" fillId="29" borderId="0" applyAlignment="1" pivotButton="0" quotePrefix="0" xfId="0">
      <alignment horizontal="left" vertical="top"/>
    </xf>
    <xf numFmtId="0" fontId="21" fillId="30" borderId="21" applyAlignment="1" pivotButton="0" quotePrefix="0" xfId="0">
      <alignment horizontal="center" vertical="center" wrapText="1"/>
    </xf>
    <xf numFmtId="0" fontId="3" fillId="30" borderId="0" applyAlignment="1" pivotButton="0" quotePrefix="0" xfId="0">
      <alignment horizontal="left" vertical="top"/>
    </xf>
    <xf numFmtId="0" fontId="21" fillId="30" borderId="21" applyAlignment="1" pivotButton="0" quotePrefix="0" xfId="0">
      <alignment horizontal="left" vertical="center" wrapText="1"/>
    </xf>
    <xf numFmtId="0" fontId="3" fillId="30" borderId="1" applyAlignment="1" pivotButton="0" quotePrefix="0" xfId="0">
      <alignment horizontal="left" vertical="top"/>
    </xf>
    <xf numFmtId="17" fontId="3" fillId="0" borderId="0" applyAlignment="1" pivotButton="0" quotePrefix="0" xfId="0">
      <alignment horizontal="left" vertical="top"/>
    </xf>
    <xf numFmtId="0" fontId="21" fillId="31" borderId="21" applyAlignment="1" pivotButton="0" quotePrefix="0" xfId="0">
      <alignment horizontal="center" vertical="center" wrapText="1"/>
    </xf>
    <xf numFmtId="0" fontId="22" fillId="31" borderId="21" applyAlignment="1" pivotButton="0" quotePrefix="0" xfId="0">
      <alignment horizontal="center" vertical="center" wrapText="1"/>
    </xf>
    <xf numFmtId="49" fontId="3" fillId="0" borderId="0" applyAlignment="1" pivotButton="0" quotePrefix="0" xfId="0">
      <alignment horizontal="center" vertical="top" wrapText="1"/>
    </xf>
    <xf numFmtId="49" fontId="3" fillId="21" borderId="0" applyAlignment="1" pivotButton="0" quotePrefix="0" xfId="0">
      <alignment horizontal="center" vertical="top" wrapText="1"/>
    </xf>
    <xf numFmtId="0" fontId="21" fillId="19" borderId="21" applyAlignment="1" pivotButton="0" quotePrefix="0" xfId="0">
      <alignment horizontal="center" vertical="center" wrapText="1"/>
    </xf>
    <xf numFmtId="0" fontId="21" fillId="19" borderId="21" applyAlignment="1" pivotButton="0" quotePrefix="0" xfId="0">
      <alignment horizontal="left" vertical="center" wrapText="1"/>
    </xf>
    <xf numFmtId="0" fontId="3" fillId="19" borderId="0" applyAlignment="1" pivotButton="0" quotePrefix="0" xfId="0">
      <alignment horizontal="left" vertical="top" wrapText="1"/>
    </xf>
    <xf numFmtId="2" fontId="3" fillId="19" borderId="0" applyAlignment="1" pivotButton="0" quotePrefix="0" xfId="0">
      <alignment horizontal="left" vertical="top"/>
    </xf>
    <xf numFmtId="0" fontId="21" fillId="32" borderId="21" applyAlignment="1" pivotButton="0" quotePrefix="0" xfId="0">
      <alignment horizontal="center" vertical="center" wrapText="1"/>
    </xf>
    <xf numFmtId="0" fontId="3" fillId="32" borderId="0" applyAlignment="1" pivotButton="0" quotePrefix="0" xfId="0">
      <alignment horizontal="left" vertical="top"/>
    </xf>
    <xf numFmtId="0" fontId="21" fillId="32" borderId="21" applyAlignment="1" pivotButton="0" quotePrefix="0" xfId="0">
      <alignment horizontal="left" vertical="center" wrapText="1"/>
    </xf>
    <xf numFmtId="0" fontId="3" fillId="32" borderId="1" applyAlignment="1" pivotButton="0" quotePrefix="0" xfId="0">
      <alignment horizontal="left" vertical="top"/>
    </xf>
    <xf numFmtId="0" fontId="3" fillId="32" borderId="0" applyAlignment="1" pivotButton="0" quotePrefix="0" xfId="0">
      <alignment horizontal="left" vertical="top" wrapText="1"/>
    </xf>
    <xf numFmtId="2" fontId="3" fillId="32" borderId="0" applyAlignment="1" pivotButton="0" quotePrefix="0" xfId="0">
      <alignment horizontal="left" vertical="top"/>
    </xf>
    <xf numFmtId="0" fontId="12" fillId="32" borderId="0" applyAlignment="1" pivotButton="0" quotePrefix="0" xfId="0">
      <alignment horizontal="left" vertical="top"/>
    </xf>
    <xf numFmtId="0" fontId="3" fillId="32" borderId="0" applyAlignment="1" pivotButton="0" quotePrefix="0" xfId="0">
      <alignment horizontal="right" vertical="top"/>
    </xf>
    <xf numFmtId="0" fontId="22" fillId="19" borderId="21" applyAlignment="1" pivotButton="0" quotePrefix="0" xfId="0">
      <alignment horizontal="center" vertical="center" wrapText="1"/>
    </xf>
    <xf numFmtId="0" fontId="21" fillId="33" borderId="21" applyAlignment="1" pivotButton="0" quotePrefix="0" xfId="0">
      <alignment horizontal="center" vertical="center" wrapText="1"/>
    </xf>
    <xf numFmtId="0" fontId="3" fillId="33" borderId="0" applyAlignment="1" pivotButton="0" quotePrefix="0" xfId="0">
      <alignment horizontal="left" vertical="top"/>
    </xf>
    <xf numFmtId="0" fontId="21" fillId="33" borderId="21" applyAlignment="1" pivotButton="0" quotePrefix="0" xfId="0">
      <alignment horizontal="left" vertical="center" wrapText="1"/>
    </xf>
    <xf numFmtId="0" fontId="3" fillId="33" borderId="1" applyAlignment="1" pivotButton="0" quotePrefix="0" xfId="0">
      <alignment horizontal="left" vertical="top"/>
    </xf>
    <xf numFmtId="0" fontId="3" fillId="33" borderId="0" applyAlignment="1" pivotButton="0" quotePrefix="0" xfId="0">
      <alignment horizontal="left" vertical="top" wrapText="1"/>
    </xf>
    <xf numFmtId="0" fontId="22" fillId="33" borderId="21" applyAlignment="1" pivotButton="0" quotePrefix="0" xfId="0">
      <alignment horizontal="center" vertical="center" wrapText="1"/>
    </xf>
    <xf numFmtId="2" fontId="3" fillId="33" borderId="0" applyAlignment="1" pivotButton="0" quotePrefix="0" xfId="0">
      <alignment horizontal="left" vertical="top"/>
    </xf>
    <xf numFmtId="0" fontId="12" fillId="33" borderId="0" applyAlignment="1" pivotButton="0" quotePrefix="0" xfId="0">
      <alignment horizontal="left" vertical="top"/>
    </xf>
    <xf numFmtId="0" fontId="3" fillId="33" borderId="0" applyAlignment="1" pivotButton="0" quotePrefix="0" xfId="0">
      <alignment horizontal="right" vertical="top"/>
    </xf>
    <xf numFmtId="0" fontId="22" fillId="32" borderId="21" applyAlignment="1" pivotButton="0" quotePrefix="0" xfId="0">
      <alignment horizontal="center" vertical="center" wrapText="1"/>
    </xf>
    <xf numFmtId="0" fontId="21" fillId="26" borderId="21" applyAlignment="1" pivotButton="0" quotePrefix="0" xfId="0">
      <alignment horizontal="left" vertical="center" wrapText="1"/>
    </xf>
    <xf numFmtId="0" fontId="0" fillId="32" borderId="0" pivotButton="0" quotePrefix="0" xfId="0"/>
    <xf numFmtId="0" fontId="23" fillId="34" borderId="22" applyAlignment="1" pivotButton="0" quotePrefix="0" xfId="0">
      <alignment horizontal="center" vertical="center" wrapText="1"/>
    </xf>
    <xf numFmtId="0" fontId="23" fillId="34" borderId="22" applyAlignment="1" pivotButton="0" quotePrefix="0" xfId="0">
      <alignment horizontal="left" vertical="center" wrapText="1"/>
    </xf>
    <xf numFmtId="0" fontId="23" fillId="35" borderId="22" applyAlignment="1" pivotButton="0" quotePrefix="0" xfId="0">
      <alignment horizontal="center" vertical="center" wrapText="1"/>
    </xf>
    <xf numFmtId="0" fontId="23" fillId="35" borderId="22" applyAlignment="1" pivotButton="0" quotePrefix="0" xfId="0">
      <alignment horizontal="left" vertical="center" wrapText="1"/>
    </xf>
    <xf numFmtId="0" fontId="23" fillId="36" borderId="22" applyAlignment="1" pivotButton="0" quotePrefix="0" xfId="0">
      <alignment horizontal="center" vertical="center" wrapText="1"/>
    </xf>
    <xf numFmtId="0" fontId="23" fillId="36" borderId="22" applyAlignment="1" pivotButton="0" quotePrefix="0" xfId="0">
      <alignment horizontal="left" vertical="center" wrapText="1"/>
    </xf>
    <xf numFmtId="0" fontId="0" fillId="0" borderId="3" applyAlignment="1" pivotButton="0" quotePrefix="0" xfId="0">
      <alignment horizontal="center" vertical="center" wrapText="1"/>
    </xf>
    <xf numFmtId="0" fontId="0" fillId="0" borderId="4" applyAlignment="1" pivotButton="0" quotePrefix="0" xfId="0">
      <alignment vertical="center" wrapText="1"/>
    </xf>
    <xf numFmtId="0" fontId="24" fillId="37" borderId="23" applyAlignment="1" pivotButton="0" quotePrefix="0" xfId="0">
      <alignment horizontal="center" vertical="center"/>
    </xf>
    <xf numFmtId="0" fontId="24" fillId="38" borderId="23" applyAlignment="1" pivotButton="0" quotePrefix="0" xfId="0">
      <alignment horizontal="center" vertical="center"/>
    </xf>
    <xf numFmtId="0" fontId="3" fillId="39" borderId="0" applyAlignment="1" pivotButton="0" quotePrefix="0" xfId="0">
      <alignment horizontal="left" vertical="top"/>
    </xf>
    <xf numFmtId="2" fontId="3" fillId="39" borderId="0" applyAlignment="1" pivotButton="0" quotePrefix="0" xfId="0">
      <alignment horizontal="left" vertical="top"/>
    </xf>
    <xf numFmtId="0" fontId="3" fillId="40" borderId="0" applyAlignment="1" pivotButton="0" quotePrefix="0" xfId="0">
      <alignment horizontal="left" vertical="top"/>
    </xf>
    <xf numFmtId="0" fontId="3" fillId="40" borderId="0" applyAlignment="1" pivotButton="0" quotePrefix="0" xfId="0">
      <alignment horizontal="left" vertical="top" wrapText="1"/>
    </xf>
    <xf numFmtId="49" fontId="3" fillId="40" borderId="0" applyAlignment="1" pivotButton="0" quotePrefix="0" xfId="0">
      <alignment horizontal="left" vertical="top" wrapText="1"/>
    </xf>
    <xf numFmtId="2" fontId="3" fillId="40" borderId="0" applyAlignment="1" pivotButton="0" quotePrefix="0" xfId="0">
      <alignment horizontal="left" vertical="top"/>
    </xf>
    <xf numFmtId="0" fontId="12" fillId="40" borderId="0" applyAlignment="1" pivotButton="0" quotePrefix="0" xfId="0">
      <alignment horizontal="left" vertical="top"/>
    </xf>
    <xf numFmtId="0" fontId="3" fillId="40" borderId="0" applyAlignment="1" pivotButton="0" quotePrefix="0" xfId="0">
      <alignment horizontal="right" vertical="top"/>
    </xf>
    <xf numFmtId="0" fontId="3" fillId="40" borderId="1" applyAlignment="1" pivotButton="0" quotePrefix="0" xfId="0">
      <alignment horizontal="left" vertical="top"/>
    </xf>
    <xf numFmtId="0" fontId="3" fillId="40" borderId="1" applyAlignment="1" pivotButton="0" quotePrefix="0" xfId="0">
      <alignment horizontal="left" vertical="top" wrapText="1"/>
    </xf>
    <xf numFmtId="0" fontId="3" fillId="41" borderId="0" applyAlignment="1" pivotButton="0" quotePrefix="0" xfId="0">
      <alignment horizontal="left" vertical="top"/>
    </xf>
    <xf numFmtId="0" fontId="3" fillId="41" borderId="1" applyAlignment="1" pivotButton="0" quotePrefix="0" xfId="0">
      <alignment horizontal="left" vertical="top"/>
    </xf>
    <xf numFmtId="0" fontId="3" fillId="41" borderId="1" applyAlignment="1" pivotButton="0" quotePrefix="0" xfId="0">
      <alignment horizontal="left" vertical="top" wrapText="1"/>
    </xf>
    <xf numFmtId="49" fontId="3" fillId="41" borderId="0" applyAlignment="1" pivotButton="0" quotePrefix="0" xfId="0">
      <alignment horizontal="left" vertical="top" wrapText="1"/>
    </xf>
    <xf numFmtId="0" fontId="3" fillId="41" borderId="0" applyAlignment="1" pivotButton="0" quotePrefix="0" xfId="0">
      <alignment horizontal="left" vertical="top" wrapText="1"/>
    </xf>
    <xf numFmtId="2" fontId="3" fillId="41" borderId="0" applyAlignment="1" pivotButton="0" quotePrefix="0" xfId="0">
      <alignment horizontal="left" vertical="top"/>
    </xf>
    <xf numFmtId="0" fontId="12" fillId="41" borderId="0" applyAlignment="1" pivotButton="0" quotePrefix="0" xfId="0">
      <alignment horizontal="left" vertical="top"/>
    </xf>
    <xf numFmtId="0" fontId="3" fillId="41" borderId="0" applyAlignment="1" pivotButton="0" quotePrefix="0" xfId="0">
      <alignment horizontal="right" vertical="top"/>
    </xf>
    <xf numFmtId="0" fontId="23" fillId="42" borderId="1" applyAlignment="1" pivotButton="0" quotePrefix="0" xfId="0">
      <alignment horizontal="center" vertical="center"/>
    </xf>
    <xf numFmtId="0" fontId="23" fillId="43" borderId="1" applyAlignment="1" pivotButton="0" quotePrefix="0" xfId="0">
      <alignment horizontal="center" vertical="center"/>
    </xf>
    <xf numFmtId="0" fontId="23" fillId="44" borderId="1" applyAlignment="1" pivotButton="0" quotePrefix="0" xfId="0">
      <alignment horizontal="center" vertical="center"/>
    </xf>
    <xf numFmtId="0" fontId="23" fillId="45" borderId="1" applyAlignment="1" pivotButton="0" quotePrefix="0" xfId="0">
      <alignment horizontal="center" vertical="center"/>
    </xf>
    <xf numFmtId="0" fontId="17" fillId="40" borderId="16" applyAlignment="1" pivotButton="0" quotePrefix="0" xfId="0">
      <alignment horizontal="center" vertical="center" wrapText="1"/>
    </xf>
    <xf numFmtId="0" fontId="17" fillId="40" borderId="10" applyAlignment="1" pivotButton="0" quotePrefix="0" xfId="0">
      <alignment vertical="center" wrapText="1"/>
    </xf>
    <xf numFmtId="0" fontId="17" fillId="40" borderId="15" applyAlignment="1" pivotButton="0" quotePrefix="0" xfId="0">
      <alignment horizontal="center" vertical="center" wrapText="1"/>
    </xf>
    <xf numFmtId="0" fontId="17" fillId="40" borderId="8" applyAlignment="1" pivotButton="0" quotePrefix="0" xfId="0">
      <alignment vertical="center" wrapText="1"/>
    </xf>
    <xf numFmtId="0" fontId="3" fillId="38" borderId="0" applyAlignment="1" pivotButton="0" quotePrefix="0" xfId="0">
      <alignment horizontal="left" vertical="top"/>
    </xf>
    <xf numFmtId="0" fontId="3" fillId="38" borderId="1" applyAlignment="1" pivotButton="0" quotePrefix="0" xfId="0">
      <alignment horizontal="left" vertical="top"/>
    </xf>
    <xf numFmtId="0" fontId="3" fillId="38" borderId="1" applyAlignment="1" pivotButton="0" quotePrefix="0" xfId="0">
      <alignment horizontal="left" vertical="top" wrapText="1"/>
    </xf>
    <xf numFmtId="49" fontId="3" fillId="38" borderId="0" applyAlignment="1" pivotButton="0" quotePrefix="0" xfId="0">
      <alignment horizontal="left" vertical="top" wrapText="1"/>
    </xf>
    <xf numFmtId="0" fontId="3" fillId="38" borderId="0" applyAlignment="1" pivotButton="0" quotePrefix="0" xfId="0">
      <alignment horizontal="left" vertical="top" wrapText="1"/>
    </xf>
    <xf numFmtId="2" fontId="3" fillId="38" borderId="0" applyAlignment="1" pivotButton="0" quotePrefix="0" xfId="0">
      <alignment horizontal="left" vertical="top"/>
    </xf>
    <xf numFmtId="0" fontId="12" fillId="38" borderId="0" applyAlignment="1" pivotButton="0" quotePrefix="0" xfId="0">
      <alignment horizontal="left" vertical="top"/>
    </xf>
    <xf numFmtId="0" fontId="3" fillId="38" borderId="0" applyAlignment="1" pivotButton="0" quotePrefix="0" xfId="0">
      <alignment horizontal="right" vertical="top"/>
    </xf>
    <xf numFmtId="3" fontId="24" fillId="37" borderId="23" applyAlignment="1" pivotButton="0" quotePrefix="0" xfId="0">
      <alignment horizontal="center" vertical="center"/>
    </xf>
    <xf numFmtId="3" fontId="24" fillId="38" borderId="23" applyAlignment="1" pivotButton="0" quotePrefix="0" xfId="0">
      <alignment horizontal="center" vertical="center"/>
    </xf>
    <xf numFmtId="0" fontId="0" fillId="40" borderId="0" pivotButton="0" quotePrefix="0" xfId="0"/>
    <xf numFmtId="0" fontId="25" fillId="0" borderId="24" applyAlignment="1" pivotButton="0" quotePrefix="0" xfId="0">
      <alignment horizontal="center" vertical="center" wrapText="1"/>
    </xf>
    <xf numFmtId="0" fontId="26" fillId="0" borderId="25" applyAlignment="1" pivotButton="0" quotePrefix="0" xfId="0">
      <alignment horizontal="center" vertical="center" wrapText="1"/>
    </xf>
    <xf numFmtId="0" fontId="26" fillId="0" borderId="25" applyAlignment="1" pivotButton="0" quotePrefix="0" xfId="0">
      <alignment horizontal="left" vertical="center" wrapText="1"/>
    </xf>
    <xf numFmtId="0" fontId="26" fillId="46" borderId="25" applyAlignment="1" pivotButton="0" quotePrefix="0" xfId="0">
      <alignment horizontal="center" vertical="center" wrapText="1"/>
    </xf>
    <xf numFmtId="0" fontId="26" fillId="0" borderId="26" applyAlignment="1" pivotButton="0" quotePrefix="0" xfId="0">
      <alignment horizontal="center" vertical="center" wrapText="1"/>
    </xf>
    <xf numFmtId="0" fontId="26" fillId="22" borderId="25" applyAlignment="1" pivotButton="0" quotePrefix="0" xfId="0">
      <alignment horizontal="left" vertical="center" wrapText="1"/>
    </xf>
    <xf numFmtId="0" fontId="27" fillId="0" borderId="0" pivotButton="0" quotePrefix="0" xfId="0"/>
    <xf numFmtId="0" fontId="3" fillId="47" borderId="0" applyAlignment="1" pivotButton="0" quotePrefix="0" xfId="0">
      <alignment horizontal="left" vertical="top"/>
    </xf>
    <xf numFmtId="0" fontId="12" fillId="47" borderId="0" applyAlignment="1" pivotButton="0" quotePrefix="0" xfId="0">
      <alignment horizontal="left" vertical="top"/>
    </xf>
    <xf numFmtId="0" fontId="3" fillId="47" borderId="0" applyAlignment="1" pivotButton="0" quotePrefix="0" xfId="0">
      <alignment horizontal="right" vertical="top"/>
    </xf>
    <xf numFmtId="0" fontId="3" fillId="6" borderId="0" applyAlignment="1" pivotButton="0" quotePrefix="0" xfId="0">
      <alignment horizontal="left" vertical="top"/>
    </xf>
    <xf numFmtId="0" fontId="4" fillId="6" borderId="0" pivotButton="0" quotePrefix="0" xfId="0"/>
    <xf numFmtId="0" fontId="3" fillId="6" borderId="0" applyAlignment="1" pivotButton="0" quotePrefix="0" xfId="0">
      <alignment horizontal="left" vertical="top" wrapText="1"/>
    </xf>
    <xf numFmtId="2" fontId="3" fillId="6" borderId="0" applyAlignment="1" pivotButton="0" quotePrefix="0" xfId="0">
      <alignment horizontal="left" vertical="top"/>
    </xf>
    <xf numFmtId="0" fontId="3" fillId="7" borderId="7" applyAlignment="1" pivotButton="0" quotePrefix="0" xfId="0">
      <alignment horizontal="left" vertical="top"/>
    </xf>
    <xf numFmtId="0" fontId="3" fillId="7" borderId="7" applyAlignment="1" pivotButton="0" quotePrefix="0" xfId="0">
      <alignment horizontal="left" vertical="top" wrapText="1"/>
    </xf>
    <xf numFmtId="0" fontId="4" fillId="0" borderId="1" pivotButton="0" quotePrefix="0" xfId="0"/>
    <xf numFmtId="0" fontId="4" fillId="0" borderId="1"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center" wrapText="1"/>
    </xf>
    <xf numFmtId="0" fontId="3" fillId="0" borderId="1" applyAlignment="1" pivotButton="0" quotePrefix="0" xfId="0">
      <alignment wrapText="1"/>
    </xf>
    <xf numFmtId="0" fontId="3" fillId="0" borderId="1" pivotButton="0" quotePrefix="0" xfId="0"/>
    <xf numFmtId="0" fontId="5" fillId="0" borderId="1" applyAlignment="1" pivotButton="0" quotePrefix="0" xfId="0">
      <alignment vertical="center"/>
    </xf>
    <xf numFmtId="0" fontId="30" fillId="0" borderId="0" pivotButton="0" quotePrefix="0" xfId="0"/>
    <xf numFmtId="0" fontId="31" fillId="0" borderId="0" pivotButton="0" quotePrefix="0" xfId="0"/>
    <xf numFmtId="0" fontId="32" fillId="48" borderId="0" pivotButton="0" quotePrefix="0" xfId="0"/>
    <xf numFmtId="0" fontId="0" fillId="48" borderId="0" pivotButton="0" quotePrefix="0" xfId="0"/>
    <xf numFmtId="0" fontId="28" fillId="52" borderId="27" applyAlignment="1" pivotButton="0" quotePrefix="0" xfId="0">
      <alignment horizontal="center" wrapText="1"/>
    </xf>
    <xf numFmtId="0" fontId="0" fillId="0" borderId="27" pivotButton="0" quotePrefix="0" xfId="0"/>
    <xf numFmtId="0" fontId="0" fillId="0" borderId="27" applyAlignment="1" pivotButton="0" quotePrefix="0" xfId="0">
      <alignment horizontal="center"/>
    </xf>
    <xf numFmtId="0" fontId="32" fillId="51" borderId="0" pivotButton="0" quotePrefix="0" xfId="0"/>
    <xf numFmtId="0" fontId="0" fillId="51" borderId="0" pivotButton="0" quotePrefix="0" xfId="0"/>
    <xf numFmtId="0" fontId="0" fillId="54" borderId="27" pivotButton="0" quotePrefix="0" xfId="0"/>
    <xf numFmtId="0" fontId="0" fillId="54" borderId="27" applyAlignment="1" pivotButton="0" quotePrefix="0" xfId="0">
      <alignment horizontal="center"/>
    </xf>
    <xf numFmtId="0" fontId="29" fillId="54" borderId="27" applyAlignment="1" pivotButton="0" quotePrefix="0" xfId="0">
      <alignment horizontal="center"/>
    </xf>
    <xf numFmtId="0" fontId="0" fillId="53" borderId="27" pivotButton="0" quotePrefix="0" xfId="0"/>
    <xf numFmtId="0" fontId="0" fillId="53" borderId="27" applyAlignment="1" pivotButton="0" quotePrefix="0" xfId="0">
      <alignment horizontal="center"/>
    </xf>
    <xf numFmtId="0" fontId="32" fillId="55" borderId="0" pivotButton="0" quotePrefix="0" xfId="0"/>
    <xf numFmtId="0" fontId="0" fillId="55" borderId="0" pivotButton="0" quotePrefix="0" xfId="0"/>
    <xf numFmtId="0" fontId="28" fillId="52" borderId="27" pivotButton="0" quotePrefix="0" xfId="0"/>
    <xf numFmtId="0" fontId="33" fillId="0" borderId="0" applyAlignment="1" pivotButton="0" quotePrefix="0" xfId="0">
      <alignment vertical="top" wrapText="1"/>
    </xf>
    <xf numFmtId="0" fontId="34" fillId="0" borderId="0" pivotButton="0" quotePrefix="0" xfId="0"/>
    <xf numFmtId="0" fontId="28" fillId="48" borderId="27" applyAlignment="1" pivotButton="0" quotePrefix="0" xfId="0">
      <alignment horizontal="center" vertical="center" wrapText="1"/>
    </xf>
    <xf numFmtId="49" fontId="28" fillId="48" borderId="27" applyAlignment="1" pivotButton="0" quotePrefix="0" xfId="0">
      <alignment horizontal="center" vertical="center" wrapText="1"/>
    </xf>
    <xf numFmtId="49" fontId="28" fillId="49" borderId="27" applyAlignment="1" pivotButton="0" quotePrefix="0" xfId="0">
      <alignment horizontal="center" vertical="center" wrapText="1"/>
    </xf>
    <xf numFmtId="0" fontId="28" fillId="49" borderId="27" applyAlignment="1" pivotButton="0" quotePrefix="0" xfId="0">
      <alignment horizontal="center" vertical="center" wrapText="1"/>
    </xf>
    <xf numFmtId="2" fontId="28" fillId="50" borderId="27" applyAlignment="1" pivotButton="0" quotePrefix="0" xfId="0">
      <alignment horizontal="center" vertical="center" wrapText="1"/>
    </xf>
    <xf numFmtId="0" fontId="28" fillId="50" borderId="27" applyAlignment="1" pivotButton="0" quotePrefix="0" xfId="0">
      <alignment horizontal="center" vertical="center" wrapText="1"/>
    </xf>
    <xf numFmtId="0" fontId="28" fillId="51" borderId="27" applyAlignment="1" pivotButton="0" quotePrefix="0" xfId="0">
      <alignment horizontal="center" vertical="center" wrapText="1"/>
    </xf>
    <xf numFmtId="164" fontId="28" fillId="52" borderId="27" applyAlignment="1" pivotButton="0" quotePrefix="0" xfId="0">
      <alignment horizontal="center" vertical="center" wrapText="1"/>
    </xf>
    <xf numFmtId="0" fontId="28" fillId="52" borderId="27" applyAlignment="1" pivotButton="0" quotePrefix="0" xfId="0">
      <alignment horizontal="center" vertical="center" wrapText="1"/>
    </xf>
    <xf numFmtId="43" fontId="3" fillId="7" borderId="1" applyAlignment="1" pivotButton="0" quotePrefix="0" xfId="1">
      <alignment horizontal="left" vertical="top"/>
    </xf>
    <xf numFmtId="167" fontId="4" fillId="4" borderId="1" applyAlignment="1" pivotButton="0" quotePrefix="0" xfId="1">
      <alignment horizontal="left" vertical="top" wrapText="1"/>
    </xf>
    <xf numFmtId="43" fontId="4" fillId="5" borderId="1" applyAlignment="1" pivotButton="0" quotePrefix="0" xfId="1">
      <alignment horizontal="left" vertical="top" wrapText="1"/>
    </xf>
    <xf numFmtId="43" fontId="4" fillId="10" borderId="1" applyAlignment="1" pivotButton="0" quotePrefix="0" xfId="1">
      <alignment horizontal="left" vertical="top" wrapText="1"/>
    </xf>
    <xf numFmtId="43" fontId="4" fillId="11" borderId="1" applyAlignment="1" pivotButton="0" quotePrefix="0" xfId="1">
      <alignment horizontal="left" vertical="top" wrapText="1"/>
    </xf>
    <xf numFmtId="43" fontId="4" fillId="6" borderId="1" applyAlignment="1" pivotButton="0" quotePrefix="0" xfId="1">
      <alignment horizontal="right" vertical="top" wrapText="1"/>
    </xf>
    <xf numFmtId="167" fontId="3" fillId="4" borderId="1" applyAlignment="1" pivotButton="0" quotePrefix="0" xfId="0">
      <alignment horizontal="right" wrapText="1"/>
    </xf>
    <xf numFmtId="43" fontId="4" fillId="6" borderId="1" applyAlignment="1" pivotButton="0" quotePrefix="0" xfId="1">
      <alignment horizontal="left" vertical="top" wrapText="1"/>
    </xf>
    <xf numFmtId="49" fontId="3" fillId="53" borderId="1" applyAlignment="1" pivotButton="0" quotePrefix="0" xfId="0">
      <alignment horizontal="left" vertical="top" wrapText="1"/>
    </xf>
    <xf numFmtId="17" fontId="5" fillId="53" borderId="1" applyAlignment="1" pivotButton="0" quotePrefix="0" xfId="0">
      <alignment horizontal="left" vertical="top" wrapText="1"/>
    </xf>
    <xf numFmtId="49" fontId="29" fillId="54" borderId="1" applyAlignment="1" pivotButton="0" quotePrefix="0" xfId="0">
      <alignment horizontal="left" vertical="top" wrapText="1"/>
    </xf>
    <xf numFmtId="0" fontId="3" fillId="53" borderId="1" applyAlignment="1" pivotButton="0" quotePrefix="0" xfId="0">
      <alignment horizontal="left" vertical="top"/>
    </xf>
    <xf numFmtId="167" fontId="3" fillId="4" borderId="1" applyAlignment="1" pivotButton="0" quotePrefix="0" xfId="1">
      <alignment horizontal="left" vertical="top" wrapText="1"/>
    </xf>
    <xf numFmtId="43" fontId="3" fillId="19" borderId="1" applyAlignment="1" pivotButton="0" quotePrefix="0" xfId="1">
      <alignment horizontal="left" vertical="top"/>
    </xf>
    <xf numFmtId="167" fontId="4" fillId="19" borderId="1" applyAlignment="1" pivotButton="0" quotePrefix="0" xfId="1">
      <alignment horizontal="left" vertical="top" wrapText="1"/>
    </xf>
    <xf numFmtId="43" fontId="4" fillId="19" borderId="1" applyAlignment="1" pivotButton="0" quotePrefix="0" xfId="1">
      <alignment horizontal="left" vertical="top" wrapText="1"/>
    </xf>
    <xf numFmtId="43" fontId="3" fillId="5" borderId="1" applyAlignment="1" pivotButton="0" quotePrefix="0" xfId="1">
      <alignment horizontal="left" vertical="top"/>
    </xf>
    <xf numFmtId="167" fontId="4" fillId="5" borderId="1" applyAlignment="1" pivotButton="0" quotePrefix="0" xfId="1">
      <alignment horizontal="left" vertical="top" wrapText="1"/>
    </xf>
    <xf numFmtId="43" fontId="3" fillId="0" borderId="1" applyAlignment="1" pivotButton="0" quotePrefix="0" xfId="1">
      <alignment horizontal="left" vertical="top"/>
    </xf>
    <xf numFmtId="167" fontId="4" fillId="0" borderId="1" applyAlignment="1" pivotButton="0" quotePrefix="0" xfId="1">
      <alignment horizontal="left" vertical="top" wrapText="1"/>
    </xf>
    <xf numFmtId="43" fontId="4" fillId="0" borderId="1" applyAlignment="1" pivotButton="0" quotePrefix="0" xfId="1">
      <alignment horizontal="left" vertical="top" wrapText="1"/>
    </xf>
    <xf numFmtId="43" fontId="3" fillId="7" borderId="0" applyAlignment="1" pivotButton="0" quotePrefix="0" xfId="1">
      <alignment horizontal="left" vertical="top"/>
    </xf>
    <xf numFmtId="167" fontId="4" fillId="4" borderId="0" applyAlignment="1" pivotButton="0" quotePrefix="0" xfId="1">
      <alignment horizontal="left" vertical="top" wrapText="1"/>
    </xf>
    <xf numFmtId="43" fontId="4" fillId="5" borderId="0" applyAlignment="1" pivotButton="0" quotePrefix="0" xfId="1">
      <alignment horizontal="left" vertical="top" wrapText="1"/>
    </xf>
    <xf numFmtId="43" fontId="4" fillId="10" borderId="0" applyAlignment="1" pivotButton="0" quotePrefix="0" xfId="1">
      <alignment horizontal="left" vertical="top" wrapText="1"/>
    </xf>
    <xf numFmtId="43" fontId="4" fillId="11" borderId="0" applyAlignment="1" pivotButton="0" quotePrefix="0" xfId="1">
      <alignment horizontal="left" vertical="top" wrapText="1"/>
    </xf>
    <xf numFmtId="43" fontId="4" fillId="6" borderId="0" applyAlignment="1" pivotButton="0" quotePrefix="0" xfId="1">
      <alignment horizontal="left" vertical="top" wrapText="1"/>
    </xf>
    <xf numFmtId="43" fontId="4" fillId="4" borderId="1" applyAlignment="1" pivotButton="0" quotePrefix="0" xfId="1">
      <alignment horizontal="left" vertical="top" wrapText="1"/>
    </xf>
    <xf numFmtId="165" fontId="3" fillId="7" borderId="1" applyAlignment="1" pivotButton="0" quotePrefix="0" xfId="0">
      <alignment horizontal="left" wrapText="1"/>
    </xf>
    <xf numFmtId="166" fontId="3" fillId="53" borderId="1" applyAlignment="1" pivotButton="0" quotePrefix="0" xfId="0">
      <alignment horizontal="left" wrapText="1"/>
    </xf>
    <xf numFmtId="168" fontId="3" fillId="4" borderId="1" applyAlignment="1" pivotButton="0" quotePrefix="0" xfId="0">
      <alignment horizontal="left" wrapText="1"/>
    </xf>
    <xf numFmtId="166" fontId="29" fillId="54" borderId="1" applyAlignment="1" pivotButton="0" quotePrefix="0" xfId="0">
      <alignment horizontal="left" wrapText="1"/>
    </xf>
    <xf numFmtId="14" fontId="28" fillId="48" borderId="27" applyAlignment="1" pivotButton="0" quotePrefix="0" xfId="0">
      <alignment horizontal="center" vertical="center" wrapText="1"/>
    </xf>
    <xf numFmtId="14" fontId="28" fillId="49" borderId="27" applyAlignment="1" pivotButton="0" quotePrefix="0" xfId="0">
      <alignment horizontal="center" vertical="center" wrapText="1"/>
    </xf>
    <xf numFmtId="43" fontId="3" fillId="9" borderId="1" applyAlignment="1" pivotButton="0" quotePrefix="0" xfId="1">
      <alignment horizontal="left" vertical="top" wrapText="1"/>
    </xf>
    <xf numFmtId="167" fontId="4" fillId="7" borderId="1" applyAlignment="1" pivotButton="0" quotePrefix="0" xfId="1">
      <alignment horizontal="left" vertical="top" wrapText="1"/>
    </xf>
    <xf numFmtId="43" fontId="4" fillId="7" borderId="1" applyAlignment="1" pivotButton="0" quotePrefix="0" xfId="1">
      <alignment horizontal="left" vertical="top" wrapText="1"/>
    </xf>
  </cellXfs>
  <cellStyles count="3">
    <cellStyle name="عادي" xfId="0" builtinId="0"/>
    <cellStyle name="Comma" xfId="1" builtinId="3"/>
    <cellStyle name="Comma 2" xfId="2"/>
  </cellStyles>
  <dxfs count="3">
    <dxf>
      <fill>
        <patternFill patternType="solid">
          <fgColor rgb="00F2F6FA"/>
        </patternFill>
      </fill>
    </dxf>
    <dxf>
      <font>
        <color rgb="009C0006"/>
      </font>
      <fill>
        <patternFill patternType="solid">
          <fgColor rgb="00FFC7CE"/>
        </patternFill>
      </fill>
    </dxf>
    <dxf>
      <font>
        <color rgb="009C6500"/>
      </font>
      <fill>
        <patternFill patternType="solid">
          <fgColor rgb="00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001F4E79"/>
    <outlinePr summaryBelow="1" summaryRight="1"/>
    <pageSetUpPr/>
  </sheetPr>
  <dimension ref="B2:H91"/>
  <sheetViews>
    <sheetView showGridLines="0" rightToLeft="1" workbookViewId="0">
      <selection activeCell="A1" sqref="A1"/>
    </sheetView>
  </sheetViews>
  <sheetFormatPr baseColWidth="8" defaultRowHeight="15"/>
  <cols>
    <col width="2" customWidth="1" min="1" max="1"/>
    <col width="20" customWidth="1" min="2" max="2"/>
    <col width="14" customWidth="1" min="3" max="3"/>
    <col width="50" customWidth="1" min="4" max="4"/>
    <col width="22" customWidth="1" min="5" max="5"/>
    <col width="14" customWidth="1" min="6" max="6"/>
    <col width="14" customWidth="1" min="7" max="7"/>
    <col width="20" customWidth="1" min="8" max="8"/>
    <col width="12" customWidth="1" min="9" max="9"/>
  </cols>
  <sheetData>
    <row r="2">
      <c r="B2" s="427" t="inlineStr">
        <is>
          <t>لوحة ملخص المخزون والاستلام</t>
        </is>
      </c>
    </row>
    <row r="3">
      <c r="B3" s="428" t="inlineStr">
        <is>
          <t>آخر تحليل للصلاحية: 06.07.2026 — الإحصائيات في الجدول الأول تتحدّث تلقائياً مع تعديل البيانات</t>
        </is>
      </c>
    </row>
    <row r="5">
      <c r="B5" s="429" t="inlineStr">
        <is>
          <t>إحصائيات الأوراق (تلقائية التحديث)</t>
        </is>
      </c>
      <c r="C5" s="430" t="n"/>
      <c r="D5" s="430" t="n"/>
      <c r="E5" s="430" t="n"/>
      <c r="F5" s="430" t="n"/>
    </row>
    <row r="6">
      <c r="B6" s="431" t="inlineStr">
        <is>
          <t>الورقة</t>
        </is>
      </c>
      <c r="C6" s="431" t="inlineStr">
        <is>
          <t>عدد الدفعات</t>
        </is>
      </c>
      <c r="D6" s="431" t="inlineStr">
        <is>
          <t>دفعات برصيد حالي</t>
        </is>
      </c>
      <c r="E6" s="431" t="inlineStr">
        <is>
          <t>دفعات برصيد سالب (خطأ)</t>
        </is>
      </c>
      <c r="F6" s="431" t="inlineStr">
        <is>
          <t>ملاحظة</t>
        </is>
      </c>
    </row>
    <row r="7">
      <c r="B7" s="432" t="inlineStr">
        <is>
          <t>RM &amp; PM</t>
        </is>
      </c>
      <c r="C7" s="433">
        <f>COUNTA('RM &amp; PM'!E2:E792)</f>
        <v/>
      </c>
      <c r="D7" s="433">
        <f>COUNTIF('RM &amp; PM'!AA2:AA792,"&gt;0")</f>
        <v/>
      </c>
      <c r="E7" s="433">
        <f>COUNTIF('RM &amp; PM'!AA2:AA792,"&lt;-0.001")</f>
        <v/>
      </c>
      <c r="F7" s="432" t="inlineStr">
        <is>
          <t>المواد الخام ومواد التعبئة الحالية</t>
        </is>
      </c>
    </row>
    <row r="8">
      <c r="B8" s="432" t="inlineStr">
        <is>
          <t>Off -Records</t>
        </is>
      </c>
      <c r="C8" s="433">
        <f>COUNTA('Off -Records'!E2:E109)</f>
        <v/>
      </c>
      <c r="D8" s="433">
        <f>COUNTIF('Off -Records'!W2:W109,"&gt;0")</f>
        <v/>
      </c>
      <c r="E8" s="433">
        <f>COUNTIF('Off -Records'!W2:W109,"&lt;-0.001")</f>
        <v/>
      </c>
      <c r="F8" s="432" t="inlineStr">
        <is>
          <t>أصناف خارج السجلات الرسمية</t>
        </is>
      </c>
    </row>
    <row r="9">
      <c r="B9" s="432" t="inlineStr">
        <is>
          <t>Inner &amp; Assembled</t>
        </is>
      </c>
      <c r="C9" s="433">
        <f>COUNTA('Inner &amp; Assembled'!D2:D833)</f>
        <v/>
      </c>
      <c r="D9" s="433">
        <f>COUNTIF('Inner &amp; Assembled'!O2:O833,"&gt;0")</f>
        <v/>
      </c>
      <c r="E9" s="433">
        <f>COUNTIF('Inner &amp; Assembled'!O2:O833,"&lt;-0.001")</f>
        <v/>
      </c>
      <c r="F9" s="432" t="inlineStr">
        <is>
          <t>المنتجات الداخلية والمجمّعة الحالية</t>
        </is>
      </c>
    </row>
    <row r="10">
      <c r="B10" s="432" t="inlineStr">
        <is>
          <t>Stagnant I &amp; A</t>
        </is>
      </c>
      <c r="C10" s="433">
        <f>COUNTA('Stagnant I &amp; A'!D2:D928)</f>
        <v/>
      </c>
      <c r="D10" s="433">
        <f>COUNTIF('Stagnant I &amp; A'!O2:O928,"&gt;0")</f>
        <v/>
      </c>
      <c r="E10" s="433">
        <f>COUNTIF('Stagnant I &amp; A'!O2:O928,"&lt;-0.001")</f>
        <v/>
      </c>
      <c r="F10" s="432" t="inlineStr">
        <is>
          <t>أصناف راكدة</t>
        </is>
      </c>
    </row>
    <row r="11">
      <c r="B11" s="432" t="inlineStr">
        <is>
          <t>Historical R&amp;PM</t>
        </is>
      </c>
      <c r="C11" s="433">
        <f>COUNTA('Historical R&amp;PM'!E2:E804)</f>
        <v/>
      </c>
      <c r="D11" s="433">
        <f>COUNTIF('Historical R&amp;PM'!AA2:AA804,"&gt;0")</f>
        <v/>
      </c>
      <c r="E11" s="433">
        <f>COUNTIF('Historical R&amp;PM'!AA2:AA804,"&lt;-0.001")</f>
        <v/>
      </c>
      <c r="F11" s="432" t="inlineStr">
        <is>
          <t>أرشيف المواد الخام والتعبئة</t>
        </is>
      </c>
    </row>
    <row r="12">
      <c r="B12" s="432" t="inlineStr">
        <is>
          <t>Historical I &amp; A</t>
        </is>
      </c>
      <c r="C12" s="433">
        <f>COUNTA('Historical I &amp; A'!D2:D942)</f>
        <v/>
      </c>
      <c r="D12" s="433">
        <f>COUNTIF('Historical I &amp; A'!O2:O942,"&gt;0")</f>
        <v/>
      </c>
      <c r="E12" s="433">
        <f>COUNTIF('Historical I &amp; A'!O2:O942,"&lt;-0.001")</f>
        <v/>
      </c>
      <c r="F12" s="432" t="inlineStr">
        <is>
          <t>أرشيف المنتجات الداخلية والمجمّعة</t>
        </is>
      </c>
    </row>
    <row r="14">
      <c r="B14" s="434" t="inlineStr">
        <is>
          <t>تنبيهات الصلاحية — أصناف برصيد حالي منتهية أو تنتهي خلال 180 يوم (لقطة بتاريخ 06.07.2026)</t>
        </is>
      </c>
      <c r="C14" s="435" t="n"/>
      <c r="D14" s="435" t="n"/>
      <c r="E14" s="435" t="n"/>
      <c r="F14" s="435" t="n"/>
      <c r="G14" s="435" t="n"/>
      <c r="H14" s="435" t="n"/>
    </row>
    <row r="15">
      <c r="B15" s="431" t="inlineStr">
        <is>
          <t>الورقة</t>
        </is>
      </c>
      <c r="C15" s="431" t="inlineStr">
        <is>
          <t>الكود</t>
        </is>
      </c>
      <c r="D15" s="431" t="inlineStr">
        <is>
          <t>اسم الصنف</t>
        </is>
      </c>
      <c r="E15" s="431" t="inlineStr">
        <is>
          <t>رقم التشغيلة/الكنترول</t>
        </is>
      </c>
      <c r="F15" s="431" t="inlineStr">
        <is>
          <t>تاريخ الانتهاء</t>
        </is>
      </c>
      <c r="G15" s="431" t="inlineStr">
        <is>
          <t>الرصيد الحالي</t>
        </is>
      </c>
      <c r="H15" s="431" t="inlineStr">
        <is>
          <t>الحالة</t>
        </is>
      </c>
    </row>
    <row r="16">
      <c r="B16" s="436" t="inlineStr">
        <is>
          <t>RM &amp; PM</t>
        </is>
      </c>
      <c r="C16" s="436" t="inlineStr">
        <is>
          <t>PP0066</t>
        </is>
      </c>
      <c r="D16" s="436" t="inlineStr">
        <is>
          <t>Alu Foil unprinted 30 micron thickness 196 mm width</t>
        </is>
      </c>
      <c r="E16" s="436" t="inlineStr">
        <is>
          <t>PP2400046</t>
        </is>
      </c>
      <c r="F16" s="437" t="inlineStr">
        <is>
          <t>31.10.2025</t>
        </is>
      </c>
      <c r="G16" s="437" t="n">
        <v>145</v>
      </c>
      <c r="H16" s="438" t="inlineStr">
        <is>
          <t>منتهي الصلاحية</t>
        </is>
      </c>
    </row>
    <row r="17">
      <c r="B17" s="436" t="inlineStr">
        <is>
          <t>RM &amp; PM</t>
        </is>
      </c>
      <c r="C17" s="436" t="inlineStr">
        <is>
          <t>PP0065</t>
        </is>
      </c>
      <c r="D17" s="436" t="inlineStr">
        <is>
          <t>Alu Foil unprinted 30 micron thickness 194 mm width</t>
        </is>
      </c>
      <c r="E17" s="436" t="inlineStr">
        <is>
          <t>PP2400053</t>
        </is>
      </c>
      <c r="F17" s="437" t="inlineStr">
        <is>
          <t>31.10.2025</t>
        </is>
      </c>
      <c r="G17" s="437" t="n">
        <v>19.59</v>
      </c>
      <c r="H17" s="438" t="inlineStr">
        <is>
          <t>منتهي الصلاحية</t>
        </is>
      </c>
    </row>
    <row r="18">
      <c r="B18" s="436" t="inlineStr">
        <is>
          <t>RM &amp; PM</t>
        </is>
      </c>
      <c r="C18" s="436" t="inlineStr">
        <is>
          <t>SP0130</t>
        </is>
      </c>
      <c r="D18" s="436" t="inlineStr">
        <is>
          <t>Box-Epasterin Soft Gelatin Capsule</t>
        </is>
      </c>
      <c r="E18" s="436" t="inlineStr">
        <is>
          <t>SP2400058</t>
        </is>
      </c>
      <c r="F18" s="437" t="inlineStr">
        <is>
          <t>03.04.2026</t>
        </is>
      </c>
      <c r="G18" s="437" t="n">
        <v>3934</v>
      </c>
      <c r="H18" s="438" t="inlineStr">
        <is>
          <t>منتهي الصلاحية</t>
        </is>
      </c>
    </row>
    <row r="19">
      <c r="B19" s="436" t="inlineStr">
        <is>
          <t>RM &amp; PM</t>
        </is>
      </c>
      <c r="C19" s="436" t="inlineStr">
        <is>
          <t>SP0163</t>
        </is>
      </c>
      <c r="D19" s="436" t="inlineStr">
        <is>
          <t>Pamphlet-Mega-Q Soft Gelatin Capsule</t>
        </is>
      </c>
      <c r="E19" s="436" t="inlineStr">
        <is>
          <t>SP2400055</t>
        </is>
      </c>
      <c r="F19" s="437" t="inlineStr">
        <is>
          <t>30.04.2026</t>
        </is>
      </c>
      <c r="G19" s="437" t="n">
        <v>5129</v>
      </c>
      <c r="H19" s="438" t="inlineStr">
        <is>
          <t>منتهي الصلاحية</t>
        </is>
      </c>
    </row>
    <row r="20">
      <c r="B20" s="436" t="inlineStr">
        <is>
          <t>RM &amp; PM</t>
        </is>
      </c>
      <c r="C20" s="436" t="inlineStr">
        <is>
          <t>RM0035</t>
        </is>
      </c>
      <c r="D20" s="436" t="inlineStr">
        <is>
          <t>Colloidal Silicon Dioxide</t>
        </is>
      </c>
      <c r="E20" s="436" t="inlineStr">
        <is>
          <t>RM2400030</t>
        </is>
      </c>
      <c r="F20" s="437" t="inlineStr">
        <is>
          <t>30.04.2026</t>
        </is>
      </c>
      <c r="G20" s="437" t="n">
        <v>7.187</v>
      </c>
      <c r="H20" s="438" t="inlineStr">
        <is>
          <t>منتهي الصلاحية</t>
        </is>
      </c>
    </row>
    <row r="21">
      <c r="B21" s="436" t="inlineStr">
        <is>
          <t>RM &amp; PM</t>
        </is>
      </c>
      <c r="C21" s="436" t="inlineStr">
        <is>
          <t>RM0050</t>
        </is>
      </c>
      <c r="D21" s="436" t="inlineStr">
        <is>
          <t>Copper Citrate</t>
        </is>
      </c>
      <c r="E21" s="436" t="inlineStr">
        <is>
          <t>RM2400026</t>
        </is>
      </c>
      <c r="F21" s="437" t="inlineStr">
        <is>
          <t>04.05.2026</t>
        </is>
      </c>
      <c r="G21" s="437" t="n">
        <v>0.828</v>
      </c>
      <c r="H21" s="438" t="inlineStr">
        <is>
          <t>منتهي الصلاحية</t>
        </is>
      </c>
    </row>
    <row r="22">
      <c r="B22" s="436" t="inlineStr">
        <is>
          <t>RM &amp; PM</t>
        </is>
      </c>
      <c r="C22" s="436" t="inlineStr">
        <is>
          <t>SP0162</t>
        </is>
      </c>
      <c r="D22" s="436" t="inlineStr">
        <is>
          <t>Box-Mega-Q Soft Gelatin Capsule</t>
        </is>
      </c>
      <c r="E22" s="436" t="inlineStr">
        <is>
          <t>SP2400054</t>
        </is>
      </c>
      <c r="F22" s="437" t="inlineStr">
        <is>
          <t>06.05.2026</t>
        </is>
      </c>
      <c r="G22" s="437" t="n">
        <v>4770</v>
      </c>
      <c r="H22" s="438" t="inlineStr">
        <is>
          <t>منتهي الصلاحية</t>
        </is>
      </c>
    </row>
    <row r="23">
      <c r="B23" s="436" t="inlineStr">
        <is>
          <t>RM &amp; PM</t>
        </is>
      </c>
      <c r="C23" s="436" t="inlineStr">
        <is>
          <t>RM0013</t>
        </is>
      </c>
      <c r="D23" s="436" t="inlineStr">
        <is>
          <t>Lactose Monohydrate</t>
        </is>
      </c>
      <c r="E23" s="436" t="inlineStr">
        <is>
          <t>RM2400020</t>
        </is>
      </c>
      <c r="F23" s="437" t="inlineStr">
        <is>
          <t>31.05.2026</t>
        </is>
      </c>
      <c r="G23" s="437" t="n">
        <v>23.822</v>
      </c>
      <c r="H23" s="438" t="inlineStr">
        <is>
          <t>منتهي الصلاحية</t>
        </is>
      </c>
    </row>
    <row r="24">
      <c r="B24" s="436" t="inlineStr">
        <is>
          <t>RM &amp; PM</t>
        </is>
      </c>
      <c r="C24" s="436" t="inlineStr">
        <is>
          <t>SP0134</t>
        </is>
      </c>
      <c r="D24" s="436" t="inlineStr">
        <is>
          <t>Polyamide/Polyethylene 300 µm 420 mm width roll</t>
        </is>
      </c>
      <c r="E24" s="436" t="inlineStr">
        <is>
          <t>SP2500017</t>
        </is>
      </c>
      <c r="F24" s="437" t="inlineStr">
        <is>
          <t>25.06.2026</t>
        </is>
      </c>
      <c r="G24" s="437" t="n">
        <v>17336.223</v>
      </c>
      <c r="H24" s="438" t="inlineStr">
        <is>
          <t>منتهي الصلاحية</t>
        </is>
      </c>
    </row>
    <row r="25">
      <c r="B25" s="436" t="inlineStr">
        <is>
          <t>RM &amp; PM</t>
        </is>
      </c>
      <c r="C25" s="436" t="inlineStr">
        <is>
          <t>SP0153</t>
        </is>
      </c>
      <c r="D25" s="436" t="inlineStr">
        <is>
          <t>Box-Moral 60 soft gelatin capsule</t>
        </is>
      </c>
      <c r="E25" s="436" t="inlineStr">
        <is>
          <t>SP2400043</t>
        </is>
      </c>
      <c r="F25" s="437" t="inlineStr">
        <is>
          <t>01.07.2026</t>
        </is>
      </c>
      <c r="G25" s="437" t="n">
        <v>14571</v>
      </c>
      <c r="H25" s="438" t="inlineStr">
        <is>
          <t>منتهي الصلاحية</t>
        </is>
      </c>
    </row>
    <row r="26">
      <c r="B26" s="436" t="inlineStr">
        <is>
          <t>Inner &amp; Assembled</t>
        </is>
      </c>
      <c r="C26" s="436" t="inlineStr">
        <is>
          <t>PP0050</t>
        </is>
      </c>
      <c r="D26" s="436" t="inlineStr">
        <is>
          <t>Assembled outer tube (155*23mm) tinted</t>
        </is>
      </c>
      <c r="E26" s="436" t="inlineStr">
        <is>
          <t>25IPP036</t>
        </is>
      </c>
      <c r="F26" s="437" t="inlineStr">
        <is>
          <t>01.07.2026</t>
        </is>
      </c>
      <c r="G26" s="437" t="n">
        <v>11689</v>
      </c>
      <c r="H26" s="438" t="inlineStr">
        <is>
          <t>منتهي الصلاحية</t>
        </is>
      </c>
    </row>
    <row r="27">
      <c r="B27" s="439" t="inlineStr">
        <is>
          <t>RM &amp; PM</t>
        </is>
      </c>
      <c r="C27" s="439" t="inlineStr">
        <is>
          <t>PP0025</t>
        </is>
      </c>
      <c r="D27" s="439" t="inlineStr">
        <is>
          <t>Aluminum Seal Disc PE-Coat -D: 24mm</t>
        </is>
      </c>
      <c r="E27" s="439" t="inlineStr">
        <is>
          <t>PP2500028</t>
        </is>
      </c>
      <c r="F27" s="440" t="inlineStr">
        <is>
          <t>27.07.2026</t>
        </is>
      </c>
      <c r="G27" s="440" t="n">
        <v>24008</v>
      </c>
      <c r="H27" s="440" t="inlineStr">
        <is>
          <t>ينتهي خلال 21 يوم</t>
        </is>
      </c>
    </row>
    <row r="28">
      <c r="B28" s="439" t="inlineStr">
        <is>
          <t>RM &amp; PM</t>
        </is>
      </c>
      <c r="C28" s="439" t="inlineStr">
        <is>
          <t>SP0096</t>
        </is>
      </c>
      <c r="D28" s="439" t="inlineStr">
        <is>
          <t>Medical Paper 60gm Printed-FAS Chlorex 0.5%-3ml[Width 408mm</t>
        </is>
      </c>
      <c r="E28" s="439" t="inlineStr">
        <is>
          <t>SP2400050</t>
        </is>
      </c>
      <c r="F28" s="440" t="inlineStr">
        <is>
          <t>30.07.2026</t>
        </is>
      </c>
      <c r="G28" s="440" t="n">
        <v>97.17</v>
      </c>
      <c r="H28" s="440" t="inlineStr">
        <is>
          <t>ينتهي خلال 24 يوم</t>
        </is>
      </c>
    </row>
    <row r="29">
      <c r="B29" s="439" t="inlineStr">
        <is>
          <t>RM &amp; PM</t>
        </is>
      </c>
      <c r="C29" s="439" t="inlineStr">
        <is>
          <t>SP0097</t>
        </is>
      </c>
      <c r="D29" s="439" t="inlineStr">
        <is>
          <t>Medical Paper 60gm Printed-FAS IODO Prep.1%-3ml [Width 408mm</t>
        </is>
      </c>
      <c r="E29" s="439" t="inlineStr">
        <is>
          <t>SP2400052</t>
        </is>
      </c>
      <c r="F29" s="440" t="inlineStr">
        <is>
          <t>30.07.2026</t>
        </is>
      </c>
      <c r="G29" s="440" t="n">
        <v>91.295</v>
      </c>
      <c r="H29" s="440" t="inlineStr">
        <is>
          <t>ينتهي خلال 24 يوم</t>
        </is>
      </c>
    </row>
    <row r="30">
      <c r="B30" s="439" t="inlineStr">
        <is>
          <t>RM &amp; PM</t>
        </is>
      </c>
      <c r="C30" s="439" t="inlineStr">
        <is>
          <t>SP0139</t>
        </is>
      </c>
      <c r="D30" s="439" t="inlineStr">
        <is>
          <t>Medical Paper 60gm Printed-FAS Chlorex 2%-1ml</t>
        </is>
      </c>
      <c r="E30" s="439" t="inlineStr">
        <is>
          <t>SP2400084</t>
        </is>
      </c>
      <c r="F30" s="440" t="inlineStr">
        <is>
          <t>30.07.2026</t>
        </is>
      </c>
      <c r="G30" s="440" t="n">
        <v>8.452</v>
      </c>
      <c r="H30" s="440" t="inlineStr">
        <is>
          <t>ينتهي خلال 24 يوم</t>
        </is>
      </c>
    </row>
    <row r="31">
      <c r="B31" s="439" t="inlineStr">
        <is>
          <t>RM &amp; PM</t>
        </is>
      </c>
      <c r="C31" s="439" t="inlineStr">
        <is>
          <t>SP0108</t>
        </is>
      </c>
      <c r="D31" s="439" t="inlineStr">
        <is>
          <t>Medical Paper 60gm Printed-FAS Chlorex 0.5%-10.5ml [Width 40</t>
        </is>
      </c>
      <c r="E31" s="439" t="inlineStr">
        <is>
          <t>SP2400085</t>
        </is>
      </c>
      <c r="F31" s="440" t="inlineStr">
        <is>
          <t>30.07.2026</t>
        </is>
      </c>
      <c r="G31" s="440" t="n">
        <v>199.445</v>
      </c>
      <c r="H31" s="440" t="inlineStr">
        <is>
          <t>ينتهي خلال 24 يوم</t>
        </is>
      </c>
    </row>
    <row r="32">
      <c r="B32" s="439" t="inlineStr">
        <is>
          <t>RM &amp; PM</t>
        </is>
      </c>
      <c r="C32" s="439" t="inlineStr">
        <is>
          <t>SP0096</t>
        </is>
      </c>
      <c r="D32" s="439" t="inlineStr">
        <is>
          <t>Medical Paper 60gm Printed-FAS Chlorex 0.5%-3ml[Width 408mm</t>
        </is>
      </c>
      <c r="E32" s="439" t="inlineStr">
        <is>
          <t>SP2400086</t>
        </is>
      </c>
      <c r="F32" s="440" t="inlineStr">
        <is>
          <t>30.07.2026</t>
        </is>
      </c>
      <c r="G32" s="440" t="n">
        <v>156.1</v>
      </c>
      <c r="H32" s="440" t="inlineStr">
        <is>
          <t>ينتهي خلال 24 يوم</t>
        </is>
      </c>
    </row>
    <row r="33">
      <c r="B33" s="439" t="inlineStr">
        <is>
          <t>RM &amp; PM</t>
        </is>
      </c>
      <c r="C33" s="439" t="inlineStr">
        <is>
          <t>SP0109</t>
        </is>
      </c>
      <c r="D33" s="439" t="inlineStr">
        <is>
          <t>Medical Paper 60gm Printed-FAS Chlorex 1%-10.5ml [Width 408m</t>
        </is>
      </c>
      <c r="E33" s="439" t="inlineStr">
        <is>
          <t>SP2400087</t>
        </is>
      </c>
      <c r="F33" s="440" t="inlineStr">
        <is>
          <t>30.07.2026</t>
        </is>
      </c>
      <c r="G33" s="440" t="n">
        <v>228.51</v>
      </c>
      <c r="H33" s="440" t="inlineStr">
        <is>
          <t>ينتهي خلال 24 يوم</t>
        </is>
      </c>
    </row>
    <row r="34">
      <c r="B34" s="439" t="inlineStr">
        <is>
          <t>RM &amp; PM</t>
        </is>
      </c>
      <c r="C34" s="439" t="inlineStr">
        <is>
          <t>SP0113</t>
        </is>
      </c>
      <c r="D34" s="439" t="inlineStr">
        <is>
          <t>Medical Paper 60gm Printed-FAS Chlorex 1%-6ml [Width 408mm]</t>
        </is>
      </c>
      <c r="E34" s="439" t="inlineStr">
        <is>
          <t>SP2400088</t>
        </is>
      </c>
      <c r="F34" s="440" t="inlineStr">
        <is>
          <t>30.07.2026</t>
        </is>
      </c>
      <c r="G34" s="440" t="n">
        <v>240.74</v>
      </c>
      <c r="H34" s="440" t="inlineStr">
        <is>
          <t>ينتهي خلال 24 يوم</t>
        </is>
      </c>
    </row>
    <row r="35">
      <c r="B35" s="439" t="inlineStr">
        <is>
          <t>RM &amp; PM</t>
        </is>
      </c>
      <c r="C35" s="439" t="inlineStr">
        <is>
          <t>SP0095</t>
        </is>
      </c>
      <c r="D35" s="439" t="inlineStr">
        <is>
          <t>Medical Paper 60gm Printed-FAS Chlorex 1%-3ml [Width 408mm]</t>
        </is>
      </c>
      <c r="E35" s="439" t="inlineStr">
        <is>
          <t>SP2400089</t>
        </is>
      </c>
      <c r="F35" s="440" t="inlineStr">
        <is>
          <t>30.07.2026</t>
        </is>
      </c>
      <c r="G35" s="440" t="n">
        <v>120.485</v>
      </c>
      <c r="H35" s="440" t="inlineStr">
        <is>
          <t>ينتهي خلال 24 يوم</t>
        </is>
      </c>
    </row>
    <row r="36">
      <c r="B36" s="439" t="inlineStr">
        <is>
          <t>RM &amp; PM</t>
        </is>
      </c>
      <c r="C36" s="439" t="inlineStr">
        <is>
          <t>SP0121</t>
        </is>
      </c>
      <c r="D36" s="439" t="inlineStr">
        <is>
          <t>Medical Paper 60gm Printed-FAS IODO Prep.1%-10.5ml [Width 40</t>
        </is>
      </c>
      <c r="E36" s="439" t="inlineStr">
        <is>
          <t>SP2400090</t>
        </is>
      </c>
      <c r="F36" s="440" t="inlineStr">
        <is>
          <t>30.07.2026</t>
        </is>
      </c>
      <c r="G36" s="440" t="n">
        <v>219.965</v>
      </c>
      <c r="H36" s="440" t="inlineStr">
        <is>
          <t>ينتهي خلال 24 يوم</t>
        </is>
      </c>
    </row>
    <row r="37">
      <c r="B37" s="439" t="inlineStr">
        <is>
          <t>RM &amp; PM</t>
        </is>
      </c>
      <c r="C37" s="439" t="inlineStr">
        <is>
          <t>SP0120</t>
        </is>
      </c>
      <c r="D37" s="439" t="inlineStr">
        <is>
          <t>Medical Paper 60gm Printed-FAS IODO Prep.1%-6ml [Width 408mm</t>
        </is>
      </c>
      <c r="E37" s="439" t="inlineStr">
        <is>
          <t>SP2400091</t>
        </is>
      </c>
      <c r="F37" s="440" t="inlineStr">
        <is>
          <t>30.07.2026</t>
        </is>
      </c>
      <c r="G37" s="440" t="n">
        <v>248.8</v>
      </c>
      <c r="H37" s="440" t="inlineStr">
        <is>
          <t>ينتهي خلال 24 يوم</t>
        </is>
      </c>
    </row>
    <row r="38">
      <c r="B38" s="439" t="inlineStr">
        <is>
          <t>RM &amp; PM</t>
        </is>
      </c>
      <c r="C38" s="439" t="inlineStr">
        <is>
          <t>SP0097</t>
        </is>
      </c>
      <c r="D38" s="439" t="inlineStr">
        <is>
          <t>Medical Paper 60gm Printed-FAS IODO Prep.1%-3ml [Width 408mm</t>
        </is>
      </c>
      <c r="E38" s="439" t="inlineStr">
        <is>
          <t>SP2400092</t>
        </is>
      </c>
      <c r="F38" s="440" t="inlineStr">
        <is>
          <t>30.07.2026</t>
        </is>
      </c>
      <c r="G38" s="440" t="n">
        <v>153.9</v>
      </c>
      <c r="H38" s="440" t="inlineStr">
        <is>
          <t>ينتهي خلال 24 يوم</t>
        </is>
      </c>
    </row>
    <row r="39">
      <c r="B39" s="439" t="inlineStr">
        <is>
          <t>RM &amp; PM</t>
        </is>
      </c>
      <c r="C39" s="439" t="inlineStr">
        <is>
          <t>SP0111</t>
        </is>
      </c>
      <c r="D39" s="439" t="inlineStr">
        <is>
          <t>Medical Paper 60gm Printed-FAS Chlorex 1%-26ml [Width 408mm]</t>
        </is>
      </c>
      <c r="E39" s="439" t="inlineStr">
        <is>
          <t>SP2500008</t>
        </is>
      </c>
      <c r="F39" s="440" t="inlineStr">
        <is>
          <t>30.07.2026</t>
        </is>
      </c>
      <c r="G39" s="440" t="n">
        <v>281.8</v>
      </c>
      <c r="H39" s="440" t="inlineStr">
        <is>
          <t>ينتهي خلال 24 يوم</t>
        </is>
      </c>
    </row>
    <row r="40">
      <c r="B40" s="439" t="inlineStr">
        <is>
          <t>RM &amp; PM</t>
        </is>
      </c>
      <c r="C40" s="439" t="inlineStr">
        <is>
          <t>SP0122</t>
        </is>
      </c>
      <c r="D40" s="439" t="inlineStr">
        <is>
          <t>Medical Paper 60gm Printed-FAS IODO Prep.1%-26ml [Width 408m</t>
        </is>
      </c>
      <c r="E40" s="439" t="inlineStr">
        <is>
          <t>SP2500009</t>
        </is>
      </c>
      <c r="F40" s="440" t="inlineStr">
        <is>
          <t>30.07.2026</t>
        </is>
      </c>
      <c r="G40" s="440" t="n">
        <v>256.2</v>
      </c>
      <c r="H40" s="440" t="inlineStr">
        <is>
          <t>ينتهي خلال 24 يوم</t>
        </is>
      </c>
    </row>
    <row r="41">
      <c r="B41" s="439" t="inlineStr">
        <is>
          <t>RM &amp; PM</t>
        </is>
      </c>
      <c r="C41" s="439" t="inlineStr">
        <is>
          <t>SP0110</t>
        </is>
      </c>
      <c r="D41" s="439" t="inlineStr">
        <is>
          <t>Medical Paper 60gm Printed-FAS Chlorex 0.5%-26ml [Width 408m</t>
        </is>
      </c>
      <c r="E41" s="439" t="inlineStr">
        <is>
          <t>SP2500011</t>
        </is>
      </c>
      <c r="F41" s="440" t="inlineStr">
        <is>
          <t>30.07.2026</t>
        </is>
      </c>
      <c r="G41" s="440" t="n">
        <v>286</v>
      </c>
      <c r="H41" s="440" t="inlineStr">
        <is>
          <t>ينتهي خلال 24 يوم</t>
        </is>
      </c>
    </row>
    <row r="42">
      <c r="B42" s="439" t="inlineStr">
        <is>
          <t>RM &amp; PM</t>
        </is>
      </c>
      <c r="C42" s="439" t="inlineStr">
        <is>
          <t>RM0018</t>
        </is>
      </c>
      <c r="D42" s="439" t="inlineStr">
        <is>
          <t>Talc Powder</t>
        </is>
      </c>
      <c r="E42" s="439" t="inlineStr">
        <is>
          <t>RM2300017</t>
        </is>
      </c>
      <c r="F42" s="440" t="inlineStr">
        <is>
          <t>31.07.2026</t>
        </is>
      </c>
      <c r="G42" s="440" t="n">
        <v>21.439</v>
      </c>
      <c r="H42" s="440" t="inlineStr">
        <is>
          <t>ينتهي خلال 25 يوم</t>
        </is>
      </c>
    </row>
    <row r="43">
      <c r="B43" s="439" t="inlineStr">
        <is>
          <t>RM &amp; PM</t>
        </is>
      </c>
      <c r="C43" s="439" t="inlineStr">
        <is>
          <t>SP0094</t>
        </is>
      </c>
      <c r="D43" s="439" t="inlineStr">
        <is>
          <t>Medical Paper 60gm Printed-FAS Chlorex2%-3ml[Width 408mm</t>
        </is>
      </c>
      <c r="E43" s="439" t="inlineStr">
        <is>
          <t>SP2400123</t>
        </is>
      </c>
      <c r="F43" s="440" t="inlineStr">
        <is>
          <t>31.07.2026</t>
        </is>
      </c>
      <c r="G43" s="440" t="n">
        <v>536.735</v>
      </c>
      <c r="H43" s="440" t="inlineStr">
        <is>
          <t>ينتهي خلال 25 يوم</t>
        </is>
      </c>
    </row>
    <row r="44">
      <c r="B44" s="439" t="inlineStr">
        <is>
          <t>RM &amp; PM</t>
        </is>
      </c>
      <c r="C44" s="439" t="inlineStr">
        <is>
          <t>RM0027</t>
        </is>
      </c>
      <c r="D44" s="439" t="inlineStr">
        <is>
          <t>Croscarmellose Sodium</t>
        </is>
      </c>
      <c r="E44" s="439" t="inlineStr">
        <is>
          <t>RM2400003</t>
        </is>
      </c>
      <c r="F44" s="440" t="inlineStr">
        <is>
          <t>07.08.2026</t>
        </is>
      </c>
      <c r="G44" s="440" t="n">
        <v>41.02</v>
      </c>
      <c r="H44" s="440" t="inlineStr">
        <is>
          <t>ينتهي خلال 32 يوم</t>
        </is>
      </c>
    </row>
    <row r="45">
      <c r="B45" s="439" t="inlineStr">
        <is>
          <t>RM &amp; PM</t>
        </is>
      </c>
      <c r="C45" s="439" t="inlineStr">
        <is>
          <t>SP0159</t>
        </is>
      </c>
      <c r="D45" s="439" t="inlineStr">
        <is>
          <t>Label for FAS Chlorex 0.5% Box</t>
        </is>
      </c>
      <c r="E45" s="439" t="inlineStr">
        <is>
          <t>SP2400078</t>
        </is>
      </c>
      <c r="F45" s="440" t="inlineStr">
        <is>
          <t>31.08.2026</t>
        </is>
      </c>
      <c r="G45" s="440" t="n">
        <v>25046</v>
      </c>
      <c r="H45" s="440" t="inlineStr">
        <is>
          <t>ينتهي خلال 56 يوم</t>
        </is>
      </c>
    </row>
    <row r="46">
      <c r="B46" s="439" t="inlineStr">
        <is>
          <t>RM &amp; PM</t>
        </is>
      </c>
      <c r="C46" s="439" t="inlineStr">
        <is>
          <t>SP0158</t>
        </is>
      </c>
      <c r="D46" s="439" t="inlineStr">
        <is>
          <t>Label for FAS Chlorex 1% Box</t>
        </is>
      </c>
      <c r="E46" s="439" t="inlineStr">
        <is>
          <t>SP2400079</t>
        </is>
      </c>
      <c r="F46" s="440" t="inlineStr">
        <is>
          <t>31.08.2026</t>
        </is>
      </c>
      <c r="G46" s="440" t="n">
        <v>23340</v>
      </c>
      <c r="H46" s="440" t="inlineStr">
        <is>
          <t>ينتهي خلال 56 يوم</t>
        </is>
      </c>
    </row>
    <row r="47">
      <c r="B47" s="439" t="inlineStr">
        <is>
          <t>RM &amp; PM</t>
        </is>
      </c>
      <c r="C47" s="439" t="inlineStr">
        <is>
          <t>SP0128</t>
        </is>
      </c>
      <c r="D47" s="439" t="inlineStr">
        <is>
          <t>Label for FAS IODO Prep.1% Box</t>
        </is>
      </c>
      <c r="E47" s="439" t="inlineStr">
        <is>
          <t>SP2400080</t>
        </is>
      </c>
      <c r="F47" s="440" t="inlineStr">
        <is>
          <t>31.08.2026</t>
        </is>
      </c>
      <c r="G47" s="440" t="n">
        <v>26862</v>
      </c>
      <c r="H47" s="440" t="inlineStr">
        <is>
          <t>ينتهي خلال 56 يوم</t>
        </is>
      </c>
    </row>
    <row r="48">
      <c r="B48" s="439" t="inlineStr">
        <is>
          <t>RM &amp; PM</t>
        </is>
      </c>
      <c r="C48" s="439" t="inlineStr">
        <is>
          <t>TP0006</t>
        </is>
      </c>
      <c r="D48" s="439" t="inlineStr">
        <is>
          <t>Label for FAS Chlorex 0.5% Outer Carton</t>
        </is>
      </c>
      <c r="E48" s="439" t="inlineStr">
        <is>
          <t>TP2400008</t>
        </is>
      </c>
      <c r="F48" s="440" t="inlineStr">
        <is>
          <t>31.08.2026</t>
        </is>
      </c>
      <c r="G48" s="440" t="n">
        <v>4383</v>
      </c>
      <c r="H48" s="440" t="inlineStr">
        <is>
          <t>ينتهي خلال 56 يوم</t>
        </is>
      </c>
    </row>
    <row r="49">
      <c r="B49" s="439" t="inlineStr">
        <is>
          <t>RM &amp; PM</t>
        </is>
      </c>
      <c r="C49" s="439" t="inlineStr">
        <is>
          <t>TP0004</t>
        </is>
      </c>
      <c r="D49" s="439" t="inlineStr">
        <is>
          <t>Label for FAS IODO Prep.1% Outer Carton</t>
        </is>
      </c>
      <c r="E49" s="439" t="inlineStr">
        <is>
          <t>TP2400009</t>
        </is>
      </c>
      <c r="F49" s="440" t="inlineStr">
        <is>
          <t>31.08.2026</t>
        </is>
      </c>
      <c r="G49" s="440" t="n">
        <v>5748</v>
      </c>
      <c r="H49" s="440" t="inlineStr">
        <is>
          <t>ينتهي خلال 56 يوم</t>
        </is>
      </c>
    </row>
    <row r="50">
      <c r="B50" s="439" t="inlineStr">
        <is>
          <t>RM &amp; PM</t>
        </is>
      </c>
      <c r="C50" s="439" t="inlineStr">
        <is>
          <t>TP0005</t>
        </is>
      </c>
      <c r="D50" s="439" t="inlineStr">
        <is>
          <t>Label for FAS Chlorex 1% Outer Carton</t>
        </is>
      </c>
      <c r="E50" s="439" t="inlineStr">
        <is>
          <t>TP2400010</t>
        </is>
      </c>
      <c r="F50" s="440" t="inlineStr">
        <is>
          <t>31.08.2026</t>
        </is>
      </c>
      <c r="G50" s="440" t="n">
        <v>3942</v>
      </c>
      <c r="H50" s="440" t="inlineStr">
        <is>
          <t>ينتهي خلال 56 يوم</t>
        </is>
      </c>
    </row>
    <row r="51">
      <c r="B51" s="439" t="inlineStr">
        <is>
          <t>Inner &amp; Assembled</t>
        </is>
      </c>
      <c r="C51" s="439" t="inlineStr">
        <is>
          <t>PP0039</t>
        </is>
      </c>
      <c r="D51" s="439" t="inlineStr">
        <is>
          <t>Assembled outer tube (155*23mm) Clear</t>
        </is>
      </c>
      <c r="E51" s="439" t="inlineStr">
        <is>
          <t>26IPP003</t>
        </is>
      </c>
      <c r="F51" s="440" t="inlineStr">
        <is>
          <t>01.09.2026</t>
        </is>
      </c>
      <c r="G51" s="440" t="n">
        <v>4266</v>
      </c>
      <c r="H51" s="440" t="inlineStr">
        <is>
          <t>ينتهي خلال 57 يوم</t>
        </is>
      </c>
    </row>
    <row r="52">
      <c r="B52" s="439" t="inlineStr">
        <is>
          <t>Inner &amp; Assembled</t>
        </is>
      </c>
      <c r="C52" s="439" t="inlineStr">
        <is>
          <t>PP0039</t>
        </is>
      </c>
      <c r="D52" s="439" t="inlineStr">
        <is>
          <t>Assembled outer tube (155*23mm) Clear</t>
        </is>
      </c>
      <c r="E52" s="439" t="inlineStr">
        <is>
          <t>26IPP003</t>
        </is>
      </c>
      <c r="F52" s="440" t="inlineStr">
        <is>
          <t>01.09.2026</t>
        </is>
      </c>
      <c r="G52" s="440" t="n">
        <v>20800</v>
      </c>
      <c r="H52" s="440" t="inlineStr">
        <is>
          <t>ينتهي خلال 57 يوم</t>
        </is>
      </c>
    </row>
    <row r="53">
      <c r="B53" s="439" t="inlineStr">
        <is>
          <t>RM &amp; PM</t>
        </is>
      </c>
      <c r="C53" s="439" t="inlineStr">
        <is>
          <t>RM0021</t>
        </is>
      </c>
      <c r="D53" s="439" t="inlineStr">
        <is>
          <t>Opadry yellow powder 03F82335</t>
        </is>
      </c>
      <c r="E53" s="439" t="inlineStr">
        <is>
          <t>RM2400028</t>
        </is>
      </c>
      <c r="F53" s="440" t="inlineStr">
        <is>
          <t>03.09.2026</t>
        </is>
      </c>
      <c r="G53" s="440" t="n">
        <v>6.15</v>
      </c>
      <c r="H53" s="440" t="inlineStr">
        <is>
          <t>ينتهي خلال 59 يوم</t>
        </is>
      </c>
    </row>
    <row r="54">
      <c r="B54" s="439" t="inlineStr">
        <is>
          <t>RM &amp; PM</t>
        </is>
      </c>
      <c r="C54" s="439" t="inlineStr">
        <is>
          <t>TP0007</t>
        </is>
      </c>
      <c r="D54" s="439" t="inlineStr">
        <is>
          <t>Outer Carton L41.5 X H25.5 X W38cm</t>
        </is>
      </c>
      <c r="E54" s="439" t="inlineStr">
        <is>
          <t>TP2400011</t>
        </is>
      </c>
      <c r="F54" s="440" t="inlineStr">
        <is>
          <t>30.09.2026</t>
        </is>
      </c>
      <c r="G54" s="440" t="n">
        <v>1924</v>
      </c>
      <c r="H54" s="440" t="inlineStr">
        <is>
          <t>ينتهي خلال 86 يوم</t>
        </is>
      </c>
    </row>
    <row r="55">
      <c r="B55" s="439" t="inlineStr">
        <is>
          <t>RM &amp; PM</t>
        </is>
      </c>
      <c r="C55" s="439" t="inlineStr">
        <is>
          <t>BP0004</t>
        </is>
      </c>
      <c r="D55" s="439" t="inlineStr">
        <is>
          <t>FAS Chlorex 2% Solution</t>
        </is>
      </c>
      <c r="E55" s="439" t="inlineStr">
        <is>
          <t>BP2300002</t>
        </is>
      </c>
      <c r="F55" s="440" t="inlineStr">
        <is>
          <t>07.11.2026</t>
        </is>
      </c>
      <c r="G55" s="440" t="n">
        <v>32.4</v>
      </c>
      <c r="H55" s="440" t="inlineStr">
        <is>
          <t>ينتهي خلال 124 يوم</t>
        </is>
      </c>
    </row>
    <row r="56">
      <c r="B56" s="439" t="inlineStr">
        <is>
          <t>RM &amp; PM</t>
        </is>
      </c>
      <c r="C56" s="439" t="inlineStr">
        <is>
          <t>RM0013</t>
        </is>
      </c>
      <c r="D56" s="439" t="inlineStr">
        <is>
          <t>Lactose Monohydrate</t>
        </is>
      </c>
      <c r="E56" s="439" t="inlineStr">
        <is>
          <t>RM2500001</t>
        </is>
      </c>
      <c r="F56" s="440" t="inlineStr">
        <is>
          <t>07.11.2026</t>
        </is>
      </c>
      <c r="G56" s="440" t="n">
        <v>19.888</v>
      </c>
      <c r="H56" s="440" t="inlineStr">
        <is>
          <t>ينتهي خلال 124 يوم</t>
        </is>
      </c>
    </row>
    <row r="57">
      <c r="B57" s="439" t="inlineStr">
        <is>
          <t>RM &amp; PM</t>
        </is>
      </c>
      <c r="C57" s="439" t="inlineStr">
        <is>
          <t>PP0024</t>
        </is>
      </c>
      <c r="D57" s="439" t="inlineStr">
        <is>
          <t>Aluminum Seal Disc PE-Coat- D: 18mm</t>
        </is>
      </c>
      <c r="E57" s="439" t="inlineStr">
        <is>
          <t>PP2500080</t>
        </is>
      </c>
      <c r="F57" s="440" t="inlineStr">
        <is>
          <t>15.11.2026</t>
        </is>
      </c>
      <c r="G57" s="440" t="n">
        <v>272040</v>
      </c>
      <c r="H57" s="440" t="inlineStr">
        <is>
          <t>ينتهي خلال 132 يوم</t>
        </is>
      </c>
    </row>
    <row r="58">
      <c r="B58" s="439" t="inlineStr">
        <is>
          <t>RM &amp; PM</t>
        </is>
      </c>
      <c r="C58" s="439" t="inlineStr">
        <is>
          <t>RM0042</t>
        </is>
      </c>
      <c r="D58" s="439" t="inlineStr">
        <is>
          <t>Opadry II White (85F18422)</t>
        </is>
      </c>
      <c r="E58" s="439" t="inlineStr">
        <is>
          <t>RM2400031</t>
        </is>
      </c>
      <c r="F58" s="440" t="inlineStr">
        <is>
          <t>19.11.2026</t>
        </is>
      </c>
      <c r="G58" s="440" t="n">
        <v>9.458</v>
      </c>
      <c r="H58" s="440" t="inlineStr">
        <is>
          <t>ينتهي خلال 136 يوم</t>
        </is>
      </c>
    </row>
    <row r="59">
      <c r="B59" s="439" t="inlineStr">
        <is>
          <t>RM &amp; PM</t>
        </is>
      </c>
      <c r="C59" s="439" t="inlineStr">
        <is>
          <t>RM0017</t>
        </is>
      </c>
      <c r="D59" s="439" t="inlineStr">
        <is>
          <t>Maize Starch</t>
        </is>
      </c>
      <c r="E59" s="439" t="inlineStr">
        <is>
          <t>RM2300016</t>
        </is>
      </c>
      <c r="F59" s="440" t="inlineStr">
        <is>
          <t>20.11.2026</t>
        </is>
      </c>
      <c r="G59" s="440" t="n">
        <v>4.828</v>
      </c>
      <c r="H59" s="440" t="inlineStr">
        <is>
          <t>ينتهي خلال 137 يوم</t>
        </is>
      </c>
    </row>
    <row r="60">
      <c r="B60" s="439" t="inlineStr">
        <is>
          <t>RM &amp; PM</t>
        </is>
      </c>
      <c r="C60" s="439" t="inlineStr">
        <is>
          <t>RM0022</t>
        </is>
      </c>
      <c r="D60" s="439" t="inlineStr">
        <is>
          <t>Opadry Pink Powder 03F540042</t>
        </is>
      </c>
      <c r="E60" s="439" t="inlineStr">
        <is>
          <t>RM2400006</t>
        </is>
      </c>
      <c r="F60" s="440" t="inlineStr">
        <is>
          <t>26.11.2026</t>
        </is>
      </c>
      <c r="G60" s="440" t="n">
        <v>6.18</v>
      </c>
      <c r="H60" s="440" t="inlineStr">
        <is>
          <t>ينتهي خلال 143 يوم</t>
        </is>
      </c>
    </row>
    <row r="61">
      <c r="B61" s="439" t="inlineStr">
        <is>
          <t>RM &amp; PM</t>
        </is>
      </c>
      <c r="C61" s="439" t="inlineStr">
        <is>
          <t>RM0060</t>
        </is>
      </c>
      <c r="D61" s="439" t="inlineStr">
        <is>
          <t>Riboflavin</t>
        </is>
      </c>
      <c r="E61" s="439" t="inlineStr">
        <is>
          <t>RM2500014</t>
        </is>
      </c>
      <c r="F61" s="440" t="inlineStr">
        <is>
          <t>27.11.2026</t>
        </is>
      </c>
      <c r="G61" s="440" t="n">
        <v>0.097</v>
      </c>
      <c r="H61" s="440" t="inlineStr">
        <is>
          <t>ينتهي خلال 144 يوم</t>
        </is>
      </c>
    </row>
    <row r="62">
      <c r="B62" s="439" t="inlineStr">
        <is>
          <t>RM &amp; PM</t>
        </is>
      </c>
      <c r="C62" s="439" t="inlineStr">
        <is>
          <t>RM0012</t>
        </is>
      </c>
      <c r="D62" s="439" t="inlineStr">
        <is>
          <t>Magnesium Stearate</t>
        </is>
      </c>
      <c r="E62" s="439" t="inlineStr">
        <is>
          <t>RM2300013</t>
        </is>
      </c>
      <c r="F62" s="440" t="inlineStr">
        <is>
          <t>30.11.2026</t>
        </is>
      </c>
      <c r="G62" s="440" t="n">
        <v>10.651</v>
      </c>
      <c r="H62" s="440" t="inlineStr">
        <is>
          <t>ينتهي خلال 147 يوم</t>
        </is>
      </c>
    </row>
    <row r="63">
      <c r="B63" s="439" t="inlineStr">
        <is>
          <t>RM &amp; PM</t>
        </is>
      </c>
      <c r="C63" s="439" t="inlineStr">
        <is>
          <t>SF0049</t>
        </is>
      </c>
      <c r="D63" s="439" t="inlineStr">
        <is>
          <t>ZOANIX Soft Gelatine Capsule Blisters</t>
        </is>
      </c>
      <c r="E63" s="439" t="inlineStr">
        <is>
          <t>SF2400001</t>
        </is>
      </c>
      <c r="F63" s="440" t="inlineStr">
        <is>
          <t>30.11.2026</t>
        </is>
      </c>
      <c r="G63" s="440" t="n">
        <v>303</v>
      </c>
      <c r="H63" s="440" t="inlineStr">
        <is>
          <t>ينتهي خلال 147 يوم</t>
        </is>
      </c>
    </row>
    <row r="64">
      <c r="B64" s="439" t="inlineStr">
        <is>
          <t>Inner &amp; Assembled</t>
        </is>
      </c>
      <c r="C64" s="439" t="inlineStr">
        <is>
          <t>PP0050</t>
        </is>
      </c>
      <c r="D64" s="439" t="inlineStr">
        <is>
          <t>Assembled outer tube (155*23mm) tinted</t>
        </is>
      </c>
      <c r="E64" s="439" t="inlineStr">
        <is>
          <t>26IPP004</t>
        </is>
      </c>
      <c r="F64" s="440" t="inlineStr">
        <is>
          <t>01.12.2026</t>
        </is>
      </c>
      <c r="G64" s="440" t="n">
        <v>25408</v>
      </c>
      <c r="H64" s="440" t="inlineStr">
        <is>
          <t>ينتهي خلال 148 يوم</t>
        </is>
      </c>
    </row>
    <row r="65">
      <c r="B65" s="439" t="inlineStr">
        <is>
          <t>RM &amp; PM</t>
        </is>
      </c>
      <c r="C65" s="439" t="inlineStr">
        <is>
          <t>RM0047</t>
        </is>
      </c>
      <c r="D65" s="439" t="inlineStr">
        <is>
          <t>Sodium Selenite</t>
        </is>
      </c>
      <c r="E65" s="439" t="inlineStr">
        <is>
          <t>RM2400022</t>
        </is>
      </c>
      <c r="F65" s="440" t="inlineStr">
        <is>
          <t>05.12.2026</t>
        </is>
      </c>
      <c r="G65" s="440" t="n">
        <v>0.761</v>
      </c>
      <c r="H65" s="440" t="inlineStr">
        <is>
          <t>ينتهي خلال 152 يوم</t>
        </is>
      </c>
    </row>
    <row r="66">
      <c r="B66" s="439" t="inlineStr">
        <is>
          <t>RM &amp; PM</t>
        </is>
      </c>
      <c r="C66" s="439" t="inlineStr">
        <is>
          <t>BP0006</t>
        </is>
      </c>
      <c r="D66" s="439" t="inlineStr">
        <is>
          <t>FAS Chlorex 0.5% Solution</t>
        </is>
      </c>
      <c r="E66" s="439" t="inlineStr">
        <is>
          <t>BP2400001</t>
        </is>
      </c>
      <c r="F66" s="440" t="inlineStr">
        <is>
          <t>31.12.2026</t>
        </is>
      </c>
      <c r="G66" s="440" t="n">
        <v>180.15</v>
      </c>
      <c r="H66" s="440" t="inlineStr">
        <is>
          <t>ينتهي خلال 178 يوم</t>
        </is>
      </c>
    </row>
    <row r="67">
      <c r="B67" s="439" t="inlineStr">
        <is>
          <t>RM &amp; PM</t>
        </is>
      </c>
      <c r="C67" s="439" t="inlineStr">
        <is>
          <t>PP0031</t>
        </is>
      </c>
      <c r="D67" s="439" t="inlineStr">
        <is>
          <t>Medical Sponge size: 54X54X18mm for Applicator</t>
        </is>
      </c>
      <c r="E67" s="439" t="inlineStr">
        <is>
          <t>PP2500006</t>
        </is>
      </c>
      <c r="F67" s="440" t="inlineStr">
        <is>
          <t>31.12.2026</t>
        </is>
      </c>
      <c r="G67" s="440" t="n">
        <v>59133</v>
      </c>
      <c r="H67" s="440" t="inlineStr">
        <is>
          <t>ينتهي خلال 178 يوم</t>
        </is>
      </c>
    </row>
    <row r="68">
      <c r="B68" s="439" t="inlineStr">
        <is>
          <t>RM &amp; PM</t>
        </is>
      </c>
      <c r="C68" s="439" t="inlineStr">
        <is>
          <t>BP0008</t>
        </is>
      </c>
      <c r="D68" s="439" t="inlineStr">
        <is>
          <t>FAS IODO 10% Solution</t>
        </is>
      </c>
      <c r="E68" s="439" t="inlineStr">
        <is>
          <t>BP2400006</t>
        </is>
      </c>
      <c r="F68" s="440" t="inlineStr">
        <is>
          <t>01.01.2027</t>
        </is>
      </c>
      <c r="G68" s="440" t="n">
        <v>252.6</v>
      </c>
      <c r="H68" s="440" t="inlineStr">
        <is>
          <t>ينتهي خلال 179 يوم</t>
        </is>
      </c>
    </row>
    <row r="69">
      <c r="B69" s="439" t="inlineStr">
        <is>
          <t>Inner &amp; Assembled</t>
        </is>
      </c>
      <c r="C69" s="439" t="inlineStr">
        <is>
          <t>PP0038</t>
        </is>
      </c>
      <c r="D69" s="439" t="inlineStr">
        <is>
          <t>Assembled Outer Tube 128*18mm clear</t>
        </is>
      </c>
      <c r="E69" s="439" t="inlineStr">
        <is>
          <t>25IPP029</t>
        </is>
      </c>
      <c r="F69" s="440" t="inlineStr">
        <is>
          <t>01.01.2027</t>
        </is>
      </c>
      <c r="G69" s="440" t="n">
        <v>6096</v>
      </c>
      <c r="H69" s="440" t="inlineStr">
        <is>
          <t>ينتهي خلال 179 يوم</t>
        </is>
      </c>
    </row>
    <row r="71">
      <c r="B71" s="441" t="inlineStr">
        <is>
          <t>أرصدة سالبة تحتاج مراجعة (غالباً خطأ إدخال)</t>
        </is>
      </c>
      <c r="C71" s="442" t="n"/>
      <c r="D71" s="442" t="n"/>
      <c r="E71" s="442" t="n"/>
      <c r="F71" s="442" t="n"/>
    </row>
    <row r="72">
      <c r="B72" s="443" t="inlineStr">
        <is>
          <t>الورقة</t>
        </is>
      </c>
      <c r="C72" s="443" t="inlineStr">
        <is>
          <t>الكود</t>
        </is>
      </c>
      <c r="D72" s="443" t="inlineStr">
        <is>
          <t>اسم الصنف</t>
        </is>
      </c>
      <c r="E72" s="443" t="inlineStr">
        <is>
          <t>الرصيد</t>
        </is>
      </c>
      <c r="F72" s="443" t="inlineStr">
        <is>
          <t>رقم الصف</t>
        </is>
      </c>
    </row>
    <row r="73">
      <c r="B73" s="436" t="inlineStr">
        <is>
          <t>RM &amp; PM</t>
        </is>
      </c>
      <c r="C73" s="436" t="inlineStr">
        <is>
          <t>PP0061</t>
        </is>
      </c>
      <c r="D73" s="436" t="inlineStr">
        <is>
          <t>Alu Foil unprinted 30 micron thickness 240 mm width</t>
        </is>
      </c>
      <c r="E73" s="436" t="n">
        <v>-0.03</v>
      </c>
      <c r="F73" s="436" t="n">
        <v>73</v>
      </c>
    </row>
    <row r="74">
      <c r="B74" s="436" t="inlineStr">
        <is>
          <t>RM &amp; PM</t>
        </is>
      </c>
      <c r="C74" s="436" t="inlineStr">
        <is>
          <t>RM0032</t>
        </is>
      </c>
      <c r="D74" s="436" t="inlineStr">
        <is>
          <t>Lactose Anhydrous</t>
        </is>
      </c>
      <c r="E74" s="436" t="n">
        <v>-0.032</v>
      </c>
      <c r="F74" s="436" t="n">
        <v>255</v>
      </c>
    </row>
    <row r="75">
      <c r="B75" s="436" t="inlineStr">
        <is>
          <t>RM &amp; PM</t>
        </is>
      </c>
      <c r="C75" s="436" t="inlineStr">
        <is>
          <t>BP0013</t>
        </is>
      </c>
      <c r="D75" s="436" t="inlineStr">
        <is>
          <t>Povidone Iodine 7.5%-Bulk</t>
        </is>
      </c>
      <c r="E75" s="436" t="n">
        <v>-0.2</v>
      </c>
      <c r="F75" s="436" t="n">
        <v>405</v>
      </c>
    </row>
    <row r="76">
      <c r="B76" s="436" t="inlineStr">
        <is>
          <t>RM &amp; PM</t>
        </is>
      </c>
      <c r="C76" s="436" t="inlineStr">
        <is>
          <t>SP0226</t>
        </is>
      </c>
      <c r="D76" s="436" t="inlineStr">
        <is>
          <t>Pamphlet-Prox-fem Sachet</t>
        </is>
      </c>
      <c r="E76" s="436" t="n">
        <v>-10</v>
      </c>
      <c r="F76" s="436" t="n">
        <v>408</v>
      </c>
    </row>
    <row r="77">
      <c r="B77" s="436" t="inlineStr">
        <is>
          <t>RM &amp; PM</t>
        </is>
      </c>
      <c r="C77" s="436" t="inlineStr">
        <is>
          <t>SP0220</t>
        </is>
      </c>
      <c r="D77" s="436" t="inlineStr">
        <is>
          <t>Pamphlet-G1000 Sachet</t>
        </is>
      </c>
      <c r="E77" s="436" t="n">
        <v>-10</v>
      </c>
      <c r="F77" s="436" t="n">
        <v>409</v>
      </c>
    </row>
    <row r="78">
      <c r="B78" s="436" t="inlineStr">
        <is>
          <t>RM &amp; PM</t>
        </is>
      </c>
      <c r="C78" s="436" t="inlineStr">
        <is>
          <t>SP0224</t>
        </is>
      </c>
      <c r="D78" s="436" t="inlineStr">
        <is>
          <t>Pamphlet-Ovemer Plus Sachet</t>
        </is>
      </c>
      <c r="E78" s="436" t="n">
        <v>-10</v>
      </c>
      <c r="F78" s="436" t="n">
        <v>410</v>
      </c>
    </row>
    <row r="79">
      <c r="B79" s="436" t="inlineStr">
        <is>
          <t>RM &amp; PM</t>
        </is>
      </c>
      <c r="C79" s="436" t="inlineStr">
        <is>
          <t>SP0227</t>
        </is>
      </c>
      <c r="D79" s="436" t="inlineStr">
        <is>
          <t>Box-ProxFort Sachet</t>
        </is>
      </c>
      <c r="E79" s="436" t="n">
        <v>-25</v>
      </c>
      <c r="F79" s="436" t="n">
        <v>411</v>
      </c>
    </row>
    <row r="80">
      <c r="B80" s="436" t="inlineStr">
        <is>
          <t>RM &amp; PM</t>
        </is>
      </c>
      <c r="C80" s="436" t="inlineStr">
        <is>
          <t>SP0078</t>
        </is>
      </c>
      <c r="D80" s="436" t="inlineStr">
        <is>
          <t>Pamphlet-Fertiovum Sachet</t>
        </is>
      </c>
      <c r="E80" s="436" t="n">
        <v>-5</v>
      </c>
      <c r="F80" s="436" t="n">
        <v>412</v>
      </c>
    </row>
    <row r="81">
      <c r="B81" s="436" t="inlineStr">
        <is>
          <t>RM &amp; PM</t>
        </is>
      </c>
      <c r="C81" s="436" t="inlineStr">
        <is>
          <t>SP0179</t>
        </is>
      </c>
      <c r="D81" s="436" t="inlineStr">
        <is>
          <t>Box-Prime Ultra Sachet</t>
        </is>
      </c>
      <c r="E81" s="436" t="n">
        <v>-25</v>
      </c>
      <c r="F81" s="436" t="n">
        <v>413</v>
      </c>
    </row>
    <row r="82">
      <c r="B82" s="436" t="inlineStr">
        <is>
          <t>RM &amp; PM</t>
        </is>
      </c>
      <c r="C82" s="436" t="inlineStr">
        <is>
          <t>SP0077</t>
        </is>
      </c>
      <c r="D82" s="436" t="inlineStr">
        <is>
          <t>Box-Fertiovum Sachet-30 Sachet</t>
        </is>
      </c>
      <c r="E82" s="436" t="n">
        <v>-19</v>
      </c>
      <c r="F82" s="436" t="n">
        <v>414</v>
      </c>
    </row>
    <row r="83">
      <c r="B83" s="436" t="inlineStr">
        <is>
          <t>RM &amp; PM</t>
        </is>
      </c>
      <c r="C83" s="436" t="inlineStr">
        <is>
          <t>SP0228</t>
        </is>
      </c>
      <c r="D83" s="436" t="inlineStr">
        <is>
          <t>Pamphlet-ProxFort Sachet</t>
        </is>
      </c>
      <c r="E83" s="436" t="n">
        <v>-10</v>
      </c>
      <c r="F83" s="436" t="n">
        <v>415</v>
      </c>
    </row>
    <row r="84">
      <c r="B84" s="436" t="inlineStr">
        <is>
          <t>RM &amp; PM</t>
        </is>
      </c>
      <c r="C84" s="436" t="inlineStr">
        <is>
          <t>SP0082</t>
        </is>
      </c>
      <c r="D84" s="436" t="inlineStr">
        <is>
          <t>Pamphlet-Inovari Puls Sachet-30 Sachet</t>
        </is>
      </c>
      <c r="E84" s="436" t="n">
        <v>-10</v>
      </c>
      <c r="F84" s="436" t="n">
        <v>416</v>
      </c>
    </row>
    <row r="85">
      <c r="B85" s="436" t="inlineStr">
        <is>
          <t>RM &amp; PM</t>
        </is>
      </c>
      <c r="C85" s="436" t="inlineStr">
        <is>
          <t>SP0196</t>
        </is>
      </c>
      <c r="D85" s="436" t="inlineStr">
        <is>
          <t>Pamphlet-Prime Ultra Sachet</t>
        </is>
      </c>
      <c r="E85" s="436" t="n">
        <v>-10</v>
      </c>
      <c r="F85" s="436" t="n">
        <v>417</v>
      </c>
    </row>
    <row r="86">
      <c r="B86" s="436" t="inlineStr">
        <is>
          <t>RM &amp; PM</t>
        </is>
      </c>
      <c r="C86" s="436" t="inlineStr">
        <is>
          <t>PP0042</t>
        </is>
      </c>
      <c r="D86" s="436" t="inlineStr">
        <is>
          <t>Sponge</t>
        </is>
      </c>
      <c r="E86" s="436" t="n">
        <v>-506</v>
      </c>
      <c r="F86" s="436" t="n">
        <v>420</v>
      </c>
    </row>
    <row r="87">
      <c r="B87" s="436" t="inlineStr">
        <is>
          <t>RM &amp; PM</t>
        </is>
      </c>
      <c r="C87" s="436" t="inlineStr">
        <is>
          <t>RM0055</t>
        </is>
      </c>
      <c r="D87" s="436" t="inlineStr">
        <is>
          <t>Zinc Oxide</t>
        </is>
      </c>
      <c r="E87" s="436" t="n">
        <v>-0.04</v>
      </c>
      <c r="F87" s="436" t="n">
        <v>422</v>
      </c>
    </row>
    <row r="88">
      <c r="B88" s="436" t="inlineStr">
        <is>
          <t>RM &amp; PM</t>
        </is>
      </c>
      <c r="C88" s="436" t="inlineStr">
        <is>
          <t>RM0048</t>
        </is>
      </c>
      <c r="D88" s="436" t="inlineStr">
        <is>
          <t>Vitamin B12 1%</t>
        </is>
      </c>
      <c r="E88" s="436" t="n">
        <v>-0.04</v>
      </c>
      <c r="F88" s="436" t="n">
        <v>423</v>
      </c>
    </row>
    <row r="89">
      <c r="B89" s="436" t="inlineStr">
        <is>
          <t>RM &amp; PM</t>
        </is>
      </c>
      <c r="C89" s="436" t="inlineStr">
        <is>
          <t>PP0044</t>
        </is>
      </c>
      <c r="D89" s="436" t="inlineStr">
        <is>
          <t>FAS IODO P2 Scrub Plastic Cover Film 408mm width</t>
        </is>
      </c>
      <c r="E89" s="436" t="n">
        <v>-0.275</v>
      </c>
      <c r="F89" s="436" t="n">
        <v>426</v>
      </c>
    </row>
    <row r="90">
      <c r="B90" s="436" t="inlineStr">
        <is>
          <t>RM &amp; PM</t>
        </is>
      </c>
      <c r="C90" s="436" t="inlineStr">
        <is>
          <t>PP0048</t>
        </is>
      </c>
      <c r="D90" s="436" t="inlineStr">
        <is>
          <t>FAS Chlorex C2 4% Sponge cover film 408mm width</t>
        </is>
      </c>
      <c r="E90" s="436" t="n">
        <v>-0.165</v>
      </c>
      <c r="F90" s="436" t="n">
        <v>427</v>
      </c>
    </row>
    <row r="91">
      <c r="B91" s="436" t="inlineStr">
        <is>
          <t>Inner &amp; Assembled</t>
        </is>
      </c>
      <c r="C91" s="436" t="inlineStr">
        <is>
          <t>BP0067</t>
        </is>
      </c>
      <c r="D91" s="436" t="inlineStr">
        <is>
          <t>FAS IODO Soln. 1%</t>
        </is>
      </c>
      <c r="E91" s="436" t="n">
        <v>-0.06</v>
      </c>
      <c r="F91" s="436" t="n">
        <v>17</v>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B2:B27"/>
  <sheetViews>
    <sheetView showGridLines="0" rightToLeft="1" workbookViewId="0">
      <selection activeCell="A1" sqref="A1"/>
    </sheetView>
  </sheetViews>
  <sheetFormatPr baseColWidth="8" defaultRowHeight="15"/>
  <cols>
    <col width="2" customWidth="1" min="1" max="1"/>
    <col width="110" customWidth="1" min="2" max="2"/>
  </cols>
  <sheetData>
    <row r="2">
      <c r="B2" s="427" t="inlineStr">
        <is>
          <t>دليل استخدام ملف الاستلام والمخزون</t>
        </is>
      </c>
    </row>
    <row r="3">
      <c r="B3" s="444" t="inlineStr"/>
    </row>
    <row r="4">
      <c r="B4" s="445" t="inlineStr">
        <is>
          <t>ما الجديد في هذه النسخة؟</t>
        </is>
      </c>
    </row>
    <row r="5" ht="32" customHeight="1">
      <c r="B5" s="444" t="inlineStr">
        <is>
          <t>1. لوحة "الملخص": إحصائيات لكل ورقة + تنبيهات الأصناف المنتهية أو القريبة من انتهاء الصلاحية + الأرصدة السالبة.</t>
        </is>
      </c>
    </row>
    <row r="6" ht="32" customHeight="1">
      <c r="B6" s="444" t="inlineStr">
        <is>
          <t>2. أعمدة حركات الصرف (12 حركة × تاريخ/مستند/كمية) مجمّعة ومطوية افتراضياً — اضغط زر (+) أعلى يمين الأعمدة لعرضها، و(−) لإخفائها.</t>
        </is>
      </c>
    </row>
    <row r="7" ht="18" customHeight="1">
      <c r="B7" s="444" t="inlineStr">
        <is>
          <t>3. تجميد الصفوف والأعمدة: صف العناوين وأعمدة التعريف (حتى اسم الصنف) تبقى ظاهرة أثناء التمرير.</t>
        </is>
      </c>
    </row>
    <row r="8" ht="18" customHeight="1">
      <c r="B8" s="444" t="inlineStr">
        <is>
          <t>4. فلاتر تلقائية على كل الأعمدة: اضغط السهم في رأس أي عمود للتصفية أو الترتيب.</t>
        </is>
      </c>
    </row>
    <row r="9" ht="18" customHeight="1">
      <c r="B9" s="444" t="inlineStr">
        <is>
          <t>5. ترقيم حركات الصرف: Date (1), Doc No. (1), Qty (1) ... بدل التكرار بدون تمييز.</t>
        </is>
      </c>
    </row>
    <row r="10" ht="18" customHeight="1">
      <c r="B10" s="444" t="inlineStr">
        <is>
          <t>6. حذف آلاف الأعمدة الفارغة من ورقة Off -Records (كانت تبطئ الملف).</t>
        </is>
      </c>
    </row>
    <row r="11">
      <c r="B11" s="444" t="inlineStr"/>
    </row>
    <row r="12">
      <c r="B12" s="445" t="inlineStr">
        <is>
          <t>دلالة ألوان رؤوس الأعمدة</t>
        </is>
      </c>
    </row>
    <row r="13" ht="32" customHeight="1">
      <c r="B13" s="444" t="inlineStr">
        <is>
          <t>أزرق: بيانات تعريف الصنف (الكود، الاسم، المورد...) | أخضر مزرق: التواريخ | أخضر: الكميات المستلمة | برتقالي: أرصدة الحالة (المفرج عنه، الحجر، المرفوض) | رمادي: حركات الصرف.</t>
        </is>
      </c>
    </row>
    <row r="14">
      <c r="B14" s="444" t="inlineStr"/>
    </row>
    <row r="15">
      <c r="B15" s="445" t="inlineStr">
        <is>
          <t>التنسيق الشرطي (يتحدّث تلقائياً)</t>
        </is>
      </c>
    </row>
    <row r="16" ht="18" customHeight="1">
      <c r="B16" s="444" t="inlineStr">
        <is>
          <t>• الرصيد الحالي أحمر = رصيد سالب (خطأ إدخال يحتاج مراجعة).</t>
        </is>
      </c>
    </row>
    <row r="17" ht="18" customHeight="1">
      <c r="B17" s="444" t="inlineStr">
        <is>
          <t>• عمود الحجر (Quarantine) أصفر = توجد كمية محجوزة.</t>
        </is>
      </c>
    </row>
    <row r="18" ht="18" customHeight="1">
      <c r="B18" s="444" t="inlineStr">
        <is>
          <t>• عمود المرفوض (Rejected) أحمر = توجد كمية مرفوضة.</t>
        </is>
      </c>
    </row>
    <row r="19">
      <c r="B19" s="444" t="inlineStr"/>
    </row>
    <row r="20">
      <c r="B20" s="445" t="inlineStr">
        <is>
          <t>تظليل تواريخ الانتهاء (لقطة ثابتة)</t>
        </is>
      </c>
    </row>
    <row r="21" ht="48" customHeight="1">
      <c r="B21" s="444" t="inlineStr">
        <is>
          <t>خلايا تاريخ الانتهاء المظللة بالأحمر = منتهية، وبالبرتقالي = تنتهي خلال 180 يوم، وذلك حسب تحليل بتاريخ 06.07.2026 وللأصناف التي لها رصيد حالٍ فقط. هذا التظليل لا يتحدّث تلقائياً لأن التواريخ مكتوبة كنص بصيغ مختلفة.</t>
        </is>
      </c>
    </row>
    <row r="22">
      <c r="B22" s="444" t="inlineStr"/>
    </row>
    <row r="23">
      <c r="B23" s="445" t="inlineStr">
        <is>
          <t>توصية مهمة لتسهيل الملف مستقبلاً</t>
        </is>
      </c>
    </row>
    <row r="24" ht="32" customHeight="1">
      <c r="B24" s="444" t="inlineStr">
        <is>
          <t>وحّدوا كتابة التواريخ بصيغة واحدة (يفضَّل تاريخ إكسل حقيقي مثل 06/07/2026) بدل الخلط بين 11.06.2023 و 11/06/2023 و February-2023 — عندها يمكن جعل تنبيهات الصلاحية تلقائية بالكامل.</t>
        </is>
      </c>
    </row>
    <row r="25">
      <c r="B25" s="444" t="inlineStr"/>
    </row>
    <row r="26">
      <c r="B26" s="445" t="inlineStr">
        <is>
          <t>وصف الأوراق</t>
        </is>
      </c>
    </row>
    <row r="27" ht="48" customHeight="1">
      <c r="B27" s="444" t="inlineStr">
        <is>
          <t>RM &amp; PM: استلامات المواد الخام ومواد التعبئة الحالية | Off -Records: أصناف خارج السجلات | Inner &amp; Assembled: المنتجات الداخلية والمجمّعة | Stagnant I &amp; A: الأصناف الراكدة | Historical R&amp;PM و Historical I &amp; A: الأرشيف.</t>
        </is>
      </c>
    </row>
  </sheetData>
  <pageMargins left="0.75" right="0.75" top="1" bottom="1" header="0.5" footer="0.5"/>
</worksheet>
</file>

<file path=xl/worksheets/sheet3.xml><?xml version="1.0" encoding="utf-8"?>
<worksheet xmlns="http://schemas.openxmlformats.org/spreadsheetml/2006/main">
  <sheetPr filterMode="1">
    <tabColor rgb="00217346"/>
    <outlinePr summaryBelow="1" summaryRight="1"/>
    <pageSetUpPr fitToPage="1"/>
  </sheetPr>
  <dimension ref="A1:BR792"/>
  <sheetViews>
    <sheetView tabSelected="1" topLeftCell="G1" zoomScale="120" zoomScaleNormal="120" workbookViewId="0">
      <pane xSplit="6" ySplit="1" topLeftCell="G2" activePane="bottomRight" state="frozen"/>
      <selection pane="topRight"/>
      <selection pane="bottomLeft"/>
      <selection pane="bottomRight" activeCell="J315" sqref="J315"/>
    </sheetView>
  </sheetViews>
  <sheetFormatPr baseColWidth="8" defaultColWidth="8.88671875" defaultRowHeight="11.85" customHeight="1"/>
  <cols>
    <col width="12" bestFit="1" customWidth="1" style="7" min="1" max="1"/>
    <col outlineLevel="1" width="12" customWidth="1" style="7" min="2" max="2"/>
    <col outlineLevel="1" width="12" bestFit="1" customWidth="1" style="7" min="3" max="3"/>
    <col outlineLevel="1" width="12" customWidth="1" style="7" min="4" max="4"/>
    <col width="12" customWidth="1" style="7" min="5" max="5"/>
    <col width="42" bestFit="1" customWidth="1" style="48" min="6" max="6"/>
    <col width="12" customWidth="1" style="7" min="7" max="7"/>
    <col hidden="1" width="26" customWidth="1" style="7" min="8" max="8"/>
    <col hidden="1" outlineLevel="1" width="22" customWidth="1" style="7" min="9" max="9"/>
    <col collapsed="1" width="12" customWidth="1" style="111" min="10" max="10"/>
    <col hidden="1" outlineLevel="1" width="12" customWidth="1" style="48" min="11" max="11"/>
    <col collapsed="1" width="12" bestFit="1" customWidth="1" style="7" min="12" max="12"/>
    <col hidden="1" outlineLevel="1" width="12" customWidth="1" style="7" min="13" max="13"/>
    <col collapsed="1" width="12" bestFit="1" customWidth="1" style="7" min="14" max="14"/>
    <col hidden="1" outlineLevel="1" width="12" customWidth="1" style="7" min="15" max="15"/>
    <col hidden="1" collapsed="1" width="12" customWidth="1" style="7" min="16" max="16"/>
    <col hidden="1" width="12" customWidth="1" style="7" min="17" max="17"/>
    <col outlineLevel="1" width="12" bestFit="1" customWidth="1" style="49" min="18" max="18"/>
    <col outlineLevel="1" width="12" bestFit="1" customWidth="1" style="7" min="19" max="19"/>
    <col outlineLevel="1" width="12" bestFit="1" customWidth="1" style="7" min="20" max="20"/>
    <col outlineLevel="1" width="12" bestFit="1" customWidth="1" style="49" min="21" max="21"/>
    <col hidden="1" width="12" customWidth="1" style="7" min="22" max="22"/>
    <col outlineLevel="1" width="12" customWidth="1" style="7" min="23" max="23"/>
    <col outlineLevel="1" width="12" customWidth="1" style="7" min="24" max="24"/>
    <col hidden="1" width="12" customWidth="1" style="89" min="25" max="25"/>
    <col outlineLevel="1" width="12" customWidth="1" style="7" min="26" max="26"/>
    <col hidden="1" width="12" customWidth="1" style="7" min="27" max="27"/>
    <col width="12" customWidth="1" style="7" min="28" max="28"/>
    <col outlineLevel="1" width="12" customWidth="1" style="7" min="29" max="29"/>
    <col width="12" customWidth="1" style="7" min="30" max="30"/>
    <col width="12" customWidth="1" style="84" min="31" max="31"/>
    <col hidden="1" outlineLevel="1" width="12" customWidth="1" style="7" min="32" max="35"/>
    <col hidden="1" outlineLevel="1" width="12" customWidth="1" min="33" max="33"/>
    <col hidden="1" outlineLevel="1" width="12" customWidth="1" min="34" max="34"/>
    <col hidden="1" outlineLevel="1" width="12" customWidth="1" min="35" max="35"/>
    <col hidden="1" outlineLevel="1" width="12" customWidth="1" style="7" min="36" max="36"/>
    <col hidden="1" outlineLevel="1" width="12" customWidth="1" style="7" min="37" max="37"/>
    <col hidden="1" outlineLevel="1" width="12" customWidth="1" style="7" min="38" max="38"/>
    <col hidden="1" outlineLevel="1" width="12" customWidth="1" style="7" min="39" max="39"/>
    <col hidden="1" outlineLevel="1" width="12" customWidth="1" style="7" min="40" max="44"/>
    <col hidden="1" outlineLevel="1" width="12" customWidth="1" min="41" max="41"/>
    <col hidden="1" outlineLevel="1" width="12" customWidth="1" min="42" max="42"/>
    <col hidden="1" outlineLevel="1" width="12" customWidth="1" min="43" max="43"/>
    <col hidden="1" outlineLevel="1" width="12" customWidth="1" min="44" max="44"/>
    <col hidden="1" outlineLevel="1" width="12" customWidth="1" style="7" min="45" max="45"/>
    <col hidden="1" outlineLevel="1" width="12" customWidth="1" style="7" min="46" max="48"/>
    <col hidden="1" outlineLevel="1" width="12" customWidth="1" min="47" max="47"/>
    <col hidden="1" outlineLevel="1" width="12" customWidth="1" min="48" max="48"/>
    <col hidden="1" outlineLevel="1" width="12" customWidth="1" style="7" min="49" max="49"/>
    <col hidden="1" outlineLevel="1" width="12" customWidth="1" style="7" min="50" max="51"/>
    <col hidden="1" outlineLevel="1" width="12" customWidth="1" min="51" max="51"/>
    <col hidden="1" outlineLevel="1" width="12" customWidth="1" style="7" min="52" max="52"/>
    <col hidden="1" outlineLevel="1" width="12" customWidth="1" style="7" min="53" max="54"/>
    <col hidden="1" outlineLevel="1" width="12" customWidth="1" min="54" max="54"/>
    <col hidden="1" outlineLevel="1" width="12" customWidth="1" style="7" min="55" max="55"/>
    <col hidden="1" outlineLevel="1" width="12" customWidth="1" style="7" min="56" max="56"/>
    <col hidden="1" outlineLevel="1" width="12" customWidth="1" style="7" min="57" max="57"/>
    <col hidden="1" outlineLevel="1" width="12" customWidth="1" style="7" min="58" max="58"/>
    <col hidden="1" outlineLevel="1" width="12" customWidth="1" style="7" min="59" max="59"/>
    <col hidden="1" outlineLevel="1" width="12" customWidth="1" style="7" min="60" max="60"/>
    <col hidden="1" outlineLevel="1" width="12" customWidth="1" style="7" min="61" max="61"/>
    <col hidden="1" outlineLevel="1" width="12" customWidth="1" style="7" min="62" max="63"/>
    <col hidden="1" outlineLevel="1" width="12" customWidth="1" min="63" max="63"/>
    <col hidden="1" outlineLevel="1" width="12" customWidth="1" style="7" min="64" max="64"/>
    <col hidden="1" outlineLevel="1" width="12" customWidth="1" style="7" min="65" max="66"/>
    <col hidden="1" outlineLevel="1" width="12" customWidth="1" min="66" max="66"/>
    <col hidden="1" outlineLevel="1" width="12" customWidth="1" style="7" min="67" max="67"/>
    <col collapsed="1" width="12" customWidth="1" style="7" min="68" max="16384"/>
    <col width="12" customWidth="1" min="69" max="69"/>
    <col width="12" customWidth="1" min="70" max="70"/>
  </cols>
  <sheetData>
    <row r="1" ht="34" customFormat="1" customHeight="1" s="50">
      <c r="A1" s="446" t="inlineStr">
        <is>
          <t>Item Category</t>
        </is>
      </c>
      <c r="B1" s="446" t="inlineStr">
        <is>
          <t>Rece. Date</t>
        </is>
      </c>
      <c r="C1" s="446" t="inlineStr">
        <is>
          <t>PO No.</t>
        </is>
      </c>
      <c r="D1" s="446" t="inlineStr">
        <is>
          <t>Doc. No.</t>
        </is>
      </c>
      <c r="E1" s="446" t="inlineStr">
        <is>
          <t>Code</t>
        </is>
      </c>
      <c r="F1" s="446" t="inlineStr">
        <is>
          <t xml:space="preserve">Description </t>
        </is>
      </c>
      <c r="G1" s="447" t="inlineStr">
        <is>
          <t>Cont. No.</t>
        </is>
      </c>
      <c r="H1" s="446" t="inlineStr">
        <is>
          <t>Manufacturer Name</t>
        </is>
      </c>
      <c r="I1" s="446" t="inlineStr">
        <is>
          <t>Supplier</t>
        </is>
      </c>
      <c r="J1" s="447" t="inlineStr">
        <is>
          <t>Supp. Lot No</t>
        </is>
      </c>
      <c r="K1" s="448" t="inlineStr">
        <is>
          <t>Mfg. Date</t>
        </is>
      </c>
      <c r="L1" s="448" t="inlineStr">
        <is>
          <t>MFG. D.</t>
        </is>
      </c>
      <c r="M1" s="448" t="inlineStr">
        <is>
          <t>Exp. Date</t>
        </is>
      </c>
      <c r="N1" s="448" t="inlineStr">
        <is>
          <t>EXP. D.</t>
        </is>
      </c>
      <c r="O1" s="449" t="inlineStr">
        <is>
          <t>Retest Date</t>
        </is>
      </c>
      <c r="P1" s="449" t="inlineStr">
        <is>
          <t>Sup. RET. D.</t>
        </is>
      </c>
      <c r="Q1" s="449" t="inlineStr">
        <is>
          <t>Int. RET. D.</t>
        </is>
      </c>
      <c r="R1" s="450" t="inlineStr">
        <is>
          <t>No. of packs</t>
        </is>
      </c>
      <c r="S1" s="451" t="inlineStr">
        <is>
          <t>Qty per packs</t>
        </is>
      </c>
      <c r="T1" s="451" t="inlineStr">
        <is>
          <t xml:space="preserve">Loose Pack </t>
        </is>
      </c>
      <c r="U1" s="450" t="inlineStr">
        <is>
          <t xml:space="preserve">Received Qty </t>
        </is>
      </c>
      <c r="V1" s="451" t="inlineStr">
        <is>
          <t xml:space="preserve">Unit </t>
        </is>
      </c>
      <c r="W1" s="451" t="inlineStr">
        <is>
          <t>Sample Qty</t>
        </is>
      </c>
      <c r="X1" s="451" t="inlineStr">
        <is>
          <t xml:space="preserve">Date </t>
        </is>
      </c>
      <c r="Y1" s="451" t="inlineStr">
        <is>
          <t>Remarks</t>
        </is>
      </c>
      <c r="Z1" s="452" t="inlineStr">
        <is>
          <t xml:space="preserve">Beg. Balance </t>
        </is>
      </c>
      <c r="AA1" s="452" t="inlineStr">
        <is>
          <t xml:space="preserve">Current released </t>
        </is>
      </c>
      <c r="AB1" s="452" t="inlineStr">
        <is>
          <t>Quarantine</t>
        </is>
      </c>
      <c r="AC1" s="452" t="inlineStr">
        <is>
          <t xml:space="preserve">Unrestricted </t>
        </is>
      </c>
      <c r="AD1" s="452" t="inlineStr">
        <is>
          <t xml:space="preserve">Restricted </t>
        </is>
      </c>
      <c r="AE1" s="452" t="inlineStr">
        <is>
          <t>Rejected</t>
        </is>
      </c>
      <c r="AF1" s="453" t="inlineStr">
        <is>
          <t>Date (1)</t>
        </is>
      </c>
      <c r="AG1" s="454" t="inlineStr">
        <is>
          <t>Doc No. (1)</t>
        </is>
      </c>
      <c r="AH1" s="454" t="inlineStr">
        <is>
          <t>Qty (1)</t>
        </is>
      </c>
      <c r="AI1" s="453" t="inlineStr">
        <is>
          <t>Date (2)</t>
        </is>
      </c>
      <c r="AJ1" s="454" t="inlineStr">
        <is>
          <t>Doc No. (2)</t>
        </is>
      </c>
      <c r="AK1" s="454" t="inlineStr">
        <is>
          <t>Qty (2)</t>
        </is>
      </c>
      <c r="AL1" s="453" t="inlineStr">
        <is>
          <t>Date (3)</t>
        </is>
      </c>
      <c r="AM1" s="454" t="inlineStr">
        <is>
          <t>Doc No. (3)</t>
        </is>
      </c>
      <c r="AN1" s="454" t="inlineStr">
        <is>
          <t>Qty (3)</t>
        </is>
      </c>
      <c r="AO1" s="453" t="inlineStr">
        <is>
          <t>Date (4)</t>
        </is>
      </c>
      <c r="AP1" s="454" t="inlineStr">
        <is>
          <t>Doc No. (4)</t>
        </is>
      </c>
      <c r="AQ1" s="454" t="inlineStr">
        <is>
          <t>Qty (4)</t>
        </is>
      </c>
      <c r="AR1" s="453" t="inlineStr">
        <is>
          <t>Date (5)</t>
        </is>
      </c>
      <c r="AS1" s="454" t="inlineStr">
        <is>
          <t>Doc No. (5)</t>
        </is>
      </c>
      <c r="AT1" s="454" t="inlineStr">
        <is>
          <t>Qty (5)</t>
        </is>
      </c>
      <c r="AU1" s="453" t="inlineStr">
        <is>
          <t>Date (6)</t>
        </is>
      </c>
      <c r="AV1" s="454" t="inlineStr">
        <is>
          <t>Doc No. (6)</t>
        </is>
      </c>
      <c r="AW1" s="454" t="inlineStr">
        <is>
          <t>Qty (6)</t>
        </is>
      </c>
      <c r="AX1" s="453" t="inlineStr">
        <is>
          <t>Date (7)</t>
        </is>
      </c>
      <c r="AY1" s="454" t="inlineStr">
        <is>
          <t>Doc No. (7)</t>
        </is>
      </c>
      <c r="AZ1" s="454" t="inlineStr">
        <is>
          <t>Qty (7)</t>
        </is>
      </c>
      <c r="BA1" s="453" t="inlineStr">
        <is>
          <t>Date (8)</t>
        </is>
      </c>
      <c r="BB1" s="454" t="inlineStr">
        <is>
          <t>Doc No. (8)</t>
        </is>
      </c>
      <c r="BC1" s="454" t="inlineStr">
        <is>
          <t>Qty (8)</t>
        </is>
      </c>
      <c r="BD1" s="453" t="inlineStr">
        <is>
          <t>Date (9)</t>
        </is>
      </c>
      <c r="BE1" s="454" t="inlineStr">
        <is>
          <t>Doc No. (9)</t>
        </is>
      </c>
      <c r="BF1" s="454" t="inlineStr">
        <is>
          <t>Qty (9)</t>
        </is>
      </c>
      <c r="BG1" s="453" t="inlineStr">
        <is>
          <t>Date (10)</t>
        </is>
      </c>
      <c r="BH1" s="454" t="inlineStr">
        <is>
          <t>Doc No. (10)</t>
        </is>
      </c>
      <c r="BI1" s="454" t="inlineStr">
        <is>
          <t>Qty (10)</t>
        </is>
      </c>
      <c r="BJ1" s="453" t="inlineStr">
        <is>
          <t>Date (11)</t>
        </is>
      </c>
      <c r="BK1" s="454" t="inlineStr">
        <is>
          <t>Doc No. (11)</t>
        </is>
      </c>
      <c r="BL1" s="454" t="inlineStr">
        <is>
          <t>Qty (11)</t>
        </is>
      </c>
      <c r="BM1" s="453" t="inlineStr">
        <is>
          <t>Date (12)</t>
        </is>
      </c>
      <c r="BN1" s="454" t="inlineStr">
        <is>
          <t>Doc No. (12)</t>
        </is>
      </c>
      <c r="BO1" s="454" t="inlineStr">
        <is>
          <t>Qty (12)</t>
        </is>
      </c>
    </row>
    <row r="2" hidden="1" ht="11.85" customHeight="1">
      <c r="A2" s="8" t="inlineStr">
        <is>
          <t>SP</t>
        </is>
      </c>
      <c r="B2" s="8" t="inlineStr">
        <is>
          <t>18/06/2023</t>
        </is>
      </c>
      <c r="C2" s="8" t="inlineStr">
        <is>
          <t>SSMC0472023</t>
        </is>
      </c>
      <c r="D2" s="8" t="n">
        <v>2300103</v>
      </c>
      <c r="E2" s="8" t="inlineStr">
        <is>
          <t>SP0062</t>
        </is>
      </c>
      <c r="F2" s="8" t="inlineStr">
        <is>
          <t>BOPP Roll 20micron thickness 212mm width</t>
        </is>
      </c>
      <c r="G2" s="10" t="inlineStr">
        <is>
          <t>SP2300103</t>
        </is>
      </c>
      <c r="H2" s="8" t="inlineStr">
        <is>
          <t>Al-Sharq Factories for Plastic</t>
        </is>
      </c>
      <c r="I2" s="8" t="n"/>
      <c r="J2" s="10" t="inlineStr">
        <is>
          <t>123122057</t>
        </is>
      </c>
      <c r="K2" s="10" t="inlineStr">
        <is>
          <t>11.06.2023</t>
        </is>
      </c>
      <c r="L2" s="10" t="inlineStr">
        <is>
          <t>11.06.2023</t>
        </is>
      </c>
      <c r="M2" s="10" t="inlineStr">
        <is>
          <t>11.06.2027</t>
        </is>
      </c>
      <c r="N2" s="10" t="inlineStr">
        <is>
          <t>11.06.2027</t>
        </is>
      </c>
      <c r="O2" s="8" t="inlineStr">
        <is>
          <t>NA</t>
        </is>
      </c>
      <c r="P2" s="10" t="inlineStr">
        <is>
          <t>NA</t>
        </is>
      </c>
      <c r="Q2" s="8" t="inlineStr">
        <is>
          <t>10.10.2026</t>
        </is>
      </c>
      <c r="R2" s="21" t="n"/>
      <c r="S2" s="12" t="n"/>
      <c r="T2" s="12" t="n"/>
      <c r="U2" s="13" t="n">
        <v>56</v>
      </c>
      <c r="V2" s="14" t="inlineStr">
        <is>
          <t>Kg.</t>
        </is>
      </c>
      <c r="W2" s="14" t="n"/>
      <c r="X2" s="14" t="n"/>
      <c r="Y2" s="90" t="n"/>
      <c r="Z2" s="455">
        <f>U2-W2</f>
        <v/>
      </c>
      <c r="AA2" s="456">
        <f>AC2+AH2+AK2+AN2+AQ2+AT2+AW2+AZ2+BC2+BF2+BI2+BL2+BO2</f>
        <v/>
      </c>
      <c r="AB2" s="457" t="n">
        <v>0</v>
      </c>
      <c r="AC2" s="458">
        <f>Z2-AD2-AE2-AB2</f>
        <v/>
      </c>
      <c r="AD2" s="459" t="n"/>
      <c r="AE2" s="460" t="n">
        <v>0</v>
      </c>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row>
    <row r="3" hidden="1" ht="11.85" customHeight="1">
      <c r="A3" s="8" t="inlineStr">
        <is>
          <t>SP</t>
        </is>
      </c>
      <c r="B3" s="56" t="inlineStr">
        <is>
          <t>18/06/2023</t>
        </is>
      </c>
      <c r="C3" s="55" t="inlineStr">
        <is>
          <t>SSMC0472023</t>
        </is>
      </c>
      <c r="D3" s="55" t="n">
        <v>2300105</v>
      </c>
      <c r="E3" s="55" t="inlineStr">
        <is>
          <t>SP0064</t>
        </is>
      </c>
      <c r="F3" s="55" t="inlineStr">
        <is>
          <t>BOPP Roll 20micron thickness 225mm width</t>
        </is>
      </c>
      <c r="G3" s="55" t="inlineStr">
        <is>
          <t>SP2300105</t>
        </is>
      </c>
      <c r="H3" s="55" t="inlineStr">
        <is>
          <t>Al-Sharq Factories for Plastic</t>
        </is>
      </c>
      <c r="I3" s="55" t="n"/>
      <c r="J3" s="55" t="inlineStr">
        <is>
          <t>123122057</t>
        </is>
      </c>
      <c r="K3" s="56" t="inlineStr">
        <is>
          <t>11/06/2023</t>
        </is>
      </c>
      <c r="L3" s="10" t="inlineStr">
        <is>
          <t>11.06.2023</t>
        </is>
      </c>
      <c r="M3" s="56" t="inlineStr">
        <is>
          <t>11/06/2027</t>
        </is>
      </c>
      <c r="N3" s="10" t="inlineStr">
        <is>
          <t>11.06.2027</t>
        </is>
      </c>
      <c r="O3" s="55" t="inlineStr">
        <is>
          <t>NA</t>
        </is>
      </c>
      <c r="P3" s="10" t="inlineStr">
        <is>
          <t>NA</t>
        </is>
      </c>
      <c r="Q3" s="8" t="inlineStr">
        <is>
          <t>10.10.2026</t>
        </is>
      </c>
      <c r="R3" s="55" t="n"/>
      <c r="S3" s="55" t="n"/>
      <c r="T3" s="55" t="n"/>
      <c r="U3" s="55" t="n">
        <v>22.39</v>
      </c>
      <c r="V3" s="55" t="inlineStr">
        <is>
          <t>Kg.</t>
        </is>
      </c>
      <c r="W3" s="55" t="n"/>
      <c r="X3" s="55" t="n"/>
      <c r="Y3" s="92" t="inlineStr">
        <is>
          <t> </t>
        </is>
      </c>
      <c r="Z3" s="55">
        <f>U3-W3</f>
        <v/>
      </c>
      <c r="AA3" s="461">
        <f>AC3+AH3+AK3+AN3+AQ3+AT3+AW3+AZ3+BC3+BF3+BI3+BL3+BO3</f>
        <v/>
      </c>
      <c r="AB3" s="79" t="n">
        <v>0</v>
      </c>
      <c r="AC3" s="80">
        <f>Z3-AD3-AE3-AB3</f>
        <v/>
      </c>
      <c r="AD3" s="60" t="n"/>
      <c r="AE3" s="81" t="n">
        <v>0</v>
      </c>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c r="BD3" s="55" t="n"/>
      <c r="BE3" s="55" t="n"/>
      <c r="BF3" s="55" t="n"/>
      <c r="BG3" s="55" t="n"/>
      <c r="BH3" s="55" t="n"/>
      <c r="BI3" s="55" t="n"/>
      <c r="BJ3" s="55" t="n"/>
      <c r="BK3" s="55" t="n"/>
      <c r="BL3" s="55" t="n"/>
      <c r="BM3" s="55" t="n"/>
      <c r="BN3" s="55" t="n"/>
      <c r="BO3" s="55" t="n"/>
    </row>
    <row r="4" hidden="1" ht="11.85" customHeight="1">
      <c r="A4" s="8" t="inlineStr">
        <is>
          <t>SP</t>
        </is>
      </c>
      <c r="B4" s="8" t="inlineStr">
        <is>
          <t>18/06/2023</t>
        </is>
      </c>
      <c r="C4" s="8" t="inlineStr">
        <is>
          <t>SSMC0472023</t>
        </is>
      </c>
      <c r="D4" s="8" t="n">
        <v>2300107</v>
      </c>
      <c r="E4" s="8" t="inlineStr">
        <is>
          <t>SP0066</t>
        </is>
      </c>
      <c r="F4" s="8" t="inlineStr">
        <is>
          <t>BOPP Roll 20micron thickness 220mm width</t>
        </is>
      </c>
      <c r="G4" s="10" t="inlineStr">
        <is>
          <t>SP2300107</t>
        </is>
      </c>
      <c r="H4" s="8" t="inlineStr">
        <is>
          <t>Al-Sharq Factories for Plastic</t>
        </is>
      </c>
      <c r="I4" s="8" t="n"/>
      <c r="J4" s="10" t="inlineStr">
        <is>
          <t>123122057</t>
        </is>
      </c>
      <c r="K4" s="10" t="inlineStr">
        <is>
          <t>11.06.2023</t>
        </is>
      </c>
      <c r="L4" s="10" t="inlineStr">
        <is>
          <t>11.06.2023</t>
        </is>
      </c>
      <c r="M4" s="10" t="inlineStr">
        <is>
          <t>11.06.2027</t>
        </is>
      </c>
      <c r="N4" s="10" t="inlineStr">
        <is>
          <t>11.06.2027</t>
        </is>
      </c>
      <c r="O4" s="8" t="inlineStr">
        <is>
          <t>NA</t>
        </is>
      </c>
      <c r="P4" s="10" t="inlineStr">
        <is>
          <t>NA</t>
        </is>
      </c>
      <c r="Q4" s="8" t="inlineStr">
        <is>
          <t>10.10.2026</t>
        </is>
      </c>
      <c r="R4" s="21" t="n"/>
      <c r="S4" s="12" t="n"/>
      <c r="T4" s="12" t="n"/>
      <c r="U4" s="13" t="n">
        <v>252.07</v>
      </c>
      <c r="V4" s="14" t="inlineStr">
        <is>
          <t>Kg.</t>
        </is>
      </c>
      <c r="W4" s="14" t="n"/>
      <c r="X4" s="14" t="n"/>
      <c r="Y4" s="90" t="n"/>
      <c r="Z4" s="455">
        <f>U4-W4</f>
        <v/>
      </c>
      <c r="AA4" s="456">
        <f>AC4+AH4+AK4+AN4+AQ4+AT4+AW4+AZ4+BC4+BF4+BI4+BL4+BO4</f>
        <v/>
      </c>
      <c r="AB4" s="457" t="n">
        <v>0</v>
      </c>
      <c r="AC4" s="458">
        <f>Z4-AD4-AE4-AB4</f>
        <v/>
      </c>
      <c r="AD4" s="459" t="n"/>
      <c r="AE4" s="460" t="n">
        <v>0</v>
      </c>
      <c r="AF4" s="14" t="inlineStr">
        <is>
          <t>23.07.2025</t>
        </is>
      </c>
      <c r="AG4" s="14" t="inlineStr">
        <is>
          <t>MR250102</t>
        </is>
      </c>
      <c r="AH4" s="14" t="n">
        <v>-99.59999999999999</v>
      </c>
      <c r="AI4" s="14" t="inlineStr">
        <is>
          <t>03.09.2025</t>
        </is>
      </c>
      <c r="AJ4" s="14" t="inlineStr">
        <is>
          <t>R-MR250102</t>
        </is>
      </c>
      <c r="AK4" s="14" t="n">
        <v>25.685</v>
      </c>
      <c r="AL4" s="14" t="inlineStr">
        <is>
          <t>15.09.2025</t>
        </is>
      </c>
      <c r="AM4" s="14" t="inlineStr">
        <is>
          <t>MR250171</t>
        </is>
      </c>
      <c r="AN4" s="14" t="n">
        <v>-13.7</v>
      </c>
      <c r="AO4" s="14" t="inlineStr">
        <is>
          <t>21.01.2026</t>
        </is>
      </c>
      <c r="AP4" s="14" t="inlineStr">
        <is>
          <t>MR260011</t>
        </is>
      </c>
      <c r="AQ4" s="14" t="n">
        <v>-15.5</v>
      </c>
      <c r="AR4" s="14" t="inlineStr">
        <is>
          <t>28.01.2026</t>
        </is>
      </c>
      <c r="AS4" s="14" t="inlineStr">
        <is>
          <t>MR260017</t>
        </is>
      </c>
      <c r="AT4" s="14" t="n">
        <v>-12.43</v>
      </c>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row>
    <row r="5" hidden="1" ht="11.85" customHeight="1">
      <c r="A5" s="8" t="inlineStr">
        <is>
          <t>SP</t>
        </is>
      </c>
      <c r="B5" s="8" t="inlineStr">
        <is>
          <t>18/06/2023</t>
        </is>
      </c>
      <c r="C5" s="8" t="inlineStr">
        <is>
          <t>SSMC0472023</t>
        </is>
      </c>
      <c r="D5" s="8" t="n">
        <v>2300108</v>
      </c>
      <c r="E5" s="8" t="inlineStr">
        <is>
          <t>SP0067</t>
        </is>
      </c>
      <c r="F5" s="8" t="inlineStr">
        <is>
          <t>BOPP Roll 20micron thickness 172mm width</t>
        </is>
      </c>
      <c r="G5" s="10" t="inlineStr">
        <is>
          <t>SP2300108</t>
        </is>
      </c>
      <c r="H5" s="8" t="inlineStr">
        <is>
          <t>Al-Sharq Factories for Plastic</t>
        </is>
      </c>
      <c r="I5" s="8" t="n"/>
      <c r="J5" s="10" t="inlineStr">
        <is>
          <t>123122057</t>
        </is>
      </c>
      <c r="K5" s="10" t="inlineStr">
        <is>
          <t>11.06.2023</t>
        </is>
      </c>
      <c r="L5" s="10" t="inlineStr">
        <is>
          <t>11.06.2023</t>
        </is>
      </c>
      <c r="M5" s="10" t="inlineStr">
        <is>
          <t>11.06.2027</t>
        </is>
      </c>
      <c r="N5" s="10" t="inlineStr">
        <is>
          <t>11.06.2027</t>
        </is>
      </c>
      <c r="O5" s="8" t="inlineStr">
        <is>
          <t>NA</t>
        </is>
      </c>
      <c r="P5" s="10" t="inlineStr">
        <is>
          <t>NA</t>
        </is>
      </c>
      <c r="Q5" s="8" t="inlineStr">
        <is>
          <t>10.10.2026</t>
        </is>
      </c>
      <c r="R5" s="11" t="n"/>
      <c r="S5" s="12" t="n"/>
      <c r="T5" s="12" t="n"/>
      <c r="U5" s="13" t="n">
        <v>162.724</v>
      </c>
      <c r="V5" s="14" t="inlineStr">
        <is>
          <t>Kg.</t>
        </is>
      </c>
      <c r="W5" s="14" t="n"/>
      <c r="X5" s="14" t="n"/>
      <c r="Y5" s="90" t="n"/>
      <c r="Z5" s="455">
        <f>U5-W5</f>
        <v/>
      </c>
      <c r="AA5" s="456">
        <f>AC5+AH5+AK5+AN5+AQ5+AT5+AW5+AZ5+BC5+BF5+BI5+BL5+BO5</f>
        <v/>
      </c>
      <c r="AB5" s="457" t="n">
        <v>0</v>
      </c>
      <c r="AC5" s="458">
        <f>Z5-AD5-AE5-AB5</f>
        <v/>
      </c>
      <c r="AD5" s="459" t="n"/>
      <c r="AE5" s="460" t="n">
        <v>0</v>
      </c>
      <c r="AF5" s="14" t="inlineStr">
        <is>
          <t>29.06.2025</t>
        </is>
      </c>
      <c r="AG5" s="14" t="inlineStr">
        <is>
          <t>MR250120</t>
        </is>
      </c>
      <c r="AH5" s="14" t="n">
        <v>-28.8</v>
      </c>
      <c r="AI5" s="14" t="inlineStr">
        <is>
          <t>02.07.2025</t>
        </is>
      </c>
      <c r="AJ5" s="14" t="inlineStr">
        <is>
          <t>R-LY627</t>
        </is>
      </c>
      <c r="AK5" s="14" t="n">
        <v>3.58</v>
      </c>
      <c r="AL5" s="14" t="n"/>
      <c r="AM5" s="14" t="n"/>
      <c r="AN5" s="14" t="n"/>
      <c r="AO5" s="14" t="n"/>
      <c r="AP5" s="14" t="n"/>
      <c r="AQ5" s="14" t="n"/>
      <c r="AR5" s="14" t="n"/>
      <c r="AS5" s="14" t="n"/>
      <c r="AT5" s="14" t="n"/>
      <c r="AU5" s="14" t="n"/>
      <c r="AV5" s="14" t="n"/>
      <c r="AW5" s="14" t="n"/>
      <c r="AX5" s="14" t="n"/>
      <c r="AY5" s="14" t="n"/>
      <c r="AZ5" s="14" t="n"/>
      <c r="BA5" s="14" t="n"/>
      <c r="BB5" s="14" t="n"/>
      <c r="BC5" s="14" t="n"/>
      <c r="BD5" s="14" t="n"/>
      <c r="BE5" s="14" t="n"/>
      <c r="BF5" s="14" t="n"/>
      <c r="BG5" s="14" t="n"/>
      <c r="BH5" s="14" t="n"/>
      <c r="BI5" s="14" t="n"/>
      <c r="BJ5" s="14" t="n"/>
      <c r="BK5" s="14" t="n"/>
      <c r="BL5" s="14" t="n"/>
      <c r="BM5" s="14" t="n"/>
      <c r="BN5" s="14" t="n"/>
      <c r="BO5" s="14" t="n"/>
      <c r="BP5" s="7" t="inlineStr">
        <is>
          <t>.</t>
        </is>
      </c>
    </row>
    <row r="6" hidden="1" ht="11.85" customHeight="1">
      <c r="A6" s="8" t="inlineStr">
        <is>
          <t>SP</t>
        </is>
      </c>
      <c r="B6" s="8" t="inlineStr">
        <is>
          <t>18/06/2023</t>
        </is>
      </c>
      <c r="C6" s="8" t="inlineStr">
        <is>
          <t>SSMC0472023</t>
        </is>
      </c>
      <c r="D6" s="8" t="n">
        <v>2300109</v>
      </c>
      <c r="E6" s="8" t="inlineStr">
        <is>
          <t>SP0068</t>
        </is>
      </c>
      <c r="F6" s="8" t="inlineStr">
        <is>
          <t>BOPP Roll 20micron thickness 247mm width</t>
        </is>
      </c>
      <c r="G6" s="10" t="inlineStr">
        <is>
          <t>SP2300109</t>
        </is>
      </c>
      <c r="H6" s="8" t="inlineStr">
        <is>
          <t>Al-Sharq Factories for Plastic</t>
        </is>
      </c>
      <c r="I6" s="8" t="n"/>
      <c r="J6" s="10" t="inlineStr">
        <is>
          <t>123122057</t>
        </is>
      </c>
      <c r="K6" s="10" t="inlineStr">
        <is>
          <t>11.06.2023</t>
        </is>
      </c>
      <c r="L6" s="10" t="inlineStr">
        <is>
          <t>11.06.2023</t>
        </is>
      </c>
      <c r="M6" s="10" t="inlineStr">
        <is>
          <t>11.06.2027</t>
        </is>
      </c>
      <c r="N6" s="10" t="inlineStr">
        <is>
          <t>11.06.2027</t>
        </is>
      </c>
      <c r="O6" s="8" t="inlineStr">
        <is>
          <t>NA</t>
        </is>
      </c>
      <c r="P6" s="10" t="inlineStr">
        <is>
          <t>NA</t>
        </is>
      </c>
      <c r="Q6" s="8" t="inlineStr">
        <is>
          <t>10.10.2026</t>
        </is>
      </c>
      <c r="R6" s="21" t="n"/>
      <c r="S6" s="12" t="n"/>
      <c r="T6" s="12" t="n"/>
      <c r="U6" s="13" t="n">
        <v>118.625</v>
      </c>
      <c r="V6" s="14" t="inlineStr">
        <is>
          <t>Kg.</t>
        </is>
      </c>
      <c r="W6" s="14" t="n"/>
      <c r="X6" s="14" t="n"/>
      <c r="Y6" s="90" t="n"/>
      <c r="Z6" s="455">
        <f>U6-W6</f>
        <v/>
      </c>
      <c r="AA6" s="456">
        <f>AC6+AH6+AK6+AN6+AQ6+AT6+AW6+AZ6+BC6+BF6+BI6+BL6+BO6</f>
        <v/>
      </c>
      <c r="AB6" s="457" t="n">
        <v>0</v>
      </c>
      <c r="AC6" s="458">
        <f>Z6-AD6-AE6-AB6</f>
        <v/>
      </c>
      <c r="AD6" s="459" t="n"/>
      <c r="AE6" s="460" t="n">
        <v>0</v>
      </c>
      <c r="AF6" s="14" t="inlineStr">
        <is>
          <t>27.07.2025</t>
        </is>
      </c>
      <c r="AG6" s="14" t="inlineStr">
        <is>
          <t>MR250141</t>
        </is>
      </c>
      <c r="AH6" s="14" t="n">
        <v>-56.16</v>
      </c>
      <c r="AI6" s="14" t="inlineStr">
        <is>
          <t>03.09.2025</t>
        </is>
      </c>
      <c r="AJ6" s="14" t="inlineStr">
        <is>
          <t>R-MR250141</t>
        </is>
      </c>
      <c r="AK6" s="14" t="n">
        <v>24.26</v>
      </c>
      <c r="AL6" s="14" t="n"/>
      <c r="AM6" s="14" t="n"/>
      <c r="AN6" s="14" t="n"/>
      <c r="AO6" s="14" t="n"/>
      <c r="AP6" s="14" t="n"/>
      <c r="AQ6" s="14" t="n"/>
      <c r="AR6" s="14" t="n"/>
      <c r="AS6" s="14" t="n"/>
      <c r="AT6" s="14" t="n"/>
      <c r="AU6" s="14" t="n"/>
      <c r="AV6" s="14" t="n"/>
      <c r="AW6" s="14" t="n"/>
      <c r="AX6" s="14" t="n"/>
      <c r="AY6" s="14" t="n"/>
      <c r="AZ6" s="14" t="n"/>
      <c r="BA6" s="14" t="n"/>
      <c r="BB6" s="14" t="n"/>
      <c r="BC6" s="14" t="n"/>
      <c r="BD6" s="14" t="n"/>
      <c r="BE6" s="14" t="n"/>
      <c r="BF6" s="14" t="n"/>
      <c r="BG6" s="14" t="n"/>
      <c r="BH6" s="14" t="n"/>
      <c r="BI6" s="14" t="n"/>
      <c r="BJ6" s="14" t="n"/>
      <c r="BK6" s="14" t="n"/>
      <c r="BL6" s="14" t="n"/>
      <c r="BM6" s="14" t="n"/>
      <c r="BN6" s="14" t="n"/>
      <c r="BO6" s="14" t="n"/>
      <c r="BP6" s="7" t="inlineStr">
        <is>
          <t> </t>
        </is>
      </c>
    </row>
    <row r="7" hidden="1" ht="11.85" customHeight="1">
      <c r="A7" s="8" t="inlineStr">
        <is>
          <t>RM</t>
        </is>
      </c>
      <c r="B7" s="9" t="n">
        <v>45119</v>
      </c>
      <c r="C7" s="8" t="inlineStr">
        <is>
          <t>NA</t>
        </is>
      </c>
      <c r="D7" s="8" t="n">
        <v>2300114</v>
      </c>
      <c r="E7" s="8" t="inlineStr">
        <is>
          <t>RM0005</t>
        </is>
      </c>
      <c r="F7" s="8" t="inlineStr">
        <is>
          <t>Empty Hard Gelatin Capsule size 0: Cap Colour Opaque Dark Green/S7.74 - Body Colour: Qpaque Light Green/S7.70</t>
        </is>
      </c>
      <c r="G7" s="10" t="inlineStr">
        <is>
          <t>RM2300002</t>
        </is>
      </c>
      <c r="H7" s="8" t="inlineStr">
        <is>
          <t>Saudi Gelatin and Capsule Co.</t>
        </is>
      </c>
      <c r="I7" s="8" t="n"/>
      <c r="J7" s="10" t="inlineStr">
        <is>
          <t>HGC-RE230019</t>
        </is>
      </c>
      <c r="K7" s="10" t="inlineStr">
        <is>
          <t>03/2023</t>
        </is>
      </c>
      <c r="L7" s="10" t="inlineStr">
        <is>
          <t>00.03.2023</t>
        </is>
      </c>
      <c r="M7" s="10" t="inlineStr">
        <is>
          <t>03/2028</t>
        </is>
      </c>
      <c r="N7" s="10" t="inlineStr">
        <is>
          <t>00.03.2028</t>
        </is>
      </c>
      <c r="O7" s="8" t="inlineStr">
        <is>
          <t>NA</t>
        </is>
      </c>
      <c r="P7" s="10" t="inlineStr">
        <is>
          <t>NA</t>
        </is>
      </c>
      <c r="Q7" s="8" t="n"/>
      <c r="R7" s="11" t="n"/>
      <c r="S7" s="12" t="n"/>
      <c r="T7" s="12" t="n"/>
      <c r="U7" s="13" t="n">
        <v>61602</v>
      </c>
      <c r="V7" s="14" t="inlineStr">
        <is>
          <t>No.</t>
        </is>
      </c>
      <c r="W7" s="14" t="n"/>
      <c r="X7" s="14" t="n"/>
      <c r="Y7" s="90" t="n"/>
      <c r="Z7" s="455">
        <f>U7-W7</f>
        <v/>
      </c>
      <c r="AA7" s="456">
        <f>AC7+AH7+AK7+AN7+AQ7+AT7+AW7+AZ7+BC7+BF7+BI7+BL7+BO7</f>
        <v/>
      </c>
      <c r="AB7" s="457" t="n">
        <v>0</v>
      </c>
      <c r="AC7" s="458">
        <f>Z7-AD7-AE7-AB7</f>
        <v/>
      </c>
      <c r="AD7" s="459" t="n"/>
      <c r="AE7" s="462" t="n">
        <v>0</v>
      </c>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14" t="n"/>
      <c r="BB7" s="14" t="n"/>
      <c r="BC7" s="14" t="n"/>
      <c r="BD7" s="14" t="n"/>
      <c r="BE7" s="14" t="n"/>
      <c r="BF7" s="14" t="n"/>
      <c r="BG7" s="14" t="n"/>
      <c r="BH7" s="14" t="n"/>
      <c r="BI7" s="14" t="n"/>
      <c r="BJ7" s="14" t="n"/>
      <c r="BK7" s="14" t="n"/>
      <c r="BL7" s="14" t="n"/>
      <c r="BM7" s="14" t="n"/>
      <c r="BN7" s="14" t="n"/>
      <c r="BO7" s="14" t="n"/>
    </row>
    <row r="8" hidden="1" ht="11.85" customHeight="1">
      <c r="A8" s="8" t="inlineStr">
        <is>
          <t>RM</t>
        </is>
      </c>
      <c r="B8" s="9" t="inlineStr">
        <is>
          <t>13/7/2023</t>
        </is>
      </c>
      <c r="C8" s="8" t="inlineStr">
        <is>
          <t>NA</t>
        </is>
      </c>
      <c r="D8" s="8" t="n">
        <v>2300115</v>
      </c>
      <c r="E8" s="8" t="inlineStr">
        <is>
          <t>RM0006</t>
        </is>
      </c>
      <c r="F8" s="8" t="inlineStr">
        <is>
          <t>Empty Hard Gelatin Capsule size 0: Cap Colour: Red - Body Colour: Red</t>
        </is>
      </c>
      <c r="G8" s="10" t="inlineStr">
        <is>
          <t>RM2300003</t>
        </is>
      </c>
      <c r="H8" s="8" t="inlineStr">
        <is>
          <t>ACG Associated Capsules Private Limited</t>
        </is>
      </c>
      <c r="I8" s="8" t="n"/>
      <c r="J8" s="10" t="n">
        <v>1100236695</v>
      </c>
      <c r="K8" s="10" t="inlineStr">
        <is>
          <t>02/2023</t>
        </is>
      </c>
      <c r="L8" s="10" t="inlineStr">
        <is>
          <t>00.02.2023</t>
        </is>
      </c>
      <c r="M8" s="10" t="inlineStr">
        <is>
          <t>01/2028</t>
        </is>
      </c>
      <c r="N8" s="10" t="inlineStr">
        <is>
          <t>00.01.2028</t>
        </is>
      </c>
      <c r="O8" s="8" t="inlineStr">
        <is>
          <t>NA</t>
        </is>
      </c>
      <c r="P8" s="10" t="inlineStr">
        <is>
          <t>NA</t>
        </is>
      </c>
      <c r="Q8" s="8" t="n"/>
      <c r="R8" s="21" t="n"/>
      <c r="S8" s="12" t="n"/>
      <c r="T8" s="12" t="n"/>
      <c r="U8" s="13" t="n">
        <v>44000</v>
      </c>
      <c r="V8" s="14" t="inlineStr">
        <is>
          <t>No.</t>
        </is>
      </c>
      <c r="W8" s="14" t="n"/>
      <c r="X8" s="14" t="n"/>
      <c r="Y8" s="90" t="n"/>
      <c r="Z8" s="455">
        <f>U8-W8</f>
        <v/>
      </c>
      <c r="AA8" s="456">
        <f>AC8+AH8+AK8+AN8+AQ8+AT8+AW8+AZ8+BC8+BF8+BI8+BL8+BO8</f>
        <v/>
      </c>
      <c r="AB8" s="457" t="n">
        <v>0</v>
      </c>
      <c r="AC8" s="458">
        <f>Z8-AD8-AE8-AB8</f>
        <v/>
      </c>
      <c r="AD8" s="459" t="n"/>
      <c r="AE8" s="462" t="n">
        <v>0</v>
      </c>
      <c r="AF8" s="14" t="inlineStr">
        <is>
          <t>12.06.2025</t>
        </is>
      </c>
      <c r="AG8" s="14" t="inlineStr">
        <is>
          <t>MR250111</t>
        </is>
      </c>
      <c r="AH8" s="14" t="n">
        <v>-400</v>
      </c>
      <c r="AI8" s="14" t="n"/>
      <c r="AJ8" s="14" t="n"/>
      <c r="AK8" s="14" t="n"/>
      <c r="AL8" s="14" t="n"/>
      <c r="AM8" s="14" t="n"/>
      <c r="AN8" s="14" t="n"/>
      <c r="AO8" s="14" t="n"/>
      <c r="AP8" s="14" t="n"/>
      <c r="AQ8" s="14" t="n"/>
      <c r="AR8" s="14" t="n"/>
      <c r="AS8" s="14" t="n"/>
      <c r="AT8" s="14" t="n"/>
      <c r="AU8" s="14" t="n"/>
      <c r="AV8" s="14" t="n"/>
      <c r="AW8" s="14" t="n"/>
      <c r="AX8" s="14" t="n"/>
      <c r="AY8" s="14" t="n"/>
      <c r="AZ8" s="14" t="n"/>
      <c r="BA8" s="14" t="n"/>
      <c r="BB8" s="14" t="n"/>
      <c r="BC8" s="14" t="n"/>
      <c r="BD8" s="14" t="n"/>
      <c r="BE8" s="14" t="n"/>
      <c r="BF8" s="14" t="n"/>
      <c r="BG8" s="14" t="n"/>
      <c r="BH8" s="14" t="n"/>
      <c r="BI8" s="14" t="n"/>
      <c r="BJ8" s="14" t="n"/>
      <c r="BK8" s="14" t="n"/>
      <c r="BL8" s="14" t="n"/>
      <c r="BM8" s="14" t="n"/>
      <c r="BN8" s="14" t="n"/>
      <c r="BO8" s="14" t="n"/>
    </row>
    <row r="9" hidden="1" ht="11.85" customHeight="1">
      <c r="A9" s="8" t="inlineStr">
        <is>
          <t>RM</t>
        </is>
      </c>
      <c r="B9" s="9" t="inlineStr">
        <is>
          <t>13/7/2023</t>
        </is>
      </c>
      <c r="C9" s="8" t="inlineStr">
        <is>
          <t>NA</t>
        </is>
      </c>
      <c r="D9" s="8" t="n">
        <v>2300116</v>
      </c>
      <c r="E9" s="8" t="inlineStr">
        <is>
          <t>RM0007</t>
        </is>
      </c>
      <c r="F9" s="8" t="inlineStr">
        <is>
          <t>Empty Hard Gelatin Capsule size 0: Cap Colour: White Opaque - Body Colour: White Opaque</t>
        </is>
      </c>
      <c r="G9" s="10" t="inlineStr">
        <is>
          <t>RM2300004</t>
        </is>
      </c>
      <c r="H9" s="8" t="inlineStr">
        <is>
          <t>ACG Associated Capsules Private Limited</t>
        </is>
      </c>
      <c r="I9" s="8" t="n"/>
      <c r="J9" s="10" t="n">
        <v>1150081822</v>
      </c>
      <c r="K9" s="10" t="inlineStr">
        <is>
          <t>05/2023</t>
        </is>
      </c>
      <c r="L9" s="10" t="inlineStr">
        <is>
          <t>00.05.2023</t>
        </is>
      </c>
      <c r="M9" s="10" t="inlineStr">
        <is>
          <t>04/2028</t>
        </is>
      </c>
      <c r="N9" s="10" t="inlineStr">
        <is>
          <t>00.04.2028</t>
        </is>
      </c>
      <c r="O9" s="8" t="inlineStr">
        <is>
          <t>NA</t>
        </is>
      </c>
      <c r="P9" s="10" t="inlineStr">
        <is>
          <t>NA</t>
        </is>
      </c>
      <c r="Q9" s="8" t="n"/>
      <c r="R9" s="11" t="n"/>
      <c r="S9" s="12" t="n"/>
      <c r="T9" s="12" t="n"/>
      <c r="U9" s="13" t="n">
        <v>10000</v>
      </c>
      <c r="V9" s="14" t="inlineStr">
        <is>
          <t>No.</t>
        </is>
      </c>
      <c r="W9" s="14" t="n"/>
      <c r="X9" s="14" t="n"/>
      <c r="Y9" s="90" t="n"/>
      <c r="Z9" s="455">
        <f>U9-W9</f>
        <v/>
      </c>
      <c r="AA9" s="456">
        <f>AC9+AH9+AK9+AN9+AQ9+AT9+AW9+AZ9+BC9+BF9+BI9+BL9+BO9</f>
        <v/>
      </c>
      <c r="AB9" s="457" t="n">
        <v>10000</v>
      </c>
      <c r="AC9" s="458">
        <f>Z9-AD9-AE9-AB9</f>
        <v/>
      </c>
      <c r="AD9" s="459" t="n"/>
      <c r="AE9" s="462" t="n">
        <v>0</v>
      </c>
      <c r="AF9" s="14" t="n"/>
      <c r="AG9" s="14" t="n"/>
      <c r="AH9" s="14" t="n"/>
      <c r="AI9" s="14" t="n"/>
      <c r="AJ9" s="14" t="n"/>
      <c r="AK9" s="14" t="n"/>
      <c r="AL9" s="14" t="n"/>
      <c r="AM9" s="14" t="n"/>
      <c r="AN9" s="14" t="n"/>
      <c r="AO9" s="14" t="n"/>
      <c r="AP9" s="14" t="n"/>
      <c r="AQ9" s="14" t="n"/>
      <c r="AR9" s="14" t="n"/>
      <c r="AS9" s="14" t="n"/>
      <c r="AT9" s="14" t="n"/>
      <c r="AU9" s="14" t="n"/>
      <c r="AV9" s="14" t="n"/>
      <c r="AW9" s="14" t="n"/>
      <c r="AX9" s="14" t="n"/>
      <c r="AY9" s="14" t="n"/>
      <c r="AZ9" s="14" t="n"/>
      <c r="BA9" s="14" t="n"/>
      <c r="BB9" s="14" t="n"/>
      <c r="BC9" s="14" t="n"/>
      <c r="BD9" s="14" t="n"/>
      <c r="BE9" s="14" t="n"/>
      <c r="BF9" s="14" t="n"/>
      <c r="BG9" s="14" t="n"/>
      <c r="BH9" s="14" t="n"/>
      <c r="BI9" s="14" t="n"/>
      <c r="BJ9" s="14" t="n"/>
      <c r="BK9" s="14" t="n"/>
      <c r="BL9" s="14" t="n"/>
      <c r="BM9" s="14" t="n"/>
      <c r="BN9" s="14" t="n"/>
      <c r="BO9" s="14" t="n"/>
    </row>
    <row r="10" hidden="1" ht="11.85" customHeight="1">
      <c r="A10" s="8" t="inlineStr">
        <is>
          <t>RM</t>
        </is>
      </c>
      <c r="B10" s="9" t="inlineStr">
        <is>
          <t>13/7/2023</t>
        </is>
      </c>
      <c r="C10" s="8" t="inlineStr">
        <is>
          <t>NA</t>
        </is>
      </c>
      <c r="D10" s="8" t="n">
        <v>2300117</v>
      </c>
      <c r="E10" s="8" t="inlineStr">
        <is>
          <t>RM0007</t>
        </is>
      </c>
      <c r="F10" s="8" t="inlineStr">
        <is>
          <t>Empty Hard Gelatin Capsule size 0: Cap Colour: White Opaque - Body Colour: White Opaque</t>
        </is>
      </c>
      <c r="G10" s="10" t="inlineStr">
        <is>
          <t>RM2300005</t>
        </is>
      </c>
      <c r="H10" s="8" t="inlineStr">
        <is>
          <t>ACG Associated Capsules Private Limited</t>
        </is>
      </c>
      <c r="I10" s="8" t="n"/>
      <c r="J10" s="10" t="n">
        <v>1150081823</v>
      </c>
      <c r="K10" s="10" t="inlineStr">
        <is>
          <t>04/2023</t>
        </is>
      </c>
      <c r="L10" s="10" t="inlineStr">
        <is>
          <t>00.04.2023</t>
        </is>
      </c>
      <c r="M10" s="10" t="inlineStr">
        <is>
          <t>03/2028</t>
        </is>
      </c>
      <c r="N10" s="10" t="inlineStr">
        <is>
          <t>00.03.2028</t>
        </is>
      </c>
      <c r="O10" s="8" t="inlineStr">
        <is>
          <t>NA</t>
        </is>
      </c>
      <c r="P10" s="10" t="inlineStr">
        <is>
          <t>NA</t>
        </is>
      </c>
      <c r="Q10" s="8" t="n"/>
      <c r="R10" s="21" t="n"/>
      <c r="S10" s="12" t="n"/>
      <c r="T10" s="12" t="n"/>
      <c r="U10" s="13" t="n">
        <v>25000</v>
      </c>
      <c r="V10" s="14" t="inlineStr">
        <is>
          <t>No.</t>
        </is>
      </c>
      <c r="W10" s="14" t="n"/>
      <c r="X10" s="14" t="n"/>
      <c r="Y10" s="90" t="n"/>
      <c r="Z10" s="455">
        <f>U10-W10</f>
        <v/>
      </c>
      <c r="AA10" s="456">
        <f>AC10+AH10+AK10+AN10+AQ10+AT10+AW10+AZ10+BC10+BF10+BI10+BL10+BO10</f>
        <v/>
      </c>
      <c r="AB10" s="457" t="n">
        <v>25000</v>
      </c>
      <c r="AC10" s="458">
        <f>Z10-AD10-AE10-AB10</f>
        <v/>
      </c>
      <c r="AD10" s="459" t="n"/>
      <c r="AE10" s="462" t="n">
        <v>0</v>
      </c>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row>
    <row r="11" hidden="1" ht="11.85" customHeight="1">
      <c r="A11" s="8" t="inlineStr">
        <is>
          <t>RM</t>
        </is>
      </c>
      <c r="B11" s="9" t="inlineStr">
        <is>
          <t>13/7/2023</t>
        </is>
      </c>
      <c r="C11" s="8" t="inlineStr">
        <is>
          <t>NA</t>
        </is>
      </c>
      <c r="D11" s="8" t="n">
        <v>2300118</v>
      </c>
      <c r="E11" s="8" t="inlineStr">
        <is>
          <t>RM0008</t>
        </is>
      </c>
      <c r="F11" s="8" t="inlineStr">
        <is>
          <t>Empty Hard Gelatin Capsule size 0: Cap Colour: Opaque Scarlet - Body Colour: Opaque Scarlet</t>
        </is>
      </c>
      <c r="G11" s="10" t="inlineStr">
        <is>
          <t>RM2300006</t>
        </is>
      </c>
      <c r="H11" s="8" t="inlineStr">
        <is>
          <t>ACG Associated Capsules Private Limited</t>
        </is>
      </c>
      <c r="I11" s="8" t="n"/>
      <c r="J11" s="10" t="n">
        <v>1150081824</v>
      </c>
      <c r="K11" s="10" t="inlineStr">
        <is>
          <t>04/2023</t>
        </is>
      </c>
      <c r="L11" s="10" t="inlineStr">
        <is>
          <t>00.04.2023</t>
        </is>
      </c>
      <c r="M11" s="10" t="inlineStr">
        <is>
          <t>03/2028</t>
        </is>
      </c>
      <c r="N11" s="10" t="inlineStr">
        <is>
          <t>00.03.2028</t>
        </is>
      </c>
      <c r="O11" s="8" t="inlineStr">
        <is>
          <t>NA</t>
        </is>
      </c>
      <c r="P11" s="10" t="inlineStr">
        <is>
          <t>NA</t>
        </is>
      </c>
      <c r="Q11" s="8" t="n"/>
      <c r="R11" s="11" t="n"/>
      <c r="S11" s="12" t="n"/>
      <c r="T11" s="12" t="n"/>
      <c r="U11" s="13" t="n">
        <v>32000</v>
      </c>
      <c r="V11" s="14" t="inlineStr">
        <is>
          <t>No.</t>
        </is>
      </c>
      <c r="W11" s="14" t="n"/>
      <c r="X11" s="14" t="n"/>
      <c r="Y11" s="90" t="n"/>
      <c r="Z11" s="455">
        <f>U11-W11</f>
        <v/>
      </c>
      <c r="AA11" s="456">
        <f>AC11+AH11+AK11+AN11+AQ11+AT11+AW11+AZ11+BC11+BF11+BI11+BL11+BO11</f>
        <v/>
      </c>
      <c r="AB11" s="457" t="n">
        <v>32000</v>
      </c>
      <c r="AC11" s="458">
        <f>Z11-AD11-AE11-AB11</f>
        <v/>
      </c>
      <c r="AD11" s="459" t="n"/>
      <c r="AE11" s="462" t="n">
        <v>0</v>
      </c>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row>
    <row r="12" hidden="1" ht="11.85" customHeight="1">
      <c r="A12" s="8" t="inlineStr">
        <is>
          <t>RM</t>
        </is>
      </c>
      <c r="B12" s="9" t="inlineStr">
        <is>
          <t>13/7/2023</t>
        </is>
      </c>
      <c r="C12" s="8" t="inlineStr">
        <is>
          <t>NA</t>
        </is>
      </c>
      <c r="D12" s="8" t="n">
        <v>2300119</v>
      </c>
      <c r="E12" s="8" t="inlineStr">
        <is>
          <t>RM0009</t>
        </is>
      </c>
      <c r="F12" s="8" t="inlineStr">
        <is>
          <t>Empty Hard Gelatin Capsule size 0: Cap Colour: Maroon Opaque - Body Colour: Maroon Opaque</t>
        </is>
      </c>
      <c r="G12" s="10" t="inlineStr">
        <is>
          <t>RM2300007</t>
        </is>
      </c>
      <c r="H12" s="8" t="inlineStr">
        <is>
          <t>ACG Associated Capsules Private Limited</t>
        </is>
      </c>
      <c r="I12" s="8" t="n"/>
      <c r="J12" s="10" t="n">
        <v>1150081825</v>
      </c>
      <c r="K12" s="10" t="inlineStr">
        <is>
          <t>04/2023</t>
        </is>
      </c>
      <c r="L12" s="10" t="inlineStr">
        <is>
          <t>00.04.2023</t>
        </is>
      </c>
      <c r="M12" s="10" t="inlineStr">
        <is>
          <t>03/2028</t>
        </is>
      </c>
      <c r="N12" s="10" t="inlineStr">
        <is>
          <t>00.03.2028</t>
        </is>
      </c>
      <c r="O12" s="8" t="inlineStr">
        <is>
          <t>NA</t>
        </is>
      </c>
      <c r="P12" s="10" t="inlineStr">
        <is>
          <t>NA</t>
        </is>
      </c>
      <c r="Q12" s="8" t="n"/>
      <c r="R12" s="21" t="n"/>
      <c r="S12" s="12" t="n"/>
      <c r="T12" s="12" t="n"/>
      <c r="U12" s="13" t="n">
        <v>33000</v>
      </c>
      <c r="V12" s="14" t="inlineStr">
        <is>
          <t>No.</t>
        </is>
      </c>
      <c r="W12" s="14" t="n"/>
      <c r="X12" s="14" t="n"/>
      <c r="Y12" s="90" t="n"/>
      <c r="Z12" s="455">
        <f>U12-W12</f>
        <v/>
      </c>
      <c r="AA12" s="456">
        <f>AC12+AH12+AK12+AN12+AQ12+AT12+AW12+AZ12+BC12+BF12+BI12+BL12+BO12</f>
        <v/>
      </c>
      <c r="AB12" s="457" t="n">
        <v>33000</v>
      </c>
      <c r="AC12" s="458">
        <f>Z12-AD12-AE12-AB12</f>
        <v/>
      </c>
      <c r="AD12" s="459" t="n"/>
      <c r="AE12" s="462" t="n">
        <v>0</v>
      </c>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c r="BA12" s="14" t="n"/>
      <c r="BB12" s="14" t="n"/>
      <c r="BC12" s="14" t="n"/>
      <c r="BD12" s="14" t="n"/>
      <c r="BE12" s="14" t="n"/>
      <c r="BF12" s="14" t="n"/>
      <c r="BG12" s="14" t="n"/>
      <c r="BH12" s="14" t="n"/>
      <c r="BI12" s="14" t="n"/>
      <c r="BJ12" s="14" t="n"/>
      <c r="BK12" s="14" t="n"/>
      <c r="BL12" s="14" t="n"/>
      <c r="BM12" s="14" t="n"/>
      <c r="BN12" s="14" t="n"/>
      <c r="BO12" s="14" t="n"/>
    </row>
    <row r="13" hidden="1" ht="11.85" customHeight="1">
      <c r="A13" s="8" t="inlineStr">
        <is>
          <t>RM</t>
        </is>
      </c>
      <c r="B13" s="9" t="n">
        <v>45146</v>
      </c>
      <c r="C13" s="8" t="inlineStr">
        <is>
          <t>SSMC0512023</t>
        </is>
      </c>
      <c r="D13" s="8" t="n">
        <v>2300120</v>
      </c>
      <c r="E13" s="8" t="inlineStr">
        <is>
          <t>RM0010</t>
        </is>
      </c>
      <c r="F13" s="8" t="inlineStr">
        <is>
          <t>Empty Hard Gelatin Capsule size 0: Cap Colour: Med. Orange Opaque C035 - Body Colour: Med. Orange Opaque C035</t>
        </is>
      </c>
      <c r="G13" s="10" t="inlineStr">
        <is>
          <t>RM2300008</t>
        </is>
      </c>
      <c r="H13" s="8" t="inlineStr">
        <is>
          <t>Capsugel Belgium NV</t>
        </is>
      </c>
      <c r="I13" s="8" t="n"/>
      <c r="J13" s="10" t="inlineStr">
        <is>
          <t>3651676</t>
        </is>
      </c>
      <c r="K13" s="10" t="inlineStr">
        <is>
          <t>18/06/2021</t>
        </is>
      </c>
      <c r="L13" s="10" t="inlineStr">
        <is>
          <t>18.06.2021</t>
        </is>
      </c>
      <c r="M13" s="10" t="inlineStr">
        <is>
          <t>18/06/2026</t>
        </is>
      </c>
      <c r="N13" s="10" t="inlineStr">
        <is>
          <t>18.06.2026</t>
        </is>
      </c>
      <c r="O13" s="8" t="inlineStr">
        <is>
          <t>NA</t>
        </is>
      </c>
      <c r="P13" s="10" t="inlineStr">
        <is>
          <t>NA</t>
        </is>
      </c>
      <c r="Q13" s="8" t="n"/>
      <c r="R13" s="11" t="n"/>
      <c r="S13" s="12" t="n"/>
      <c r="T13" s="12" t="n"/>
      <c r="U13" s="13" t="n">
        <v>194000</v>
      </c>
      <c r="V13" s="14" t="inlineStr">
        <is>
          <t>No.</t>
        </is>
      </c>
      <c r="W13" s="14" t="n"/>
      <c r="X13" s="14" t="n"/>
      <c r="Y13" s="90" t="n"/>
      <c r="Z13" s="455">
        <f>U13-W13</f>
        <v/>
      </c>
      <c r="AA13" s="456">
        <f>AC13+AH13+AK13+AN13+AQ13+AT13+AW13+AZ13+BC13+BF13+BI13+BL13+BO13</f>
        <v/>
      </c>
      <c r="AB13" s="457" t="n">
        <v>188000</v>
      </c>
      <c r="AC13" s="458">
        <f>Z13-AD13-AE13-AB13</f>
        <v/>
      </c>
      <c r="AD13" s="459" t="n"/>
      <c r="AE13" s="462" t="n">
        <v>0</v>
      </c>
      <c r="AF13" s="14" t="inlineStr">
        <is>
          <t>03.02.2026</t>
        </is>
      </c>
      <c r="AG13" s="14" t="inlineStr">
        <is>
          <t>MR260021</t>
        </is>
      </c>
      <c r="AH13" s="14" t="n">
        <v>-100000</v>
      </c>
      <c r="AI13" s="14" t="inlineStr">
        <is>
          <t>08.02.2026</t>
        </is>
      </c>
      <c r="AJ13" s="14" t="inlineStr">
        <is>
          <t>R-MR260021</t>
        </is>
      </c>
      <c r="AK13" s="14" t="n">
        <v>94000</v>
      </c>
      <c r="AL13" s="14" t="n"/>
      <c r="AM13" s="14" t="n"/>
      <c r="AN13" s="14" t="n"/>
      <c r="AO13" s="14" t="n"/>
      <c r="AP13" s="14" t="n"/>
      <c r="AQ13" s="14" t="n"/>
      <c r="AR13" s="14" t="n"/>
      <c r="AS13" s="14" t="n"/>
      <c r="AT13" s="14" t="n"/>
      <c r="AU13" s="14" t="n"/>
      <c r="AV13" s="14" t="n"/>
      <c r="AW13" s="14" t="n"/>
      <c r="AX13" s="14" t="n"/>
      <c r="AY13" s="14" t="n"/>
      <c r="AZ13" s="14" t="n"/>
      <c r="BA13" s="14" t="n"/>
      <c r="BB13" s="14" t="n"/>
      <c r="BC13" s="14" t="n"/>
      <c r="BD13" s="14" t="n"/>
      <c r="BE13" s="14" t="n"/>
      <c r="BF13" s="14" t="n"/>
      <c r="BG13" s="14" t="n"/>
      <c r="BH13" s="14" t="n"/>
      <c r="BI13" s="14" t="n"/>
      <c r="BJ13" s="14" t="n"/>
      <c r="BK13" s="14" t="n"/>
      <c r="BL13" s="14" t="n"/>
      <c r="BM13" s="14" t="n"/>
      <c r="BN13" s="14" t="n"/>
      <c r="BO13" s="14" t="n"/>
    </row>
    <row r="14" hidden="1" ht="11.85" customHeight="1">
      <c r="A14" s="8" t="inlineStr">
        <is>
          <t>SP</t>
        </is>
      </c>
      <c r="B14" s="9" t="n">
        <v>45148</v>
      </c>
      <c r="C14" s="8" t="inlineStr">
        <is>
          <t>NA</t>
        </is>
      </c>
      <c r="D14" s="8" t="n">
        <v>2300125</v>
      </c>
      <c r="E14" s="8" t="inlineStr">
        <is>
          <t>SP0060</t>
        </is>
      </c>
      <c r="F14" s="8" t="inlineStr">
        <is>
          <t>Box-Blank [130mm X 542mm X 86mm]</t>
        </is>
      </c>
      <c r="G14" s="10" t="inlineStr">
        <is>
          <t>SP2300113</t>
        </is>
      </c>
      <c r="H14" s="8" t="inlineStr">
        <is>
          <t>NA</t>
        </is>
      </c>
      <c r="I14" s="8" t="n"/>
      <c r="J14" s="10" t="inlineStr">
        <is>
          <t>NA</t>
        </is>
      </c>
      <c r="K14" s="10" t="inlineStr">
        <is>
          <t>NA</t>
        </is>
      </c>
      <c r="L14" s="10" t="inlineStr">
        <is>
          <t>NA</t>
        </is>
      </c>
      <c r="M14" s="10" t="inlineStr">
        <is>
          <t>NA</t>
        </is>
      </c>
      <c r="N14" s="10" t="inlineStr">
        <is>
          <t>NA</t>
        </is>
      </c>
      <c r="O14" s="8" t="inlineStr">
        <is>
          <t>NA</t>
        </is>
      </c>
      <c r="P14" s="10" t="inlineStr">
        <is>
          <t>NA</t>
        </is>
      </c>
      <c r="Q14" s="8" t="n"/>
      <c r="R14" s="21" t="n"/>
      <c r="S14" s="12" t="n"/>
      <c r="T14" s="12" t="n"/>
      <c r="U14" s="13" t="n">
        <v>2180</v>
      </c>
      <c r="V14" s="14" t="inlineStr">
        <is>
          <t>No.</t>
        </is>
      </c>
      <c r="W14" s="14" t="n"/>
      <c r="X14" s="14" t="n"/>
      <c r="Y14" s="90" t="inlineStr">
        <is>
          <t>Trials</t>
        </is>
      </c>
      <c r="Z14" s="455">
        <f>U14-W14</f>
        <v/>
      </c>
      <c r="AA14" s="456">
        <f>AC14+AH14+AK14+AN14+AQ14+AT14+AW14+AZ14+BC14+BF14+BI14+BL14+BO14</f>
        <v/>
      </c>
      <c r="AB14" s="457" t="n">
        <v>0</v>
      </c>
      <c r="AC14" s="458">
        <f>Z14-AD14-AE14-AB14</f>
        <v/>
      </c>
      <c r="AD14" s="459" t="n">
        <v>2180</v>
      </c>
      <c r="AE14" s="460" t="n">
        <v>0</v>
      </c>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c r="BA14" s="14" t="n"/>
      <c r="BB14" s="14" t="n"/>
      <c r="BC14" s="14" t="n"/>
      <c r="BD14" s="14" t="n"/>
      <c r="BE14" s="14" t="n"/>
      <c r="BF14" s="14" t="n"/>
      <c r="BG14" s="14" t="n"/>
      <c r="BH14" s="14" t="n"/>
      <c r="BI14" s="14" t="n"/>
      <c r="BJ14" s="14" t="n"/>
      <c r="BK14" s="14" t="n"/>
      <c r="BL14" s="14" t="n"/>
      <c r="BM14" s="14" t="n"/>
      <c r="BN14" s="14" t="n"/>
      <c r="BO14" s="14" t="n"/>
    </row>
    <row r="15" hidden="1" ht="11.85" customHeight="1">
      <c r="A15" s="8" t="inlineStr">
        <is>
          <t>SP</t>
        </is>
      </c>
      <c r="B15" s="9" t="n">
        <v>45148</v>
      </c>
      <c r="C15" s="8" t="inlineStr">
        <is>
          <t>NA</t>
        </is>
      </c>
      <c r="D15" s="8" t="n">
        <v>2300126</v>
      </c>
      <c r="E15" s="8" t="inlineStr">
        <is>
          <t>SP0061</t>
        </is>
      </c>
      <c r="F15" s="8" t="inlineStr">
        <is>
          <t>Pamphlet Blank</t>
        </is>
      </c>
      <c r="G15" s="10" t="inlineStr">
        <is>
          <t>SP2300114</t>
        </is>
      </c>
      <c r="H15" s="8" t="inlineStr">
        <is>
          <t>NA</t>
        </is>
      </c>
      <c r="I15" s="8" t="n"/>
      <c r="J15" s="10" t="inlineStr">
        <is>
          <t>NA</t>
        </is>
      </c>
      <c r="K15" s="10" t="inlineStr">
        <is>
          <t>NA</t>
        </is>
      </c>
      <c r="L15" s="10" t="inlineStr">
        <is>
          <t>NA</t>
        </is>
      </c>
      <c r="M15" s="10" t="inlineStr">
        <is>
          <t>NA</t>
        </is>
      </c>
      <c r="N15" s="10" t="inlineStr">
        <is>
          <t>NA</t>
        </is>
      </c>
      <c r="O15" s="8" t="inlineStr">
        <is>
          <t>NA</t>
        </is>
      </c>
      <c r="P15" s="10" t="inlineStr">
        <is>
          <t>NA</t>
        </is>
      </c>
      <c r="Q15" s="8" t="n"/>
      <c r="R15" s="11" t="n"/>
      <c r="S15" s="12" t="n"/>
      <c r="T15" s="12" t="n"/>
      <c r="U15" s="13" t="n">
        <v>233</v>
      </c>
      <c r="V15" s="14" t="inlineStr">
        <is>
          <t>No.</t>
        </is>
      </c>
      <c r="W15" s="14" t="n"/>
      <c r="X15" s="14" t="n"/>
      <c r="Y15" s="90" t="inlineStr">
        <is>
          <t>Trials</t>
        </is>
      </c>
      <c r="Z15" s="455">
        <f>U15-W15</f>
        <v/>
      </c>
      <c r="AA15" s="456">
        <f>AC15+AH15+AK15+AN15+AQ15+AT15+AW15+AZ15+BC15+BF15+BI15+BL15+BO15</f>
        <v/>
      </c>
      <c r="AB15" s="457" t="n">
        <v>0</v>
      </c>
      <c r="AC15" s="458">
        <f>Z15-AD15-AE15-AB15</f>
        <v/>
      </c>
      <c r="AD15" s="459" t="n">
        <v>233</v>
      </c>
      <c r="AE15" s="460" t="n">
        <v>0</v>
      </c>
      <c r="AF15" s="14" t="n"/>
      <c r="AG15" s="14" t="n"/>
      <c r="AH15" s="14" t="n"/>
      <c r="AI15" s="14" t="n"/>
      <c r="AJ15" s="14" t="n"/>
      <c r="AK15" s="14" t="n"/>
      <c r="AL15" s="14" t="n"/>
      <c r="AM15" s="14" t="n"/>
      <c r="AN15" s="14" t="n"/>
      <c r="AO15" s="14" t="n"/>
      <c r="AP15" s="14" t="n"/>
      <c r="AQ15" s="14" t="n"/>
      <c r="AR15" s="14" t="n"/>
      <c r="AS15" s="14" t="n"/>
      <c r="AT15" s="14" t="n"/>
      <c r="AU15" s="14" t="n"/>
      <c r="AV15" s="14" t="n"/>
      <c r="AW15" s="14" t="n"/>
      <c r="AX15" s="14" t="n"/>
      <c r="AY15" s="14" t="n"/>
      <c r="AZ15" s="14" t="n"/>
      <c r="BA15" s="14" t="n"/>
      <c r="BB15" s="14" t="n"/>
      <c r="BC15" s="14" t="n"/>
      <c r="BD15" s="14" t="n"/>
      <c r="BE15" s="14" t="n"/>
      <c r="BF15" s="14" t="n"/>
      <c r="BG15" s="14" t="n"/>
      <c r="BH15" s="14" t="n"/>
      <c r="BI15" s="14" t="n"/>
      <c r="BJ15" s="14" t="n"/>
      <c r="BK15" s="14" t="n"/>
      <c r="BL15" s="14" t="n"/>
      <c r="BM15" s="14" t="n"/>
      <c r="BN15" s="14" t="n"/>
      <c r="BO15" s="14" t="n"/>
    </row>
    <row r="16" hidden="1" ht="11.85" customHeight="1">
      <c r="A16" s="8" t="inlineStr">
        <is>
          <t>SP</t>
        </is>
      </c>
      <c r="B16" s="9" t="inlineStr">
        <is>
          <t>16/8/2023</t>
        </is>
      </c>
      <c r="C16" s="8" t="inlineStr">
        <is>
          <t>NA</t>
        </is>
      </c>
      <c r="D16" s="8" t="n">
        <v>2300130</v>
      </c>
      <c r="E16" s="8" t="inlineStr">
        <is>
          <t>SP0072</t>
        </is>
      </c>
      <c r="F16" s="8" t="inlineStr">
        <is>
          <t>Box Blank [W 6.5 X L 6.5 X H 11.5cm]</t>
        </is>
      </c>
      <c r="G16" s="10" t="inlineStr">
        <is>
          <t>SP2300116</t>
        </is>
      </c>
      <c r="H16" s="8" t="inlineStr">
        <is>
          <t>NA</t>
        </is>
      </c>
      <c r="I16" s="8" t="n"/>
      <c r="J16" s="10" t="inlineStr">
        <is>
          <t>NA</t>
        </is>
      </c>
      <c r="K16" s="10" t="inlineStr">
        <is>
          <t>NA</t>
        </is>
      </c>
      <c r="L16" s="10" t="inlineStr">
        <is>
          <t>NA</t>
        </is>
      </c>
      <c r="M16" s="10" t="inlineStr">
        <is>
          <t>NA</t>
        </is>
      </c>
      <c r="N16" s="10" t="inlineStr">
        <is>
          <t>NA</t>
        </is>
      </c>
      <c r="O16" s="8" t="inlineStr">
        <is>
          <t>NA</t>
        </is>
      </c>
      <c r="P16" s="10" t="inlineStr">
        <is>
          <t>NA</t>
        </is>
      </c>
      <c r="Q16" s="8" t="n"/>
      <c r="R16" s="11" t="n"/>
      <c r="S16" s="12" t="n"/>
      <c r="T16" s="12" t="n"/>
      <c r="U16" s="13" t="n">
        <v>22450</v>
      </c>
      <c r="V16" s="14" t="inlineStr">
        <is>
          <t>No.</t>
        </is>
      </c>
      <c r="W16" s="14" t="n"/>
      <c r="X16" s="14" t="n"/>
      <c r="Y16" s="90" t="inlineStr">
        <is>
          <t>Trials</t>
        </is>
      </c>
      <c r="Z16" s="455">
        <f>U16-W16</f>
        <v/>
      </c>
      <c r="AA16" s="456">
        <f>AC16+AH16+AK16+AN16+AQ16+AT16+AW16+AZ16+BC16+BF16+BI16+BL16+BO16</f>
        <v/>
      </c>
      <c r="AB16" s="457" t="n">
        <v>0</v>
      </c>
      <c r="AC16" s="458">
        <f>Z16-AD16-AE16-AB16</f>
        <v/>
      </c>
      <c r="AD16" s="459" t="n">
        <v>22450</v>
      </c>
      <c r="AE16" s="460" t="n">
        <v>0</v>
      </c>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row>
    <row r="17" hidden="1" ht="11.85" customHeight="1">
      <c r="A17" s="8" t="inlineStr">
        <is>
          <t>RM</t>
        </is>
      </c>
      <c r="B17" s="8" t="inlineStr">
        <is>
          <t>19/08/2023</t>
        </is>
      </c>
      <c r="C17" s="8" t="inlineStr">
        <is>
          <t>SSMC0602023</t>
        </is>
      </c>
      <c r="D17" s="8" t="n">
        <v>2300132</v>
      </c>
      <c r="E17" s="8" t="inlineStr">
        <is>
          <t>RM0012</t>
        </is>
      </c>
      <c r="F17" s="8" t="inlineStr">
        <is>
          <t>Magnesium Stearate</t>
        </is>
      </c>
      <c r="G17" s="10" t="inlineStr">
        <is>
          <t>RM2300013</t>
        </is>
      </c>
      <c r="H17" s="8" t="inlineStr">
        <is>
          <t>Peter Greven Nederland</t>
        </is>
      </c>
      <c r="I17" s="8" t="n"/>
      <c r="J17" s="10" t="inlineStr">
        <is>
          <t>C250272</t>
        </is>
      </c>
      <c r="K17" s="10" t="inlineStr">
        <is>
          <t>11/2022</t>
        </is>
      </c>
      <c r="L17" s="10" t="inlineStr">
        <is>
          <t>00.11.2022</t>
        </is>
      </c>
      <c r="M17" s="463" t="inlineStr">
        <is>
          <t>11/2026</t>
        </is>
      </c>
      <c r="N17" s="10" t="inlineStr">
        <is>
          <t>00.11.2026</t>
        </is>
      </c>
      <c r="O17" s="8" t="inlineStr">
        <is>
          <t>NA</t>
        </is>
      </c>
      <c r="P17" s="10" t="inlineStr">
        <is>
          <t>NA</t>
        </is>
      </c>
      <c r="Q17" s="8" t="inlineStr">
        <is>
          <t>09.01.2027</t>
        </is>
      </c>
      <c r="R17" s="11" t="n"/>
      <c r="S17" s="12" t="n"/>
      <c r="T17" s="12" t="n"/>
      <c r="U17" s="13" t="n">
        <v>16.594</v>
      </c>
      <c r="V17" s="14" t="inlineStr">
        <is>
          <t>Kg.</t>
        </is>
      </c>
      <c r="W17" s="14" t="n"/>
      <c r="X17" s="14" t="n"/>
      <c r="Y17" s="90" t="n"/>
      <c r="Z17" s="455">
        <f>U17-W17</f>
        <v/>
      </c>
      <c r="AA17" s="456">
        <f>AC17+AH17+AK17+AN17+AQ17+AT17+AW17+AZ17+BC17+BF17+BI17+BL17+BO17</f>
        <v/>
      </c>
      <c r="AB17" s="457" t="n">
        <v>0</v>
      </c>
      <c r="AC17" s="458">
        <f>Z17-AD17-AE17-AB17</f>
        <v/>
      </c>
      <c r="AD17" s="459" t="n"/>
      <c r="AE17" s="462" t="n">
        <v>0</v>
      </c>
      <c r="AF17" s="14" t="inlineStr">
        <is>
          <t>18.08.2025</t>
        </is>
      </c>
      <c r="AG17" s="14" t="inlineStr">
        <is>
          <t>MR250153</t>
        </is>
      </c>
      <c r="AH17" s="14" t="n">
        <v>0.1</v>
      </c>
      <c r="AI17" s="14" t="inlineStr">
        <is>
          <t>15.09.2025</t>
        </is>
      </c>
      <c r="AJ17" s="14" t="inlineStr">
        <is>
          <t>T25I001</t>
        </is>
      </c>
      <c r="AK17" s="14" t="n">
        <v>-0.6830000000000001</v>
      </c>
      <c r="AL17" s="14" t="inlineStr">
        <is>
          <t>15.09.2025</t>
        </is>
      </c>
      <c r="AM17" s="14" t="inlineStr">
        <is>
          <t>T25I002</t>
        </is>
      </c>
      <c r="AN17" s="14" t="n">
        <v>-0.78</v>
      </c>
      <c r="AO17" s="14" t="inlineStr">
        <is>
          <t>18.09.2025</t>
        </is>
      </c>
      <c r="AP17" s="14" t="inlineStr">
        <is>
          <t>C25I001</t>
        </is>
      </c>
      <c r="AQ17" s="14" t="n">
        <v>-1.05</v>
      </c>
      <c r="AR17" s="14" t="inlineStr">
        <is>
          <t>13.10.2025</t>
        </is>
      </c>
      <c r="AS17" s="14" t="inlineStr">
        <is>
          <t>MR250194</t>
        </is>
      </c>
      <c r="AT17" s="14" t="n">
        <v>-0.05</v>
      </c>
      <c r="AU17" s="14" t="inlineStr">
        <is>
          <t>23 2-26.10.2025</t>
        </is>
      </c>
      <c r="AV17" s="14" t="inlineStr">
        <is>
          <t>T25J001 T25J002 T25J003</t>
        </is>
      </c>
      <c r="AW17" s="14">
        <f>-3*(0.208)</f>
        <v/>
      </c>
      <c r="AX17" s="14" t="inlineStr">
        <is>
          <t>26.10.2025</t>
        </is>
      </c>
      <c r="AY17" s="14" t="inlineStr">
        <is>
          <t>MR250209</t>
        </is>
      </c>
      <c r="AZ17" s="14" t="n">
        <v>-0.05</v>
      </c>
      <c r="BA17" s="14" t="inlineStr">
        <is>
          <t>3-29.10.2025</t>
        </is>
      </c>
      <c r="BB17" s="14" t="inlineStr">
        <is>
          <t>T25J004-5-6</t>
        </is>
      </c>
      <c r="BC17" s="14">
        <f>-3*(0.208)</f>
        <v/>
      </c>
      <c r="BD17" s="14" t="inlineStr">
        <is>
          <t>10.11.2025</t>
        </is>
      </c>
      <c r="BE17" s="14" t="inlineStr">
        <is>
          <t>C25K002</t>
        </is>
      </c>
      <c r="BF17" s="14" t="n">
        <v>-0.1569</v>
      </c>
      <c r="BG17" s="14" t="inlineStr">
        <is>
          <t>10.11.2025</t>
        </is>
      </c>
      <c r="BH17" s="14" t="inlineStr">
        <is>
          <t>C25K003</t>
        </is>
      </c>
      <c r="BI17" s="14">
        <f>-(0.135)</f>
        <v/>
      </c>
      <c r="BJ17" s="14" t="inlineStr">
        <is>
          <t>05.02.2026</t>
        </is>
      </c>
      <c r="BK17" s="14" t="inlineStr">
        <is>
          <t>C26B001</t>
        </is>
      </c>
      <c r="BL17" s="14" t="n">
        <v>-1.89</v>
      </c>
      <c r="BM17" s="14" t="n"/>
      <c r="BN17" s="14" t="n"/>
      <c r="BO17" s="14" t="n"/>
    </row>
    <row r="18" hidden="1" ht="11.85" customHeight="1">
      <c r="A18" s="8" t="inlineStr">
        <is>
          <t>RM</t>
        </is>
      </c>
      <c r="B18" s="8" t="inlineStr">
        <is>
          <t>20/08/2023</t>
        </is>
      </c>
      <c r="C18" s="8" t="inlineStr">
        <is>
          <t>NA</t>
        </is>
      </c>
      <c r="D18" s="8" t="n">
        <v>2300134</v>
      </c>
      <c r="E18" s="8" t="inlineStr">
        <is>
          <t>RM0014</t>
        </is>
      </c>
      <c r="F18" s="8" t="inlineStr">
        <is>
          <t>Sucrose</t>
        </is>
      </c>
      <c r="G18" s="10" t="inlineStr">
        <is>
          <t>RM2300015</t>
        </is>
      </c>
      <c r="H18" s="8" t="inlineStr">
        <is>
          <t>Durrah Advanced Development Co.</t>
        </is>
      </c>
      <c r="I18" s="8" t="n"/>
      <c r="J18" s="10" t="inlineStr">
        <is>
          <t>1230318L1</t>
        </is>
      </c>
      <c r="K18" s="10" t="inlineStr">
        <is>
          <t>03/2023</t>
        </is>
      </c>
      <c r="L18" s="10" t="inlineStr">
        <is>
          <t>00.03.2023</t>
        </is>
      </c>
      <c r="M18" s="10" t="inlineStr">
        <is>
          <t>03/2028</t>
        </is>
      </c>
      <c r="N18" s="10" t="inlineStr">
        <is>
          <t>00.03.2028</t>
        </is>
      </c>
      <c r="O18" s="8" t="inlineStr">
        <is>
          <t>NA</t>
        </is>
      </c>
      <c r="P18" s="10" t="inlineStr">
        <is>
          <t>NA</t>
        </is>
      </c>
      <c r="Q18" s="8" t="n"/>
      <c r="R18" s="11" t="n"/>
      <c r="S18" s="12" t="n"/>
      <c r="T18" s="12" t="n"/>
      <c r="U18" s="13" t="n">
        <v>9.460000000000001</v>
      </c>
      <c r="V18" s="14" t="inlineStr">
        <is>
          <t>Kg.</t>
        </is>
      </c>
      <c r="W18" s="14" t="n"/>
      <c r="X18" s="14" t="n"/>
      <c r="Y18" s="90" t="n"/>
      <c r="Z18" s="455">
        <f>U18-W18</f>
        <v/>
      </c>
      <c r="AA18" s="456">
        <f>AC18+AH18+AK18+AN18+AQ18+AT18+AW18+AZ18+BC18+BF18+BI18+BL18+BO18</f>
        <v/>
      </c>
      <c r="AB18" s="457" t="n">
        <v>0</v>
      </c>
      <c r="AC18" s="458">
        <f>Z18-AD18-AE18-AB18</f>
        <v/>
      </c>
      <c r="AD18" s="459" t="n"/>
      <c r="AE18" s="462" t="n">
        <v>0</v>
      </c>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row>
    <row r="19" hidden="1" ht="11.85" customHeight="1">
      <c r="A19" s="8" t="inlineStr">
        <is>
          <t>SP</t>
        </is>
      </c>
      <c r="B19" s="9" t="n">
        <v>45023</v>
      </c>
      <c r="C19" s="8" t="inlineStr">
        <is>
          <t>HTA-2023-001</t>
        </is>
      </c>
      <c r="D19" s="8" t="n">
        <v>2300138</v>
      </c>
      <c r="E19" s="8" t="inlineStr">
        <is>
          <t>SP0070</t>
        </is>
      </c>
      <c r="F19" s="8" t="inlineStr">
        <is>
          <t>Tear Tape 2.5mm width gold self adhesive</t>
        </is>
      </c>
      <c r="G19" s="10" t="inlineStr">
        <is>
          <t>SP2300118</t>
        </is>
      </c>
      <c r="H19" s="8" t="inlineStr">
        <is>
          <t>Hainan Tianjian Anti-Forgery S&amp;T Co., Ltd</t>
        </is>
      </c>
      <c r="I19" s="8" t="n"/>
      <c r="J19" s="10" t="inlineStr">
        <is>
          <t>NA</t>
        </is>
      </c>
      <c r="K19" s="10" t="inlineStr">
        <is>
          <t>07/2023</t>
        </is>
      </c>
      <c r="L19" s="10" t="inlineStr">
        <is>
          <t>00.07.2023</t>
        </is>
      </c>
      <c r="M19" s="10" t="inlineStr">
        <is>
          <t>07/2027</t>
        </is>
      </c>
      <c r="N19" s="10" t="inlineStr">
        <is>
          <t>00.07.2027</t>
        </is>
      </c>
      <c r="O19" s="8" t="inlineStr">
        <is>
          <t>NA</t>
        </is>
      </c>
      <c r="P19" s="10" t="inlineStr">
        <is>
          <t>NA</t>
        </is>
      </c>
      <c r="Q19" s="8" t="inlineStr">
        <is>
          <t>10.13.2026</t>
        </is>
      </c>
      <c r="R19" s="11" t="n"/>
      <c r="S19" s="12" t="n"/>
      <c r="T19" s="12" t="n"/>
      <c r="U19" s="13" t="n">
        <v>57</v>
      </c>
      <c r="V19" s="14" t="inlineStr">
        <is>
          <t>No.</t>
        </is>
      </c>
      <c r="W19" s="14" t="n"/>
      <c r="X19" s="14" t="n"/>
      <c r="Y19" s="90" t="n"/>
      <c r="Z19" s="455">
        <f>U19-W19</f>
        <v/>
      </c>
      <c r="AA19" s="456">
        <f>AC19+AH19+AK19+AN19+AQ19+AT19+AW19+AZ19+BC19+BF19+BI19+BL19+BO19</f>
        <v/>
      </c>
      <c r="AB19" s="457" t="n">
        <v>0</v>
      </c>
      <c r="AC19" s="458">
        <f>Z19-AD19-AE19-AB19</f>
        <v/>
      </c>
      <c r="AD19" s="459" t="n"/>
      <c r="AE19" s="460" t="n">
        <v>0</v>
      </c>
      <c r="AF19" s="14" t="inlineStr">
        <is>
          <t>09.07.2025</t>
        </is>
      </c>
      <c r="AG19" s="14" t="inlineStr">
        <is>
          <t>MR250104</t>
        </is>
      </c>
      <c r="AH19" s="14" t="n">
        <v>-1</v>
      </c>
      <c r="AI19" s="14" t="inlineStr">
        <is>
          <t>16.07.2025</t>
        </is>
      </c>
      <c r="AJ19" s="14" t="inlineStr">
        <is>
          <t>MR250132</t>
        </is>
      </c>
      <c r="AK19" s="14" t="n">
        <v>-6</v>
      </c>
      <c r="AL19" s="14" t="inlineStr">
        <is>
          <t>17.07.2025</t>
        </is>
      </c>
      <c r="AM19" s="14" t="inlineStr">
        <is>
          <t>MR250135</t>
        </is>
      </c>
      <c r="AN19" s="14" t="n">
        <v>-1</v>
      </c>
      <c r="AO19" s="14" t="inlineStr">
        <is>
          <t>27.07.2025</t>
        </is>
      </c>
      <c r="AP19" s="14" t="inlineStr">
        <is>
          <t>MR250141</t>
        </is>
      </c>
      <c r="AQ19" s="14" t="n">
        <v>-2</v>
      </c>
      <c r="AR19" s="14" t="inlineStr">
        <is>
          <t>01.09.2025</t>
        </is>
      </c>
      <c r="AS19" s="14" t="inlineStr">
        <is>
          <t>MR250163</t>
        </is>
      </c>
      <c r="AT19" s="14" t="n">
        <v>-4</v>
      </c>
      <c r="AU19" s="14" t="inlineStr">
        <is>
          <t>19.11.2025</t>
        </is>
      </c>
      <c r="AV19" s="14" t="inlineStr">
        <is>
          <t>MR250236</t>
        </is>
      </c>
      <c r="AW19" s="14" t="n">
        <v>-2</v>
      </c>
      <c r="AX19" s="14" t="inlineStr">
        <is>
          <t>27.11.2025</t>
        </is>
      </c>
      <c r="AY19" s="14" t="inlineStr">
        <is>
          <t>MR250245</t>
        </is>
      </c>
      <c r="AZ19" s="14" t="n">
        <v>-1</v>
      </c>
      <c r="BA19" s="14" t="inlineStr">
        <is>
          <t>21.12.2025</t>
        </is>
      </c>
      <c r="BB19" s="14" t="inlineStr">
        <is>
          <t>MR250268</t>
        </is>
      </c>
      <c r="BC19" s="14" t="n">
        <v>-1</v>
      </c>
      <c r="BD19" s="14" t="n"/>
      <c r="BE19" s="14" t="n"/>
      <c r="BF19" s="14" t="n"/>
      <c r="BG19" s="14" t="n"/>
      <c r="BH19" s="14" t="n"/>
      <c r="BI19" s="14" t="n"/>
      <c r="BJ19" s="14" t="n"/>
      <c r="BK19" s="14" t="n"/>
      <c r="BL19" s="14" t="n"/>
      <c r="BM19" s="14" t="n"/>
      <c r="BN19" s="14" t="n"/>
      <c r="BO19" s="14" t="n"/>
      <c r="BP19" s="7" t="inlineStr">
        <is>
          <t> </t>
        </is>
      </c>
    </row>
    <row r="20" hidden="1" ht="11.85" customHeight="1">
      <c r="A20" s="8" t="inlineStr">
        <is>
          <t>RM</t>
        </is>
      </c>
      <c r="B20" s="10" t="inlineStr">
        <is>
          <t>15/10/2023</t>
        </is>
      </c>
      <c r="C20" s="8" t="inlineStr">
        <is>
          <t>SSMC1042023</t>
        </is>
      </c>
      <c r="D20" s="8" t="n">
        <v>2300141</v>
      </c>
      <c r="E20" s="8" t="inlineStr">
        <is>
          <t>RM0017</t>
        </is>
      </c>
      <c r="F20" s="8" t="inlineStr">
        <is>
          <t>Maize Starch</t>
        </is>
      </c>
      <c r="G20" s="10" t="inlineStr">
        <is>
          <t>RM2300016</t>
        </is>
      </c>
      <c r="H20" s="8" t="inlineStr">
        <is>
          <t>Roquette</t>
        </is>
      </c>
      <c r="I20" s="8" t="n"/>
      <c r="J20" s="10" t="inlineStr">
        <is>
          <t>E3602</t>
        </is>
      </c>
      <c r="K20" s="10" t="inlineStr">
        <is>
          <t>20/11/2021</t>
        </is>
      </c>
      <c r="L20" s="10" t="inlineStr">
        <is>
          <t>20.11.2021</t>
        </is>
      </c>
      <c r="M20" s="463" t="inlineStr">
        <is>
          <t>20/11/2026</t>
        </is>
      </c>
      <c r="N20" s="10" t="inlineStr">
        <is>
          <t>20.11.2026</t>
        </is>
      </c>
      <c r="O20" s="8" t="inlineStr">
        <is>
          <t>NA</t>
        </is>
      </c>
      <c r="P20" s="10" t="inlineStr">
        <is>
          <t>NA</t>
        </is>
      </c>
      <c r="Q20" s="8" t="n"/>
      <c r="R20" s="21" t="n"/>
      <c r="S20" s="12" t="n"/>
      <c r="T20" s="12" t="n"/>
      <c r="U20" s="13" t="n">
        <v>6.728000000000002</v>
      </c>
      <c r="V20" s="14" t="inlineStr">
        <is>
          <t>Kg.</t>
        </is>
      </c>
      <c r="W20" s="14" t="n"/>
      <c r="X20" s="14" t="n"/>
      <c r="Y20" s="90" t="n"/>
      <c r="Z20" s="455">
        <f>U20-W20</f>
        <v/>
      </c>
      <c r="AA20" s="456">
        <f>AC20+AH20+AK20+AN20+AQ20+AT20+AW20+AZ20+BC20+BF20+BI20+BL20+BO20</f>
        <v/>
      </c>
      <c r="AB20" s="457" t="n">
        <v>0</v>
      </c>
      <c r="AC20" s="458">
        <f>Z20-AD20-AE20-AB20</f>
        <v/>
      </c>
      <c r="AD20" s="459" t="n"/>
      <c r="AE20" s="462" t="n">
        <v>0</v>
      </c>
      <c r="AF20" s="14" t="inlineStr">
        <is>
          <t>18.08.2025</t>
        </is>
      </c>
      <c r="AG20" s="14" t="inlineStr">
        <is>
          <t>MR250153</t>
        </is>
      </c>
      <c r="AH20" s="14" t="n">
        <v>-0.9</v>
      </c>
      <c r="AI20" s="14" t="inlineStr">
        <is>
          <t>26.10.2025</t>
        </is>
      </c>
      <c r="AJ20" s="14" t="inlineStr">
        <is>
          <t>MR250209</t>
        </is>
      </c>
      <c r="AK20" s="14" t="n">
        <v>-1</v>
      </c>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row>
    <row r="21" hidden="1" ht="11.85" customHeight="1">
      <c r="A21" s="8" t="inlineStr">
        <is>
          <t>RM</t>
        </is>
      </c>
      <c r="B21" s="10" t="inlineStr">
        <is>
          <t>15/10/2023</t>
        </is>
      </c>
      <c r="C21" s="8" t="inlineStr">
        <is>
          <t>SSMC1042023</t>
        </is>
      </c>
      <c r="D21" s="8" t="n">
        <v>2300142</v>
      </c>
      <c r="E21" s="8" t="inlineStr">
        <is>
          <t>RM0018</t>
        </is>
      </c>
      <c r="F21" s="8" t="inlineStr">
        <is>
          <t>Talc Powder</t>
        </is>
      </c>
      <c r="G21" s="10" t="inlineStr">
        <is>
          <t>RM2300017</t>
        </is>
      </c>
      <c r="H21" s="8" t="inlineStr">
        <is>
          <t>Imerys Tlac Italy S.p.A</t>
        </is>
      </c>
      <c r="I21" s="8" t="n"/>
      <c r="J21" s="10" t="inlineStr">
        <is>
          <t>S496/21</t>
        </is>
      </c>
      <c r="K21" s="10" t="inlineStr">
        <is>
          <t>13/07/2021</t>
        </is>
      </c>
      <c r="L21" s="10" t="inlineStr">
        <is>
          <t>13.07.2021</t>
        </is>
      </c>
      <c r="M21" s="463" t="inlineStr">
        <is>
          <t>07/2026</t>
        </is>
      </c>
      <c r="N21" s="10" t="inlineStr">
        <is>
          <t>12.07.2026</t>
        </is>
      </c>
      <c r="O21" s="8" t="inlineStr">
        <is>
          <t>NA</t>
        </is>
      </c>
      <c r="P21" s="10" t="inlineStr">
        <is>
          <t>NA</t>
        </is>
      </c>
      <c r="Q21" s="8" t="n"/>
      <c r="R21" s="11" t="n"/>
      <c r="S21" s="12" t="n"/>
      <c r="T21" s="12" t="n"/>
      <c r="U21" s="13" t="n">
        <v>23.633</v>
      </c>
      <c r="V21" s="14" t="inlineStr">
        <is>
          <t>Kg.</t>
        </is>
      </c>
      <c r="W21" s="14" t="n"/>
      <c r="X21" s="14" t="n"/>
      <c r="Y21" s="90" t="n"/>
      <c r="Z21" s="455">
        <f>U21-W21</f>
        <v/>
      </c>
      <c r="AA21" s="456">
        <f>AC21+AH21+AK21+AN21+AQ21+AT21+AW21+AZ21+BC21+BF21+BI21+BL21+BO21</f>
        <v/>
      </c>
      <c r="AB21" s="457" t="n">
        <v>0</v>
      </c>
      <c r="AC21" s="458">
        <f>Z21-AD21-AE21-AB21</f>
        <v/>
      </c>
      <c r="AD21" s="459" t="n"/>
      <c r="AE21" s="462" t="n">
        <v>0</v>
      </c>
      <c r="AF21" s="14" t="inlineStr">
        <is>
          <t>15.09.2025</t>
        </is>
      </c>
      <c r="AG21" s="14" t="inlineStr">
        <is>
          <t>T25I001</t>
        </is>
      </c>
      <c r="AH21" s="14" t="n">
        <v>-1.024</v>
      </c>
      <c r="AI21" s="14" t="inlineStr">
        <is>
          <t>15.09.2025</t>
        </is>
      </c>
      <c r="AJ21" s="14" t="inlineStr">
        <is>
          <t>T25I002</t>
        </is>
      </c>
      <c r="AK21" s="14" t="n">
        <v>-1.17</v>
      </c>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row>
    <row r="22" hidden="1" ht="11.85" customHeight="1">
      <c r="A22" s="8" t="inlineStr">
        <is>
          <t>RM</t>
        </is>
      </c>
      <c r="B22" s="10" t="inlineStr">
        <is>
          <t>15/10/2023</t>
        </is>
      </c>
      <c r="C22" s="8" t="inlineStr">
        <is>
          <t>NA</t>
        </is>
      </c>
      <c r="D22" s="8" t="n">
        <v>2300143</v>
      </c>
      <c r="E22" s="8" t="inlineStr">
        <is>
          <t>RM0019</t>
        </is>
      </c>
      <c r="F22" s="8" t="inlineStr">
        <is>
          <t>Hydroxypropyl Methylcellulose-Methocel E5 Premium LV</t>
        </is>
      </c>
      <c r="G22" s="10" t="inlineStr">
        <is>
          <t>RM2300018</t>
        </is>
      </c>
      <c r="H22" s="8" t="inlineStr">
        <is>
          <t>Dupont Nutrition &amp; Bioscience (UK) Ltd</t>
        </is>
      </c>
      <c r="I22" s="8" t="n"/>
      <c r="J22" s="10" t="inlineStr">
        <is>
          <t>2444260442</t>
        </is>
      </c>
      <c r="K22" s="10" t="inlineStr">
        <is>
          <t>01/09/2022</t>
        </is>
      </c>
      <c r="L22" s="10" t="inlineStr">
        <is>
          <t>01.09.2022</t>
        </is>
      </c>
      <c r="M22" s="10" t="inlineStr">
        <is>
          <t>NA</t>
        </is>
      </c>
      <c r="N22" s="10" t="inlineStr">
        <is>
          <t>NA</t>
        </is>
      </c>
      <c r="O22" s="8" t="inlineStr">
        <is>
          <t>31/08/2027</t>
        </is>
      </c>
      <c r="P22" s="8" t="inlineStr">
        <is>
          <t>31.08.2027</t>
        </is>
      </c>
      <c r="Q22" s="8" t="n"/>
      <c r="R22" s="21" t="n"/>
      <c r="S22" s="12" t="n"/>
      <c r="T22" s="12" t="n"/>
      <c r="U22" s="13" t="n">
        <v>0.8</v>
      </c>
      <c r="V22" s="14" t="inlineStr">
        <is>
          <t>Kg.</t>
        </is>
      </c>
      <c r="W22" s="14" t="n"/>
      <c r="X22" s="14" t="n"/>
      <c r="Y22" s="90" t="inlineStr">
        <is>
          <t>Trials ?</t>
        </is>
      </c>
      <c r="Z22" s="455">
        <f>U22-W22</f>
        <v/>
      </c>
      <c r="AA22" s="456">
        <f>AC22+AH22+AK22+AN22+AQ22+AT22+AW22+AZ22+BC22+BF22+BI22+BL22+BO22</f>
        <v/>
      </c>
      <c r="AB22" s="457" t="n">
        <v>0</v>
      </c>
      <c r="AC22" s="458">
        <f>Z22-AD22-AE22-AB22</f>
        <v/>
      </c>
      <c r="AD22" s="459" t="n"/>
      <c r="AE22" s="462" t="n">
        <v>0</v>
      </c>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row>
    <row r="23" hidden="1" ht="11.85" customHeight="1">
      <c r="A23" s="8" t="inlineStr">
        <is>
          <t>PP</t>
        </is>
      </c>
      <c r="B23" s="10" t="inlineStr">
        <is>
          <t>09.11.2023</t>
        </is>
      </c>
      <c r="C23" s="8" t="inlineStr">
        <is>
          <t>NA</t>
        </is>
      </c>
      <c r="D23" s="8" t="n">
        <v>2300153</v>
      </c>
      <c r="E23" s="8" t="inlineStr">
        <is>
          <t>PP0012</t>
        </is>
      </c>
      <c r="F23" s="8" t="inlineStr">
        <is>
          <t>Silver Aluminum/Polyethylene Seal Roll 150 µm 83 mm width</t>
        </is>
      </c>
      <c r="G23" s="10" t="inlineStr">
        <is>
          <t>PP2300008</t>
        </is>
      </c>
      <c r="H23" s="8" t="inlineStr">
        <is>
          <t>NA</t>
        </is>
      </c>
      <c r="I23" s="8" t="n"/>
      <c r="J23" s="10" t="inlineStr">
        <is>
          <t>NA</t>
        </is>
      </c>
      <c r="K23" s="10" t="inlineStr">
        <is>
          <t>NA</t>
        </is>
      </c>
      <c r="L23" s="10" t="inlineStr">
        <is>
          <t>NA</t>
        </is>
      </c>
      <c r="M23" s="10" t="inlineStr">
        <is>
          <t>NA</t>
        </is>
      </c>
      <c r="N23" s="10" t="inlineStr">
        <is>
          <t>NA</t>
        </is>
      </c>
      <c r="O23" s="8" t="inlineStr">
        <is>
          <t>NA</t>
        </is>
      </c>
      <c r="P23" s="10" t="inlineStr">
        <is>
          <t>NA</t>
        </is>
      </c>
      <c r="Q23" s="8" t="inlineStr">
        <is>
          <t>N.A</t>
        </is>
      </c>
      <c r="R23" s="21" t="n"/>
      <c r="S23" s="12" t="n"/>
      <c r="T23" s="12" t="n"/>
      <c r="U23" s="13" t="n">
        <v>8.239000000000001</v>
      </c>
      <c r="V23" s="14" t="inlineStr">
        <is>
          <t>Kg.</t>
        </is>
      </c>
      <c r="W23" s="14" t="n"/>
      <c r="X23" s="14" t="n"/>
      <c r="Y23" s="90" t="inlineStr">
        <is>
          <t> </t>
        </is>
      </c>
      <c r="Z23" s="455">
        <f>U23-W23</f>
        <v/>
      </c>
      <c r="AA23" s="456">
        <f>AC23+AH23+AK23+AN23+AQ23+AT23+AW23+AZ23+BC23+BF23+BI23+BL23+BO23</f>
        <v/>
      </c>
      <c r="AB23" s="457" t="n">
        <v>0</v>
      </c>
      <c r="AC23" s="458">
        <f>Z23-AD23-AE23-AB23</f>
        <v/>
      </c>
      <c r="AD23" s="459" t="n"/>
      <c r="AE23" s="462" t="n">
        <v>0</v>
      </c>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row>
    <row r="24" hidden="1" ht="11.85" customHeight="1">
      <c r="A24" s="8" t="inlineStr">
        <is>
          <t>SP</t>
        </is>
      </c>
      <c r="B24" s="8" t="inlineStr">
        <is>
          <t>27/11/2023</t>
        </is>
      </c>
      <c r="C24" s="8" t="inlineStr">
        <is>
          <t>NA</t>
        </is>
      </c>
      <c r="D24" s="8" t="n">
        <v>2300168</v>
      </c>
      <c r="E24" s="8" t="inlineStr">
        <is>
          <t>SP0104</t>
        </is>
      </c>
      <c r="F24" s="8" t="inlineStr">
        <is>
          <t>Polypropylene/Polyethylene 300 µm 420 mm width roll</t>
        </is>
      </c>
      <c r="G24" s="10" t="inlineStr">
        <is>
          <t>SP2300123</t>
        </is>
      </c>
      <c r="H24" s="8" t="inlineStr">
        <is>
          <t>STERIFIT Srl Società Unipersonale</t>
        </is>
      </c>
      <c r="I24" s="8" t="n"/>
      <c r="J24" s="10" t="inlineStr">
        <is>
          <t>NA</t>
        </is>
      </c>
      <c r="K24" s="10" t="inlineStr">
        <is>
          <t>NA</t>
        </is>
      </c>
      <c r="L24" s="10" t="inlineStr">
        <is>
          <t>NA</t>
        </is>
      </c>
      <c r="M24" s="10" t="inlineStr">
        <is>
          <t>NA</t>
        </is>
      </c>
      <c r="N24" s="10" t="inlineStr">
        <is>
          <t>NA</t>
        </is>
      </c>
      <c r="O24" s="8" t="inlineStr">
        <is>
          <t>NA</t>
        </is>
      </c>
      <c r="P24" s="10" t="inlineStr">
        <is>
          <t>NA</t>
        </is>
      </c>
      <c r="Q24" s="8" t="inlineStr">
        <is>
          <t>N.A</t>
        </is>
      </c>
      <c r="R24" s="11" t="n"/>
      <c r="S24" s="12" t="n"/>
      <c r="T24" s="12" t="n"/>
      <c r="U24" s="13" t="n">
        <v>80</v>
      </c>
      <c r="V24" s="14" t="inlineStr">
        <is>
          <t>Kg.</t>
        </is>
      </c>
      <c r="W24" s="14" t="n">
        <v>0.3</v>
      </c>
      <c r="X24" s="14" t="n"/>
      <c r="Y24" s="90" t="inlineStr">
        <is>
          <t>Trials</t>
        </is>
      </c>
      <c r="Z24" s="455">
        <f>U24-W24</f>
        <v/>
      </c>
      <c r="AA24" s="456">
        <f>AC24+AH24+AK24+AN24+AQ24+AT24+AW24+AZ24+BC24+BF24+BI24+BL24+BO24</f>
        <v/>
      </c>
      <c r="AB24" s="457" t="n">
        <v>0</v>
      </c>
      <c r="AC24" s="458">
        <f>Z24-AD24-AE24-AB24</f>
        <v/>
      </c>
      <c r="AD24" s="459" t="n">
        <v>79.7</v>
      </c>
      <c r="AE24" s="460" t="n">
        <v>0</v>
      </c>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Q24" s="7" t="inlineStr">
        <is>
          <t>.</t>
        </is>
      </c>
    </row>
    <row r="25" hidden="1" ht="11.85" customHeight="1">
      <c r="A25" s="8" t="inlineStr">
        <is>
          <t>SP</t>
        </is>
      </c>
      <c r="B25" s="8" t="inlineStr">
        <is>
          <t>27/11/2023</t>
        </is>
      </c>
      <c r="C25" s="8" t="inlineStr">
        <is>
          <t>NA</t>
        </is>
      </c>
      <c r="D25" s="8" t="n">
        <v>2300169</v>
      </c>
      <c r="E25" s="8" t="inlineStr">
        <is>
          <t>SP0105</t>
        </is>
      </c>
      <c r="F25" s="8" t="inlineStr">
        <is>
          <t>Medical Paper 60gm-Blank 408 mm width</t>
        </is>
      </c>
      <c r="G25" s="10" t="inlineStr">
        <is>
          <t>SP2300124</t>
        </is>
      </c>
      <c r="H25" s="8" t="inlineStr">
        <is>
          <t>STERIFIT Srl Società Unipersonale</t>
        </is>
      </c>
      <c r="I25" s="8" t="n"/>
      <c r="J25" s="10" t="inlineStr">
        <is>
          <t>NA</t>
        </is>
      </c>
      <c r="K25" s="10" t="inlineStr">
        <is>
          <t>NA</t>
        </is>
      </c>
      <c r="L25" s="10" t="inlineStr">
        <is>
          <t>NA</t>
        </is>
      </c>
      <c r="M25" s="10" t="inlineStr">
        <is>
          <t>NA</t>
        </is>
      </c>
      <c r="N25" s="10" t="inlineStr">
        <is>
          <t>NA</t>
        </is>
      </c>
      <c r="O25" s="8" t="inlineStr">
        <is>
          <t>NA</t>
        </is>
      </c>
      <c r="P25" s="10" t="inlineStr">
        <is>
          <t>NA</t>
        </is>
      </c>
      <c r="Q25" s="8" t="inlineStr">
        <is>
          <t>N.A</t>
        </is>
      </c>
      <c r="R25" s="21" t="n"/>
      <c r="S25" s="12" t="n"/>
      <c r="T25" s="12" t="n"/>
      <c r="U25" s="13" t="n">
        <v>6</v>
      </c>
      <c r="V25" s="14" t="inlineStr">
        <is>
          <t>Kg.</t>
        </is>
      </c>
      <c r="W25" s="14" t="n">
        <v>0.15</v>
      </c>
      <c r="X25" s="14" t="n"/>
      <c r="Y25" s="90" t="inlineStr">
        <is>
          <t>Trials</t>
        </is>
      </c>
      <c r="Z25" s="455">
        <f>U25-W25</f>
        <v/>
      </c>
      <c r="AA25" s="456">
        <f>AC25+AH25+AK25+AN25+AQ25+AT25+AW25+AZ25+BC25+BF25+BI25+BL25+BO25</f>
        <v/>
      </c>
      <c r="AB25" s="457" t="n">
        <v>0</v>
      </c>
      <c r="AC25" s="458">
        <f>Z25-AD25-AE25-AB25</f>
        <v/>
      </c>
      <c r="AD25" s="459" t="n">
        <v>5.85</v>
      </c>
      <c r="AE25" s="460" t="n">
        <v>0</v>
      </c>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Q25" s="7" t="inlineStr">
        <is>
          <t>.</t>
        </is>
      </c>
    </row>
    <row r="26" hidden="1" ht="11.85" customHeight="1">
      <c r="A26" s="8" t="inlineStr">
        <is>
          <t>Bu</t>
        </is>
      </c>
      <c r="B26" s="9" t="inlineStr">
        <is>
          <t>12.04.2023</t>
        </is>
      </c>
      <c r="C26" s="8" t="inlineStr">
        <is>
          <t>NA</t>
        </is>
      </c>
      <c r="D26" s="8" t="n">
        <v>2300170</v>
      </c>
      <c r="E26" s="8" t="inlineStr">
        <is>
          <t>BP0004</t>
        </is>
      </c>
      <c r="F26" s="8" t="inlineStr">
        <is>
          <t>FAS Chlorex 2% Solution</t>
        </is>
      </c>
      <c r="G26" s="10" t="inlineStr">
        <is>
          <t>BP2300002</t>
        </is>
      </c>
      <c r="H26" s="8" t="inlineStr">
        <is>
          <t>Giochemica S.R.L.</t>
        </is>
      </c>
      <c r="I26" s="8" t="n"/>
      <c r="J26" s="10" t="inlineStr">
        <is>
          <t>O0900</t>
        </is>
      </c>
      <c r="K26" s="10" t="inlineStr">
        <is>
          <t>08/11/2023</t>
        </is>
      </c>
      <c r="L26" s="10" t="inlineStr">
        <is>
          <t>08.11.2023</t>
        </is>
      </c>
      <c r="M26" s="463" t="inlineStr">
        <is>
          <t>07/11/2026</t>
        </is>
      </c>
      <c r="N26" s="10" t="inlineStr">
        <is>
          <t>07.11.2026</t>
        </is>
      </c>
      <c r="O26" s="8" t="inlineStr">
        <is>
          <t>NA</t>
        </is>
      </c>
      <c r="P26" s="10" t="inlineStr">
        <is>
          <t>NA</t>
        </is>
      </c>
      <c r="Q26" s="8" t="n"/>
      <c r="R26" s="11" t="n"/>
      <c r="S26" s="12" t="n"/>
      <c r="T26" s="12" t="n"/>
      <c r="U26" s="13" t="n">
        <v>33.04999999999997</v>
      </c>
      <c r="V26" s="14" t="inlineStr">
        <is>
          <t>Kg.</t>
        </is>
      </c>
      <c r="W26" s="14" t="n"/>
      <c r="X26" s="14" t="n"/>
      <c r="Y26" s="90" t="inlineStr">
        <is>
          <t>Trial</t>
        </is>
      </c>
      <c r="Z26" s="455">
        <f>U26-W26</f>
        <v/>
      </c>
      <c r="AA26" s="456">
        <f>AC26+AH26+AK26+AN26+AQ26+AT26+AW26+AZ26+BC26+BF26+BI26+BL26+BO26</f>
        <v/>
      </c>
      <c r="AB26" s="457" t="n">
        <v>0</v>
      </c>
      <c r="AC26" s="458">
        <f>Z26-AD26-AE26-AB26</f>
        <v/>
      </c>
      <c r="AD26" s="459" t="n"/>
      <c r="AE26" s="462" t="n">
        <v>0</v>
      </c>
      <c r="AF26" s="14" t="inlineStr">
        <is>
          <t>26.10.2025</t>
        </is>
      </c>
      <c r="AG26" s="14" t="inlineStr">
        <is>
          <t>MR250210</t>
        </is>
      </c>
      <c r="AH26" s="14" t="n">
        <v>-33.05</v>
      </c>
      <c r="AI26" s="14" t="inlineStr">
        <is>
          <t>27.10.2025</t>
        </is>
      </c>
      <c r="AJ26" s="14" t="inlineStr">
        <is>
          <t>R-MR250210</t>
        </is>
      </c>
      <c r="AK26" s="14" t="n">
        <v>32.4</v>
      </c>
      <c r="AL26" s="14" t="n"/>
      <c r="AM26" s="14" t="n"/>
      <c r="AN26" s="14" t="n">
        <v>0</v>
      </c>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row>
    <row r="27" hidden="1" ht="11.85" customHeight="1">
      <c r="A27" s="8" t="inlineStr">
        <is>
          <t>Bu</t>
        </is>
      </c>
      <c r="B27" s="9" t="inlineStr">
        <is>
          <t>21.01.2024</t>
        </is>
      </c>
      <c r="C27" s="8" t="n"/>
      <c r="D27" s="8" t="n">
        <v>2400012</v>
      </c>
      <c r="E27" s="8" t="inlineStr">
        <is>
          <t>BP0006</t>
        </is>
      </c>
      <c r="F27" s="8" t="inlineStr">
        <is>
          <t>FAS Chlorex 0.5% Solution</t>
        </is>
      </c>
      <c r="G27" s="10" t="inlineStr">
        <is>
          <t>BP2400001</t>
        </is>
      </c>
      <c r="H27" s="8" t="inlineStr">
        <is>
          <t>Giochemica S.R.L.</t>
        </is>
      </c>
      <c r="I27" s="8" t="n"/>
      <c r="J27" s="10" t="inlineStr">
        <is>
          <t>O1011</t>
        </is>
      </c>
      <c r="K27" s="10" t="inlineStr">
        <is>
          <t>12/2023</t>
        </is>
      </c>
      <c r="L27" s="10" t="inlineStr">
        <is>
          <t>00.12.2023</t>
        </is>
      </c>
      <c r="M27" s="463" t="inlineStr">
        <is>
          <t>12/2026</t>
        </is>
      </c>
      <c r="N27" s="10" t="inlineStr">
        <is>
          <t>00.12.2028</t>
        </is>
      </c>
      <c r="O27" s="8" t="inlineStr">
        <is>
          <t>NA</t>
        </is>
      </c>
      <c r="P27" s="10" t="inlineStr">
        <is>
          <t>NA</t>
        </is>
      </c>
      <c r="Q27" s="8" t="n"/>
      <c r="R27" s="21" t="n"/>
      <c r="S27" s="12" t="n"/>
      <c r="T27" s="12" t="n"/>
      <c r="U27" s="13" t="n">
        <v>266.1499999999999</v>
      </c>
      <c r="V27" s="14" t="inlineStr">
        <is>
          <t>Kg.</t>
        </is>
      </c>
      <c r="W27" s="14" t="n"/>
      <c r="X27" s="14" t="n"/>
      <c r="Y27" s="90" t="n"/>
      <c r="Z27" s="455">
        <f>U27-W27</f>
        <v/>
      </c>
      <c r="AA27" s="456">
        <f>AC27+AH27+AK27+AN27+AQ27+AT27+AW27+AZ27+BC27+BF27+BI27+BL27+BO27</f>
        <v/>
      </c>
      <c r="AB27" s="457" t="n">
        <v>0</v>
      </c>
      <c r="AC27" s="458">
        <f>Z27-AD27-AE27-AB27</f>
        <v/>
      </c>
      <c r="AD27" s="459" t="n"/>
      <c r="AE27" s="462" t="n">
        <v>0</v>
      </c>
      <c r="AF27" s="14" t="inlineStr">
        <is>
          <t>26.06.2025</t>
        </is>
      </c>
      <c r="AG27" s="14" t="inlineStr">
        <is>
          <t>25IBP018</t>
        </is>
      </c>
      <c r="AH27" s="14" t="n">
        <v>-71.40000000000001</v>
      </c>
      <c r="AI27" s="14" t="inlineStr">
        <is>
          <t>30.06.2025</t>
        </is>
      </c>
      <c r="AJ27" s="14" t="inlineStr">
        <is>
          <t>25IBP019</t>
        </is>
      </c>
      <c r="AK27" s="14" t="n">
        <v>-193.3</v>
      </c>
      <c r="AL27" s="14" t="inlineStr">
        <is>
          <t>01.07.2025</t>
        </is>
      </c>
      <c r="AM27" s="14" t="inlineStr">
        <is>
          <t>R-25IBP018</t>
        </is>
      </c>
      <c r="AN27" s="14" t="n">
        <v>52.05</v>
      </c>
      <c r="AO27" s="14" t="inlineStr">
        <is>
          <t>01.07.2025</t>
        </is>
      </c>
      <c r="AP27" s="14" t="inlineStr">
        <is>
          <t>R-25IBP019</t>
        </is>
      </c>
      <c r="AQ27" s="14" t="n">
        <v>138.75</v>
      </c>
      <c r="AR27" s="14" t="inlineStr">
        <is>
          <t>20.10.2025</t>
        </is>
      </c>
      <c r="AS27" s="14" t="inlineStr">
        <is>
          <t>25IBP036</t>
        </is>
      </c>
      <c r="AT27" s="14" t="n">
        <v>-138.6</v>
      </c>
      <c r="AU27" s="14" t="inlineStr">
        <is>
          <t>23.10.2025</t>
        </is>
      </c>
      <c r="AV27" s="14" t="inlineStr">
        <is>
          <t>R-25IBP036</t>
        </is>
      </c>
      <c r="AW27" s="14" t="n">
        <v>126.5</v>
      </c>
      <c r="AX27" s="14" t="n"/>
      <c r="AY27" s="14" t="n"/>
      <c r="AZ27" s="14" t="n"/>
      <c r="BA27" s="14" t="n"/>
      <c r="BB27" s="14" t="n"/>
      <c r="BC27" s="14" t="n"/>
      <c r="BD27" s="14" t="n"/>
      <c r="BE27" s="14" t="n"/>
      <c r="BF27" s="14" t="n"/>
      <c r="BG27" s="14" t="n"/>
      <c r="BH27" s="14" t="n"/>
      <c r="BI27" s="14" t="n"/>
      <c r="BJ27" s="14" t="n"/>
      <c r="BK27" s="14" t="n"/>
      <c r="BL27" s="14" t="n"/>
      <c r="BM27" s="14" t="n"/>
      <c r="BN27" s="14" t="n"/>
      <c r="BO27" s="14" t="n"/>
    </row>
    <row r="28" hidden="1" ht="11.85" customHeight="1">
      <c r="A28" s="8" t="inlineStr">
        <is>
          <t>SPM</t>
        </is>
      </c>
      <c r="B28" s="9" t="inlineStr">
        <is>
          <t>21/01/2024</t>
        </is>
      </c>
      <c r="C28" s="8" t="inlineStr">
        <is>
          <t>SSMC0472023</t>
        </is>
      </c>
      <c r="D28" s="8" t="n">
        <v>2400015</v>
      </c>
      <c r="E28" s="8" t="inlineStr">
        <is>
          <t>SP0063</t>
        </is>
      </c>
      <c r="F28" s="8" t="inlineStr">
        <is>
          <t>BOPP Roll 20micron thickness 195mm width</t>
        </is>
      </c>
      <c r="G28" s="10" t="inlineStr">
        <is>
          <t>SP2400004</t>
        </is>
      </c>
      <c r="H28" s="8" t="inlineStr">
        <is>
          <t>Falcon Plastic Products Company</t>
        </is>
      </c>
      <c r="I28" s="8" t="n"/>
      <c r="J28" s="10" t="inlineStr">
        <is>
          <t>NA</t>
        </is>
      </c>
      <c r="K28" s="10" t="inlineStr">
        <is>
          <t>01/2024</t>
        </is>
      </c>
      <c r="L28" s="10" t="inlineStr">
        <is>
          <t>00.01.2024</t>
        </is>
      </c>
      <c r="M28" s="10" t="inlineStr">
        <is>
          <t>00.01.2026</t>
        </is>
      </c>
      <c r="N28" s="101" t="inlineStr">
        <is>
          <t>00.01.2026</t>
        </is>
      </c>
      <c r="O28" s="8" t="inlineStr">
        <is>
          <t>NA</t>
        </is>
      </c>
      <c r="P28" s="10" t="inlineStr">
        <is>
          <t>NA</t>
        </is>
      </c>
      <c r="Q28" s="8" t="inlineStr">
        <is>
          <t>10.01.2026</t>
        </is>
      </c>
      <c r="R28" s="11" t="n"/>
      <c r="S28" s="12" t="n"/>
      <c r="T28" s="12" t="n"/>
      <c r="U28" s="13" t="n">
        <v>112.2660000000001</v>
      </c>
      <c r="V28" s="14" t="inlineStr">
        <is>
          <t>Kg.</t>
        </is>
      </c>
      <c r="W28" s="14" t="n"/>
      <c r="X28" s="14" t="n"/>
      <c r="Y28" s="14" t="inlineStr">
        <is>
          <t>Exp.</t>
        </is>
      </c>
      <c r="Z28" s="455" t="n">
        <v>112.2660000000001</v>
      </c>
      <c r="AA28" s="456">
        <f>AC28+AH28+AK28+AN28+AQ28+AT28+AW28+AZ28+BC28+BF28+BI28+BL28+BO28</f>
        <v/>
      </c>
      <c r="AB28" s="457" t="n">
        <v>0</v>
      </c>
      <c r="AC28" s="458">
        <f>Z28-AD28-AE28-AB28</f>
        <v/>
      </c>
      <c r="AD28" s="459" t="n">
        <v>11.726</v>
      </c>
      <c r="AE28" s="462" t="n">
        <v>0</v>
      </c>
      <c r="AF28" s="14" t="inlineStr">
        <is>
          <t>16.07.2025</t>
        </is>
      </c>
      <c r="AG28" s="14" t="inlineStr">
        <is>
          <t>MR250132</t>
        </is>
      </c>
      <c r="AH28" s="14" t="n">
        <v>-112.27</v>
      </c>
      <c r="AI28" s="14" t="inlineStr">
        <is>
          <t>03.09.2025</t>
        </is>
      </c>
      <c r="AJ28" s="14" t="inlineStr">
        <is>
          <t>R-MR250132</t>
        </is>
      </c>
      <c r="AK28" s="14" t="n">
        <v>11.73</v>
      </c>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row>
    <row r="29" hidden="1" ht="11.85" customHeight="1">
      <c r="A29" s="8" t="inlineStr">
        <is>
          <t>SP</t>
        </is>
      </c>
      <c r="B29" s="9" t="inlineStr">
        <is>
          <t>21/01/2024</t>
        </is>
      </c>
      <c r="C29" s="8" t="inlineStr">
        <is>
          <t>SSMC0472023</t>
        </is>
      </c>
      <c r="D29" s="8" t="n">
        <v>2400016</v>
      </c>
      <c r="E29" s="8" t="inlineStr">
        <is>
          <t>SP0065</t>
        </is>
      </c>
      <c r="F29" s="8" t="inlineStr">
        <is>
          <t>BOPP Roll 20micron thickness 203mm width</t>
        </is>
      </c>
      <c r="G29" s="10" t="inlineStr">
        <is>
          <t>SP2400005</t>
        </is>
      </c>
      <c r="H29" s="8" t="inlineStr">
        <is>
          <t>Falcon Plastic Products Company</t>
        </is>
      </c>
      <c r="I29" s="8" t="n"/>
      <c r="J29" s="10" t="inlineStr">
        <is>
          <t>NA</t>
        </is>
      </c>
      <c r="K29" s="10" t="inlineStr">
        <is>
          <t>01/2024</t>
        </is>
      </c>
      <c r="L29" s="10" t="inlineStr">
        <is>
          <t>00.01.2024</t>
        </is>
      </c>
      <c r="M29" s="10" t="inlineStr">
        <is>
          <t>01/2026</t>
        </is>
      </c>
      <c r="N29" s="101" t="inlineStr">
        <is>
          <t>00.01.2026</t>
        </is>
      </c>
      <c r="O29" s="8" t="inlineStr">
        <is>
          <t>NA</t>
        </is>
      </c>
      <c r="P29" s="10" t="inlineStr">
        <is>
          <t>NA</t>
        </is>
      </c>
      <c r="Q29" s="8" t="inlineStr">
        <is>
          <t>10.01.2026</t>
        </is>
      </c>
      <c r="R29" s="21" t="n"/>
      <c r="S29" s="12" t="n"/>
      <c r="T29" s="12" t="n"/>
      <c r="U29" s="13" t="n">
        <v>424.472</v>
      </c>
      <c r="V29" s="14" t="inlineStr">
        <is>
          <t>Kg.</t>
        </is>
      </c>
      <c r="W29" s="14" t="n"/>
      <c r="X29" s="14" t="n"/>
      <c r="Y29" s="90" t="inlineStr">
        <is>
          <t>Exp.</t>
        </is>
      </c>
      <c r="Z29" s="455">
        <f>U29-W29</f>
        <v/>
      </c>
      <c r="AA29" s="456">
        <f>AC29+AH29+AK29+AN29+AQ29+AT29+AW29+AZ29+BC29+BF29+BI29+BL29+BO29</f>
        <v/>
      </c>
      <c r="AB29" s="457" t="n"/>
      <c r="AC29" s="458">
        <f>Z29-AD29-AE29-AB29</f>
        <v/>
      </c>
      <c r="AD29" s="459" t="n">
        <v>405.072</v>
      </c>
      <c r="AE29" s="462" t="n">
        <v>0</v>
      </c>
      <c r="AF29" s="14" t="inlineStr">
        <is>
          <t>17.07.2025</t>
        </is>
      </c>
      <c r="AG29" s="14" t="inlineStr">
        <is>
          <t>MR250135</t>
        </is>
      </c>
      <c r="AH29" s="14" t="n">
        <v>-49.9</v>
      </c>
      <c r="AI29" s="14" t="inlineStr">
        <is>
          <t>03.09.2025</t>
        </is>
      </c>
      <c r="AJ29" s="14" t="inlineStr">
        <is>
          <t>R-MR250135</t>
        </is>
      </c>
      <c r="AK29" s="14" t="n">
        <v>30.5</v>
      </c>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row>
    <row r="30" hidden="1" ht="11.85" customHeight="1">
      <c r="A30" s="8" t="inlineStr">
        <is>
          <t>SP</t>
        </is>
      </c>
      <c r="B30" s="9" t="inlineStr">
        <is>
          <t>25/01/2024</t>
        </is>
      </c>
      <c r="C30" s="8" t="inlineStr">
        <is>
          <t>Euro-2023-001</t>
        </is>
      </c>
      <c r="D30" s="8" t="n">
        <v>2400017</v>
      </c>
      <c r="E30" s="8" t="inlineStr">
        <is>
          <t>SP0087</t>
        </is>
      </c>
      <c r="F30" s="8" t="inlineStr">
        <is>
          <t>Label-FAS Chlorex Sterile Solution 1% Clear-3ml [Size 6 cm x 5 cm]</t>
        </is>
      </c>
      <c r="G30" s="10" t="inlineStr">
        <is>
          <t>SP2400006</t>
        </is>
      </c>
      <c r="H30" s="8" t="inlineStr">
        <is>
          <t>Eurolabel S.r.I</t>
        </is>
      </c>
      <c r="I30" s="8" t="n"/>
      <c r="J30" s="10" t="inlineStr">
        <is>
          <t>3342843339</t>
        </is>
      </c>
      <c r="K30" s="10" t="inlineStr">
        <is>
          <t>18/12/2023</t>
        </is>
      </c>
      <c r="L30" s="10" t="inlineStr">
        <is>
          <t>18.12.2023</t>
        </is>
      </c>
      <c r="M30" s="10" t="inlineStr">
        <is>
          <t>18/12/2025</t>
        </is>
      </c>
      <c r="N30" s="101" t="inlineStr">
        <is>
          <t>18.12.2025</t>
        </is>
      </c>
      <c r="O30" s="8" t="inlineStr">
        <is>
          <t>NA</t>
        </is>
      </c>
      <c r="P30" s="10" t="inlineStr">
        <is>
          <t>NA</t>
        </is>
      </c>
      <c r="Q30" s="8" t="inlineStr">
        <is>
          <t>04.02.2026</t>
        </is>
      </c>
      <c r="R30" s="11" t="n"/>
      <c r="S30" s="12" t="n"/>
      <c r="T30" s="12" t="n"/>
      <c r="U30" s="13" t="n">
        <v>950</v>
      </c>
      <c r="V30" s="14" t="inlineStr">
        <is>
          <t>No.</t>
        </is>
      </c>
      <c r="W30" s="14" t="n"/>
      <c r="X30" s="14" t="n"/>
      <c r="Y30" s="90" t="inlineStr">
        <is>
          <t>Exp.</t>
        </is>
      </c>
      <c r="Z30" s="455">
        <f>U30-W30</f>
        <v/>
      </c>
      <c r="AA30" s="456">
        <f>AC30+AH30+AK30+AN30+AQ30+AT30+AW30+AZ30+BC30+BF30+BI30+BL30+BO30</f>
        <v/>
      </c>
      <c r="AB30" s="457" t="n">
        <v>0</v>
      </c>
      <c r="AC30" s="458">
        <f>Z30-AD30-AE30-AB30</f>
        <v/>
      </c>
      <c r="AD30" s="459" t="n">
        <v>950</v>
      </c>
      <c r="AE30" s="462" t="n">
        <v>0</v>
      </c>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row>
    <row r="31" hidden="1" ht="11.85" customHeight="1">
      <c r="A31" s="8" t="inlineStr">
        <is>
          <t>SP</t>
        </is>
      </c>
      <c r="B31" s="9" t="inlineStr">
        <is>
          <t>25/01/2024</t>
        </is>
      </c>
      <c r="C31" s="8" t="inlineStr">
        <is>
          <t>Euro-2023-001</t>
        </is>
      </c>
      <c r="D31" s="8" t="n">
        <v>2400018</v>
      </c>
      <c r="E31" s="8" t="inlineStr">
        <is>
          <t>SP0089</t>
        </is>
      </c>
      <c r="F31" s="8" t="inlineStr">
        <is>
          <t>Label-FAS IODO Sterile Solution 10%-3ml [Size 6 cm x 5 cm]</t>
        </is>
      </c>
      <c r="G31" s="10" t="inlineStr">
        <is>
          <t>SP2400007</t>
        </is>
      </c>
      <c r="H31" s="8" t="inlineStr">
        <is>
          <t>Eurolabel S.r.I</t>
        </is>
      </c>
      <c r="I31" s="8" t="n"/>
      <c r="J31" s="10" t="inlineStr">
        <is>
          <t>3342843341</t>
        </is>
      </c>
      <c r="K31" s="10" t="inlineStr">
        <is>
          <t>18/12/2023</t>
        </is>
      </c>
      <c r="L31" s="10" t="inlineStr">
        <is>
          <t>18.12.2023</t>
        </is>
      </c>
      <c r="M31" s="10" t="inlineStr">
        <is>
          <t>18/12/2025</t>
        </is>
      </c>
      <c r="N31" s="101" t="inlineStr">
        <is>
          <t>18.12.2025</t>
        </is>
      </c>
      <c r="O31" s="8" t="inlineStr">
        <is>
          <t>NA</t>
        </is>
      </c>
      <c r="P31" s="10" t="inlineStr">
        <is>
          <t>NA</t>
        </is>
      </c>
      <c r="Q31" s="8" t="inlineStr">
        <is>
          <t>04.02.2026</t>
        </is>
      </c>
      <c r="R31" s="21" t="n"/>
      <c r="S31" s="12" t="n"/>
      <c r="T31" s="12" t="n"/>
      <c r="U31" s="13" t="n">
        <v>3078</v>
      </c>
      <c r="V31" s="14" t="inlineStr">
        <is>
          <t>No.</t>
        </is>
      </c>
      <c r="W31" s="14" t="n"/>
      <c r="X31" s="14" t="n"/>
      <c r="Y31" s="90" t="n"/>
      <c r="Z31" s="455">
        <f>U31-W31</f>
        <v/>
      </c>
      <c r="AA31" s="456">
        <f>AC31+AH31+AK31+AN31+AQ31+AT31+AW31+AZ31+BC31+BF31+BI31+BL31+BO31</f>
        <v/>
      </c>
      <c r="AB31" s="457" t="n">
        <v>0</v>
      </c>
      <c r="AC31" s="458">
        <f>Z31-AD31-AE31-AB31</f>
        <v/>
      </c>
      <c r="AD31" s="459" t="n"/>
      <c r="AE31" s="462" t="n">
        <v>3078</v>
      </c>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row>
    <row r="32" hidden="1" ht="12" customHeight="1">
      <c r="A32" s="8" t="inlineStr">
        <is>
          <t>PP</t>
        </is>
      </c>
      <c r="B32" s="9" t="n">
        <v>45328</v>
      </c>
      <c r="C32" s="8" t="inlineStr">
        <is>
          <t>NA</t>
        </is>
      </c>
      <c r="D32" s="8" t="n">
        <v>2400027</v>
      </c>
      <c r="E32" s="8" t="inlineStr">
        <is>
          <t>PP0035</t>
        </is>
      </c>
      <c r="F32" s="8" t="inlineStr">
        <is>
          <t>Regulator Disc [D 24/L 6mm] PP/PE fiber 0.08g/cm3-Applicator 26ml</t>
        </is>
      </c>
      <c r="G32" s="10" t="inlineStr">
        <is>
          <t>PP2400015</t>
        </is>
      </c>
      <c r="H32" s="8" t="inlineStr">
        <is>
          <t>Porex Technologies Reinbek GmbH</t>
        </is>
      </c>
      <c r="I32" s="8" t="n"/>
      <c r="J32" s="10" t="inlineStr">
        <is>
          <t>001002-001003</t>
        </is>
      </c>
      <c r="K32" s="10" t="inlineStr">
        <is>
          <t>04/12/2023</t>
        </is>
      </c>
      <c r="L32" s="10" t="inlineStr">
        <is>
          <t>04.12.2023</t>
        </is>
      </c>
      <c r="M32" s="10" t="inlineStr">
        <is>
          <t>04/12/2025</t>
        </is>
      </c>
      <c r="N32" s="101" t="inlineStr">
        <is>
          <t>04.12.2025</t>
        </is>
      </c>
      <c r="O32" s="8" t="inlineStr">
        <is>
          <t>NA</t>
        </is>
      </c>
      <c r="P32" s="10" t="inlineStr">
        <is>
          <t>NA</t>
        </is>
      </c>
      <c r="Q32" s="8" t="inlineStr">
        <is>
          <t>12.02.2026</t>
        </is>
      </c>
      <c r="R32" s="11" t="n"/>
      <c r="S32" s="12" t="n"/>
      <c r="T32" s="12" t="n"/>
      <c r="U32" s="13" t="n">
        <v>41751</v>
      </c>
      <c r="V32" s="14" t="inlineStr">
        <is>
          <t>No.</t>
        </is>
      </c>
      <c r="W32" s="14" t="n"/>
      <c r="X32" s="14" t="n"/>
      <c r="Y32" s="90" t="n"/>
      <c r="Z32" s="455">
        <f>U32-W32</f>
        <v/>
      </c>
      <c r="AA32" s="456">
        <f>AC32+AH32+AK32+AN32+AQ32+AT32+AW32+AZ32+BC32+BF32+BI32+BL32+BO32</f>
        <v/>
      </c>
      <c r="AB32" s="457" t="n">
        <v>0</v>
      </c>
      <c r="AC32" s="458">
        <f>Z32-AD32-AE32-AB32</f>
        <v/>
      </c>
      <c r="AD32" s="459" t="n">
        <v>11751</v>
      </c>
      <c r="AE32" s="462" t="n">
        <v>0</v>
      </c>
      <c r="AF32" s="14" t="inlineStr">
        <is>
          <t>07.09.2025</t>
        </is>
      </c>
      <c r="AG32" s="14" t="inlineStr">
        <is>
          <t>25IPP021</t>
        </is>
      </c>
      <c r="AH32" s="14" t="n">
        <v>-15000</v>
      </c>
      <c r="AI32" s="14" t="inlineStr">
        <is>
          <t>17.09.2025</t>
        </is>
      </c>
      <c r="AJ32" s="14" t="inlineStr">
        <is>
          <t>25IPP023</t>
        </is>
      </c>
      <c r="AK32" s="14" t="n">
        <v>-15000</v>
      </c>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row>
    <row r="33" hidden="1" ht="12" customHeight="1">
      <c r="A33" s="8" t="inlineStr">
        <is>
          <t>SP</t>
        </is>
      </c>
      <c r="B33" s="9" t="n">
        <v>45330</v>
      </c>
      <c r="C33" s="8" t="inlineStr">
        <is>
          <t>Euro-2023-001</t>
        </is>
      </c>
      <c r="D33" s="8" t="n">
        <v>2400035</v>
      </c>
      <c r="E33" s="8" t="inlineStr">
        <is>
          <t>SP0087</t>
        </is>
      </c>
      <c r="F33" s="8" t="inlineStr">
        <is>
          <t>Label-FAS Chlorex Sterile Solution 1% Clear-3ml [Size 6 cm x 5 cm]</t>
        </is>
      </c>
      <c r="G33" s="10" t="inlineStr">
        <is>
          <t>SP2400013</t>
        </is>
      </c>
      <c r="H33" s="8" t="inlineStr">
        <is>
          <t>Eurolabel S.r.I</t>
        </is>
      </c>
      <c r="I33" s="8" t="n"/>
      <c r="J33" s="10" t="inlineStr">
        <is>
          <t>3342843339</t>
        </is>
      </c>
      <c r="K33" s="10" t="inlineStr">
        <is>
          <t>18/12/2023</t>
        </is>
      </c>
      <c r="L33" s="10" t="inlineStr">
        <is>
          <t>18.12.2023</t>
        </is>
      </c>
      <c r="M33" s="10" t="inlineStr">
        <is>
          <t>18/12/2025</t>
        </is>
      </c>
      <c r="N33" s="101" t="inlineStr">
        <is>
          <t>18.12.2025</t>
        </is>
      </c>
      <c r="O33" s="8" t="inlineStr">
        <is>
          <t>NA</t>
        </is>
      </c>
      <c r="P33" s="10" t="inlineStr">
        <is>
          <t>NA</t>
        </is>
      </c>
      <c r="Q33" s="8" t="inlineStr">
        <is>
          <t>15.02.2026</t>
        </is>
      </c>
      <c r="R33" s="11" t="n"/>
      <c r="S33" s="12" t="n"/>
      <c r="T33" s="12" t="n"/>
      <c r="U33" s="13" t="n">
        <v>42988</v>
      </c>
      <c r="V33" s="14" t="inlineStr">
        <is>
          <t>No.</t>
        </is>
      </c>
      <c r="W33" s="14" t="n"/>
      <c r="X33" s="14" t="n"/>
      <c r="Y33" s="90" t="inlineStr">
        <is>
          <t>Exp.</t>
        </is>
      </c>
      <c r="Z33" s="455">
        <f>U33-W33</f>
        <v/>
      </c>
      <c r="AA33" s="456">
        <f>AC33+AH33+AK33+AN33+AQ33+AT33+AW33+AZ33+BC33+BF33+BI33+BL33+BO33</f>
        <v/>
      </c>
      <c r="AB33" s="457" t="n">
        <v>0</v>
      </c>
      <c r="AC33" s="458">
        <f>Z33-AD33-AE33-AB33</f>
        <v/>
      </c>
      <c r="AD33" s="459" t="n">
        <v>42988</v>
      </c>
      <c r="AE33" s="462" t="n">
        <v>0</v>
      </c>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7" t="inlineStr">
        <is>
          <t>.</t>
        </is>
      </c>
    </row>
    <row r="34" hidden="1" ht="11.85" customHeight="1">
      <c r="A34" s="8" t="inlineStr">
        <is>
          <t>SP</t>
        </is>
      </c>
      <c r="B34" s="9" t="n">
        <v>45330</v>
      </c>
      <c r="C34" s="8" t="inlineStr">
        <is>
          <t>Euro-2023-001</t>
        </is>
      </c>
      <c r="D34" s="8" t="n">
        <v>2400036</v>
      </c>
      <c r="E34" s="8" t="inlineStr">
        <is>
          <t>SP0089</t>
        </is>
      </c>
      <c r="F34" s="8" t="inlineStr">
        <is>
          <t>Label-FAS IODO Sterile Solution 10%-3ml [Size 6 cm x 5 cm]</t>
        </is>
      </c>
      <c r="G34" s="10" t="inlineStr">
        <is>
          <t>SP2400014</t>
        </is>
      </c>
      <c r="H34" s="8" t="inlineStr">
        <is>
          <t>Eurolabel S.r.I</t>
        </is>
      </c>
      <c r="I34" s="8" t="n"/>
      <c r="J34" s="10" t="inlineStr">
        <is>
          <t>3342843341</t>
        </is>
      </c>
      <c r="K34" s="10" t="inlineStr">
        <is>
          <t>18/12/2023</t>
        </is>
      </c>
      <c r="L34" s="10" t="inlineStr">
        <is>
          <t>18.12.2023</t>
        </is>
      </c>
      <c r="M34" s="10" t="inlineStr">
        <is>
          <t>18/12/2025</t>
        </is>
      </c>
      <c r="N34" s="101" t="inlineStr">
        <is>
          <t>18.12.2025</t>
        </is>
      </c>
      <c r="O34" s="8" t="inlineStr">
        <is>
          <t>NA</t>
        </is>
      </c>
      <c r="P34" s="10" t="inlineStr">
        <is>
          <t>NA</t>
        </is>
      </c>
      <c r="Q34" s="8" t="inlineStr">
        <is>
          <t>15.02.2026</t>
        </is>
      </c>
      <c r="R34" s="21" t="n"/>
      <c r="S34" s="12" t="n"/>
      <c r="T34" s="12" t="n"/>
      <c r="U34" s="13" t="n">
        <v>44994</v>
      </c>
      <c r="V34" s="14" t="inlineStr">
        <is>
          <t>No.</t>
        </is>
      </c>
      <c r="W34" s="14" t="n"/>
      <c r="X34" s="14" t="n"/>
      <c r="Y34" s="90" t="n"/>
      <c r="Z34" s="455">
        <f>U34-W34</f>
        <v/>
      </c>
      <c r="AA34" s="456">
        <f>AC34+AH34+AK34+AN34+AQ34+AT34+AW34+AZ34+BC34+BF34+BI34+BL34+BO34</f>
        <v/>
      </c>
      <c r="AB34" s="457" t="n">
        <v>0</v>
      </c>
      <c r="AC34" s="458">
        <f>Z34-AD34-AE34-AB34</f>
        <v/>
      </c>
      <c r="AD34" s="459" t="n"/>
      <c r="AE34" s="462" t="n">
        <v>44994</v>
      </c>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7" t="inlineStr">
        <is>
          <t>.</t>
        </is>
      </c>
    </row>
    <row r="35" hidden="1" ht="11.85" customHeight="1">
      <c r="A35" s="8" t="inlineStr">
        <is>
          <t>SP</t>
        </is>
      </c>
      <c r="B35" s="9" t="n">
        <v>45330</v>
      </c>
      <c r="C35" s="8" t="inlineStr">
        <is>
          <t>Euro-2023-001</t>
        </is>
      </c>
      <c r="D35" s="8" t="n">
        <v>2400038</v>
      </c>
      <c r="E35" s="8" t="inlineStr">
        <is>
          <t>SP0088</t>
        </is>
      </c>
      <c r="F35" s="8" t="inlineStr">
        <is>
          <t>Label-FAS Chlorex Sterile Solution 0.5% Clear-3ml [Size 6 cm x 5 cm]</t>
        </is>
      </c>
      <c r="G35" s="10" t="inlineStr">
        <is>
          <t>SP2400016</t>
        </is>
      </c>
      <c r="H35" s="8" t="inlineStr">
        <is>
          <t>Eurolabel S.r.I</t>
        </is>
      </c>
      <c r="I35" s="8" t="n"/>
      <c r="J35" s="10" t="inlineStr">
        <is>
          <t>3342843340</t>
        </is>
      </c>
      <c r="K35" s="10" t="inlineStr">
        <is>
          <t>18/12/2023</t>
        </is>
      </c>
      <c r="L35" s="10" t="inlineStr">
        <is>
          <t>18.12.2023</t>
        </is>
      </c>
      <c r="M35" s="10" t="inlineStr">
        <is>
          <t>18/12/2025</t>
        </is>
      </c>
      <c r="N35" s="101" t="inlineStr">
        <is>
          <t>18.12.2025</t>
        </is>
      </c>
      <c r="O35" s="8" t="inlineStr">
        <is>
          <t>NA</t>
        </is>
      </c>
      <c r="P35" s="10" t="inlineStr">
        <is>
          <t>NA</t>
        </is>
      </c>
      <c r="Q35" s="8" t="inlineStr">
        <is>
          <t>15.02.2026</t>
        </is>
      </c>
      <c r="R35" s="21" t="n"/>
      <c r="S35" s="12" t="n"/>
      <c r="T35" s="12" t="n"/>
      <c r="U35" s="13" t="n">
        <v>41099</v>
      </c>
      <c r="V35" s="14" t="inlineStr">
        <is>
          <t>No.</t>
        </is>
      </c>
      <c r="W35" s="14" t="n"/>
      <c r="X35" s="14" t="n"/>
      <c r="Y35" s="90" t="inlineStr">
        <is>
          <t>Exp.</t>
        </is>
      </c>
      <c r="Z35" s="455">
        <f>U35-W35</f>
        <v/>
      </c>
      <c r="AA35" s="456">
        <f>AC35+AH35+AK35+AN35+AQ35+AT35+AW35+AZ35+BC35+BF35+BI35+BL35+BO35</f>
        <v/>
      </c>
      <c r="AB35" s="457" t="n">
        <v>0</v>
      </c>
      <c r="AC35" s="458">
        <f>Z35-AD35-AE35-AB35</f>
        <v/>
      </c>
      <c r="AD35" s="459" t="n">
        <v>29641</v>
      </c>
      <c r="AE35" s="462" t="n">
        <v>0</v>
      </c>
      <c r="AF35" s="14" t="inlineStr">
        <is>
          <t>30.06.2025</t>
        </is>
      </c>
      <c r="AG35" s="14" t="inlineStr">
        <is>
          <t>L25F009</t>
        </is>
      </c>
      <c r="AH35" s="14" t="n">
        <v>-8000</v>
      </c>
      <c r="AI35" s="14" t="inlineStr">
        <is>
          <t>06.07.2025</t>
        </is>
      </c>
      <c r="AJ35" s="14" t="inlineStr">
        <is>
          <t>R-L25F009</t>
        </is>
      </c>
      <c r="AK35" s="14" t="n">
        <v>1130</v>
      </c>
      <c r="AL35" s="14" t="inlineStr">
        <is>
          <t>21.10.2025</t>
        </is>
      </c>
      <c r="AM35" s="14" t="inlineStr">
        <is>
          <t>L25J009</t>
        </is>
      </c>
      <c r="AN35" s="14" t="n">
        <v>-5105</v>
      </c>
      <c r="AO35" s="14" t="inlineStr">
        <is>
          <t>23.10.2025</t>
        </is>
      </c>
      <c r="AP35" s="14" t="inlineStr">
        <is>
          <t>R-L25J009</t>
        </is>
      </c>
      <c r="AQ35" s="14" t="n">
        <v>517</v>
      </c>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row>
    <row r="36" hidden="1" ht="11.85" customHeight="1">
      <c r="A36" s="8" t="inlineStr">
        <is>
          <t>RM</t>
        </is>
      </c>
      <c r="B36" s="9" t="n">
        <v>45334</v>
      </c>
      <c r="C36" s="8" t="inlineStr">
        <is>
          <t>NA</t>
        </is>
      </c>
      <c r="D36" s="8" t="n">
        <v>2400041</v>
      </c>
      <c r="E36" s="8" t="inlineStr">
        <is>
          <t>RM0027</t>
        </is>
      </c>
      <c r="F36" s="8" t="inlineStr">
        <is>
          <t xml:space="preserve">Croscarmellose Sodium </t>
        </is>
      </c>
      <c r="G36" s="10" t="inlineStr">
        <is>
          <t>RM2400003</t>
        </is>
      </c>
      <c r="H36" s="8" t="inlineStr">
        <is>
          <t>Dupont Nutrition ireland</t>
        </is>
      </c>
      <c r="I36" s="8" t="n"/>
      <c r="J36" s="10" t="inlineStr">
        <is>
          <t>4574468489</t>
        </is>
      </c>
      <c r="K36" s="10" t="inlineStr">
        <is>
          <t>09/08/2023</t>
        </is>
      </c>
      <c r="L36" s="10" t="inlineStr">
        <is>
          <t>09.08.2023</t>
        </is>
      </c>
      <c r="M36" s="463" t="inlineStr">
        <is>
          <t>07/08/2026</t>
        </is>
      </c>
      <c r="N36" s="10" t="inlineStr">
        <is>
          <t>07.08.2026</t>
        </is>
      </c>
      <c r="O36" s="8" t="inlineStr">
        <is>
          <t>NA</t>
        </is>
      </c>
      <c r="P36" s="10" t="inlineStr">
        <is>
          <t>NA</t>
        </is>
      </c>
      <c r="Q36" s="8" t="inlineStr">
        <is>
          <t>21.08.2027</t>
        </is>
      </c>
      <c r="R36" s="11" t="n"/>
      <c r="S36" s="12" t="n"/>
      <c r="T36" s="12" t="n"/>
      <c r="U36" s="13" t="n">
        <v>47.542</v>
      </c>
      <c r="V36" s="14" t="inlineStr">
        <is>
          <t>Kg.</t>
        </is>
      </c>
      <c r="W36" s="14" t="n"/>
      <c r="X36" s="14" t="n"/>
      <c r="Y36" s="90" t="n"/>
      <c r="Z36" s="455">
        <f>U36-W36</f>
        <v/>
      </c>
      <c r="AA36" s="456">
        <f>AC36+AH36+AK36+AN36+AQ36+AT36+AW36+AZ36+BC36+BF36+BI36+BL36+BO36</f>
        <v/>
      </c>
      <c r="AB36" s="457" t="n">
        <v>0</v>
      </c>
      <c r="AC36" s="458">
        <f>Z36-AD36-AE36-AB36</f>
        <v/>
      </c>
      <c r="AD36" s="459" t="n"/>
      <c r="AE36" s="462" t="n">
        <v>0</v>
      </c>
      <c r="AF36" s="14" t="inlineStr">
        <is>
          <t>25.08.2025</t>
        </is>
      </c>
      <c r="AG36" s="14" t="inlineStr">
        <is>
          <t>MR R&amp;D</t>
        </is>
      </c>
      <c r="AH36" s="14" t="n">
        <v>-0.2</v>
      </c>
      <c r="AI36" s="14" t="inlineStr">
        <is>
          <t>23 2-26.10.2025</t>
        </is>
      </c>
      <c r="AJ36" s="14" t="inlineStr">
        <is>
          <t>T25J001 T25J002 T25J003</t>
        </is>
      </c>
      <c r="AK36" s="14">
        <f>-3*(1.03)</f>
        <v/>
      </c>
      <c r="AL36" s="14" t="inlineStr">
        <is>
          <t>3-29.10.2025</t>
        </is>
      </c>
      <c r="AM36" s="14" t="inlineStr">
        <is>
          <t>T25J004-5-6</t>
        </is>
      </c>
      <c r="AN36" s="14">
        <f>-(3*1.03)</f>
        <v/>
      </c>
      <c r="AO36" s="14" t="inlineStr">
        <is>
          <t>10.11.2025</t>
        </is>
      </c>
      <c r="AP36" s="14" t="inlineStr">
        <is>
          <t>C25K002</t>
        </is>
      </c>
      <c r="AQ36" s="14" t="n">
        <v>-0.1419</v>
      </c>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row>
    <row r="37" hidden="1" ht="11.85" customHeight="1">
      <c r="A37" s="8" t="inlineStr">
        <is>
          <t>RM</t>
        </is>
      </c>
      <c r="B37" s="9" t="n">
        <v>45334</v>
      </c>
      <c r="C37" s="8" t="inlineStr">
        <is>
          <t>NA</t>
        </is>
      </c>
      <c r="D37" s="8" t="n">
        <v>2400042</v>
      </c>
      <c r="E37" s="8" t="inlineStr">
        <is>
          <t>RM0026</t>
        </is>
      </c>
      <c r="F37" s="8" t="inlineStr">
        <is>
          <t>Microcrystalline Cellulose PH 112</t>
        </is>
      </c>
      <c r="G37" s="10" t="inlineStr">
        <is>
          <t>RM2400004</t>
        </is>
      </c>
      <c r="H37" s="8" t="inlineStr">
        <is>
          <t>Dupont Nutrition ireland</t>
        </is>
      </c>
      <c r="I37" s="8" t="n"/>
      <c r="J37" s="10" t="inlineStr">
        <is>
          <t>4574468367</t>
        </is>
      </c>
      <c r="K37" s="10" t="inlineStr">
        <is>
          <t>25/07/2023</t>
        </is>
      </c>
      <c r="L37" s="10" t="inlineStr">
        <is>
          <t>25.07.2023</t>
        </is>
      </c>
      <c r="M37" s="10" t="inlineStr">
        <is>
          <t>24/07/2027</t>
        </is>
      </c>
      <c r="N37" s="10" t="inlineStr">
        <is>
          <t>24.07.2027</t>
        </is>
      </c>
      <c r="O37" s="8" t="inlineStr">
        <is>
          <t>NA</t>
        </is>
      </c>
      <c r="P37" s="10" t="inlineStr">
        <is>
          <t>NA</t>
        </is>
      </c>
      <c r="Q37" s="8" t="inlineStr">
        <is>
          <t>12.03.2027</t>
        </is>
      </c>
      <c r="R37" s="21" t="n"/>
      <c r="S37" s="12" t="n"/>
      <c r="T37" s="12" t="n"/>
      <c r="U37" s="13" t="n">
        <v>40.79</v>
      </c>
      <c r="V37" s="14" t="inlineStr">
        <is>
          <t>Kg.</t>
        </is>
      </c>
      <c r="W37" s="14" t="n">
        <v>0.24</v>
      </c>
      <c r="X37" s="14" t="n"/>
      <c r="Y37" s="90" t="n"/>
      <c r="Z37" s="455">
        <f>U37-W37</f>
        <v/>
      </c>
      <c r="AA37" s="456">
        <f>AC37+AH37+AK37+AN37+AQ37+AT37+AW37+AZ37+BC37+BF37+BI37+BL37+BO37</f>
        <v/>
      </c>
      <c r="AB37" s="457" t="n">
        <v>0</v>
      </c>
      <c r="AC37" s="458">
        <f>Z37-AD37-AE37-AB37</f>
        <v/>
      </c>
      <c r="AD37" s="459" t="n"/>
      <c r="AE37" s="462" t="n">
        <v>0</v>
      </c>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row>
    <row r="38" hidden="1" ht="11.85" customHeight="1">
      <c r="A38" s="8" t="inlineStr">
        <is>
          <t>PP</t>
        </is>
      </c>
      <c r="B38" s="9" t="inlineStr">
        <is>
          <t>13/02/2024</t>
        </is>
      </c>
      <c r="C38" s="8" t="inlineStr">
        <is>
          <t>NA</t>
        </is>
      </c>
      <c r="D38" s="8" t="n">
        <v>2400044</v>
      </c>
      <c r="E38" s="8" t="inlineStr">
        <is>
          <t>PP0041</t>
        </is>
      </c>
      <c r="F38" s="8" t="inlineStr">
        <is>
          <t>Sponge with Plastic Scrub</t>
        </is>
      </c>
      <c r="G38" s="10" t="inlineStr">
        <is>
          <t>PP2400020</t>
        </is>
      </c>
      <c r="H38" s="8" t="inlineStr">
        <is>
          <t>Jianerkang Medical Co.,Ltd.</t>
        </is>
      </c>
      <c r="I38" s="8" t="n"/>
      <c r="J38" s="10" t="inlineStr">
        <is>
          <t>NA</t>
        </is>
      </c>
      <c r="K38" s="10" t="inlineStr">
        <is>
          <t>28/12/2023</t>
        </is>
      </c>
      <c r="L38" s="10" t="inlineStr">
        <is>
          <t>NA</t>
        </is>
      </c>
      <c r="M38" s="10" t="inlineStr">
        <is>
          <t>01/01/2026</t>
        </is>
      </c>
      <c r="N38" s="10" t="inlineStr">
        <is>
          <t>NA</t>
        </is>
      </c>
      <c r="O38" s="8" t="inlineStr">
        <is>
          <t>NA</t>
        </is>
      </c>
      <c r="P38" s="10" t="inlineStr">
        <is>
          <t>NA</t>
        </is>
      </c>
      <c r="Q38" s="8" t="n"/>
      <c r="R38" s="21" t="n"/>
      <c r="S38" s="12" t="n"/>
      <c r="T38" s="12" t="n"/>
      <c r="U38" s="13" t="n">
        <v>2110</v>
      </c>
      <c r="V38" s="14" t="inlineStr">
        <is>
          <t>No.</t>
        </is>
      </c>
      <c r="W38" s="14" t="n"/>
      <c r="X38" s="14" t="n"/>
      <c r="Y38" s="90" t="n"/>
      <c r="Z38" s="455">
        <f>U38-W38</f>
        <v/>
      </c>
      <c r="AA38" s="456">
        <f>AC38+AH38+AK38+AN38+AQ38+AT38+AW38+AZ38+BC38+BF38+BI38+BL38+BO38</f>
        <v/>
      </c>
      <c r="AB38" s="457" t="n">
        <v>0</v>
      </c>
      <c r="AC38" s="458">
        <f>Z38-AD38-AE38-AB38</f>
        <v/>
      </c>
      <c r="AD38" s="459" t="n">
        <v>2110</v>
      </c>
      <c r="AE38" s="462" t="n">
        <v>0</v>
      </c>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row>
    <row r="39" hidden="1" ht="11.85" customHeight="1">
      <c r="A39" s="8" t="inlineStr">
        <is>
          <t>RM</t>
        </is>
      </c>
      <c r="B39" s="9" t="inlineStr">
        <is>
          <t>25/02/2024</t>
        </is>
      </c>
      <c r="C39" s="8" t="inlineStr">
        <is>
          <t>NA</t>
        </is>
      </c>
      <c r="D39" s="8" t="n">
        <v>2400049</v>
      </c>
      <c r="E39" s="8" t="inlineStr">
        <is>
          <t>RM0020</t>
        </is>
      </c>
      <c r="F39" s="8" t="inlineStr">
        <is>
          <t>Hydroxypropyl Methylcellulose-Methocel E15 Premium LV</t>
        </is>
      </c>
      <c r="G39" s="10" t="inlineStr">
        <is>
          <t>RM2400005</t>
        </is>
      </c>
      <c r="H39" s="8" t="inlineStr">
        <is>
          <t>Colorcon Limited</t>
        </is>
      </c>
      <c r="I39" s="8" t="n"/>
      <c r="J39" s="10" t="inlineStr">
        <is>
          <t>123120127</t>
        </is>
      </c>
      <c r="K39" s="10" t="inlineStr">
        <is>
          <t>29/01/2023</t>
        </is>
      </c>
      <c r="L39" s="10" t="inlineStr">
        <is>
          <t>29.01.2023</t>
        </is>
      </c>
      <c r="M39" s="10" t="inlineStr">
        <is>
          <t>03/01/2028</t>
        </is>
      </c>
      <c r="N39" s="10" t="inlineStr">
        <is>
          <t>03.01.2028</t>
        </is>
      </c>
      <c r="O39" s="8" t="inlineStr">
        <is>
          <t>NA</t>
        </is>
      </c>
      <c r="P39" s="10" t="inlineStr">
        <is>
          <t>NA</t>
        </is>
      </c>
      <c r="Q39" s="8" t="n"/>
      <c r="R39" s="11" t="n"/>
      <c r="S39" s="12" t="n"/>
      <c r="T39" s="12" t="n"/>
      <c r="U39" s="13" t="n">
        <v>17.225</v>
      </c>
      <c r="V39" s="14" t="inlineStr">
        <is>
          <t>Kg.</t>
        </is>
      </c>
      <c r="W39" s="14" t="n"/>
      <c r="X39" s="14" t="n"/>
      <c r="Y39" s="90" t="n"/>
      <c r="Z39" s="455">
        <f>U39-W39</f>
        <v/>
      </c>
      <c r="AA39" s="456">
        <f>AC39+AH39+AK39+AN39+AQ39+AT39+AW39+AZ39+BC39+BF39+BI39+BL39+BO39</f>
        <v/>
      </c>
      <c r="AB39" s="457" t="n">
        <v>0</v>
      </c>
      <c r="AC39" s="458">
        <f>Z39-AD39-AE39-AB39</f>
        <v/>
      </c>
      <c r="AD39" s="459" t="n"/>
      <c r="AE39" s="462" t="n">
        <v>0</v>
      </c>
      <c r="AF39" s="14" t="n"/>
      <c r="AG39" s="14" t="n"/>
      <c r="AH39" s="14" t="n"/>
      <c r="AI39" s="14" t="n"/>
      <c r="AJ39" s="14" t="n"/>
      <c r="AK39" s="14" t="n"/>
      <c r="AL39" s="14" t="n"/>
      <c r="AM39" s="14" t="n"/>
      <c r="AN39" s="14" t="n"/>
      <c r="AO39" s="14" t="n"/>
      <c r="AP39" s="14" t="n"/>
      <c r="AQ39" s="14" t="n"/>
      <c r="AR39" s="14" t="n"/>
      <c r="AS39" s="14" t="n"/>
      <c r="AT39" s="14" t="n"/>
      <c r="AU39" s="14" t="n"/>
      <c r="AV39" s="14" t="n"/>
      <c r="AW39" s="14" t="n"/>
      <c r="AX39" s="14" t="n"/>
      <c r="AY39" s="14" t="n"/>
      <c r="AZ39" s="14" t="n"/>
      <c r="BA39" s="14" t="n"/>
      <c r="BB39" s="14" t="n"/>
      <c r="BC39" s="14" t="n"/>
      <c r="BD39" s="14" t="n"/>
      <c r="BE39" s="14" t="n"/>
      <c r="BF39" s="14" t="n"/>
      <c r="BG39" s="14" t="n"/>
      <c r="BH39" s="14" t="n"/>
      <c r="BI39" s="14" t="n"/>
      <c r="BJ39" s="14" t="n"/>
      <c r="BK39" s="14" t="n"/>
      <c r="BL39" s="14" t="n"/>
      <c r="BM39" s="14" t="n"/>
      <c r="BN39" s="14" t="n"/>
      <c r="BO39" s="14" t="n"/>
    </row>
    <row r="40" hidden="1" ht="11.85" customHeight="1">
      <c r="A40" s="8" t="inlineStr">
        <is>
          <t>RM</t>
        </is>
      </c>
      <c r="B40" s="9" t="inlineStr">
        <is>
          <t>25/02/2024</t>
        </is>
      </c>
      <c r="C40" s="8" t="inlineStr">
        <is>
          <t>NA</t>
        </is>
      </c>
      <c r="D40" s="8" t="n">
        <v>2400050</v>
      </c>
      <c r="E40" s="8" t="inlineStr">
        <is>
          <t>RM0022</t>
        </is>
      </c>
      <c r="F40" s="8" t="inlineStr">
        <is>
          <t>Opadry Pink Powder 03F540042</t>
        </is>
      </c>
      <c r="G40" s="10" t="inlineStr">
        <is>
          <t>RM2400006</t>
        </is>
      </c>
      <c r="H40" s="8" t="inlineStr">
        <is>
          <t>Colorcon Limited</t>
        </is>
      </c>
      <c r="I40" s="8" t="n"/>
      <c r="J40" s="10" t="inlineStr">
        <is>
          <t>123110048</t>
        </is>
      </c>
      <c r="K40" s="10" t="inlineStr">
        <is>
          <t>28/11/2023</t>
        </is>
      </c>
      <c r="L40" s="10" t="inlineStr">
        <is>
          <t>28.11.2023</t>
        </is>
      </c>
      <c r="M40" s="463" t="inlineStr">
        <is>
          <t>26/11/2026</t>
        </is>
      </c>
      <c r="N40" s="10" t="inlineStr">
        <is>
          <t>26.11.2026</t>
        </is>
      </c>
      <c r="O40" s="8" t="inlineStr">
        <is>
          <t>NA</t>
        </is>
      </c>
      <c r="P40" s="10" t="inlineStr">
        <is>
          <t>NA</t>
        </is>
      </c>
      <c r="Q40" s="8" t="n"/>
      <c r="R40" s="21" t="n"/>
      <c r="S40" s="12" t="n"/>
      <c r="T40" s="12" t="n"/>
      <c r="U40" s="13" t="n">
        <v>6.18</v>
      </c>
      <c r="V40" s="14" t="inlineStr">
        <is>
          <t>Kg.</t>
        </is>
      </c>
      <c r="W40" s="14" t="n"/>
      <c r="X40" s="14" t="n"/>
      <c r="Y40" s="90" t="n"/>
      <c r="Z40" s="455">
        <f>U40-W40</f>
        <v/>
      </c>
      <c r="AA40" s="456">
        <f>AC40+AH40+AK40+AN40+AQ40+AT40+AW40+AZ40+BC40+BF40+BI40+BL40+BO40</f>
        <v/>
      </c>
      <c r="AB40" s="457" t="n">
        <v>0</v>
      </c>
      <c r="AC40" s="458">
        <f>Z40-AD40-AE40-AB40</f>
        <v/>
      </c>
      <c r="AD40" s="459" t="n"/>
      <c r="AE40" s="462" t="n">
        <v>0</v>
      </c>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row>
    <row r="41" hidden="1" ht="11.85" customHeight="1">
      <c r="A41" s="8" t="inlineStr">
        <is>
          <t>RM</t>
        </is>
      </c>
      <c r="B41" s="9" t="inlineStr">
        <is>
          <t>25/02/2024</t>
        </is>
      </c>
      <c r="C41" s="14" t="inlineStr">
        <is>
          <t>SSMC0092024</t>
        </is>
      </c>
      <c r="D41" s="8" t="n">
        <v>2400052</v>
      </c>
      <c r="E41" s="8" t="inlineStr">
        <is>
          <t>RM0025</t>
        </is>
      </c>
      <c r="F41" s="8" t="inlineStr">
        <is>
          <t>Partially Preglatinized Maize Starch 2001 [Starch 1500]</t>
        </is>
      </c>
      <c r="G41" s="10" t="inlineStr">
        <is>
          <t>RM2400008</t>
        </is>
      </c>
      <c r="H41" s="14" t="inlineStr">
        <is>
          <t>Colrcon Limited</t>
        </is>
      </c>
      <c r="I41" s="14" t="n"/>
      <c r="J41" s="10" t="inlineStr">
        <is>
          <t>IN551027</t>
        </is>
      </c>
      <c r="K41" s="44" t="n">
        <v>45269</v>
      </c>
      <c r="L41" s="10" t="inlineStr">
        <is>
          <t>12.09.2023</t>
        </is>
      </c>
      <c r="M41" s="35" t="n">
        <v>46700</v>
      </c>
      <c r="N41" s="10" t="inlineStr">
        <is>
          <t>11.09.2027</t>
        </is>
      </c>
      <c r="O41" s="8" t="inlineStr">
        <is>
          <t>NA</t>
        </is>
      </c>
      <c r="P41" s="10" t="inlineStr">
        <is>
          <t>NA</t>
        </is>
      </c>
      <c r="Q41" s="8" t="n"/>
      <c r="R41" s="21" t="n"/>
      <c r="S41" s="12" t="n"/>
      <c r="T41" s="12" t="n"/>
      <c r="U41" s="13" t="n">
        <v>4.652000000000001</v>
      </c>
      <c r="V41" s="14" t="inlineStr">
        <is>
          <t>Kg.</t>
        </is>
      </c>
      <c r="W41" s="14" t="n"/>
      <c r="X41" s="14" t="n"/>
      <c r="Y41" s="90" t="n"/>
      <c r="Z41" s="455">
        <f>U41-W41</f>
        <v/>
      </c>
      <c r="AA41" s="456">
        <f>AC41+AH41+AK41+AN41+AQ41+AT41+AW41+AZ41+BC41+BF41+BI41+BL41+BO41</f>
        <v/>
      </c>
      <c r="AB41" s="457" t="n">
        <v>0</v>
      </c>
      <c r="AC41" s="458">
        <f>Z41-AD41-AE41-AB41</f>
        <v/>
      </c>
      <c r="AD41" s="459" t="n"/>
      <c r="AE41" s="462" t="n">
        <v>0</v>
      </c>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row>
    <row r="42" hidden="1" ht="11.85" customHeight="1">
      <c r="A42" s="8" t="inlineStr">
        <is>
          <t>SP</t>
        </is>
      </c>
      <c r="B42" s="9" t="n">
        <v>45354</v>
      </c>
      <c r="C42" s="8" t="inlineStr">
        <is>
          <t>NA</t>
        </is>
      </c>
      <c r="D42" s="22" t="n">
        <v>2400056</v>
      </c>
      <c r="E42" s="22" t="inlineStr">
        <is>
          <t>SP0095</t>
        </is>
      </c>
      <c r="F42" s="31" t="inlineStr">
        <is>
          <t>Medical Paper 60gm Printed-FAS Chlorex 1%-3ml [Width 408mm]</t>
        </is>
      </c>
      <c r="G42" s="22" t="inlineStr">
        <is>
          <t>SP2400017</t>
        </is>
      </c>
      <c r="H42" s="8" t="inlineStr">
        <is>
          <t>STERIFIT Srl Società Unipersonale</t>
        </is>
      </c>
      <c r="I42" s="8" t="n"/>
      <c r="J42" s="23" t="inlineStr">
        <is>
          <t>23.02338-001</t>
        </is>
      </c>
      <c r="K42" s="44" t="inlineStr">
        <is>
          <t>16.11.2023</t>
        </is>
      </c>
      <c r="L42" s="10" t="inlineStr">
        <is>
          <t>16.11.2023</t>
        </is>
      </c>
      <c r="M42" s="44" t="inlineStr">
        <is>
          <t>15.11.2025</t>
        </is>
      </c>
      <c r="N42" s="101" t="inlineStr">
        <is>
          <t>15.11.2025</t>
        </is>
      </c>
      <c r="O42" s="8" t="inlineStr">
        <is>
          <t>NA</t>
        </is>
      </c>
      <c r="P42" s="10" t="inlineStr">
        <is>
          <t>NA</t>
        </is>
      </c>
      <c r="Q42" s="8" t="inlineStr">
        <is>
          <t>04.03.2026</t>
        </is>
      </c>
      <c r="R42" s="25" t="n"/>
      <c r="S42" s="12" t="n"/>
      <c r="T42" s="12" t="n"/>
      <c r="U42" s="13" t="n">
        <v>19.55</v>
      </c>
      <c r="V42" s="14" t="inlineStr">
        <is>
          <t>Kg.</t>
        </is>
      </c>
      <c r="W42" s="14" t="n"/>
      <c r="X42" s="14" t="n"/>
      <c r="Y42" s="88" t="n">
        <v>5</v>
      </c>
      <c r="Z42" s="455">
        <f>U42-W42</f>
        <v/>
      </c>
      <c r="AA42" s="456">
        <f>AC42+AH42+AK42+AN42+AQ42+AT42+AW42+AZ42+BC42+BF42+BI42+BL42+BO42</f>
        <v/>
      </c>
      <c r="AB42" s="457" t="n">
        <v>0</v>
      </c>
      <c r="AC42" s="458">
        <f>Z42-AD42-AE42-AB42</f>
        <v/>
      </c>
      <c r="AD42" s="459" t="n"/>
      <c r="AE42" s="462" t="n">
        <v>18.774</v>
      </c>
      <c r="AF42" s="14" t="inlineStr">
        <is>
          <t>05.01.2026</t>
        </is>
      </c>
      <c r="AG42" s="14" t="inlineStr">
        <is>
          <t>MR250273</t>
        </is>
      </c>
      <c r="AH42" s="14" t="n">
        <v>-19.55</v>
      </c>
      <c r="AI42" s="14" t="inlineStr">
        <is>
          <t>11.01.2026</t>
        </is>
      </c>
      <c r="AJ42" s="14" t="inlineStr">
        <is>
          <t>R-MR250273</t>
        </is>
      </c>
      <c r="AK42" s="14" t="n">
        <v>18.774</v>
      </c>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row>
    <row r="43" hidden="1" ht="11.85" customHeight="1">
      <c r="A43" s="8" t="inlineStr">
        <is>
          <t>Bu</t>
        </is>
      </c>
      <c r="B43" s="9" t="n">
        <v>45363</v>
      </c>
      <c r="C43" s="8" t="inlineStr">
        <is>
          <t>NA</t>
        </is>
      </c>
      <c r="D43" s="22" t="n">
        <v>2400060</v>
      </c>
      <c r="E43" s="22" t="inlineStr">
        <is>
          <t>BP0008</t>
        </is>
      </c>
      <c r="F43" s="22" t="inlineStr">
        <is>
          <t>FAS IODO 10% Solution</t>
        </is>
      </c>
      <c r="G43" s="22" t="inlineStr">
        <is>
          <t>BP2400006</t>
        </is>
      </c>
      <c r="H43" s="8" t="inlineStr">
        <is>
          <t>Giochemica S.R.L.</t>
        </is>
      </c>
      <c r="I43" s="8" t="n"/>
      <c r="J43" s="23" t="inlineStr">
        <is>
          <t>P0079</t>
        </is>
      </c>
      <c r="K43" s="24" t="n">
        <v>45292</v>
      </c>
      <c r="L43" s="10" t="inlineStr">
        <is>
          <t>00.01.2024</t>
        </is>
      </c>
      <c r="M43" s="464" t="n">
        <v>46388</v>
      </c>
      <c r="N43" s="10" t="inlineStr">
        <is>
          <t>00.01.2027</t>
        </is>
      </c>
      <c r="O43" s="8" t="inlineStr">
        <is>
          <t>NA</t>
        </is>
      </c>
      <c r="P43" s="10" t="inlineStr">
        <is>
          <t>NA</t>
        </is>
      </c>
      <c r="Q43" s="8" t="n"/>
      <c r="R43" s="25" t="n"/>
      <c r="S43" s="12" t="n"/>
      <c r="T43" s="12" t="n"/>
      <c r="U43" s="13" t="n">
        <v>258.7</v>
      </c>
      <c r="V43" s="14" t="inlineStr">
        <is>
          <t>Kg.</t>
        </is>
      </c>
      <c r="W43" s="14" t="n"/>
      <c r="X43" s="14" t="n"/>
      <c r="Y43" s="90" t="n"/>
      <c r="Z43" s="455">
        <f>U43-W43</f>
        <v/>
      </c>
      <c r="AA43" s="456">
        <f>AC43+AH43+AK43+AN43+AQ43+AT43+AW43+AZ43+BC43+BF43+BI43+BL43+BO43</f>
        <v/>
      </c>
      <c r="AB43" s="457" t="n">
        <v>0</v>
      </c>
      <c r="AC43" s="458">
        <f>Z43-AD43-AE43-AB43</f>
        <v/>
      </c>
      <c r="AD43" s="459" t="n"/>
      <c r="AE43" s="462" t="n">
        <v>0</v>
      </c>
      <c r="AF43" s="14" t="inlineStr">
        <is>
          <t>06.11.2025</t>
        </is>
      </c>
      <c r="AG43" s="14" t="inlineStr">
        <is>
          <t>L25K004</t>
        </is>
      </c>
      <c r="AH43" s="14" t="n">
        <v>-75.8</v>
      </c>
      <c r="AI43" s="14" t="inlineStr">
        <is>
          <t>11.11.2025</t>
        </is>
      </c>
      <c r="AJ43" s="14" t="inlineStr">
        <is>
          <t>16 R</t>
        </is>
      </c>
      <c r="AK43" s="14" t="n">
        <v>69.7</v>
      </c>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row>
    <row r="44" hidden="1" ht="11.85" customHeight="1">
      <c r="A44" s="8" t="inlineStr">
        <is>
          <t>RM</t>
        </is>
      </c>
      <c r="B44" s="9" t="n">
        <v>45363</v>
      </c>
      <c r="C44" s="8" t="inlineStr">
        <is>
          <t>NA</t>
        </is>
      </c>
      <c r="D44" s="22" t="n">
        <v>2400061</v>
      </c>
      <c r="E44" s="22" t="inlineStr">
        <is>
          <t>RM0030</t>
        </is>
      </c>
      <c r="F44" s="22" t="inlineStr">
        <is>
          <t>Hydroxypropyl Methylcellulose E50</t>
        </is>
      </c>
      <c r="G44" s="22" t="inlineStr">
        <is>
          <t>RM2400012</t>
        </is>
      </c>
      <c r="H44" s="22" t="inlineStr">
        <is>
          <t xml:space="preserve">JRS Pharma </t>
        </is>
      </c>
      <c r="I44" s="22" t="n"/>
      <c r="J44" s="23" t="inlineStr">
        <is>
          <t>18897/22</t>
        </is>
      </c>
      <c r="K44" s="24" t="n">
        <v>44774</v>
      </c>
      <c r="L44" s="10" t="inlineStr">
        <is>
          <t>00.08.2022</t>
        </is>
      </c>
      <c r="M44" s="24" t="inlineStr">
        <is>
          <t>N.A</t>
        </is>
      </c>
      <c r="N44" s="10" t="inlineStr">
        <is>
          <t>NA</t>
        </is>
      </c>
      <c r="O44" s="9" t="n">
        <v>45870</v>
      </c>
      <c r="P44" s="9" t="inlineStr">
        <is>
          <t>00.02.2027</t>
        </is>
      </c>
      <c r="Q44" s="9" t="n"/>
      <c r="R44" s="43" t="n"/>
      <c r="S44" s="12" t="n"/>
      <c r="T44" s="12" t="n"/>
      <c r="U44" s="13" t="n">
        <v>24.9</v>
      </c>
      <c r="V44" s="14" t="inlineStr">
        <is>
          <t>Kg.</t>
        </is>
      </c>
      <c r="W44" s="14" t="n"/>
      <c r="X44" s="14" t="n"/>
      <c r="Y44" s="90" t="inlineStr">
        <is>
          <t>Supp.retest</t>
        </is>
      </c>
      <c r="Z44" s="455">
        <f>U44-W44</f>
        <v/>
      </c>
      <c r="AA44" s="456">
        <f>AC44+AH44+AK44+AN44+AQ44+AT44+AW44+AZ44+BC44+BF44+BI44+BL44+BO44</f>
        <v/>
      </c>
      <c r="AB44" s="457" t="n">
        <v>0</v>
      </c>
      <c r="AC44" s="458">
        <f>Z44-AD44-AE44-AB44</f>
        <v/>
      </c>
      <c r="AD44" s="459" t="n">
        <v>0</v>
      </c>
      <c r="AE44" s="462" t="n">
        <v>0</v>
      </c>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row>
    <row r="45" hidden="1" ht="11.85" customHeight="1">
      <c r="A45" s="8" t="inlineStr">
        <is>
          <t>TP</t>
        </is>
      </c>
      <c r="B45" s="9" t="n">
        <v>45372</v>
      </c>
      <c r="C45" s="8" t="inlineStr">
        <is>
          <t>NA</t>
        </is>
      </c>
      <c r="D45" s="22" t="n">
        <v>2400062</v>
      </c>
      <c r="E45" s="32" t="inlineStr">
        <is>
          <t>TP0001</t>
        </is>
      </c>
      <c r="F45" s="22" t="inlineStr">
        <is>
          <t>Outer Carton for FAS Chlorex L41x H 24 x W 30 cm</t>
        </is>
      </c>
      <c r="G45" s="32" t="inlineStr">
        <is>
          <t>TP2400001</t>
        </is>
      </c>
      <c r="H45" s="32" t="inlineStr">
        <is>
          <t>Pro Pack Carton Facroty</t>
        </is>
      </c>
      <c r="I45" s="32" t="n"/>
      <c r="J45" s="23" t="inlineStr">
        <is>
          <t>1-754-102</t>
        </is>
      </c>
      <c r="K45" s="33" t="n">
        <v>45352</v>
      </c>
      <c r="L45" s="10" t="inlineStr">
        <is>
          <t>00.03.2024</t>
        </is>
      </c>
      <c r="M45" s="33" t="n">
        <v>46813</v>
      </c>
      <c r="N45" s="10" t="inlineStr">
        <is>
          <t>00.03.2028</t>
        </is>
      </c>
      <c r="O45" s="8" t="inlineStr">
        <is>
          <t>NA</t>
        </is>
      </c>
      <c r="P45" s="10" t="inlineStr">
        <is>
          <t>NA</t>
        </is>
      </c>
      <c r="Q45" s="8" t="inlineStr">
        <is>
          <t>16.04.2026</t>
        </is>
      </c>
      <c r="R45" s="25" t="n"/>
      <c r="S45" s="12" t="n"/>
      <c r="T45" s="12" t="n"/>
      <c r="U45" s="13" t="n">
        <v>7028</v>
      </c>
      <c r="V45" s="14" t="inlineStr">
        <is>
          <t>No.</t>
        </is>
      </c>
      <c r="W45" s="14" t="n"/>
      <c r="X45" s="14" t="n"/>
      <c r="Y45" s="90" t="n"/>
      <c r="Z45" s="455">
        <f>U45-W45</f>
        <v/>
      </c>
      <c r="AA45" s="456">
        <f>AC45+AH45+AK45+AN45+AQ45+AT45+AW45+AZ45+BC45+BF45+BI45+BL45+BO45</f>
        <v/>
      </c>
      <c r="AB45" s="457" t="n">
        <v>0</v>
      </c>
      <c r="AC45" s="458">
        <f>Z45-AD45-AE45-AB45</f>
        <v/>
      </c>
      <c r="AD45" s="459" t="n"/>
      <c r="AE45" s="462" t="n">
        <v>0</v>
      </c>
      <c r="AF45" s="14" t="inlineStr">
        <is>
          <t>08.07.2025</t>
        </is>
      </c>
      <c r="AG45" s="14" t="inlineStr">
        <is>
          <t>MR250127</t>
        </is>
      </c>
      <c r="AH45" s="14" t="n">
        <v>-1550</v>
      </c>
      <c r="AI45" s="14" t="inlineStr">
        <is>
          <t>18.09.2025</t>
        </is>
      </c>
      <c r="AJ45" s="14" t="inlineStr">
        <is>
          <t>MR250176</t>
        </is>
      </c>
      <c r="AK45" s="14" t="n">
        <v>-44</v>
      </c>
      <c r="AL45" s="14" t="inlineStr">
        <is>
          <t>24.09.2025</t>
        </is>
      </c>
      <c r="AM45" s="14" t="inlineStr">
        <is>
          <t>R-C25I001</t>
        </is>
      </c>
      <c r="AN45" s="14" t="n">
        <v>4</v>
      </c>
      <c r="AO45" s="14" t="inlineStr">
        <is>
          <t>24.09.2025</t>
        </is>
      </c>
      <c r="AP45" s="14" t="inlineStr">
        <is>
          <t>MR250178</t>
        </is>
      </c>
      <c r="AQ45" s="14" t="n">
        <v>-10</v>
      </c>
      <c r="AR45" s="14" t="inlineStr">
        <is>
          <t>14.10.2025</t>
        </is>
      </c>
      <c r="AS45" s="14" t="inlineStr">
        <is>
          <t>MR250198</t>
        </is>
      </c>
      <c r="AT45" s="14" t="n">
        <v>-20</v>
      </c>
      <c r="AU45" s="14" t="inlineStr">
        <is>
          <t>06.11.2025</t>
        </is>
      </c>
      <c r="AV45" s="14" t="inlineStr">
        <is>
          <t>MR250224</t>
        </is>
      </c>
      <c r="AW45" s="14" t="n">
        <v>-1538</v>
      </c>
      <c r="AX45" s="14" t="inlineStr">
        <is>
          <t>17.11.2025</t>
        </is>
      </c>
      <c r="AY45" s="14" t="inlineStr">
        <is>
          <t>MR250230</t>
        </is>
      </c>
      <c r="AZ45" s="14" t="n">
        <v>-72</v>
      </c>
      <c r="BA45" s="14" t="inlineStr">
        <is>
          <t>17.11.2025</t>
        </is>
      </c>
      <c r="BB45" s="14" t="inlineStr">
        <is>
          <t>MR250231</t>
        </is>
      </c>
      <c r="BC45" s="14" t="n">
        <v>-72</v>
      </c>
      <c r="BD45" s="14" t="inlineStr">
        <is>
          <t>17.11.2025</t>
        </is>
      </c>
      <c r="BE45" s="14" t="inlineStr">
        <is>
          <t>L25K007</t>
        </is>
      </c>
      <c r="BF45" s="14" t="n">
        <v>-243</v>
      </c>
      <c r="BG45" s="14" t="inlineStr">
        <is>
          <t>24.11.2025 25.11.2025 04.12.2025 14.12.2025 15.12.2025 06.01.2026 18.01.2026 19.01.2026 09.02.2026 24.02.2026</t>
        </is>
      </c>
      <c r="BH45" s="14" t="inlineStr">
        <is>
          <t>L25K007 MR250243 MR250252 NI0443 NI0443 L26A002 L26A011 L26A012-4 C26B001 C26B001</t>
        </is>
      </c>
      <c r="BI45" s="14">
        <f>-(57+14+230+425+445+225+385+400+16+222+90+1)</f>
        <v/>
      </c>
      <c r="BJ45" s="14" t="inlineStr">
        <is>
          <t>25.11.2025</t>
        </is>
      </c>
      <c r="BK45" s="14" t="inlineStr">
        <is>
          <t>R-CT25K01</t>
        </is>
      </c>
      <c r="BL45" s="14" t="n">
        <v>39</v>
      </c>
      <c r="BM45" s="14" t="inlineStr">
        <is>
          <t>25.11.2025 26.11.2025 27.11.2025 03.12.2025 03.12.2025 21.12.2025 21.12.2025 13.01.2026 27.01.2026</t>
        </is>
      </c>
      <c r="BN45" s="14" t="inlineStr">
        <is>
          <t>R-L25K007 R-CT25K02 R-C25K001  R-C25K004 R-NI0443  R-C25L001 R-L26A002 R-L26A014</t>
        </is>
      </c>
      <c r="BO45" s="14">
        <f>(8+38+387+5+411+7+18+3+8)</f>
        <v/>
      </c>
    </row>
    <row r="46" hidden="1" ht="11.85" customHeight="1">
      <c r="A46" s="8" t="inlineStr">
        <is>
          <t>TP</t>
        </is>
      </c>
      <c r="B46" s="9" t="n">
        <v>45372</v>
      </c>
      <c r="C46" s="8" t="inlineStr">
        <is>
          <t>NA</t>
        </is>
      </c>
      <c r="D46" s="22" t="n">
        <v>2400063</v>
      </c>
      <c r="E46" s="32" t="inlineStr">
        <is>
          <t>TP0003</t>
        </is>
      </c>
      <c r="F46" s="22" t="inlineStr">
        <is>
          <t>Outer Carton for FAS Chlorex L41x H 29 x W 30 cm</t>
        </is>
      </c>
      <c r="G46" s="32" t="inlineStr">
        <is>
          <t>TP2400002</t>
        </is>
      </c>
      <c r="H46" s="32" t="inlineStr">
        <is>
          <t>Pro Pack Carton Facroty</t>
        </is>
      </c>
      <c r="I46" s="32" t="n"/>
      <c r="J46" s="23" t="inlineStr">
        <is>
          <t>1-754-101</t>
        </is>
      </c>
      <c r="K46" s="33" t="n">
        <v>45352</v>
      </c>
      <c r="L46" s="10" t="inlineStr">
        <is>
          <t>00.03.2024</t>
        </is>
      </c>
      <c r="M46" s="33" t="n">
        <v>46813</v>
      </c>
      <c r="N46" s="10" t="inlineStr">
        <is>
          <t>00.03.2028</t>
        </is>
      </c>
      <c r="O46" s="8" t="inlineStr">
        <is>
          <t>NA</t>
        </is>
      </c>
      <c r="P46" s="10" t="inlineStr">
        <is>
          <t>NA</t>
        </is>
      </c>
      <c r="Q46" s="8" t="inlineStr">
        <is>
          <t>16.04.2026</t>
        </is>
      </c>
      <c r="R46" s="43" t="n"/>
      <c r="S46" s="12" t="n"/>
      <c r="T46" s="12" t="n"/>
      <c r="U46" s="13" t="n">
        <v>1232</v>
      </c>
      <c r="V46" s="14" t="inlineStr">
        <is>
          <t>No.</t>
        </is>
      </c>
      <c r="W46" s="14" t="n"/>
      <c r="X46" s="14" t="n"/>
      <c r="Y46" s="90" t="n"/>
      <c r="Z46" s="455">
        <f>U46-W46</f>
        <v/>
      </c>
      <c r="AA46" s="456">
        <f>AC46+AH46+AK46+AN46+AQ46+AT46+AW46+AZ46+BC46+BF46+BI46+BL46+BO46</f>
        <v/>
      </c>
      <c r="AB46" s="457" t="n">
        <v>0</v>
      </c>
      <c r="AC46" s="458">
        <f>Z46-AD46-AE46-AB46</f>
        <v/>
      </c>
      <c r="AD46" s="459" t="n">
        <v>168</v>
      </c>
      <c r="AE46" s="462" t="n">
        <v>0</v>
      </c>
      <c r="AF46" s="14" t="inlineStr">
        <is>
          <t>02.09.2025</t>
        </is>
      </c>
      <c r="AG46" s="14" t="n">
        <v>220915</v>
      </c>
      <c r="AH46" s="14" t="n">
        <v>-154</v>
      </c>
      <c r="AI46" s="14" t="inlineStr">
        <is>
          <t>03.09.2025</t>
        </is>
      </c>
      <c r="AJ46" s="14" t="inlineStr">
        <is>
          <t>MR250165</t>
        </is>
      </c>
      <c r="AK46" s="14" t="n">
        <v>-40</v>
      </c>
      <c r="AL46" s="14" t="inlineStr">
        <is>
          <t>13.10.2025</t>
        </is>
      </c>
      <c r="AM46" s="14" t="inlineStr">
        <is>
          <t>MR250196</t>
        </is>
      </c>
      <c r="AN46" s="14" t="n">
        <v>-131</v>
      </c>
      <c r="AO46" s="14" t="inlineStr">
        <is>
          <t>15.10.2025</t>
        </is>
      </c>
      <c r="AP46" s="14" t="inlineStr">
        <is>
          <t>MR250200</t>
        </is>
      </c>
      <c r="AQ46" s="14" t="n">
        <v>-15</v>
      </c>
      <c r="AR46" s="14" t="inlineStr">
        <is>
          <t>16.10.2025</t>
        </is>
      </c>
      <c r="AS46" s="14" t="inlineStr">
        <is>
          <t>R-25S1246</t>
        </is>
      </c>
      <c r="AT46" s="14" t="n">
        <v>6</v>
      </c>
      <c r="AU46" s="14" t="inlineStr">
        <is>
          <t>17.11.2025</t>
        </is>
      </c>
      <c r="AV46" s="14" t="n">
        <v>220915</v>
      </c>
      <c r="AW46" s="14" t="n">
        <v>-595</v>
      </c>
      <c r="AX46" s="14" t="inlineStr">
        <is>
          <t>24.11.2025</t>
        </is>
      </c>
      <c r="AY46" s="14" t="n">
        <v>220915</v>
      </c>
      <c r="AZ46" s="14" t="n">
        <v>-135</v>
      </c>
      <c r="BA46" s="14" t="n"/>
      <c r="BB46" s="14" t="n"/>
      <c r="BC46" s="14" t="n"/>
      <c r="BD46" s="14" t="n"/>
      <c r="BE46" s="14" t="n"/>
      <c r="BF46" s="14" t="n"/>
      <c r="BG46" s="14" t="n"/>
      <c r="BH46" s="14" t="n"/>
      <c r="BI46" s="14" t="n"/>
      <c r="BJ46" s="14" t="n"/>
      <c r="BK46" s="14" t="n"/>
      <c r="BL46" s="14" t="n"/>
      <c r="BM46" s="14" t="n"/>
      <c r="BN46" s="14" t="n"/>
      <c r="BO46" s="14" t="n"/>
    </row>
    <row r="47" hidden="1" ht="11.85" customHeight="1">
      <c r="A47" s="8" t="inlineStr">
        <is>
          <t>RM</t>
        </is>
      </c>
      <c r="B47" s="9" t="n">
        <v>45389</v>
      </c>
      <c r="C47" s="8" t="inlineStr">
        <is>
          <t>NA</t>
        </is>
      </c>
      <c r="D47" s="22" t="n">
        <v>2400080</v>
      </c>
      <c r="E47" s="22" t="inlineStr">
        <is>
          <t>RM0033</t>
        </is>
      </c>
      <c r="F47" s="22" t="inlineStr">
        <is>
          <t>Brilliant Blue E- 133</t>
        </is>
      </c>
      <c r="G47" s="22" t="inlineStr">
        <is>
          <t>RM2400014</t>
        </is>
      </c>
      <c r="H47" s="22" t="inlineStr">
        <is>
          <t>Ajanta Chemical Industries</t>
        </is>
      </c>
      <c r="I47" s="22" t="n"/>
      <c r="J47" s="23" t="inlineStr">
        <is>
          <t>S0510522</t>
        </is>
      </c>
      <c r="K47" s="44" t="n">
        <v>44689</v>
      </c>
      <c r="L47" s="10" t="inlineStr">
        <is>
          <t>08.05.2022</t>
        </is>
      </c>
      <c r="M47" s="44" t="n">
        <v>45784</v>
      </c>
      <c r="N47" s="101" t="inlineStr">
        <is>
          <t>07.05.2025</t>
        </is>
      </c>
      <c r="O47" s="8" t="inlineStr">
        <is>
          <t>NA</t>
        </is>
      </c>
      <c r="P47" s="10" t="inlineStr">
        <is>
          <t>NA</t>
        </is>
      </c>
      <c r="Q47" s="8" t="n"/>
      <c r="R47" s="25" t="n"/>
      <c r="S47" s="12" t="n"/>
      <c r="T47" s="12" t="n"/>
      <c r="U47" s="13" t="n">
        <v>4.95</v>
      </c>
      <c r="V47" s="14" t="inlineStr">
        <is>
          <t>Kg.</t>
        </is>
      </c>
      <c r="W47" s="14" t="n"/>
      <c r="X47" s="14" t="n"/>
      <c r="Y47" s="90" t="n"/>
      <c r="Z47" s="455">
        <f>U47-W47</f>
        <v/>
      </c>
      <c r="AA47" s="456">
        <f>AC47+AH47+AK47+AN47+AQ47+AT47+AW47+AZ47+BC47+BF47+BI47+BL47+BO47</f>
        <v/>
      </c>
      <c r="AB47" s="457" t="n">
        <v>0</v>
      </c>
      <c r="AC47" s="458">
        <f>Z47-AD47-AE47-AB47</f>
        <v/>
      </c>
      <c r="AD47" s="459" t="n">
        <v>0</v>
      </c>
      <c r="AE47" s="462" t="n">
        <v>4.95</v>
      </c>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row>
    <row r="48" hidden="1" ht="11.85" customHeight="1">
      <c r="A48" s="8" t="inlineStr">
        <is>
          <t>RM</t>
        </is>
      </c>
      <c r="B48" s="9" t="n">
        <v>45389</v>
      </c>
      <c r="C48" s="8" t="inlineStr">
        <is>
          <t>NA</t>
        </is>
      </c>
      <c r="D48" s="22" t="n">
        <v>2400081</v>
      </c>
      <c r="E48" s="22" t="inlineStr">
        <is>
          <t>RM0034</t>
        </is>
      </c>
      <c r="F48" s="22" t="inlineStr">
        <is>
          <t>Crospovidone Type A</t>
        </is>
      </c>
      <c r="G48" s="22" t="inlineStr">
        <is>
          <t>RM2400015</t>
        </is>
      </c>
      <c r="H48" s="22" t="inlineStr">
        <is>
          <t>Polyplasdone XL Pharm</t>
        </is>
      </c>
      <c r="I48" s="22" t="n"/>
      <c r="J48" s="23" t="inlineStr">
        <is>
          <t>000-2665057</t>
        </is>
      </c>
      <c r="K48" s="44" t="n">
        <v>45203</v>
      </c>
      <c r="L48" s="10" t="inlineStr">
        <is>
          <t>04.10.2023</t>
        </is>
      </c>
      <c r="M48" s="44" t="n">
        <v>46298</v>
      </c>
      <c r="N48" s="10" t="inlineStr">
        <is>
          <t>03.10.2026</t>
        </is>
      </c>
      <c r="O48" s="8" t="inlineStr">
        <is>
          <t>NA</t>
        </is>
      </c>
      <c r="P48" s="10" t="inlineStr">
        <is>
          <t>NA</t>
        </is>
      </c>
      <c r="Q48" s="8" t="n"/>
      <c r="R48" s="43" t="n"/>
      <c r="S48" s="12" t="n"/>
      <c r="T48" s="12" t="n"/>
      <c r="U48" s="13" t="n">
        <v>47.295</v>
      </c>
      <c r="V48" s="14" t="inlineStr">
        <is>
          <t>Kg.</t>
        </is>
      </c>
      <c r="W48" s="14" t="n">
        <v>0.14</v>
      </c>
      <c r="X48" s="14" t="n"/>
      <c r="Y48" s="90" t="n"/>
      <c r="Z48" s="455">
        <f>U48-W48</f>
        <v/>
      </c>
      <c r="AA48" s="456">
        <f>AC48+AH48+AK48+AN48+AQ48+AT48+AW48+AZ48+BC48+BF48+BI48+BL48+BO48</f>
        <v/>
      </c>
      <c r="AB48" s="457" t="n">
        <v>47.155</v>
      </c>
      <c r="AC48" s="458">
        <f>Z48-AD48-AE48-AB48</f>
        <v/>
      </c>
      <c r="AD48" s="459" t="n"/>
      <c r="AE48" s="462" t="n">
        <v>0</v>
      </c>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row>
    <row r="49" hidden="1" ht="11.85" customHeight="1">
      <c r="A49" s="8" t="inlineStr">
        <is>
          <t>RM</t>
        </is>
      </c>
      <c r="B49" s="9" t="n">
        <v>45389</v>
      </c>
      <c r="C49" s="8" t="inlineStr">
        <is>
          <t>NA</t>
        </is>
      </c>
      <c r="D49" s="22" t="n">
        <v>2400082</v>
      </c>
      <c r="E49" s="22" t="inlineStr">
        <is>
          <t>RM0031</t>
        </is>
      </c>
      <c r="F49" s="22" t="inlineStr">
        <is>
          <t>Silica Colloidal Hydrated</t>
        </is>
      </c>
      <c r="G49" s="22" t="inlineStr">
        <is>
          <t>RM2400016</t>
        </is>
      </c>
      <c r="H49" s="22" t="inlineStr">
        <is>
          <t>Grace GmbH thorsten Limpio in der Hollerhecke</t>
        </is>
      </c>
      <c r="I49" s="22" t="n"/>
      <c r="J49" s="23" t="n">
        <v>1000407634</v>
      </c>
      <c r="K49" s="44" t="inlineStr">
        <is>
          <t>06.01.2024</t>
        </is>
      </c>
      <c r="L49" s="10" t="inlineStr">
        <is>
          <t>06.01.2024</t>
        </is>
      </c>
      <c r="M49" s="9" t="inlineStr">
        <is>
          <t>06.01.2026</t>
        </is>
      </c>
      <c r="N49" s="101" t="inlineStr">
        <is>
          <t>06.01.2026</t>
        </is>
      </c>
      <c r="O49" s="8" t="inlineStr">
        <is>
          <t>NA</t>
        </is>
      </c>
      <c r="P49" s="10" t="inlineStr">
        <is>
          <t>NA</t>
        </is>
      </c>
      <c r="Q49" s="8" t="inlineStr">
        <is>
          <t>22.06.2027</t>
        </is>
      </c>
      <c r="R49" s="25" t="n"/>
      <c r="S49" s="12" t="n"/>
      <c r="T49" s="12" t="n"/>
      <c r="U49" s="13" t="n">
        <v>0.60988</v>
      </c>
      <c r="V49" s="14" t="inlineStr">
        <is>
          <t>Kg.</t>
        </is>
      </c>
      <c r="W49" s="14" t="n"/>
      <c r="X49" s="14" t="n"/>
      <c r="Y49" s="90" t="inlineStr">
        <is>
          <t>Exp.</t>
        </is>
      </c>
      <c r="Z49" s="455">
        <f>U49-W49</f>
        <v/>
      </c>
      <c r="AA49" s="456">
        <f>AC49+AH49+AK49+AN49+AQ49+AT49+AW49+AZ49+BC49+BF49+BI49+BL49+BO49</f>
        <v/>
      </c>
      <c r="AB49" s="457" t="n">
        <v>0</v>
      </c>
      <c r="AC49" s="458">
        <f>Z49-AD49-AE49-AB49</f>
        <v/>
      </c>
      <c r="AD49" s="459" t="n">
        <v>0.61</v>
      </c>
      <c r="AE49" s="462" t="n">
        <v>0</v>
      </c>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row>
    <row r="50" hidden="1" ht="11.85" customHeight="1">
      <c r="A50" s="8" t="inlineStr">
        <is>
          <t>SP</t>
        </is>
      </c>
      <c r="B50" s="9" t="n">
        <v>45389</v>
      </c>
      <c r="C50" s="8" t="inlineStr">
        <is>
          <t>NA</t>
        </is>
      </c>
      <c r="D50" s="8" t="n">
        <v>2400083</v>
      </c>
      <c r="E50" s="32" t="inlineStr">
        <is>
          <t>SP0073</t>
        </is>
      </c>
      <c r="F50" s="22" t="inlineStr">
        <is>
          <t>Box-FAS Chlorex 2% [ 40L X 22.5W X 4.6H cm]</t>
        </is>
      </c>
      <c r="G50" s="22" t="inlineStr">
        <is>
          <t>SP2400022</t>
        </is>
      </c>
      <c r="H50" s="22" t="inlineStr">
        <is>
          <t>Al Shams Printing  Packaging&amp; Trading CO</t>
        </is>
      </c>
      <c r="I50" s="22" t="n"/>
      <c r="J50" s="23" t="n">
        <v>46732</v>
      </c>
      <c r="K50" s="24" t="n">
        <v>45352</v>
      </c>
      <c r="L50" s="10" t="inlineStr">
        <is>
          <t>00.03.2024</t>
        </is>
      </c>
      <c r="M50" s="33" t="n">
        <v>47178</v>
      </c>
      <c r="N50" s="10" t="inlineStr">
        <is>
          <t>00.03.2029</t>
        </is>
      </c>
      <c r="O50" s="8" t="inlineStr">
        <is>
          <t>NA</t>
        </is>
      </c>
      <c r="P50" s="10" t="inlineStr">
        <is>
          <t>NA</t>
        </is>
      </c>
      <c r="Q50" s="8" t="inlineStr">
        <is>
          <t>16.04.2026</t>
        </is>
      </c>
      <c r="R50" s="43" t="n"/>
      <c r="S50" s="12" t="n"/>
      <c r="T50" s="12" t="n"/>
      <c r="U50" s="13" t="n">
        <v>190</v>
      </c>
      <c r="V50" s="14" t="inlineStr">
        <is>
          <t>No.</t>
        </is>
      </c>
      <c r="W50" s="14" t="n"/>
      <c r="X50" s="14" t="n"/>
      <c r="Y50" s="90" t="inlineStr">
        <is>
          <t>Old V.</t>
        </is>
      </c>
      <c r="Z50" s="455">
        <f>U50-W50</f>
        <v/>
      </c>
      <c r="AA50" s="456">
        <f>AC50+AH50+AK50+AN50+AQ50+AT50+AW50+AZ50+BC50+BF50+BI50+BL50+BO50</f>
        <v/>
      </c>
      <c r="AB50" s="457" t="n">
        <v>0</v>
      </c>
      <c r="AC50" s="458">
        <f>Z50-AD50-AE50-AB50</f>
        <v/>
      </c>
      <c r="AD50" s="459" t="n">
        <v>190</v>
      </c>
      <c r="AE50" s="462" t="n">
        <v>0</v>
      </c>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row>
    <row r="51" hidden="1" ht="11.85" customHeight="1">
      <c r="A51" s="8" t="inlineStr">
        <is>
          <t>SP</t>
        </is>
      </c>
      <c r="B51" s="9" t="n">
        <v>45397</v>
      </c>
      <c r="C51" s="8" t="inlineStr">
        <is>
          <t>NA</t>
        </is>
      </c>
      <c r="D51" s="8" t="n">
        <v>2400091</v>
      </c>
      <c r="E51" s="8" t="inlineStr">
        <is>
          <t>SP0095</t>
        </is>
      </c>
      <c r="F51" s="31" t="inlineStr">
        <is>
          <t>Medical Paper 60gm Printed-FAS Chlorex 1%-3ml [Width 408mm]</t>
        </is>
      </c>
      <c r="G51" s="10" t="inlineStr">
        <is>
          <t>SP2400029</t>
        </is>
      </c>
      <c r="H51" s="8" t="inlineStr">
        <is>
          <t>STERIFIT Srl Società Unipersonale</t>
        </is>
      </c>
      <c r="I51" s="8" t="n"/>
      <c r="J51" s="10" t="inlineStr">
        <is>
          <t>23.02338-001</t>
        </is>
      </c>
      <c r="K51" s="10" t="inlineStr">
        <is>
          <t>16/11/2023</t>
        </is>
      </c>
      <c r="L51" s="10" t="inlineStr">
        <is>
          <t>16.11.2023</t>
        </is>
      </c>
      <c r="M51" s="10" t="inlineStr">
        <is>
          <t>15/11/2029</t>
        </is>
      </c>
      <c r="N51" s="10" t="inlineStr">
        <is>
          <t>15.11.2029</t>
        </is>
      </c>
      <c r="O51" s="8" t="inlineStr">
        <is>
          <t>NA</t>
        </is>
      </c>
      <c r="P51" s="10" t="inlineStr">
        <is>
          <t>NA</t>
        </is>
      </c>
      <c r="Q51" s="8" t="inlineStr">
        <is>
          <t>25.04.2026</t>
        </is>
      </c>
      <c r="R51" s="11" t="n"/>
      <c r="S51" s="12" t="n"/>
      <c r="T51" s="12" t="n"/>
      <c r="U51" s="13" t="n">
        <v>150</v>
      </c>
      <c r="V51" s="14" t="inlineStr">
        <is>
          <t>Kg.</t>
        </is>
      </c>
      <c r="W51" s="14" t="n">
        <v>0.15</v>
      </c>
      <c r="X51" s="14" t="n"/>
      <c r="Y51" s="88" t="n">
        <v>5</v>
      </c>
      <c r="Z51" s="455">
        <f>U51-W51</f>
        <v/>
      </c>
      <c r="AA51" s="456">
        <f>AC51+AH51+AK51+AN51+AQ51+AT51+AW51+AZ51+BC51+BF51+BI51+BL51+BO51</f>
        <v/>
      </c>
      <c r="AB51" s="457" t="n">
        <v>0</v>
      </c>
      <c r="AC51" s="458">
        <f>Z51-AD51-AE51-AB51</f>
        <v/>
      </c>
      <c r="AD51" s="459" t="n"/>
      <c r="AE51" s="462" t="n">
        <v>0</v>
      </c>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row>
    <row r="52" hidden="1" ht="11.85" customHeight="1">
      <c r="A52" s="8" t="inlineStr">
        <is>
          <t>SP</t>
        </is>
      </c>
      <c r="B52" s="9" t="n">
        <v>45397</v>
      </c>
      <c r="C52" s="8" t="inlineStr">
        <is>
          <t>NA</t>
        </is>
      </c>
      <c r="D52" s="8" t="n">
        <v>2400092</v>
      </c>
      <c r="E52" s="8" t="inlineStr">
        <is>
          <t>SP0096</t>
        </is>
      </c>
      <c r="F52" s="22" t="inlineStr">
        <is>
          <t>Medical Paper 60gm Printed-FAS Chlorex 0.5%-3ml[Width 408mm</t>
        </is>
      </c>
      <c r="G52" s="10" t="inlineStr">
        <is>
          <t>SP2400030</t>
        </is>
      </c>
      <c r="H52" s="8" t="inlineStr">
        <is>
          <t>STERIFIT Srl Società Unipersonale</t>
        </is>
      </c>
      <c r="I52" s="8" t="n"/>
      <c r="J52" s="10" t="inlineStr">
        <is>
          <t>23.02337-001</t>
        </is>
      </c>
      <c r="K52" s="10" t="inlineStr">
        <is>
          <t>16/11/2023</t>
        </is>
      </c>
      <c r="L52" s="10" t="inlineStr">
        <is>
          <t>16.11.2023</t>
        </is>
      </c>
      <c r="M52" s="10" t="inlineStr">
        <is>
          <t>15/11/2029</t>
        </is>
      </c>
      <c r="N52" s="10" t="inlineStr">
        <is>
          <t>15.11.2029</t>
        </is>
      </c>
      <c r="O52" s="8" t="inlineStr">
        <is>
          <t>NA</t>
        </is>
      </c>
      <c r="P52" s="10" t="inlineStr">
        <is>
          <t>NA</t>
        </is>
      </c>
      <c r="Q52" s="8" t="inlineStr">
        <is>
          <t>25.04.2026</t>
        </is>
      </c>
      <c r="R52" s="21" t="n"/>
      <c r="S52" s="12" t="n"/>
      <c r="T52" s="12" t="n"/>
      <c r="U52" s="13" t="n">
        <v>153.7</v>
      </c>
      <c r="V52" s="14" t="inlineStr">
        <is>
          <t>Kg.</t>
        </is>
      </c>
      <c r="W52" s="14" t="n">
        <v>0.15</v>
      </c>
      <c r="X52" s="14" t="n"/>
      <c r="Y52" s="88" t="n">
        <v>5</v>
      </c>
      <c r="Z52" s="455">
        <f>U52-W52</f>
        <v/>
      </c>
      <c r="AA52" s="456">
        <f>AC52+AH52+AK52+AN52+AQ52+AT52+AW52+AZ52+BC52+BF52+BI52+BL52+BO52</f>
        <v/>
      </c>
      <c r="AB52" s="457" t="n">
        <v>0</v>
      </c>
      <c r="AC52" s="458">
        <f>Z52-AD52-AE52-AB52</f>
        <v/>
      </c>
      <c r="AD52" s="459" t="n"/>
      <c r="AE52" s="462" t="n">
        <v>0</v>
      </c>
      <c r="AF52" s="14" t="inlineStr">
        <is>
          <t>21.10.2025</t>
        </is>
      </c>
      <c r="AG52" s="14" t="inlineStr">
        <is>
          <t>L25J009</t>
        </is>
      </c>
      <c r="AH52" s="14" t="n">
        <v>-23</v>
      </c>
      <c r="AI52" s="14" t="inlineStr">
        <is>
          <t>26.10.2025</t>
        </is>
      </c>
      <c r="AJ52" s="14" t="inlineStr">
        <is>
          <t>R-L25J009</t>
        </is>
      </c>
      <c r="AK52" s="14" t="n">
        <v>20.745</v>
      </c>
      <c r="AL52" s="14" t="inlineStr">
        <is>
          <t>28.12.2025</t>
        </is>
      </c>
      <c r="AM52" s="14" t="inlineStr">
        <is>
          <t>L25L005</t>
        </is>
      </c>
      <c r="AN52" s="14" t="n">
        <v>-21.3</v>
      </c>
      <c r="AO52" s="14" t="inlineStr">
        <is>
          <t>31.12.2025</t>
        </is>
      </c>
      <c r="AP52" s="14" t="inlineStr">
        <is>
          <t>R-L25L005</t>
        </is>
      </c>
      <c r="AQ52" s="14" t="n">
        <v>17.07</v>
      </c>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row>
    <row r="53" hidden="1" ht="11.85" customHeight="1">
      <c r="A53" s="8" t="inlineStr">
        <is>
          <t>SP</t>
        </is>
      </c>
      <c r="B53" s="9" t="n">
        <v>45397</v>
      </c>
      <c r="C53" s="8" t="inlineStr">
        <is>
          <t>NA</t>
        </is>
      </c>
      <c r="D53" s="8" t="n">
        <v>2400093</v>
      </c>
      <c r="E53" s="8" t="inlineStr">
        <is>
          <t>SP0097</t>
        </is>
      </c>
      <c r="F53" s="8" t="inlineStr">
        <is>
          <t>Medical Paper 60gm Printed-FAS IODO10%-3ml[Width 408mm</t>
        </is>
      </c>
      <c r="G53" s="10" t="inlineStr">
        <is>
          <t>SP2400031</t>
        </is>
      </c>
      <c r="H53" s="8" t="inlineStr">
        <is>
          <t>STERIFIT Srl Società Unipersonale</t>
        </is>
      </c>
      <c r="I53" s="8" t="n"/>
      <c r="J53" s="10" t="inlineStr">
        <is>
          <t>23.02342-001</t>
        </is>
      </c>
      <c r="K53" s="10" t="inlineStr">
        <is>
          <t>16/11/2023</t>
        </is>
      </c>
      <c r="L53" s="10" t="inlineStr">
        <is>
          <t>16.11.2023</t>
        </is>
      </c>
      <c r="M53" s="10" t="inlineStr">
        <is>
          <t>15/11/2029</t>
        </is>
      </c>
      <c r="N53" s="10" t="inlineStr">
        <is>
          <t>15.11.2029</t>
        </is>
      </c>
      <c r="O53" s="8" t="inlineStr">
        <is>
          <t>NA</t>
        </is>
      </c>
      <c r="P53" s="10" t="inlineStr">
        <is>
          <t>NA</t>
        </is>
      </c>
      <c r="Q53" s="8" t="inlineStr">
        <is>
          <t>28.04.2026</t>
        </is>
      </c>
      <c r="R53" s="11" t="n"/>
      <c r="S53" s="12" t="n"/>
      <c r="T53" s="12" t="n"/>
      <c r="U53" s="13" t="n">
        <v>189.1</v>
      </c>
      <c r="V53" s="14" t="inlineStr">
        <is>
          <t>Kg.</t>
        </is>
      </c>
      <c r="W53" s="14" t="n"/>
      <c r="X53" s="14" t="n"/>
      <c r="Y53" s="90" t="inlineStr">
        <is>
          <t>?</t>
        </is>
      </c>
      <c r="Z53" s="455">
        <f>U53-W53</f>
        <v/>
      </c>
      <c r="AA53" s="456">
        <f>AC53+AH53+AK53+AN53+AQ53+AT53+AW53+AZ53+BC53+BF53+BI53+BL53+BO53</f>
        <v/>
      </c>
      <c r="AB53" s="457" t="n">
        <v>0</v>
      </c>
      <c r="AC53" s="458">
        <f>Z53-AD53-AE53-AB53</f>
        <v/>
      </c>
      <c r="AD53" s="459" t="n">
        <v>189.1</v>
      </c>
      <c r="AE53" s="462" t="n">
        <v>0</v>
      </c>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row>
    <row r="54" hidden="1" ht="11.85" customHeight="1">
      <c r="A54" s="8" t="inlineStr">
        <is>
          <t xml:space="preserve">SF </t>
        </is>
      </c>
      <c r="B54" s="9" t="n">
        <v>45398</v>
      </c>
      <c r="C54" s="8" t="inlineStr">
        <is>
          <t>NA</t>
        </is>
      </c>
      <c r="D54" s="8" t="n">
        <v>2400095</v>
      </c>
      <c r="E54" s="8" t="inlineStr">
        <is>
          <t>SF0049</t>
        </is>
      </c>
      <c r="F54" s="8" t="inlineStr">
        <is>
          <t>ZOANIX Soft Gelatine Capsule Blisters</t>
        </is>
      </c>
      <c r="G54" s="10" t="inlineStr">
        <is>
          <t>SF2400001</t>
        </is>
      </c>
      <c r="H54" s="8" t="inlineStr">
        <is>
          <t>Catalent Italy S.P.A</t>
        </is>
      </c>
      <c r="I54" s="8" t="n"/>
      <c r="J54" s="10" t="inlineStr">
        <is>
          <t>23110506A</t>
        </is>
      </c>
      <c r="K54" s="10" t="inlineStr">
        <is>
          <t>11/2023</t>
        </is>
      </c>
      <c r="L54" s="10" t="inlineStr">
        <is>
          <t>00.11.2023</t>
        </is>
      </c>
      <c r="M54" s="463" t="inlineStr">
        <is>
          <t>11/2026</t>
        </is>
      </c>
      <c r="N54" s="10" t="inlineStr">
        <is>
          <t>00.11.2026</t>
        </is>
      </c>
      <c r="O54" s="8" t="inlineStr">
        <is>
          <t>NA</t>
        </is>
      </c>
      <c r="P54" s="10" t="inlineStr">
        <is>
          <t>.</t>
        </is>
      </c>
      <c r="Q54" s="8" t="n"/>
      <c r="R54" s="11" t="n"/>
      <c r="S54" s="12" t="n"/>
      <c r="T54" s="12" t="n"/>
      <c r="U54" s="13" t="n">
        <v>303</v>
      </c>
      <c r="V54" s="14" t="inlineStr">
        <is>
          <t>No.</t>
        </is>
      </c>
      <c r="W54" s="14" t="n"/>
      <c r="X54" s="14" t="n"/>
      <c r="Y54" s="90" t="n"/>
      <c r="Z54" s="455">
        <f>U54-W54</f>
        <v/>
      </c>
      <c r="AA54" s="456">
        <f>AC54+AH54+AK54+AN54+AQ54+AT54+AW54+AZ54+BC54+BF54+BI54+BL54+BO54</f>
        <v/>
      </c>
      <c r="AB54" s="457" t="n">
        <v>0</v>
      </c>
      <c r="AC54" s="458">
        <f>Z54-AD54-AE54-AB54</f>
        <v/>
      </c>
      <c r="AD54" s="459" t="n"/>
      <c r="AE54" s="462" t="n">
        <v>0</v>
      </c>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Q54" s="7" t="inlineStr">
        <is>
          <t>.</t>
        </is>
      </c>
    </row>
    <row r="55" hidden="1" ht="11.85" customHeight="1">
      <c r="A55" s="8" t="inlineStr">
        <is>
          <t>SP</t>
        </is>
      </c>
      <c r="B55" s="9" t="n">
        <v>45398</v>
      </c>
      <c r="C55" s="8" t="inlineStr">
        <is>
          <t>NA</t>
        </is>
      </c>
      <c r="D55" s="8" t="n">
        <v>2400096</v>
      </c>
      <c r="E55" s="8" t="inlineStr">
        <is>
          <t>SP0100</t>
        </is>
      </c>
      <c r="F55" s="8" t="inlineStr">
        <is>
          <t>Label for FAS Chlorex 2% Box</t>
        </is>
      </c>
      <c r="G55" s="10" t="inlineStr">
        <is>
          <t>SP2400033</t>
        </is>
      </c>
      <c r="H55" s="8" t="inlineStr">
        <is>
          <t>Global Pac Saudi</t>
        </is>
      </c>
      <c r="I55" s="8" t="n"/>
      <c r="J55" s="10" t="inlineStr">
        <is>
          <t>SSMC0402024</t>
        </is>
      </c>
      <c r="K55" s="10" t="inlineStr">
        <is>
          <t>06/04/2024</t>
        </is>
      </c>
      <c r="L55" s="10" t="inlineStr">
        <is>
          <t>06.04.2024</t>
        </is>
      </c>
      <c r="M55" s="10" t="inlineStr">
        <is>
          <t>06/04/2026</t>
        </is>
      </c>
      <c r="N55" s="10" t="inlineStr">
        <is>
          <t>06.04.2026</t>
        </is>
      </c>
      <c r="O55" s="8" t="inlineStr">
        <is>
          <t>NA</t>
        </is>
      </c>
      <c r="P55" s="10" t="inlineStr">
        <is>
          <t>NA</t>
        </is>
      </c>
      <c r="Q55" s="8" t="inlineStr">
        <is>
          <t>16.04.2026</t>
        </is>
      </c>
      <c r="R55" s="21" t="n"/>
      <c r="S55" s="12" t="n"/>
      <c r="T55" s="12" t="n"/>
      <c r="U55" s="13" t="n">
        <v>265</v>
      </c>
      <c r="V55" s="14" t="inlineStr">
        <is>
          <t>No.</t>
        </is>
      </c>
      <c r="W55" s="14" t="n"/>
      <c r="X55" s="14" t="n"/>
      <c r="Y55" s="90" t="inlineStr">
        <is>
          <t>Old V.</t>
        </is>
      </c>
      <c r="Z55" s="455">
        <f>U55-W55</f>
        <v/>
      </c>
      <c r="AA55" s="456">
        <f>AC55+AH55+AK55+AN55+AQ55+AT55+AW55+AZ55+BC55+BF55+BI55+BL55+BO55</f>
        <v/>
      </c>
      <c r="AB55" s="457" t="n">
        <v>0</v>
      </c>
      <c r="AC55" s="458">
        <f>Z55-AD55-AE55-AB55</f>
        <v/>
      </c>
      <c r="AD55" s="459" t="n">
        <v>240</v>
      </c>
      <c r="AE55" s="462" t="n">
        <v>0</v>
      </c>
      <c r="AF55" s="14" t="inlineStr">
        <is>
          <t>11.11.2025</t>
        </is>
      </c>
      <c r="AG55" s="14" t="n">
        <v>13</v>
      </c>
      <c r="AH55" s="14" t="n">
        <v>-18</v>
      </c>
      <c r="AI55" s="14" t="inlineStr">
        <is>
          <t>26.11.2025</t>
        </is>
      </c>
      <c r="AJ55" s="14" t="n">
        <v>45</v>
      </c>
      <c r="AK55" s="14" t="n">
        <v>-112</v>
      </c>
      <c r="AL55" s="14" t="inlineStr">
        <is>
          <t>01.12.2025</t>
        </is>
      </c>
      <c r="AM55" s="14" t="inlineStr">
        <is>
          <t>R-0045/2025</t>
        </is>
      </c>
      <c r="AN55" s="14" t="n">
        <v>105</v>
      </c>
      <c r="AO55" s="14" t="n"/>
      <c r="AP55" s="14" t="n"/>
      <c r="AQ55" s="14" t="n"/>
      <c r="AR55" s="14" t="n"/>
      <c r="AS55" s="14" t="n"/>
      <c r="AT55" s="14" t="n"/>
      <c r="AU55" s="14" t="n"/>
      <c r="AV55" s="14" t="n"/>
      <c r="AW55" s="14" t="n"/>
      <c r="AX55" s="14" t="n"/>
      <c r="AY55" s="14" t="n"/>
      <c r="AZ55" s="14" t="n"/>
      <c r="BA55" s="14" t="n"/>
      <c r="BB55" s="14" t="n"/>
      <c r="BC55" s="14" t="n"/>
      <c r="BD55" s="14" t="n"/>
      <c r="BE55" s="14" t="n"/>
      <c r="BF55" s="14" t="n"/>
      <c r="BG55" s="14" t="n"/>
      <c r="BH55" s="14" t="n"/>
      <c r="BI55" s="14" t="n"/>
      <c r="BJ55" s="14" t="n"/>
      <c r="BK55" s="14" t="n"/>
      <c r="BL55" s="14" t="n"/>
      <c r="BM55" s="14" t="n"/>
      <c r="BN55" s="14" t="n"/>
      <c r="BO55" s="14" t="n"/>
    </row>
    <row r="56" hidden="1" ht="11.85" customHeight="1">
      <c r="A56" s="8" t="inlineStr">
        <is>
          <t>TP</t>
        </is>
      </c>
      <c r="B56" s="9" t="n">
        <v>45398</v>
      </c>
      <c r="C56" s="8" t="inlineStr">
        <is>
          <t>NA</t>
        </is>
      </c>
      <c r="D56" s="8" t="n">
        <v>2400097</v>
      </c>
      <c r="E56" s="8" t="inlineStr">
        <is>
          <t>TP0002</t>
        </is>
      </c>
      <c r="F56" s="8" t="inlineStr">
        <is>
          <t>Label for FAS Chlorex 2% Outer Carton</t>
        </is>
      </c>
      <c r="G56" s="10" t="inlineStr">
        <is>
          <t>TP2400003</t>
        </is>
      </c>
      <c r="H56" s="8" t="inlineStr">
        <is>
          <t>Global Pac Saudi</t>
        </is>
      </c>
      <c r="I56" s="8" t="n"/>
      <c r="J56" s="10" t="inlineStr">
        <is>
          <t>SSMC0402024</t>
        </is>
      </c>
      <c r="K56" s="10" t="inlineStr">
        <is>
          <t>06/04/2024</t>
        </is>
      </c>
      <c r="L56" s="10" t="inlineStr">
        <is>
          <t>06.04.2024</t>
        </is>
      </c>
      <c r="M56" s="10" t="inlineStr">
        <is>
          <t>06/04/2026</t>
        </is>
      </c>
      <c r="N56" s="10" t="inlineStr">
        <is>
          <t>06.04.2026</t>
        </is>
      </c>
      <c r="O56" s="8" t="inlineStr">
        <is>
          <t>NA</t>
        </is>
      </c>
      <c r="P56" s="10" t="inlineStr">
        <is>
          <t>NA</t>
        </is>
      </c>
      <c r="Q56" s="8" t="inlineStr">
        <is>
          <t>16.04.2026</t>
        </is>
      </c>
      <c r="R56" s="11" t="n"/>
      <c r="S56" s="12" t="n"/>
      <c r="T56" s="12" t="n"/>
      <c r="U56" s="13" t="n">
        <v>60</v>
      </c>
      <c r="V56" s="14" t="inlineStr">
        <is>
          <t>No.</t>
        </is>
      </c>
      <c r="W56" s="14" t="n"/>
      <c r="X56" s="14" t="n"/>
      <c r="Y56" s="90" t="inlineStr">
        <is>
          <t>Old V.</t>
        </is>
      </c>
      <c r="Z56" s="455">
        <f>U56-W56</f>
        <v/>
      </c>
      <c r="AA56" s="456">
        <f>AC56+AH56+AK56+AN56+AQ56+AT56+AW56+AZ56+BC56+BF56+BI56+BL56+BO56</f>
        <v/>
      </c>
      <c r="AB56" s="457" t="n">
        <v>0</v>
      </c>
      <c r="AC56" s="458">
        <f>Z56-AD56-AE56-AB56</f>
        <v/>
      </c>
      <c r="AD56" s="459" t="n">
        <v>60</v>
      </c>
      <c r="AE56" s="462" t="n">
        <v>0</v>
      </c>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row>
    <row r="57" hidden="1" ht="11.85" customHeight="1">
      <c r="A57" s="8" t="inlineStr">
        <is>
          <t>RM</t>
        </is>
      </c>
      <c r="B57" s="9" t="n">
        <v>45399</v>
      </c>
      <c r="C57" s="8" t="inlineStr">
        <is>
          <t>NA</t>
        </is>
      </c>
      <c r="D57" s="8" t="n">
        <v>2400098</v>
      </c>
      <c r="E57" s="8" t="inlineStr">
        <is>
          <t>RM0035</t>
        </is>
      </c>
      <c r="F57" s="8" t="inlineStr">
        <is>
          <t>Colloidal Silicon Dioxide</t>
        </is>
      </c>
      <c r="G57" s="10" t="inlineStr">
        <is>
          <t>RM2400017</t>
        </is>
      </c>
      <c r="H57" s="8" t="inlineStr">
        <is>
          <t>Evonik Leading Beyond Chemistry</t>
        </is>
      </c>
      <c r="I57" s="8" t="n"/>
      <c r="J57" s="10" t="inlineStr">
        <is>
          <t>233111520</t>
        </is>
      </c>
      <c r="K57" s="10" t="inlineStr">
        <is>
          <t>15/11/2023</t>
        </is>
      </c>
      <c r="L57" s="10" t="inlineStr">
        <is>
          <t>15.11.2023</t>
        </is>
      </c>
      <c r="M57" s="10" t="inlineStr">
        <is>
          <t>14/11/2025</t>
        </is>
      </c>
      <c r="N57" s="101" t="inlineStr">
        <is>
          <t>14.11.2025</t>
        </is>
      </c>
      <c r="O57" s="8" t="inlineStr">
        <is>
          <t>NA</t>
        </is>
      </c>
      <c r="P57" s="10" t="inlineStr">
        <is>
          <t>NA</t>
        </is>
      </c>
      <c r="Q57" s="8" t="inlineStr">
        <is>
          <t>22.06.2027</t>
        </is>
      </c>
      <c r="R57" s="21" t="n"/>
      <c r="S57" s="12" t="n"/>
      <c r="T57" s="12" t="n"/>
      <c r="U57" s="13" t="n">
        <v>7.337</v>
      </c>
      <c r="V57" s="14" t="inlineStr">
        <is>
          <t>Kg.</t>
        </is>
      </c>
      <c r="W57" s="14" t="n"/>
      <c r="X57" s="14" t="n"/>
      <c r="Y57" s="90" t="inlineStr">
        <is>
          <t>Exp.</t>
        </is>
      </c>
      <c r="Z57" s="455">
        <f>U57-W57</f>
        <v/>
      </c>
      <c r="AA57" s="456">
        <f>AC57+AH57+AK57+AN57+AQ57+AT57+AW57+AZ57+BC57+BF57+BI57+BL57+BO57</f>
        <v/>
      </c>
      <c r="AB57" s="457" t="n">
        <v>0</v>
      </c>
      <c r="AC57" s="458">
        <f>Z57-AD57-AE57-AB57</f>
        <v/>
      </c>
      <c r="AD57" s="459" t="n">
        <v>3.209</v>
      </c>
      <c r="AE57" s="462" t="n">
        <v>0</v>
      </c>
      <c r="AF57" s="14" t="inlineStr">
        <is>
          <t>15.09.2025</t>
        </is>
      </c>
      <c r="AG57" s="14" t="inlineStr">
        <is>
          <t>T25I001</t>
        </is>
      </c>
      <c r="AH57" s="14" t="n">
        <v>-0.502</v>
      </c>
      <c r="AI57" s="14" t="inlineStr">
        <is>
          <t>15.09.2025</t>
        </is>
      </c>
      <c r="AJ57" s="14" t="inlineStr">
        <is>
          <t>T25I002</t>
        </is>
      </c>
      <c r="AK57" s="14" t="n">
        <v>-0.57</v>
      </c>
      <c r="AL57" s="14" t="inlineStr">
        <is>
          <t>18.09.2025</t>
        </is>
      </c>
      <c r="AM57" s="14" t="inlineStr">
        <is>
          <t>C25I001</t>
        </is>
      </c>
      <c r="AN57" s="14" t="n">
        <v>-1.49</v>
      </c>
      <c r="AO57" s="14" t="inlineStr">
        <is>
          <t>23 2-26.10.2025</t>
        </is>
      </c>
      <c r="AP57" s="14" t="inlineStr">
        <is>
          <t>T25J001 T25J002 T25J003</t>
        </is>
      </c>
      <c r="AQ57" s="14">
        <f>-3*(0.206)</f>
        <v/>
      </c>
      <c r="AR57" s="14" t="inlineStr">
        <is>
          <t>26.10.2025</t>
        </is>
      </c>
      <c r="AS57" s="14" t="inlineStr">
        <is>
          <t>MR250209</t>
        </is>
      </c>
      <c r="AT57" s="14" t="n">
        <v>-0.05</v>
      </c>
      <c r="AU57" s="14" t="inlineStr">
        <is>
          <t>3-29.10.2025</t>
        </is>
      </c>
      <c r="AV57" s="14" t="inlineStr">
        <is>
          <t>T25J004-5-6</t>
        </is>
      </c>
      <c r="AW57" s="14">
        <f>-3*(0.206)</f>
        <v/>
      </c>
      <c r="AX57" s="14" t="inlineStr">
        <is>
          <t>09.11.2025</t>
        </is>
      </c>
      <c r="AY57" s="14" t="inlineStr">
        <is>
          <t>C25K002</t>
        </is>
      </c>
      <c r="AZ57" s="14" t="n">
        <v>-0.1419</v>
      </c>
      <c r="BA57" s="14" t="inlineStr">
        <is>
          <t>10.11.2025</t>
        </is>
      </c>
      <c r="BB57" s="14" t="inlineStr">
        <is>
          <t>C25K003</t>
        </is>
      </c>
      <c r="BC57" s="14" t="n">
        <v>-0.1386</v>
      </c>
      <c r="BD57" s="14" t="n"/>
      <c r="BE57" s="14" t="n"/>
      <c r="BF57" s="14" t="n"/>
      <c r="BG57" s="14" t="n"/>
      <c r="BH57" s="14" t="n"/>
      <c r="BI57" s="14" t="n"/>
      <c r="BJ57" s="14" t="n"/>
      <c r="BK57" s="14" t="n"/>
      <c r="BL57" s="14" t="n"/>
      <c r="BM57" s="14" t="n"/>
      <c r="BN57" s="14" t="n"/>
      <c r="BO57" s="14" t="n"/>
    </row>
    <row r="58" hidden="1" ht="11.85" customHeight="1">
      <c r="A58" s="8" t="inlineStr">
        <is>
          <t>SP</t>
        </is>
      </c>
      <c r="B58" s="9" t="n">
        <v>45399</v>
      </c>
      <c r="C58" s="8" t="inlineStr">
        <is>
          <t>NA</t>
        </is>
      </c>
      <c r="D58" s="8" t="n">
        <v>2400099</v>
      </c>
      <c r="E58" s="8" t="inlineStr">
        <is>
          <t>SP0131</t>
        </is>
      </c>
      <c r="F58" s="8" t="inlineStr">
        <is>
          <t>Pamphlet-Epasterin Soft Gelatin Capsule</t>
        </is>
      </c>
      <c r="G58" s="10" t="inlineStr">
        <is>
          <t>SP2400034</t>
        </is>
      </c>
      <c r="H58" s="8" t="inlineStr">
        <is>
          <t>Catalent Italy S.P.A</t>
        </is>
      </c>
      <c r="I58" s="8" t="n"/>
      <c r="J58" s="10" t="inlineStr">
        <is>
          <t>5761294</t>
        </is>
      </c>
      <c r="K58" s="10" t="inlineStr">
        <is>
          <t>31/01/2024</t>
        </is>
      </c>
      <c r="L58" s="10" t="inlineStr">
        <is>
          <t>31.01.2024</t>
        </is>
      </c>
      <c r="M58" s="10" t="inlineStr">
        <is>
          <t>02/2027</t>
        </is>
      </c>
      <c r="N58" s="10" t="inlineStr">
        <is>
          <t>00.02.2027</t>
        </is>
      </c>
      <c r="O58" s="8" t="inlineStr">
        <is>
          <t>NA</t>
        </is>
      </c>
      <c r="P58" s="10" t="inlineStr">
        <is>
          <t>NA</t>
        </is>
      </c>
      <c r="Q58" s="8" t="inlineStr">
        <is>
          <t>24.06.2026</t>
        </is>
      </c>
      <c r="R58" s="11" t="n"/>
      <c r="S58" s="12" t="n"/>
      <c r="T58" s="12" t="n"/>
      <c r="U58" s="13" t="n">
        <v>5611</v>
      </c>
      <c r="V58" s="14" t="inlineStr">
        <is>
          <t>No.</t>
        </is>
      </c>
      <c r="W58" s="14" t="n"/>
      <c r="X58" s="14" t="n"/>
      <c r="Y58" s="90" t="n"/>
      <c r="Z58" s="455">
        <f>U58-W58</f>
        <v/>
      </c>
      <c r="AA58" s="456">
        <f>AC58+AH58+AK58+AN58+AQ58+AT58+AW58+AZ58+BC58+BF58+BI58+BL58+BO58</f>
        <v/>
      </c>
      <c r="AB58" s="457" t="n">
        <v>0</v>
      </c>
      <c r="AC58" s="458">
        <f>Z58-AD58-AE58-AB58</f>
        <v/>
      </c>
      <c r="AD58" s="459" t="n"/>
      <c r="AE58" s="462" t="n">
        <v>0</v>
      </c>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row>
    <row r="59" hidden="1" ht="11.85" customHeight="1">
      <c r="A59" s="8" t="inlineStr">
        <is>
          <t>SP</t>
        </is>
      </c>
      <c r="B59" s="44" t="n">
        <v>45404</v>
      </c>
      <c r="C59" s="22" t="inlineStr">
        <is>
          <t>NA</t>
        </is>
      </c>
      <c r="D59" s="22" t="n">
        <v>2400103</v>
      </c>
      <c r="E59" s="22" t="inlineStr">
        <is>
          <t>SP0098</t>
        </is>
      </c>
      <c r="F59" s="22" t="inlineStr">
        <is>
          <t>Medical Paper 60gm Printed-FAS Chlorex2%-10.5ml[Width 408mm</t>
        </is>
      </c>
      <c r="G59" s="23" t="inlineStr">
        <is>
          <t>SP2400037</t>
        </is>
      </c>
      <c r="H59" s="22" t="inlineStr">
        <is>
          <t>Shangdong Qilu Ethylene Chemicals Co.LTd</t>
        </is>
      </c>
      <c r="I59" s="22" t="n"/>
      <c r="J59" s="23" t="n">
        <v>240130</v>
      </c>
      <c r="K59" s="44" t="n">
        <v>45321</v>
      </c>
      <c r="L59" s="10" t="inlineStr">
        <is>
          <t>30.01.2024</t>
        </is>
      </c>
      <c r="M59" s="44" t="n">
        <v>46052</v>
      </c>
      <c r="N59" s="101" t="inlineStr">
        <is>
          <t>30.01.2026</t>
        </is>
      </c>
      <c r="O59" s="8" t="inlineStr">
        <is>
          <t>NA</t>
        </is>
      </c>
      <c r="P59" s="10" t="inlineStr">
        <is>
          <t>NA</t>
        </is>
      </c>
      <c r="Q59" s="8" t="inlineStr">
        <is>
          <t>28.04.2026</t>
        </is>
      </c>
      <c r="R59" s="43" t="n"/>
      <c r="S59" s="12" t="n"/>
      <c r="T59" s="12" t="n"/>
      <c r="U59" s="13" t="n">
        <v>166.85</v>
      </c>
      <c r="V59" s="14" t="inlineStr">
        <is>
          <t>Kg.</t>
        </is>
      </c>
      <c r="W59" s="14" t="n"/>
      <c r="X59" s="14" t="n"/>
      <c r="Y59" s="90" t="inlineStr">
        <is>
          <t>Exp.</t>
        </is>
      </c>
      <c r="Z59" s="455">
        <f>U59-W59</f>
        <v/>
      </c>
      <c r="AA59" s="456">
        <f>AC59+AH59+AK59+AN59+AQ59+AT59+AW59+AZ59+BC59+BF59+BI59+BL59+BO59</f>
        <v/>
      </c>
      <c r="AB59" s="457" t="n">
        <v>0</v>
      </c>
      <c r="AC59" s="458">
        <f>Z59-AD59-AE59-AB59</f>
        <v/>
      </c>
      <c r="AD59" s="459" t="n">
        <v>9.9</v>
      </c>
      <c r="AE59" s="462" t="n">
        <v>0</v>
      </c>
      <c r="AF59" s="14" t="inlineStr">
        <is>
          <t>12.08.2025</t>
        </is>
      </c>
      <c r="AG59" s="14" t="inlineStr">
        <is>
          <t>L25H006</t>
        </is>
      </c>
      <c r="AH59" s="14" t="n">
        <v>-29.1</v>
      </c>
      <c r="AI59" s="14" t="inlineStr">
        <is>
          <t>17.08.2025</t>
        </is>
      </c>
      <c r="AJ59" s="14" t="inlineStr">
        <is>
          <t>L25H011</t>
        </is>
      </c>
      <c r="AK59" s="14" t="n">
        <v>-57.1</v>
      </c>
      <c r="AL59" s="14" t="inlineStr">
        <is>
          <t>31.08.2025</t>
        </is>
      </c>
      <c r="AM59" s="14" t="inlineStr">
        <is>
          <t>R-L25H006</t>
        </is>
      </c>
      <c r="AN59" s="14" t="n">
        <v>25.3</v>
      </c>
      <c r="AO59" s="14" t="inlineStr">
        <is>
          <t>25.09.2025</t>
        </is>
      </c>
      <c r="AP59" s="14" t="inlineStr">
        <is>
          <t>L25I011</t>
        </is>
      </c>
      <c r="AQ59" s="14" t="n">
        <v>-50.5</v>
      </c>
      <c r="AR59" s="14" t="inlineStr">
        <is>
          <t>30.09.2025</t>
        </is>
      </c>
      <c r="AS59" s="14" t="inlineStr">
        <is>
          <t>L25I012</t>
        </is>
      </c>
      <c r="AT59" s="14" t="n">
        <v>-28.6</v>
      </c>
      <c r="AU59" s="14" t="inlineStr">
        <is>
          <t>30.09.2025</t>
        </is>
      </c>
      <c r="AV59" s="14" t="inlineStr">
        <is>
          <t>L25I013</t>
        </is>
      </c>
      <c r="AW59" s="14" t="n">
        <v>-28.8</v>
      </c>
      <c r="AX59" s="14" t="inlineStr">
        <is>
          <t>27.08.2025</t>
        </is>
      </c>
      <c r="AY59" s="14" t="inlineStr">
        <is>
          <t>R-L25I011</t>
        </is>
      </c>
      <c r="AZ59" s="14" t="n">
        <v>25.4</v>
      </c>
      <c r="BA59" s="14" t="inlineStr">
        <is>
          <t>02.10.2025</t>
        </is>
      </c>
      <c r="BB59" s="14" t="inlineStr">
        <is>
          <t>R-L25I011</t>
        </is>
      </c>
      <c r="BC59" s="14" t="n">
        <v>15.22</v>
      </c>
      <c r="BD59" s="14" t="inlineStr">
        <is>
          <t>05.10.2025 26.10.2025</t>
        </is>
      </c>
      <c r="BE59" s="14" t="inlineStr">
        <is>
          <t xml:space="preserve">R-L25I013 R-L25J008 </t>
        </is>
      </c>
      <c r="BF59" s="14">
        <f>(32.8+9.9)</f>
        <v/>
      </c>
      <c r="BG59" s="14" t="inlineStr">
        <is>
          <t>13.10.2025</t>
        </is>
      </c>
      <c r="BH59" s="14" t="inlineStr">
        <is>
          <t>L25J007</t>
        </is>
      </c>
      <c r="BI59" s="14" t="n">
        <v>-57.6</v>
      </c>
      <c r="BJ59" s="14" t="inlineStr">
        <is>
          <t>13.10.2025 19.10.2025</t>
        </is>
      </c>
      <c r="BK59" s="14" t="inlineStr">
        <is>
          <t>L25J006 L25J008</t>
        </is>
      </c>
      <c r="BL59" s="14">
        <f>-(15.3+4.1)</f>
        <v/>
      </c>
      <c r="BM59" s="14" t="inlineStr">
        <is>
          <t>05.10.2025</t>
        </is>
      </c>
      <c r="BN59" s="14" t="inlineStr">
        <is>
          <t>R-L25I013</t>
        </is>
      </c>
      <c r="BO59" s="14" t="n">
        <v>5.53</v>
      </c>
    </row>
    <row r="60" hidden="1" ht="11.85" customHeight="1">
      <c r="A60" s="8" t="inlineStr">
        <is>
          <t>RM</t>
        </is>
      </c>
      <c r="B60" s="9" t="inlineStr">
        <is>
          <t>30.May.-2024</t>
        </is>
      </c>
      <c r="C60" s="8" t="inlineStr">
        <is>
          <t>NA</t>
        </is>
      </c>
      <c r="D60" s="8" t="n">
        <v>2400105</v>
      </c>
      <c r="E60" s="8" t="inlineStr">
        <is>
          <t>RM0036</t>
        </is>
      </c>
      <c r="F60" s="8" t="inlineStr">
        <is>
          <t>Povidone K30</t>
        </is>
      </c>
      <c r="G60" s="10" t="inlineStr">
        <is>
          <t>RM2400018</t>
        </is>
      </c>
      <c r="H60" s="8" t="inlineStr">
        <is>
          <t>Isp Chemical llc USA</t>
        </is>
      </c>
      <c r="I60" s="8" t="n"/>
      <c r="J60" s="10" t="inlineStr">
        <is>
          <t>0002644418</t>
        </is>
      </c>
      <c r="K60" s="10" t="inlineStr">
        <is>
          <t>05.apri.-2023</t>
        </is>
      </c>
      <c r="L60" s="10" t="inlineStr">
        <is>
          <t>05.04.2023</t>
        </is>
      </c>
      <c r="M60" s="10" t="inlineStr">
        <is>
          <t>04.april.-2026</t>
        </is>
      </c>
      <c r="N60" s="10" t="inlineStr">
        <is>
          <t>00.04.2026</t>
        </is>
      </c>
      <c r="O60" s="8" t="inlineStr">
        <is>
          <t>NA</t>
        </is>
      </c>
      <c r="P60" s="10" t="inlineStr">
        <is>
          <t>NA</t>
        </is>
      </c>
      <c r="Q60" s="8" t="n"/>
      <c r="R60" s="11" t="n"/>
      <c r="S60" s="12" t="n"/>
      <c r="T60" s="12" t="n"/>
      <c r="U60" s="13" t="n">
        <v>49.8</v>
      </c>
      <c r="V60" s="14" t="inlineStr">
        <is>
          <t>Kg.</t>
        </is>
      </c>
      <c r="W60" s="14" t="n"/>
      <c r="X60" s="14" t="n"/>
      <c r="Y60" s="90" t="n"/>
      <c r="Z60" s="455">
        <f>U60-W60</f>
        <v/>
      </c>
      <c r="AA60" s="456">
        <f>AC60+AH60+AK60+AN60+AQ60+AT60+AW60+AZ60+BC60+BF60+BI60+BL60+BO60</f>
        <v/>
      </c>
      <c r="AB60" s="457" t="n">
        <v>49.8</v>
      </c>
      <c r="AC60" s="458">
        <f>Z60-AD60-AE60-AB60</f>
        <v/>
      </c>
      <c r="AD60" s="459" t="n"/>
      <c r="AE60" s="462" t="n">
        <v>0</v>
      </c>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row>
    <row r="61" hidden="1" ht="11.85" customHeight="1">
      <c r="A61" s="8" t="inlineStr">
        <is>
          <t>RM</t>
        </is>
      </c>
      <c r="B61" s="9" t="inlineStr">
        <is>
          <t>06.june.-2024</t>
        </is>
      </c>
      <c r="C61" s="8" t="inlineStr">
        <is>
          <t>SSMC0522024</t>
        </is>
      </c>
      <c r="D61" s="8" t="n">
        <v>2400108</v>
      </c>
      <c r="E61" s="8" t="inlineStr">
        <is>
          <t>RM0013</t>
        </is>
      </c>
      <c r="F61" s="8" t="inlineStr">
        <is>
          <t>Lactose Monohydrate</t>
        </is>
      </c>
      <c r="G61" s="10" t="inlineStr">
        <is>
          <t>RM2400020</t>
        </is>
      </c>
      <c r="H61" s="8" t="inlineStr">
        <is>
          <t>DFE-Gemany</t>
        </is>
      </c>
      <c r="I61" s="8" t="n"/>
      <c r="J61" s="10" t="inlineStr">
        <is>
          <t>10C2112</t>
        </is>
      </c>
      <c r="K61" s="10" t="inlineStr">
        <is>
          <t>06/2023</t>
        </is>
      </c>
      <c r="L61" s="10" t="inlineStr">
        <is>
          <t>00.06.2023</t>
        </is>
      </c>
      <c r="M61" s="465" t="inlineStr">
        <is>
          <t>05/2026</t>
        </is>
      </c>
      <c r="N61" s="10" t="inlineStr">
        <is>
          <t>00.05.2026</t>
        </is>
      </c>
      <c r="O61" s="8" t="inlineStr">
        <is>
          <t>NA</t>
        </is>
      </c>
      <c r="P61" s="10" t="inlineStr">
        <is>
          <t>NA</t>
        </is>
      </c>
      <c r="Q61" s="8" t="n"/>
      <c r="R61" s="21" t="n"/>
      <c r="S61" s="12" t="n"/>
      <c r="T61" s="12" t="n"/>
      <c r="U61" s="13" t="n">
        <v>23.822</v>
      </c>
      <c r="V61" s="14" t="inlineStr">
        <is>
          <t>Kg.</t>
        </is>
      </c>
      <c r="W61" s="14" t="n"/>
      <c r="X61" s="14" t="n"/>
      <c r="Y61" s="90" t="n"/>
      <c r="Z61" s="455">
        <f>U61-W61</f>
        <v/>
      </c>
      <c r="AA61" s="456">
        <f>AC61+AH61+AK61+AN61+AQ61+AT61+AW61+AZ61+BC61+BF61+BI61+BL61+BO61</f>
        <v/>
      </c>
      <c r="AB61" s="457" t="n">
        <v>0</v>
      </c>
      <c r="AC61" s="458">
        <f>Z61-AD61-AE61-AB61</f>
        <v/>
      </c>
      <c r="AD61" s="459" t="n"/>
      <c r="AE61" s="462" t="n">
        <v>0</v>
      </c>
      <c r="AF61" s="14" t="n"/>
      <c r="AG61" s="14" t="n"/>
      <c r="AH61" s="14" t="n"/>
      <c r="AI61" s="14" t="n"/>
      <c r="AJ61" s="14" t="n"/>
      <c r="AK61" s="14" t="n"/>
      <c r="AL61" s="14" t="n"/>
      <c r="AM61" s="14" t="n"/>
      <c r="AN61" s="14" t="n"/>
      <c r="AO61" s="14" t="n"/>
      <c r="AP61" s="14" t="n"/>
      <c r="AQ61" s="14" t="n"/>
      <c r="AR61" s="14" t="n"/>
      <c r="AS61" s="14" t="n"/>
      <c r="AT61" s="14" t="n"/>
      <c r="AU61" s="14" t="n"/>
      <c r="AV61" s="14" t="n"/>
      <c r="AW61" s="14" t="n"/>
      <c r="AX61" s="14" t="n"/>
      <c r="AY61" s="14" t="n"/>
      <c r="AZ61" s="14" t="n"/>
      <c r="BA61" s="14" t="n"/>
      <c r="BB61" s="14" t="n"/>
      <c r="BC61" s="14" t="n"/>
      <c r="BD61" s="14" t="n"/>
      <c r="BE61" s="14" t="n"/>
      <c r="BF61" s="14" t="n"/>
      <c r="BG61" s="14" t="n"/>
      <c r="BH61" s="14" t="n"/>
      <c r="BI61" s="14" t="n"/>
      <c r="BJ61" s="14" t="n"/>
      <c r="BK61" s="14" t="n"/>
      <c r="BL61" s="14" t="n"/>
      <c r="BM61" s="14" t="n"/>
      <c r="BN61" s="14" t="n"/>
      <c r="BO61" s="14" t="n"/>
    </row>
    <row r="62" hidden="1" ht="11.85" customHeight="1">
      <c r="A62" s="8" t="inlineStr">
        <is>
          <t>RM</t>
        </is>
      </c>
      <c r="B62" s="9" t="inlineStr">
        <is>
          <t>23.June.-2024</t>
        </is>
      </c>
      <c r="C62" s="8" t="inlineStr">
        <is>
          <t>51534 SO</t>
        </is>
      </c>
      <c r="D62" s="22" t="n">
        <v>2400109</v>
      </c>
      <c r="E62" s="8" t="inlineStr">
        <is>
          <t>RM0004</t>
        </is>
      </c>
      <c r="F62" s="8" t="inlineStr">
        <is>
          <t>Microcrystalline Cellulose PH101</t>
        </is>
      </c>
      <c r="G62" s="10" t="inlineStr">
        <is>
          <t>RM2400021</t>
        </is>
      </c>
      <c r="H62" s="8" t="inlineStr">
        <is>
          <t>Dupont nutrition ireland</t>
        </is>
      </c>
      <c r="I62" s="8" t="n"/>
      <c r="J62" s="10" t="n">
        <v>4574372002</v>
      </c>
      <c r="K62" s="9" t="n">
        <v>45092</v>
      </c>
      <c r="L62" s="10" t="inlineStr">
        <is>
          <t>15.06.2023</t>
        </is>
      </c>
      <c r="M62" s="9" t="n">
        <v>46552</v>
      </c>
      <c r="N62" s="9" t="inlineStr">
        <is>
          <t>14.06.2027</t>
        </is>
      </c>
      <c r="O62" s="8" t="inlineStr">
        <is>
          <t>NA</t>
        </is>
      </c>
      <c r="P62" s="10" t="inlineStr">
        <is>
          <t>NA</t>
        </is>
      </c>
      <c r="Q62" s="8" t="n"/>
      <c r="R62" s="11" t="n"/>
      <c r="S62" s="12" t="n"/>
      <c r="T62" s="12" t="n"/>
      <c r="U62" s="13" t="n">
        <v>48.28</v>
      </c>
      <c r="V62" s="14" t="inlineStr">
        <is>
          <t>Kg.</t>
        </is>
      </c>
      <c r="W62" s="14" t="n">
        <v>0.24</v>
      </c>
      <c r="X62" s="14" t="n"/>
      <c r="Y62" s="90" t="n"/>
      <c r="Z62" s="455">
        <f>U62-W62</f>
        <v/>
      </c>
      <c r="AA62" s="456">
        <f>AC62+AH62+AK62+AN62+AQ62+AT62+AW62+AZ62+BC62+BF62+BI62+BL62+BO62</f>
        <v/>
      </c>
      <c r="AB62" s="457" t="n">
        <v>0</v>
      </c>
      <c r="AC62" s="458">
        <f>Z62-AD62-AE62-AB62</f>
        <v/>
      </c>
      <c r="AD62" s="459" t="n"/>
      <c r="AE62" s="462" t="n">
        <v>0</v>
      </c>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row>
    <row r="63" hidden="1" ht="11.85" customHeight="1">
      <c r="A63" s="8" t="inlineStr">
        <is>
          <t>PP</t>
        </is>
      </c>
      <c r="B63" s="9" t="inlineStr">
        <is>
          <t>23.June.-2024</t>
        </is>
      </c>
      <c r="C63" s="8" t="inlineStr">
        <is>
          <t>SSMC0492024 R2</t>
        </is>
      </c>
      <c r="D63" s="22" t="n">
        <v>2400110</v>
      </c>
      <c r="E63" s="8" t="inlineStr">
        <is>
          <t>PP0058</t>
        </is>
      </c>
      <c r="F63" s="8" t="inlineStr">
        <is>
          <t>PVC Transparent 250 micron thickness 270 mm width</t>
        </is>
      </c>
      <c r="G63" s="10" t="inlineStr">
        <is>
          <t>PP2400039</t>
        </is>
      </c>
      <c r="H63" s="8" t="inlineStr">
        <is>
          <t>Technical Aluminium Foil Company LLC.</t>
        </is>
      </c>
      <c r="I63" s="8" t="n"/>
      <c r="J63" s="23" t="inlineStr">
        <is>
          <t>177D/MAY</t>
        </is>
      </c>
      <c r="K63" s="10" t="inlineStr">
        <is>
          <t>15/05/2024</t>
        </is>
      </c>
      <c r="L63" s="10" t="inlineStr">
        <is>
          <t>15.05.2024</t>
        </is>
      </c>
      <c r="M63" s="10" t="inlineStr">
        <is>
          <t>NA</t>
        </is>
      </c>
      <c r="N63" s="10" t="inlineStr">
        <is>
          <t>NA</t>
        </is>
      </c>
      <c r="O63" s="9" t="n">
        <v>45791</v>
      </c>
      <c r="P63" s="9" t="inlineStr">
        <is>
          <t>02.02.2027</t>
        </is>
      </c>
      <c r="Q63" s="9" t="n"/>
      <c r="R63" s="26" t="n"/>
      <c r="S63" s="12" t="n"/>
      <c r="T63" s="12" t="n"/>
      <c r="U63" s="13" t="n">
        <v>11.54999999999999</v>
      </c>
      <c r="V63" s="14" t="inlineStr">
        <is>
          <t>Kg.</t>
        </is>
      </c>
      <c r="W63" s="14" t="n"/>
      <c r="X63" s="14" t="n"/>
      <c r="Y63" s="90" t="inlineStr">
        <is>
          <t>Trials</t>
        </is>
      </c>
      <c r="Z63" s="455">
        <f>U63-W63</f>
        <v/>
      </c>
      <c r="AA63" s="456">
        <f>AC63+AH63+AK63+AN63+AQ63+AT63+AW63+AZ63+BC63+BF63+BI63+BL63+BO63</f>
        <v/>
      </c>
      <c r="AB63" s="457" t="n">
        <v>0</v>
      </c>
      <c r="AC63" s="458">
        <f>Z63-AD63-AE63-AB63</f>
        <v/>
      </c>
      <c r="AD63" s="459" t="n">
        <v>11.55</v>
      </c>
      <c r="AE63" s="462" t="n">
        <v>0</v>
      </c>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row>
    <row r="64" hidden="1" ht="11.85" customHeight="1">
      <c r="A64" s="8" t="inlineStr">
        <is>
          <t>PP</t>
        </is>
      </c>
      <c r="B64" s="9" t="inlineStr">
        <is>
          <t>23.June.-2024</t>
        </is>
      </c>
      <c r="C64" s="8" t="inlineStr">
        <is>
          <t>SSMC0492024 R2</t>
        </is>
      </c>
      <c r="D64" s="22" t="n">
        <v>2400112</v>
      </c>
      <c r="E64" s="8" t="inlineStr">
        <is>
          <t>PP0067</t>
        </is>
      </c>
      <c r="F64" s="8" t="inlineStr">
        <is>
          <t xml:space="preserve">PVDC trasnsparent 250/60 micron thickness 242 mm width </t>
        </is>
      </c>
      <c r="G64" s="10" t="inlineStr">
        <is>
          <t>PP2400041</t>
        </is>
      </c>
      <c r="H64" s="8" t="inlineStr">
        <is>
          <t>Technical Aluminium Foil Company LLC.</t>
        </is>
      </c>
      <c r="I64" s="8" t="n"/>
      <c r="J64" s="10" t="inlineStr">
        <is>
          <t>177F/MAY</t>
        </is>
      </c>
      <c r="K64" s="10" t="inlineStr">
        <is>
          <t>15/05/2024</t>
        </is>
      </c>
      <c r="L64" s="10" t="inlineStr">
        <is>
          <t>15.05.2024</t>
        </is>
      </c>
      <c r="M64" s="10" t="inlineStr">
        <is>
          <t>NA</t>
        </is>
      </c>
      <c r="N64" s="10" t="inlineStr">
        <is>
          <t>NA</t>
        </is>
      </c>
      <c r="O64" s="9" t="n">
        <v>45791</v>
      </c>
      <c r="P64" s="9" t="inlineStr">
        <is>
          <t>02.02.2027</t>
        </is>
      </c>
      <c r="Q64" s="9" t="n"/>
      <c r="R64" s="26" t="n"/>
      <c r="S64" s="12" t="n"/>
      <c r="T64" s="12" t="n"/>
      <c r="U64" s="13" t="n">
        <v>15.7</v>
      </c>
      <c r="V64" s="14" t="inlineStr">
        <is>
          <t>Kg.</t>
        </is>
      </c>
      <c r="W64" s="14" t="n"/>
      <c r="X64" s="14" t="n"/>
      <c r="Y64" s="90" t="inlineStr">
        <is>
          <t>Trials</t>
        </is>
      </c>
      <c r="Z64" s="455">
        <f>U64-W64</f>
        <v/>
      </c>
      <c r="AA64" s="456">
        <f>AC64+AH64+AK64+AN64+AQ64+AT64+AW64+AZ64+BC64+BF64+BI64+BL64+BO64</f>
        <v/>
      </c>
      <c r="AB64" s="457" t="n">
        <v>0</v>
      </c>
      <c r="AC64" s="458">
        <f>Z64-AD64-AE64-AB64</f>
        <v/>
      </c>
      <c r="AD64" s="459" t="n">
        <v>3.6</v>
      </c>
      <c r="AE64" s="462" t="n">
        <v>0</v>
      </c>
      <c r="AF64" s="14" t="inlineStr">
        <is>
          <t>14.10.2025</t>
        </is>
      </c>
      <c r="AG64" s="14" t="inlineStr">
        <is>
          <t>MR250197</t>
        </is>
      </c>
      <c r="AH64" s="14" t="n">
        <v>-15.7</v>
      </c>
      <c r="AI64" s="14" t="inlineStr">
        <is>
          <t>19.10.2025</t>
        </is>
      </c>
      <c r="AJ64" s="14" t="inlineStr">
        <is>
          <t>R-MR250197</t>
        </is>
      </c>
      <c r="AK64" s="14" t="n">
        <v>10.5</v>
      </c>
      <c r="AL64" s="14" t="inlineStr">
        <is>
          <t>17.12.2025</t>
        </is>
      </c>
      <c r="AM64" s="14" t="inlineStr">
        <is>
          <t>MR250261</t>
        </is>
      </c>
      <c r="AN64" s="14" t="n">
        <v>-10.5</v>
      </c>
      <c r="AO64" s="14" t="inlineStr">
        <is>
          <t>18.12.2025</t>
        </is>
      </c>
      <c r="AP64" s="14" t="inlineStr">
        <is>
          <t>R-MR250261</t>
        </is>
      </c>
      <c r="AQ64" s="14" t="n">
        <v>3.6</v>
      </c>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7" t="inlineStr">
        <is>
          <t>.</t>
        </is>
      </c>
    </row>
    <row r="65" hidden="1" ht="11.85" customHeight="1">
      <c r="A65" s="8" t="inlineStr">
        <is>
          <t>PP</t>
        </is>
      </c>
      <c r="B65" s="9" t="inlineStr">
        <is>
          <t>23.June.-2024</t>
        </is>
      </c>
      <c r="C65" s="8" t="inlineStr">
        <is>
          <t>SSMC0492024 R2</t>
        </is>
      </c>
      <c r="D65" s="22" t="n">
        <v>2400113</v>
      </c>
      <c r="E65" s="8" t="inlineStr">
        <is>
          <t>PP0059</t>
        </is>
      </c>
      <c r="F65" s="8" t="inlineStr">
        <is>
          <t>Transparent Triplex 250/25/90 width 242mm</t>
        </is>
      </c>
      <c r="G65" s="10" t="inlineStr">
        <is>
          <t>PP2400042</t>
        </is>
      </c>
      <c r="H65" s="8" t="inlineStr">
        <is>
          <t>Technical Aluminium Foil Company LLC.</t>
        </is>
      </c>
      <c r="I65" s="8" t="n"/>
      <c r="J65" s="10" t="inlineStr">
        <is>
          <t>177E/MAY</t>
        </is>
      </c>
      <c r="K65" s="10" t="inlineStr">
        <is>
          <t>15/05/2024</t>
        </is>
      </c>
      <c r="L65" s="10" t="inlineStr">
        <is>
          <t>15.05.2024</t>
        </is>
      </c>
      <c r="M65" s="10" t="inlineStr">
        <is>
          <t>NA</t>
        </is>
      </c>
      <c r="N65" s="10" t="inlineStr">
        <is>
          <t>NA</t>
        </is>
      </c>
      <c r="O65" s="9" t="n">
        <v>45791</v>
      </c>
      <c r="P65" s="9" t="inlineStr">
        <is>
          <t>14.05.2026</t>
        </is>
      </c>
      <c r="Q65" s="9" t="n"/>
      <c r="R65" s="26" t="n"/>
      <c r="S65" s="12" t="n"/>
      <c r="T65" s="12" t="n"/>
      <c r="U65" s="13" t="n">
        <v>31</v>
      </c>
      <c r="V65" s="14" t="inlineStr">
        <is>
          <t>Kg.</t>
        </is>
      </c>
      <c r="W65" s="14" t="n"/>
      <c r="X65" s="14" t="n"/>
      <c r="Y65" s="90" t="inlineStr">
        <is>
          <t>Trials</t>
        </is>
      </c>
      <c r="Z65" s="455">
        <f>U65-W65</f>
        <v/>
      </c>
      <c r="AA65" s="456">
        <f>AC65+AH65+AK65+AN65+AQ65+AT65+AW65+AZ65+BC65+BF65+BI65+BL65+BO65</f>
        <v/>
      </c>
      <c r="AB65" s="457" t="n">
        <v>0</v>
      </c>
      <c r="AC65" s="458">
        <f>Z65-AD65-AE65-AB65</f>
        <v/>
      </c>
      <c r="AD65" s="459" t="n">
        <v>18.95</v>
      </c>
      <c r="AE65" s="462" t="n">
        <v>0</v>
      </c>
      <c r="AF65" s="14" t="inlineStr">
        <is>
          <t>26.06.2025</t>
        </is>
      </c>
      <c r="AG65" s="14" t="inlineStr">
        <is>
          <t>MR250119</t>
        </is>
      </c>
      <c r="AH65" s="14" t="n">
        <v>-31</v>
      </c>
      <c r="AI65" s="14" t="inlineStr">
        <is>
          <t>26.06.2025</t>
        </is>
      </c>
      <c r="AJ65" s="14" t="inlineStr">
        <is>
          <t>R-MR250119</t>
        </is>
      </c>
      <c r="AK65" s="14" t="n">
        <v>26.8</v>
      </c>
      <c r="AL65" s="14" t="inlineStr">
        <is>
          <t>14.08.2025</t>
        </is>
      </c>
      <c r="AM65" s="14" t="inlineStr">
        <is>
          <t>MR250152</t>
        </is>
      </c>
      <c r="AN65" s="14" t="n">
        <v>-26.8</v>
      </c>
      <c r="AO65" s="14" t="inlineStr">
        <is>
          <t>17.08.2025</t>
        </is>
      </c>
      <c r="AP65" s="14" t="inlineStr">
        <is>
          <t>R-250152</t>
        </is>
      </c>
      <c r="AQ65" s="14" t="n">
        <v>23.3</v>
      </c>
      <c r="AR65" s="14" t="inlineStr">
        <is>
          <t>14.10.2025</t>
        </is>
      </c>
      <c r="AS65" s="14" t="inlineStr">
        <is>
          <t>MR250197</t>
        </is>
      </c>
      <c r="AT65" s="14" t="n">
        <v>-23.3</v>
      </c>
      <c r="AU65" s="14" t="inlineStr">
        <is>
          <t>16.10.2025</t>
        </is>
      </c>
      <c r="AV65" s="14" t="inlineStr">
        <is>
          <t>R-MR250197</t>
        </is>
      </c>
      <c r="AW65" s="14" t="n">
        <v>21</v>
      </c>
      <c r="AX65" s="14" t="inlineStr">
        <is>
          <t>17.12.2025</t>
        </is>
      </c>
      <c r="AY65" s="14" t="inlineStr">
        <is>
          <t>MR250262</t>
        </is>
      </c>
      <c r="AZ65" s="14" t="n">
        <v>-21</v>
      </c>
      <c r="BA65" s="14" t="inlineStr">
        <is>
          <t>18.12.2025</t>
        </is>
      </c>
      <c r="BB65" s="14" t="inlineStr">
        <is>
          <t>R-MR250262</t>
        </is>
      </c>
      <c r="BC65" s="14" t="n">
        <v>18.95</v>
      </c>
      <c r="BD65" s="14" t="n"/>
      <c r="BE65" s="14" t="n"/>
      <c r="BF65" s="14" t="n"/>
      <c r="BG65" s="14" t="n"/>
      <c r="BH65" s="14" t="n"/>
      <c r="BI65" s="14" t="n"/>
      <c r="BJ65" s="14" t="n"/>
      <c r="BK65" s="14" t="n"/>
      <c r="BL65" s="14" t="n"/>
      <c r="BM65" s="14" t="n"/>
      <c r="BN65" s="14" t="n"/>
      <c r="BO65" s="14" t="n"/>
    </row>
    <row r="66" hidden="1" ht="11.85" customHeight="1">
      <c r="A66" s="8" t="inlineStr">
        <is>
          <t>PP</t>
        </is>
      </c>
      <c r="B66" s="9" t="inlineStr">
        <is>
          <t>23.June.-2024</t>
        </is>
      </c>
      <c r="C66" s="8" t="inlineStr">
        <is>
          <t>SSMC0492024 R2</t>
        </is>
      </c>
      <c r="D66" s="22" t="n">
        <v>2400116</v>
      </c>
      <c r="E66" s="8" t="inlineStr">
        <is>
          <t>PP0068</t>
        </is>
      </c>
      <c r="F66" s="8" t="inlineStr">
        <is>
          <t xml:space="preserve">PVC/PVDC trasnsparent 250/60 micron thickness 196 mm width </t>
        </is>
      </c>
      <c r="G66" s="10" t="inlineStr">
        <is>
          <t>PP2400044</t>
        </is>
      </c>
      <c r="H66" s="8" t="inlineStr">
        <is>
          <t>Technical Aluminium Foil Company LLC.</t>
        </is>
      </c>
      <c r="I66" s="8" t="n"/>
      <c r="J66" s="10" t="inlineStr">
        <is>
          <t>177G/MAY</t>
        </is>
      </c>
      <c r="K66" s="10" t="inlineStr">
        <is>
          <t>15/05/2024</t>
        </is>
      </c>
      <c r="L66" s="10" t="inlineStr">
        <is>
          <t>15.05.2024</t>
        </is>
      </c>
      <c r="M66" s="10" t="inlineStr">
        <is>
          <t>NA</t>
        </is>
      </c>
      <c r="N66" s="10" t="inlineStr">
        <is>
          <t>NA</t>
        </is>
      </c>
      <c r="O66" s="9" t="n">
        <v>45791</v>
      </c>
      <c r="P66" s="9" t="inlineStr">
        <is>
          <t>02.02.2027</t>
        </is>
      </c>
      <c r="Q66" s="9" t="inlineStr">
        <is>
          <t>03.07.2026</t>
        </is>
      </c>
      <c r="R66" s="21" t="n"/>
      <c r="S66" s="12" t="n"/>
      <c r="T66" s="12" t="n"/>
      <c r="U66" s="13" t="n">
        <v>46.71999999999998</v>
      </c>
      <c r="V66" s="14" t="inlineStr">
        <is>
          <t>Kg.</t>
        </is>
      </c>
      <c r="W66" s="14" t="n"/>
      <c r="X66" s="14" t="n"/>
      <c r="Y66" s="90" t="n"/>
      <c r="Z66" s="455">
        <f>U66-W66</f>
        <v/>
      </c>
      <c r="AA66" s="456">
        <f>AC66+AH66+AK66+AN66+AQ66+AT66+AW66+AZ66+BC66+BF66+BI66+BL66+BO66</f>
        <v/>
      </c>
      <c r="AB66" s="457" t="n">
        <v>0</v>
      </c>
      <c r="AC66" s="458">
        <f>Z66-AD66-AE66-AB66</f>
        <v/>
      </c>
      <c r="AD66" s="459" t="n">
        <v>0</v>
      </c>
      <c r="AE66" s="462" t="n">
        <v>0</v>
      </c>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row>
    <row r="67" hidden="1" ht="11.85" customHeight="1">
      <c r="A67" s="8" t="inlineStr">
        <is>
          <t>PP</t>
        </is>
      </c>
      <c r="B67" s="9" t="inlineStr">
        <is>
          <t>23.June.-2024</t>
        </is>
      </c>
      <c r="C67" s="8" t="inlineStr">
        <is>
          <t>SSMC0492024 R2</t>
        </is>
      </c>
      <c r="D67" s="22" t="n">
        <v>2400117</v>
      </c>
      <c r="E67" s="8" t="inlineStr">
        <is>
          <t>PP0060</t>
        </is>
      </c>
      <c r="F67" s="8" t="inlineStr">
        <is>
          <t>Cold form Alu 5Ply (40 HDPE/15 oPA/6- Al / 15 opa/40) with Primer-198mm</t>
        </is>
      </c>
      <c r="G67" s="10" t="inlineStr">
        <is>
          <t>PP2400045</t>
        </is>
      </c>
      <c r="H67" s="8" t="inlineStr">
        <is>
          <t>Technical Aluminium Foil Company LLC.</t>
        </is>
      </c>
      <c r="I67" s="8" t="n"/>
      <c r="J67" s="10" t="inlineStr">
        <is>
          <t>178/MAY</t>
        </is>
      </c>
      <c r="K67" s="10" t="inlineStr">
        <is>
          <t>10/05/2024</t>
        </is>
      </c>
      <c r="L67" s="10" t="inlineStr">
        <is>
          <t>10.05.2024</t>
        </is>
      </c>
      <c r="M67" s="10" t="inlineStr">
        <is>
          <t>NA</t>
        </is>
      </c>
      <c r="N67" s="10" t="inlineStr">
        <is>
          <t>NA</t>
        </is>
      </c>
      <c r="O67" s="9" t="n">
        <v>45786</v>
      </c>
      <c r="P67" s="9" t="inlineStr">
        <is>
          <t>02.02.2027</t>
        </is>
      </c>
      <c r="Q67" s="9" t="n"/>
      <c r="R67" s="26" t="n"/>
      <c r="S67" s="12" t="n"/>
      <c r="T67" s="12" t="n"/>
      <c r="U67" s="13" t="n">
        <v>125.34</v>
      </c>
      <c r="V67" s="14" t="inlineStr">
        <is>
          <t>Kg.</t>
        </is>
      </c>
      <c r="W67" s="14" t="n"/>
      <c r="X67" s="14" t="n"/>
      <c r="Y67" s="90" t="n"/>
      <c r="Z67" s="455">
        <f>U67-W67</f>
        <v/>
      </c>
      <c r="AA67" s="456">
        <f>AC67+AH67+AK67+AN67+AQ67+AT67+AW67+AZ67+BC67+BF67+BI67+BL67+BO67</f>
        <v/>
      </c>
      <c r="AB67" s="457" t="n">
        <v>0</v>
      </c>
      <c r="AC67" s="458">
        <f>Z67-AD67-AE67-AB67</f>
        <v/>
      </c>
      <c r="AD67" s="459" t="n">
        <v>0</v>
      </c>
      <c r="AE67" s="462" t="n">
        <v>0</v>
      </c>
      <c r="AF67" s="14" t="n"/>
      <c r="AG67" s="14" t="n"/>
      <c r="AH67" s="14" t="n"/>
      <c r="AI67" s="14" t="n"/>
      <c r="AJ67" s="14" t="n"/>
      <c r="AK67" s="14" t="n"/>
      <c r="AL67" s="14" t="n"/>
      <c r="AM67" s="14" t="n"/>
      <c r="AN67" s="14" t="n"/>
      <c r="AO67" s="14" t="n"/>
      <c r="AP67" s="14" t="n"/>
      <c r="AQ67" s="14" t="n"/>
      <c r="AR67" s="14" t="n"/>
      <c r="AS67" s="14" t="n"/>
      <c r="AT67" s="14" t="n"/>
      <c r="AU67" s="14" t="n"/>
      <c r="AV67" s="14" t="n"/>
      <c r="AW67" s="14" t="n"/>
      <c r="AX67" s="14" t="n"/>
      <c r="AY67" s="14" t="n"/>
      <c r="AZ67" s="14" t="n"/>
      <c r="BA67" s="14" t="n"/>
      <c r="BB67" s="14" t="n"/>
      <c r="BC67" s="14" t="n"/>
      <c r="BD67" s="14" t="n"/>
      <c r="BE67" s="14" t="n"/>
      <c r="BF67" s="14" t="n"/>
      <c r="BG67" s="14" t="n"/>
      <c r="BH67" s="14" t="n"/>
      <c r="BI67" s="14" t="n"/>
      <c r="BJ67" s="14" t="n"/>
      <c r="BK67" s="14" t="n"/>
      <c r="BL67" s="14" t="n"/>
      <c r="BM67" s="14" t="n"/>
      <c r="BN67" s="14" t="n"/>
      <c r="BO67" s="14" t="n"/>
      <c r="BP67" s="7" t="inlineStr">
        <is>
          <t>.</t>
        </is>
      </c>
    </row>
    <row r="68" hidden="1" ht="11.85" customHeight="1">
      <c r="A68" s="8" t="inlineStr">
        <is>
          <t>PP</t>
        </is>
      </c>
      <c r="B68" s="9" t="inlineStr">
        <is>
          <t>23.June.-2024</t>
        </is>
      </c>
      <c r="C68" s="8" t="inlineStr">
        <is>
          <t>SSMC0492024 R2</t>
        </is>
      </c>
      <c r="D68" s="22" t="n">
        <v>2400118</v>
      </c>
      <c r="E68" s="8" t="inlineStr">
        <is>
          <t>PP0066</t>
        </is>
      </c>
      <c r="F68" s="8" t="inlineStr">
        <is>
          <t>Alu Foil unprinted 30 micron thickness 196 mm width</t>
        </is>
      </c>
      <c r="G68" s="10" t="inlineStr">
        <is>
          <t>PP2400046</t>
        </is>
      </c>
      <c r="H68" s="8" t="inlineStr">
        <is>
          <t>Technical Aluminium Foil Company LLC.</t>
        </is>
      </c>
      <c r="I68" s="8" t="n"/>
      <c r="J68" s="10" t="inlineStr">
        <is>
          <t>179F/MAY</t>
        </is>
      </c>
      <c r="K68" s="10" t="inlineStr">
        <is>
          <t>05/2024</t>
        </is>
      </c>
      <c r="L68" s="10" t="inlineStr">
        <is>
          <t>00.05.2024</t>
        </is>
      </c>
      <c r="M68" s="465" t="inlineStr">
        <is>
          <t>10/2025</t>
        </is>
      </c>
      <c r="N68" s="10" t="inlineStr">
        <is>
          <t>02.02.2027</t>
        </is>
      </c>
      <c r="O68" s="8" t="inlineStr">
        <is>
          <t>NA</t>
        </is>
      </c>
      <c r="P68" s="10" t="inlineStr">
        <is>
          <t>NA</t>
        </is>
      </c>
      <c r="Q68" s="8" t="inlineStr">
        <is>
          <t>30.06.2026</t>
        </is>
      </c>
      <c r="R68" s="21" t="n"/>
      <c r="S68" s="12" t="n"/>
      <c r="T68" s="12" t="n"/>
      <c r="U68" s="13" t="n">
        <v>145</v>
      </c>
      <c r="V68" s="14" t="inlineStr">
        <is>
          <t>Kg.</t>
        </is>
      </c>
      <c r="W68" s="14" t="n"/>
      <c r="X68" s="14" t="n"/>
      <c r="Y68" s="90" t="n"/>
      <c r="Z68" s="455">
        <f>U68-W68</f>
        <v/>
      </c>
      <c r="AA68" s="456">
        <f>AC68+AH68+AK68+AN68+AQ68+AT68+AW68+AZ68+BC68+BF68+BI68+BL68+BO68</f>
        <v/>
      </c>
      <c r="AB68" s="457" t="n">
        <v>0</v>
      </c>
      <c r="AC68" s="458">
        <f>Z68-AD68-AE68-AB68</f>
        <v/>
      </c>
      <c r="AD68" s="459" t="n"/>
      <c r="AE68" s="462" t="n">
        <v>0</v>
      </c>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7" t="inlineStr">
        <is>
          <t>.</t>
        </is>
      </c>
    </row>
    <row r="69" hidden="1" ht="11.85" customHeight="1">
      <c r="A69" s="8" t="inlineStr">
        <is>
          <t>PP</t>
        </is>
      </c>
      <c r="B69" s="9" t="inlineStr">
        <is>
          <t>23.June.-2024</t>
        </is>
      </c>
      <c r="C69" s="8" t="inlineStr">
        <is>
          <t>SSMC0492024 R2</t>
        </is>
      </c>
      <c r="D69" s="22" t="n">
        <v>2400119</v>
      </c>
      <c r="E69" s="8" t="inlineStr">
        <is>
          <t>PP0055</t>
        </is>
      </c>
      <c r="F69" s="8" t="inlineStr">
        <is>
          <t>PVC Transparent 250 micron thickness 242 mm width</t>
        </is>
      </c>
      <c r="G69" s="10" t="inlineStr">
        <is>
          <t>PP2400047</t>
        </is>
      </c>
      <c r="H69" s="8" t="inlineStr">
        <is>
          <t>Technical Aluminium Foil Company LLC.</t>
        </is>
      </c>
      <c r="I69" s="8" t="n"/>
      <c r="J69" s="10" t="inlineStr">
        <is>
          <t>177A/MAY</t>
        </is>
      </c>
      <c r="K69" s="10" t="inlineStr">
        <is>
          <t>15/05/2024</t>
        </is>
      </c>
      <c r="L69" s="10" t="inlineStr">
        <is>
          <t>15.05.2024</t>
        </is>
      </c>
      <c r="M69" s="10" t="inlineStr">
        <is>
          <t>NA</t>
        </is>
      </c>
      <c r="N69" s="10" t="inlineStr">
        <is>
          <t>NA</t>
        </is>
      </c>
      <c r="O69" s="9" t="n">
        <v>45791</v>
      </c>
      <c r="P69" s="9" t="inlineStr">
        <is>
          <t>02.02.2027</t>
        </is>
      </c>
      <c r="Q69" s="9" t="n"/>
      <c r="R69" s="26" t="n"/>
      <c r="S69" s="12" t="n"/>
      <c r="T69" s="12" t="n"/>
      <c r="U69" s="13" t="n">
        <v>78.8</v>
      </c>
      <c r="V69" s="14" t="inlineStr">
        <is>
          <t>Kg.</t>
        </is>
      </c>
      <c r="W69" s="14" t="n"/>
      <c r="X69" s="14" t="n"/>
      <c r="Y69" s="90" t="inlineStr">
        <is>
          <t>Trials</t>
        </is>
      </c>
      <c r="Z69" s="455">
        <f>U69-W69</f>
        <v/>
      </c>
      <c r="AA69" s="456">
        <f>AC69+AH69+AK69+AN69+AQ69+AT69+AW69+AZ69+BC69+BF69+BI69+BL69+BO69</f>
        <v/>
      </c>
      <c r="AB69" s="457" t="n">
        <v>0</v>
      </c>
      <c r="AC69" s="458">
        <f>Z69-AD69-AE69-AB69</f>
        <v/>
      </c>
      <c r="AD69" s="459" t="n">
        <v>77.2</v>
      </c>
      <c r="AE69" s="462" t="n">
        <v>0</v>
      </c>
      <c r="AF69" s="14" t="inlineStr">
        <is>
          <t>08.01.2026</t>
        </is>
      </c>
      <c r="AG69" s="14" t="inlineStr">
        <is>
          <t>MR26005</t>
        </is>
      </c>
      <c r="AH69" s="14" t="n">
        <v>-3.6</v>
      </c>
      <c r="AI69" s="14" t="inlineStr">
        <is>
          <t>8.01.2026</t>
        </is>
      </c>
      <c r="AJ69" s="14" t="inlineStr">
        <is>
          <t>R-MR26005</t>
        </is>
      </c>
      <c r="AK69" s="14" t="n">
        <v>2</v>
      </c>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row>
    <row r="70" hidden="1" ht="11.85" customHeight="1">
      <c r="A70" s="8" t="inlineStr">
        <is>
          <t>PP</t>
        </is>
      </c>
      <c r="B70" s="9" t="inlineStr">
        <is>
          <t>23.June.-2024</t>
        </is>
      </c>
      <c r="C70" s="8" t="inlineStr">
        <is>
          <t>SSMC0492024 R2</t>
        </is>
      </c>
      <c r="D70" s="22" t="n">
        <v>2400120</v>
      </c>
      <c r="E70" s="8" t="inlineStr">
        <is>
          <t>PP0056</t>
        </is>
      </c>
      <c r="F70" s="8" t="inlineStr">
        <is>
          <t>PVC Transparent 250 micron thickness 205 mm width</t>
        </is>
      </c>
      <c r="G70" s="10" t="inlineStr">
        <is>
          <t>PP2400048</t>
        </is>
      </c>
      <c r="H70" s="8" t="inlineStr">
        <is>
          <t>Technical Aluminium Foil Company LLC.</t>
        </is>
      </c>
      <c r="I70" s="8" t="n"/>
      <c r="J70" s="10" t="inlineStr">
        <is>
          <t>177B/MAY</t>
        </is>
      </c>
      <c r="K70" s="10" t="inlineStr">
        <is>
          <t>15/05/2024</t>
        </is>
      </c>
      <c r="L70" s="10" t="inlineStr">
        <is>
          <t>15.05.2024</t>
        </is>
      </c>
      <c r="M70" s="10" t="inlineStr">
        <is>
          <t>NA</t>
        </is>
      </c>
      <c r="N70" s="10" t="inlineStr">
        <is>
          <t>NA</t>
        </is>
      </c>
      <c r="O70" s="9" t="n">
        <v>45791</v>
      </c>
      <c r="P70" s="99" t="inlineStr">
        <is>
          <t>14.05.2025</t>
        </is>
      </c>
      <c r="Q70" s="9" t="n"/>
      <c r="R70" s="26" t="n"/>
      <c r="S70" s="12" t="n"/>
      <c r="T70" s="12" t="n"/>
      <c r="U70" s="13" t="n">
        <v>73</v>
      </c>
      <c r="V70" s="14" t="inlineStr">
        <is>
          <t>Kg.</t>
        </is>
      </c>
      <c r="W70" s="14" t="n"/>
      <c r="X70" s="14" t="n"/>
      <c r="Y70" s="90" t="n"/>
      <c r="Z70" s="455">
        <f>U70-W70</f>
        <v/>
      </c>
      <c r="AA70" s="456">
        <f>AC70+AH70+AK70+AN70+AQ70+AT70+AW70+AZ70+BC70+BF70+BI70+BL70+BO70</f>
        <v/>
      </c>
      <c r="AB70" s="457" t="n">
        <v>0</v>
      </c>
      <c r="AC70" s="458">
        <f>Z70-AD70-AE70-AB70</f>
        <v/>
      </c>
      <c r="AD70" s="459" t="n">
        <v>73</v>
      </c>
      <c r="AE70" s="462" t="n">
        <v>0</v>
      </c>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row>
    <row r="71" hidden="1" ht="11.85" customHeight="1">
      <c r="A71" s="8" t="inlineStr">
        <is>
          <t>PP</t>
        </is>
      </c>
      <c r="B71" s="9" t="inlineStr">
        <is>
          <t>23.June.-2024</t>
        </is>
      </c>
      <c r="C71" s="8" t="inlineStr">
        <is>
          <t>SSMC0492024 R2</t>
        </is>
      </c>
      <c r="D71" s="22" t="n">
        <v>2400121</v>
      </c>
      <c r="E71" s="8" t="inlineStr">
        <is>
          <t>PP0057</t>
        </is>
      </c>
      <c r="F71" s="8" t="inlineStr">
        <is>
          <t>PVC Transparent 250 micron thickness 151 mm width</t>
        </is>
      </c>
      <c r="G71" s="10" t="inlineStr">
        <is>
          <t>PP2400049</t>
        </is>
      </c>
      <c r="H71" s="8" t="inlineStr">
        <is>
          <t>Technical Aluminium Foil Company LLC.</t>
        </is>
      </c>
      <c r="I71" s="8" t="n"/>
      <c r="J71" s="10" t="inlineStr">
        <is>
          <t>177C/MAY</t>
        </is>
      </c>
      <c r="K71" s="10" t="inlineStr">
        <is>
          <t>15/05/2024</t>
        </is>
      </c>
      <c r="L71" s="10" t="inlineStr">
        <is>
          <t>15.05.2024</t>
        </is>
      </c>
      <c r="M71" s="10" t="inlineStr">
        <is>
          <t>NA</t>
        </is>
      </c>
      <c r="N71" s="10" t="inlineStr">
        <is>
          <t>NA</t>
        </is>
      </c>
      <c r="O71" s="9" t="n">
        <v>45791</v>
      </c>
      <c r="P71" s="9" t="inlineStr">
        <is>
          <t>02.02.2027</t>
        </is>
      </c>
      <c r="Q71" s="9" t="n"/>
      <c r="R71" s="26" t="n"/>
      <c r="S71" s="12" t="n"/>
      <c r="T71" s="12" t="n"/>
      <c r="U71" s="13" t="n">
        <v>75.55</v>
      </c>
      <c r="V71" s="14" t="inlineStr">
        <is>
          <t>Kg.</t>
        </is>
      </c>
      <c r="W71" s="14" t="n"/>
      <c r="X71" s="14" t="n"/>
      <c r="Y71" s="90" t="inlineStr">
        <is>
          <t>Trials</t>
        </is>
      </c>
      <c r="Z71" s="455">
        <f>U71-W71</f>
        <v/>
      </c>
      <c r="AA71" s="456">
        <f>AC71+AH71+AK71+AN71+AQ71+AT71+AW71+AZ71+BC71+BF71+BI71+BL71+BO71</f>
        <v/>
      </c>
      <c r="AB71" s="457" t="n">
        <v>0</v>
      </c>
      <c r="AC71" s="458">
        <f>Z71-AD71-AE71-AB71</f>
        <v/>
      </c>
      <c r="AD71" s="459" t="n">
        <v>75.55</v>
      </c>
      <c r="AE71" s="462" t="n">
        <v>0</v>
      </c>
      <c r="AF71" s="14" t="inlineStr">
        <is>
          <t>02.11.2025</t>
        </is>
      </c>
      <c r="AG71" s="14" t="inlineStr">
        <is>
          <t>MR250216</t>
        </is>
      </c>
      <c r="AH71" s="14" t="n">
        <v>-15.25</v>
      </c>
      <c r="AI71" s="14" t="inlineStr">
        <is>
          <t>04.11.2025</t>
        </is>
      </c>
      <c r="AJ71" s="14" t="inlineStr">
        <is>
          <t>R-MR250216</t>
        </is>
      </c>
      <c r="AK71" s="14" t="n">
        <v>15.25</v>
      </c>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row>
    <row r="72" hidden="1" ht="11.85" customHeight="1">
      <c r="A72" s="8" t="inlineStr">
        <is>
          <t>PP</t>
        </is>
      </c>
      <c r="B72" s="9" t="inlineStr">
        <is>
          <t>23.June.-2024</t>
        </is>
      </c>
      <c r="C72" s="8" t="inlineStr">
        <is>
          <t>SSMC0492024 R2</t>
        </is>
      </c>
      <c r="D72" s="22" t="n">
        <v>2400122</v>
      </c>
      <c r="E72" s="8" t="inlineStr">
        <is>
          <t>PP0063</t>
        </is>
      </c>
      <c r="F72" s="8" t="inlineStr">
        <is>
          <t>Alu Foil unprinted 30 micron thickness 149 mm width</t>
        </is>
      </c>
      <c r="G72" s="10" t="inlineStr">
        <is>
          <t>PP2400050</t>
        </is>
      </c>
      <c r="H72" s="8" t="inlineStr">
        <is>
          <t>Technical Aluminium Foil Company LLC.</t>
        </is>
      </c>
      <c r="I72" s="8" t="n"/>
      <c r="J72" s="10" t="inlineStr">
        <is>
          <t>179C/MAY</t>
        </is>
      </c>
      <c r="K72" s="10" t="inlineStr">
        <is>
          <t>05/2024</t>
        </is>
      </c>
      <c r="L72" s="10" t="inlineStr">
        <is>
          <t>00.05.2024</t>
        </is>
      </c>
      <c r="M72" s="10" t="inlineStr">
        <is>
          <t>10/2025</t>
        </is>
      </c>
      <c r="N72" s="10" t="inlineStr">
        <is>
          <t>02.11.2026</t>
        </is>
      </c>
      <c r="O72" s="8" t="inlineStr">
        <is>
          <t>NA</t>
        </is>
      </c>
      <c r="P72" s="10" t="inlineStr">
        <is>
          <t>NA</t>
        </is>
      </c>
      <c r="Q72" s="8" t="n"/>
      <c r="R72" s="26" t="n"/>
      <c r="S72" s="12" t="n"/>
      <c r="T72" s="12" t="n"/>
      <c r="U72" s="13" t="n">
        <v>15.7</v>
      </c>
      <c r="V72" s="14" t="inlineStr">
        <is>
          <t>Kg.</t>
        </is>
      </c>
      <c r="W72" s="14" t="n">
        <v>0.022</v>
      </c>
      <c r="X72" s="14" t="n"/>
      <c r="Y72" s="90" t="inlineStr">
        <is>
          <t>Trials</t>
        </is>
      </c>
      <c r="Z72" s="455" t="n">
        <v>15.7</v>
      </c>
      <c r="AA72" s="456">
        <f>AC72+AH72+AK72+AN72+AQ72+AT72+AW72+AZ72+BC72+BF72+BI72+BL72+BO72</f>
        <v/>
      </c>
      <c r="AB72" s="457" t="n">
        <v>0</v>
      </c>
      <c r="AC72" s="458">
        <f>Z72-AD72-AE72-AB72</f>
        <v/>
      </c>
      <c r="AD72" s="459" t="n">
        <v>8.1</v>
      </c>
      <c r="AE72" s="462" t="n">
        <v>0</v>
      </c>
      <c r="AF72" s="14" t="inlineStr">
        <is>
          <t>27.07.2025</t>
        </is>
      </c>
      <c r="AG72" s="14" t="inlineStr">
        <is>
          <t>MR250142</t>
        </is>
      </c>
      <c r="AH72" s="14" t="n">
        <v>-0.3</v>
      </c>
      <c r="AI72" s="14" t="inlineStr">
        <is>
          <t>28.10.2025</t>
        </is>
      </c>
      <c r="AJ72" s="14" t="inlineStr">
        <is>
          <t>T25J001 T25J002 T25J003</t>
        </is>
      </c>
      <c r="AK72" s="14" t="n">
        <v>-15.4</v>
      </c>
      <c r="AL72" s="14" t="inlineStr">
        <is>
          <t>05.11.2025</t>
        </is>
      </c>
      <c r="AM72" s="14" t="inlineStr">
        <is>
          <t>R-T25J006</t>
        </is>
      </c>
      <c r="AN72" s="14" t="n">
        <v>8.1</v>
      </c>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row>
    <row r="73" hidden="1" ht="11.85" customHeight="1">
      <c r="A73" s="8" t="inlineStr">
        <is>
          <t>PP</t>
        </is>
      </c>
      <c r="B73" s="9" t="inlineStr">
        <is>
          <t>23.June.-2024</t>
        </is>
      </c>
      <c r="C73" s="8" t="inlineStr">
        <is>
          <t>SSMC0492024 R2</t>
        </is>
      </c>
      <c r="D73" s="22" t="n">
        <v>2400123</v>
      </c>
      <c r="E73" s="8" t="inlineStr">
        <is>
          <t>PP0061</t>
        </is>
      </c>
      <c r="F73" s="8" t="inlineStr">
        <is>
          <t>Alu Foil unprinted 30 micron thickness 240 mm width</t>
        </is>
      </c>
      <c r="G73" s="10" t="inlineStr">
        <is>
          <t>PP2400051</t>
        </is>
      </c>
      <c r="H73" s="8" t="inlineStr">
        <is>
          <t>Technical Aluminium Foil Company LLC.</t>
        </is>
      </c>
      <c r="I73" s="8" t="n"/>
      <c r="J73" s="10" t="inlineStr">
        <is>
          <t>179A/MAY</t>
        </is>
      </c>
      <c r="K73" s="10" t="inlineStr">
        <is>
          <t>05/2024</t>
        </is>
      </c>
      <c r="L73" s="10" t="inlineStr">
        <is>
          <t>00.05.2024</t>
        </is>
      </c>
      <c r="M73" s="10" t="inlineStr">
        <is>
          <t>10/2025</t>
        </is>
      </c>
      <c r="N73" s="10" t="inlineStr">
        <is>
          <t>02.02.2027</t>
        </is>
      </c>
      <c r="O73" s="8" t="inlineStr">
        <is>
          <t>NA</t>
        </is>
      </c>
      <c r="P73" s="10" t="inlineStr">
        <is>
          <t>NA</t>
        </is>
      </c>
      <c r="Q73" s="8" t="n"/>
      <c r="R73" s="26" t="n"/>
      <c r="S73" s="12" t="n"/>
      <c r="T73" s="12" t="n"/>
      <c r="U73" s="13" t="n">
        <v>43.8</v>
      </c>
      <c r="V73" s="14" t="inlineStr">
        <is>
          <t>Kg.</t>
        </is>
      </c>
      <c r="W73" s="14" t="n"/>
      <c r="X73" s="14" t="n"/>
      <c r="Y73" s="90" t="inlineStr">
        <is>
          <t>Trials</t>
        </is>
      </c>
      <c r="Z73" s="455">
        <f>U73-W73</f>
        <v/>
      </c>
      <c r="AA73" s="456">
        <f>AC73+AH73+AK73+AN73+AQ73+AT73+AW73+AZ73+BC73+BF73+BI73+BL73+BO73</f>
        <v/>
      </c>
      <c r="AB73" s="457" t="n">
        <v>0</v>
      </c>
      <c r="AC73" s="458">
        <f>Z73-AD73-AE73-AB73</f>
        <v/>
      </c>
      <c r="AD73" s="459" t="n">
        <v>38.98</v>
      </c>
      <c r="AE73" s="462" t="n">
        <v>0</v>
      </c>
      <c r="AF73" s="14" t="inlineStr">
        <is>
          <t>26.06.2025</t>
        </is>
      </c>
      <c r="AG73" s="14" t="inlineStr">
        <is>
          <t>MR250117</t>
        </is>
      </c>
      <c r="AH73" s="14" t="n">
        <v>-16.4</v>
      </c>
      <c r="AI73" s="14" t="inlineStr">
        <is>
          <t>26.06.2025</t>
        </is>
      </c>
      <c r="AJ73" s="14" t="inlineStr">
        <is>
          <t>R-MR250119</t>
        </is>
      </c>
      <c r="AK73" s="14" t="n">
        <v>16</v>
      </c>
      <c r="AL73" s="14" t="inlineStr">
        <is>
          <t>14.08.2025</t>
        </is>
      </c>
      <c r="AM73" s="14" t="inlineStr">
        <is>
          <t>MR250152</t>
        </is>
      </c>
      <c r="AN73" s="14" t="n">
        <v>-16</v>
      </c>
      <c r="AO73" s="14" t="inlineStr">
        <is>
          <t>17.08.2025</t>
        </is>
      </c>
      <c r="AP73" s="14" t="inlineStr">
        <is>
          <t>R-MR250152</t>
        </is>
      </c>
      <c r="AQ73" s="14" t="n">
        <v>15.6</v>
      </c>
      <c r="AR73" s="14" t="inlineStr">
        <is>
          <t>14.10.2025</t>
        </is>
      </c>
      <c r="AS73" s="14" t="inlineStr">
        <is>
          <t>MR250197</t>
        </is>
      </c>
      <c r="AT73" s="14" t="n">
        <v>-16.2</v>
      </c>
      <c r="AU73" s="14" t="inlineStr">
        <is>
          <t>16.10.2025</t>
        </is>
      </c>
      <c r="AV73" s="14" t="inlineStr">
        <is>
          <t>R-MR250197</t>
        </is>
      </c>
      <c r="AW73" s="14" t="n">
        <v>14.15</v>
      </c>
      <c r="AX73" s="14" t="inlineStr">
        <is>
          <t>17.12.2025</t>
        </is>
      </c>
      <c r="AY73" s="14" t="inlineStr">
        <is>
          <t>MR250262</t>
        </is>
      </c>
      <c r="AZ73" s="14" t="n">
        <v>-28.4</v>
      </c>
      <c r="BA73" s="14" t="inlineStr">
        <is>
          <t>18.12.2025</t>
        </is>
      </c>
      <c r="BB73" s="14" t="inlineStr">
        <is>
          <t>R-MR250262</t>
        </is>
      </c>
      <c r="BC73" s="14" t="n">
        <v>26.8</v>
      </c>
      <c r="BD73" s="14" t="inlineStr">
        <is>
          <t>08.01.2026</t>
        </is>
      </c>
      <c r="BE73" s="14" t="inlineStr">
        <is>
          <t>R-MR26005</t>
        </is>
      </c>
      <c r="BF73" s="14" t="n">
        <v>26.4</v>
      </c>
      <c r="BG73" s="14" t="inlineStr">
        <is>
          <t>08.01.2026</t>
        </is>
      </c>
      <c r="BH73" s="14" t="inlineStr">
        <is>
          <t>MR26005</t>
        </is>
      </c>
      <c r="BI73" s="14" t="n">
        <v>-26.8</v>
      </c>
      <c r="BJ73" s="14" t="n"/>
      <c r="BK73" s="14" t="n"/>
      <c r="BL73" s="14" t="n"/>
      <c r="BM73" s="14" t="n"/>
      <c r="BN73" s="14" t="n"/>
      <c r="BO73" s="14" t="n"/>
    </row>
    <row r="74" hidden="1" ht="11.85" customHeight="1">
      <c r="A74" s="8" t="inlineStr">
        <is>
          <t>PP</t>
        </is>
      </c>
      <c r="B74" s="9" t="inlineStr">
        <is>
          <t>23.June.-2024</t>
        </is>
      </c>
      <c r="C74" s="8" t="inlineStr">
        <is>
          <t>SSMC0492024 R2</t>
        </is>
      </c>
      <c r="D74" s="22" t="n">
        <v>2400124</v>
      </c>
      <c r="E74" s="8" t="inlineStr">
        <is>
          <t>PP0062</t>
        </is>
      </c>
      <c r="F74" s="8" t="inlineStr">
        <is>
          <t>Alu Foil unprinted 30 micron thickness 203 mm width</t>
        </is>
      </c>
      <c r="G74" s="10" t="inlineStr">
        <is>
          <t>PP2400052</t>
        </is>
      </c>
      <c r="H74" s="8" t="inlineStr">
        <is>
          <t>Technical Aluminium Foil Company LLC.</t>
        </is>
      </c>
      <c r="I74" s="8" t="n"/>
      <c r="J74" s="10" t="inlineStr">
        <is>
          <t>179B/MAY</t>
        </is>
      </c>
      <c r="K74" s="10" t="inlineStr">
        <is>
          <t>05/2024</t>
        </is>
      </c>
      <c r="L74" s="10" t="inlineStr">
        <is>
          <t>00.05.2024</t>
        </is>
      </c>
      <c r="M74" s="10" t="inlineStr">
        <is>
          <t>10/2025</t>
        </is>
      </c>
      <c r="N74" s="10" t="inlineStr">
        <is>
          <t>02.02.2027</t>
        </is>
      </c>
      <c r="O74" s="8" t="inlineStr">
        <is>
          <t>NA</t>
        </is>
      </c>
      <c r="P74" s="10" t="inlineStr">
        <is>
          <t>NA</t>
        </is>
      </c>
      <c r="Q74" s="8" t="n"/>
      <c r="R74" s="26" t="n"/>
      <c r="S74" s="12" t="n"/>
      <c r="T74" s="12" t="n"/>
      <c r="U74" s="13" t="n">
        <v>24.28</v>
      </c>
      <c r="V74" s="14" t="inlineStr">
        <is>
          <t>Kg.</t>
        </is>
      </c>
      <c r="W74" s="14" t="n"/>
      <c r="X74" s="14" t="n"/>
      <c r="Y74" s="90" t="inlineStr">
        <is>
          <t>Trials</t>
        </is>
      </c>
      <c r="Z74" s="455">
        <f>U74-W74</f>
        <v/>
      </c>
      <c r="AA74" s="456">
        <f>AC74+AH74+AK74+AN74+AQ74+AT74+AW74+AZ74+BC74+BF74+BI74+BL74+BO74</f>
        <v/>
      </c>
      <c r="AB74" s="457" t="n">
        <v>0</v>
      </c>
      <c r="AC74" s="458">
        <f>Z74-AD74-AE74-AB74</f>
        <v/>
      </c>
      <c r="AD74" s="459" t="n">
        <v>24.28</v>
      </c>
      <c r="AE74" s="462" t="n">
        <v>0</v>
      </c>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row>
    <row r="75" hidden="1" ht="11.85" customHeight="1">
      <c r="A75" s="8" t="inlineStr">
        <is>
          <t>PP</t>
        </is>
      </c>
      <c r="B75" s="9" t="inlineStr">
        <is>
          <t>23.June.-2024</t>
        </is>
      </c>
      <c r="C75" s="8" t="inlineStr">
        <is>
          <t>SSMC0492024 R2</t>
        </is>
      </c>
      <c r="D75" s="22" t="n">
        <v>2400125</v>
      </c>
      <c r="E75" s="8" t="inlineStr">
        <is>
          <t>PP0065</t>
        </is>
      </c>
      <c r="F75" s="8" t="inlineStr">
        <is>
          <t>Alu Foil unprinted 30 micron thickness 194 mm width</t>
        </is>
      </c>
      <c r="G75" s="10" t="inlineStr">
        <is>
          <t>PP2400053</t>
        </is>
      </c>
      <c r="H75" s="8" t="inlineStr">
        <is>
          <t>Technical Aluminium Foil Company LLC.</t>
        </is>
      </c>
      <c r="I75" s="8" t="n"/>
      <c r="J75" s="10" t="inlineStr">
        <is>
          <t>179E/MAY</t>
        </is>
      </c>
      <c r="K75" s="10" t="inlineStr">
        <is>
          <t>05/2024</t>
        </is>
      </c>
      <c r="L75" s="10" t="inlineStr">
        <is>
          <t>00.05.2024</t>
        </is>
      </c>
      <c r="M75" s="465" t="inlineStr">
        <is>
          <t>10/2025</t>
        </is>
      </c>
      <c r="N75" s="10" t="inlineStr">
        <is>
          <t>02.02.2027</t>
        </is>
      </c>
      <c r="O75" s="8" t="inlineStr">
        <is>
          <t>NA</t>
        </is>
      </c>
      <c r="P75" s="10" t="inlineStr">
        <is>
          <t>NA</t>
        </is>
      </c>
      <c r="Q75" s="8" t="inlineStr">
        <is>
          <t>30.06.2026</t>
        </is>
      </c>
      <c r="R75" s="11" t="n"/>
      <c r="S75" s="12" t="n"/>
      <c r="T75" s="12" t="n"/>
      <c r="U75" s="13" t="n">
        <v>19.59000000000001</v>
      </c>
      <c r="V75" s="14" t="inlineStr">
        <is>
          <t>Kg.</t>
        </is>
      </c>
      <c r="W75" s="14" t="n"/>
      <c r="X75" s="14" t="n"/>
      <c r="Y75" s="90" t="n"/>
      <c r="Z75" s="455">
        <f>U75-W75</f>
        <v/>
      </c>
      <c r="AA75" s="456">
        <f>AC75+AH75+AK75+AN75+AQ75+AT75+AW75+AZ75+BC75+BF75+BI75+BL75+BO75</f>
        <v/>
      </c>
      <c r="AB75" s="457" t="n">
        <v>0</v>
      </c>
      <c r="AC75" s="458">
        <f>Z75-AD75-AE75-AB75</f>
        <v/>
      </c>
      <c r="AD75" s="459" t="n"/>
      <c r="AE75" s="462" t="n">
        <v>0</v>
      </c>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row>
    <row r="76" hidden="1" ht="11.85" customHeight="1">
      <c r="A76" s="8" t="inlineStr">
        <is>
          <t>RM</t>
        </is>
      </c>
      <c r="B76" s="9" t="inlineStr">
        <is>
          <t>26.June.-2024</t>
        </is>
      </c>
      <c r="C76" s="8" t="inlineStr">
        <is>
          <t>NA</t>
        </is>
      </c>
      <c r="D76" s="22" t="n">
        <v>2400131</v>
      </c>
      <c r="E76" s="8" t="inlineStr">
        <is>
          <t>RM0047</t>
        </is>
      </c>
      <c r="F76" s="8" t="inlineStr">
        <is>
          <t>Sodium Selenite</t>
        </is>
      </c>
      <c r="G76" s="10" t="inlineStr">
        <is>
          <t>RM2400022</t>
        </is>
      </c>
      <c r="H76" s="8" t="inlineStr">
        <is>
          <t>Ambe NS Agro Products PVT. LTD.</t>
        </is>
      </c>
      <c r="I76" s="8" t="n"/>
      <c r="J76" s="10" t="inlineStr">
        <is>
          <t>AMBAPS2327</t>
        </is>
      </c>
      <c r="K76" s="10" t="inlineStr">
        <is>
          <t>06/12/2023</t>
        </is>
      </c>
      <c r="L76" s="10" t="inlineStr">
        <is>
          <t>06.12.2023</t>
        </is>
      </c>
      <c r="M76" s="463" t="inlineStr">
        <is>
          <t>05/12/2026</t>
        </is>
      </c>
      <c r="N76" s="10" t="inlineStr">
        <is>
          <t>05.12.2026</t>
        </is>
      </c>
      <c r="O76" s="8" t="inlineStr">
        <is>
          <t>NA</t>
        </is>
      </c>
      <c r="P76" s="10" t="inlineStr">
        <is>
          <t>NA</t>
        </is>
      </c>
      <c r="Q76" s="8" t="n"/>
      <c r="R76" s="11" t="n"/>
      <c r="S76" s="12" t="n"/>
      <c r="T76" s="12" t="n"/>
      <c r="U76" s="13" t="n">
        <v>0.8</v>
      </c>
      <c r="V76" s="14" t="inlineStr">
        <is>
          <t>Kg.</t>
        </is>
      </c>
      <c r="W76" s="14" t="n">
        <v>0.03</v>
      </c>
      <c r="X76" s="14" t="n"/>
      <c r="Y76" s="90" t="n"/>
      <c r="Z76" s="455">
        <f>U76-W76</f>
        <v/>
      </c>
      <c r="AA76" s="456">
        <f>AC76+AH76+AK76+AN76+AQ76+AT76+AW76+AZ76+BC76+BF76+BI76+BL76+BO76</f>
        <v/>
      </c>
      <c r="AB76" s="457" t="n">
        <v>0</v>
      </c>
      <c r="AC76" s="458">
        <f>Z76-AD76-AE76-AB76</f>
        <v/>
      </c>
      <c r="AD76" s="459" t="n"/>
      <c r="AE76" s="462" t="n">
        <v>0</v>
      </c>
      <c r="AF76" s="14" t="inlineStr">
        <is>
          <t>09.11.2025</t>
        </is>
      </c>
      <c r="AG76" s="14" t="inlineStr">
        <is>
          <t>C25K002</t>
        </is>
      </c>
      <c r="AH76" s="14" t="n">
        <v>-0.00363</v>
      </c>
      <c r="AI76" s="14" t="inlineStr">
        <is>
          <t>11.11.2025</t>
        </is>
      </c>
      <c r="AJ76" s="14" t="inlineStr">
        <is>
          <t>C25K003</t>
        </is>
      </c>
      <c r="AK76" s="14" t="n">
        <v>-0.00544</v>
      </c>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row>
    <row r="77" hidden="1" ht="11.85" customHeight="1">
      <c r="A77" s="8" t="inlineStr">
        <is>
          <t>PP</t>
        </is>
      </c>
      <c r="B77" s="9" t="inlineStr">
        <is>
          <t>30.June.-2024</t>
        </is>
      </c>
      <c r="C77" s="8" t="inlineStr">
        <is>
          <t>NA</t>
        </is>
      </c>
      <c r="D77" s="22" t="n">
        <v>2400142</v>
      </c>
      <c r="E77" s="8" t="inlineStr">
        <is>
          <t>PP0051</t>
        </is>
      </c>
      <c r="F77" s="8" t="inlineStr">
        <is>
          <t>Regulator Disc [D 18/L 6mm] colored PP/PE fiber Applicator 10.5ml</t>
        </is>
      </c>
      <c r="G77" s="10" t="inlineStr">
        <is>
          <t>PP2400067</t>
        </is>
      </c>
      <c r="H77" s="8" t="inlineStr">
        <is>
          <t>Idea Stampi S.r.I.</t>
        </is>
      </c>
      <c r="I77" s="8" t="n"/>
      <c r="J77" s="10" t="inlineStr">
        <is>
          <t>24030101-03-24</t>
        </is>
      </c>
      <c r="K77" s="10" t="inlineStr">
        <is>
          <t>03/2024</t>
        </is>
      </c>
      <c r="L77" s="10" t="inlineStr">
        <is>
          <t>00.03.2024</t>
        </is>
      </c>
      <c r="M77" s="10" t="inlineStr">
        <is>
          <t>31/03/2029</t>
        </is>
      </c>
      <c r="N77" s="10" t="inlineStr">
        <is>
          <t>31.03.2029</t>
        </is>
      </c>
      <c r="O77" s="8" t="inlineStr">
        <is>
          <t>NA</t>
        </is>
      </c>
      <c r="P77" s="10" t="inlineStr">
        <is>
          <t>NA</t>
        </is>
      </c>
      <c r="Q77" s="8" t="inlineStr">
        <is>
          <t>07.07.2026</t>
        </is>
      </c>
      <c r="R77" s="21" t="n"/>
      <c r="S77" s="12" t="n"/>
      <c r="T77" s="12" t="n"/>
      <c r="U77" s="13" t="n">
        <v>102456</v>
      </c>
      <c r="V77" s="14" t="inlineStr">
        <is>
          <t>No.</t>
        </is>
      </c>
      <c r="W77" s="14" t="n"/>
      <c r="X77" s="14" t="n"/>
      <c r="Y77" s="90" t="n"/>
      <c r="Z77" s="455">
        <f>U77-W77</f>
        <v/>
      </c>
      <c r="AA77" s="456">
        <f>AC77+AH77+AK77+AN77+AQ77+AT77+AW77+AZ77+BC77+BF77+BI77+BL77+BO77</f>
        <v/>
      </c>
      <c r="AB77" s="457" t="n">
        <v>0</v>
      </c>
      <c r="AC77" s="458">
        <f>Z77-AD77-AE77-AB77</f>
        <v/>
      </c>
      <c r="AD77" s="459" t="n"/>
      <c r="AE77" s="462" t="n">
        <v>0</v>
      </c>
      <c r="AF77" s="14" t="inlineStr">
        <is>
          <t>06.08.2025</t>
        </is>
      </c>
      <c r="AG77" s="14" t="inlineStr">
        <is>
          <t>25IPP017</t>
        </is>
      </c>
      <c r="AH77" s="14" t="n">
        <v>-41000</v>
      </c>
      <c r="AI77" s="14" t="inlineStr">
        <is>
          <t>18.08.2025</t>
        </is>
      </c>
      <c r="AJ77" s="14" t="inlineStr">
        <is>
          <t>25IPP019</t>
        </is>
      </c>
      <c r="AK77" s="14" t="n">
        <v>-40941</v>
      </c>
      <c r="AL77" s="14" t="inlineStr">
        <is>
          <t>18.08.2025</t>
        </is>
      </c>
      <c r="AM77" s="14" t="inlineStr">
        <is>
          <t>R-25IPP017</t>
        </is>
      </c>
      <c r="AN77" s="14" t="n">
        <v>9493</v>
      </c>
      <c r="AO77" s="14" t="inlineStr">
        <is>
          <t>01.09.2025</t>
        </is>
      </c>
      <c r="AP77" s="14" t="inlineStr">
        <is>
          <t>R-25IPP019</t>
        </is>
      </c>
      <c r="AQ77" s="14" t="n">
        <v>12923</v>
      </c>
      <c r="AR77" s="14" t="inlineStr">
        <is>
          <t>23.10.2025</t>
        </is>
      </c>
      <c r="AS77" s="14" t="inlineStr">
        <is>
          <t>25IPP030</t>
        </is>
      </c>
      <c r="AT77" s="14" t="n">
        <v>-33423</v>
      </c>
      <c r="AU77" s="14" t="inlineStr">
        <is>
          <t>26.10.2025</t>
        </is>
      </c>
      <c r="AV77" s="14" t="inlineStr">
        <is>
          <t>MR25010</t>
        </is>
      </c>
      <c r="AW77" s="14" t="n">
        <v>-20</v>
      </c>
      <c r="AX77" s="14" t="inlineStr">
        <is>
          <t>29.10.2025</t>
        </is>
      </c>
      <c r="AY77" s="14" t="inlineStr">
        <is>
          <t>R-L25I011</t>
        </is>
      </c>
      <c r="AZ77" s="14" t="n">
        <v>7990</v>
      </c>
      <c r="BA77" s="14" t="inlineStr">
        <is>
          <t>15.02.2026</t>
        </is>
      </c>
      <c r="BB77" s="14" t="inlineStr">
        <is>
          <t>26IPP007</t>
        </is>
      </c>
      <c r="BC77" s="14" t="n">
        <v>-17498</v>
      </c>
      <c r="BD77" s="14" t="inlineStr">
        <is>
          <t>24.02.2026</t>
        </is>
      </c>
      <c r="BE77" s="14" t="inlineStr">
        <is>
          <t>R-26IPP007</t>
        </is>
      </c>
      <c r="BF77" s="14" t="n">
        <v>2240</v>
      </c>
      <c r="BG77" s="14" t="n"/>
      <c r="BH77" s="14" t="n"/>
      <c r="BI77" s="14" t="n"/>
      <c r="BJ77" s="14" t="n"/>
      <c r="BK77" s="14" t="n"/>
      <c r="BL77" s="14" t="n"/>
      <c r="BM77" s="14" t="n"/>
      <c r="BN77" s="14" t="n"/>
      <c r="BO77" s="14" t="n"/>
    </row>
    <row r="78" hidden="1" ht="11.85" customHeight="1">
      <c r="A78" s="8" t="inlineStr">
        <is>
          <t>SP</t>
        </is>
      </c>
      <c r="B78" s="9" t="inlineStr">
        <is>
          <t>03.July.-2024</t>
        </is>
      </c>
      <c r="C78" s="8" t="inlineStr">
        <is>
          <t>NA</t>
        </is>
      </c>
      <c r="D78" s="22" t="n">
        <v>2400143</v>
      </c>
      <c r="E78" s="8" t="inlineStr">
        <is>
          <t>SP0078</t>
        </is>
      </c>
      <c r="F78" s="8" t="inlineStr">
        <is>
          <t>Pamphlet-Fertiovum Sachet-30 Sachet</t>
        </is>
      </c>
      <c r="G78" s="10" t="inlineStr">
        <is>
          <t>SP2400041</t>
        </is>
      </c>
      <c r="H78" s="8" t="inlineStr">
        <is>
          <t>Shenzhen Huaxinda Printing Co.,Ltd</t>
        </is>
      </c>
      <c r="I78" s="8" t="n"/>
      <c r="J78" s="10" t="inlineStr">
        <is>
          <t>HXD20240321008</t>
        </is>
      </c>
      <c r="K78" s="10" t="inlineStr">
        <is>
          <t>15/03/2024</t>
        </is>
      </c>
      <c r="L78" s="10" t="inlineStr">
        <is>
          <t>15.03.2024</t>
        </is>
      </c>
      <c r="M78" s="10" t="inlineStr">
        <is>
          <t>15/03/2027</t>
        </is>
      </c>
      <c r="N78" s="10" t="inlineStr">
        <is>
          <t>15.03.2027</t>
        </is>
      </c>
      <c r="O78" s="8" t="inlineStr">
        <is>
          <t>NA</t>
        </is>
      </c>
      <c r="P78" s="10" t="inlineStr">
        <is>
          <t>NA</t>
        </is>
      </c>
      <c r="Q78" s="8" t="inlineStr">
        <is>
          <t>10.07.2026</t>
        </is>
      </c>
      <c r="R78" s="11" t="n"/>
      <c r="S78" s="12" t="n"/>
      <c r="T78" s="12" t="n"/>
      <c r="U78" s="13" t="n">
        <v>2801</v>
      </c>
      <c r="V78" s="14" t="inlineStr">
        <is>
          <t>No.</t>
        </is>
      </c>
      <c r="W78" s="14" t="n"/>
      <c r="X78" s="14" t="n"/>
      <c r="Y78" s="90" t="n"/>
      <c r="Z78" s="455">
        <f>U78-W78</f>
        <v/>
      </c>
      <c r="AA78" s="456">
        <f>AC78+AH78+AK78+AN78+AQ78+AT78+AW78+AZ78+BC78+BF78+BI78+BL78+BO78</f>
        <v/>
      </c>
      <c r="AB78" s="457" t="n">
        <v>0</v>
      </c>
      <c r="AC78" s="458">
        <f>Z78-AD78-AE78-AB78</f>
        <v/>
      </c>
      <c r="AD78" s="459" t="n"/>
      <c r="AE78" s="462" t="n">
        <v>0</v>
      </c>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row>
    <row r="79" hidden="1" ht="11.85" customHeight="1">
      <c r="A79" s="8" t="inlineStr">
        <is>
          <t>SP</t>
        </is>
      </c>
      <c r="B79" s="9" t="inlineStr">
        <is>
          <t>03.July.-2024</t>
        </is>
      </c>
      <c r="C79" s="8" t="inlineStr">
        <is>
          <t>NA</t>
        </is>
      </c>
      <c r="D79" s="22" t="n">
        <v>2400144</v>
      </c>
      <c r="E79" s="8" t="inlineStr">
        <is>
          <t>SP0077</t>
        </is>
      </c>
      <c r="F79" s="8" t="inlineStr">
        <is>
          <t>Box-Fertiovum Sachet-30 Sachet</t>
        </is>
      </c>
      <c r="G79" s="10" t="inlineStr">
        <is>
          <t>SP2400042</t>
        </is>
      </c>
      <c r="H79" s="8" t="inlineStr">
        <is>
          <t>Shenzhen Huaxinda Printing Co.,Ltd</t>
        </is>
      </c>
      <c r="I79" s="8" t="n"/>
      <c r="J79" s="10" t="inlineStr">
        <is>
          <t>HXD20240321008-1</t>
        </is>
      </c>
      <c r="K79" s="10" t="inlineStr">
        <is>
          <t>15/03/2024</t>
        </is>
      </c>
      <c r="L79" s="10" t="inlineStr">
        <is>
          <t>15.03.2024</t>
        </is>
      </c>
      <c r="M79" s="10" t="inlineStr">
        <is>
          <t>15/03/2027</t>
        </is>
      </c>
      <c r="N79" s="10" t="inlineStr">
        <is>
          <t>15.03.2027</t>
        </is>
      </c>
      <c r="O79" s="8" t="inlineStr">
        <is>
          <t>NA</t>
        </is>
      </c>
      <c r="P79" s="10" t="inlineStr">
        <is>
          <t>NA</t>
        </is>
      </c>
      <c r="Q79" s="8" t="inlineStr">
        <is>
          <t>23.07.2026</t>
        </is>
      </c>
      <c r="R79" s="21" t="n"/>
      <c r="S79" s="12" t="n"/>
      <c r="T79" s="12" t="n"/>
      <c r="U79" s="13" t="n">
        <v>2103</v>
      </c>
      <c r="V79" s="14" t="inlineStr">
        <is>
          <t>No.</t>
        </is>
      </c>
      <c r="W79" s="14" t="n"/>
      <c r="X79" s="14" t="n"/>
      <c r="Y79" s="90" t="n"/>
      <c r="Z79" s="455">
        <f>U79-W79</f>
        <v/>
      </c>
      <c r="AA79" s="456">
        <f>AC79+AH79+AK79+AN79+AQ79+AT79+AW79+AZ79+BC79+BF79+BI79+BL79+BO79</f>
        <v/>
      </c>
      <c r="AB79" s="457" t="n">
        <v>0</v>
      </c>
      <c r="AC79" s="458">
        <f>Z79-AD79-AE79-AB79</f>
        <v/>
      </c>
      <c r="AD79" s="459" t="n"/>
      <c r="AE79" s="462" t="n">
        <v>0</v>
      </c>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row>
    <row r="80" hidden="1" ht="11.85" customHeight="1">
      <c r="A80" s="8" t="inlineStr">
        <is>
          <t>SP</t>
        </is>
      </c>
      <c r="B80" s="9" t="inlineStr">
        <is>
          <t>17.july.-2024</t>
        </is>
      </c>
      <c r="C80" s="8" t="inlineStr">
        <is>
          <t>NA</t>
        </is>
      </c>
      <c r="D80" s="22" t="n">
        <v>2400146</v>
      </c>
      <c r="E80" s="8" t="inlineStr">
        <is>
          <t>SP0153</t>
        </is>
      </c>
      <c r="F80" s="8" t="inlineStr">
        <is>
          <t>Box-Moral 60 soft gelatin capsule</t>
        </is>
      </c>
      <c r="G80" s="10" t="inlineStr">
        <is>
          <t>SP2400043</t>
        </is>
      </c>
      <c r="H80" s="8" t="inlineStr">
        <is>
          <t>PhotoStore Co.for Printing and packaging</t>
        </is>
      </c>
      <c r="I80" s="8" t="n"/>
      <c r="J80" s="10" t="inlineStr">
        <is>
          <t>2024-238</t>
        </is>
      </c>
      <c r="K80" s="10" t="inlineStr">
        <is>
          <t>01/07/2024</t>
        </is>
      </c>
      <c r="L80" s="10" t="inlineStr">
        <is>
          <t>01.07.2024</t>
        </is>
      </c>
      <c r="M80" s="465" t="inlineStr">
        <is>
          <t>01/07/2026</t>
        </is>
      </c>
      <c r="N80" s="10" t="inlineStr">
        <is>
          <t>01.07.2026</t>
        </is>
      </c>
      <c r="O80" s="8" t="inlineStr">
        <is>
          <t>NA</t>
        </is>
      </c>
      <c r="P80" s="10" t="inlineStr">
        <is>
          <t>NA</t>
        </is>
      </c>
      <c r="Q80" s="8" t="inlineStr">
        <is>
          <t>18.07.2026</t>
        </is>
      </c>
      <c r="R80" s="21" t="n"/>
      <c r="S80" s="12" t="n"/>
      <c r="T80" s="12" t="n"/>
      <c r="U80" s="13" t="n">
        <v>14571</v>
      </c>
      <c r="V80" s="14" t="inlineStr">
        <is>
          <t>No.</t>
        </is>
      </c>
      <c r="W80" s="14" t="n"/>
      <c r="X80" s="14" t="n"/>
      <c r="Y80" s="90" t="n"/>
      <c r="Z80" s="455">
        <f>U80-W80</f>
        <v/>
      </c>
      <c r="AA80" s="456">
        <f>AC80+AH80+AK80+AN80+AQ80+AT80+AW80+AZ80+BC80+BF80+BI80+BL80+BO80</f>
        <v/>
      </c>
      <c r="AB80" s="457" t="n">
        <v>0</v>
      </c>
      <c r="AC80" s="458">
        <f>Z80-AD80-AE80-AB80</f>
        <v/>
      </c>
      <c r="AD80" s="459" t="n"/>
      <c r="AE80" s="462" t="n">
        <v>0</v>
      </c>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row>
    <row r="81" hidden="1" ht="11.85" customHeight="1">
      <c r="A81" s="8" t="inlineStr">
        <is>
          <t>SP</t>
        </is>
      </c>
      <c r="B81" s="9" t="inlineStr">
        <is>
          <t>23.July.-2024</t>
        </is>
      </c>
      <c r="C81" s="8" t="inlineStr">
        <is>
          <t>NA</t>
        </is>
      </c>
      <c r="D81" s="22" t="n">
        <v>2400160</v>
      </c>
      <c r="E81" s="8" t="inlineStr">
        <is>
          <t>SP0155</t>
        </is>
      </c>
      <c r="F81" s="8" t="inlineStr">
        <is>
          <t xml:space="preserve">Box-Hepasyl Soft Gelatin Capsule </t>
        </is>
      </c>
      <c r="G81" s="10" t="inlineStr">
        <is>
          <t>SP2400044</t>
        </is>
      </c>
      <c r="H81" s="8" t="inlineStr">
        <is>
          <t>Catalent Pharma Solution GMBH</t>
        </is>
      </c>
      <c r="I81" s="8" t="n"/>
      <c r="J81" s="10" t="inlineStr">
        <is>
          <t>5868708</t>
        </is>
      </c>
      <c r="K81" s="10" t="inlineStr">
        <is>
          <t>01/05/2024</t>
        </is>
      </c>
      <c r="L81" s="10" t="inlineStr">
        <is>
          <t>01.05.2024</t>
        </is>
      </c>
      <c r="M81" s="10" t="inlineStr">
        <is>
          <t>05/2027</t>
        </is>
      </c>
      <c r="N81" s="10" t="inlineStr">
        <is>
          <t>00.05.2027</t>
        </is>
      </c>
      <c r="O81" s="8" t="inlineStr">
        <is>
          <t>NA</t>
        </is>
      </c>
      <c r="P81" s="10" t="inlineStr">
        <is>
          <t>NA</t>
        </is>
      </c>
      <c r="Q81" s="8" t="inlineStr">
        <is>
          <t>29.07.2026</t>
        </is>
      </c>
      <c r="R81" s="21" t="n"/>
      <c r="S81" s="12" t="n"/>
      <c r="T81" s="12" t="n"/>
      <c r="U81" s="13" t="n">
        <v>1914</v>
      </c>
      <c r="V81" s="14" t="inlineStr">
        <is>
          <t>No.</t>
        </is>
      </c>
      <c r="W81" s="14" t="n"/>
      <c r="X81" s="14" t="n"/>
      <c r="Y81" s="90" t="n"/>
      <c r="Z81" s="455">
        <f>U81-W81</f>
        <v/>
      </c>
      <c r="AA81" s="456">
        <f>AC81+AH81+AK81+AN81+AQ81+AT81+AW81+AZ81+BC81+BF81+BI81+BL81+BO81</f>
        <v/>
      </c>
      <c r="AB81" s="457" t="n">
        <v>0</v>
      </c>
      <c r="AC81" s="458">
        <f>Z81-AD81-AE81-AB81</f>
        <v/>
      </c>
      <c r="AD81" s="459" t="n"/>
      <c r="AE81" s="462" t="n">
        <v>0</v>
      </c>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row>
    <row r="82" hidden="1" ht="11.85" customHeight="1">
      <c r="A82" s="8" t="inlineStr">
        <is>
          <t>SP</t>
        </is>
      </c>
      <c r="B82" s="9" t="inlineStr">
        <is>
          <t>23.July.-2024</t>
        </is>
      </c>
      <c r="C82" s="8" t="inlineStr">
        <is>
          <t>NA</t>
        </is>
      </c>
      <c r="D82" s="22" t="n">
        <v>2400161</v>
      </c>
      <c r="E82" s="8" t="inlineStr">
        <is>
          <t>SP0156</t>
        </is>
      </c>
      <c r="F82" s="8" t="inlineStr">
        <is>
          <t xml:space="preserve">Pamphlet-Hepasyl Soft Gelatin Capsule </t>
        </is>
      </c>
      <c r="G82" s="10" t="inlineStr">
        <is>
          <t>SP2400045</t>
        </is>
      </c>
      <c r="H82" s="8" t="inlineStr">
        <is>
          <t>Catalent Pharma Solution GMBH</t>
        </is>
      </c>
      <c r="I82" s="8" t="n"/>
      <c r="J82" s="10" t="inlineStr">
        <is>
          <t>5868708</t>
        </is>
      </c>
      <c r="K82" s="10" t="inlineStr">
        <is>
          <t>01/05/2024</t>
        </is>
      </c>
      <c r="L82" s="10" t="inlineStr">
        <is>
          <t>01.05.2024</t>
        </is>
      </c>
      <c r="M82" s="10" t="inlineStr">
        <is>
          <t>05/2027</t>
        </is>
      </c>
      <c r="N82" s="10" t="inlineStr">
        <is>
          <t>00.05.2027</t>
        </is>
      </c>
      <c r="O82" s="8" t="inlineStr">
        <is>
          <t>NA</t>
        </is>
      </c>
      <c r="P82" s="10" t="inlineStr">
        <is>
          <t>NA</t>
        </is>
      </c>
      <c r="Q82" s="8" t="inlineStr">
        <is>
          <t>29.07.2026</t>
        </is>
      </c>
      <c r="R82" s="11" t="n"/>
      <c r="S82" s="12" t="n"/>
      <c r="T82" s="12" t="n"/>
      <c r="U82" s="13" t="n">
        <v>2069</v>
      </c>
      <c r="V82" s="14" t="inlineStr">
        <is>
          <t>No.</t>
        </is>
      </c>
      <c r="W82" s="14" t="n"/>
      <c r="X82" s="14" t="n"/>
      <c r="Y82" s="90" t="n"/>
      <c r="Z82" s="455">
        <f>U82-W82</f>
        <v/>
      </c>
      <c r="AA82" s="456">
        <f>AC82+AH82+AK82+AN82+AQ82+AT82+AW82+AZ82+BC82+BF82+BI82+BL82+BO82</f>
        <v/>
      </c>
      <c r="AB82" s="457" t="n">
        <v>0</v>
      </c>
      <c r="AC82" s="458">
        <f>Z82-AD82-AE82-AB82</f>
        <v/>
      </c>
      <c r="AD82" s="459" t="n"/>
      <c r="AE82" s="462" t="n">
        <v>0</v>
      </c>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row>
    <row r="83" hidden="1" ht="11.85" customHeight="1">
      <c r="A83" s="8" t="inlineStr">
        <is>
          <t>PP</t>
        </is>
      </c>
      <c r="B83" s="9" t="inlineStr">
        <is>
          <t>23.07.2024</t>
        </is>
      </c>
      <c r="C83" s="8" t="inlineStr">
        <is>
          <t>SSMC0432024</t>
        </is>
      </c>
      <c r="D83" s="22" t="n">
        <v>2400162</v>
      </c>
      <c r="E83" s="8" t="inlineStr">
        <is>
          <t>PP0006</t>
        </is>
      </c>
      <c r="F83" s="8" t="inlineStr">
        <is>
          <t>FertiOvum Sachet alui.Foil Width 260mm</t>
        </is>
      </c>
      <c r="G83" s="10" t="inlineStr">
        <is>
          <t>PP2400069</t>
        </is>
      </c>
      <c r="H83" s="8" t="inlineStr">
        <is>
          <t>Pogliano Flexible Packaging S.r.l.</t>
        </is>
      </c>
      <c r="I83" s="8" t="n"/>
      <c r="J83" s="10" t="inlineStr">
        <is>
          <t>22125</t>
        </is>
      </c>
      <c r="K83" s="10" t="inlineStr">
        <is>
          <t>08/04/2024</t>
        </is>
      </c>
      <c r="L83" s="10" t="inlineStr">
        <is>
          <t>08.04.2024</t>
        </is>
      </c>
      <c r="M83" s="10" t="inlineStr">
        <is>
          <t>09/05/2027</t>
        </is>
      </c>
      <c r="N83" s="10" t="inlineStr">
        <is>
          <t>09.05.2027</t>
        </is>
      </c>
      <c r="O83" s="8" t="inlineStr">
        <is>
          <t>NA</t>
        </is>
      </c>
      <c r="P83" s="10" t="inlineStr">
        <is>
          <t>NA</t>
        </is>
      </c>
      <c r="Q83" s="8" t="inlineStr">
        <is>
          <t>28.07.2026</t>
        </is>
      </c>
      <c r="R83" s="21" t="n"/>
      <c r="S83" s="12" t="n"/>
      <c r="T83" s="12" t="n"/>
      <c r="U83" s="13" t="n">
        <v>293.9</v>
      </c>
      <c r="V83" s="14" t="inlineStr">
        <is>
          <t>Kg.</t>
        </is>
      </c>
      <c r="W83" s="14" t="n"/>
      <c r="X83" s="14" t="n"/>
      <c r="Y83" s="90" t="n"/>
      <c r="Z83" s="455">
        <f>U83-W83</f>
        <v/>
      </c>
      <c r="AA83" s="456">
        <f>AC83+AH83+AK83+AN83+AQ83+AT83+AW83+AZ83+BC83+BF83+BI83+BL83+BO83</f>
        <v/>
      </c>
      <c r="AB83" s="457" t="n">
        <v>0</v>
      </c>
      <c r="AC83" s="458">
        <f>Z83-AD83-AE83-AB83</f>
        <v/>
      </c>
      <c r="AD83" s="459" t="n"/>
      <c r="AE83" s="462" t="n">
        <v>0</v>
      </c>
      <c r="AF83" s="14" t="n"/>
      <c r="AG83" s="14" t="n"/>
      <c r="AH83" s="14" t="n"/>
      <c r="AI83" s="14" t="n"/>
      <c r="AJ83" s="14" t="n"/>
      <c r="AK83" s="14" t="n"/>
      <c r="AL83" s="14" t="n"/>
      <c r="AM83" s="14" t="n"/>
      <c r="AN83" s="14" t="n"/>
      <c r="AO83" s="14" t="n"/>
      <c r="AP83" s="14" t="n"/>
      <c r="AQ83" s="14" t="n"/>
      <c r="AR83" s="14" t="n"/>
      <c r="AS83" s="14" t="n"/>
      <c r="AT83" s="14" t="n"/>
      <c r="AU83" s="14" t="n"/>
      <c r="AV83" s="14" t="n"/>
      <c r="AW83" s="14" t="n"/>
      <c r="AX83" s="14" t="n"/>
      <c r="AY83" s="14" t="n"/>
      <c r="AZ83" s="14" t="n"/>
      <c r="BA83" s="14" t="n"/>
      <c r="BB83" s="14" t="n"/>
      <c r="BC83" s="14" t="n"/>
      <c r="BD83" s="14" t="n"/>
      <c r="BE83" s="14" t="n"/>
      <c r="BF83" s="14" t="n"/>
      <c r="BG83" s="14" t="n"/>
      <c r="BH83" s="14" t="n"/>
      <c r="BI83" s="14" t="n"/>
      <c r="BJ83" s="14" t="n"/>
      <c r="BK83" s="14" t="n"/>
      <c r="BL83" s="14" t="n"/>
      <c r="BM83" s="14" t="n"/>
      <c r="BN83" s="14" t="n"/>
      <c r="BO83" s="14" t="n"/>
    </row>
    <row r="84" hidden="1" ht="11.85" customHeight="1">
      <c r="A84" s="8" t="inlineStr">
        <is>
          <t>SP</t>
        </is>
      </c>
      <c r="B84" s="9" t="inlineStr">
        <is>
          <t>24.July.-2024</t>
        </is>
      </c>
      <c r="C84" s="8" t="inlineStr">
        <is>
          <t>NA</t>
        </is>
      </c>
      <c r="D84" s="22" t="n">
        <v>2400164</v>
      </c>
      <c r="E84" s="8" t="inlineStr">
        <is>
          <t>SP0157</t>
        </is>
      </c>
      <c r="F84" s="8" t="inlineStr">
        <is>
          <t>Box-Fesource Tablet</t>
        </is>
      </c>
      <c r="G84" s="10" t="inlineStr">
        <is>
          <t>SP2400046</t>
        </is>
      </c>
      <c r="H84" s="22" t="inlineStr">
        <is>
          <t>Xiamen Nicest Paper Products Co., Ltd.</t>
        </is>
      </c>
      <c r="I84" s="22" t="n"/>
      <c r="J84" s="10" t="inlineStr">
        <is>
          <t>20240328KW102</t>
        </is>
      </c>
      <c r="K84" s="10" t="inlineStr">
        <is>
          <t>28/03/2024</t>
        </is>
      </c>
      <c r="L84" s="10" t="inlineStr">
        <is>
          <t>28.03.2024</t>
        </is>
      </c>
      <c r="M84" s="10" t="inlineStr">
        <is>
          <t>28/03/2027</t>
        </is>
      </c>
      <c r="N84" s="10" t="inlineStr">
        <is>
          <t>28.03.2027</t>
        </is>
      </c>
      <c r="O84" s="8" t="inlineStr">
        <is>
          <t>NA</t>
        </is>
      </c>
      <c r="P84" s="10" t="inlineStr">
        <is>
          <t>NA</t>
        </is>
      </c>
      <c r="Q84" s="8" t="inlineStr">
        <is>
          <t>31.07.2026</t>
        </is>
      </c>
      <c r="R84" s="21" t="n"/>
      <c r="S84" s="12" t="n"/>
      <c r="T84" s="12" t="n"/>
      <c r="U84" s="13" t="n">
        <v>700</v>
      </c>
      <c r="V84" s="14" t="inlineStr">
        <is>
          <t>No.</t>
        </is>
      </c>
      <c r="W84" s="14" t="n"/>
      <c r="X84" s="14" t="n"/>
      <c r="Y84" s="90" t="n"/>
      <c r="Z84" s="455">
        <f>U84-W84</f>
        <v/>
      </c>
      <c r="AA84" s="456">
        <f>AC84+AH84+AK84+AN84+AQ84+AT84+AW84+AZ84+BC84+BF84+BI84+BL84+BO84</f>
        <v/>
      </c>
      <c r="AB84" s="457" t="n">
        <v>0</v>
      </c>
      <c r="AC84" s="458">
        <f>Z84-AD84-AE84-AB84</f>
        <v/>
      </c>
      <c r="AD84" s="459" t="n"/>
      <c r="AE84" s="462" t="n">
        <v>0</v>
      </c>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row>
    <row r="85" hidden="1" ht="11.85" customHeight="1">
      <c r="A85" s="8" t="inlineStr">
        <is>
          <t>PP</t>
        </is>
      </c>
      <c r="B85" s="9" t="inlineStr">
        <is>
          <t>28.July.-2024</t>
        </is>
      </c>
      <c r="C85" s="8" t="inlineStr">
        <is>
          <t>NA</t>
        </is>
      </c>
      <c r="D85" s="22" t="n">
        <v>2400165</v>
      </c>
      <c r="E85" s="8" t="inlineStr">
        <is>
          <t>PP0041</t>
        </is>
      </c>
      <c r="F85" s="8" t="inlineStr">
        <is>
          <t>Sponge with Plastic Scrub</t>
        </is>
      </c>
      <c r="G85" s="10" t="inlineStr">
        <is>
          <t>PP2400070</t>
        </is>
      </c>
      <c r="H85" s="8" t="inlineStr">
        <is>
          <t>Propharm International S.R.L.</t>
        </is>
      </c>
      <c r="I85" s="8" t="n"/>
      <c r="J85" s="10" t="inlineStr">
        <is>
          <t>NA</t>
        </is>
      </c>
      <c r="K85" s="10" t="inlineStr">
        <is>
          <t>04/2024</t>
        </is>
      </c>
      <c r="L85" s="10" t="inlineStr">
        <is>
          <t>NA</t>
        </is>
      </c>
      <c r="M85" s="10" t="inlineStr">
        <is>
          <t>03/2029</t>
        </is>
      </c>
      <c r="N85" s="10" t="inlineStr">
        <is>
          <t>NA</t>
        </is>
      </c>
      <c r="O85" s="8" t="inlineStr">
        <is>
          <t>NA</t>
        </is>
      </c>
      <c r="P85" s="10" t="inlineStr">
        <is>
          <t>NA</t>
        </is>
      </c>
      <c r="Q85" s="8" t="inlineStr">
        <is>
          <t>N.A</t>
        </is>
      </c>
      <c r="R85" s="11" t="n"/>
      <c r="S85" s="12" t="n"/>
      <c r="T85" s="12" t="n"/>
      <c r="U85" s="13" t="n">
        <v>173</v>
      </c>
      <c r="V85" s="14" t="inlineStr">
        <is>
          <t>No.</t>
        </is>
      </c>
      <c r="W85" s="14" t="n"/>
      <c r="X85" s="14" t="n"/>
      <c r="Y85" s="90" t="n"/>
      <c r="Z85" s="455">
        <f>U85-W85</f>
        <v/>
      </c>
      <c r="AA85" s="456">
        <f>AC85+AH85+AK85+AN85+AQ85+AT85+AW85+AZ85+BC85+BF85+BI85+BL85+BO85</f>
        <v/>
      </c>
      <c r="AB85" s="457" t="n">
        <v>0</v>
      </c>
      <c r="AC85" s="458">
        <f>Z85-AD85-AE85-AB85</f>
        <v/>
      </c>
      <c r="AD85" s="459" t="n">
        <v>173</v>
      </c>
      <c r="AE85" s="462" t="n">
        <v>0</v>
      </c>
      <c r="AF85" s="14" t="n"/>
      <c r="AG85" s="14" t="n"/>
      <c r="AH85" s="14" t="n"/>
      <c r="AI85" s="14" t="n"/>
      <c r="AJ85" s="14" t="n"/>
      <c r="AK85" s="14" t="n"/>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row>
    <row r="86" hidden="1" ht="11.85" customHeight="1">
      <c r="A86" s="8" t="inlineStr">
        <is>
          <t>SP</t>
        </is>
      </c>
      <c r="B86" s="9" t="inlineStr">
        <is>
          <t>01.August.-2024</t>
        </is>
      </c>
      <c r="C86" s="8" t="inlineStr">
        <is>
          <t>SSMC1152024</t>
        </is>
      </c>
      <c r="D86" s="8" t="n">
        <v>2400171</v>
      </c>
      <c r="E86" s="22" t="inlineStr">
        <is>
          <t>SP0074</t>
        </is>
      </c>
      <c r="F86" s="22" t="inlineStr">
        <is>
          <t>Box-FAS Chlorex 2% [ 40L X 27.5W X 4.6H cm]</t>
        </is>
      </c>
      <c r="G86" s="10" t="inlineStr">
        <is>
          <t>SP2400047</t>
        </is>
      </c>
      <c r="H86" s="22" t="inlineStr">
        <is>
          <t>Al Shams Printing  Packaging&amp; Trading CO</t>
        </is>
      </c>
      <c r="I86" s="22" t="n"/>
      <c r="J86" s="23" t="inlineStr">
        <is>
          <t>48052</t>
        </is>
      </c>
      <c r="K86" s="23" t="inlineStr">
        <is>
          <t>24/07/2024</t>
        </is>
      </c>
      <c r="L86" s="10" t="inlineStr">
        <is>
          <t>24.07.2024</t>
        </is>
      </c>
      <c r="M86" s="10" t="inlineStr">
        <is>
          <t>24/07/2029</t>
        </is>
      </c>
      <c r="N86" s="10" t="inlineStr">
        <is>
          <t>24.07.2029</t>
        </is>
      </c>
      <c r="O86" s="8" t="inlineStr">
        <is>
          <t>NA</t>
        </is>
      </c>
      <c r="P86" s="10" t="inlineStr">
        <is>
          <t>NA</t>
        </is>
      </c>
      <c r="Q86" s="8" t="inlineStr">
        <is>
          <t>01.08.2026</t>
        </is>
      </c>
      <c r="R86" s="43" t="n"/>
      <c r="S86" s="12" t="n"/>
      <c r="T86" s="12" t="n"/>
      <c r="U86" s="13" t="n">
        <v>72</v>
      </c>
      <c r="V86" s="14" t="inlineStr">
        <is>
          <t>No.</t>
        </is>
      </c>
      <c r="W86" s="14" t="n"/>
      <c r="X86" s="14" t="n"/>
      <c r="Y86" s="90" t="n"/>
      <c r="Z86" s="455">
        <f>U86-W86</f>
        <v/>
      </c>
      <c r="AA86" s="456">
        <f>AC86+AH86+AK86+AN86+AQ86+AT86+AW86+AZ86+BC86+BF86+BI86+BL86+BO86</f>
        <v/>
      </c>
      <c r="AB86" s="457" t="n">
        <v>0</v>
      </c>
      <c r="AC86" s="458">
        <f>Z86-AD86-AE86-AB86</f>
        <v/>
      </c>
      <c r="AD86" s="459" t="n">
        <v>72</v>
      </c>
      <c r="AE86" s="462" t="n">
        <v>0</v>
      </c>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row>
    <row r="87" hidden="1" ht="11.85" customHeight="1">
      <c r="A87" s="8" t="inlineStr">
        <is>
          <t>SP</t>
        </is>
      </c>
      <c r="B87" s="9" t="inlineStr">
        <is>
          <t>15.August.-2024</t>
        </is>
      </c>
      <c r="C87" s="8" t="inlineStr">
        <is>
          <t>NA</t>
        </is>
      </c>
      <c r="D87" s="22" t="n">
        <v>2400174</v>
      </c>
      <c r="E87" s="8" t="inlineStr">
        <is>
          <t>SP0096</t>
        </is>
      </c>
      <c r="F87" s="22" t="inlineStr">
        <is>
          <t>Medical Paper 60gm Printed-FAS Chlorex 0.5%-3ml[Width 408mm</t>
        </is>
      </c>
      <c r="G87" s="10" t="inlineStr">
        <is>
          <t>SP2400050</t>
        </is>
      </c>
      <c r="H87" s="8" t="inlineStr">
        <is>
          <t>Shangdong Qilu Ethylene Chemicals Co.LTd</t>
        </is>
      </c>
      <c r="I87" s="8" t="n"/>
      <c r="J87" s="10" t="inlineStr">
        <is>
          <t>C4S217</t>
        </is>
      </c>
      <c r="K87" s="10" t="inlineStr">
        <is>
          <t>30/07/2024</t>
        </is>
      </c>
      <c r="L87" s="10" t="inlineStr">
        <is>
          <t>30.07.2024</t>
        </is>
      </c>
      <c r="M87" s="463" t="inlineStr">
        <is>
          <t>30/07/2026</t>
        </is>
      </c>
      <c r="N87" s="10" t="inlineStr">
        <is>
          <t>30.07.2026</t>
        </is>
      </c>
      <c r="O87" s="8" t="inlineStr">
        <is>
          <t>NA</t>
        </is>
      </c>
      <c r="P87" s="10" t="inlineStr">
        <is>
          <t>NA</t>
        </is>
      </c>
      <c r="Q87" s="8" t="inlineStr">
        <is>
          <t>20.08.2026</t>
        </is>
      </c>
      <c r="R87" s="21" t="n"/>
      <c r="S87" s="12" t="n"/>
      <c r="T87" s="12" t="n"/>
      <c r="U87" s="13" t="n">
        <v>97.17</v>
      </c>
      <c r="V87" s="14" t="inlineStr">
        <is>
          <t>Kg.</t>
        </is>
      </c>
      <c r="W87" s="14" t="n"/>
      <c r="X87" s="14" t="n"/>
      <c r="Y87" s="90" t="n">
        <v>7</v>
      </c>
      <c r="Z87" s="455">
        <f>U87-W87</f>
        <v/>
      </c>
      <c r="AA87" s="456">
        <f>AC87+AH87+AK87+AN87+AQ87+AT87+AW87+AZ87+BC87+BF87+BI87+BL87+BO87</f>
        <v/>
      </c>
      <c r="AB87" s="457" t="n">
        <v>0</v>
      </c>
      <c r="AC87" s="458">
        <f>Z87-AD87-AE87-AB87</f>
        <v/>
      </c>
      <c r="AD87" s="459" t="n"/>
      <c r="AE87" s="462" t="n">
        <v>0</v>
      </c>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4" t="n"/>
      <c r="BJ87" s="14" t="n"/>
      <c r="BK87" s="14" t="n"/>
      <c r="BL87" s="14" t="n"/>
      <c r="BM87" s="14" t="n"/>
      <c r="BN87" s="14" t="n"/>
      <c r="BO87" s="14" t="n"/>
    </row>
    <row r="88" hidden="1" ht="11.85" customHeight="1">
      <c r="A88" s="8" t="inlineStr">
        <is>
          <t>SP</t>
        </is>
      </c>
      <c r="B88" s="9" t="inlineStr">
        <is>
          <t>15.August.-2024</t>
        </is>
      </c>
      <c r="C88" s="8" t="inlineStr">
        <is>
          <t>NA</t>
        </is>
      </c>
      <c r="D88" s="22" t="n">
        <v>2400176</v>
      </c>
      <c r="E88" s="8" t="inlineStr">
        <is>
          <t>SP0097</t>
        </is>
      </c>
      <c r="F88" s="8" t="inlineStr">
        <is>
          <t>Medical Paper 60gm Printed-FAS IODO Prep.1%-3ml [Width 408mm]</t>
        </is>
      </c>
      <c r="G88" s="10" t="inlineStr">
        <is>
          <t>SP2400052</t>
        </is>
      </c>
      <c r="H88" s="8" t="inlineStr">
        <is>
          <t>Shangdong Qilu Ethylene Chemicals Co.LTd</t>
        </is>
      </c>
      <c r="I88" s="8" t="n"/>
      <c r="J88" s="10" t="inlineStr">
        <is>
          <t>C4S217</t>
        </is>
      </c>
      <c r="K88" s="10" t="inlineStr">
        <is>
          <t>30/07/2024</t>
        </is>
      </c>
      <c r="L88" s="10" t="inlineStr">
        <is>
          <t>30.07.2024</t>
        </is>
      </c>
      <c r="M88" s="463" t="inlineStr">
        <is>
          <t>30/07/2026</t>
        </is>
      </c>
      <c r="N88" s="10" t="inlineStr">
        <is>
          <t>30.07.2026</t>
        </is>
      </c>
      <c r="O88" s="8" t="inlineStr">
        <is>
          <t>NA</t>
        </is>
      </c>
      <c r="P88" s="10" t="inlineStr">
        <is>
          <t>NA</t>
        </is>
      </c>
      <c r="Q88" s="8" t="n"/>
      <c r="R88" s="21" t="n"/>
      <c r="S88" s="12" t="n"/>
      <c r="T88" s="12" t="n"/>
      <c r="U88" s="13" t="n">
        <v>95.221</v>
      </c>
      <c r="V88" s="14" t="inlineStr">
        <is>
          <t>Kg.</t>
        </is>
      </c>
      <c r="W88" s="14" t="n">
        <v>0.07340000000000001</v>
      </c>
      <c r="X88" s="14" t="n"/>
      <c r="Y88" s="90" t="n"/>
      <c r="Z88" s="455">
        <f>U88-W88</f>
        <v/>
      </c>
      <c r="AA88" s="456">
        <f>AC88+AH88+AK88+AN88+AQ88+AT88+AW88+AZ88+BC88+BF88+BI88+BL88+BO88</f>
        <v/>
      </c>
      <c r="AB88" s="457" t="n">
        <v>0</v>
      </c>
      <c r="AC88" s="458">
        <f>Z88-AD88-AE88-AB88</f>
        <v/>
      </c>
      <c r="AD88" s="459" t="n"/>
      <c r="AE88" s="462" t="n">
        <v>0</v>
      </c>
      <c r="AF88" s="14" t="inlineStr">
        <is>
          <t>06.11.2025</t>
        </is>
      </c>
      <c r="AG88" s="14" t="inlineStr">
        <is>
          <t>L25K004</t>
        </is>
      </c>
      <c r="AH88" s="14" t="n">
        <v>-24.4</v>
      </c>
      <c r="AI88" s="14" t="inlineStr">
        <is>
          <t>15.11.2025</t>
        </is>
      </c>
      <c r="AJ88" s="14" t="inlineStr">
        <is>
          <t>R-L25K004</t>
        </is>
      </c>
      <c r="AK88" s="14" t="n">
        <v>22.952</v>
      </c>
      <c r="AL88" s="14" t="inlineStr">
        <is>
          <t>24.12.2025</t>
        </is>
      </c>
      <c r="AM88" s="14" t="inlineStr">
        <is>
          <t>L25L004</t>
        </is>
      </c>
      <c r="AN88" s="14" t="n">
        <v>-23</v>
      </c>
      <c r="AO88" s="14" t="inlineStr">
        <is>
          <t>28.12.2025</t>
        </is>
      </c>
      <c r="AP88" s="14" t="inlineStr">
        <is>
          <t>R-L25L004</t>
        </is>
      </c>
      <c r="AQ88" s="14" t="n">
        <v>20.595</v>
      </c>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row>
    <row r="89" hidden="1" ht="11.85" customHeight="1">
      <c r="A89" s="8" t="inlineStr">
        <is>
          <t>SP</t>
        </is>
      </c>
      <c r="B89" s="9" t="inlineStr">
        <is>
          <t>18.August.-2024</t>
        </is>
      </c>
      <c r="C89" s="8" t="inlineStr">
        <is>
          <t>NA</t>
        </is>
      </c>
      <c r="D89" s="8" t="n">
        <v>2400177</v>
      </c>
      <c r="E89" s="8" t="inlineStr">
        <is>
          <t>SP0154</t>
        </is>
      </c>
      <c r="F89" s="46" t="inlineStr">
        <is>
          <t>Medical Paper 60gm Printed-FAS Chlorex2% [W 408mm X L 200mm]</t>
        </is>
      </c>
      <c r="G89" s="10" t="inlineStr">
        <is>
          <t>SP2400053</t>
        </is>
      </c>
      <c r="H89" s="8" t="inlineStr">
        <is>
          <t>Shangdong Qilu Ethylene Chemicals Co.LTd</t>
        </is>
      </c>
      <c r="I89" s="8" t="n"/>
      <c r="J89" s="10" t="inlineStr">
        <is>
          <t>C4S217</t>
        </is>
      </c>
      <c r="K89" s="10" t="inlineStr">
        <is>
          <t>30/07/2024</t>
        </is>
      </c>
      <c r="L89" s="10" t="inlineStr">
        <is>
          <t>30.07.2024</t>
        </is>
      </c>
      <c r="M89" s="10" t="inlineStr">
        <is>
          <t>30/07/2026</t>
        </is>
      </c>
      <c r="N89" s="10" t="inlineStr">
        <is>
          <t>30.07.2026</t>
        </is>
      </c>
      <c r="O89" s="8" t="inlineStr">
        <is>
          <t>NA</t>
        </is>
      </c>
      <c r="P89" s="10" t="inlineStr">
        <is>
          <t>NA</t>
        </is>
      </c>
      <c r="Q89" s="8" t="inlineStr">
        <is>
          <t>18.08.2026</t>
        </is>
      </c>
      <c r="R89" s="11" t="n"/>
      <c r="S89" s="12" t="n"/>
      <c r="T89" s="12" t="n"/>
      <c r="U89" s="13" t="n">
        <v>60.67</v>
      </c>
      <c r="V89" s="14" t="inlineStr">
        <is>
          <t>Kg.</t>
        </is>
      </c>
      <c r="W89" s="14" t="n"/>
      <c r="X89" s="14" t="n"/>
      <c r="Y89" s="90" t="inlineStr">
        <is>
          <t>Trials / 5</t>
        </is>
      </c>
      <c r="Z89" s="455">
        <f>U89-W89</f>
        <v/>
      </c>
      <c r="AA89" s="456">
        <f>AC89+AH89+AK89+AN89+AQ89+AT89+AW89+AZ89+BC89+BF89+BI89+BL89+BO89</f>
        <v/>
      </c>
      <c r="AB89" s="457" t="n">
        <v>0</v>
      </c>
      <c r="AC89" s="458">
        <f>Z89-AD89-AE89-AB89</f>
        <v/>
      </c>
      <c r="AD89" s="459" t="n">
        <v>9.275</v>
      </c>
      <c r="AE89" s="462" t="n">
        <v>0</v>
      </c>
      <c r="AF89" s="14" t="inlineStr">
        <is>
          <t>30.06.2025</t>
        </is>
      </c>
      <c r="AG89" s="14" t="inlineStr">
        <is>
          <t>L25F008</t>
        </is>
      </c>
      <c r="AH89" s="14" t="n">
        <v>-11.5</v>
      </c>
      <c r="AI89" s="14" t="inlineStr">
        <is>
          <t>09.07.2025</t>
        </is>
      </c>
      <c r="AJ89" s="14" t="inlineStr">
        <is>
          <t>R-L25F008</t>
        </is>
      </c>
      <c r="AK89" s="14" t="n">
        <v>4</v>
      </c>
      <c r="AL89" s="14" t="inlineStr">
        <is>
          <t>14.08.2025</t>
        </is>
      </c>
      <c r="AM89" s="14" t="inlineStr">
        <is>
          <t>L25H007</t>
        </is>
      </c>
      <c r="AN89" s="14" t="n">
        <v>-24.8</v>
      </c>
      <c r="AO89" s="14" t="inlineStr">
        <is>
          <t>28.08.2025</t>
        </is>
      </c>
      <c r="AP89" s="14" t="inlineStr">
        <is>
          <t>R-L25H007</t>
        </is>
      </c>
      <c r="AQ89" s="14" t="n">
        <v>20.4</v>
      </c>
      <c r="AR89" s="14" t="inlineStr">
        <is>
          <t>11.11.2025</t>
        </is>
      </c>
      <c r="AS89" s="14" t="inlineStr">
        <is>
          <t>L25K001</t>
        </is>
      </c>
      <c r="AT89" s="14" t="n">
        <v>-21.3</v>
      </c>
      <c r="AU89" s="14" t="inlineStr">
        <is>
          <t>2-11.11.2025</t>
        </is>
      </c>
      <c r="AV89" s="14" t="inlineStr">
        <is>
          <t>17 20</t>
        </is>
      </c>
      <c r="AW89" s="14">
        <f>-(4+20.3)</f>
        <v/>
      </c>
      <c r="AX89" s="14" t="inlineStr">
        <is>
          <t>15.11.2025</t>
        </is>
      </c>
      <c r="AY89" s="14" t="inlineStr">
        <is>
          <t>R-20/2025</t>
        </is>
      </c>
      <c r="AZ89" s="14" t="n">
        <v>23.45</v>
      </c>
      <c r="BA89" s="14" t="inlineStr">
        <is>
          <t>15.11.2025</t>
        </is>
      </c>
      <c r="BB89" s="14" t="inlineStr">
        <is>
          <t>R-27/2025</t>
        </is>
      </c>
      <c r="BC89" s="14" t="n">
        <v>6.738</v>
      </c>
      <c r="BD89" s="14" t="n"/>
      <c r="BE89" s="14" t="inlineStr">
        <is>
          <t>C-R-WRONG</t>
        </is>
      </c>
      <c r="BF89" s="14" t="n">
        <v>-9.907999999999999</v>
      </c>
      <c r="BG89" s="14" t="inlineStr">
        <is>
          <t>19.11.2025</t>
        </is>
      </c>
      <c r="BH89" s="14" t="inlineStr">
        <is>
          <t>L25K001</t>
        </is>
      </c>
      <c r="BI89" s="14" t="n">
        <v>-23.6</v>
      </c>
      <c r="BJ89" s="14" t="inlineStr">
        <is>
          <t>25.11.2025</t>
        </is>
      </c>
      <c r="BK89" s="14" t="inlineStr">
        <is>
          <t>R-L25K001</t>
        </is>
      </c>
      <c r="BL89" s="14" t="n">
        <v>9.425000000000001</v>
      </c>
      <c r="BM89" s="14" t="n"/>
      <c r="BN89" s="14" t="n"/>
      <c r="BO89" s="14" t="n"/>
    </row>
    <row r="90" hidden="1" ht="11.85" customHeight="1">
      <c r="A90" s="8" t="inlineStr">
        <is>
          <t>SP</t>
        </is>
      </c>
      <c r="B90" s="9" t="inlineStr">
        <is>
          <t>22,August.-2024</t>
        </is>
      </c>
      <c r="C90" s="8" t="inlineStr">
        <is>
          <t>NA</t>
        </is>
      </c>
      <c r="D90" s="22" t="n">
        <v>2400178</v>
      </c>
      <c r="E90" s="8" t="inlineStr">
        <is>
          <t>SP0162</t>
        </is>
      </c>
      <c r="F90" s="8" t="inlineStr">
        <is>
          <t>Box-Mega-Q Soft Gelatin Capsule</t>
        </is>
      </c>
      <c r="G90" s="10" t="inlineStr">
        <is>
          <t>SP2400054</t>
        </is>
      </c>
      <c r="H90" s="8" t="inlineStr">
        <is>
          <t>Catalent Pharma Solution GMBH</t>
        </is>
      </c>
      <c r="I90" s="8" t="n"/>
      <c r="J90" s="23" t="n">
        <v>24255101</v>
      </c>
      <c r="K90" s="10" t="inlineStr">
        <is>
          <t>06/05/2024</t>
        </is>
      </c>
      <c r="L90" s="10" t="inlineStr">
        <is>
          <t>06.05.2024</t>
        </is>
      </c>
      <c r="M90" s="465" t="inlineStr">
        <is>
          <t>06/05/2026</t>
        </is>
      </c>
      <c r="N90" s="10" t="inlineStr">
        <is>
          <t>06.05.2026</t>
        </is>
      </c>
      <c r="O90" s="8" t="inlineStr">
        <is>
          <t>NA</t>
        </is>
      </c>
      <c r="P90" s="10" t="inlineStr">
        <is>
          <t>NA</t>
        </is>
      </c>
      <c r="Q90" s="8" t="inlineStr">
        <is>
          <t>27.08.2026</t>
        </is>
      </c>
      <c r="R90" s="21" t="n"/>
      <c r="S90" s="12" t="n"/>
      <c r="T90" s="12" t="n"/>
      <c r="U90" s="13" t="n">
        <v>4770</v>
      </c>
      <c r="V90" s="14" t="inlineStr">
        <is>
          <t>No.</t>
        </is>
      </c>
      <c r="W90" s="14" t="n"/>
      <c r="X90" s="14" t="n"/>
      <c r="Y90" s="90" t="n"/>
      <c r="Z90" s="455">
        <f>U90-W90</f>
        <v/>
      </c>
      <c r="AA90" s="456">
        <f>AC90+AH90+AK90+AN90+AQ90+AT90+AW90+AZ90+BC90+BF90+BI90+BL90+BO90</f>
        <v/>
      </c>
      <c r="AB90" s="457" t="n">
        <v>0</v>
      </c>
      <c r="AC90" s="458">
        <f>Z90-AD90-AE90-AB90</f>
        <v/>
      </c>
      <c r="AD90" s="459" t="n"/>
      <c r="AE90" s="462" t="n">
        <v>0</v>
      </c>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row>
    <row r="91" hidden="1" ht="11.85" customHeight="1">
      <c r="A91" s="8" t="inlineStr">
        <is>
          <t>SP</t>
        </is>
      </c>
      <c r="B91" s="9" t="inlineStr">
        <is>
          <t>22,August.-2024</t>
        </is>
      </c>
      <c r="C91" s="8" t="inlineStr">
        <is>
          <t>NA</t>
        </is>
      </c>
      <c r="D91" s="8" t="n">
        <v>2400179</v>
      </c>
      <c r="E91" s="8" t="inlineStr">
        <is>
          <t>SP0163</t>
        </is>
      </c>
      <c r="F91" s="8" t="inlineStr">
        <is>
          <t>Pamphlet-Mega-Q Soft Gelatin Capsule</t>
        </is>
      </c>
      <c r="G91" s="10" t="inlineStr">
        <is>
          <t>SP2400055</t>
        </is>
      </c>
      <c r="H91" s="8" t="inlineStr">
        <is>
          <t>Catalent Pharma Solution GMBH</t>
        </is>
      </c>
      <c r="I91" s="8" t="n"/>
      <c r="J91" s="23" t="n">
        <v>76780</v>
      </c>
      <c r="K91" s="23" t="inlineStr">
        <is>
          <t>04/2024</t>
        </is>
      </c>
      <c r="L91" s="10" t="inlineStr">
        <is>
          <t>00.04.2024</t>
        </is>
      </c>
      <c r="M91" s="465" t="inlineStr">
        <is>
          <t>04/2026</t>
        </is>
      </c>
      <c r="N91" s="10" t="inlineStr">
        <is>
          <t>00.04.2026</t>
        </is>
      </c>
      <c r="O91" s="8" t="inlineStr">
        <is>
          <t>NA</t>
        </is>
      </c>
      <c r="P91" s="10" t="inlineStr">
        <is>
          <t>NA</t>
        </is>
      </c>
      <c r="Q91" s="8" t="inlineStr">
        <is>
          <t>27.08.2026</t>
        </is>
      </c>
      <c r="R91" s="11" t="n"/>
      <c r="S91" s="12" t="n"/>
      <c r="T91" s="12" t="n"/>
      <c r="U91" s="13" t="n">
        <v>5129</v>
      </c>
      <c r="V91" s="14" t="inlineStr">
        <is>
          <t>No.</t>
        </is>
      </c>
      <c r="W91" s="14" t="n"/>
      <c r="X91" s="14" t="n"/>
      <c r="Y91" s="90" t="n"/>
      <c r="Z91" s="455">
        <f>U91-W91</f>
        <v/>
      </c>
      <c r="AA91" s="456">
        <f>AC91+AH91+AK91+AN91+AQ91+AT91+AW91+AZ91+BC91+BF91+BI91+BL91+BO91</f>
        <v/>
      </c>
      <c r="AB91" s="457" t="n">
        <v>0</v>
      </c>
      <c r="AC91" s="458">
        <f>Z91-AD91-AE91-AB91</f>
        <v/>
      </c>
      <c r="AD91" s="459" t="n"/>
      <c r="AE91" s="462" t="n">
        <v>0</v>
      </c>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row>
    <row r="92" hidden="1" ht="11.85" customHeight="1">
      <c r="A92" s="8" t="inlineStr">
        <is>
          <t>TP</t>
        </is>
      </c>
      <c r="B92" s="9" t="inlineStr">
        <is>
          <t>24.August.-2024</t>
        </is>
      </c>
      <c r="C92" s="8" t="inlineStr">
        <is>
          <t>NA</t>
        </is>
      </c>
      <c r="D92" s="8" t="n">
        <v>2400185</v>
      </c>
      <c r="E92" s="22" t="inlineStr">
        <is>
          <t>TP0003</t>
        </is>
      </c>
      <c r="F92" s="22" t="inlineStr">
        <is>
          <t>Outer Carton for FAS Chlorex L41x H 29 x W 30 cm</t>
        </is>
      </c>
      <c r="G92" s="10" t="inlineStr">
        <is>
          <t>TP2400004</t>
        </is>
      </c>
      <c r="H92" s="22" t="inlineStr">
        <is>
          <t>Xiamen Nicest Paper Products Co., Ltd.</t>
        </is>
      </c>
      <c r="I92" s="22" t="n"/>
      <c r="J92" s="10" t="inlineStr">
        <is>
          <t>20240425-003</t>
        </is>
      </c>
      <c r="K92" s="10" t="inlineStr">
        <is>
          <t>25/04/2024</t>
        </is>
      </c>
      <c r="L92" s="10" t="inlineStr">
        <is>
          <t>25.04.2024</t>
        </is>
      </c>
      <c r="M92" s="10" t="inlineStr">
        <is>
          <t>25/04/2026</t>
        </is>
      </c>
      <c r="N92" s="10" t="inlineStr">
        <is>
          <t>25.04.2026</t>
        </is>
      </c>
      <c r="O92" s="8" t="inlineStr">
        <is>
          <t>NA</t>
        </is>
      </c>
      <c r="P92" s="10" t="inlineStr">
        <is>
          <t>NA</t>
        </is>
      </c>
      <c r="Q92" s="8" t="inlineStr">
        <is>
          <t>25.08.2026</t>
        </is>
      </c>
      <c r="R92" s="11" t="n"/>
      <c r="S92" s="12" t="n"/>
      <c r="T92" s="12" t="n"/>
      <c r="U92" s="13" t="n">
        <v>82</v>
      </c>
      <c r="V92" s="14" t="inlineStr">
        <is>
          <t>No.</t>
        </is>
      </c>
      <c r="W92" s="14" t="n"/>
      <c r="X92" s="14" t="n"/>
      <c r="Y92" s="90" t="n"/>
      <c r="Z92" s="455">
        <f>U92-W92</f>
        <v/>
      </c>
      <c r="AA92" s="456">
        <f>AC92+AH92+AK92+AN92+AQ92+AT92+AW92+AZ92+BC92+BF92+BI92+BL92+BO92</f>
        <v/>
      </c>
      <c r="AB92" s="457" t="n">
        <v>0</v>
      </c>
      <c r="AC92" s="458">
        <f>Z92-AD92-AE92-AB92</f>
        <v/>
      </c>
      <c r="AD92" s="459" t="n">
        <v>1</v>
      </c>
      <c r="AE92" s="462" t="n">
        <v>0</v>
      </c>
      <c r="AF92" s="14" t="inlineStr">
        <is>
          <t>03.08.2025</t>
        </is>
      </c>
      <c r="AG92" s="14" t="inlineStr">
        <is>
          <t>L25G007</t>
        </is>
      </c>
      <c r="AH92" s="14" t="n">
        <v>-7</v>
      </c>
      <c r="AI92" s="14" t="inlineStr">
        <is>
          <t>03.08.2025</t>
        </is>
      </c>
      <c r="AJ92" s="14" t="inlineStr">
        <is>
          <t>L25G006</t>
        </is>
      </c>
      <c r="AK92" s="14" t="n">
        <v>-75</v>
      </c>
      <c r="AL92" s="14" t="inlineStr">
        <is>
          <t>07.08.2025</t>
        </is>
      </c>
      <c r="AM92" s="14" t="inlineStr">
        <is>
          <t>R-L25G006</t>
        </is>
      </c>
      <c r="AN92" s="14" t="n">
        <v>1</v>
      </c>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row>
    <row r="93" hidden="1" ht="11.85" customHeight="1">
      <c r="A93" s="8" t="inlineStr">
        <is>
          <t>SP</t>
        </is>
      </c>
      <c r="B93" s="9" t="inlineStr">
        <is>
          <t>27.August.-2024</t>
        </is>
      </c>
      <c r="C93" s="8" t="inlineStr">
        <is>
          <t>NA</t>
        </is>
      </c>
      <c r="D93" s="8" t="n">
        <v>2400187</v>
      </c>
      <c r="E93" s="8" t="inlineStr">
        <is>
          <t>SP0130</t>
        </is>
      </c>
      <c r="F93" s="8" t="inlineStr">
        <is>
          <t>Box-Epasterin Soft Gelatin Capsule</t>
        </is>
      </c>
      <c r="G93" s="10" t="inlineStr">
        <is>
          <t>SP2400058</t>
        </is>
      </c>
      <c r="H93" s="8" t="inlineStr">
        <is>
          <t>Catalent Italy S.P.A</t>
        </is>
      </c>
      <c r="I93" s="8" t="n"/>
      <c r="J93" s="10" t="inlineStr">
        <is>
          <t>24229601</t>
        </is>
      </c>
      <c r="K93" s="10" t="inlineStr">
        <is>
          <t>03/04/2024</t>
        </is>
      </c>
      <c r="L93" s="10" t="inlineStr">
        <is>
          <t>03.04.2024</t>
        </is>
      </c>
      <c r="M93" s="465" t="inlineStr">
        <is>
          <t>03/04/2026</t>
        </is>
      </c>
      <c r="N93" s="10" t="inlineStr">
        <is>
          <t>03.04.2026</t>
        </is>
      </c>
      <c r="O93" s="8" t="inlineStr">
        <is>
          <t>NA</t>
        </is>
      </c>
      <c r="P93" s="10" t="inlineStr">
        <is>
          <t>NA</t>
        </is>
      </c>
      <c r="Q93" s="8" t="inlineStr">
        <is>
          <t>28.08.2026</t>
        </is>
      </c>
      <c r="R93" s="11" t="n"/>
      <c r="S93" s="12" t="n"/>
      <c r="T93" s="12" t="n"/>
      <c r="U93" s="13" t="n">
        <v>3934</v>
      </c>
      <c r="V93" s="14" t="inlineStr">
        <is>
          <t>No.</t>
        </is>
      </c>
      <c r="W93" s="14" t="n"/>
      <c r="X93" s="14" t="n"/>
      <c r="Y93" s="90" t="n"/>
      <c r="Z93" s="455">
        <f>U93-W93</f>
        <v/>
      </c>
      <c r="AA93" s="456">
        <f>AC93+AH93+AK93+AN93+AQ93+AT93+AW93+AZ93+BC93+BF93+BI93+BL93+BO93</f>
        <v/>
      </c>
      <c r="AB93" s="457" t="n">
        <v>0</v>
      </c>
      <c r="AC93" s="458">
        <f>Z93-AD93-AE93-AB93</f>
        <v/>
      </c>
      <c r="AD93" s="459" t="n"/>
      <c r="AE93" s="462" t="n">
        <v>0</v>
      </c>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row>
    <row r="94" hidden="1" ht="11.85" customHeight="1">
      <c r="A94" s="8" t="inlineStr">
        <is>
          <t>RM</t>
        </is>
      </c>
      <c r="B94" s="9" t="inlineStr">
        <is>
          <t>01.September.-2024</t>
        </is>
      </c>
      <c r="C94" s="8" t="inlineStr">
        <is>
          <t>SSMC1102024</t>
        </is>
      </c>
      <c r="D94" s="22" t="n">
        <v>2400188</v>
      </c>
      <c r="E94" s="8" t="inlineStr">
        <is>
          <t>RM0023</t>
        </is>
      </c>
      <c r="F94" s="8" t="inlineStr">
        <is>
          <t>Solifenacin Succinate</t>
        </is>
      </c>
      <c r="G94" s="10" t="inlineStr">
        <is>
          <t>RM2400025</t>
        </is>
      </c>
      <c r="H94" s="8" t="inlineStr">
        <is>
          <t>Megafine Pharma (P) Ltd</t>
        </is>
      </c>
      <c r="I94" s="8" t="n"/>
      <c r="J94" s="10" t="inlineStr">
        <is>
          <t>SS2407019</t>
        </is>
      </c>
      <c r="K94" s="10" t="inlineStr">
        <is>
          <t>07/2024</t>
        </is>
      </c>
      <c r="L94" s="10" t="inlineStr">
        <is>
          <t>00.07.2024</t>
        </is>
      </c>
      <c r="M94" s="10" t="inlineStr">
        <is>
          <t>06/2029</t>
        </is>
      </c>
      <c r="N94" s="10" t="inlineStr">
        <is>
          <t>00.06.2029</t>
        </is>
      </c>
      <c r="O94" s="8" t="inlineStr">
        <is>
          <t>NA</t>
        </is>
      </c>
      <c r="P94" s="10" t="inlineStr">
        <is>
          <t>NA</t>
        </is>
      </c>
      <c r="Q94" s="8" t="n"/>
      <c r="R94" s="21" t="n"/>
      <c r="S94" s="12" t="n"/>
      <c r="T94" s="12" t="n"/>
      <c r="U94" s="13" t="n">
        <v>0.9399999999999999</v>
      </c>
      <c r="V94" s="14" t="inlineStr">
        <is>
          <t>Kg.</t>
        </is>
      </c>
      <c r="W94" s="14" t="n"/>
      <c r="X94" s="14" t="n"/>
      <c r="Y94" s="90" t="n"/>
      <c r="Z94" s="455">
        <f>U94-W94</f>
        <v/>
      </c>
      <c r="AA94" s="456">
        <f>AC94+AH94+AK94+AN94+AQ94+AT94+AW94+AZ94+BC94+BF94+BI94+BL94+BO94</f>
        <v/>
      </c>
      <c r="AB94" s="457" t="n">
        <v>0</v>
      </c>
      <c r="AC94" s="458">
        <f>Z94-AD94-AE94-AB94</f>
        <v/>
      </c>
      <c r="AD94" s="459" t="n"/>
      <c r="AE94" s="462" t="n">
        <v>0</v>
      </c>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row>
    <row r="95" hidden="1" ht="11.85" customHeight="1">
      <c r="A95" s="8" t="inlineStr">
        <is>
          <t>RM</t>
        </is>
      </c>
      <c r="B95" s="9" t="inlineStr">
        <is>
          <t>01.September.-2024</t>
        </is>
      </c>
      <c r="C95" s="8" t="inlineStr">
        <is>
          <t>NA</t>
        </is>
      </c>
      <c r="D95" s="8" t="n">
        <v>2400189</v>
      </c>
      <c r="E95" s="8" t="inlineStr">
        <is>
          <t>RM0050</t>
        </is>
      </c>
      <c r="F95" s="8" t="inlineStr">
        <is>
          <t>Copper Citrate</t>
        </is>
      </c>
      <c r="G95" s="10" t="inlineStr">
        <is>
          <t>RM2400026</t>
        </is>
      </c>
      <c r="H95" s="8" t="inlineStr">
        <is>
          <t>Ambe NS Agro Products PVT. LTD.</t>
        </is>
      </c>
      <c r="I95" s="8" t="n"/>
      <c r="J95" s="10" t="inlineStr">
        <is>
          <t>AMBAPC2428</t>
        </is>
      </c>
      <c r="K95" s="10" t="inlineStr">
        <is>
          <t>05/05/2024</t>
        </is>
      </c>
      <c r="L95" s="10" t="inlineStr">
        <is>
          <t>05.05.2024</t>
        </is>
      </c>
      <c r="M95" s="465" t="inlineStr">
        <is>
          <t>04/05/2026</t>
        </is>
      </c>
      <c r="N95" s="10" t="inlineStr">
        <is>
          <t>04.05.2026</t>
        </is>
      </c>
      <c r="O95" s="8" t="inlineStr">
        <is>
          <t>NA</t>
        </is>
      </c>
      <c r="P95" s="10" t="inlineStr">
        <is>
          <t>NA</t>
        </is>
      </c>
      <c r="Q95" s="8" t="inlineStr">
        <is>
          <t>04.05.2026</t>
        </is>
      </c>
      <c r="R95" s="11" t="n"/>
      <c r="S95" s="12" t="n"/>
      <c r="T95" s="12" t="n"/>
      <c r="U95" s="13" t="n">
        <v>0.98</v>
      </c>
      <c r="V95" s="14" t="inlineStr">
        <is>
          <t>Kg.</t>
        </is>
      </c>
      <c r="W95" s="14" t="n"/>
      <c r="X95" s="14" t="n"/>
      <c r="Y95" s="90" t="n"/>
      <c r="Z95" s="455">
        <f>U95-W95</f>
        <v/>
      </c>
      <c r="AA95" s="456">
        <f>AC95+AH95+AK95+AN95+AQ95+AT95+AW95+AZ95+BC95+BF95+BI95+BL95+BO95</f>
        <v/>
      </c>
      <c r="AB95" s="457" t="n">
        <v>0</v>
      </c>
      <c r="AC95" s="458">
        <f>Z95-AD95-AE95-AB95</f>
        <v/>
      </c>
      <c r="AD95" s="459" t="n"/>
      <c r="AE95" s="462" t="n">
        <v>0</v>
      </c>
      <c r="AF95" s="14" t="inlineStr">
        <is>
          <t>09.11.2025</t>
        </is>
      </c>
      <c r="AG95" s="14" t="inlineStr">
        <is>
          <t>C25K002</t>
        </is>
      </c>
      <c r="AH95" s="14" t="n">
        <v>-0.07580000000000001</v>
      </c>
      <c r="AI95" s="14" t="inlineStr">
        <is>
          <t>10.11.2025</t>
        </is>
      </c>
      <c r="AJ95" s="14" t="inlineStr">
        <is>
          <t>C25K003</t>
        </is>
      </c>
      <c r="AK95" s="14" t="n">
        <v>-0.07580000000000001</v>
      </c>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row>
    <row r="96" hidden="1" ht="11.85" customHeight="1">
      <c r="A96" s="8" t="inlineStr">
        <is>
          <t>PP</t>
        </is>
      </c>
      <c r="B96" s="9" t="inlineStr">
        <is>
          <t>05.September.-2024</t>
        </is>
      </c>
      <c r="C96" s="8" t="inlineStr">
        <is>
          <t>NA</t>
        </is>
      </c>
      <c r="D96" s="22" t="n">
        <v>2400196</v>
      </c>
      <c r="E96" s="8" t="inlineStr">
        <is>
          <t>PP0025</t>
        </is>
      </c>
      <c r="F96" s="8" t="inlineStr">
        <is>
          <t>Aluminum Seal Disc PE-Coat -D: 24mm</t>
        </is>
      </c>
      <c r="G96" s="10" t="inlineStr">
        <is>
          <t>PP2400079</t>
        </is>
      </c>
      <c r="H96" s="22" t="inlineStr">
        <is>
          <t>Propharm International S.R.L.</t>
        </is>
      </c>
      <c r="I96" s="22" t="n"/>
      <c r="J96" s="10" t="inlineStr">
        <is>
          <t>529997</t>
        </is>
      </c>
      <c r="K96" s="10" t="inlineStr">
        <is>
          <t>23.07.2024</t>
        </is>
      </c>
      <c r="L96" s="10" t="inlineStr">
        <is>
          <t>23.07.2024</t>
        </is>
      </c>
      <c r="M96" s="10" t="inlineStr">
        <is>
          <t>23.01.2026</t>
        </is>
      </c>
      <c r="N96" s="101" t="inlineStr">
        <is>
          <t>23.01.2026</t>
        </is>
      </c>
      <c r="O96" s="8" t="inlineStr">
        <is>
          <t>NA</t>
        </is>
      </c>
      <c r="P96" s="10" t="inlineStr">
        <is>
          <t>NA</t>
        </is>
      </c>
      <c r="Q96" s="8" t="inlineStr">
        <is>
          <t>10.09.2026</t>
        </is>
      </c>
      <c r="R96" s="21" t="n"/>
      <c r="S96" s="12" t="n"/>
      <c r="T96" s="12" t="n"/>
      <c r="U96" s="13" t="n">
        <v>294775</v>
      </c>
      <c r="V96" s="14" t="inlineStr">
        <is>
          <t>No.</t>
        </is>
      </c>
      <c r="W96" s="14" t="n"/>
      <c r="X96" s="14" t="n"/>
      <c r="Y96" s="90" t="n"/>
      <c r="Z96" s="455">
        <f>U96-W96</f>
        <v/>
      </c>
      <c r="AA96" s="456">
        <f>AC96+AH96+AK96+AN96+AQ96+AT96+AW96+AZ96+BC96+BF96+BI96+BL96+BO96</f>
        <v/>
      </c>
      <c r="AB96" s="457" t="n">
        <v>0</v>
      </c>
      <c r="AC96" s="458">
        <f>Z96-AD96-AE96-AB96</f>
        <v/>
      </c>
      <c r="AD96" s="459" t="n">
        <v>142599</v>
      </c>
      <c r="AE96" s="462" t="n">
        <v>0</v>
      </c>
      <c r="AF96" s="14" t="inlineStr">
        <is>
          <t>24.07.2025</t>
        </is>
      </c>
      <c r="AG96" s="14" t="inlineStr">
        <is>
          <t>25IBP024</t>
        </is>
      </c>
      <c r="AH96" s="14" t="n">
        <v>-23750</v>
      </c>
      <c r="AI96" s="14" t="inlineStr">
        <is>
          <t>29.07.2025</t>
        </is>
      </c>
      <c r="AJ96" s="14" t="inlineStr">
        <is>
          <t>25IBP025</t>
        </is>
      </c>
      <c r="AK96" s="14" t="n">
        <v>-23750</v>
      </c>
      <c r="AL96" s="14" t="inlineStr">
        <is>
          <t>31.07.2025</t>
        </is>
      </c>
      <c r="AM96" s="14" t="inlineStr">
        <is>
          <t>R-25IBP024</t>
        </is>
      </c>
      <c r="AN96" s="14" t="n">
        <v>1100</v>
      </c>
      <c r="AO96" s="14" t="inlineStr">
        <is>
          <t>04.08.2025</t>
        </is>
      </c>
      <c r="AP96" s="14" t="inlineStr">
        <is>
          <t>25IBP026</t>
        </is>
      </c>
      <c r="AQ96" s="14" t="n">
        <v>-31250</v>
      </c>
      <c r="AR96" s="14" t="inlineStr">
        <is>
          <t>04.08.2025</t>
        </is>
      </c>
      <c r="AS96" s="14" t="inlineStr">
        <is>
          <t>R-25IBP025</t>
        </is>
      </c>
      <c r="AT96" s="14" t="n">
        <v>1250</v>
      </c>
      <c r="AU96" s="14" t="inlineStr">
        <is>
          <t>13.08.2025</t>
        </is>
      </c>
      <c r="AV96" s="14" t="inlineStr">
        <is>
          <t>R-25IBP026</t>
        </is>
      </c>
      <c r="AW96" s="14" t="n">
        <v>1250</v>
      </c>
      <c r="AX96" s="14" t="inlineStr">
        <is>
          <t>08.09.2025</t>
        </is>
      </c>
      <c r="AY96" s="14" t="inlineStr">
        <is>
          <t>25IBP029</t>
        </is>
      </c>
      <c r="AZ96" s="14" t="n">
        <v>-31570</v>
      </c>
      <c r="BA96" s="14" t="inlineStr">
        <is>
          <t>11.09.2025</t>
        </is>
      </c>
      <c r="BB96" s="14" t="inlineStr">
        <is>
          <t>25IBP030</t>
        </is>
      </c>
      <c r="BC96" s="14" t="n">
        <v>-21465</v>
      </c>
      <c r="BD96" s="14" t="inlineStr">
        <is>
          <t>24.09.2025</t>
        </is>
      </c>
      <c r="BE96" s="14" t="inlineStr">
        <is>
          <t>R-25IBP029</t>
        </is>
      </c>
      <c r="BF96" s="14" t="n">
        <v>1250</v>
      </c>
      <c r="BG96" s="14" t="inlineStr">
        <is>
          <t>25.09.2025</t>
        </is>
      </c>
      <c r="BH96" s="14" t="inlineStr">
        <is>
          <t>R-L25G001</t>
        </is>
      </c>
      <c r="BI96" s="14" t="n">
        <v>813</v>
      </c>
      <c r="BJ96" s="14" t="inlineStr">
        <is>
          <t>11.11.2025 2-01.01.2026 01.2.2026</t>
        </is>
      </c>
      <c r="BK96" s="14" t="inlineStr">
        <is>
          <t>16 26IBP001 26IBP002 MR260020</t>
        </is>
      </c>
      <c r="BL96" s="14">
        <f>-(150+11231+15813+100)</f>
        <v/>
      </c>
      <c r="BM96" s="14" t="inlineStr">
        <is>
          <t>11.11.2025 07.01.2026 08.01.2026</t>
        </is>
      </c>
      <c r="BN96" s="14" t="inlineStr">
        <is>
          <t>16 R R-26IBP001 R-26IBP002</t>
        </is>
      </c>
      <c r="BO96" s="14">
        <f>(130+710+400)</f>
        <v/>
      </c>
    </row>
    <row r="97" hidden="1" ht="11.85" customHeight="1">
      <c r="A97" s="8" t="inlineStr">
        <is>
          <t>SP</t>
        </is>
      </c>
      <c r="B97" s="9" t="inlineStr">
        <is>
          <t>05.September.-2024</t>
        </is>
      </c>
      <c r="C97" s="8" t="inlineStr">
        <is>
          <t>NA</t>
        </is>
      </c>
      <c r="D97" s="8" t="n">
        <v>2400201</v>
      </c>
      <c r="E97" s="8" t="inlineStr">
        <is>
          <t>SP0164</t>
        </is>
      </c>
      <c r="F97" s="8" t="inlineStr">
        <is>
          <t>Box-FAS-CEL Oxidised Regenerated Cellulose Absorbable Hemostat Fibril-Ref. No.: FAS35F</t>
        </is>
      </c>
      <c r="G97" s="10" t="inlineStr">
        <is>
          <t>SP2400060</t>
        </is>
      </c>
      <c r="H97" s="8" t="inlineStr">
        <is>
          <t>Xiamen Nicest Paper Products Co., Ltd.</t>
        </is>
      </c>
      <c r="I97" s="8" t="n"/>
      <c r="J97" s="10" t="inlineStr">
        <is>
          <t>20240425-006</t>
        </is>
      </c>
      <c r="K97" s="10" t="inlineStr">
        <is>
          <t>06/2024</t>
        </is>
      </c>
      <c r="L97" s="10" t="inlineStr">
        <is>
          <t>00.06.2024</t>
        </is>
      </c>
      <c r="M97" s="10" t="inlineStr">
        <is>
          <t>06/2027</t>
        </is>
      </c>
      <c r="N97" s="10" t="inlineStr">
        <is>
          <t>00.06.2027</t>
        </is>
      </c>
      <c r="O97" s="8" t="inlineStr">
        <is>
          <t>NA</t>
        </is>
      </c>
      <c r="P97" s="10" t="inlineStr">
        <is>
          <t>NA</t>
        </is>
      </c>
      <c r="Q97" s="8" t="inlineStr">
        <is>
          <t>01.07.2026</t>
        </is>
      </c>
      <c r="R97" s="11" t="n"/>
      <c r="S97" s="12" t="n"/>
      <c r="T97" s="12" t="n"/>
      <c r="U97" s="13" t="n">
        <v>374</v>
      </c>
      <c r="V97" s="14" t="inlineStr">
        <is>
          <t>No.</t>
        </is>
      </c>
      <c r="W97" s="14" t="n"/>
      <c r="X97" s="14" t="n"/>
      <c r="Y97" s="90" t="n"/>
      <c r="Z97" s="455">
        <f>U97-W97</f>
        <v/>
      </c>
      <c r="AA97" s="456">
        <f>AC97+AH97+AK97+AN97+AQ97+AT97+AW97+AZ97+BC97+BF97+BI97+BL97+BO97</f>
        <v/>
      </c>
      <c r="AB97" s="457" t="n">
        <v>0</v>
      </c>
      <c r="AC97" s="458">
        <f>Z97-AD97-AE97-AB97</f>
        <v/>
      </c>
      <c r="AD97" s="459" t="n"/>
      <c r="AE97" s="462" t="n">
        <v>0</v>
      </c>
      <c r="AF97" s="14" t="inlineStr">
        <is>
          <t>22.06.2025</t>
        </is>
      </c>
      <c r="AG97" s="14" t="inlineStr">
        <is>
          <t>OR2025235</t>
        </is>
      </c>
      <c r="AH97" s="14" t="n">
        <v>-22</v>
      </c>
      <c r="AI97" s="14" t="inlineStr">
        <is>
          <t>11.11.2025</t>
        </is>
      </c>
      <c r="AJ97" s="14" t="n"/>
      <c r="AK97" s="14" t="n">
        <v>-103</v>
      </c>
      <c r="AL97" s="14" t="inlineStr">
        <is>
          <t>12.01.2026</t>
        </is>
      </c>
      <c r="AM97" s="14" t="inlineStr">
        <is>
          <t>0009/2026</t>
        </is>
      </c>
      <c r="AN97" s="14" t="n">
        <v>-105</v>
      </c>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row>
    <row r="98" hidden="1" ht="11.85" customHeight="1">
      <c r="A98" s="8" t="inlineStr">
        <is>
          <t>SP</t>
        </is>
      </c>
      <c r="B98" s="9" t="inlineStr">
        <is>
          <t>05.September.-2024</t>
        </is>
      </c>
      <c r="C98" s="8" t="inlineStr">
        <is>
          <t>NA</t>
        </is>
      </c>
      <c r="D98" s="8" t="n">
        <v>2400203</v>
      </c>
      <c r="E98" s="8" t="inlineStr">
        <is>
          <t>SP0166</t>
        </is>
      </c>
      <c r="F98" s="8" t="inlineStr">
        <is>
          <t>Box-FAS-CEL Oxidised Regenerated Cellulose Absorbable Hemostat Fibril-Ref. No.: FAS34F</t>
        </is>
      </c>
      <c r="G98" s="10" t="inlineStr">
        <is>
          <t>SP2400062</t>
        </is>
      </c>
      <c r="H98" s="8" t="inlineStr">
        <is>
          <t>Xiamen Nicest Paper Products Co., Ltd.</t>
        </is>
      </c>
      <c r="I98" s="8" t="n"/>
      <c r="J98" s="10" t="inlineStr">
        <is>
          <t>20240425-011</t>
        </is>
      </c>
      <c r="K98" s="10" t="inlineStr">
        <is>
          <t>06/2024</t>
        </is>
      </c>
      <c r="L98" s="10" t="inlineStr">
        <is>
          <t>00.06.2024</t>
        </is>
      </c>
      <c r="M98" s="10" t="inlineStr">
        <is>
          <t>06/2027</t>
        </is>
      </c>
      <c r="N98" s="10" t="inlineStr">
        <is>
          <t>00.06.2027</t>
        </is>
      </c>
      <c r="O98" s="8" t="inlineStr">
        <is>
          <t>NA</t>
        </is>
      </c>
      <c r="P98" s="10" t="inlineStr">
        <is>
          <t>NA</t>
        </is>
      </c>
      <c r="Q98" s="8" t="inlineStr">
        <is>
          <t>01.07.2026</t>
        </is>
      </c>
      <c r="R98" s="11" t="n"/>
      <c r="S98" s="12" t="n"/>
      <c r="T98" s="12" t="n"/>
      <c r="U98" s="13" t="n">
        <v>279</v>
      </c>
      <c r="V98" s="14" t="inlineStr">
        <is>
          <t>No.</t>
        </is>
      </c>
      <c r="W98" s="14" t="n"/>
      <c r="X98" s="14" t="n"/>
      <c r="Y98" s="90" t="n"/>
      <c r="Z98" s="455">
        <f>U98-W98</f>
        <v/>
      </c>
      <c r="AA98" s="456">
        <f>AC98+AH98+AK98+AN98+AQ98+AT98+AW98+AZ98+BC98+BF98+BI98+BL98+BO98</f>
        <v/>
      </c>
      <c r="AB98" s="457" t="n">
        <v>0</v>
      </c>
      <c r="AC98" s="458">
        <f>Z98-AD98-AE98-AB98</f>
        <v/>
      </c>
      <c r="AD98" s="459" t="n"/>
      <c r="AE98" s="462" t="n">
        <v>0</v>
      </c>
      <c r="AF98" s="14" t="inlineStr">
        <is>
          <t>09.12.2025</t>
        </is>
      </c>
      <c r="AG98" s="14" t="inlineStr">
        <is>
          <t>OR2025603</t>
        </is>
      </c>
      <c r="AH98" s="14" t="n">
        <v>-155</v>
      </c>
      <c r="AI98" s="14" t="inlineStr">
        <is>
          <t>14.01.2026</t>
        </is>
      </c>
      <c r="AJ98" s="14" t="inlineStr">
        <is>
          <t>0011/2026</t>
        </is>
      </c>
      <c r="AK98" s="14" t="n">
        <v>-105</v>
      </c>
      <c r="AL98" s="14" t="inlineStr">
        <is>
          <t>23.02.2026</t>
        </is>
      </c>
      <c r="AM98" s="14" t="inlineStr">
        <is>
          <t>OR2026024</t>
        </is>
      </c>
      <c r="AN98" s="14" t="n">
        <v>-19</v>
      </c>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row>
    <row r="99" hidden="1" ht="11.85" customHeight="1">
      <c r="A99" s="8" t="inlineStr">
        <is>
          <t>SP</t>
        </is>
      </c>
      <c r="B99" s="9" t="inlineStr">
        <is>
          <t>05.September.-2024</t>
        </is>
      </c>
      <c r="C99" s="8" t="inlineStr">
        <is>
          <t>NA</t>
        </is>
      </c>
      <c r="D99" s="22" t="n">
        <v>2400204</v>
      </c>
      <c r="E99" s="8" t="inlineStr">
        <is>
          <t>SP0167</t>
        </is>
      </c>
      <c r="F99" s="8" t="inlineStr">
        <is>
          <t>Box-FAS-CEL Oxidised Regenerated Cellulose Absorbable Hemostat Knit-Ref. No.: FAS42K</t>
        </is>
      </c>
      <c r="G99" s="10" t="inlineStr">
        <is>
          <t>SP2400063</t>
        </is>
      </c>
      <c r="H99" s="8" t="inlineStr">
        <is>
          <t>Xiamen Nicest Paper Products Co., Ltd.</t>
        </is>
      </c>
      <c r="I99" s="8" t="n"/>
      <c r="J99" s="10" t="inlineStr">
        <is>
          <t>20240425-005</t>
        </is>
      </c>
      <c r="K99" s="10" t="inlineStr">
        <is>
          <t>06/2024</t>
        </is>
      </c>
      <c r="L99" s="10" t="inlineStr">
        <is>
          <t>00.06.2024</t>
        </is>
      </c>
      <c r="M99" s="10" t="inlineStr">
        <is>
          <t>06/2027</t>
        </is>
      </c>
      <c r="N99" s="10" t="inlineStr">
        <is>
          <t>00.06.2027</t>
        </is>
      </c>
      <c r="O99" s="8" t="inlineStr">
        <is>
          <t>NA</t>
        </is>
      </c>
      <c r="P99" s="10" t="inlineStr">
        <is>
          <t>NA</t>
        </is>
      </c>
      <c r="Q99" s="8" t="inlineStr">
        <is>
          <t>01.07.2026</t>
        </is>
      </c>
      <c r="R99" s="21" t="n"/>
      <c r="S99" s="12" t="n"/>
      <c r="T99" s="12" t="n"/>
      <c r="U99" s="13" t="n">
        <v>434</v>
      </c>
      <c r="V99" s="14" t="inlineStr">
        <is>
          <t>No.</t>
        </is>
      </c>
      <c r="W99" s="14" t="n"/>
      <c r="X99" s="14" t="n"/>
      <c r="Y99" s="90" t="n"/>
      <c r="Z99" s="455" t="n">
        <v>438</v>
      </c>
      <c r="AA99" s="456">
        <f>AC99+AH99+AK99+AN99+AQ99+AT99+AW99+AZ99+BC99+BF99+BI99+BL99+BO99</f>
        <v/>
      </c>
      <c r="AB99" s="457" t="n">
        <v>0</v>
      </c>
      <c r="AC99" s="458">
        <f>Z99-AD99-AE99-AB99</f>
        <v/>
      </c>
      <c r="AD99" s="459" t="n"/>
      <c r="AE99" s="462" t="n">
        <v>0</v>
      </c>
      <c r="AF99" s="14" t="inlineStr">
        <is>
          <t>11.11.2025</t>
        </is>
      </c>
      <c r="AG99" s="14" t="n"/>
      <c r="AH99" s="14" t="n">
        <v>-55</v>
      </c>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row>
    <row r="100" hidden="1" ht="11.85" customHeight="1">
      <c r="A100" s="8" t="inlineStr">
        <is>
          <t>SP</t>
        </is>
      </c>
      <c r="B100" s="9" t="inlineStr">
        <is>
          <t>05.September.-2024</t>
        </is>
      </c>
      <c r="C100" s="8" t="inlineStr">
        <is>
          <t>NA</t>
        </is>
      </c>
      <c r="D100" s="8" t="n">
        <v>2400205</v>
      </c>
      <c r="E100" s="8" t="inlineStr">
        <is>
          <t>SP0168</t>
        </is>
      </c>
      <c r="F100" s="8" t="inlineStr">
        <is>
          <t>Box-FAS-CEL Oxidised Regenerated Cellulose Absorbable Hemostat Non-Woven-Ref. No.: FAS26N</t>
        </is>
      </c>
      <c r="G100" s="10" t="inlineStr">
        <is>
          <t>SP2400064</t>
        </is>
      </c>
      <c r="H100" s="8" t="inlineStr">
        <is>
          <t>Xiamen Nicest Paper Products Co., Ltd.</t>
        </is>
      </c>
      <c r="I100" s="8" t="n"/>
      <c r="J100" s="10" t="inlineStr">
        <is>
          <t>20240425-012</t>
        </is>
      </c>
      <c r="K100" s="10" t="inlineStr">
        <is>
          <t>06/2024</t>
        </is>
      </c>
      <c r="L100" s="10" t="inlineStr">
        <is>
          <t>00.06.2024</t>
        </is>
      </c>
      <c r="M100" s="10" t="inlineStr">
        <is>
          <t>06/2027</t>
        </is>
      </c>
      <c r="N100" s="10" t="inlineStr">
        <is>
          <t>00.06.2027</t>
        </is>
      </c>
      <c r="O100" s="8" t="inlineStr">
        <is>
          <t>NA</t>
        </is>
      </c>
      <c r="P100" s="10" t="inlineStr">
        <is>
          <t>NA</t>
        </is>
      </c>
      <c r="Q100" s="8" t="inlineStr">
        <is>
          <t>01.07.2026</t>
        </is>
      </c>
      <c r="R100" s="11" t="n"/>
      <c r="S100" s="12" t="n"/>
      <c r="T100" s="12" t="n"/>
      <c r="U100" s="13" t="n">
        <v>463</v>
      </c>
      <c r="V100" s="14" t="inlineStr">
        <is>
          <t>No.</t>
        </is>
      </c>
      <c r="W100" s="14" t="n"/>
      <c r="X100" s="14" t="n"/>
      <c r="Y100" s="90" t="n"/>
      <c r="Z100" s="455">
        <f>U100-W100</f>
        <v/>
      </c>
      <c r="AA100" s="456">
        <f>AC100+AH100+AK100+AN100+AQ100+AT100+AW100+AZ100+BC100+BF100+BI100+BL100+BO100</f>
        <v/>
      </c>
      <c r="AB100" s="457" t="n">
        <v>0</v>
      </c>
      <c r="AC100" s="458">
        <f>Z100-AD100-AE100-AB100</f>
        <v/>
      </c>
      <c r="AD100" s="459" t="n"/>
      <c r="AE100" s="462" t="n">
        <v>0</v>
      </c>
      <c r="AF100" s="14" t="inlineStr">
        <is>
          <t>28.08.2025</t>
        </is>
      </c>
      <c r="AG100" s="14" t="inlineStr">
        <is>
          <t>OR2025273</t>
        </is>
      </c>
      <c r="AH100" s="14" t="n">
        <v>-52</v>
      </c>
      <c r="AI100" s="14" t="inlineStr">
        <is>
          <t>11.11.2025</t>
        </is>
      </c>
      <c r="AJ100" s="14" t="inlineStr">
        <is>
          <t>MD</t>
        </is>
      </c>
      <c r="AK100" s="14" t="n">
        <v>-59</v>
      </c>
      <c r="AL100" s="14" t="inlineStr">
        <is>
          <t>18.11.2025</t>
        </is>
      </c>
      <c r="AM100" s="14" t="inlineStr">
        <is>
          <t>MR250235</t>
        </is>
      </c>
      <c r="AN100" s="14" t="n">
        <v>-3</v>
      </c>
      <c r="AO100" s="14" t="n"/>
      <c r="AP100" s="14" t="n"/>
      <c r="AQ100" s="14" t="n">
        <v>-1</v>
      </c>
      <c r="AR100" s="14" t="inlineStr">
        <is>
          <t>14.01.2026</t>
        </is>
      </c>
      <c r="AS100" s="14" t="inlineStr">
        <is>
          <t>0013/2026</t>
        </is>
      </c>
      <c r="AT100" s="14" t="n">
        <v>-205</v>
      </c>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row>
    <row r="101" hidden="1" ht="11.85" customHeight="1">
      <c r="A101" s="8" t="inlineStr">
        <is>
          <t>Bu</t>
        </is>
      </c>
      <c r="B101" s="9" t="inlineStr">
        <is>
          <t>16.09.2024</t>
        </is>
      </c>
      <c r="C101" s="8" t="inlineStr">
        <is>
          <t>NA</t>
        </is>
      </c>
      <c r="D101" s="22" t="n">
        <v>2400220</v>
      </c>
      <c r="E101" s="8" t="inlineStr">
        <is>
          <t>BP0013</t>
        </is>
      </c>
      <c r="F101" s="8" t="inlineStr">
        <is>
          <t>Povidone Iodine 7.5% Solution-Bulk</t>
        </is>
      </c>
      <c r="G101" s="10" t="inlineStr">
        <is>
          <t>BP2400021</t>
        </is>
      </c>
      <c r="H101" s="8" t="inlineStr">
        <is>
          <t>JianErkang Medical Co., Ltd</t>
        </is>
      </c>
      <c r="I101" s="8" t="n"/>
      <c r="J101" s="10" t="inlineStr">
        <is>
          <t>240507</t>
        </is>
      </c>
      <c r="K101" s="10" t="inlineStr">
        <is>
          <t>07/05/2024</t>
        </is>
      </c>
      <c r="L101" s="10" t="inlineStr">
        <is>
          <t>07.05.2024</t>
        </is>
      </c>
      <c r="M101" s="10" t="inlineStr">
        <is>
          <t>06/05/2029</t>
        </is>
      </c>
      <c r="N101" s="10" t="inlineStr">
        <is>
          <t>06.05.2029</t>
        </is>
      </c>
      <c r="O101" s="8" t="inlineStr">
        <is>
          <t>NA</t>
        </is>
      </c>
      <c r="P101" s="10" t="inlineStr">
        <is>
          <t>NA</t>
        </is>
      </c>
      <c r="Q101" s="8" t="inlineStr">
        <is>
          <t>20.04.2027</t>
        </is>
      </c>
      <c r="R101" s="21" t="n"/>
      <c r="S101" s="12" t="n"/>
      <c r="T101" s="12" t="n"/>
      <c r="U101" s="13" t="n">
        <v>5758.4</v>
      </c>
      <c r="V101" s="14" t="inlineStr">
        <is>
          <t>Liter</t>
        </is>
      </c>
      <c r="W101" s="14" t="n"/>
      <c r="X101" s="14" t="n"/>
      <c r="Y101" s="90" t="n"/>
      <c r="Z101" s="455">
        <f>U101-W101</f>
        <v/>
      </c>
      <c r="AA101" s="456">
        <f>AC101+AH101+AK101+AN101+AQ101+AT101+AW101+AZ101+BC101+BF101+BI101+BL101+BO101</f>
        <v/>
      </c>
      <c r="AB101" s="457" t="n">
        <v>0</v>
      </c>
      <c r="AC101" s="458">
        <f>Z101-AD101-AE101-AB101</f>
        <v/>
      </c>
      <c r="AD101" s="459" t="n"/>
      <c r="AE101" s="462" t="n">
        <v>0</v>
      </c>
      <c r="AF101" s="14" t="inlineStr">
        <is>
          <t>05.08.2025</t>
        </is>
      </c>
      <c r="AG101" s="14" t="inlineStr">
        <is>
          <t>L25H002</t>
        </is>
      </c>
      <c r="AH101" s="14" t="n">
        <v>-1000</v>
      </c>
      <c r="AI101" s="14" t="inlineStr">
        <is>
          <t>10.08.2025</t>
        </is>
      </c>
      <c r="AJ101" s="14" t="inlineStr">
        <is>
          <t>L25H004</t>
        </is>
      </c>
      <c r="AK101" s="14" t="n">
        <v>-250</v>
      </c>
      <c r="AL101" s="14" t="inlineStr">
        <is>
          <t>22.09.2025</t>
        </is>
      </c>
      <c r="AM101" s="14" t="inlineStr">
        <is>
          <t>L25I009</t>
        </is>
      </c>
      <c r="AN101" s="14" t="n">
        <v>-650</v>
      </c>
      <c r="AO101" s="14" t="inlineStr">
        <is>
          <t>02.10.2025</t>
        </is>
      </c>
      <c r="AP101" s="14" t="inlineStr">
        <is>
          <t>L25J001</t>
        </is>
      </c>
      <c r="AQ101" s="14" t="n">
        <v>-650</v>
      </c>
      <c r="AR101" s="14" t="inlineStr">
        <is>
          <t>27.10.2025</t>
        </is>
      </c>
      <c r="AS101" s="14" t="inlineStr">
        <is>
          <t>L25J012</t>
        </is>
      </c>
      <c r="AT101" s="14" t="n">
        <v>-650</v>
      </c>
      <c r="AU101" s="14" t="inlineStr">
        <is>
          <t>27.11.2025</t>
        </is>
      </c>
      <c r="AV101" s="14" t="inlineStr">
        <is>
          <t>L25K012</t>
        </is>
      </c>
      <c r="AW101" s="14" t="n">
        <v>-350</v>
      </c>
      <c r="AX101" s="14" t="inlineStr">
        <is>
          <t>18.02.2026</t>
        </is>
      </c>
      <c r="AY101" s="14" t="inlineStr">
        <is>
          <t>L26B006</t>
        </is>
      </c>
      <c r="AZ101" s="14" t="n">
        <v>-1000</v>
      </c>
      <c r="BA101" s="14" t="n"/>
      <c r="BB101" s="14" t="n"/>
      <c r="BC101" s="14" t="n"/>
      <c r="BD101" s="14" t="n"/>
      <c r="BE101" s="14" t="n"/>
      <c r="BF101" s="14" t="n"/>
      <c r="BG101" s="14" t="n"/>
      <c r="BH101" s="14" t="n"/>
      <c r="BI101" s="14" t="n"/>
      <c r="BJ101" s="14" t="n"/>
      <c r="BK101" s="14" t="n"/>
      <c r="BL101" s="14" t="n"/>
      <c r="BM101" s="14" t="n"/>
      <c r="BN101" s="14" t="n"/>
      <c r="BO101" s="14" t="n"/>
    </row>
    <row r="102" hidden="1" ht="11.85" customHeight="1">
      <c r="A102" s="8" t="inlineStr">
        <is>
          <t>PP</t>
        </is>
      </c>
      <c r="B102" s="9" t="inlineStr">
        <is>
          <t>17.September.-2024</t>
        </is>
      </c>
      <c r="C102" s="8" t="inlineStr">
        <is>
          <t>NA</t>
        </is>
      </c>
      <c r="D102" s="8" t="n">
        <v>2400223</v>
      </c>
      <c r="E102" s="22" t="inlineStr">
        <is>
          <t>PP0045</t>
        </is>
      </c>
      <c r="F102" s="22" t="inlineStr">
        <is>
          <t xml:space="preserve">Transparent Plastic Bottom Film 420mm width </t>
        </is>
      </c>
      <c r="G102" s="10" t="inlineStr">
        <is>
          <t>PP2400086</t>
        </is>
      </c>
      <c r="H102" s="8" t="inlineStr">
        <is>
          <t>JianErkang Medical Co., Ltd</t>
        </is>
      </c>
      <c r="I102" s="8" t="n"/>
      <c r="J102" s="10" t="inlineStr">
        <is>
          <t>240507</t>
        </is>
      </c>
      <c r="K102" s="10" t="inlineStr">
        <is>
          <t>07/05/2024</t>
        </is>
      </c>
      <c r="L102" s="10" t="inlineStr">
        <is>
          <t>07.05.2024</t>
        </is>
      </c>
      <c r="M102" s="10" t="inlineStr">
        <is>
          <t>06/05/2029</t>
        </is>
      </c>
      <c r="N102" s="10" t="inlineStr">
        <is>
          <t>06.05.2029</t>
        </is>
      </c>
      <c r="O102" s="8" t="inlineStr">
        <is>
          <t>NA</t>
        </is>
      </c>
      <c r="P102" s="10" t="inlineStr">
        <is>
          <t>NA</t>
        </is>
      </c>
      <c r="Q102" s="8" t="inlineStr">
        <is>
          <t>22.09.2026</t>
        </is>
      </c>
      <c r="R102" s="11" t="n"/>
      <c r="S102" s="12" t="n"/>
      <c r="T102" s="12" t="n"/>
      <c r="U102" s="13" t="n">
        <v>1271.02</v>
      </c>
      <c r="V102" s="14" t="inlineStr">
        <is>
          <t>Kg.</t>
        </is>
      </c>
      <c r="W102" s="14" t="n"/>
      <c r="X102" s="14" t="n"/>
      <c r="Y102" s="90" t="n"/>
      <c r="Z102" s="455">
        <f>U102-W102</f>
        <v/>
      </c>
      <c r="AA102" s="456">
        <f>AC102+AH102+AK102+AN102+AQ102+AT102+AW102+AZ102+BC102+BF102+BI102+BL102+BO102</f>
        <v/>
      </c>
      <c r="AB102" s="457" t="n">
        <v>0</v>
      </c>
      <c r="AC102" s="458">
        <f>Z102-AD102-AE102-AB102</f>
        <v/>
      </c>
      <c r="AD102" s="459" t="n"/>
      <c r="AE102" s="462" t="n">
        <v>0</v>
      </c>
      <c r="AF102" s="14" t="inlineStr">
        <is>
          <t>16.06.2025</t>
        </is>
      </c>
      <c r="AG102" s="14" t="inlineStr">
        <is>
          <t>MR250113</t>
        </is>
      </c>
      <c r="AH102" s="14" t="n">
        <v>13.2</v>
      </c>
      <c r="AI102" s="14" t="inlineStr">
        <is>
          <t>19.06.2025</t>
        </is>
      </c>
      <c r="AJ102" s="14" t="inlineStr">
        <is>
          <t>L25F004</t>
        </is>
      </c>
      <c r="AK102" s="14" t="n">
        <v>-97.5</v>
      </c>
      <c r="AL102" s="14" t="inlineStr">
        <is>
          <t>22.06.2025</t>
        </is>
      </c>
      <c r="AM102" s="14" t="inlineStr">
        <is>
          <t>L25F001</t>
        </is>
      </c>
      <c r="AN102" s="14" t="n">
        <v>5.9</v>
      </c>
      <c r="AO102" s="14" t="inlineStr">
        <is>
          <t>23.06.2025</t>
        </is>
      </c>
      <c r="AP102" s="14" t="inlineStr">
        <is>
          <t>R-L25F004</t>
        </is>
      </c>
      <c r="AQ102" s="14" t="n">
        <v>20.9</v>
      </c>
      <c r="AR102" s="14" t="inlineStr">
        <is>
          <t>28.07.2025</t>
        </is>
      </c>
      <c r="AS102" s="14" t="inlineStr">
        <is>
          <t>L25G014</t>
        </is>
      </c>
      <c r="AT102" s="14" t="n">
        <v>-97</v>
      </c>
      <c r="AU102" s="14" t="inlineStr">
        <is>
          <t>29.07.2025</t>
        </is>
      </c>
      <c r="AV102" s="14" t="inlineStr">
        <is>
          <t>L25G015</t>
        </is>
      </c>
      <c r="AW102" s="14" t="n">
        <v>-97.2</v>
      </c>
      <c r="AX102" s="14" t="inlineStr">
        <is>
          <t>29.07.2025</t>
        </is>
      </c>
      <c r="AY102" s="14" t="inlineStr">
        <is>
          <t>L25G016</t>
        </is>
      </c>
      <c r="AZ102" s="14" t="n">
        <v>-96.59999999999999</v>
      </c>
      <c r="BA102" s="14" t="inlineStr">
        <is>
          <t>04.08.2025</t>
        </is>
      </c>
      <c r="BB102" s="14" t="inlineStr">
        <is>
          <t>R-L25G016</t>
        </is>
      </c>
      <c r="BC102" s="14" t="n">
        <v>61.45</v>
      </c>
      <c r="BD102" s="14" t="inlineStr">
        <is>
          <t>05.08.2025</t>
        </is>
      </c>
      <c r="BE102" s="14" t="inlineStr">
        <is>
          <t>L25H002</t>
        </is>
      </c>
      <c r="BF102" s="14" t="n">
        <v>-126.3</v>
      </c>
      <c r="BG102" s="14" t="inlineStr">
        <is>
          <t>10.08.2025</t>
        </is>
      </c>
      <c r="BH102" s="14" t="inlineStr">
        <is>
          <t>L25H004</t>
        </is>
      </c>
      <c r="BI102" s="14" t="n">
        <v>-34.1</v>
      </c>
      <c r="BJ102" s="14" t="inlineStr">
        <is>
          <t>11.08.2025 24.08.2025 25.09.2025 12.10.2025 29.10.2025 06.11.2025 20.11.2025 03.12.2025</t>
        </is>
      </c>
      <c r="BK102" s="14" t="inlineStr">
        <is>
          <t>R-L25H004 R-L25H013 R-L25I009 R-L25J002 R-L25J012 R-L25K003 R-L25K006  R-L25K009</t>
        </is>
      </c>
      <c r="BL102" s="14">
        <f>(43.2+81+94.232+47.215+19.52+8.13+15.74+6.965)</f>
        <v/>
      </c>
      <c r="BM102" s="14" t="inlineStr">
        <is>
          <t>14.08.2025 18.08.2025 20.08.2025 14.09.2025 17.09.2025 2-18.09.2025 22.09.2025 02.10.2025 07.10.2025 27.10.2025 02.11.2025 16.11.2025 23.11.2025</t>
        </is>
      </c>
      <c r="BN102" s="14" t="inlineStr">
        <is>
          <t>L25H008 L25H012 L25H013 L25I004 L25I006 L25I007 L25I008 L25I009 L25J001 L25J002 L25J012 L25K003 L25K006 L25K009</t>
        </is>
      </c>
      <c r="BO102" s="14">
        <f>-(97.3+96.9+113.5+92.1+32.3+96.2+97.7+97+70.7+94.6+79.8+64.9+50.7+49.107)</f>
        <v/>
      </c>
      <c r="BQ102" s="7" t="inlineStr">
        <is>
          <t>.</t>
        </is>
      </c>
    </row>
    <row r="103" hidden="1" ht="11.85" customHeight="1">
      <c r="A103" s="8" t="inlineStr">
        <is>
          <t>SP</t>
        </is>
      </c>
      <c r="B103" s="9" t="inlineStr">
        <is>
          <t>18.September.-2024</t>
        </is>
      </c>
      <c r="C103" s="8" t="inlineStr">
        <is>
          <t>NA</t>
        </is>
      </c>
      <c r="D103" s="22" t="n">
        <v>2400226</v>
      </c>
      <c r="E103" s="22" t="inlineStr">
        <is>
          <t>SP0132</t>
        </is>
      </c>
      <c r="F103" s="22" t="inlineStr">
        <is>
          <t>Box-FAS Chlorex C2 Scrub 127L x 127W x 615H mm</t>
        </is>
      </c>
      <c r="G103" s="10" t="inlineStr">
        <is>
          <t>SP2400069</t>
        </is>
      </c>
      <c r="H103" s="8" t="inlineStr">
        <is>
          <t>JianErkang Medical Co., Ltd</t>
        </is>
      </c>
      <c r="I103" s="8" t="n"/>
      <c r="J103" s="10" t="inlineStr">
        <is>
          <t>240507</t>
        </is>
      </c>
      <c r="K103" s="10" t="inlineStr">
        <is>
          <t>07/05/2024</t>
        </is>
      </c>
      <c r="L103" s="10" t="inlineStr">
        <is>
          <t>07.05.2024</t>
        </is>
      </c>
      <c r="M103" s="10" t="inlineStr">
        <is>
          <t>06/05/2029</t>
        </is>
      </c>
      <c r="N103" s="10" t="inlineStr">
        <is>
          <t>06.05.2029</t>
        </is>
      </c>
      <c r="O103" s="8" t="inlineStr">
        <is>
          <t>NA</t>
        </is>
      </c>
      <c r="P103" s="10" t="inlineStr">
        <is>
          <t>NA</t>
        </is>
      </c>
      <c r="Q103" s="8" t="inlineStr">
        <is>
          <t>19.09.2026</t>
        </is>
      </c>
      <c r="R103" s="21" t="n"/>
      <c r="S103" s="12" t="n"/>
      <c r="T103" s="12" t="n"/>
      <c r="U103" s="13" t="n">
        <v>13093</v>
      </c>
      <c r="V103" s="14" t="inlineStr">
        <is>
          <t>No.</t>
        </is>
      </c>
      <c r="W103" s="14" t="n"/>
      <c r="X103" s="14" t="n"/>
      <c r="Y103" s="90" t="n"/>
      <c r="Z103" s="455" t="n">
        <v>13093</v>
      </c>
      <c r="AA103" s="456">
        <f>AC103+AH103+AK103+AN103+AQ103+AT103+AW103+AZ103+BC103+BF103+BI103+BL103+BO103</f>
        <v/>
      </c>
      <c r="AB103" s="457" t="n">
        <v>0</v>
      </c>
      <c r="AC103" s="458" t="n">
        <v>13093</v>
      </c>
      <c r="AD103" s="459" t="n"/>
      <c r="AE103" s="462" t="n">
        <v>0</v>
      </c>
      <c r="AF103" s="14" t="inlineStr">
        <is>
          <t>19.06.2025</t>
        </is>
      </c>
      <c r="AG103" s="14" t="inlineStr">
        <is>
          <t>L25F004</t>
        </is>
      </c>
      <c r="AH103" s="14" t="n">
        <v>-1219</v>
      </c>
      <c r="AI103" s="14" t="inlineStr">
        <is>
          <t>22.06.2025</t>
        </is>
      </c>
      <c r="AJ103" s="14" t="inlineStr">
        <is>
          <t>L25F001</t>
        </is>
      </c>
      <c r="AK103" s="14" t="n">
        <v>111</v>
      </c>
      <c r="AL103" s="14" t="inlineStr">
        <is>
          <t>23.06.2025</t>
        </is>
      </c>
      <c r="AM103" s="14" t="inlineStr">
        <is>
          <t>L25F004</t>
        </is>
      </c>
      <c r="AN103" s="14" t="n">
        <v>112</v>
      </c>
      <c r="AO103" s="14" t="inlineStr">
        <is>
          <t>28.07.2025</t>
        </is>
      </c>
      <c r="AP103" s="14" t="inlineStr">
        <is>
          <t>L25G014</t>
        </is>
      </c>
      <c r="AQ103" s="14" t="n">
        <v>-1122</v>
      </c>
      <c r="AR103" s="14" t="inlineStr">
        <is>
          <t>29.07.2025</t>
        </is>
      </c>
      <c r="AS103" s="14" t="inlineStr">
        <is>
          <t>L25G015</t>
        </is>
      </c>
      <c r="AT103" s="14" t="n">
        <v>-1122</v>
      </c>
      <c r="AU103" s="14" t="inlineStr">
        <is>
          <t>29.07.2025</t>
        </is>
      </c>
      <c r="AV103" s="14" t="inlineStr">
        <is>
          <t>L25G016</t>
        </is>
      </c>
      <c r="AW103" s="14" t="n">
        <v>-1122</v>
      </c>
      <c r="AX103" s="14" t="inlineStr">
        <is>
          <t>04.08.2025 24.08.2025</t>
        </is>
      </c>
      <c r="AY103" s="14" t="inlineStr">
        <is>
          <t>R-L25G016 R-L25H013</t>
        </is>
      </c>
      <c r="AZ103" s="14" t="n">
        <v>372</v>
      </c>
      <c r="BA103" s="14" t="inlineStr">
        <is>
          <t>14.08.2025</t>
        </is>
      </c>
      <c r="BB103" s="14" t="inlineStr">
        <is>
          <t>L25H008</t>
        </is>
      </c>
      <c r="BC103" s="14" t="n">
        <v>-1225</v>
      </c>
      <c r="BD103" s="14" t="inlineStr">
        <is>
          <t>18.08.2025</t>
        </is>
      </c>
      <c r="BE103" s="14" t="inlineStr">
        <is>
          <t>L25H012</t>
        </is>
      </c>
      <c r="BF103" s="14" t="n">
        <v>-1225</v>
      </c>
      <c r="BG103" s="14" t="inlineStr">
        <is>
          <t>20.08.2025 14.09.2025</t>
        </is>
      </c>
      <c r="BH103" s="14" t="inlineStr">
        <is>
          <t>L25H013 L25I004</t>
        </is>
      </c>
      <c r="BI103" s="14" t="n">
        <v>-2450</v>
      </c>
      <c r="BJ103" s="14" t="inlineStr">
        <is>
          <t>17.09.2025 2-18.09.2025 07.10.2025 02.11.2025</t>
        </is>
      </c>
      <c r="BK103" s="14" t="inlineStr">
        <is>
          <t>L25I006 L25I007 L25I008 L25J002 L25K003</t>
        </is>
      </c>
      <c r="BL103" s="14" t="n">
        <v>-4647</v>
      </c>
      <c r="BM103" s="14" t="inlineStr">
        <is>
          <t>24.09.2025 12.10.2025 23.11.2025</t>
        </is>
      </c>
      <c r="BN103" s="14" t="inlineStr">
        <is>
          <t>R-L25I007 R-L25J002 R-L25K006</t>
        </is>
      </c>
      <c r="BO103" s="14">
        <f>(444+8)</f>
        <v/>
      </c>
      <c r="BQ103" s="7" t="inlineStr">
        <is>
          <t>.</t>
        </is>
      </c>
    </row>
    <row r="104" hidden="1" ht="11.85" customHeight="1">
      <c r="A104" s="8" t="inlineStr">
        <is>
          <t>Bu</t>
        </is>
      </c>
      <c r="B104" s="9" t="inlineStr">
        <is>
          <t>24.09.2024</t>
        </is>
      </c>
      <c r="C104" s="8" t="inlineStr">
        <is>
          <t>NA</t>
        </is>
      </c>
      <c r="D104" s="8" t="n">
        <v>2400235</v>
      </c>
      <c r="E104" s="8" t="inlineStr">
        <is>
          <t>BP0007</t>
        </is>
      </c>
      <c r="F104" s="8" t="inlineStr">
        <is>
          <t>Chlorhexidine 4% Solution-Bulk</t>
        </is>
      </c>
      <c r="G104" s="10" t="inlineStr">
        <is>
          <t>BP2400022</t>
        </is>
      </c>
      <c r="H104" s="8" t="inlineStr">
        <is>
          <t>JianErkang Medical Co., Ltd</t>
        </is>
      </c>
      <c r="I104" s="8" t="n"/>
      <c r="J104" s="10" t="inlineStr">
        <is>
          <t>240507</t>
        </is>
      </c>
      <c r="K104" s="10" t="inlineStr">
        <is>
          <t>07/05/2024</t>
        </is>
      </c>
      <c r="L104" s="10" t="inlineStr">
        <is>
          <t>07.05.2024</t>
        </is>
      </c>
      <c r="M104" s="10" t="inlineStr">
        <is>
          <t>06/05/2029</t>
        </is>
      </c>
      <c r="N104" s="10" t="inlineStr">
        <is>
          <t>06.05.2029</t>
        </is>
      </c>
      <c r="O104" s="8" t="inlineStr">
        <is>
          <t>NA</t>
        </is>
      </c>
      <c r="P104" s="10" t="inlineStr">
        <is>
          <t>NA</t>
        </is>
      </c>
      <c r="Q104" s="8" t="inlineStr">
        <is>
          <t>01.10.2026</t>
        </is>
      </c>
      <c r="R104" s="11" t="n"/>
      <c r="S104" s="12" t="n"/>
      <c r="T104" s="12" t="n"/>
      <c r="U104" s="13" t="n">
        <v>14100</v>
      </c>
      <c r="V104" s="14" t="inlineStr">
        <is>
          <t>Liter</t>
        </is>
      </c>
      <c r="W104" s="14" t="n">
        <v>0.2</v>
      </c>
      <c r="X104" s="14" t="n"/>
      <c r="Y104" s="90" t="n"/>
      <c r="Z104" s="455">
        <f>U104-W104</f>
        <v/>
      </c>
      <c r="AA104" s="456">
        <f>AC104+AH104+AK104+AN104+AQ104+AT104+AW104+AZ104+BC104+BF104+BI104+BL104+BO104</f>
        <v/>
      </c>
      <c r="AB104" s="457" t="n">
        <v>0</v>
      </c>
      <c r="AC104" s="458">
        <f>Z104-AD104-AE104-AB104</f>
        <v/>
      </c>
      <c r="AD104" s="459" t="n"/>
      <c r="AE104" s="462" t="n">
        <v>0</v>
      </c>
      <c r="AF104" s="14" t="inlineStr">
        <is>
          <t>19.06.2025</t>
        </is>
      </c>
      <c r="AG104" s="14" t="inlineStr">
        <is>
          <t>L25F004</t>
        </is>
      </c>
      <c r="AH104" s="14" t="n">
        <v>-825</v>
      </c>
      <c r="AI104" s="14" t="inlineStr">
        <is>
          <t>22.06.2025</t>
        </is>
      </c>
      <c r="AJ104" s="14" t="inlineStr">
        <is>
          <t>L25F006</t>
        </is>
      </c>
      <c r="AK104" s="14" t="n">
        <v>-150</v>
      </c>
      <c r="AL104" s="14" t="inlineStr">
        <is>
          <t>28.07.2025</t>
        </is>
      </c>
      <c r="AM104" s="14" t="inlineStr">
        <is>
          <t>L25G014</t>
        </is>
      </c>
      <c r="AN104" s="14" t="n">
        <v>-825</v>
      </c>
      <c r="AO104" s="14" t="inlineStr">
        <is>
          <t>29.07.2025</t>
        </is>
      </c>
      <c r="AP104" s="14" t="inlineStr">
        <is>
          <t>L25G015</t>
        </is>
      </c>
      <c r="AQ104" s="14" t="n">
        <v>-825</v>
      </c>
      <c r="AR104" s="14" t="inlineStr">
        <is>
          <t>29.07.2025</t>
        </is>
      </c>
      <c r="AS104" s="14" t="inlineStr">
        <is>
          <t>L25G016</t>
        </is>
      </c>
      <c r="AT104" s="14" t="n">
        <v>-825</v>
      </c>
      <c r="AU104" s="14" t="inlineStr">
        <is>
          <t>14.08.2025</t>
        </is>
      </c>
      <c r="AV104" s="14" t="inlineStr">
        <is>
          <t>L25H008</t>
        </is>
      </c>
      <c r="AW104" s="14" t="n">
        <v>-825</v>
      </c>
      <c r="AX104" s="14" t="inlineStr">
        <is>
          <t>18.08.2025</t>
        </is>
      </c>
      <c r="AY104" s="14" t="inlineStr">
        <is>
          <t>L25H012</t>
        </is>
      </c>
      <c r="AZ104" s="14" t="n">
        <v>-825</v>
      </c>
      <c r="BA104" s="14" t="inlineStr">
        <is>
          <t>20.08.2025</t>
        </is>
      </c>
      <c r="BB104" s="14" t="inlineStr">
        <is>
          <t>L25H013</t>
        </is>
      </c>
      <c r="BC104" s="14" t="n">
        <v>-825</v>
      </c>
      <c r="BD104" s="14" t="inlineStr">
        <is>
          <t>14.09.2025</t>
        </is>
      </c>
      <c r="BE104" s="14" t="inlineStr">
        <is>
          <t>L25I004</t>
        </is>
      </c>
      <c r="BF104" s="14" t="n">
        <v>-825</v>
      </c>
      <c r="BG104" s="14" t="inlineStr">
        <is>
          <t>17.09.2025</t>
        </is>
      </c>
      <c r="BH104" s="14" t="inlineStr">
        <is>
          <t>L25I006</t>
        </is>
      </c>
      <c r="BI104" s="14" t="n">
        <v>-125</v>
      </c>
      <c r="BJ104" s="14" t="inlineStr">
        <is>
          <t>19.09.2025</t>
        </is>
      </c>
      <c r="BK104" s="14" t="inlineStr">
        <is>
          <t>L25I007</t>
        </is>
      </c>
      <c r="BL104" s="14" t="n">
        <v>-825</v>
      </c>
      <c r="BM104" s="14" t="inlineStr">
        <is>
          <t>19.09.2025 07.10.2025 02.11.2025 04.11.2025 16.11.2025 23.11.2025 15.12.2025 21.12.2025 28.12.2025 06.01.2026 3-19.01.2026 17.02.2026 19.02.2026</t>
        </is>
      </c>
      <c r="BN104" s="14" t="inlineStr">
        <is>
          <t>L25I008 L25J002 L25K003 MR250218-L25K003 L25K006 L25K009 L25K008 MR250258 MR250263 R-NI0443 L25L009 L26A003 L26A012-4 L26B005 L26B006</t>
        </is>
      </c>
      <c r="BO104" s="14">
        <f>-(825+825+575+25+375+625+150+250+24.8-17.5+800+825+142.5+50+625+300)</f>
        <v/>
      </c>
    </row>
    <row r="105" hidden="1" ht="11.85" customHeight="1">
      <c r="A105" s="8" t="inlineStr">
        <is>
          <t>PP</t>
        </is>
      </c>
      <c r="B105" s="9" t="inlineStr">
        <is>
          <t>24.09.2024</t>
        </is>
      </c>
      <c r="C105" s="8" t="inlineStr">
        <is>
          <t>NA</t>
        </is>
      </c>
      <c r="D105" s="22" t="n">
        <v>2400236</v>
      </c>
      <c r="E105" s="31" t="inlineStr">
        <is>
          <t>PP0009</t>
        </is>
      </c>
      <c r="F105" s="31" t="inlineStr">
        <is>
          <t>Limitless Sachet Alui. Foil</t>
        </is>
      </c>
      <c r="G105" s="10" t="inlineStr">
        <is>
          <t>PP2400094</t>
        </is>
      </c>
      <c r="H105" s="31" t="inlineStr">
        <is>
          <t>He shanz zhong xing laminated packing CO.,LTD.</t>
        </is>
      </c>
      <c r="I105" s="31" t="n"/>
      <c r="J105" s="10" t="inlineStr">
        <is>
          <t>76550</t>
        </is>
      </c>
      <c r="K105" s="10" t="inlineStr">
        <is>
          <t>12/07/2024</t>
        </is>
      </c>
      <c r="L105" s="10" t="inlineStr">
        <is>
          <t>12.07.2024</t>
        </is>
      </c>
      <c r="M105" s="10" t="inlineStr">
        <is>
          <t>12/07/2027</t>
        </is>
      </c>
      <c r="N105" s="10" t="inlineStr">
        <is>
          <t>12.07.2027</t>
        </is>
      </c>
      <c r="O105" s="8" t="inlineStr">
        <is>
          <t>NA</t>
        </is>
      </c>
      <c r="P105" s="10" t="inlineStr">
        <is>
          <t>NA</t>
        </is>
      </c>
      <c r="Q105" s="8" t="inlineStr">
        <is>
          <t>30.09.2026</t>
        </is>
      </c>
      <c r="R105" s="11" t="n"/>
      <c r="S105" s="12" t="n"/>
      <c r="T105" s="12" t="n"/>
      <c r="U105" s="13" t="n">
        <v>258.55</v>
      </c>
      <c r="V105" s="14" t="inlineStr">
        <is>
          <t>Kg.</t>
        </is>
      </c>
      <c r="W105" s="14" t="n"/>
      <c r="X105" s="14" t="n"/>
      <c r="Y105" s="90" t="n"/>
      <c r="Z105" s="455">
        <f>U105-W105</f>
        <v/>
      </c>
      <c r="AA105" s="456">
        <f>AC105+AH105+AK105+AN105+AQ105+AT105+AW105+AZ105+BC105+BF105+BI105+BL105+BO105</f>
        <v/>
      </c>
      <c r="AB105" s="457" t="n">
        <v>0</v>
      </c>
      <c r="AC105" s="458">
        <f>Z105-AD105-AE105-AB105</f>
        <v/>
      </c>
      <c r="AD105" s="459" t="n"/>
      <c r="AE105" s="462" t="n">
        <v>0</v>
      </c>
      <c r="AF105" s="14" t="inlineStr">
        <is>
          <t>05.01.2026</t>
        </is>
      </c>
      <c r="AG105" s="14" t="inlineStr">
        <is>
          <t>MR260003</t>
        </is>
      </c>
      <c r="AH105" s="14" t="n">
        <v>-34.8</v>
      </c>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row>
    <row r="106" hidden="1" ht="11.85" customHeight="1">
      <c r="A106" s="8" t="inlineStr">
        <is>
          <t>SP</t>
        </is>
      </c>
      <c r="B106" s="9" t="inlineStr">
        <is>
          <t>26.September.-2024</t>
        </is>
      </c>
      <c r="C106" s="8" t="inlineStr">
        <is>
          <t>NA</t>
        </is>
      </c>
      <c r="D106" s="8" t="n">
        <v>2400237</v>
      </c>
      <c r="E106" s="8" t="inlineStr">
        <is>
          <t>SP0099</t>
        </is>
      </c>
      <c r="F106" s="8" t="inlineStr">
        <is>
          <t>Medical Paper 60gm Printed-FAS Chlorex2%-26ml[Width 408mm</t>
        </is>
      </c>
      <c r="G106" s="10" t="inlineStr">
        <is>
          <t>SP2400071</t>
        </is>
      </c>
      <c r="H106" s="8" t="inlineStr">
        <is>
          <t>STERIFIT Srl Società Unipersonale</t>
        </is>
      </c>
      <c r="I106" s="8" t="n"/>
      <c r="J106" s="10" t="inlineStr">
        <is>
          <t>24.01247-001</t>
        </is>
      </c>
      <c r="K106" s="10" t="inlineStr">
        <is>
          <t>24/07/2024</t>
        </is>
      </c>
      <c r="L106" s="10" t="inlineStr">
        <is>
          <t>24.07.2024</t>
        </is>
      </c>
      <c r="M106" s="10" t="inlineStr">
        <is>
          <t>24/07/2029</t>
        </is>
      </c>
      <c r="N106" s="10" t="inlineStr">
        <is>
          <t>24.07.2029</t>
        </is>
      </c>
      <c r="O106" s="8" t="inlineStr">
        <is>
          <t>NA</t>
        </is>
      </c>
      <c r="P106" s="10" t="inlineStr">
        <is>
          <t>NA</t>
        </is>
      </c>
      <c r="Q106" s="8" t="inlineStr">
        <is>
          <t>01.10.2026</t>
        </is>
      </c>
      <c r="R106" s="11" t="n"/>
      <c r="S106" s="12" t="n"/>
      <c r="T106" s="12" t="n"/>
      <c r="U106" s="13" t="n">
        <v>527.577</v>
      </c>
      <c r="V106" s="14" t="inlineStr">
        <is>
          <t>Kg.</t>
        </is>
      </c>
      <c r="W106" s="14" t="n"/>
      <c r="X106" s="14" t="n"/>
      <c r="Y106" s="90" t="n"/>
      <c r="Z106" s="455">
        <f>U106-W106</f>
        <v/>
      </c>
      <c r="AA106" s="456">
        <f>AC106+AH106+AK106+AN106+AQ106+AT106+AW106+AZ106+BC106+BF106+BI106+BL106+BO106</f>
        <v/>
      </c>
      <c r="AB106" s="457" t="n">
        <v>0</v>
      </c>
      <c r="AC106" s="458">
        <f>Z106-AD106-AE106-AB106</f>
        <v/>
      </c>
      <c r="AD106" s="459" t="n"/>
      <c r="AE106" s="462" t="n">
        <v>0</v>
      </c>
      <c r="AF106" s="14" t="inlineStr">
        <is>
          <t>16.07.2025</t>
        </is>
      </c>
      <c r="AG106" s="14" t="inlineStr">
        <is>
          <t>MR250133</t>
        </is>
      </c>
      <c r="AH106" s="14" t="n">
        <v>-20.8</v>
      </c>
      <c r="AI106" s="14" t="inlineStr">
        <is>
          <t>23.07.2025</t>
        </is>
      </c>
      <c r="AJ106" s="14" t="inlineStr">
        <is>
          <t>R-MR250133</t>
        </is>
      </c>
      <c r="AK106" s="14" t="n">
        <v>20.22</v>
      </c>
      <c r="AL106" s="14" t="inlineStr">
        <is>
          <t>14.08.2025</t>
        </is>
      </c>
      <c r="AM106" s="14" t="inlineStr">
        <is>
          <t>L25H009</t>
        </is>
      </c>
      <c r="AN106" s="14" t="n">
        <v>-20.8</v>
      </c>
      <c r="AO106" s="14" t="inlineStr">
        <is>
          <t>14.08.2025</t>
        </is>
      </c>
      <c r="AP106" s="14" t="inlineStr">
        <is>
          <t>L25H010</t>
        </is>
      </c>
      <c r="AQ106" s="14" t="n">
        <v>-20.8</v>
      </c>
      <c r="AR106" s="14" t="inlineStr">
        <is>
          <t>03.09.2025</t>
        </is>
      </c>
      <c r="AS106" s="14" t="inlineStr">
        <is>
          <t>R-L25H009</t>
        </is>
      </c>
      <c r="AT106" s="14" t="n">
        <v>-20.8</v>
      </c>
      <c r="AU106" s="14" t="inlineStr">
        <is>
          <t>08.09.2025</t>
        </is>
      </c>
      <c r="AV106" s="14" t="inlineStr">
        <is>
          <t>L25I001</t>
        </is>
      </c>
      <c r="AW106" s="14" t="n">
        <v>-20.8</v>
      </c>
      <c r="AX106" s="14" t="inlineStr">
        <is>
          <t>2-11.09.2025</t>
        </is>
      </c>
      <c r="AY106" s="14" t="inlineStr">
        <is>
          <t>L25I002 L25I003</t>
        </is>
      </c>
      <c r="AZ106" s="14">
        <f>-(20.6+20.6)</f>
        <v/>
      </c>
      <c r="BA106" s="14" t="inlineStr">
        <is>
          <t>14.09.2025</t>
        </is>
      </c>
      <c r="BB106" s="14" t="inlineStr">
        <is>
          <t>MR250169</t>
        </is>
      </c>
      <c r="BC106" s="14" t="n">
        <v>-20.7</v>
      </c>
      <c r="BD106" s="14" t="inlineStr">
        <is>
          <t>16.09.2025</t>
        </is>
      </c>
      <c r="BE106" s="14" t="inlineStr">
        <is>
          <t>R-L25I001</t>
        </is>
      </c>
      <c r="BF106" s="14" t="n">
        <v>28.08</v>
      </c>
      <c r="BG106" s="14" t="inlineStr">
        <is>
          <t>16.09.2025</t>
        </is>
      </c>
      <c r="BH106" s="14" t="inlineStr">
        <is>
          <t>L25I005</t>
        </is>
      </c>
      <c r="BI106" s="14" t="n">
        <v>-41.4</v>
      </c>
      <c r="BJ106" s="14" t="inlineStr">
        <is>
          <t>16.09.2025 30.09.2025 11.01.2026 21.01.2026 15.02.2026</t>
        </is>
      </c>
      <c r="BK106" s="14" t="inlineStr">
        <is>
          <t>R-L25I003 R-L25I010 R-27/2025 R-L26A001 R-L26A010 R-L26A015</t>
        </is>
      </c>
      <c r="BL106" s="14">
        <f>(15.49+30.995+6.738+7.815+1.67+12.505)</f>
        <v/>
      </c>
      <c r="BM106" s="14" t="inlineStr">
        <is>
          <t>22.09.2025 28.09.2025 11.11.2025 01.01.2026 15.01.2026 01.02.2026 02.02.2026 11.02.2026 19.02.2026 23.02.2026</t>
        </is>
      </c>
      <c r="BN106" s="14" t="inlineStr">
        <is>
          <t>L25I010 MR250183 26 L26A001 L26A010 L26A015 L26A016 L26A015 L26B007 L26B008</t>
        </is>
      </c>
      <c r="BO106" s="14">
        <f>-(20.9+15.5+7.3+17.2+7.8+22.2+37.9+20.7+20.7+20.8)</f>
        <v/>
      </c>
    </row>
    <row r="107" hidden="1" ht="11.85" customHeight="1">
      <c r="A107" s="8" t="inlineStr">
        <is>
          <t>SP</t>
        </is>
      </c>
      <c r="B107" s="9" t="inlineStr">
        <is>
          <t>26.September.-2024</t>
        </is>
      </c>
      <c r="C107" s="8" t="inlineStr">
        <is>
          <t>NA</t>
        </is>
      </c>
      <c r="D107" s="22" t="n">
        <v>2400240</v>
      </c>
      <c r="E107" s="8" t="inlineStr">
        <is>
          <t>SP0104</t>
        </is>
      </c>
      <c r="F107" s="8" t="inlineStr">
        <is>
          <t>Polypropylene/Polyethylene 300 µm 420 mm width roll</t>
        </is>
      </c>
      <c r="G107" s="10" t="inlineStr">
        <is>
          <t>SP2400074</t>
        </is>
      </c>
      <c r="H107" s="8" t="inlineStr">
        <is>
          <t>STERIFIT Srl Società Unipersonale</t>
        </is>
      </c>
      <c r="I107" s="8" t="n"/>
      <c r="J107" s="10" t="inlineStr">
        <is>
          <t>P2406000123</t>
        </is>
      </c>
      <c r="K107" s="10" t="inlineStr">
        <is>
          <t>24/07/2024</t>
        </is>
      </c>
      <c r="L107" s="10" t="inlineStr">
        <is>
          <t>24.07.2024</t>
        </is>
      </c>
      <c r="M107" s="10" t="inlineStr">
        <is>
          <t>24/07/2025</t>
        </is>
      </c>
      <c r="N107" s="101" t="inlineStr">
        <is>
          <t>24.07.2025</t>
        </is>
      </c>
      <c r="O107" s="8" t="inlineStr">
        <is>
          <t>NA</t>
        </is>
      </c>
      <c r="P107" s="10" t="inlineStr">
        <is>
          <t>NA</t>
        </is>
      </c>
      <c r="Q107" s="8" t="inlineStr">
        <is>
          <t>01.10.2026</t>
        </is>
      </c>
      <c r="R107" s="21" t="n"/>
      <c r="S107" s="12" t="n"/>
      <c r="T107" s="12" t="n"/>
      <c r="U107" s="13" t="n">
        <v>88.95</v>
      </c>
      <c r="V107" s="14" t="inlineStr">
        <is>
          <t>Kg.</t>
        </is>
      </c>
      <c r="W107" s="14" t="n"/>
      <c r="X107" s="14" t="n"/>
      <c r="Y107" s="90" t="inlineStr">
        <is>
          <t>Exp.</t>
        </is>
      </c>
      <c r="Z107" s="455">
        <f>U107-W107</f>
        <v/>
      </c>
      <c r="AA107" s="456">
        <f>AC107+AH107+AK107+AN107+AQ107+AT107+AW107+AZ107+BC107+BF107+BI107+BL107+BO107</f>
        <v/>
      </c>
      <c r="AB107" s="457" t="n">
        <v>0</v>
      </c>
      <c r="AC107" s="458">
        <f>Z107-AD107-AE107-AB107</f>
        <v/>
      </c>
      <c r="AD107" s="459" t="n">
        <v>35.391</v>
      </c>
      <c r="AE107" s="462" t="n">
        <v>0</v>
      </c>
      <c r="AF107" s="14" t="inlineStr">
        <is>
          <t>01.07.2025</t>
        </is>
      </c>
      <c r="AG107" s="14" t="inlineStr">
        <is>
          <t>R-L25F002</t>
        </is>
      </c>
      <c r="AH107" s="14" t="n">
        <v>26</v>
      </c>
      <c r="AI107" s="14" t="inlineStr">
        <is>
          <t>16.07.2025</t>
        </is>
      </c>
      <c r="AJ107" s="14" t="inlineStr">
        <is>
          <t>MR250133</t>
        </is>
      </c>
      <c r="AK107" s="14" t="n">
        <v>-42</v>
      </c>
      <c r="AL107" s="14" t="inlineStr">
        <is>
          <t>17.07.2025</t>
        </is>
      </c>
      <c r="AM107" s="14" t="inlineStr">
        <is>
          <t>L25G006</t>
        </is>
      </c>
      <c r="AN107" s="14" t="n">
        <v>-40.1</v>
      </c>
      <c r="AO107" s="14" t="inlineStr">
        <is>
          <t>23.07.2025</t>
        </is>
      </c>
      <c r="AP107" s="14" t="inlineStr">
        <is>
          <t>R-MR250133</t>
        </is>
      </c>
      <c r="AQ107" s="14" t="n">
        <v>10.095</v>
      </c>
      <c r="AR107" s="14" t="inlineStr">
        <is>
          <t>23.07.2025</t>
        </is>
      </c>
      <c r="AS107" s="14" t="inlineStr">
        <is>
          <t>R-L25G006</t>
        </is>
      </c>
      <c r="AT107" s="14" t="n">
        <v>7.516</v>
      </c>
      <c r="AU107" s="14" t="inlineStr">
        <is>
          <t>06.11.2025</t>
        </is>
      </c>
      <c r="AV107" s="14" t="inlineStr">
        <is>
          <t>L25K004</t>
        </is>
      </c>
      <c r="AW107" s="14" t="n">
        <v>-10.4</v>
      </c>
      <c r="AX107" s="14" t="inlineStr">
        <is>
          <t>22.12.2025</t>
        </is>
      </c>
      <c r="AY107" s="14" t="inlineStr">
        <is>
          <t>R-L25L001</t>
        </is>
      </c>
      <c r="AZ107" s="14" t="n">
        <v>-12</v>
      </c>
      <c r="BA107" s="14" t="inlineStr">
        <is>
          <t>31.12.2025</t>
        </is>
      </c>
      <c r="BB107" s="14" t="inlineStr">
        <is>
          <t>R-MR250269</t>
        </is>
      </c>
      <c r="BC107" s="14" t="n">
        <v>8.616</v>
      </c>
      <c r="BD107" s="14" t="inlineStr">
        <is>
          <t>05.01.2026</t>
        </is>
      </c>
      <c r="BE107" s="14" t="inlineStr">
        <is>
          <t>MR250273</t>
        </is>
      </c>
      <c r="BF107" s="14" t="n">
        <v>-8.616</v>
      </c>
      <c r="BG107" s="14" t="inlineStr">
        <is>
          <t>11.01.2026</t>
        </is>
      </c>
      <c r="BH107" s="14" t="inlineStr">
        <is>
          <t>R-MR250273</t>
        </is>
      </c>
      <c r="BI107" s="14" t="n">
        <v>7.33</v>
      </c>
      <c r="BJ107" s="14" t="n"/>
      <c r="BK107" s="14" t="n"/>
      <c r="BL107" s="14" t="n"/>
      <c r="BM107" s="14" t="n"/>
      <c r="BN107" s="14" t="n"/>
      <c r="BO107" s="14" t="n"/>
    </row>
    <row r="108" hidden="1" ht="11.85" customHeight="1">
      <c r="A108" s="8" t="inlineStr">
        <is>
          <t>RM</t>
        </is>
      </c>
      <c r="B108" s="9" t="inlineStr">
        <is>
          <t>30.September.-2024</t>
        </is>
      </c>
      <c r="C108" s="14" t="inlineStr">
        <is>
          <t>SSMC1062024</t>
        </is>
      </c>
      <c r="D108" s="8" t="n">
        <v>2400241</v>
      </c>
      <c r="E108" s="8" t="inlineStr">
        <is>
          <t>RM0021</t>
        </is>
      </c>
      <c r="F108" s="22" t="inlineStr">
        <is>
          <t>Opadry yellow powder 03F82335</t>
        </is>
      </c>
      <c r="G108" s="10" t="inlineStr">
        <is>
          <t>RM2400028</t>
        </is>
      </c>
      <c r="H108" s="32" t="inlineStr">
        <is>
          <t>Colorcon Ltd</t>
        </is>
      </c>
      <c r="I108" s="32" t="n"/>
      <c r="J108" s="23" t="inlineStr">
        <is>
          <t>DT762130</t>
        </is>
      </c>
      <c r="K108" s="10" t="inlineStr">
        <is>
          <t>03/09/2024</t>
        </is>
      </c>
      <c r="L108" s="10" t="inlineStr">
        <is>
          <t>03.09.2024</t>
        </is>
      </c>
      <c r="M108" s="463" t="inlineStr">
        <is>
          <t>03/09/2026</t>
        </is>
      </c>
      <c r="N108" s="10" t="inlineStr">
        <is>
          <t>03.09.2026</t>
        </is>
      </c>
      <c r="O108" s="8" t="inlineStr">
        <is>
          <t>NA</t>
        </is>
      </c>
      <c r="P108" s="10" t="inlineStr">
        <is>
          <t>NA</t>
        </is>
      </c>
      <c r="Q108" s="8" t="inlineStr">
        <is>
          <t>03.09.2026</t>
        </is>
      </c>
      <c r="R108" s="11" t="n"/>
      <c r="S108" s="12" t="n"/>
      <c r="T108" s="12" t="n"/>
      <c r="U108" s="13" t="n">
        <v>6.15</v>
      </c>
      <c r="V108" s="14" t="inlineStr">
        <is>
          <t>Kg.</t>
        </is>
      </c>
      <c r="W108" s="14" t="n"/>
      <c r="X108" s="14" t="n"/>
      <c r="Y108" s="90" t="n"/>
      <c r="Z108" s="455">
        <f>U108-W108</f>
        <v/>
      </c>
      <c r="AA108" s="456">
        <f>AC108+AH108+AK108+AN108+AQ108+AT108+AW108+AZ108+BC108+BF108+BI108+BL108+BO108</f>
        <v/>
      </c>
      <c r="AB108" s="457" t="n">
        <v>0</v>
      </c>
      <c r="AC108" s="458">
        <f>Z108-AD108-AE108-AB108</f>
        <v/>
      </c>
      <c r="AD108" s="459" t="n"/>
      <c r="AE108" s="462" t="n">
        <v>0</v>
      </c>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row>
    <row r="109" hidden="1" ht="11.85" customHeight="1">
      <c r="A109" s="8" t="inlineStr">
        <is>
          <t>SP</t>
        </is>
      </c>
      <c r="B109" s="9" t="inlineStr">
        <is>
          <t>03.October.-2024</t>
        </is>
      </c>
      <c r="C109" s="8" t="inlineStr">
        <is>
          <t>SSMC1432024</t>
        </is>
      </c>
      <c r="D109" s="22" t="n">
        <v>2400244</v>
      </c>
      <c r="E109" s="8" t="inlineStr">
        <is>
          <t>SP0126</t>
        </is>
      </c>
      <c r="F109" s="8" t="inlineStr">
        <is>
          <t>Box-FAS IODO Prep.1% [40L X 22.5W X 5.6H cm]</t>
        </is>
      </c>
      <c r="G109" s="10" t="inlineStr">
        <is>
          <t>SP2400077</t>
        </is>
      </c>
      <c r="H109" s="8" t="inlineStr">
        <is>
          <t>Al Shams Printing  Packaging&amp; Trading CO</t>
        </is>
      </c>
      <c r="I109" s="8" t="n"/>
      <c r="J109" s="10" t="inlineStr">
        <is>
          <t>48499</t>
        </is>
      </c>
      <c r="K109" s="10" t="inlineStr">
        <is>
          <t>15/09/2024</t>
        </is>
      </c>
      <c r="L109" s="10" t="inlineStr">
        <is>
          <t>15.09.2024</t>
        </is>
      </c>
      <c r="M109" s="10" t="inlineStr">
        <is>
          <t>15/09/2029</t>
        </is>
      </c>
      <c r="N109" s="10" t="inlineStr">
        <is>
          <t>15.09.2029</t>
        </is>
      </c>
      <c r="O109" s="8" t="inlineStr">
        <is>
          <t>NA</t>
        </is>
      </c>
      <c r="P109" s="10" t="inlineStr">
        <is>
          <t>NA</t>
        </is>
      </c>
      <c r="Q109" s="8" t="inlineStr">
        <is>
          <t>16.10.2026</t>
        </is>
      </c>
      <c r="R109" s="21" t="n"/>
      <c r="S109" s="12" t="n"/>
      <c r="T109" s="12" t="n"/>
      <c r="U109" s="13" t="n">
        <v>2327</v>
      </c>
      <c r="V109" s="14" t="inlineStr">
        <is>
          <t>No.</t>
        </is>
      </c>
      <c r="W109" s="14" t="n"/>
      <c r="X109" s="14" t="n"/>
      <c r="Y109" s="90" t="n"/>
      <c r="Z109" s="455">
        <f>U109-W109</f>
        <v/>
      </c>
      <c r="AA109" s="456">
        <f>AC109+AH109+AK109+AN109+AQ109+AT109+AW109+AZ109+BC109+BF109+BI109+BL109+BO109</f>
        <v/>
      </c>
      <c r="AB109" s="457" t="n">
        <v>0</v>
      </c>
      <c r="AC109" s="458">
        <f>Z109-AD109-AE109-AB109</f>
        <v/>
      </c>
      <c r="AD109" s="459" t="n"/>
      <c r="AE109" s="462" t="n">
        <v>0</v>
      </c>
      <c r="AF109" s="14" t="inlineStr">
        <is>
          <t>11.11.2025</t>
        </is>
      </c>
      <c r="AG109" s="14" t="n">
        <v>16</v>
      </c>
      <c r="AH109" s="14" t="n">
        <v>-1</v>
      </c>
      <c r="AI109" s="14" t="inlineStr">
        <is>
          <t>11.11.2025</t>
        </is>
      </c>
      <c r="AJ109" s="14" t="n">
        <v>15</v>
      </c>
      <c r="AK109" s="14" t="n">
        <v>-1</v>
      </c>
      <c r="AL109" s="14" t="inlineStr">
        <is>
          <t>11.11.2025</t>
        </is>
      </c>
      <c r="AM109" s="14" t="n">
        <v>14</v>
      </c>
      <c r="AN109" s="14" t="n">
        <v>-12</v>
      </c>
      <c r="AO109" s="14" t="inlineStr">
        <is>
          <t>26.11.2025</t>
        </is>
      </c>
      <c r="AP109" s="14" t="inlineStr">
        <is>
          <t>L25K004</t>
        </is>
      </c>
      <c r="AQ109" s="14" t="n">
        <v>-167</v>
      </c>
      <c r="AR109" s="14" t="inlineStr">
        <is>
          <t>01.12.2025</t>
        </is>
      </c>
      <c r="AS109" s="14" t="inlineStr">
        <is>
          <t>R-L25K004</t>
        </is>
      </c>
      <c r="AT109" s="14" t="n">
        <v>21</v>
      </c>
      <c r="AU109" s="14" t="inlineStr">
        <is>
          <t>24.12.2025</t>
        </is>
      </c>
      <c r="AV109" s="14" t="inlineStr">
        <is>
          <t>L25L004</t>
        </is>
      </c>
      <c r="AW109" s="14" t="n">
        <v>-160</v>
      </c>
      <c r="AX109" s="14" t="inlineStr">
        <is>
          <t>24.12.2025</t>
        </is>
      </c>
      <c r="AY109" s="14" t="n">
        <v>67</v>
      </c>
      <c r="AZ109" s="14" t="n">
        <v>-48</v>
      </c>
      <c r="BA109" s="14" t="inlineStr">
        <is>
          <t>27.01.2026</t>
        </is>
      </c>
      <c r="BB109" s="14" t="inlineStr">
        <is>
          <t>R-L25L004</t>
        </is>
      </c>
      <c r="BC109" s="14" t="n">
        <v>5</v>
      </c>
      <c r="BD109" s="14" t="inlineStr">
        <is>
          <t>27.01.2026</t>
        </is>
      </c>
      <c r="BE109" s="14" t="inlineStr">
        <is>
          <t>R-0067/2025</t>
        </is>
      </c>
      <c r="BF109" s="14" t="n">
        <v>29</v>
      </c>
      <c r="BG109" s="14" t="n"/>
      <c r="BH109" s="14" t="n"/>
      <c r="BI109" s="14" t="n"/>
      <c r="BJ109" s="14" t="n"/>
      <c r="BK109" s="14" t="n"/>
      <c r="BL109" s="14" t="n"/>
      <c r="BM109" s="14" t="n"/>
      <c r="BN109" s="14" t="n"/>
      <c r="BO109" s="14" t="n"/>
    </row>
    <row r="110" hidden="1" ht="11.85" customHeight="1">
      <c r="A110" s="8" t="inlineStr">
        <is>
          <t xml:space="preserve">SF </t>
        </is>
      </c>
      <c r="B110" s="9" t="inlineStr">
        <is>
          <t>03.October.-2024</t>
        </is>
      </c>
      <c r="C110" s="8" t="inlineStr">
        <is>
          <t>NA</t>
        </is>
      </c>
      <c r="D110" s="22" t="n">
        <v>2400250</v>
      </c>
      <c r="E110" s="8" t="inlineStr">
        <is>
          <t>SF0065</t>
        </is>
      </c>
      <c r="F110" s="8" t="inlineStr">
        <is>
          <t>Paper/PE drape Hand Towel [50 x 50cm] for  FAS Medimex</t>
        </is>
      </c>
      <c r="G110" s="10" t="inlineStr">
        <is>
          <t>SF2400020</t>
        </is>
      </c>
      <c r="H110" s="8" t="inlineStr">
        <is>
          <t>New PentaStar Medical Product Co.,Ltd.</t>
        </is>
      </c>
      <c r="I110" s="8" t="n"/>
      <c r="J110" s="10" t="inlineStr">
        <is>
          <t>NA</t>
        </is>
      </c>
      <c r="K110" s="10" t="inlineStr">
        <is>
          <t>NA</t>
        </is>
      </c>
      <c r="L110" s="10" t="inlineStr">
        <is>
          <t>NA</t>
        </is>
      </c>
      <c r="M110" s="10" t="inlineStr">
        <is>
          <t>NA</t>
        </is>
      </c>
      <c r="N110" s="10" t="inlineStr">
        <is>
          <t>NA</t>
        </is>
      </c>
      <c r="O110" s="8" t="inlineStr">
        <is>
          <t>NA</t>
        </is>
      </c>
      <c r="P110" s="10" t="inlineStr">
        <is>
          <t>NA</t>
        </is>
      </c>
      <c r="Q110" s="8" t="n"/>
      <c r="R110" s="21" t="n"/>
      <c r="S110" s="12" t="n"/>
      <c r="T110" s="12" t="n"/>
      <c r="U110" s="13" t="n">
        <v>18825</v>
      </c>
      <c r="V110" s="14" t="inlineStr">
        <is>
          <t>No.</t>
        </is>
      </c>
      <c r="W110" s="14" t="n"/>
      <c r="X110" s="14" t="n"/>
      <c r="Y110" s="90" t="n"/>
      <c r="Z110" s="455">
        <f>U110-W110</f>
        <v/>
      </c>
      <c r="AA110" s="456">
        <f>AC110+AH110+AK110+AN110+AQ110+AT110+AW110+AZ110+BC110+BF110+BI110+BL110+BO110</f>
        <v/>
      </c>
      <c r="AB110" s="457" t="n">
        <v>0</v>
      </c>
      <c r="AC110" s="458">
        <f>Z110-AD110-AE110-AB110</f>
        <v/>
      </c>
      <c r="AD110" s="459" t="n"/>
      <c r="AE110" s="462" t="n">
        <v>0</v>
      </c>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c r="BA110" s="14" t="n"/>
      <c r="BB110" s="14" t="n"/>
      <c r="BC110" s="14" t="n"/>
      <c r="BD110" s="14" t="n"/>
      <c r="BE110" s="14" t="n"/>
      <c r="BF110" s="14" t="n"/>
      <c r="BG110" s="14" t="n"/>
      <c r="BH110" s="14" t="n"/>
      <c r="BI110" s="14" t="n"/>
      <c r="BJ110" s="14" t="n"/>
      <c r="BK110" s="14" t="n"/>
      <c r="BL110" s="14" t="n"/>
      <c r="BM110" s="14" t="n"/>
      <c r="BN110" s="14" t="n"/>
      <c r="BO110" s="14" t="n"/>
    </row>
    <row r="111" hidden="1" ht="11.85" customHeight="1">
      <c r="A111" s="8" t="inlineStr">
        <is>
          <t xml:space="preserve">SF </t>
        </is>
      </c>
      <c r="B111" s="9" t="inlineStr">
        <is>
          <t>03.October.-2024</t>
        </is>
      </c>
      <c r="C111" s="8" t="inlineStr">
        <is>
          <t>NA</t>
        </is>
      </c>
      <c r="D111" s="8" t="n">
        <v>2400253</v>
      </c>
      <c r="E111" s="8" t="inlineStr">
        <is>
          <t>SF0068</t>
        </is>
      </c>
      <c r="F111" s="8" t="inlineStr">
        <is>
          <t>SMS drape sheet sterile field [50 x 75cm] For FAS Medimex</t>
        </is>
      </c>
      <c r="G111" s="10" t="inlineStr">
        <is>
          <t>SF2400023</t>
        </is>
      </c>
      <c r="H111" s="8" t="inlineStr">
        <is>
          <t>New PentaStar Medical Product Co.,Ltd.</t>
        </is>
      </c>
      <c r="I111" s="8" t="n"/>
      <c r="J111" s="10" t="inlineStr">
        <is>
          <t>NA</t>
        </is>
      </c>
      <c r="K111" s="10" t="inlineStr">
        <is>
          <t>NA</t>
        </is>
      </c>
      <c r="L111" s="10" t="inlineStr">
        <is>
          <t>NA</t>
        </is>
      </c>
      <c r="M111" s="10" t="inlineStr">
        <is>
          <t>NA</t>
        </is>
      </c>
      <c r="N111" s="10" t="inlineStr">
        <is>
          <t>NA</t>
        </is>
      </c>
      <c r="O111" s="8" t="inlineStr">
        <is>
          <t>NA</t>
        </is>
      </c>
      <c r="P111" s="10" t="inlineStr">
        <is>
          <t>NA</t>
        </is>
      </c>
      <c r="Q111" s="8" t="n"/>
      <c r="R111" s="11" t="n"/>
      <c r="S111" s="12" t="n"/>
      <c r="T111" s="12" t="n"/>
      <c r="U111" s="13" t="n">
        <v>15986</v>
      </c>
      <c r="V111" s="14" t="inlineStr">
        <is>
          <t>No.</t>
        </is>
      </c>
      <c r="W111" s="14" t="n"/>
      <c r="X111" s="14" t="n"/>
      <c r="Y111" s="90" t="n"/>
      <c r="Z111" s="455">
        <f>U111-W111</f>
        <v/>
      </c>
      <c r="AA111" s="456">
        <f>AC111+AH111+AK111+AN111+AQ111+AT111+AW111+AZ111+BC111+BF111+BI111+BL111+BO111</f>
        <v/>
      </c>
      <c r="AB111" s="457" t="n">
        <v>0</v>
      </c>
      <c r="AC111" s="458">
        <f>Z111-AD111-AE111-AB111</f>
        <v/>
      </c>
      <c r="AD111" s="459" t="n"/>
      <c r="AE111" s="462" t="n">
        <v>0</v>
      </c>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row>
    <row r="112" hidden="1" ht="11.85" customHeight="1">
      <c r="A112" s="8" t="inlineStr">
        <is>
          <t>SP</t>
        </is>
      </c>
      <c r="B112" s="9" t="inlineStr">
        <is>
          <t>06.October.-2024</t>
        </is>
      </c>
      <c r="C112" s="8" t="inlineStr">
        <is>
          <t>NA</t>
        </is>
      </c>
      <c r="D112" s="8" t="n">
        <v>2400255</v>
      </c>
      <c r="E112" s="8" t="inlineStr">
        <is>
          <t>SP0159</t>
        </is>
      </c>
      <c r="F112" s="8" t="inlineStr">
        <is>
          <t>Label for FAS Chlorex 0.5% Box</t>
        </is>
      </c>
      <c r="G112" s="10" t="inlineStr">
        <is>
          <t>SP2400078</t>
        </is>
      </c>
      <c r="H112" s="8" t="inlineStr">
        <is>
          <t>Global Pac Saudi</t>
        </is>
      </c>
      <c r="I112" s="8" t="n"/>
      <c r="J112" s="10" t="inlineStr">
        <is>
          <t>SSMC1222024-2</t>
        </is>
      </c>
      <c r="K112" s="10" t="inlineStr">
        <is>
          <t>08/2024</t>
        </is>
      </c>
      <c r="L112" s="10" t="inlineStr">
        <is>
          <t>00.08.2024</t>
        </is>
      </c>
      <c r="M112" s="463" t="inlineStr">
        <is>
          <t>08/2026</t>
        </is>
      </c>
      <c r="N112" s="10" t="inlineStr">
        <is>
          <t>00.08.2026</t>
        </is>
      </c>
      <c r="O112" s="8" t="inlineStr">
        <is>
          <t>NA</t>
        </is>
      </c>
      <c r="P112" s="10" t="inlineStr">
        <is>
          <t>NA</t>
        </is>
      </c>
      <c r="Q112" s="8" t="inlineStr">
        <is>
          <t>07.10.2026</t>
        </is>
      </c>
      <c r="R112" s="11" t="n"/>
      <c r="S112" s="12" t="n"/>
      <c r="T112" s="12" t="n"/>
      <c r="U112" s="13" t="n">
        <v>26709</v>
      </c>
      <c r="V112" s="14" t="inlineStr">
        <is>
          <t>No.</t>
        </is>
      </c>
      <c r="W112" s="14" t="n"/>
      <c r="X112" s="14" t="n"/>
      <c r="Y112" s="90" t="n">
        <v>10</v>
      </c>
      <c r="Z112" s="455">
        <f>U112-W112</f>
        <v/>
      </c>
      <c r="AA112" s="456">
        <f>AC112+AH112+AK112+AN112+AQ112+AT112+AW112+AZ112+BC112+BF112+BI112+BL112+BO112</f>
        <v/>
      </c>
      <c r="AB112" s="457" t="n">
        <v>0</v>
      </c>
      <c r="AC112" s="458">
        <f>Z112-AD112-AE112-AB112</f>
        <v/>
      </c>
      <c r="AD112" s="459" t="n"/>
      <c r="AE112" s="462" t="n">
        <v>0</v>
      </c>
      <c r="AF112" s="14" t="inlineStr">
        <is>
          <t>19.07.2025</t>
        </is>
      </c>
      <c r="AG112" s="14" t="inlineStr">
        <is>
          <t>L25F009</t>
        </is>
      </c>
      <c r="AH112" s="14" t="n">
        <v>-715</v>
      </c>
      <c r="AI112" s="14" t="inlineStr">
        <is>
          <t>04.08.2025</t>
        </is>
      </c>
      <c r="AJ112" s="14" t="inlineStr">
        <is>
          <t>R-L25F009</t>
        </is>
      </c>
      <c r="AK112" s="14" t="n">
        <v>41</v>
      </c>
      <c r="AL112" s="14" t="inlineStr">
        <is>
          <t>05.08.2025</t>
        </is>
      </c>
      <c r="AM112" s="14" t="inlineStr">
        <is>
          <t>L25G002</t>
        </is>
      </c>
      <c r="AN112" s="14" t="n">
        <v>-1000</v>
      </c>
      <c r="AO112" s="14" t="inlineStr">
        <is>
          <t>07.08.2025</t>
        </is>
      </c>
      <c r="AP112" s="14" t="inlineStr">
        <is>
          <t>R-L25G002</t>
        </is>
      </c>
      <c r="AQ112" s="14" t="n">
        <v>412</v>
      </c>
      <c r="AR112" s="14" t="inlineStr">
        <is>
          <t>07.01.2026</t>
        </is>
      </c>
      <c r="AS112" s="14" t="inlineStr">
        <is>
          <t>L26A004</t>
        </is>
      </c>
      <c r="AT112" s="14" t="n">
        <v>-412</v>
      </c>
      <c r="AU112" s="14" t="inlineStr">
        <is>
          <t>03.02.2026</t>
        </is>
      </c>
      <c r="AV112" s="14" t="inlineStr">
        <is>
          <t>R-L26A004</t>
        </is>
      </c>
      <c r="AW112" s="14" t="n">
        <v>11</v>
      </c>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row>
    <row r="113" hidden="1" ht="11.85" customHeight="1">
      <c r="A113" s="8" t="inlineStr">
        <is>
          <t>SP</t>
        </is>
      </c>
      <c r="B113" s="9" t="inlineStr">
        <is>
          <t>06.October.-2024</t>
        </is>
      </c>
      <c r="C113" s="8" t="inlineStr">
        <is>
          <t>NA</t>
        </is>
      </c>
      <c r="D113" s="22" t="n">
        <v>2400256</v>
      </c>
      <c r="E113" s="8" t="inlineStr">
        <is>
          <t>SP0158</t>
        </is>
      </c>
      <c r="F113" s="8" t="inlineStr">
        <is>
          <t>Label for FAS Chlorex 1% Box</t>
        </is>
      </c>
      <c r="G113" s="10" t="inlineStr">
        <is>
          <t>SP2400079</t>
        </is>
      </c>
      <c r="H113" s="8" t="inlineStr">
        <is>
          <t>Global Pac Saudi</t>
        </is>
      </c>
      <c r="I113" s="8" t="n"/>
      <c r="J113" s="10" t="inlineStr">
        <is>
          <t>SSMC1222024-3</t>
        </is>
      </c>
      <c r="K113" s="10" t="inlineStr">
        <is>
          <t>08/2024</t>
        </is>
      </c>
      <c r="L113" s="10" t="inlineStr">
        <is>
          <t>00.08.2024</t>
        </is>
      </c>
      <c r="M113" s="463" t="inlineStr">
        <is>
          <t>08/2026</t>
        </is>
      </c>
      <c r="N113" s="10" t="inlineStr">
        <is>
          <t>00.08.2026</t>
        </is>
      </c>
      <c r="O113" s="8" t="inlineStr">
        <is>
          <t>NA</t>
        </is>
      </c>
      <c r="P113" s="10" t="inlineStr">
        <is>
          <t>NA</t>
        </is>
      </c>
      <c r="Q113" s="8" t="inlineStr">
        <is>
          <t>07.10.2026</t>
        </is>
      </c>
      <c r="R113" s="21" t="n"/>
      <c r="S113" s="12" t="n"/>
      <c r="T113" s="12" t="n"/>
      <c r="U113" s="13" t="n">
        <v>25304</v>
      </c>
      <c r="V113" s="14" t="inlineStr">
        <is>
          <t>No.</t>
        </is>
      </c>
      <c r="W113" s="14" t="n"/>
      <c r="X113" s="14" t="n"/>
      <c r="Y113" s="90" t="n">
        <v>10</v>
      </c>
      <c r="Z113" s="455">
        <f>U113-W113</f>
        <v/>
      </c>
      <c r="AA113" s="456">
        <f>AC113+AH113+AK113+AN113+AQ113+AT113+AW113+AZ113+BC113+BF113+BI113+BL113+BO113</f>
        <v/>
      </c>
      <c r="AB113" s="457" t="n">
        <v>0</v>
      </c>
      <c r="AC113" s="458">
        <f>Z113-AD113-AE113-AB113</f>
        <v/>
      </c>
      <c r="AD113" s="459" t="n"/>
      <c r="AE113" s="462" t="n">
        <v>0</v>
      </c>
      <c r="AF113" s="14" t="inlineStr">
        <is>
          <t>05.08.2025</t>
        </is>
      </c>
      <c r="AG113" s="14" t="inlineStr">
        <is>
          <t>L25G003</t>
        </is>
      </c>
      <c r="AH113" s="14" t="n">
        <v>-1000</v>
      </c>
      <c r="AI113" s="14" t="inlineStr">
        <is>
          <t>10.08.2025</t>
        </is>
      </c>
      <c r="AJ113" s="14" t="inlineStr">
        <is>
          <t>R-L25G003</t>
        </is>
      </c>
      <c r="AK113" s="14" t="n">
        <v>434</v>
      </c>
      <c r="AL113" s="14" t="inlineStr">
        <is>
          <t>19.08.2025</t>
        </is>
      </c>
      <c r="AM113" s="14" t="inlineStr">
        <is>
          <t>L25G004</t>
        </is>
      </c>
      <c r="AN113" s="14" t="n">
        <v>-1000</v>
      </c>
      <c r="AO113" s="14" t="inlineStr">
        <is>
          <t>07.01.2026</t>
        </is>
      </c>
      <c r="AP113" s="14" t="inlineStr">
        <is>
          <t>L26A005</t>
        </is>
      </c>
      <c r="AQ113" s="14" t="n">
        <v>-434</v>
      </c>
      <c r="AR113" s="14" t="inlineStr">
        <is>
          <t>03.02.2026</t>
        </is>
      </c>
      <c r="AS113" s="14" t="inlineStr">
        <is>
          <t>R-L26A005</t>
        </is>
      </c>
      <c r="AT113" s="14" t="n">
        <v>36</v>
      </c>
      <c r="AU113" s="14" t="n"/>
      <c r="AV113" s="14" t="n"/>
      <c r="AW113" s="14" t="n"/>
      <c r="AX113" s="14" t="n"/>
      <c r="AY113" s="14" t="n"/>
      <c r="AZ113" s="14" t="n"/>
      <c r="BA113" s="14" t="n"/>
      <c r="BB113" s="14" t="n"/>
      <c r="BC113" s="14" t="n"/>
      <c r="BD113" s="14" t="n"/>
      <c r="BE113" s="14" t="n"/>
      <c r="BF113" s="14" t="n"/>
      <c r="BG113" s="14" t="n"/>
      <c r="BH113" s="14" t="n"/>
      <c r="BI113" s="14" t="n"/>
      <c r="BJ113" s="14" t="n"/>
      <c r="BK113" s="14" t="n"/>
      <c r="BL113" s="14" t="n"/>
      <c r="BM113" s="14" t="n"/>
      <c r="BN113" s="14" t="n"/>
      <c r="BO113" s="14" t="n"/>
    </row>
    <row r="114" hidden="1" ht="11.85" customHeight="1">
      <c r="A114" s="8" t="inlineStr">
        <is>
          <t>SP</t>
        </is>
      </c>
      <c r="B114" s="9" t="inlineStr">
        <is>
          <t>06.October.-2024</t>
        </is>
      </c>
      <c r="C114" s="8" t="inlineStr">
        <is>
          <t>NA</t>
        </is>
      </c>
      <c r="D114" s="8" t="n">
        <v>2400257</v>
      </c>
      <c r="E114" s="8" t="inlineStr">
        <is>
          <t>SP0128</t>
        </is>
      </c>
      <c r="F114" s="8" t="inlineStr">
        <is>
          <t>Label for FAS IODO Prep.1% Box</t>
        </is>
      </c>
      <c r="G114" s="10" t="inlineStr">
        <is>
          <t>SP2400080</t>
        </is>
      </c>
      <c r="H114" s="8" t="inlineStr">
        <is>
          <t>Global Pac Saudi</t>
        </is>
      </c>
      <c r="I114" s="8" t="n"/>
      <c r="J114" s="10" t="inlineStr">
        <is>
          <t>SSMC1222024-4</t>
        </is>
      </c>
      <c r="K114" s="10" t="inlineStr">
        <is>
          <t>08/2024</t>
        </is>
      </c>
      <c r="L114" s="10" t="inlineStr">
        <is>
          <t>00.08.2024</t>
        </is>
      </c>
      <c r="M114" s="463" t="inlineStr">
        <is>
          <t>08/2026</t>
        </is>
      </c>
      <c r="N114" s="10" t="inlineStr">
        <is>
          <t>00.08.2026</t>
        </is>
      </c>
      <c r="O114" s="8" t="inlineStr">
        <is>
          <t>NA</t>
        </is>
      </c>
      <c r="P114" s="10" t="inlineStr">
        <is>
          <t>NA</t>
        </is>
      </c>
      <c r="Q114" s="8" t="inlineStr">
        <is>
          <t>07.10.2026</t>
        </is>
      </c>
      <c r="R114" s="11" t="n"/>
      <c r="S114" s="12" t="n"/>
      <c r="T114" s="12" t="n"/>
      <c r="U114" s="13" t="n">
        <v>27264</v>
      </c>
      <c r="V114" s="14" t="inlineStr">
        <is>
          <t>No.</t>
        </is>
      </c>
      <c r="W114" s="14" t="n"/>
      <c r="X114" s="14" t="n"/>
      <c r="Y114" s="90" t="n"/>
      <c r="Z114" s="455">
        <f>U114-W114</f>
        <v/>
      </c>
      <c r="AA114" s="456">
        <f>AC114+AH114+AK114+AN114+AQ114+AT114+AW114+AZ114+BC114+BF114+BI114+BL114+BO114</f>
        <v/>
      </c>
      <c r="AB114" s="457" t="n">
        <v>0</v>
      </c>
      <c r="AC114" s="458">
        <f>Z114-AD114-AE114-AB114</f>
        <v/>
      </c>
      <c r="AD114" s="459" t="n"/>
      <c r="AE114" s="462" t="n">
        <v>0</v>
      </c>
      <c r="AF114" s="14" t="inlineStr">
        <is>
          <t>11.11.2025</t>
        </is>
      </c>
      <c r="AG114" s="14" t="n">
        <v>15</v>
      </c>
      <c r="AH114" s="14" t="n">
        <v>-270</v>
      </c>
      <c r="AI114" s="14" t="inlineStr">
        <is>
          <t>26.11.2025</t>
        </is>
      </c>
      <c r="AJ114" s="14" t="inlineStr">
        <is>
          <t>L25K004</t>
        </is>
      </c>
      <c r="AK114" s="14" t="n">
        <v>-1000</v>
      </c>
      <c r="AL114" s="14" t="inlineStr">
        <is>
          <t>01.12.2025</t>
        </is>
      </c>
      <c r="AM114" s="14" t="inlineStr">
        <is>
          <t>R-L25K004</t>
        </is>
      </c>
      <c r="AN114" s="14" t="n">
        <v>846</v>
      </c>
      <c r="AO114" s="14" t="inlineStr">
        <is>
          <t>03.12.2025</t>
        </is>
      </c>
      <c r="AP114" s="14" t="inlineStr">
        <is>
          <t xml:space="preserve"> R-0014</t>
        </is>
      </c>
      <c r="AQ114" s="14" t="n">
        <v>203</v>
      </c>
      <c r="AR114" s="14" t="inlineStr">
        <is>
          <t>24.12.2025</t>
        </is>
      </c>
      <c r="AS114" s="14" t="inlineStr">
        <is>
          <t>L25L004</t>
        </is>
      </c>
      <c r="AT114" s="14" t="n">
        <v>-160</v>
      </c>
      <c r="AU114" s="14" t="inlineStr">
        <is>
          <t>24.12.2025</t>
        </is>
      </c>
      <c r="AV114" s="14" t="n">
        <v>67</v>
      </c>
      <c r="AW114" s="14" t="n">
        <v>-846</v>
      </c>
      <c r="AX114" s="14" t="inlineStr">
        <is>
          <t>27.01.2026</t>
        </is>
      </c>
      <c r="AY114" s="14" t="inlineStr">
        <is>
          <t>R-L25L004</t>
        </is>
      </c>
      <c r="AZ114" s="14" t="n">
        <v>30</v>
      </c>
      <c r="BA114" s="14" t="inlineStr">
        <is>
          <t>27.01.2026</t>
        </is>
      </c>
      <c r="BB114" s="14" t="inlineStr">
        <is>
          <t>R-0067/2025</t>
        </is>
      </c>
      <c r="BC114" s="14" t="n">
        <v>795</v>
      </c>
      <c r="BD114" s="14" t="n"/>
      <c r="BE114" s="14" t="n"/>
      <c r="BF114" s="14" t="n"/>
      <c r="BG114" s="14" t="n"/>
      <c r="BH114" s="14" t="n"/>
      <c r="BI114" s="14" t="n"/>
      <c r="BJ114" s="14" t="n"/>
      <c r="BK114" s="14" t="n"/>
      <c r="BL114" s="14" t="n"/>
      <c r="BM114" s="14" t="n"/>
      <c r="BN114" s="14" t="n"/>
      <c r="BO114" s="14" t="n"/>
    </row>
    <row r="115" hidden="1" ht="11.85" customHeight="1">
      <c r="A115" s="8" t="inlineStr">
        <is>
          <t>TP</t>
        </is>
      </c>
      <c r="B115" s="9" t="inlineStr">
        <is>
          <t>06.October.-2024</t>
        </is>
      </c>
      <c r="C115" s="8" t="inlineStr">
        <is>
          <t>NA</t>
        </is>
      </c>
      <c r="D115" s="22" t="n">
        <v>2400258</v>
      </c>
      <c r="E115" s="8" t="inlineStr">
        <is>
          <t>TP0006</t>
        </is>
      </c>
      <c r="F115" s="8" t="inlineStr">
        <is>
          <t>Label for FAS Chlorex 0.5% Outer Carton</t>
        </is>
      </c>
      <c r="G115" s="10" t="inlineStr">
        <is>
          <t>TP2400008</t>
        </is>
      </c>
      <c r="H115" s="8" t="inlineStr">
        <is>
          <t>Global Pac Saudi</t>
        </is>
      </c>
      <c r="I115" s="8" t="n"/>
      <c r="J115" s="10" t="inlineStr">
        <is>
          <t>SSMC1222024-7</t>
        </is>
      </c>
      <c r="K115" s="10" t="inlineStr">
        <is>
          <t>08/2024</t>
        </is>
      </c>
      <c r="L115" s="10" t="inlineStr">
        <is>
          <t>00.08.2024</t>
        </is>
      </c>
      <c r="M115" s="463" t="inlineStr">
        <is>
          <t>08/2026</t>
        </is>
      </c>
      <c r="N115" s="10" t="inlineStr">
        <is>
          <t>00.08.2026</t>
        </is>
      </c>
      <c r="O115" s="8" t="inlineStr">
        <is>
          <t>NA</t>
        </is>
      </c>
      <c r="P115" s="10" t="inlineStr">
        <is>
          <t>NA</t>
        </is>
      </c>
      <c r="Q115" s="8" t="inlineStr">
        <is>
          <t>07.10.2026</t>
        </is>
      </c>
      <c r="R115" s="21" t="n"/>
      <c r="S115" s="12" t="n"/>
      <c r="T115" s="12" t="n"/>
      <c r="U115" s="13" t="n">
        <v>4649</v>
      </c>
      <c r="V115" s="14" t="inlineStr">
        <is>
          <t>No.</t>
        </is>
      </c>
      <c r="W115" s="14" t="n"/>
      <c r="X115" s="14" t="n"/>
      <c r="Y115" s="90" t="n">
        <v>6</v>
      </c>
      <c r="Z115" s="455">
        <f>U115-W115</f>
        <v/>
      </c>
      <c r="AA115" s="456">
        <f>AC115+AH115+AK115+AN115+AQ115+AT115+AW115+AZ115+BC115+BF115+BI115+BL115+BO115</f>
        <v/>
      </c>
      <c r="AB115" s="457" t="n">
        <v>0</v>
      </c>
      <c r="AC115" s="458">
        <f>Z115-AD115-AE115-AB115</f>
        <v/>
      </c>
      <c r="AD115" s="459" t="n"/>
      <c r="AE115" s="462" t="n">
        <v>0</v>
      </c>
      <c r="AF115" s="14" t="inlineStr">
        <is>
          <t>19.07.2025</t>
        </is>
      </c>
      <c r="AG115" s="14" t="inlineStr">
        <is>
          <t>L25F009</t>
        </is>
      </c>
      <c r="AH115" s="14" t="n">
        <v>-655</v>
      </c>
      <c r="AI115" s="14" t="inlineStr">
        <is>
          <t>04.08.2025</t>
        </is>
      </c>
      <c r="AJ115" s="14" t="inlineStr">
        <is>
          <t>R-L25F009</t>
        </is>
      </c>
      <c r="AK115" s="14" t="n">
        <v>551</v>
      </c>
      <c r="AL115" s="14" t="inlineStr">
        <is>
          <t>05.08.2025</t>
        </is>
      </c>
      <c r="AM115" s="14" t="inlineStr">
        <is>
          <t>L25G002</t>
        </is>
      </c>
      <c r="AN115" s="14" t="n">
        <v>-551</v>
      </c>
      <c r="AO115" s="14" t="inlineStr">
        <is>
          <t>07.08.2025</t>
        </is>
      </c>
      <c r="AP115" s="14" t="inlineStr">
        <is>
          <t>R-L25G002</t>
        </is>
      </c>
      <c r="AQ115" s="14" t="n">
        <v>452</v>
      </c>
      <c r="AR115" s="14" t="inlineStr">
        <is>
          <t>07.01.2026</t>
        </is>
      </c>
      <c r="AS115" s="14" t="inlineStr">
        <is>
          <t>L25A004</t>
        </is>
      </c>
      <c r="AT115" s="14" t="n">
        <v>-452</v>
      </c>
      <c r="AU115" s="14" t="inlineStr">
        <is>
          <t>03.02.2026</t>
        </is>
      </c>
      <c r="AV115" s="14" t="inlineStr">
        <is>
          <t>R-L26A004</t>
        </is>
      </c>
      <c r="AW115" s="14" t="n">
        <v>389</v>
      </c>
      <c r="AX115" s="14" t="n"/>
      <c r="AY115" s="14" t="n"/>
      <c r="AZ115" s="14" t="n"/>
      <c r="BA115" s="14" t="n"/>
      <c r="BB115" s="14" t="n"/>
      <c r="BC115" s="14" t="n"/>
      <c r="BD115" s="14" t="n"/>
      <c r="BE115" s="14" t="n"/>
      <c r="BF115" s="14" t="n"/>
      <c r="BG115" s="14" t="n"/>
      <c r="BH115" s="14" t="n"/>
      <c r="BI115" s="14" t="n"/>
      <c r="BJ115" s="14" t="n"/>
      <c r="BK115" s="14" t="n"/>
      <c r="BL115" s="14" t="n"/>
      <c r="BM115" s="14" t="n"/>
      <c r="BN115" s="14" t="n"/>
      <c r="BO115" s="14" t="n"/>
    </row>
    <row r="116" hidden="1" ht="11.85" customHeight="1">
      <c r="A116" s="8" t="inlineStr">
        <is>
          <t>TP</t>
        </is>
      </c>
      <c r="B116" s="9" t="inlineStr">
        <is>
          <t>06.October.-2024</t>
        </is>
      </c>
      <c r="C116" s="8" t="inlineStr">
        <is>
          <t>NA</t>
        </is>
      </c>
      <c r="D116" s="8" t="n">
        <v>2400259</v>
      </c>
      <c r="E116" s="8" t="inlineStr">
        <is>
          <t>TP0004</t>
        </is>
      </c>
      <c r="F116" s="8" t="inlineStr">
        <is>
          <t>Label for FAS IODO Prep.1% Outer Carton</t>
        </is>
      </c>
      <c r="G116" s="10" t="inlineStr">
        <is>
          <t>TP2400009</t>
        </is>
      </c>
      <c r="H116" s="8" t="inlineStr">
        <is>
          <t>Global Pac Saudi</t>
        </is>
      </c>
      <c r="I116" s="8" t="n"/>
      <c r="J116" s="10" t="inlineStr">
        <is>
          <t>SSMC1222024-5</t>
        </is>
      </c>
      <c r="K116" s="10" t="inlineStr">
        <is>
          <t>08/2024</t>
        </is>
      </c>
      <c r="L116" s="10" t="inlineStr">
        <is>
          <t>00.08.2024</t>
        </is>
      </c>
      <c r="M116" s="463" t="inlineStr">
        <is>
          <t>08/2026</t>
        </is>
      </c>
      <c r="N116" s="10" t="inlineStr">
        <is>
          <t>00.08.2026</t>
        </is>
      </c>
      <c r="O116" s="8" t="inlineStr">
        <is>
          <t>NA</t>
        </is>
      </c>
      <c r="P116" s="10" t="inlineStr">
        <is>
          <t>NA</t>
        </is>
      </c>
      <c r="Q116" s="8" t="inlineStr">
        <is>
          <t>07.10.2026</t>
        </is>
      </c>
      <c r="R116" s="11" t="n"/>
      <c r="S116" s="12" t="n"/>
      <c r="T116" s="12" t="n"/>
      <c r="U116" s="13" t="n">
        <v>5864</v>
      </c>
      <c r="V116" s="14" t="inlineStr">
        <is>
          <t>No.</t>
        </is>
      </c>
      <c r="W116" s="14" t="n"/>
      <c r="X116" s="14" t="n"/>
      <c r="Y116" s="90" t="n"/>
      <c r="Z116" s="455">
        <f>U116-W116</f>
        <v/>
      </c>
      <c r="AA116" s="456">
        <f>AC116+AH116+AK116+AN116+AQ116+AT116+AW116+AZ116+BC116+BF116+BI116+BL116+BO116</f>
        <v/>
      </c>
      <c r="AB116" s="457" t="n">
        <v>0</v>
      </c>
      <c r="AC116" s="458">
        <f>Z116-AD116-AE116-AB116</f>
        <v/>
      </c>
      <c r="AD116" s="459" t="n"/>
      <c r="AE116" s="462" t="n">
        <v>0</v>
      </c>
      <c r="AF116" s="14" t="inlineStr">
        <is>
          <t>11.11.2025</t>
        </is>
      </c>
      <c r="AG116" s="14" t="n">
        <v>14</v>
      </c>
      <c r="AH116" s="14" t="n">
        <v>-870</v>
      </c>
      <c r="AI116" s="14" t="inlineStr">
        <is>
          <t>26.11.2025</t>
        </is>
      </c>
      <c r="AJ116" s="14" t="inlineStr">
        <is>
          <t>L25K004</t>
        </is>
      </c>
      <c r="AK116" s="14" t="n">
        <v>-1000</v>
      </c>
      <c r="AL116" s="14" t="inlineStr">
        <is>
          <t>01.12.2025</t>
        </is>
      </c>
      <c r="AM116" s="14" t="inlineStr">
        <is>
          <t>R-L25K004</t>
        </is>
      </c>
      <c r="AN116" s="14" t="n">
        <v>973</v>
      </c>
      <c r="AO116" s="14" t="inlineStr">
        <is>
          <t>03.12.2025</t>
        </is>
      </c>
      <c r="AP116" s="14" t="inlineStr">
        <is>
          <t xml:space="preserve"> R-0014</t>
        </is>
      </c>
      <c r="AQ116" s="14" t="n">
        <v>848</v>
      </c>
      <c r="AR116" s="14" t="inlineStr">
        <is>
          <t>24.12.2025</t>
        </is>
      </c>
      <c r="AS116" s="14" t="inlineStr">
        <is>
          <t>L25L004</t>
        </is>
      </c>
      <c r="AT116" s="14" t="n">
        <v>-848</v>
      </c>
      <c r="AU116" s="14" t="inlineStr">
        <is>
          <t>24.12.2025</t>
        </is>
      </c>
      <c r="AV116" s="14" t="n">
        <v>67</v>
      </c>
      <c r="AW116" s="14" t="n">
        <v>-973</v>
      </c>
      <c r="AX116" s="14" t="inlineStr">
        <is>
          <t>27.01.2026</t>
        </is>
      </c>
      <c r="AY116" s="14" t="inlineStr">
        <is>
          <t>R-L25L004</t>
        </is>
      </c>
      <c r="AZ116" s="14" t="n">
        <v>796</v>
      </c>
      <c r="BA116" s="14" t="inlineStr">
        <is>
          <t>27.01.2026</t>
        </is>
      </c>
      <c r="BB116" s="14" t="inlineStr">
        <is>
          <t>R-0067/2025</t>
        </is>
      </c>
      <c r="BC116" s="14" t="n">
        <v>958</v>
      </c>
      <c r="BD116" s="14" t="n"/>
      <c r="BE116" s="14" t="n"/>
      <c r="BF116" s="14" t="n"/>
      <c r="BG116" s="14" t="n"/>
      <c r="BH116" s="14" t="n"/>
      <c r="BI116" s="14" t="n"/>
      <c r="BJ116" s="14" t="n"/>
      <c r="BK116" s="14" t="n"/>
      <c r="BL116" s="14" t="n"/>
      <c r="BM116" s="14" t="n"/>
      <c r="BN116" s="14" t="n"/>
      <c r="BO116" s="14" t="n"/>
    </row>
    <row r="117" hidden="1" ht="11.85" customHeight="1">
      <c r="A117" s="8" t="inlineStr">
        <is>
          <t>TP</t>
        </is>
      </c>
      <c r="B117" s="9" t="inlineStr">
        <is>
          <t>06.October.-2024</t>
        </is>
      </c>
      <c r="C117" s="8" t="inlineStr">
        <is>
          <t>NA</t>
        </is>
      </c>
      <c r="D117" s="22" t="n">
        <v>2400260</v>
      </c>
      <c r="E117" s="8" t="inlineStr">
        <is>
          <t>TP0005</t>
        </is>
      </c>
      <c r="F117" s="8" t="inlineStr">
        <is>
          <t>Label for FAS Chlorex 1% Outer Carton</t>
        </is>
      </c>
      <c r="G117" s="10" t="inlineStr">
        <is>
          <t>TP2400010</t>
        </is>
      </c>
      <c r="H117" s="8" t="inlineStr">
        <is>
          <t>Global Pac Saudi</t>
        </is>
      </c>
      <c r="I117" s="8" t="n"/>
      <c r="J117" s="10" t="inlineStr">
        <is>
          <t>SSMC1222024-6</t>
        </is>
      </c>
      <c r="K117" s="10" t="inlineStr">
        <is>
          <t>08/2024</t>
        </is>
      </c>
      <c r="L117" s="10" t="inlineStr">
        <is>
          <t>00.08.2024</t>
        </is>
      </c>
      <c r="M117" s="463" t="inlineStr">
        <is>
          <t>08/2026</t>
        </is>
      </c>
      <c r="N117" s="10" t="inlineStr">
        <is>
          <t>00.08.2026</t>
        </is>
      </c>
      <c r="O117" s="8" t="inlineStr">
        <is>
          <t>NA</t>
        </is>
      </c>
      <c r="P117" s="10" t="inlineStr">
        <is>
          <t>NA</t>
        </is>
      </c>
      <c r="Q117" s="8" t="inlineStr">
        <is>
          <t>07.10.2026</t>
        </is>
      </c>
      <c r="R117" s="21" t="n"/>
      <c r="S117" s="12" t="n"/>
      <c r="T117" s="12" t="n"/>
      <c r="U117" s="13" t="n">
        <v>4744</v>
      </c>
      <c r="V117" s="14" t="inlineStr">
        <is>
          <t>No.</t>
        </is>
      </c>
      <c r="W117" s="14" t="n"/>
      <c r="X117" s="14" t="n"/>
      <c r="Y117" s="90" t="n">
        <v>6</v>
      </c>
      <c r="Z117" s="455">
        <f>U117-W117</f>
        <v/>
      </c>
      <c r="AA117" s="456">
        <f>AC117+AH117+AK117+AN117+AQ117+AT117+AW117+AZ117+BC117+BF117+BI117+BL117+BO117</f>
        <v/>
      </c>
      <c r="AB117" s="457" t="n">
        <v>0</v>
      </c>
      <c r="AC117" s="458">
        <f>Z117-AD117-AE117-AB117</f>
        <v/>
      </c>
      <c r="AD117" s="459" t="n"/>
      <c r="AE117" s="462" t="n">
        <v>0</v>
      </c>
      <c r="AF117" s="14" t="inlineStr">
        <is>
          <t>05.08.2025</t>
        </is>
      </c>
      <c r="AG117" s="14" t="inlineStr">
        <is>
          <t>L25G003</t>
        </is>
      </c>
      <c r="AH117" s="14" t="n">
        <v>-750</v>
      </c>
      <c r="AI117" s="14" t="inlineStr">
        <is>
          <t>10.08.2025</t>
        </is>
      </c>
      <c r="AJ117" s="14" t="inlineStr">
        <is>
          <t>R-L25G003</t>
        </is>
      </c>
      <c r="AK117" s="14" t="n">
        <v>634</v>
      </c>
      <c r="AL117" s="14" t="inlineStr">
        <is>
          <t>19.08.2025</t>
        </is>
      </c>
      <c r="AM117" s="14" t="inlineStr">
        <is>
          <t>L25G004</t>
        </is>
      </c>
      <c r="AN117" s="14" t="n">
        <v>-634</v>
      </c>
      <c r="AO117" s="14" t="inlineStr">
        <is>
          <t>07.01.2026</t>
        </is>
      </c>
      <c r="AP117" s="14" t="inlineStr">
        <is>
          <t>L26A005</t>
        </is>
      </c>
      <c r="AQ117" s="14" t="n">
        <v>-634</v>
      </c>
      <c r="AR117" s="14" t="inlineStr">
        <is>
          <t>03.02.2026</t>
        </is>
      </c>
      <c r="AS117" s="14" t="inlineStr">
        <is>
          <t>R-L26A005</t>
        </is>
      </c>
      <c r="AT117" s="14" t="n">
        <v>582</v>
      </c>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row>
    <row r="118" hidden="1" ht="11.85" customHeight="1">
      <c r="A118" s="8" t="inlineStr">
        <is>
          <t>TP</t>
        </is>
      </c>
      <c r="B118" s="9" t="inlineStr">
        <is>
          <t>09-October.-2024</t>
        </is>
      </c>
      <c r="C118" s="8" t="inlineStr">
        <is>
          <t>NA</t>
        </is>
      </c>
      <c r="D118" s="8" t="n">
        <v>2400261</v>
      </c>
      <c r="E118" s="8" t="inlineStr">
        <is>
          <t>TP0007</t>
        </is>
      </c>
      <c r="F118" s="8" t="inlineStr">
        <is>
          <t>Outer Carton L41.5 X H25.5 X W38cm</t>
        </is>
      </c>
      <c r="G118" s="10" t="inlineStr">
        <is>
          <t>TP2400011</t>
        </is>
      </c>
      <c r="H118" s="8" t="inlineStr">
        <is>
          <t>Box Pack</t>
        </is>
      </c>
      <c r="I118" s="8" t="n"/>
      <c r="J118" s="10" t="inlineStr">
        <is>
          <t>SSMC1502024</t>
        </is>
      </c>
      <c r="K118" s="10" t="inlineStr">
        <is>
          <t>09/2024</t>
        </is>
      </c>
      <c r="L118" s="10" t="inlineStr">
        <is>
          <t>00.09.2024</t>
        </is>
      </c>
      <c r="M118" s="463" t="inlineStr">
        <is>
          <t>09/2026</t>
        </is>
      </c>
      <c r="N118" s="10" t="inlineStr">
        <is>
          <t>00.09.2026</t>
        </is>
      </c>
      <c r="O118" s="8" t="inlineStr">
        <is>
          <t>NA</t>
        </is>
      </c>
      <c r="P118" s="10" t="inlineStr">
        <is>
          <t>NA</t>
        </is>
      </c>
      <c r="Q118" s="8" t="inlineStr">
        <is>
          <t>09.10.2026</t>
        </is>
      </c>
      <c r="R118" s="11" t="n"/>
      <c r="S118" s="12" t="n"/>
      <c r="T118" s="12" t="n"/>
      <c r="U118" s="13" t="n">
        <v>1924</v>
      </c>
      <c r="V118" s="14" t="inlineStr">
        <is>
          <t>No.</t>
        </is>
      </c>
      <c r="W118" s="14" t="n"/>
      <c r="X118" s="14" t="n"/>
      <c r="Y118" s="90" t="n"/>
      <c r="Z118" s="455">
        <f>U118-W118</f>
        <v/>
      </c>
      <c r="AA118" s="456">
        <f>AC118+AH118+AK118+AN118+AQ118+AT118+AW118+AZ118+BC118+BF118+BI118+BL118+BO118</f>
        <v/>
      </c>
      <c r="AB118" s="457" t="n">
        <v>0</v>
      </c>
      <c r="AC118" s="458">
        <f>Z118-AD118-AE118-AB118</f>
        <v/>
      </c>
      <c r="AD118" s="459" t="n"/>
      <c r="AE118" s="462" t="n">
        <v>0</v>
      </c>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c r="BA118" s="14" t="n"/>
      <c r="BB118" s="14" t="n"/>
      <c r="BC118" s="14" t="n"/>
      <c r="BD118" s="14" t="n"/>
      <c r="BE118" s="14" t="n"/>
      <c r="BF118" s="14" t="n"/>
      <c r="BG118" s="14" t="n"/>
      <c r="BH118" s="14" t="n"/>
      <c r="BI118" s="14" t="n"/>
      <c r="BJ118" s="14" t="n"/>
      <c r="BK118" s="14" t="n"/>
      <c r="BL118" s="14" t="n"/>
      <c r="BM118" s="14" t="n"/>
      <c r="BN118" s="14" t="n"/>
      <c r="BO118" s="14" t="n"/>
    </row>
    <row r="119" hidden="1" ht="11.85" customHeight="1">
      <c r="A119" s="8" t="inlineStr">
        <is>
          <t>SP</t>
        </is>
      </c>
      <c r="B119" s="9" t="inlineStr">
        <is>
          <t>09-October.-2024</t>
        </is>
      </c>
      <c r="C119" s="8" t="inlineStr">
        <is>
          <t>NA</t>
        </is>
      </c>
      <c r="D119" s="22" t="n">
        <v>2400262</v>
      </c>
      <c r="E119" s="8" t="inlineStr">
        <is>
          <t>SP0084</t>
        </is>
      </c>
      <c r="F119" s="8" t="inlineStr">
        <is>
          <t>Pamphlet-Limitless Sachet-30 Sachet</t>
        </is>
      </c>
      <c r="G119" s="10" t="inlineStr">
        <is>
          <t>SP2400081</t>
        </is>
      </c>
      <c r="H119" s="8" t="inlineStr">
        <is>
          <t>Shenzhen Huaxinda Printing Co.,Ltd</t>
        </is>
      </c>
      <c r="I119" s="8" t="n"/>
      <c r="J119" s="10" t="inlineStr">
        <is>
          <t>HXD20240321008-2</t>
        </is>
      </c>
      <c r="K119" s="10" t="inlineStr">
        <is>
          <t>06/2024</t>
        </is>
      </c>
      <c r="L119" s="10" t="inlineStr">
        <is>
          <t>00.06.2024</t>
        </is>
      </c>
      <c r="M119" s="10" t="inlineStr">
        <is>
          <t>06/2027</t>
        </is>
      </c>
      <c r="N119" s="10" t="inlineStr">
        <is>
          <t>00.06.2027</t>
        </is>
      </c>
      <c r="O119" s="8" t="inlineStr">
        <is>
          <t>NA</t>
        </is>
      </c>
      <c r="P119" s="10" t="inlineStr">
        <is>
          <t>NA</t>
        </is>
      </c>
      <c r="Q119" s="8" t="inlineStr">
        <is>
          <t>10.10.2026</t>
        </is>
      </c>
      <c r="R119" s="21" t="n"/>
      <c r="S119" s="12" t="n"/>
      <c r="T119" s="12" t="n"/>
      <c r="U119" s="13" t="n">
        <v>3343</v>
      </c>
      <c r="V119" s="14" t="inlineStr">
        <is>
          <t>No.</t>
        </is>
      </c>
      <c r="W119" s="14" t="n"/>
      <c r="X119" s="14" t="n"/>
      <c r="Y119" s="90" t="n"/>
      <c r="Z119" s="455">
        <f>U119-W119</f>
        <v/>
      </c>
      <c r="AA119" s="456">
        <f>AC119+AH119+AK119+AN119+AQ119+AT119+AW119+AZ119+BC119+BF119+BI119+BL119+BO119</f>
        <v/>
      </c>
      <c r="AB119" s="457" t="n">
        <v>0</v>
      </c>
      <c r="AC119" s="458">
        <f>Z119-AD119-AE119-AB119</f>
        <v/>
      </c>
      <c r="AD119" s="459" t="n"/>
      <c r="AE119" s="462" t="n">
        <v>0</v>
      </c>
      <c r="AF119" s="14" t="inlineStr">
        <is>
          <t>05.01.2026</t>
        </is>
      </c>
      <c r="AG119" s="14" t="inlineStr">
        <is>
          <t>MR260003</t>
        </is>
      </c>
      <c r="AH119" s="14" t="n">
        <v>-500</v>
      </c>
      <c r="AI119" s="14" t="n"/>
      <c r="AJ119" s="14" t="n"/>
      <c r="AK119" s="14" t="n"/>
      <c r="AL119" s="14" t="n"/>
      <c r="AM119" s="14" t="n"/>
      <c r="AN119" s="14" t="n"/>
      <c r="AO119" s="14" t="n"/>
      <c r="AP119" s="14" t="n"/>
      <c r="AQ119" s="14" t="n"/>
      <c r="AR119" s="14" t="n"/>
      <c r="AS119" s="14" t="n"/>
      <c r="AT119" s="14" t="n"/>
      <c r="AU119" s="14" t="n"/>
      <c r="AV119" s="14" t="n"/>
      <c r="AW119" s="14" t="n"/>
      <c r="AX119" s="14" t="n"/>
      <c r="AY119" s="14" t="n"/>
      <c r="AZ119" s="14" t="n"/>
      <c r="BA119" s="14" t="n"/>
      <c r="BB119" s="14" t="n"/>
      <c r="BC119" s="14" t="n"/>
      <c r="BD119" s="14" t="n"/>
      <c r="BE119" s="14" t="n"/>
      <c r="BF119" s="14" t="n"/>
      <c r="BG119" s="14" t="n"/>
      <c r="BH119" s="14" t="n"/>
      <c r="BI119" s="14" t="n"/>
      <c r="BJ119" s="14" t="n"/>
      <c r="BK119" s="14" t="n"/>
      <c r="BL119" s="14" t="n"/>
      <c r="BM119" s="14" t="n"/>
      <c r="BN119" s="14" t="n"/>
      <c r="BO119" s="14" t="n"/>
      <c r="BP119" s="7" t="n">
        <v>51</v>
      </c>
    </row>
    <row r="120" hidden="1" ht="11.85" customHeight="1">
      <c r="A120" s="8" t="inlineStr">
        <is>
          <t>SP</t>
        </is>
      </c>
      <c r="B120" s="9" t="inlineStr">
        <is>
          <t>09-October.-2024</t>
        </is>
      </c>
      <c r="C120" s="8" t="inlineStr">
        <is>
          <t>NA</t>
        </is>
      </c>
      <c r="D120" s="22" t="n">
        <v>2400263</v>
      </c>
      <c r="E120" s="8" t="inlineStr">
        <is>
          <t>SP0083</t>
        </is>
      </c>
      <c r="F120" s="8" t="inlineStr">
        <is>
          <t>Box-Limitless Sachet-30 Sachet</t>
        </is>
      </c>
      <c r="G120" s="10" t="inlineStr">
        <is>
          <t>SP2400082</t>
        </is>
      </c>
      <c r="H120" s="8" t="inlineStr">
        <is>
          <t>Shenzhen Huaxinda Printing Co.,Ltd</t>
        </is>
      </c>
      <c r="I120" s="8" t="n"/>
      <c r="J120" s="10" t="inlineStr">
        <is>
          <t>HXD20240321008-3</t>
        </is>
      </c>
      <c r="K120" s="10" t="inlineStr">
        <is>
          <t>06/2024</t>
        </is>
      </c>
      <c r="L120" s="10" t="inlineStr">
        <is>
          <t>00.06.2024</t>
        </is>
      </c>
      <c r="M120" s="10" t="inlineStr">
        <is>
          <t>06/2027</t>
        </is>
      </c>
      <c r="N120" s="10" t="inlineStr">
        <is>
          <t>00.06.2027</t>
        </is>
      </c>
      <c r="O120" s="8" t="inlineStr">
        <is>
          <t>NA</t>
        </is>
      </c>
      <c r="P120" s="10" t="inlineStr">
        <is>
          <t>NA</t>
        </is>
      </c>
      <c r="Q120" s="8" t="inlineStr">
        <is>
          <t>10.10.2026</t>
        </is>
      </c>
      <c r="R120" s="11" t="n"/>
      <c r="S120" s="12" t="n"/>
      <c r="T120" s="12" t="n"/>
      <c r="U120" s="13" t="n">
        <v>26</v>
      </c>
      <c r="V120" s="14" t="inlineStr">
        <is>
          <t>No.</t>
        </is>
      </c>
      <c r="W120" s="14" t="n"/>
      <c r="X120" s="14" t="n"/>
      <c r="Y120" s="90" t="n"/>
      <c r="Z120" s="455">
        <f>U120-W120</f>
        <v/>
      </c>
      <c r="AA120" s="456">
        <f>AC120+AH120+AK120+AN120+AQ120+AT120+AW120+AZ120+BC120+BF120+BI120+BL120+BO120</f>
        <v/>
      </c>
      <c r="AB120" s="457" t="n">
        <v>0</v>
      </c>
      <c r="AC120" s="458">
        <f>Z120-AD120-AE120-AB120</f>
        <v/>
      </c>
      <c r="AD120" s="459" t="n"/>
      <c r="AE120" s="462" t="n">
        <v>0</v>
      </c>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c r="BA120" s="14" t="n"/>
      <c r="BB120" s="14" t="n"/>
      <c r="BC120" s="14" t="n"/>
      <c r="BD120" s="14" t="n"/>
      <c r="BE120" s="14" t="n"/>
      <c r="BF120" s="14" t="n"/>
      <c r="BG120" s="14" t="n"/>
      <c r="BH120" s="14" t="n"/>
      <c r="BI120" s="14" t="n"/>
      <c r="BJ120" s="14" t="n"/>
      <c r="BK120" s="14" t="n"/>
      <c r="BL120" s="14" t="n"/>
      <c r="BM120" s="14" t="n"/>
      <c r="BN120" s="14" t="n"/>
      <c r="BO120" s="14" t="n"/>
    </row>
    <row r="121" hidden="1" ht="11.85" customHeight="1">
      <c r="A121" s="8" t="inlineStr">
        <is>
          <t>SP</t>
        </is>
      </c>
      <c r="B121" s="8" t="inlineStr">
        <is>
          <t>22-october.-2024</t>
        </is>
      </c>
      <c r="C121" s="8" t="inlineStr">
        <is>
          <t>SSMC1052024</t>
        </is>
      </c>
      <c r="D121" s="22" t="n">
        <v>2400266</v>
      </c>
      <c r="E121" s="31" t="inlineStr">
        <is>
          <t>SP0139</t>
        </is>
      </c>
      <c r="F121" s="31" t="inlineStr">
        <is>
          <t>Medical Paper 60gm Printed-FAS Chlorex 2%-1ml</t>
        </is>
      </c>
      <c r="G121" s="10" t="inlineStr">
        <is>
          <t>SP2400084</t>
        </is>
      </c>
      <c r="H121" s="31" t="inlineStr">
        <is>
          <t>Shangdong Qilu Ethylene Chemicals Co.LTd</t>
        </is>
      </c>
      <c r="I121" s="31" t="n"/>
      <c r="J121" s="39" t="inlineStr">
        <is>
          <t>C4S217</t>
        </is>
      </c>
      <c r="K121" s="39" t="inlineStr">
        <is>
          <t>30/07/2024</t>
        </is>
      </c>
      <c r="L121" s="39" t="inlineStr">
        <is>
          <t>30.07.2024</t>
        </is>
      </c>
      <c r="M121" s="463" t="inlineStr">
        <is>
          <t>30/07/2026</t>
        </is>
      </c>
      <c r="N121" s="39" t="inlineStr">
        <is>
          <t>30.07.2026</t>
        </is>
      </c>
      <c r="O121" s="8" t="inlineStr">
        <is>
          <t>NA</t>
        </is>
      </c>
      <c r="P121" s="10" t="inlineStr">
        <is>
          <t>NA</t>
        </is>
      </c>
      <c r="Q121" s="8" t="inlineStr">
        <is>
          <t>23.10.2026</t>
        </is>
      </c>
      <c r="R121" s="11" t="n"/>
      <c r="S121" s="12" t="n"/>
      <c r="T121" s="12" t="n"/>
      <c r="U121" s="13" t="n">
        <v>148.0859</v>
      </c>
      <c r="V121" s="14" t="inlineStr">
        <is>
          <t>Kg.</t>
        </is>
      </c>
      <c r="W121" s="14" t="n"/>
      <c r="X121" s="14" t="n"/>
      <c r="Y121" s="90" t="n"/>
      <c r="Z121" s="455">
        <f>U121-W121</f>
        <v/>
      </c>
      <c r="AA121" s="456">
        <f>AC121+AH121+AK121+AN121+AQ121+AT121+AW121+AZ121+BC121+BF121+BI121+BL121+BO121</f>
        <v/>
      </c>
      <c r="AB121" s="457" t="n">
        <v>0</v>
      </c>
      <c r="AC121" s="458">
        <f>Z121-AD121-AE121-AB121</f>
        <v/>
      </c>
      <c r="AD121" s="459" t="n"/>
      <c r="AE121" s="462" t="n">
        <v>0</v>
      </c>
      <c r="AF121" s="14" t="inlineStr">
        <is>
          <t>22.06.2025</t>
        </is>
      </c>
      <c r="AG121" s="14" t="inlineStr">
        <is>
          <t>L25F005</t>
        </is>
      </c>
      <c r="AH121" s="14" t="n">
        <v>-72.09999999999999</v>
      </c>
      <c r="AI121" s="14" t="inlineStr">
        <is>
          <t>03.07.2025</t>
        </is>
      </c>
      <c r="AJ121" s="14" t="inlineStr">
        <is>
          <t>L25G001</t>
        </is>
      </c>
      <c r="AK121" s="14" t="n">
        <v>-63.1</v>
      </c>
      <c r="AL121" s="14" t="inlineStr">
        <is>
          <t>09.07.2025</t>
        </is>
      </c>
      <c r="AM121" s="14" t="inlineStr">
        <is>
          <t>R-L25F005</t>
        </is>
      </c>
      <c r="AN121" s="14" t="n">
        <v>33.07</v>
      </c>
      <c r="AO121" s="14" t="inlineStr">
        <is>
          <t>26.08.2025</t>
        </is>
      </c>
      <c r="AP121" s="14" t="inlineStr">
        <is>
          <t>R-L25G001</t>
        </is>
      </c>
      <c r="AQ121" s="14" t="n">
        <v>28.945</v>
      </c>
      <c r="AR121" s="14" t="inlineStr">
        <is>
          <t>09.10.2025</t>
        </is>
      </c>
      <c r="AS121" s="14" t="inlineStr">
        <is>
          <t>MR250193</t>
        </is>
      </c>
      <c r="AT121" s="14" t="n">
        <v>-11.9</v>
      </c>
      <c r="AU121" s="14" t="inlineStr">
        <is>
          <t>09.10.2025</t>
        </is>
      </c>
      <c r="AV121" s="14" t="inlineStr">
        <is>
          <t>R-MR250193</t>
        </is>
      </c>
      <c r="AW121" s="14" t="n">
        <v>11.266</v>
      </c>
      <c r="AX121" s="14" t="inlineStr">
        <is>
          <t>09.10.2025</t>
        </is>
      </c>
      <c r="AY121" s="14" t="inlineStr">
        <is>
          <t>L25J004</t>
        </is>
      </c>
      <c r="AZ121" s="14" t="n">
        <v>-11.3</v>
      </c>
      <c r="BA121" s="14" t="inlineStr">
        <is>
          <t>12.10.2025</t>
        </is>
      </c>
      <c r="BB121" s="14" t="inlineStr">
        <is>
          <t>L25J005</t>
        </is>
      </c>
      <c r="BC121" s="14" t="n">
        <v>-49.7</v>
      </c>
      <c r="BD121" s="14" t="inlineStr">
        <is>
          <t>27.10.2025 15.11.2025</t>
        </is>
      </c>
      <c r="BE121" s="14" t="inlineStr">
        <is>
          <t>R-L25J005 R-L25J013</t>
        </is>
      </c>
      <c r="BF121" s="14">
        <f>(34.83+7.955)</f>
        <v/>
      </c>
      <c r="BG121" s="14" t="inlineStr">
        <is>
          <t>27.10.2025</t>
        </is>
      </c>
      <c r="BH121" s="14" t="inlineStr">
        <is>
          <t>L25J013</t>
        </is>
      </c>
      <c r="BI121" s="14" t="n">
        <v>-22.2</v>
      </c>
      <c r="BJ121" s="14" t="inlineStr">
        <is>
          <t>11.11.2025 28.12.2025 23.02.2026</t>
        </is>
      </c>
      <c r="BK121" s="14" t="inlineStr">
        <is>
          <t>39 L25L006 L26B010</t>
        </is>
      </c>
      <c r="BL121" s="14">
        <f>-(0.9+25.1+6.1)</f>
        <v/>
      </c>
      <c r="BM121" s="14" t="inlineStr">
        <is>
          <t>15.11.2025 05.01.2026</t>
        </is>
      </c>
      <c r="BN121" s="14" t="inlineStr">
        <is>
          <t>R-39 R-L25L006</t>
        </is>
      </c>
      <c r="BO121" s="14">
        <f>(0.55+6.15)</f>
        <v/>
      </c>
    </row>
    <row r="122" hidden="1" ht="11.85" customHeight="1">
      <c r="A122" s="8" t="inlineStr">
        <is>
          <t>SP</t>
        </is>
      </c>
      <c r="B122" s="8" t="inlineStr">
        <is>
          <t>22-october.-2024</t>
        </is>
      </c>
      <c r="C122" s="8" t="inlineStr">
        <is>
          <t>SSMC1112024</t>
        </is>
      </c>
      <c r="D122" s="8" t="n">
        <v>2400267</v>
      </c>
      <c r="E122" s="31" t="inlineStr">
        <is>
          <t>SP0108</t>
        </is>
      </c>
      <c r="F122" s="31" t="inlineStr">
        <is>
          <t>Medical Paper 60gm Printed-FAS Chlorex 0.5%-10.5ml [Width 408mm]</t>
        </is>
      </c>
      <c r="G122" s="10" t="inlineStr">
        <is>
          <t>SP2400085</t>
        </is>
      </c>
      <c r="H122" s="31" t="inlineStr">
        <is>
          <t>Shangdong Qilu Ethylene Chemicals Co.LTd</t>
        </is>
      </c>
      <c r="I122" s="31" t="n"/>
      <c r="J122" s="39" t="inlineStr">
        <is>
          <t>C4S217</t>
        </is>
      </c>
      <c r="K122" s="39" t="inlineStr">
        <is>
          <t>30/07/2024</t>
        </is>
      </c>
      <c r="L122" s="39" t="inlineStr">
        <is>
          <t>30.07.2024</t>
        </is>
      </c>
      <c r="M122" s="463" t="inlineStr">
        <is>
          <t>30/07/2026</t>
        </is>
      </c>
      <c r="N122" s="39" t="inlineStr">
        <is>
          <t>30.07.2026</t>
        </is>
      </c>
      <c r="O122" s="8" t="inlineStr">
        <is>
          <t>NA</t>
        </is>
      </c>
      <c r="P122" s="10" t="inlineStr">
        <is>
          <t>NA</t>
        </is>
      </c>
      <c r="Q122" s="8" t="inlineStr">
        <is>
          <t>24.10.2026</t>
        </is>
      </c>
      <c r="R122" s="11" t="n"/>
      <c r="S122" s="12" t="n"/>
      <c r="T122" s="12" t="n"/>
      <c r="U122" s="13" t="n">
        <v>210.33</v>
      </c>
      <c r="V122" s="14" t="inlineStr">
        <is>
          <t>Kg.</t>
        </is>
      </c>
      <c r="W122" s="14" t="n"/>
      <c r="X122" s="14" t="n"/>
      <c r="Y122" s="90" t="n"/>
      <c r="Z122" s="455">
        <f>U122-W122</f>
        <v/>
      </c>
      <c r="AA122" s="456">
        <f>AC122+AH122+AK122+AN122+AQ122+AT122+AW122+AZ122+BC122+BF122+BI122+BL122+BO122</f>
        <v/>
      </c>
      <c r="AB122" s="457" t="n">
        <v>0</v>
      </c>
      <c r="AC122" s="458">
        <f>Z122-AD122-AE122-AB122</f>
        <v/>
      </c>
      <c r="AD122" s="459" t="n"/>
      <c r="AE122" s="462" t="n">
        <v>0</v>
      </c>
      <c r="AF122" s="14" t="inlineStr">
        <is>
          <t>09.07.2025</t>
        </is>
      </c>
      <c r="AG122" s="14" t="inlineStr">
        <is>
          <t>L25G002</t>
        </is>
      </c>
      <c r="AH122" s="14" t="n">
        <v>-25</v>
      </c>
      <c r="AI122" s="14" t="inlineStr">
        <is>
          <t>16.07.2025</t>
        </is>
      </c>
      <c r="AJ122" s="14" t="inlineStr">
        <is>
          <t>R-L25G002</t>
        </is>
      </c>
      <c r="AK122" s="14" t="n">
        <v>18.27</v>
      </c>
      <c r="AL122" s="14" t="inlineStr">
        <is>
          <t>07.01.2026</t>
        </is>
      </c>
      <c r="AM122" s="14" t="inlineStr">
        <is>
          <t>L25A004</t>
        </is>
      </c>
      <c r="AN122" s="14" t="n">
        <v>-18.9</v>
      </c>
      <c r="AO122" s="14" t="inlineStr">
        <is>
          <t>15.01.2026</t>
        </is>
      </c>
      <c r="AP122" s="14" t="inlineStr">
        <is>
          <t>R-L26A004</t>
        </is>
      </c>
      <c r="AQ122" s="14" t="n">
        <v>14.745</v>
      </c>
      <c r="AR122" s="14" t="n"/>
      <c r="AS122" s="14" t="n"/>
      <c r="AT122" s="14" t="n"/>
      <c r="AU122" s="14" t="n"/>
      <c r="AV122" s="14" t="n"/>
      <c r="AW122" s="14" t="n"/>
      <c r="AX122" s="14" t="n"/>
      <c r="AY122" s="14" t="n"/>
      <c r="AZ122" s="14" t="n"/>
      <c r="BA122" s="14" t="n"/>
      <c r="BB122" s="14" t="n"/>
      <c r="BC122" s="14" t="n"/>
      <c r="BD122" s="14" t="n"/>
      <c r="BE122" s="14" t="n"/>
      <c r="BF122" s="14" t="n"/>
      <c r="BG122" s="14" t="n"/>
      <c r="BH122" s="14" t="n"/>
      <c r="BI122" s="14" t="n"/>
      <c r="BJ122" s="14" t="n"/>
      <c r="BK122" s="14" t="n"/>
      <c r="BL122" s="14" t="n"/>
      <c r="BM122" s="14" t="n"/>
      <c r="BN122" s="14" t="n"/>
      <c r="BO122" s="14" t="n"/>
    </row>
    <row r="123" hidden="1" ht="11.85" customHeight="1">
      <c r="A123" s="8" t="inlineStr">
        <is>
          <t>SP</t>
        </is>
      </c>
      <c r="B123" s="8" t="inlineStr">
        <is>
          <t>22-october.-2024</t>
        </is>
      </c>
      <c r="C123" s="8" t="inlineStr">
        <is>
          <t>SSMC1112024</t>
        </is>
      </c>
      <c r="D123" s="22" t="n">
        <v>2400268</v>
      </c>
      <c r="E123" s="31" t="inlineStr">
        <is>
          <t>SP0096</t>
        </is>
      </c>
      <c r="F123" s="22" t="inlineStr">
        <is>
          <t>Medical Paper 60gm Printed-FAS Chlorex 0.5%-3ml[Width 408mm</t>
        </is>
      </c>
      <c r="G123" s="10" t="inlineStr">
        <is>
          <t>SP2400086</t>
        </is>
      </c>
      <c r="H123" s="31" t="inlineStr">
        <is>
          <t>Shangdong Qilu Ethylene Chemicals Co.LTd</t>
        </is>
      </c>
      <c r="I123" s="31" t="n"/>
      <c r="J123" s="39" t="inlineStr">
        <is>
          <t>C4S217</t>
        </is>
      </c>
      <c r="K123" s="39" t="inlineStr">
        <is>
          <t>30/07/2024</t>
        </is>
      </c>
      <c r="L123" s="39" t="inlineStr">
        <is>
          <t>30.07.2024</t>
        </is>
      </c>
      <c r="M123" s="463" t="inlineStr">
        <is>
          <t>30/07/2026</t>
        </is>
      </c>
      <c r="N123" s="39" t="inlineStr">
        <is>
          <t>30.07.2026</t>
        </is>
      </c>
      <c r="O123" s="8" t="inlineStr">
        <is>
          <t>NA</t>
        </is>
      </c>
      <c r="P123" s="10" t="inlineStr">
        <is>
          <t>NA</t>
        </is>
      </c>
      <c r="Q123" s="8" t="inlineStr">
        <is>
          <t>23.10.2026</t>
        </is>
      </c>
      <c r="R123" s="11" t="n"/>
      <c r="S123" s="12" t="n"/>
      <c r="T123" s="12" t="n"/>
      <c r="U123" s="13" t="n">
        <v>156.1</v>
      </c>
      <c r="V123" s="14" t="inlineStr">
        <is>
          <t>Kg.</t>
        </is>
      </c>
      <c r="W123" s="14" t="n"/>
      <c r="X123" s="14" t="n"/>
      <c r="Y123" s="90" t="n">
        <v>7</v>
      </c>
      <c r="Z123" s="455">
        <f>U123-W123</f>
        <v/>
      </c>
      <c r="AA123" s="456">
        <f>AC123+AH123+AK123+AN123+AQ123+AT123+AW123+AZ123+BC123+BF123+BI123+BL123+BO123</f>
        <v/>
      </c>
      <c r="AB123" s="457" t="n">
        <v>0</v>
      </c>
      <c r="AC123" s="458">
        <f>Z123-AD123-AE123-AB123</f>
        <v/>
      </c>
      <c r="AD123" s="459" t="n"/>
      <c r="AE123" s="462" t="n">
        <v>0</v>
      </c>
      <c r="AF123" s="14" t="n"/>
      <c r="AG123" s="14" t="n"/>
      <c r="AH123" s="14" t="n"/>
      <c r="AI123" s="14" t="n"/>
      <c r="AJ123" s="14" t="n"/>
      <c r="AK123" s="14" t="n"/>
      <c r="AL123" s="14" t="n"/>
      <c r="AM123" s="14" t="n"/>
      <c r="AN123" s="14" t="n"/>
      <c r="AO123" s="14" t="n"/>
      <c r="AP123" s="14" t="n"/>
      <c r="AQ123" s="14" t="n"/>
      <c r="AR123" s="14" t="n"/>
      <c r="AS123" s="14" t="n"/>
      <c r="AT123" s="14" t="n"/>
      <c r="AU123" s="14" t="n"/>
      <c r="AV123" s="14" t="n"/>
      <c r="AW123" s="14" t="n"/>
      <c r="AX123" s="14" t="n"/>
      <c r="AY123" s="14" t="n"/>
      <c r="AZ123" s="14" t="n"/>
      <c r="BA123" s="14" t="n"/>
      <c r="BB123" s="14" t="n"/>
      <c r="BC123" s="14" t="n"/>
      <c r="BD123" s="14" t="n"/>
      <c r="BE123" s="14" t="n"/>
      <c r="BF123" s="14" t="n"/>
      <c r="BG123" s="14" t="n"/>
      <c r="BH123" s="14" t="n"/>
      <c r="BI123" s="14" t="n"/>
      <c r="BJ123" s="14" t="n"/>
      <c r="BK123" s="14" t="n"/>
      <c r="BL123" s="14" t="n"/>
      <c r="BM123" s="14" t="n"/>
      <c r="BN123" s="14" t="n"/>
      <c r="BO123" s="14" t="n"/>
    </row>
    <row r="124" hidden="1" ht="11.85" customHeight="1">
      <c r="A124" s="8" t="inlineStr">
        <is>
          <t>SP</t>
        </is>
      </c>
      <c r="B124" s="8" t="inlineStr">
        <is>
          <t>22-october.-2024</t>
        </is>
      </c>
      <c r="C124" s="8" t="inlineStr">
        <is>
          <t>SSMC1112024</t>
        </is>
      </c>
      <c r="D124" s="8" t="n">
        <v>2400269</v>
      </c>
      <c r="E124" s="31" t="inlineStr">
        <is>
          <t>SP0109</t>
        </is>
      </c>
      <c r="F124" s="31" t="inlineStr">
        <is>
          <t>Medical Paper 60gm Printed-FAS Chlorex 1%-10.5ml [Width 408mm]</t>
        </is>
      </c>
      <c r="G124" s="10" t="inlineStr">
        <is>
          <t>SP2400087</t>
        </is>
      </c>
      <c r="H124" s="31" t="inlineStr">
        <is>
          <t>Shangdong Qilu Ethylene Chemicals Co.LTd</t>
        </is>
      </c>
      <c r="I124" s="31" t="n"/>
      <c r="J124" s="39" t="inlineStr">
        <is>
          <t>C4S217</t>
        </is>
      </c>
      <c r="K124" s="39" t="inlineStr">
        <is>
          <t>30/07/2024</t>
        </is>
      </c>
      <c r="L124" s="39" t="inlineStr">
        <is>
          <t>30.07.2024</t>
        </is>
      </c>
      <c r="M124" s="463" t="inlineStr">
        <is>
          <t>30/07/2026</t>
        </is>
      </c>
      <c r="N124" s="39" t="inlineStr">
        <is>
          <t>30.07.2026</t>
        </is>
      </c>
      <c r="O124" s="8" t="inlineStr">
        <is>
          <t>NA</t>
        </is>
      </c>
      <c r="P124" s="10" t="inlineStr">
        <is>
          <t>NA</t>
        </is>
      </c>
      <c r="Q124" s="8" t="inlineStr">
        <is>
          <t>10.26.2026</t>
        </is>
      </c>
      <c r="R124" s="11" t="n"/>
      <c r="S124" s="12" t="n"/>
      <c r="T124" s="12" t="n"/>
      <c r="U124" s="13" t="n">
        <v>239.63</v>
      </c>
      <c r="V124" s="14" t="inlineStr">
        <is>
          <t>Kg.</t>
        </is>
      </c>
      <c r="W124" s="14" t="n"/>
      <c r="X124" s="14" t="n"/>
      <c r="Y124" s="90" t="n"/>
      <c r="Z124" s="455">
        <f>U124-W124</f>
        <v/>
      </c>
      <c r="AA124" s="456">
        <f>AC124+AH124+AK124+AN124+AQ124+AT124+AW124+AZ124+BC124+BF124+BI124+BL124+BO124</f>
        <v/>
      </c>
      <c r="AB124" s="457" t="n">
        <v>0</v>
      </c>
      <c r="AC124" s="458">
        <f>Z124-AD124-AE124-AB124</f>
        <v/>
      </c>
      <c r="AD124" s="459" t="n"/>
      <c r="AE124" s="462" t="n">
        <v>0</v>
      </c>
      <c r="AF124" s="14" t="inlineStr">
        <is>
          <t>09.07.2025</t>
        </is>
      </c>
      <c r="AG124" s="14" t="inlineStr">
        <is>
          <t>L25G003</t>
        </is>
      </c>
      <c r="AH124" s="14" t="n">
        <v>-15.2</v>
      </c>
      <c r="AI124" s="14" t="inlineStr">
        <is>
          <t>22.07.2025</t>
        </is>
      </c>
      <c r="AJ124" s="14" t="inlineStr">
        <is>
          <t>R-L25G003</t>
        </is>
      </c>
      <c r="AK124" s="14" t="n">
        <v>8.279999999999999</v>
      </c>
      <c r="AL124" s="14" t="inlineStr">
        <is>
          <t>07.01.2026</t>
        </is>
      </c>
      <c r="AM124" s="14" t="inlineStr">
        <is>
          <t>L26A005</t>
        </is>
      </c>
      <c r="AN124" s="14" t="n">
        <v>-8.279999999999999</v>
      </c>
      <c r="AO124" s="14" t="inlineStr">
        <is>
          <t>15.01.2026</t>
        </is>
      </c>
      <c r="AP124" s="14" t="inlineStr">
        <is>
          <t>R-L26A005</t>
        </is>
      </c>
      <c r="AQ124" s="14" t="n">
        <v>4.08</v>
      </c>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row>
    <row r="125" hidden="1" ht="11.85" customHeight="1">
      <c r="A125" s="8" t="inlineStr">
        <is>
          <t>SP</t>
        </is>
      </c>
      <c r="B125" s="8" t="inlineStr">
        <is>
          <t>22-october.-2024</t>
        </is>
      </c>
      <c r="C125" s="8" t="inlineStr">
        <is>
          <t>SSMC1112024</t>
        </is>
      </c>
      <c r="D125" s="22" t="n">
        <v>2400270</v>
      </c>
      <c r="E125" s="12" t="inlineStr">
        <is>
          <t>SP0113</t>
        </is>
      </c>
      <c r="F125" s="12" t="inlineStr">
        <is>
          <t>Medical Paper 60gm Printed-FAS Chlorex 1%-6ml [Width 408mm]</t>
        </is>
      </c>
      <c r="G125" s="10" t="inlineStr">
        <is>
          <t>SP2400088</t>
        </is>
      </c>
      <c r="H125" s="12" t="inlineStr">
        <is>
          <t>Shangdong Qilu Ethylene Chemicals Co.LTd</t>
        </is>
      </c>
      <c r="I125" s="12" t="n"/>
      <c r="J125" s="37" t="inlineStr">
        <is>
          <t>C4S217</t>
        </is>
      </c>
      <c r="K125" s="37" t="inlineStr">
        <is>
          <t>30/07/2024</t>
        </is>
      </c>
      <c r="L125" s="37" t="inlineStr">
        <is>
          <t>30.07.2024</t>
        </is>
      </c>
      <c r="M125" s="463" t="inlineStr">
        <is>
          <t>30/07/2026</t>
        </is>
      </c>
      <c r="N125" s="37" t="inlineStr">
        <is>
          <t>30.07.2026</t>
        </is>
      </c>
      <c r="O125" s="8" t="inlineStr">
        <is>
          <t>NA</t>
        </is>
      </c>
      <c r="P125" s="10" t="inlineStr">
        <is>
          <t>NA</t>
        </is>
      </c>
      <c r="Q125" s="8" t="inlineStr">
        <is>
          <t>24.10.2026</t>
        </is>
      </c>
      <c r="R125" s="21" t="n"/>
      <c r="S125" s="12" t="n"/>
      <c r="T125" s="12" t="n"/>
      <c r="U125" s="13" t="n">
        <v>254.43</v>
      </c>
      <c r="V125" s="14" t="inlineStr">
        <is>
          <t>Kg.</t>
        </is>
      </c>
      <c r="W125" s="14" t="n"/>
      <c r="X125" s="14" t="n"/>
      <c r="Y125" s="90" t="n">
        <v>7</v>
      </c>
      <c r="Z125" s="455">
        <f>U125-W125</f>
        <v/>
      </c>
      <c r="AA125" s="456">
        <f>AC125+AH125+AK125+AN125+AQ125+AT125+AW125+AZ125+BC125+BF125+BI125+BL125+BO125</f>
        <v/>
      </c>
      <c r="AB125" s="457" t="n">
        <v>0</v>
      </c>
      <c r="AC125" s="458">
        <f>Z125-AD125-AE125-AB125</f>
        <v/>
      </c>
      <c r="AD125" s="459" t="n"/>
      <c r="AE125" s="462" t="n">
        <v>0</v>
      </c>
      <c r="AF125" s="14" t="inlineStr">
        <is>
          <t>10.07.2025</t>
        </is>
      </c>
      <c r="AG125" s="14" t="inlineStr">
        <is>
          <t>L25G004</t>
        </is>
      </c>
      <c r="AH125" s="14" t="n">
        <v>-25.7</v>
      </c>
      <c r="AI125" s="14" t="inlineStr">
        <is>
          <t>10.08.2025</t>
        </is>
      </c>
      <c r="AJ125" s="14" t="inlineStr">
        <is>
          <t>R-L25G004</t>
        </is>
      </c>
      <c r="AK125" s="14" t="n">
        <v>20.275</v>
      </c>
      <c r="AL125" s="14" t="inlineStr">
        <is>
          <t>21.10.2025</t>
        </is>
      </c>
      <c r="AM125" s="14" t="inlineStr">
        <is>
          <t>L25J010</t>
        </is>
      </c>
      <c r="AN125" s="14" t="n">
        <v>-20.3</v>
      </c>
      <c r="AO125" s="14" t="inlineStr">
        <is>
          <t>27.10.2025</t>
        </is>
      </c>
      <c r="AP125" s="14" t="inlineStr">
        <is>
          <t>R-L25J010</t>
        </is>
      </c>
      <c r="AQ125" s="14" t="n">
        <v>15</v>
      </c>
      <c r="AR125" s="14" t="inlineStr">
        <is>
          <t>11.01.2026</t>
        </is>
      </c>
      <c r="AS125" s="14" t="inlineStr">
        <is>
          <t>L26A008</t>
        </is>
      </c>
      <c r="AT125" s="14" t="n">
        <v>-15</v>
      </c>
      <c r="AU125" s="14" t="inlineStr">
        <is>
          <t>15.01.2026</t>
        </is>
      </c>
      <c r="AV125" s="14" t="inlineStr">
        <is>
          <t>R-L26A008</t>
        </is>
      </c>
      <c r="AW125" s="14" t="n">
        <v>12.035</v>
      </c>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row>
    <row r="126" hidden="1" ht="11.85" customHeight="1">
      <c r="A126" s="8" t="inlineStr">
        <is>
          <t>SP</t>
        </is>
      </c>
      <c r="B126" s="8" t="inlineStr">
        <is>
          <t>22-october.-2024</t>
        </is>
      </c>
      <c r="C126" s="8" t="inlineStr">
        <is>
          <t>SSMC1112024</t>
        </is>
      </c>
      <c r="D126" s="8" t="n">
        <v>2400271</v>
      </c>
      <c r="E126" s="31" t="inlineStr">
        <is>
          <t>SP0095</t>
        </is>
      </c>
      <c r="F126" s="31" t="inlineStr">
        <is>
          <t>Medical Paper 60gm Printed-FAS Chlorex 1%-3ml [Width 408mm]</t>
        </is>
      </c>
      <c r="G126" s="10" t="inlineStr">
        <is>
          <t>SP2400089</t>
        </is>
      </c>
      <c r="H126" s="31" t="inlineStr">
        <is>
          <t>Shangdong Qilu Ethylene Chemicals Co.LTd</t>
        </is>
      </c>
      <c r="I126" s="31" t="n"/>
      <c r="J126" s="39" t="inlineStr">
        <is>
          <t>C4S217</t>
        </is>
      </c>
      <c r="K126" s="39" t="inlineStr">
        <is>
          <t>30/07/2024</t>
        </is>
      </c>
      <c r="L126" s="39" t="inlineStr">
        <is>
          <t>30.07.2024</t>
        </is>
      </c>
      <c r="M126" s="463" t="inlineStr">
        <is>
          <t>30/07/2026</t>
        </is>
      </c>
      <c r="N126" s="39" t="inlineStr">
        <is>
          <t>30.07.2026</t>
        </is>
      </c>
      <c r="O126" s="8" t="inlineStr">
        <is>
          <t>NA</t>
        </is>
      </c>
      <c r="P126" s="10" t="inlineStr">
        <is>
          <t>NA</t>
        </is>
      </c>
      <c r="Q126" s="8" t="inlineStr">
        <is>
          <t>23.10.2026</t>
        </is>
      </c>
      <c r="R126" s="11" t="n"/>
      <c r="S126" s="12" t="n"/>
      <c r="T126" s="12" t="n"/>
      <c r="U126" s="13" t="n">
        <v>141.81</v>
      </c>
      <c r="V126" s="14" t="inlineStr">
        <is>
          <t>Kg.</t>
        </is>
      </c>
      <c r="W126" s="14" t="n"/>
      <c r="X126" s="14" t="n"/>
      <c r="Y126" s="90" t="n">
        <v>7</v>
      </c>
      <c r="Z126" s="455">
        <f>U126-W126</f>
        <v/>
      </c>
      <c r="AA126" s="456">
        <f>AC126+AH126+AK126+AN126+AQ126+AT126+AW126+AZ126+BC126+BF126+BI126+BL126+BO126</f>
        <v/>
      </c>
      <c r="AB126" s="457" t="n">
        <v>0</v>
      </c>
      <c r="AC126" s="458">
        <f>Z126-AD126-AE126-AB126</f>
        <v/>
      </c>
      <c r="AD126" s="459" t="n"/>
      <c r="AE126" s="462" t="n">
        <v>0</v>
      </c>
      <c r="AF126" s="14" t="inlineStr">
        <is>
          <t>15.07.2025</t>
        </is>
      </c>
      <c r="AG126" s="14" t="inlineStr">
        <is>
          <t>L25G005</t>
        </is>
      </c>
      <c r="AH126" s="14" t="n">
        <v>-43.8</v>
      </c>
      <c r="AI126" s="14" t="inlineStr">
        <is>
          <t>18.08.2025</t>
        </is>
      </c>
      <c r="AJ126" s="14" t="inlineStr">
        <is>
          <t>R-L25G005</t>
        </is>
      </c>
      <c r="AK126" s="14" t="n">
        <v>24.4</v>
      </c>
      <c r="AL126" s="14" t="inlineStr">
        <is>
          <t>11.01.2026</t>
        </is>
      </c>
      <c r="AM126" s="14" t="inlineStr">
        <is>
          <t>L26A007</t>
        </is>
      </c>
      <c r="AN126" s="14" t="n">
        <v>-23.6</v>
      </c>
      <c r="AO126" s="14" t="inlineStr">
        <is>
          <t>15.01.2026</t>
        </is>
      </c>
      <c r="AP126" s="14" t="inlineStr">
        <is>
          <t>R-L26A007</t>
        </is>
      </c>
      <c r="AQ126" s="14" t="n">
        <v>21.675</v>
      </c>
      <c r="AR126" s="14" t="n"/>
      <c r="AS126" s="14" t="n"/>
      <c r="AT126" s="14" t="n"/>
      <c r="AU126" s="14" t="n"/>
      <c r="AV126" s="14" t="n"/>
      <c r="AW126" s="14" t="n"/>
      <c r="AX126" s="14" t="n"/>
      <c r="AY126" s="14" t="n"/>
      <c r="AZ126" s="14" t="n"/>
      <c r="BA126" s="14" t="n"/>
      <c r="BB126" s="14" t="n"/>
      <c r="BC126" s="14" t="n"/>
      <c r="BD126" s="14" t="n"/>
      <c r="BE126" s="14" t="n"/>
      <c r="BF126" s="14" t="n"/>
      <c r="BG126" s="14" t="n"/>
      <c r="BH126" s="14" t="n"/>
      <c r="BI126" s="14" t="n"/>
      <c r="BJ126" s="14" t="n"/>
      <c r="BK126" s="14" t="n"/>
      <c r="BL126" s="14" t="n"/>
      <c r="BM126" s="14" t="n"/>
      <c r="BN126" s="14" t="n"/>
      <c r="BO126" s="14" t="n"/>
    </row>
    <row r="127" hidden="1" ht="11.85" customHeight="1">
      <c r="A127" s="8" t="inlineStr">
        <is>
          <t>SP</t>
        </is>
      </c>
      <c r="B127" s="8" t="inlineStr">
        <is>
          <t>22-october.-2024</t>
        </is>
      </c>
      <c r="C127" s="8" t="inlineStr">
        <is>
          <t>SSMC1112024</t>
        </is>
      </c>
      <c r="D127" s="22" t="n">
        <v>2400272</v>
      </c>
      <c r="E127" s="31" t="inlineStr">
        <is>
          <t>SP0121</t>
        </is>
      </c>
      <c r="F127" s="31" t="inlineStr">
        <is>
          <t>Medical Paper 60gm Printed-FAS IODO Prep.1%-10.5ml [Width 408mm]</t>
        </is>
      </c>
      <c r="G127" s="10" t="inlineStr">
        <is>
          <t>SP2400090</t>
        </is>
      </c>
      <c r="H127" s="31" t="inlineStr">
        <is>
          <t>Shangdong Qilu Ethylene Chemicals Co.LTd</t>
        </is>
      </c>
      <c r="I127" s="31" t="n"/>
      <c r="J127" s="39" t="inlineStr">
        <is>
          <t>C4S217</t>
        </is>
      </c>
      <c r="K127" s="39" t="inlineStr">
        <is>
          <t>30/07/2024</t>
        </is>
      </c>
      <c r="L127" s="39" t="inlineStr">
        <is>
          <t>30.07.2024</t>
        </is>
      </c>
      <c r="M127" s="463" t="inlineStr">
        <is>
          <t>30/07/2026</t>
        </is>
      </c>
      <c r="N127" s="39" t="inlineStr">
        <is>
          <t>30.07.2026</t>
        </is>
      </c>
      <c r="O127" s="8" t="inlineStr">
        <is>
          <t>NA</t>
        </is>
      </c>
      <c r="P127" s="10" t="inlineStr">
        <is>
          <t>NA</t>
        </is>
      </c>
      <c r="Q127" s="8" t="inlineStr">
        <is>
          <t>23.10.2026</t>
        </is>
      </c>
      <c r="R127" s="11" t="n"/>
      <c r="S127" s="12" t="n"/>
      <c r="T127" s="12" t="n"/>
      <c r="U127" s="13" t="n">
        <v>221.38</v>
      </c>
      <c r="V127" s="14" t="inlineStr">
        <is>
          <t>Kg.</t>
        </is>
      </c>
      <c r="W127" s="14" t="n"/>
      <c r="X127" s="14" t="n"/>
      <c r="Y127" s="90" t="n"/>
      <c r="Z127" s="455">
        <f>U127-W127</f>
        <v/>
      </c>
      <c r="AA127" s="456">
        <f>AC127+AH127+AK127+AN127+AQ127+AT127+AW127+AZ127+BC127+BF127+BI127+BL127+BO127</f>
        <v/>
      </c>
      <c r="AB127" s="457" t="n">
        <v>0</v>
      </c>
      <c r="AC127" s="458">
        <f>Z127-AD127-AE127-AB127</f>
        <v/>
      </c>
      <c r="AD127" s="459" t="n"/>
      <c r="AE127" s="462" t="n">
        <v>0</v>
      </c>
      <c r="AF127" s="14" t="inlineStr">
        <is>
          <t>11.11.2025</t>
        </is>
      </c>
      <c r="AG127" s="14" t="n">
        <v>15</v>
      </c>
      <c r="AH127" s="14" t="n">
        <v>-23.8</v>
      </c>
      <c r="AI127" s="14" t="inlineStr">
        <is>
          <t>15.11.2025</t>
        </is>
      </c>
      <c r="AJ127" s="14" t="inlineStr">
        <is>
          <t>R-15</t>
        </is>
      </c>
      <c r="AK127" s="14" t="n">
        <v>23.02</v>
      </c>
      <c r="AL127" s="14" t="inlineStr">
        <is>
          <t>24.12.2025</t>
        </is>
      </c>
      <c r="AM127" s="14" t="n">
        <v>67</v>
      </c>
      <c r="AN127" s="14" t="n">
        <v>-23.1</v>
      </c>
      <c r="AO127" s="14" t="inlineStr">
        <is>
          <t>29.12.2025</t>
        </is>
      </c>
      <c r="AP127" s="14" t="inlineStr">
        <is>
          <t>R-0067</t>
        </is>
      </c>
      <c r="AQ127" s="14" t="n">
        <v>22.465</v>
      </c>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row>
    <row r="128" hidden="1" ht="11.85" customHeight="1">
      <c r="A128" s="8" t="inlineStr">
        <is>
          <t>SP</t>
        </is>
      </c>
      <c r="B128" s="8" t="inlineStr">
        <is>
          <t>22-october.-2024</t>
        </is>
      </c>
      <c r="C128" s="8" t="inlineStr">
        <is>
          <t>SSMC1112024</t>
        </is>
      </c>
      <c r="D128" s="8" t="n">
        <v>2400273</v>
      </c>
      <c r="E128" s="12" t="inlineStr">
        <is>
          <t>SP0120</t>
        </is>
      </c>
      <c r="F128" s="12" t="inlineStr">
        <is>
          <t>Medical Paper 60gm Printed-FAS IODO Prep.1%-6ml [Width 408mm]</t>
        </is>
      </c>
      <c r="G128" s="10" t="inlineStr">
        <is>
          <t>SP2400091</t>
        </is>
      </c>
      <c r="H128" s="12" t="inlineStr">
        <is>
          <t>Shangdong Qilu Ethylene Chemicals Co.LTd</t>
        </is>
      </c>
      <c r="I128" s="12" t="n"/>
      <c r="J128" s="37" t="inlineStr">
        <is>
          <t>C4S217</t>
        </is>
      </c>
      <c r="K128" s="37" t="inlineStr">
        <is>
          <t>30/07/2024</t>
        </is>
      </c>
      <c r="L128" s="37" t="inlineStr">
        <is>
          <t>30.07.2024</t>
        </is>
      </c>
      <c r="M128" s="463" t="inlineStr">
        <is>
          <t>30/07/2026</t>
        </is>
      </c>
      <c r="N128" s="37" t="inlineStr">
        <is>
          <t>30.07.2026</t>
        </is>
      </c>
      <c r="O128" s="8" t="inlineStr">
        <is>
          <t>NA</t>
        </is>
      </c>
      <c r="P128" s="10" t="inlineStr">
        <is>
          <t>NA</t>
        </is>
      </c>
      <c r="Q128" s="8" t="inlineStr">
        <is>
          <t>23.10.2026</t>
        </is>
      </c>
      <c r="R128" s="21" t="n"/>
      <c r="S128" s="12" t="n"/>
      <c r="T128" s="12" t="n"/>
      <c r="U128" s="13" t="n">
        <v>249.56</v>
      </c>
      <c r="V128" s="14" t="inlineStr">
        <is>
          <t>Kg.</t>
        </is>
      </c>
      <c r="W128" s="14" t="n"/>
      <c r="X128" s="14" t="n"/>
      <c r="Y128" s="90" t="n"/>
      <c r="Z128" s="455">
        <f>U128-W128</f>
        <v/>
      </c>
      <c r="AA128" s="456">
        <f>AC128+AH128+AK128+AN128+AQ128+AT128+AW128+AZ128+BC128+BF128+BI128+BL128+BO128</f>
        <v/>
      </c>
      <c r="AB128" s="457" t="n">
        <v>0</v>
      </c>
      <c r="AC128" s="458">
        <f>Z128-AD128-AE128-AB128</f>
        <v/>
      </c>
      <c r="AD128" s="459" t="n"/>
      <c r="AE128" s="462" t="n">
        <v>0</v>
      </c>
      <c r="AF128" s="14" t="inlineStr">
        <is>
          <t>11.11.2025</t>
        </is>
      </c>
      <c r="AG128" s="14" t="n">
        <v>14</v>
      </c>
      <c r="AH128" s="14" t="n">
        <v>-22.7</v>
      </c>
      <c r="AI128" s="14" t="inlineStr">
        <is>
          <t>15.11.2025</t>
        </is>
      </c>
      <c r="AJ128" s="14" t="inlineStr">
        <is>
          <t>R-14</t>
        </is>
      </c>
      <c r="AK128" s="14" t="n">
        <v>21.94</v>
      </c>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row>
    <row r="129" hidden="1" ht="11.85" customHeight="1">
      <c r="A129" s="8" t="inlineStr">
        <is>
          <t>SP</t>
        </is>
      </c>
      <c r="B129" s="8" t="inlineStr">
        <is>
          <t>22-october.-2024</t>
        </is>
      </c>
      <c r="C129" s="8" t="inlineStr">
        <is>
          <t>SSMC1112024</t>
        </is>
      </c>
      <c r="D129" s="22" t="n">
        <v>2400274</v>
      </c>
      <c r="E129" s="31" t="inlineStr">
        <is>
          <t>SP0097</t>
        </is>
      </c>
      <c r="F129" s="31" t="inlineStr">
        <is>
          <t>Medical Paper 60gm Printed-FAS IODO Prep.1%-3ml [Width 408mm]</t>
        </is>
      </c>
      <c r="G129" s="10" t="inlineStr">
        <is>
          <t>SP2400092</t>
        </is>
      </c>
      <c r="H129" s="31" t="inlineStr">
        <is>
          <t>Shangdong Qilu Ethylene Chemicals Co.LTd</t>
        </is>
      </c>
      <c r="I129" s="31" t="n"/>
      <c r="J129" s="39" t="inlineStr">
        <is>
          <t>C4S217</t>
        </is>
      </c>
      <c r="K129" s="39" t="inlineStr">
        <is>
          <t>30/07/2024</t>
        </is>
      </c>
      <c r="L129" s="39" t="inlineStr">
        <is>
          <t>30.07.2024</t>
        </is>
      </c>
      <c r="M129" s="463" t="inlineStr">
        <is>
          <t>30/07/2026</t>
        </is>
      </c>
      <c r="N129" s="39" t="inlineStr">
        <is>
          <t>30.07.2026</t>
        </is>
      </c>
      <c r="O129" s="8" t="inlineStr">
        <is>
          <t>NA</t>
        </is>
      </c>
      <c r="P129" s="10" t="inlineStr">
        <is>
          <t>NA</t>
        </is>
      </c>
      <c r="Q129" s="8" t="inlineStr">
        <is>
          <t>23.10.2026</t>
        </is>
      </c>
      <c r="R129" s="11" t="n"/>
      <c r="S129" s="12" t="n"/>
      <c r="T129" s="12" t="n"/>
      <c r="U129" s="13" t="n">
        <v>153.9</v>
      </c>
      <c r="V129" s="14" t="inlineStr">
        <is>
          <t>Kg.</t>
        </is>
      </c>
      <c r="W129" s="14" t="n"/>
      <c r="X129" s="14" t="n"/>
      <c r="Y129" s="90" t="n"/>
      <c r="Z129" s="455">
        <f>U129-W129</f>
        <v/>
      </c>
      <c r="AA129" s="456">
        <f>AC129+AH129+AK129+AN129+AQ129+AT129+AW129+AZ129+BC129+BF129+BI129+BL129+BO129</f>
        <v/>
      </c>
      <c r="AB129" s="457" t="n">
        <v>0</v>
      </c>
      <c r="AC129" s="458">
        <f>Z129-AD129-AE129-AB129</f>
        <v/>
      </c>
      <c r="AD129" s="459" t="n"/>
      <c r="AE129" s="462" t="n">
        <v>0</v>
      </c>
      <c r="AF129" s="14" t="n"/>
      <c r="AG129" s="14" t="n"/>
      <c r="AH129" s="14" t="n"/>
      <c r="AI129" s="14" t="n"/>
      <c r="AJ129" s="14" t="n"/>
      <c r="AK129" s="14" t="n"/>
      <c r="AL129" s="14" t="n"/>
      <c r="AM129" s="14" t="n"/>
      <c r="AN129" s="14" t="n"/>
      <c r="AO129" s="14" t="n"/>
      <c r="AP129" s="14" t="n"/>
      <c r="AQ129" s="14" t="n"/>
      <c r="AR129" s="14" t="n"/>
      <c r="AS129" s="14" t="n"/>
      <c r="AT129" s="14" t="n"/>
      <c r="AU129" s="14" t="n"/>
      <c r="AV129" s="14" t="n"/>
      <c r="AW129" s="14" t="n"/>
      <c r="AX129" s="14" t="n"/>
      <c r="AY129" s="14" t="n"/>
      <c r="AZ129" s="14" t="n"/>
      <c r="BA129" s="14" t="n"/>
      <c r="BB129" s="14" t="n"/>
      <c r="BC129" s="14" t="n"/>
      <c r="BD129" s="14" t="n"/>
      <c r="BE129" s="14" t="n"/>
      <c r="BF129" s="14" t="n"/>
      <c r="BG129" s="14" t="n"/>
      <c r="BH129" s="14" t="n"/>
      <c r="BI129" s="14" t="n"/>
      <c r="BJ129" s="14" t="n"/>
      <c r="BK129" s="14" t="n"/>
      <c r="BL129" s="14" t="n"/>
      <c r="BM129" s="14" t="n"/>
      <c r="BN129" s="14" t="n"/>
      <c r="BO129" s="14" t="n"/>
    </row>
    <row r="130" hidden="1" ht="11.85" customHeight="1">
      <c r="A130" s="8" t="inlineStr">
        <is>
          <t>SP</t>
        </is>
      </c>
      <c r="B130" s="9" t="inlineStr">
        <is>
          <t>17-November.-2024</t>
        </is>
      </c>
      <c r="C130" s="8" t="inlineStr">
        <is>
          <t>NA</t>
        </is>
      </c>
      <c r="D130" s="22" t="n">
        <v>2400282</v>
      </c>
      <c r="E130" s="22" t="inlineStr">
        <is>
          <t>SP0193</t>
        </is>
      </c>
      <c r="F130" s="22" t="inlineStr">
        <is>
          <t>Box-Clorex-Bath kit</t>
        </is>
      </c>
      <c r="G130" s="10" t="inlineStr">
        <is>
          <t>SP2400096</t>
        </is>
      </c>
      <c r="H130" s="8" t="inlineStr">
        <is>
          <t>Xiamen Nicest Paper Products Co., Ltd.</t>
        </is>
      </c>
      <c r="I130" s="8" t="n"/>
      <c r="J130" s="10" t="inlineStr">
        <is>
          <t>20240920-001</t>
        </is>
      </c>
      <c r="K130" s="10" t="inlineStr">
        <is>
          <t>09/2024</t>
        </is>
      </c>
      <c r="L130" s="10" t="inlineStr">
        <is>
          <t>00.09.2024</t>
        </is>
      </c>
      <c r="M130" s="10" t="inlineStr">
        <is>
          <t>09/2027</t>
        </is>
      </c>
      <c r="N130" s="10" t="inlineStr">
        <is>
          <t>00.09.2027</t>
        </is>
      </c>
      <c r="O130" s="8" t="inlineStr">
        <is>
          <t>NA</t>
        </is>
      </c>
      <c r="P130" s="10" t="inlineStr">
        <is>
          <t>NA</t>
        </is>
      </c>
      <c r="Q130" s="8" t="inlineStr">
        <is>
          <t>10.28.2026</t>
        </is>
      </c>
      <c r="R130" s="21" t="n"/>
      <c r="S130" s="12" t="n"/>
      <c r="T130" s="12" t="n"/>
      <c r="U130" s="13" t="n">
        <v>49976</v>
      </c>
      <c r="V130" s="14" t="inlineStr">
        <is>
          <t>No.</t>
        </is>
      </c>
      <c r="W130" s="14" t="n"/>
      <c r="X130" s="14" t="n"/>
      <c r="Y130" s="90" t="n"/>
      <c r="Z130" s="455">
        <f>U130-W130</f>
        <v/>
      </c>
      <c r="AA130" s="456">
        <f>AC130+AH130+AK130+AN130+AQ130+AT130+AW130+AZ130+BC130+BF130+BI130+BL130+BO130</f>
        <v/>
      </c>
      <c r="AB130" s="457" t="n">
        <v>49976</v>
      </c>
      <c r="AC130" s="458">
        <f>Z130-AD130-AE130-AB130</f>
        <v/>
      </c>
      <c r="AD130" s="459" t="n"/>
      <c r="AE130" s="462" t="n">
        <v>0</v>
      </c>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c r="BA130" s="14" t="n"/>
      <c r="BB130" s="14" t="n"/>
      <c r="BC130" s="14" t="n"/>
      <c r="BD130" s="14" t="n"/>
      <c r="BE130" s="14" t="n"/>
      <c r="BF130" s="14" t="n"/>
      <c r="BG130" s="14" t="n"/>
      <c r="BH130" s="14" t="n"/>
      <c r="BI130" s="14" t="n"/>
      <c r="BJ130" s="14" t="n"/>
      <c r="BK130" s="14" t="n"/>
      <c r="BL130" s="14" t="n"/>
      <c r="BM130" s="14" t="n"/>
      <c r="BN130" s="14" t="n"/>
      <c r="BO130" s="14" t="n"/>
    </row>
    <row r="131" hidden="1" ht="11.85" customHeight="1">
      <c r="A131" s="8" t="inlineStr">
        <is>
          <t>SP</t>
        </is>
      </c>
      <c r="B131" s="9" t="inlineStr">
        <is>
          <t>17-November.-2024</t>
        </is>
      </c>
      <c r="C131" s="8" t="inlineStr">
        <is>
          <t>NA</t>
        </is>
      </c>
      <c r="D131" s="8" t="n">
        <v>2400283</v>
      </c>
      <c r="E131" s="22" t="inlineStr">
        <is>
          <t>SP0194</t>
        </is>
      </c>
      <c r="F131" s="22" t="inlineStr">
        <is>
          <t>Label-Clorex-Bath kit</t>
        </is>
      </c>
      <c r="G131" s="10" t="inlineStr">
        <is>
          <t>SP2400097</t>
        </is>
      </c>
      <c r="H131" s="8" t="inlineStr">
        <is>
          <t>Xiamen Nicest Paper Products Co., Ltd.</t>
        </is>
      </c>
      <c r="I131" s="8" t="n"/>
      <c r="J131" s="10" t="inlineStr">
        <is>
          <t>20240920-002</t>
        </is>
      </c>
      <c r="K131" s="10" t="inlineStr">
        <is>
          <t>09/2024</t>
        </is>
      </c>
      <c r="L131" s="10" t="inlineStr">
        <is>
          <t>00.09.2024</t>
        </is>
      </c>
      <c r="M131" s="10" t="inlineStr">
        <is>
          <t>09/2027</t>
        </is>
      </c>
      <c r="N131" s="10" t="inlineStr">
        <is>
          <t>00.09.2027</t>
        </is>
      </c>
      <c r="O131" s="8" t="inlineStr">
        <is>
          <t>NA</t>
        </is>
      </c>
      <c r="P131" s="10" t="inlineStr">
        <is>
          <t>NA</t>
        </is>
      </c>
      <c r="Q131" s="8" t="inlineStr">
        <is>
          <t>10.28.2026</t>
        </is>
      </c>
      <c r="R131" s="11" t="n"/>
      <c r="S131" s="12" t="n"/>
      <c r="T131" s="12" t="n"/>
      <c r="U131" s="13" t="n">
        <v>49994</v>
      </c>
      <c r="V131" s="14" t="inlineStr">
        <is>
          <t>No.</t>
        </is>
      </c>
      <c r="W131" s="14" t="n"/>
      <c r="X131" s="14" t="n"/>
      <c r="Y131" s="90" t="n"/>
      <c r="Z131" s="455">
        <f>U131-W131</f>
        <v/>
      </c>
      <c r="AA131" s="456">
        <f>AC131+AH131+AK131+AN131+AQ131+AT131+AW131+AZ131+BC131+BF131+BI131+BL131+BO131</f>
        <v/>
      </c>
      <c r="AB131" s="457" t="n">
        <v>49994</v>
      </c>
      <c r="AC131" s="458">
        <f>Z131-AD131-AE131-AB131</f>
        <v/>
      </c>
      <c r="AD131" s="459" t="n"/>
      <c r="AE131" s="462" t="n">
        <v>0</v>
      </c>
      <c r="AF131" s="14" t="n"/>
      <c r="AG131" s="14" t="n"/>
      <c r="AH131" s="14" t="n"/>
      <c r="AI131" s="14" t="n"/>
      <c r="AJ131" s="14" t="n"/>
      <c r="AK131" s="14" t="n"/>
      <c r="AL131" s="14" t="n"/>
      <c r="AM131" s="14" t="n"/>
      <c r="AN131" s="14" t="n"/>
      <c r="AO131" s="14" t="n"/>
      <c r="AP131" s="14" t="n"/>
      <c r="AQ131" s="14" t="n"/>
      <c r="AR131" s="14" t="n"/>
      <c r="AS131" s="14" t="n"/>
      <c r="AT131" s="14" t="n"/>
      <c r="AU131" s="14" t="n"/>
      <c r="AV131" s="14" t="n"/>
      <c r="AW131" s="14" t="n"/>
      <c r="AX131" s="14" t="n"/>
      <c r="AY131" s="14" t="n"/>
      <c r="AZ131" s="14" t="n"/>
      <c r="BA131" s="14" t="n"/>
      <c r="BB131" s="14" t="n"/>
      <c r="BC131" s="14" t="n"/>
      <c r="BD131" s="14" t="n"/>
      <c r="BE131" s="14" t="n"/>
      <c r="BF131" s="14" t="n"/>
      <c r="BG131" s="14" t="n"/>
      <c r="BH131" s="14" t="n"/>
      <c r="BI131" s="14" t="n"/>
      <c r="BJ131" s="14" t="n"/>
      <c r="BK131" s="14" t="n"/>
      <c r="BL131" s="14" t="n"/>
      <c r="BM131" s="14" t="n"/>
      <c r="BN131" s="14" t="n"/>
      <c r="BO131" s="14" t="n"/>
    </row>
    <row r="132" hidden="1" ht="11.85" customHeight="1">
      <c r="A132" s="8" t="inlineStr">
        <is>
          <t>SP</t>
        </is>
      </c>
      <c r="B132" s="9" t="inlineStr">
        <is>
          <t>21-November.-2024</t>
        </is>
      </c>
      <c r="C132" s="8" t="n"/>
      <c r="D132" s="22" t="n">
        <v>2400292</v>
      </c>
      <c r="E132" s="8" t="inlineStr">
        <is>
          <t>SP0089</t>
        </is>
      </c>
      <c r="F132" s="8" t="inlineStr">
        <is>
          <t>Label-FAS IODO Prep.1% Sterile Solution-3ml [Size 6 cm x 5 cm]</t>
        </is>
      </c>
      <c r="G132" s="10" t="inlineStr">
        <is>
          <t>SP2400099</t>
        </is>
      </c>
      <c r="H132" s="8" t="inlineStr">
        <is>
          <t>Xiamen Nicest Paper Products Co., Ltd.</t>
        </is>
      </c>
      <c r="I132" s="8" t="n"/>
      <c r="J132" s="10" t="inlineStr">
        <is>
          <t>20240920NST-01</t>
        </is>
      </c>
      <c r="K132" s="10" t="inlineStr">
        <is>
          <t>09/2024</t>
        </is>
      </c>
      <c r="L132" s="10" t="inlineStr">
        <is>
          <t>00.09.2024</t>
        </is>
      </c>
      <c r="M132" s="10" t="inlineStr">
        <is>
          <t>09/2027</t>
        </is>
      </c>
      <c r="N132" s="10" t="inlineStr">
        <is>
          <t>00.09.2027</t>
        </is>
      </c>
      <c r="O132" s="8" t="inlineStr">
        <is>
          <t>NA</t>
        </is>
      </c>
      <c r="P132" s="10" t="inlineStr">
        <is>
          <t>NA</t>
        </is>
      </c>
      <c r="Q132" s="8" t="inlineStr">
        <is>
          <t>26.11.2026</t>
        </is>
      </c>
      <c r="R132" s="21" t="n"/>
      <c r="S132" s="12" t="n"/>
      <c r="T132" s="12" t="n"/>
      <c r="U132" s="13" t="n">
        <v>199997</v>
      </c>
      <c r="V132" s="14" t="inlineStr">
        <is>
          <t>No.</t>
        </is>
      </c>
      <c r="W132" s="14" t="n"/>
      <c r="X132" s="14" t="n"/>
      <c r="Y132" s="90" t="n"/>
      <c r="Z132" s="455">
        <f>U132-W132</f>
        <v/>
      </c>
      <c r="AA132" s="456">
        <f>AC132+AH132+AK132+AN132+AQ132+AT132+AW132+AZ132+BC132+BF132+BI132+BL132+BO132</f>
        <v/>
      </c>
      <c r="AB132" s="457" t="n">
        <v>0</v>
      </c>
      <c r="AC132" s="458">
        <f>Z132-AD132-AE132-AB132</f>
        <v/>
      </c>
      <c r="AD132" s="459" t="n"/>
      <c r="AE132" s="462" t="n">
        <v>0</v>
      </c>
      <c r="AF132" s="14" t="inlineStr">
        <is>
          <t>06.11.2025</t>
        </is>
      </c>
      <c r="AG132" s="14" t="inlineStr">
        <is>
          <t>L25K004</t>
        </is>
      </c>
      <c r="AH132" s="14" t="n">
        <v>-3000</v>
      </c>
      <c r="AI132" s="14" t="inlineStr">
        <is>
          <t>15.11.2025</t>
        </is>
      </c>
      <c r="AJ132" s="14" t="inlineStr">
        <is>
          <t>R-L25K004</t>
        </is>
      </c>
      <c r="AK132" s="14" t="n">
        <v>1070</v>
      </c>
      <c r="AL132" s="14" t="n"/>
      <c r="AM132" s="14" t="n"/>
      <c r="AN132" s="14" t="n">
        <v>1000</v>
      </c>
      <c r="AO132" s="14" t="inlineStr">
        <is>
          <t>24.12.2025</t>
        </is>
      </c>
      <c r="AP132" s="14" t="inlineStr">
        <is>
          <t>L25L004</t>
        </is>
      </c>
      <c r="AQ132" s="14" t="n">
        <v>-3000</v>
      </c>
      <c r="AR132" s="14" t="inlineStr">
        <is>
          <t>28.12.2025</t>
        </is>
      </c>
      <c r="AS132" s="14" t="inlineStr">
        <is>
          <t>R-L25L004</t>
        </is>
      </c>
      <c r="AT132" s="14" t="n">
        <v>1330</v>
      </c>
      <c r="AU132" s="14" t="n"/>
      <c r="AV132" s="14" t="n"/>
      <c r="AW132" s="14" t="n"/>
      <c r="AX132" s="14" t="n"/>
      <c r="AY132" s="14" t="n"/>
      <c r="AZ132" s="14" t="n"/>
      <c r="BA132" s="14" t="n"/>
      <c r="BB132" s="14" t="n"/>
      <c r="BC132" s="14" t="n"/>
      <c r="BD132" s="14" t="n"/>
      <c r="BE132" s="14" t="n"/>
      <c r="BF132" s="14" t="n"/>
      <c r="BG132" s="14" t="n"/>
      <c r="BH132" s="14" t="n"/>
      <c r="BI132" s="14" t="n"/>
      <c r="BJ132" s="14" t="n"/>
      <c r="BK132" s="14" t="n"/>
      <c r="BL132" s="14" t="n"/>
      <c r="BM132" s="14" t="n"/>
      <c r="BN132" s="14" t="n"/>
      <c r="BO132" s="14" t="n"/>
      <c r="BP132" s="7" t="inlineStr">
        <is>
          <t>.</t>
        </is>
      </c>
    </row>
    <row r="133" hidden="1" ht="11.85" customHeight="1">
      <c r="A133" s="8" t="inlineStr">
        <is>
          <t>SP</t>
        </is>
      </c>
      <c r="B133" s="9" t="inlineStr">
        <is>
          <t>21-November.-2024</t>
        </is>
      </c>
      <c r="C133" s="8" t="n"/>
      <c r="D133" s="8" t="n">
        <v>2400293</v>
      </c>
      <c r="E133" s="8" t="inlineStr">
        <is>
          <t>SP0123</t>
        </is>
      </c>
      <c r="F133" s="8" t="inlineStr">
        <is>
          <t>Label-FAS IODO Prep.1% Sterile Solution-6ml [Size 6 cm x 5 cm]</t>
        </is>
      </c>
      <c r="G133" s="10" t="inlineStr">
        <is>
          <t>SP2400100</t>
        </is>
      </c>
      <c r="H133" s="8" t="inlineStr">
        <is>
          <t>Xiamen Nicest Paper Products Co., Ltd.</t>
        </is>
      </c>
      <c r="I133" s="8" t="n"/>
      <c r="J133" s="10" t="inlineStr">
        <is>
          <t>20240920NST-02</t>
        </is>
      </c>
      <c r="K133" s="10" t="inlineStr">
        <is>
          <t>09/2024</t>
        </is>
      </c>
      <c r="L133" s="10" t="inlineStr">
        <is>
          <t>00.09.2024</t>
        </is>
      </c>
      <c r="M133" s="10" t="inlineStr">
        <is>
          <t>09/2027</t>
        </is>
      </c>
      <c r="N133" s="10" t="inlineStr">
        <is>
          <t>00.09.2027</t>
        </is>
      </c>
      <c r="O133" s="8" t="inlineStr">
        <is>
          <t>NA</t>
        </is>
      </c>
      <c r="P133" s="10" t="inlineStr">
        <is>
          <t>NA</t>
        </is>
      </c>
      <c r="Q133" s="8" t="inlineStr">
        <is>
          <t>27.11.2026</t>
        </is>
      </c>
      <c r="R133" s="11" t="n"/>
      <c r="S133" s="12" t="n"/>
      <c r="T133" s="12" t="n"/>
      <c r="U133" s="13" t="n">
        <v>199004</v>
      </c>
      <c r="V133" s="14" t="inlineStr">
        <is>
          <t>No.</t>
        </is>
      </c>
      <c r="W133" s="14" t="n"/>
      <c r="X133" s="14" t="n"/>
      <c r="Y133" s="90" t="n"/>
      <c r="Z133" s="455">
        <f>U133-W133</f>
        <v/>
      </c>
      <c r="AA133" s="456">
        <f>AC133+AH133+AK133+AN133+AQ133+AT133+AW133+AZ133+BC133+BF133+BI133+BL133+BO133</f>
        <v/>
      </c>
      <c r="AB133" s="457" t="n">
        <v>0</v>
      </c>
      <c r="AC133" s="458">
        <f>Z133-AD133-AE133-AB133</f>
        <v/>
      </c>
      <c r="AD133" s="459" t="n"/>
      <c r="AE133" s="462" t="n">
        <v>0</v>
      </c>
      <c r="AF133" s="14" t="inlineStr">
        <is>
          <t>11.11.2025</t>
        </is>
      </c>
      <c r="AG133" s="14" t="n">
        <v>14</v>
      </c>
      <c r="AH133" s="14" t="n">
        <v>-2010</v>
      </c>
      <c r="AI133" s="14" t="inlineStr">
        <is>
          <t>15.11.2025</t>
        </is>
      </c>
      <c r="AJ133" s="14" t="inlineStr">
        <is>
          <t>R-14</t>
        </is>
      </c>
      <c r="AK133" s="14" t="n">
        <v>1789</v>
      </c>
      <c r="AL133" s="14" t="n"/>
      <c r="AM133" s="14" t="inlineStr">
        <is>
          <t>IE</t>
        </is>
      </c>
      <c r="AN133" s="14" t="n">
        <v>1003</v>
      </c>
      <c r="AO133" s="14" t="n"/>
      <c r="AP133" s="14" t="n"/>
      <c r="AQ133" s="14" t="n"/>
      <c r="AR133" s="14" t="n"/>
      <c r="AS133" s="14" t="n"/>
      <c r="AT133" s="14" t="n"/>
      <c r="AU133" s="14" t="n"/>
      <c r="AV133" s="14" t="n"/>
      <c r="AW133" s="14" t="n"/>
      <c r="AX133" s="14" t="n"/>
      <c r="AY133" s="14" t="n"/>
      <c r="AZ133" s="14" t="n"/>
      <c r="BA133" s="14" t="n"/>
      <c r="BB133" s="14" t="n"/>
      <c r="BC133" s="14" t="n"/>
      <c r="BD133" s="14" t="n"/>
      <c r="BE133" s="14" t="n"/>
      <c r="BF133" s="14" t="n"/>
      <c r="BG133" s="14" t="n"/>
      <c r="BH133" s="14" t="n"/>
      <c r="BI133" s="14" t="n"/>
      <c r="BJ133" s="14" t="n"/>
      <c r="BK133" s="14" t="n"/>
      <c r="BL133" s="14" t="n"/>
      <c r="BM133" s="14" t="n"/>
      <c r="BN133" s="14" t="n"/>
      <c r="BO133" s="14" t="n"/>
    </row>
    <row r="134" hidden="1" ht="11.85" customHeight="1">
      <c r="A134" s="8" t="inlineStr">
        <is>
          <t>SP</t>
        </is>
      </c>
      <c r="B134" s="9" t="inlineStr">
        <is>
          <t>21-November.-2024</t>
        </is>
      </c>
      <c r="C134" s="8" t="n"/>
      <c r="D134" s="22" t="n">
        <v>2400294</v>
      </c>
      <c r="E134" s="8" t="inlineStr">
        <is>
          <t>SP0124</t>
        </is>
      </c>
      <c r="F134" s="8" t="inlineStr">
        <is>
          <t>Label-FAS IODO Prep.1% Sterile Solution-10.5ml [Size 6.5 cm x 6 cm]</t>
        </is>
      </c>
      <c r="G134" s="10" t="inlineStr">
        <is>
          <t>SP2400101</t>
        </is>
      </c>
      <c r="H134" s="8" t="inlineStr">
        <is>
          <t>Xiamen Nicest Paper Products Co., Ltd.</t>
        </is>
      </c>
      <c r="I134" s="8" t="n"/>
      <c r="J134" s="10" t="inlineStr">
        <is>
          <t>20240920NST-03</t>
        </is>
      </c>
      <c r="K134" s="10" t="inlineStr">
        <is>
          <t>09/2024</t>
        </is>
      </c>
      <c r="L134" s="10" t="inlineStr">
        <is>
          <t>00.09.2024</t>
        </is>
      </c>
      <c r="M134" s="10" t="inlineStr">
        <is>
          <t>09/2027</t>
        </is>
      </c>
      <c r="N134" s="10" t="inlineStr">
        <is>
          <t>00.09.2027</t>
        </is>
      </c>
      <c r="O134" s="8" t="inlineStr">
        <is>
          <t>NA</t>
        </is>
      </c>
      <c r="P134" s="10" t="inlineStr">
        <is>
          <t>NA</t>
        </is>
      </c>
      <c r="Q134" s="8" t="inlineStr">
        <is>
          <t>27.11.2026</t>
        </is>
      </c>
      <c r="R134" s="21" t="n"/>
      <c r="S134" s="12" t="n"/>
      <c r="T134" s="12" t="n"/>
      <c r="U134" s="13" t="n">
        <v>198509</v>
      </c>
      <c r="V134" s="14" t="inlineStr">
        <is>
          <t>No.</t>
        </is>
      </c>
      <c r="W134" s="14" t="n"/>
      <c r="X134" s="14" t="n"/>
      <c r="Y134" s="90" t="n"/>
      <c r="Z134" s="455">
        <f>U134-W134</f>
        <v/>
      </c>
      <c r="AA134" s="456">
        <f>AC134+AH134+AK134+AN134+AQ134+AT134+AW134+AZ134+BC134+BF134+BI134+BL134+BO134</f>
        <v/>
      </c>
      <c r="AB134" s="457" t="n">
        <v>0</v>
      </c>
      <c r="AC134" s="458">
        <f>Z134-AD134-AE134-AB134</f>
        <v/>
      </c>
      <c r="AD134" s="459" t="n"/>
      <c r="AE134" s="462" t="n">
        <v>0</v>
      </c>
      <c r="AF134" s="14" t="inlineStr">
        <is>
          <t>11.11.2025</t>
        </is>
      </c>
      <c r="AG134" s="14" t="n">
        <v>15</v>
      </c>
      <c r="AH134" s="14" t="n">
        <v>-2515</v>
      </c>
      <c r="AI134" s="14" t="inlineStr">
        <is>
          <t>15.11.2025</t>
        </is>
      </c>
      <c r="AJ134" s="14" t="inlineStr">
        <is>
          <t>R-15</t>
        </is>
      </c>
      <c r="AK134" s="14" t="n">
        <v>2430</v>
      </c>
      <c r="AL134" s="14" t="n"/>
      <c r="AM134" s="14" t="n"/>
      <c r="AN134" s="14" t="n">
        <v>3506</v>
      </c>
      <c r="AO134" s="14" t="inlineStr">
        <is>
          <t>24.12.2025</t>
        </is>
      </c>
      <c r="AP134" s="14" t="n">
        <v>67</v>
      </c>
      <c r="AQ134" s="14" t="n">
        <v>-2430</v>
      </c>
      <c r="AR134" s="14" t="inlineStr">
        <is>
          <t>29.12.2025</t>
        </is>
      </c>
      <c r="AS134" s="14" t="inlineStr">
        <is>
          <t>R-0067</t>
        </is>
      </c>
      <c r="AT134" s="14" t="n">
        <v>1751</v>
      </c>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row>
    <row r="135" hidden="1" ht="11.85" customHeight="1">
      <c r="A135" s="8" t="inlineStr">
        <is>
          <t>SP</t>
        </is>
      </c>
      <c r="B135" s="9" t="inlineStr">
        <is>
          <t>21-November.-2024</t>
        </is>
      </c>
      <c r="C135" s="8" t="n"/>
      <c r="D135" s="8" t="n">
        <v>2400295</v>
      </c>
      <c r="E135" s="8" t="inlineStr">
        <is>
          <t>SP0125</t>
        </is>
      </c>
      <c r="F135" s="8" t="inlineStr">
        <is>
          <t>Label-FAS IODO Prep.1% Sterile Solution-26ml [Size 7.5 cm x 7 cm]</t>
        </is>
      </c>
      <c r="G135" s="10" t="inlineStr">
        <is>
          <t>SP2400102</t>
        </is>
      </c>
      <c r="H135" s="8" t="inlineStr">
        <is>
          <t>Xiamen Nicest Paper Products Co., Ltd.</t>
        </is>
      </c>
      <c r="I135" s="8" t="n"/>
      <c r="J135" s="10" t="inlineStr">
        <is>
          <t>20240920NST-04</t>
        </is>
      </c>
      <c r="K135" s="10" t="inlineStr">
        <is>
          <t>09/2024</t>
        </is>
      </c>
      <c r="L135" s="10" t="inlineStr">
        <is>
          <t>00.09.2024</t>
        </is>
      </c>
      <c r="M135" s="10" t="inlineStr">
        <is>
          <t>09/2027</t>
        </is>
      </c>
      <c r="N135" s="10" t="inlineStr">
        <is>
          <t>00.09.2027</t>
        </is>
      </c>
      <c r="O135" s="8" t="inlineStr">
        <is>
          <t>NA</t>
        </is>
      </c>
      <c r="P135" s="10" t="inlineStr">
        <is>
          <t>NA</t>
        </is>
      </c>
      <c r="Q135" s="8" t="inlineStr">
        <is>
          <t>27.11.2026</t>
        </is>
      </c>
      <c r="R135" s="11" t="n"/>
      <c r="S135" s="12" t="n"/>
      <c r="T135" s="12" t="n"/>
      <c r="U135" s="13" t="n">
        <v>199994</v>
      </c>
      <c r="V135" s="14" t="inlineStr">
        <is>
          <t>No.</t>
        </is>
      </c>
      <c r="W135" s="14" t="n"/>
      <c r="X135" s="14" t="n"/>
      <c r="Y135" s="90" t="n"/>
      <c r="Z135" s="455">
        <f>U135-W135</f>
        <v/>
      </c>
      <c r="AA135" s="456">
        <f>AC135+AH135+AK135+AN135+AQ135+AT135+AW135+AZ135+BC135+BF135+BI135+BL135+BO135</f>
        <v/>
      </c>
      <c r="AB135" s="457" t="n">
        <v>0</v>
      </c>
      <c r="AC135" s="458">
        <f>Z135-AD135-AE135-AB135</f>
        <v/>
      </c>
      <c r="AD135" s="459" t="n"/>
      <c r="AE135" s="462" t="n">
        <v>0</v>
      </c>
      <c r="AF135" s="14" t="inlineStr">
        <is>
          <t>11.11.2025</t>
        </is>
      </c>
      <c r="AG135" s="14" t="n">
        <v>16</v>
      </c>
      <c r="AH135" s="14" t="n">
        <v>-2500</v>
      </c>
      <c r="AI135" s="14" t="inlineStr">
        <is>
          <t>15.11.2025</t>
        </is>
      </c>
      <c r="AJ135" s="14" t="inlineStr">
        <is>
          <t>R-16</t>
        </is>
      </c>
      <c r="AK135" s="14" t="n">
        <v>2700</v>
      </c>
      <c r="AL135" s="14" t="n"/>
      <c r="AM135" s="14" t="n"/>
      <c r="AN135" s="14" t="n"/>
      <c r="AO135" s="14" t="n"/>
      <c r="AP135" s="14" t="n"/>
      <c r="AQ135" s="14" t="n"/>
      <c r="AR135" s="14" t="n"/>
      <c r="AS135" s="14" t="n"/>
      <c r="AT135" s="14" t="n"/>
      <c r="AU135" s="14" t="n"/>
      <c r="AV135" s="14" t="n"/>
      <c r="AW135" s="14" t="n"/>
      <c r="AX135" s="14" t="n"/>
      <c r="AY135" s="14" t="n"/>
      <c r="AZ135" s="14" t="n"/>
      <c r="BA135" s="14" t="n"/>
      <c r="BB135" s="14" t="n"/>
      <c r="BC135" s="14" t="n"/>
      <c r="BD135" s="14" t="n"/>
      <c r="BE135" s="14" t="n"/>
      <c r="BF135" s="14" t="n"/>
      <c r="BG135" s="14" t="n"/>
      <c r="BH135" s="14" t="n"/>
      <c r="BI135" s="14" t="n"/>
      <c r="BJ135" s="14" t="n"/>
      <c r="BK135" s="14" t="n"/>
      <c r="BL135" s="14" t="n"/>
      <c r="BM135" s="14" t="n"/>
      <c r="BN135" s="14" t="n"/>
      <c r="BO135" s="14" t="n"/>
    </row>
    <row r="136" hidden="1" ht="11.85" customHeight="1">
      <c r="A136" s="8" t="inlineStr">
        <is>
          <t>SP</t>
        </is>
      </c>
      <c r="B136" s="9" t="inlineStr">
        <is>
          <t>21-November.-2024</t>
        </is>
      </c>
      <c r="C136" s="8" t="n"/>
      <c r="D136" s="22" t="n">
        <v>2400296</v>
      </c>
      <c r="E136" s="8" t="inlineStr">
        <is>
          <t>SP0087</t>
        </is>
      </c>
      <c r="F136" s="8" t="inlineStr">
        <is>
          <t>Label-FAS Chlorex Sterile Solution 1% Clear-3ml [Size 6 cm x 5 cm]</t>
        </is>
      </c>
      <c r="G136" s="10" t="inlineStr">
        <is>
          <t>SP2400103</t>
        </is>
      </c>
      <c r="H136" s="8" t="inlineStr">
        <is>
          <t>Xiamen Nicest Paper Products Co., Ltd.</t>
        </is>
      </c>
      <c r="I136" s="8" t="n"/>
      <c r="J136" s="10" t="inlineStr">
        <is>
          <t>20240920NST-05</t>
        </is>
      </c>
      <c r="K136" s="10" t="inlineStr">
        <is>
          <t>09/2024</t>
        </is>
      </c>
      <c r="L136" s="10" t="inlineStr">
        <is>
          <t>00.09.2024</t>
        </is>
      </c>
      <c r="M136" s="10" t="inlineStr">
        <is>
          <t>09/2027</t>
        </is>
      </c>
      <c r="N136" s="10" t="inlineStr">
        <is>
          <t>00.09.2027</t>
        </is>
      </c>
      <c r="O136" s="8" t="inlineStr">
        <is>
          <t>NA</t>
        </is>
      </c>
      <c r="P136" s="10" t="inlineStr">
        <is>
          <t>NA</t>
        </is>
      </c>
      <c r="Q136" s="8" t="inlineStr">
        <is>
          <t>24.11.2026</t>
        </is>
      </c>
      <c r="R136" s="21" t="n"/>
      <c r="S136" s="12" t="n"/>
      <c r="T136" s="12" t="n"/>
      <c r="U136" s="13" t="n">
        <v>199994</v>
      </c>
      <c r="V136" s="14" t="inlineStr">
        <is>
          <t>No.</t>
        </is>
      </c>
      <c r="W136" s="14" t="n"/>
      <c r="X136" s="14" t="n"/>
      <c r="Y136" s="90" t="n"/>
      <c r="Z136" s="455">
        <f>U136-W136</f>
        <v/>
      </c>
      <c r="AA136" s="456">
        <f>AC136+AH136+AK136+AN136+AQ136+AT136+AW136+AZ136+BC136+BF136+BI136+BL136+BO136</f>
        <v/>
      </c>
      <c r="AB136" s="457" t="n">
        <v>0</v>
      </c>
      <c r="AC136" s="458">
        <f>Z136-AD136-AE136-AB136</f>
        <v/>
      </c>
      <c r="AD136" s="459" t="n"/>
      <c r="AE136" s="462" t="n">
        <v>0</v>
      </c>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c r="BA136" s="14" t="n"/>
      <c r="BB136" s="14" t="n"/>
      <c r="BC136" s="14" t="n"/>
      <c r="BD136" s="14" t="n"/>
      <c r="BE136" s="14" t="n"/>
      <c r="BF136" s="14" t="n"/>
      <c r="BG136" s="14" t="n"/>
      <c r="BH136" s="14" t="n"/>
      <c r="BI136" s="14" t="n"/>
      <c r="BJ136" s="14" t="n"/>
      <c r="BK136" s="14" t="n"/>
      <c r="BL136" s="14" t="n"/>
      <c r="BM136" s="14" t="n"/>
      <c r="BN136" s="14" t="n"/>
      <c r="BO136" s="14" t="n"/>
    </row>
    <row r="137" hidden="1" ht="11.85" customHeight="1">
      <c r="A137" s="8" t="inlineStr">
        <is>
          <t>SP</t>
        </is>
      </c>
      <c r="B137" s="9" t="inlineStr">
        <is>
          <t>21-November.-2024</t>
        </is>
      </c>
      <c r="C137" s="8" t="n"/>
      <c r="D137" s="8" t="n">
        <v>2400297</v>
      </c>
      <c r="E137" s="8" t="inlineStr">
        <is>
          <t>SP0117</t>
        </is>
      </c>
      <c r="F137" s="8" t="inlineStr">
        <is>
          <t>Label-FAS Chlorex Sterile Solution 1% Clear-6ml [Size 6 cm x 5 cm]</t>
        </is>
      </c>
      <c r="G137" s="10" t="inlineStr">
        <is>
          <t>SP2400104</t>
        </is>
      </c>
      <c r="H137" s="8" t="inlineStr">
        <is>
          <t>Xiamen Nicest Paper Products Co., Ltd.</t>
        </is>
      </c>
      <c r="I137" s="8" t="n"/>
      <c r="J137" s="10" t="inlineStr">
        <is>
          <t>20240920NST-06</t>
        </is>
      </c>
      <c r="K137" s="10" t="inlineStr">
        <is>
          <t>09/2024</t>
        </is>
      </c>
      <c r="L137" s="10" t="inlineStr">
        <is>
          <t>00.09.2024</t>
        </is>
      </c>
      <c r="M137" s="10" t="inlineStr">
        <is>
          <t>09/2027</t>
        </is>
      </c>
      <c r="N137" s="10" t="inlineStr">
        <is>
          <t>00.09.2027</t>
        </is>
      </c>
      <c r="O137" s="8" t="inlineStr">
        <is>
          <t>NA</t>
        </is>
      </c>
      <c r="P137" s="10" t="inlineStr">
        <is>
          <t>NA</t>
        </is>
      </c>
      <c r="Q137" s="8" t="inlineStr">
        <is>
          <t>27.11.2026</t>
        </is>
      </c>
      <c r="R137" s="11" t="n"/>
      <c r="S137" s="12" t="n"/>
      <c r="T137" s="12" t="n"/>
      <c r="U137" s="13" t="n">
        <v>199054</v>
      </c>
      <c r="V137" s="14" t="inlineStr">
        <is>
          <t>No.</t>
        </is>
      </c>
      <c r="W137" s="14" t="n"/>
      <c r="X137" s="14" t="n"/>
      <c r="Y137" s="90" t="n"/>
      <c r="Z137" s="455">
        <f>U137-W137</f>
        <v/>
      </c>
      <c r="AA137" s="456">
        <f>AC137+AH137+AK137+AN137+AQ137+AT137+AW137+AZ137+BC137+BF137+BI137+BL137+BO137</f>
        <v/>
      </c>
      <c r="AB137" s="457" t="n">
        <v>0</v>
      </c>
      <c r="AC137" s="458">
        <f>Z137-AD137-AE137-AB137</f>
        <v/>
      </c>
      <c r="AD137" s="459" t="n"/>
      <c r="AE137" s="462" t="n">
        <v>0</v>
      </c>
      <c r="AF137" s="14" t="inlineStr">
        <is>
          <t>10.07.2025</t>
        </is>
      </c>
      <c r="AG137" s="14" t="inlineStr">
        <is>
          <t>L25G004</t>
        </is>
      </c>
      <c r="AH137" s="14" t="n">
        <v>-7000</v>
      </c>
      <c r="AI137" s="14" t="inlineStr">
        <is>
          <t>21.10.2025</t>
        </is>
      </c>
      <c r="AJ137" s="14" t="inlineStr">
        <is>
          <t>L25J010</t>
        </is>
      </c>
      <c r="AK137" s="14" t="n">
        <v>-7000</v>
      </c>
      <c r="AL137" s="14" t="inlineStr">
        <is>
          <t>26.10.2025</t>
        </is>
      </c>
      <c r="AM137" s="14" t="inlineStr">
        <is>
          <t>R-L25J010</t>
        </is>
      </c>
      <c r="AN137" s="14" t="n">
        <v>310</v>
      </c>
      <c r="AO137" s="14" t="inlineStr">
        <is>
          <t>11.01.2026</t>
        </is>
      </c>
      <c r="AP137" s="14" t="inlineStr">
        <is>
          <t>L26A008</t>
        </is>
      </c>
      <c r="AQ137" s="14" t="n">
        <v>-3370</v>
      </c>
      <c r="AR137" s="14" t="inlineStr">
        <is>
          <t>11.01.2026</t>
        </is>
      </c>
      <c r="AS137" s="14" t="inlineStr">
        <is>
          <t>MR</t>
        </is>
      </c>
      <c r="AT137" s="14" t="n">
        <v>-3500</v>
      </c>
      <c r="AU137" s="14" t="inlineStr">
        <is>
          <t>15.01.2026</t>
        </is>
      </c>
      <c r="AV137" s="14" t="inlineStr">
        <is>
          <t>R-L26A008</t>
        </is>
      </c>
      <c r="AW137" s="14" t="n">
        <v>3322</v>
      </c>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row>
    <row r="138" hidden="1" ht="11.85" customHeight="1">
      <c r="A138" s="8" t="inlineStr">
        <is>
          <t>SP</t>
        </is>
      </c>
      <c r="B138" s="9" t="inlineStr">
        <is>
          <t>21-November.-2024</t>
        </is>
      </c>
      <c r="C138" s="8" t="n"/>
      <c r="D138" s="22" t="n">
        <v>2400298</v>
      </c>
      <c r="E138" s="8" t="inlineStr">
        <is>
          <t>SP0118</t>
        </is>
      </c>
      <c r="F138" s="8" t="inlineStr">
        <is>
          <t>Label-FAS Chlorex Sterile Solution 1% Clear-10.5ml [Size 6.5 cm x 6 cm]</t>
        </is>
      </c>
      <c r="G138" s="10" t="inlineStr">
        <is>
          <t>SP2400105</t>
        </is>
      </c>
      <c r="H138" s="8" t="inlineStr">
        <is>
          <t>Xiamen Nicest Paper Products Co., Ltd.</t>
        </is>
      </c>
      <c r="I138" s="8" t="n"/>
      <c r="J138" s="10" t="inlineStr">
        <is>
          <t>20240920NST-07</t>
        </is>
      </c>
      <c r="K138" s="10" t="inlineStr">
        <is>
          <t>09/2024</t>
        </is>
      </c>
      <c r="L138" s="10" t="inlineStr">
        <is>
          <t>00.09.2024</t>
        </is>
      </c>
      <c r="M138" s="10" t="inlineStr">
        <is>
          <t>09/2027</t>
        </is>
      </c>
      <c r="N138" s="10" t="inlineStr">
        <is>
          <t>00.09.2027</t>
        </is>
      </c>
      <c r="O138" s="8" t="inlineStr">
        <is>
          <t>NA</t>
        </is>
      </c>
      <c r="P138" s="10" t="inlineStr">
        <is>
          <t>NA</t>
        </is>
      </c>
      <c r="Q138" s="8" t="inlineStr">
        <is>
          <t>27.11.2026</t>
        </is>
      </c>
      <c r="R138" s="21" t="n"/>
      <c r="S138" s="12" t="n"/>
      <c r="T138" s="12" t="n"/>
      <c r="U138" s="13" t="n">
        <v>199339</v>
      </c>
      <c r="V138" s="14" t="inlineStr">
        <is>
          <t>No.</t>
        </is>
      </c>
      <c r="W138" s="14" t="n"/>
      <c r="X138" s="14" t="n"/>
      <c r="Y138" s="90" t="n"/>
      <c r="Z138" s="455">
        <f>U138-W138</f>
        <v/>
      </c>
      <c r="AA138" s="456">
        <f>AC138+AH138+AK138+AN138+AQ138+AT138+AW138+AZ138+BC138+BF138+BI138+BL138+BO138</f>
        <v/>
      </c>
      <c r="AB138" s="457" t="n">
        <v>0</v>
      </c>
      <c r="AC138" s="458">
        <f>Z138-AD138-AE138-AB138</f>
        <v/>
      </c>
      <c r="AD138" s="459" t="n"/>
      <c r="AE138" s="462" t="n">
        <v>0</v>
      </c>
      <c r="AF138" s="14" t="inlineStr">
        <is>
          <t>09.07.2025</t>
        </is>
      </c>
      <c r="AG138" s="14" t="inlineStr">
        <is>
          <t>L25G003</t>
        </is>
      </c>
      <c r="AH138" s="14" t="n">
        <v>-6000</v>
      </c>
      <c r="AI138" s="14" t="inlineStr">
        <is>
          <t>22.07.2025</t>
        </is>
      </c>
      <c r="AJ138" s="14" t="inlineStr">
        <is>
          <t>R-L25G003</t>
        </is>
      </c>
      <c r="AK138" s="14" t="n">
        <v>125</v>
      </c>
      <c r="AL138" s="14" t="inlineStr">
        <is>
          <t>07.01.2026</t>
        </is>
      </c>
      <c r="AM138" s="14" t="inlineStr">
        <is>
          <t>L26A005</t>
        </is>
      </c>
      <c r="AN138" s="14" t="n">
        <v>-5343</v>
      </c>
      <c r="AO138" s="14" t="inlineStr">
        <is>
          <t>15.01.2026</t>
        </is>
      </c>
      <c r="AP138" s="14" t="inlineStr">
        <is>
          <t>R-L26A005</t>
        </is>
      </c>
      <c r="AQ138" s="14" t="n">
        <v>1415</v>
      </c>
      <c r="AR138" s="14" t="n"/>
      <c r="AS138" s="14" t="n"/>
      <c r="AT138" s="14" t="n"/>
      <c r="AU138" s="14" t="n"/>
      <c r="AV138" s="14" t="n"/>
      <c r="AW138" s="14" t="n"/>
      <c r="AX138" s="14" t="n"/>
      <c r="AY138" s="14" t="n"/>
      <c r="AZ138" s="14" t="n"/>
      <c r="BA138" s="14" t="n"/>
      <c r="BB138" s="14" t="n"/>
      <c r="BC138" s="14" t="n"/>
      <c r="BD138" s="14" t="n"/>
      <c r="BE138" s="14" t="n"/>
      <c r="BF138" s="14" t="n"/>
      <c r="BG138" s="14" t="n"/>
      <c r="BH138" s="14" t="n"/>
      <c r="BI138" s="14" t="n"/>
      <c r="BJ138" s="14" t="n"/>
      <c r="BK138" s="14" t="n"/>
      <c r="BL138" s="14" t="n"/>
      <c r="BM138" s="14" t="n"/>
      <c r="BN138" s="14" t="n"/>
      <c r="BO138" s="14" t="n"/>
    </row>
    <row r="139" hidden="1" ht="11.85" customHeight="1">
      <c r="A139" s="8" t="inlineStr">
        <is>
          <t>SP</t>
        </is>
      </c>
      <c r="B139" s="9" t="inlineStr">
        <is>
          <t>21-November.-2024</t>
        </is>
      </c>
      <c r="C139" s="8" t="n"/>
      <c r="D139" s="22" t="n">
        <v>2400300</v>
      </c>
      <c r="E139" s="8" t="inlineStr">
        <is>
          <t>SP0088</t>
        </is>
      </c>
      <c r="F139" s="8" t="inlineStr">
        <is>
          <t>Label-FAS Chlorex Sterile Solution 0.5% Clear-3ml [Size 6 cm x 5 cm]</t>
        </is>
      </c>
      <c r="G139" s="10" t="inlineStr">
        <is>
          <t>SP2400107</t>
        </is>
      </c>
      <c r="H139" s="8" t="inlineStr">
        <is>
          <t>Xiamen Nicest Paper Products Co., Ltd.</t>
        </is>
      </c>
      <c r="I139" s="8" t="n"/>
      <c r="J139" s="10" t="inlineStr">
        <is>
          <t>20240920NST-09</t>
        </is>
      </c>
      <c r="K139" s="10" t="inlineStr">
        <is>
          <t>09/2024</t>
        </is>
      </c>
      <c r="L139" s="10" t="inlineStr">
        <is>
          <t>00.09.2024</t>
        </is>
      </c>
      <c r="M139" s="10" t="inlineStr">
        <is>
          <t>09/2027</t>
        </is>
      </c>
      <c r="N139" s="10" t="inlineStr">
        <is>
          <t>00.09.2027</t>
        </is>
      </c>
      <c r="O139" s="8" t="inlineStr">
        <is>
          <t>NA</t>
        </is>
      </c>
      <c r="P139" s="10" t="inlineStr">
        <is>
          <t>NA</t>
        </is>
      </c>
      <c r="Q139" s="8" t="inlineStr">
        <is>
          <t>24.11.2026</t>
        </is>
      </c>
      <c r="R139" s="21" t="n"/>
      <c r="S139" s="12" t="n"/>
      <c r="T139" s="12" t="n"/>
      <c r="U139" s="13" t="n">
        <v>199994</v>
      </c>
      <c r="V139" s="14" t="inlineStr">
        <is>
          <t>No.</t>
        </is>
      </c>
      <c r="W139" s="14" t="n"/>
      <c r="X139" s="14" t="n"/>
      <c r="Y139" s="90" t="n"/>
      <c r="Z139" s="455">
        <f>U139-W139</f>
        <v/>
      </c>
      <c r="AA139" s="456">
        <f>AC139+AH139+AK139+AN139+AQ139+AT139+AW139+AZ139+BC139+BF139+BI139+BL139+BO139</f>
        <v/>
      </c>
      <c r="AB139" s="457" t="n">
        <v>0</v>
      </c>
      <c r="AC139" s="458">
        <f>Z139-AD139-AE139-AB139</f>
        <v/>
      </c>
      <c r="AD139" s="459" t="n"/>
      <c r="AE139" s="462" t="n">
        <v>0</v>
      </c>
      <c r="AF139" s="14" t="inlineStr">
        <is>
          <t>07.07.2025</t>
        </is>
      </c>
      <c r="AG139" s="14" t="inlineStr">
        <is>
          <t>R-L25F009</t>
        </is>
      </c>
      <c r="AH139" s="14" t="n">
        <v>1130</v>
      </c>
      <c r="AI139" s="14" t="inlineStr">
        <is>
          <t>06.07.2025</t>
        </is>
      </c>
      <c r="AJ139" s="14" t="inlineStr">
        <is>
          <t>L25F009</t>
        </is>
      </c>
      <c r="AK139" s="14" t="n">
        <v>-1290</v>
      </c>
      <c r="AL139" s="14" t="inlineStr">
        <is>
          <t>28.12.2025</t>
        </is>
      </c>
      <c r="AM139" s="14" t="inlineStr">
        <is>
          <t>L25L005</t>
        </is>
      </c>
      <c r="AN139" s="14" t="n">
        <v>-4800</v>
      </c>
      <c r="AO139" s="14" t="inlineStr">
        <is>
          <t>29.12.2025</t>
        </is>
      </c>
      <c r="AP139" s="14" t="inlineStr">
        <is>
          <t>R-L25L005</t>
        </is>
      </c>
      <c r="AQ139" s="14" t="n">
        <v>670</v>
      </c>
      <c r="AR139" s="14" t="n"/>
      <c r="AS139" s="14" t="n"/>
      <c r="AT139" s="14" t="n"/>
      <c r="AU139" s="14" t="n"/>
      <c r="AV139" s="14" t="n"/>
      <c r="AW139" s="14" t="n"/>
      <c r="AX139" s="14" t="n"/>
      <c r="AY139" s="14" t="n"/>
      <c r="AZ139" s="14" t="n"/>
      <c r="BA139" s="14" t="n"/>
      <c r="BB139" s="14" t="n"/>
      <c r="BC139" s="14" t="n"/>
      <c r="BD139" s="14" t="n"/>
      <c r="BE139" s="14" t="n"/>
      <c r="BF139" s="14" t="n"/>
      <c r="BG139" s="14" t="n"/>
      <c r="BH139" s="14" t="n"/>
      <c r="BI139" s="14" t="n"/>
      <c r="BJ139" s="14" t="n"/>
      <c r="BK139" s="14" t="n"/>
      <c r="BL139" s="14" t="n"/>
      <c r="BM139" s="14" t="n"/>
      <c r="BN139" s="14" t="n"/>
      <c r="BO139" s="14" t="n"/>
    </row>
    <row r="140" hidden="1" ht="11.85" customHeight="1">
      <c r="A140" s="8" t="inlineStr">
        <is>
          <t>SP</t>
        </is>
      </c>
      <c r="B140" s="9" t="inlineStr">
        <is>
          <t>21-November.-2024</t>
        </is>
      </c>
      <c r="C140" s="8" t="n"/>
      <c r="D140" s="8" t="n">
        <v>2400301</v>
      </c>
      <c r="E140" s="8" t="inlineStr">
        <is>
          <t>SP0114</t>
        </is>
      </c>
      <c r="F140" s="8" t="inlineStr">
        <is>
          <t>Label-FAS Chlorex Sterile Solution 0.5% Clear-6ml [Size 6 cm x 5 cm]</t>
        </is>
      </c>
      <c r="G140" s="10" t="inlineStr">
        <is>
          <t>SP2400108</t>
        </is>
      </c>
      <c r="H140" s="8" t="inlineStr">
        <is>
          <t>Xiamen Nicest Paper Products Co., Ltd.</t>
        </is>
      </c>
      <c r="I140" s="8" t="n"/>
      <c r="J140" s="10" t="inlineStr">
        <is>
          <t>20240920NST-10</t>
        </is>
      </c>
      <c r="K140" s="10" t="inlineStr">
        <is>
          <t>09/2024</t>
        </is>
      </c>
      <c r="L140" s="10" t="inlineStr">
        <is>
          <t>00.09.2024</t>
        </is>
      </c>
      <c r="M140" s="10" t="inlineStr">
        <is>
          <t>09/2027</t>
        </is>
      </c>
      <c r="N140" s="10" t="inlineStr">
        <is>
          <t>00.09.2027</t>
        </is>
      </c>
      <c r="O140" s="8" t="inlineStr">
        <is>
          <t>NA</t>
        </is>
      </c>
      <c r="P140" s="10" t="inlineStr">
        <is>
          <t>NA</t>
        </is>
      </c>
      <c r="Q140" s="8" t="inlineStr">
        <is>
          <t>27.11.2026</t>
        </is>
      </c>
      <c r="R140" s="11" t="n"/>
      <c r="S140" s="12" t="n"/>
      <c r="T140" s="12" t="n"/>
      <c r="U140" s="13" t="n">
        <v>199994</v>
      </c>
      <c r="V140" s="14" t="inlineStr">
        <is>
          <t>No.</t>
        </is>
      </c>
      <c r="W140" s="14" t="n"/>
      <c r="X140" s="14" t="n"/>
      <c r="Y140" s="90" t="n"/>
      <c r="Z140" s="455">
        <f>U140-W140</f>
        <v/>
      </c>
      <c r="AA140" s="456">
        <f>AC140+AH140+AK140+AN140+AQ140+AT140+AW140+AZ140+BC140+BF140+BI140+BL140+BO140</f>
        <v/>
      </c>
      <c r="AB140" s="457" t="n">
        <v>0</v>
      </c>
      <c r="AC140" s="458">
        <f>Z140-AD140-AE140-AB140</f>
        <v/>
      </c>
      <c r="AD140" s="459" t="n"/>
      <c r="AE140" s="462" t="n">
        <v>0</v>
      </c>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c r="BA140" s="14" t="n"/>
      <c r="BB140" s="14" t="n"/>
      <c r="BC140" s="14" t="n"/>
      <c r="BD140" s="14" t="n"/>
      <c r="BE140" s="14" t="n"/>
      <c r="BF140" s="14" t="n"/>
      <c r="BG140" s="14" t="n"/>
      <c r="BH140" s="14" t="n"/>
      <c r="BI140" s="14" t="n"/>
      <c r="BJ140" s="14" t="n"/>
      <c r="BK140" s="14" t="n"/>
      <c r="BL140" s="14" t="n"/>
      <c r="BM140" s="14" t="n"/>
      <c r="BN140" s="14" t="n"/>
      <c r="BO140" s="14" t="n"/>
    </row>
    <row r="141" hidden="1" ht="11.85" customHeight="1">
      <c r="A141" s="8" t="inlineStr">
        <is>
          <t>SP</t>
        </is>
      </c>
      <c r="B141" s="9" t="inlineStr">
        <is>
          <t>21-November.-2024</t>
        </is>
      </c>
      <c r="C141" s="8" t="n"/>
      <c r="D141" s="22" t="n">
        <v>2400302</v>
      </c>
      <c r="E141" s="8" t="inlineStr">
        <is>
          <t>SP0115</t>
        </is>
      </c>
      <c r="F141" s="8" t="inlineStr">
        <is>
          <t>Label-FAS Chlorex Sterile Solution 0.5% Clear-10.5ml [Size 6.5 cm x 6 cm]</t>
        </is>
      </c>
      <c r="G141" s="10" t="inlineStr">
        <is>
          <t>SP2400109</t>
        </is>
      </c>
      <c r="H141" s="8" t="inlineStr">
        <is>
          <t>Xiamen Nicest Paper Products Co., Ltd.</t>
        </is>
      </c>
      <c r="I141" s="8" t="n"/>
      <c r="J141" s="10" t="inlineStr">
        <is>
          <t>20240920NST-11</t>
        </is>
      </c>
      <c r="K141" s="10" t="inlineStr">
        <is>
          <t>09/2024</t>
        </is>
      </c>
      <c r="L141" s="10" t="inlineStr">
        <is>
          <t>00.09.2024</t>
        </is>
      </c>
      <c r="M141" s="10" t="inlineStr">
        <is>
          <t>09/2027</t>
        </is>
      </c>
      <c r="N141" s="10" t="inlineStr">
        <is>
          <t>00.09.2027</t>
        </is>
      </c>
      <c r="O141" s="8" t="inlineStr">
        <is>
          <t>NA</t>
        </is>
      </c>
      <c r="P141" s="10" t="inlineStr">
        <is>
          <t>NA</t>
        </is>
      </c>
      <c r="Q141" s="8" t="inlineStr">
        <is>
          <t>27.11.2026</t>
        </is>
      </c>
      <c r="R141" s="21" t="n"/>
      <c r="S141" s="12" t="n"/>
      <c r="T141" s="12" t="n"/>
      <c r="U141" s="13" t="n">
        <v>199994</v>
      </c>
      <c r="V141" s="14" t="inlineStr">
        <is>
          <t>No.</t>
        </is>
      </c>
      <c r="W141" s="14" t="n"/>
      <c r="X141" s="14" t="n"/>
      <c r="Y141" s="90" t="n"/>
      <c r="Z141" s="455">
        <f>U141-W141</f>
        <v/>
      </c>
      <c r="AA141" s="456">
        <f>AC141+AH141+AK141+AN141+AQ141+AT141+AW141+AZ141+BC141+BF141+BI141+BL141+BO141</f>
        <v/>
      </c>
      <c r="AB141" s="457" t="n">
        <v>0</v>
      </c>
      <c r="AC141" s="458">
        <f>Z141-AD141-AE141-AB141</f>
        <v/>
      </c>
      <c r="AD141" s="459" t="n"/>
      <c r="AE141" s="462" t="n">
        <v>0</v>
      </c>
      <c r="AF141" s="14" t="inlineStr">
        <is>
          <t>09.07.2025</t>
        </is>
      </c>
      <c r="AG141" s="14" t="inlineStr">
        <is>
          <t>L25G002</t>
        </is>
      </c>
      <c r="AH141" s="14" t="n">
        <v>-5994</v>
      </c>
      <c r="AI141" s="14" t="inlineStr">
        <is>
          <t>07.01.2026</t>
        </is>
      </c>
      <c r="AJ141" s="14" t="inlineStr">
        <is>
          <t>L25A004</t>
        </is>
      </c>
      <c r="AK141" s="14" t="n">
        <v>-5200</v>
      </c>
      <c r="AL141" s="14" t="inlineStr">
        <is>
          <t>15.01.2026</t>
        </is>
      </c>
      <c r="AM141" s="14" t="inlineStr">
        <is>
          <t>R-L26A004</t>
        </is>
      </c>
      <c r="AN141" s="14" t="n">
        <v>1156</v>
      </c>
      <c r="AO141" s="14" t="n"/>
      <c r="AP141" s="14" t="n"/>
      <c r="AQ141" s="14" t="n"/>
      <c r="AR141" s="14" t="n"/>
      <c r="AS141" s="14" t="n"/>
      <c r="AT141" s="14" t="n"/>
      <c r="AU141" s="14" t="n"/>
      <c r="AV141" s="14" t="n"/>
      <c r="AW141" s="14" t="n"/>
      <c r="AX141" s="14" t="n"/>
      <c r="AY141" s="14" t="n"/>
      <c r="AZ141" s="14" t="n"/>
      <c r="BA141" s="14" t="n"/>
      <c r="BB141" s="14" t="n"/>
      <c r="BC141" s="14" t="n"/>
      <c r="BD141" s="14" t="n"/>
      <c r="BE141" s="14" t="n"/>
      <c r="BF141" s="14" t="n"/>
      <c r="BG141" s="14" t="n"/>
      <c r="BH141" s="14" t="n"/>
      <c r="BI141" s="14" t="n"/>
      <c r="BJ141" s="14" t="n"/>
      <c r="BK141" s="14" t="n"/>
      <c r="BL141" s="14" t="n"/>
      <c r="BM141" s="14" t="n"/>
      <c r="BN141" s="14" t="n"/>
      <c r="BO141" s="14" t="n"/>
    </row>
    <row r="142" hidden="1" ht="11.85" customHeight="1">
      <c r="A142" s="8" t="inlineStr">
        <is>
          <t>SP</t>
        </is>
      </c>
      <c r="B142" s="9" t="inlineStr">
        <is>
          <t>21-November.-2024</t>
        </is>
      </c>
      <c r="C142" s="8" t="n"/>
      <c r="D142" s="8" t="n">
        <v>2400305</v>
      </c>
      <c r="E142" s="8" t="inlineStr">
        <is>
          <t>SP0090</t>
        </is>
      </c>
      <c r="F142" s="8" t="inlineStr">
        <is>
          <t>Label-FAS Chlorex Sterile Solution 2% Clear-10.5ml [Size 6.5 cm x 6 cm]</t>
        </is>
      </c>
      <c r="G142" s="10" t="inlineStr">
        <is>
          <t>SP2400112</t>
        </is>
      </c>
      <c r="H142" s="8" t="inlineStr">
        <is>
          <t>Xiamen Nicest Paper Products Co., Ltd.</t>
        </is>
      </c>
      <c r="I142" s="8" t="n"/>
      <c r="J142" s="10" t="inlineStr">
        <is>
          <t>20240920NST-14</t>
        </is>
      </c>
      <c r="K142" s="10" t="inlineStr">
        <is>
          <t>09/2024</t>
        </is>
      </c>
      <c r="L142" s="10" t="inlineStr">
        <is>
          <t>00.09.2024</t>
        </is>
      </c>
      <c r="M142" s="10" t="inlineStr">
        <is>
          <t>09/2027</t>
        </is>
      </c>
      <c r="N142" s="10" t="inlineStr">
        <is>
          <t>00.09.2027</t>
        </is>
      </c>
      <c r="O142" s="8" t="inlineStr">
        <is>
          <t>NA</t>
        </is>
      </c>
      <c r="P142" s="10" t="inlineStr">
        <is>
          <t>NA</t>
        </is>
      </c>
      <c r="Q142" s="8" t="inlineStr">
        <is>
          <t>26.11.2026</t>
        </is>
      </c>
      <c r="R142" s="11" t="n"/>
      <c r="S142" s="12" t="n"/>
      <c r="T142" s="12" t="n"/>
      <c r="U142" s="13" t="n">
        <v>199994</v>
      </c>
      <c r="V142" s="14" t="inlineStr">
        <is>
          <t>No.</t>
        </is>
      </c>
      <c r="W142" s="14" t="n"/>
      <c r="X142" s="14" t="n"/>
      <c r="Y142" s="90" t="n"/>
      <c r="Z142" s="455">
        <f>U142-W142</f>
        <v/>
      </c>
      <c r="AA142" s="456">
        <f>AC142+AH142+AK142+AN142+AQ142+AT142+AW142+AZ142+BC142+BF142+BI142+BL142+BO142</f>
        <v/>
      </c>
      <c r="AB142" s="457" t="n">
        <v>0</v>
      </c>
      <c r="AC142" s="458">
        <f>Z142-AD142-AE142-AB142</f>
        <v/>
      </c>
      <c r="AD142" s="459" t="n"/>
      <c r="AE142" s="462" t="n">
        <v>0</v>
      </c>
      <c r="AF142" s="14" t="inlineStr">
        <is>
          <t>25.09.2025</t>
        </is>
      </c>
      <c r="AG142" s="14" t="inlineStr">
        <is>
          <t>L25I011</t>
        </is>
      </c>
      <c r="AH142" s="14" t="n">
        <v>-30000</v>
      </c>
      <c r="AI142" s="14" t="inlineStr">
        <is>
          <t>30.09.2025</t>
        </is>
      </c>
      <c r="AJ142" s="14" t="inlineStr">
        <is>
          <t>L25I012</t>
        </is>
      </c>
      <c r="AK142" s="14" t="n">
        <v>-2200</v>
      </c>
      <c r="AL142" s="14" t="inlineStr">
        <is>
          <t>30.09.2025</t>
        </is>
      </c>
      <c r="AM142" s="14" t="inlineStr">
        <is>
          <t>L25I013</t>
        </is>
      </c>
      <c r="AN142" s="14" t="n">
        <v>-19400</v>
      </c>
      <c r="AO142" s="14" t="inlineStr">
        <is>
          <t>19.10.2025</t>
        </is>
      </c>
      <c r="AP142" s="14" t="inlineStr">
        <is>
          <t>L25J008</t>
        </is>
      </c>
      <c r="AQ142" s="14" t="n">
        <v>-27000</v>
      </c>
      <c r="AR142" s="14" t="inlineStr">
        <is>
          <t>26.10.2025</t>
        </is>
      </c>
      <c r="AS142" s="14" t="inlineStr">
        <is>
          <t>R-L25J008</t>
        </is>
      </c>
      <c r="AT142" s="14" t="n">
        <v>1630</v>
      </c>
      <c r="AU142" s="14" t="n"/>
      <c r="AV142" s="14" t="n"/>
      <c r="AW142" s="14" t="n"/>
      <c r="AX142" s="14" t="n"/>
      <c r="AY142" s="14" t="n"/>
      <c r="AZ142" s="14" t="n"/>
      <c r="BA142" s="14" t="n"/>
      <c r="BB142" s="14" t="n"/>
      <c r="BC142" s="14" t="n"/>
      <c r="BD142" s="14" t="n"/>
      <c r="BE142" s="14" t="n"/>
      <c r="BF142" s="14" t="n"/>
      <c r="BG142" s="14" t="n"/>
      <c r="BH142" s="14" t="n"/>
      <c r="BI142" s="14" t="n"/>
      <c r="BJ142" s="14" t="n"/>
      <c r="BK142" s="14" t="n"/>
      <c r="BL142" s="14" t="n"/>
      <c r="BM142" s="14" t="n"/>
      <c r="BN142" s="14" t="n"/>
      <c r="BO142" s="14" t="n"/>
      <c r="BP142" s="7" t="inlineStr">
        <is>
          <t>.</t>
        </is>
      </c>
    </row>
    <row r="143" hidden="1" ht="11.7" customFormat="1" customHeight="1" s="54">
      <c r="A143" s="8" t="inlineStr">
        <is>
          <t>SP</t>
        </is>
      </c>
      <c r="B143" s="9" t="inlineStr">
        <is>
          <t>21-November.-2024</t>
        </is>
      </c>
      <c r="C143" s="8" t="n"/>
      <c r="D143" s="22" t="n">
        <v>2400308</v>
      </c>
      <c r="E143" s="8" t="inlineStr">
        <is>
          <t>SP0091</t>
        </is>
      </c>
      <c r="F143" s="8" t="inlineStr">
        <is>
          <t>Label FAS Chlorex sterile solution 2% tinted-10.5 ml [size 6.5cm X 6cm]</t>
        </is>
      </c>
      <c r="G143" s="10" t="inlineStr">
        <is>
          <t>SP2400115</t>
        </is>
      </c>
      <c r="H143" s="8" t="inlineStr">
        <is>
          <t>Xiamen Nicest Paper Products Co., Ltd.</t>
        </is>
      </c>
      <c r="I143" s="8" t="n"/>
      <c r="J143" s="10" t="inlineStr">
        <is>
          <t>20240920NST-17</t>
        </is>
      </c>
      <c r="K143" s="10" t="inlineStr">
        <is>
          <t>09/2024</t>
        </is>
      </c>
      <c r="L143" s="10" t="inlineStr">
        <is>
          <t>00.09.2024</t>
        </is>
      </c>
      <c r="M143" s="10" t="inlineStr">
        <is>
          <t>09/2027</t>
        </is>
      </c>
      <c r="N143" s="10" t="inlineStr">
        <is>
          <t>00.09.2027</t>
        </is>
      </c>
      <c r="O143" s="8" t="inlineStr">
        <is>
          <t>NA</t>
        </is>
      </c>
      <c r="P143" s="10" t="inlineStr">
        <is>
          <t>NA</t>
        </is>
      </c>
      <c r="Q143" s="8" t="inlineStr">
        <is>
          <t>26.11.2026</t>
        </is>
      </c>
      <c r="R143" s="21" t="n"/>
      <c r="S143" s="12" t="n"/>
      <c r="T143" s="12" t="n"/>
      <c r="U143" s="13" t="n">
        <v>199994</v>
      </c>
      <c r="V143" s="14" t="inlineStr">
        <is>
          <t>No.</t>
        </is>
      </c>
      <c r="W143" s="14" t="n"/>
      <c r="X143" s="14" t="n"/>
      <c r="Y143" s="90" t="n"/>
      <c r="Z143" s="455">
        <f>U143-W143</f>
        <v/>
      </c>
      <c r="AA143" s="456">
        <f>AC143+AH143+AK143+AN143+AQ143+AT143+AW143+AZ143+BC143+BF143+BI143+BL143+BO143</f>
        <v/>
      </c>
      <c r="AB143" s="457" t="n">
        <v>0</v>
      </c>
      <c r="AC143" s="458">
        <f>Z143-AD143-AE143-AB143</f>
        <v/>
      </c>
      <c r="AD143" s="459" t="n"/>
      <c r="AE143" s="462" t="n">
        <v>0</v>
      </c>
      <c r="AF143" s="14" t="inlineStr">
        <is>
          <t>17.08.2025</t>
        </is>
      </c>
      <c r="AG143" s="14" t="inlineStr">
        <is>
          <t>L25H011</t>
        </is>
      </c>
      <c r="AH143" s="14" t="n">
        <v>-27000</v>
      </c>
      <c r="AI143" s="14" t="inlineStr">
        <is>
          <t>13.10.2025</t>
        </is>
      </c>
      <c r="AJ143" s="14" t="inlineStr">
        <is>
          <t>L25J007</t>
        </is>
      </c>
      <c r="AK143" s="14" t="n">
        <v>-12000</v>
      </c>
      <c r="AL143" s="14" t="inlineStr">
        <is>
          <t>14.10.2025</t>
        </is>
      </c>
      <c r="AM143" s="14" t="inlineStr">
        <is>
          <t>MR250199</t>
        </is>
      </c>
      <c r="AN143" s="14" t="n">
        <v>-3000</v>
      </c>
      <c r="AO143" s="14" t="inlineStr">
        <is>
          <t>20.10.2025</t>
        </is>
      </c>
      <c r="AP143" s="14" t="inlineStr">
        <is>
          <t>R-L25J007</t>
        </is>
      </c>
      <c r="AQ143" s="14" t="n">
        <v>3000</v>
      </c>
      <c r="AR143" s="14" t="inlineStr">
        <is>
          <t>10.02.2026</t>
        </is>
      </c>
      <c r="AS143" s="14" t="inlineStr">
        <is>
          <t>L26B003</t>
        </is>
      </c>
      <c r="AT143" s="14" t="n">
        <v>-18000</v>
      </c>
      <c r="AU143" s="14" t="inlineStr">
        <is>
          <t>16.02.2026</t>
        </is>
      </c>
      <c r="AV143" s="14" t="inlineStr">
        <is>
          <t>R-L26B003</t>
        </is>
      </c>
      <c r="AW143" s="14" t="n">
        <v>2573</v>
      </c>
      <c r="AX143" s="14" t="n"/>
      <c r="AY143" s="14" t="n"/>
      <c r="AZ143" s="14" t="n"/>
      <c r="BA143" s="14" t="n"/>
      <c r="BB143" s="14" t="n"/>
      <c r="BC143" s="14" t="n"/>
      <c r="BD143" s="14" t="n"/>
      <c r="BE143" s="14" t="n"/>
      <c r="BF143" s="14" t="n"/>
      <c r="BG143" s="14" t="n"/>
      <c r="BH143" s="14" t="n"/>
      <c r="BI143" s="14" t="n"/>
      <c r="BJ143" s="14" t="n"/>
      <c r="BK143" s="14" t="n"/>
      <c r="BL143" s="14" t="n"/>
      <c r="BM143" s="14" t="n"/>
      <c r="BN143" s="14" t="n"/>
      <c r="BO143" s="14" t="n"/>
      <c r="BP143" s="7" t="n"/>
      <c r="BQ143" s="7" t="n"/>
    </row>
    <row r="144" hidden="1" ht="11.85" customHeight="1">
      <c r="A144" s="8" t="inlineStr">
        <is>
          <t>SP</t>
        </is>
      </c>
      <c r="B144" s="9" t="inlineStr">
        <is>
          <t>21-November.-2024</t>
        </is>
      </c>
      <c r="C144" s="8" t="n"/>
      <c r="D144" s="8" t="n">
        <v>2400309</v>
      </c>
      <c r="E144" s="8" t="inlineStr">
        <is>
          <t>SP0093</t>
        </is>
      </c>
      <c r="F144" s="8" t="inlineStr">
        <is>
          <t>Label-FAS Chlorex Sterile Solution 2% Tinted-26ml [Size 7.5 cm x 7 cm]</t>
        </is>
      </c>
      <c r="G144" s="10" t="inlineStr">
        <is>
          <t>SP2400116</t>
        </is>
      </c>
      <c r="H144" s="8" t="inlineStr">
        <is>
          <t>Xiamen Nicest Paper Products Co., Ltd.</t>
        </is>
      </c>
      <c r="I144" s="8" t="n"/>
      <c r="J144" s="10" t="inlineStr">
        <is>
          <t>20240920NST-18</t>
        </is>
      </c>
      <c r="K144" s="10" t="inlineStr">
        <is>
          <t>09/2024</t>
        </is>
      </c>
      <c r="L144" s="10" t="inlineStr">
        <is>
          <t>00.09.2024</t>
        </is>
      </c>
      <c r="M144" s="10" t="inlineStr">
        <is>
          <t>09/2027</t>
        </is>
      </c>
      <c r="N144" s="10" t="inlineStr">
        <is>
          <t>00.09.2027</t>
        </is>
      </c>
      <c r="O144" s="8" t="inlineStr">
        <is>
          <t>NA</t>
        </is>
      </c>
      <c r="P144" s="10" t="inlineStr">
        <is>
          <t>NA</t>
        </is>
      </c>
      <c r="Q144" s="8" t="inlineStr">
        <is>
          <t>26.11.2026</t>
        </is>
      </c>
      <c r="R144" s="11" t="n"/>
      <c r="S144" s="12" t="n"/>
      <c r="T144" s="12" t="n"/>
      <c r="U144" s="13" t="n">
        <v>198065</v>
      </c>
      <c r="V144" s="14" t="inlineStr">
        <is>
          <t>No.</t>
        </is>
      </c>
      <c r="W144" s="14" t="n"/>
      <c r="X144" s="14" t="n"/>
      <c r="Y144" s="90" t="n"/>
      <c r="Z144" s="455">
        <f>U144-W144</f>
        <v/>
      </c>
      <c r="AA144" s="456">
        <f>AC144+AH144+AK144+AN144+AQ144+AT144+AW144+AZ144+BC144+BF144+BI144+BL144+BO144</f>
        <v/>
      </c>
      <c r="AB144" s="457" t="n">
        <v>0</v>
      </c>
      <c r="AC144" s="458">
        <f>Z144-AD144-AE144-AB144</f>
        <v/>
      </c>
      <c r="AD144" s="459" t="n"/>
      <c r="AE144" s="462" t="n">
        <v>0</v>
      </c>
      <c r="AF144" s="14" t="inlineStr">
        <is>
          <t>20.07.2025</t>
        </is>
      </c>
      <c r="AG144" s="14" t="inlineStr">
        <is>
          <t>MR250136</t>
        </is>
      </c>
      <c r="AH144" s="14" t="n">
        <v>-12500</v>
      </c>
      <c r="AI144" s="14" t="inlineStr">
        <is>
          <t>22.07.2025</t>
        </is>
      </c>
      <c r="AJ144" s="14" t="inlineStr">
        <is>
          <t>MR250140</t>
        </is>
      </c>
      <c r="AK144" s="14" t="n">
        <v>-2500</v>
      </c>
      <c r="AL144" s="14" t="inlineStr">
        <is>
          <t>23.07.2025</t>
        </is>
      </c>
      <c r="AM144" s="14" t="inlineStr">
        <is>
          <t>R-L25G007</t>
        </is>
      </c>
      <c r="AN144" s="14" t="n">
        <v>2420</v>
      </c>
      <c r="AO144" s="14" t="inlineStr">
        <is>
          <t>11.08.2025</t>
        </is>
      </c>
      <c r="AP144" s="14" t="inlineStr">
        <is>
          <t>L25H005</t>
        </is>
      </c>
      <c r="AQ144" s="14" t="n">
        <v>-15571</v>
      </c>
      <c r="AR144" s="14" t="inlineStr">
        <is>
          <t>14.08.2025</t>
        </is>
      </c>
      <c r="AS144" s="14" t="inlineStr">
        <is>
          <t>L25H009</t>
        </is>
      </c>
      <c r="AT144" s="14" t="n">
        <v>-9920</v>
      </c>
      <c r="AU144" s="14" t="inlineStr">
        <is>
          <t>14.08.2025</t>
        </is>
      </c>
      <c r="AV144" s="14" t="inlineStr">
        <is>
          <t>L25H010</t>
        </is>
      </c>
      <c r="AW144" s="14" t="n">
        <v>-17500</v>
      </c>
      <c r="AX144" s="14" t="inlineStr">
        <is>
          <t>17.08.2025</t>
        </is>
      </c>
      <c r="AY144" s="14" t="inlineStr">
        <is>
          <t>R-L25H005</t>
        </is>
      </c>
      <c r="AZ144" s="14" t="n">
        <v>432</v>
      </c>
      <c r="BA144" s="14" t="inlineStr">
        <is>
          <t>19.08.2025</t>
        </is>
      </c>
      <c r="BB144" s="14" t="inlineStr">
        <is>
          <t>R-L25H009</t>
        </is>
      </c>
      <c r="BC144" s="14" t="n">
        <v>2137</v>
      </c>
      <c r="BD144" s="14" t="inlineStr">
        <is>
          <t>28.08.2025</t>
        </is>
      </c>
      <c r="BE144" s="14" t="inlineStr">
        <is>
          <t>R-L25H010</t>
        </is>
      </c>
      <c r="BF144" s="14" t="n">
        <v>1792</v>
      </c>
      <c r="BG144" s="14" t="inlineStr">
        <is>
          <t>08.09.2025</t>
        </is>
      </c>
      <c r="BH144" s="14" t="inlineStr">
        <is>
          <t>L25I001</t>
        </is>
      </c>
      <c r="BI144" s="14" t="n">
        <v>-10432</v>
      </c>
      <c r="BJ144" s="14" t="inlineStr">
        <is>
          <t>14.09.2025 24.09.2025 11.01.2026 15.02.2026</t>
        </is>
      </c>
      <c r="BK144" s="14" t="inlineStr">
        <is>
          <t>R-L25I001 R-L25I005 R-L26A001 R-L26A015</t>
        </is>
      </c>
      <c r="BL144" s="14">
        <f>(266+1090+198+533)</f>
        <v/>
      </c>
      <c r="BM144" s="14" t="inlineStr">
        <is>
          <t>16.09.2025 01.01.2026 01.02.2026 23.02.2026</t>
        </is>
      </c>
      <c r="BN144" s="14" t="inlineStr">
        <is>
          <t>L25I005 L26A001 L26A015 L26B008</t>
        </is>
      </c>
      <c r="BO144" s="14">
        <f>-(21792+22400+23590+10000)</f>
        <v/>
      </c>
    </row>
    <row r="145" hidden="1" ht="11.85" customHeight="1">
      <c r="A145" s="8" t="inlineStr">
        <is>
          <t>SP</t>
        </is>
      </c>
      <c r="B145" s="9" t="inlineStr">
        <is>
          <t>24-November.-2024</t>
        </is>
      </c>
      <c r="C145" s="8" t="inlineStr">
        <is>
          <t>NA</t>
        </is>
      </c>
      <c r="D145" s="8" t="n">
        <v>2400315</v>
      </c>
      <c r="E145" s="8" t="inlineStr">
        <is>
          <t>SP0100</t>
        </is>
      </c>
      <c r="F145" s="8" t="inlineStr">
        <is>
          <t>Label for FAS Chlorex 2% Box</t>
        </is>
      </c>
      <c r="G145" s="10" t="inlineStr">
        <is>
          <t>SP2400117</t>
        </is>
      </c>
      <c r="H145" s="8" t="inlineStr">
        <is>
          <t>Xiamen Nicest Paper Products Co., Ltd.</t>
        </is>
      </c>
      <c r="I145" s="8" t="n"/>
      <c r="J145" s="10" t="inlineStr">
        <is>
          <t>20240920NST-19</t>
        </is>
      </c>
      <c r="K145" s="10" t="inlineStr">
        <is>
          <t>09/2024</t>
        </is>
      </c>
      <c r="L145" s="10" t="inlineStr">
        <is>
          <t>00.09.2024</t>
        </is>
      </c>
      <c r="M145" s="10" t="inlineStr">
        <is>
          <t>09/2027</t>
        </is>
      </c>
      <c r="N145" s="10" t="inlineStr">
        <is>
          <t>00.09.2027</t>
        </is>
      </c>
      <c r="O145" s="8" t="inlineStr">
        <is>
          <t>NA</t>
        </is>
      </c>
      <c r="P145" s="10" t="inlineStr">
        <is>
          <t>NA</t>
        </is>
      </c>
      <c r="Q145" s="8" t="inlineStr">
        <is>
          <t>25.11.2026</t>
        </is>
      </c>
      <c r="R145" s="11" t="n"/>
      <c r="S145" s="12" t="n"/>
      <c r="T145" s="12" t="n"/>
      <c r="U145" s="13" t="n">
        <v>145794</v>
      </c>
      <c r="V145" s="14" t="inlineStr">
        <is>
          <t>No.</t>
        </is>
      </c>
      <c r="W145" s="14" t="n"/>
      <c r="X145" s="14" t="n"/>
      <c r="Y145" s="90" t="n">
        <v>10</v>
      </c>
      <c r="Z145" s="455">
        <f>U145-W145</f>
        <v/>
      </c>
      <c r="AA145" s="456">
        <f>AC145+AH145+AK145+AN145+AQ145+AT145+AW145+AZ145+BC145+BF145+BI145+BL145+BO145</f>
        <v/>
      </c>
      <c r="AB145" s="457" t="n">
        <v>0</v>
      </c>
      <c r="AC145" s="458">
        <f>Z145-AD145-AE145-AB145</f>
        <v/>
      </c>
      <c r="AD145" s="459" t="n"/>
      <c r="AE145" s="462" t="n">
        <v>0</v>
      </c>
      <c r="AF145" s="14" t="inlineStr">
        <is>
          <t>21.10.2025</t>
        </is>
      </c>
      <c r="AG145" s="14" t="inlineStr">
        <is>
          <t>L25I003</t>
        </is>
      </c>
      <c r="AH145" s="14" t="n">
        <v>-1750</v>
      </c>
      <c r="AI145" s="14" t="inlineStr">
        <is>
          <t>22.10.2025</t>
        </is>
      </c>
      <c r="AJ145" s="14" t="inlineStr">
        <is>
          <t>L25I013</t>
        </is>
      </c>
      <c r="AK145" s="14" t="n">
        <v>-1750</v>
      </c>
      <c r="AL145" s="14" t="inlineStr">
        <is>
          <t>23.10.2025</t>
        </is>
      </c>
      <c r="AM145" s="14" t="inlineStr">
        <is>
          <t>L25I012</t>
        </is>
      </c>
      <c r="AN145" s="14" t="n">
        <v>-1750</v>
      </c>
      <c r="AO145" s="14" t="inlineStr">
        <is>
          <t>26.10.2025</t>
        </is>
      </c>
      <c r="AP145" s="14" t="inlineStr">
        <is>
          <t>L25I011</t>
        </is>
      </c>
      <c r="AQ145" s="14" t="n">
        <v>-3500</v>
      </c>
      <c r="AR145" s="14" t="inlineStr">
        <is>
          <t>26.10.2025</t>
        </is>
      </c>
      <c r="AS145" s="14" t="inlineStr">
        <is>
          <t>L25I002</t>
        </is>
      </c>
      <c r="AT145" s="14" t="n">
        <v>-1750</v>
      </c>
      <c r="AU145" s="14" t="inlineStr">
        <is>
          <t>26.10.2025</t>
        </is>
      </c>
      <c r="AV145" s="14" t="inlineStr">
        <is>
          <t>R-L25I003</t>
        </is>
      </c>
      <c r="AW145" s="14" t="n">
        <v>260</v>
      </c>
      <c r="AX145" s="14" t="inlineStr">
        <is>
          <t>27.10.2025</t>
        </is>
      </c>
      <c r="AY145" s="14" t="inlineStr">
        <is>
          <t>R-L25I013</t>
        </is>
      </c>
      <c r="AZ145" s="14" t="n">
        <v>1270</v>
      </c>
      <c r="BA145" s="14" t="inlineStr">
        <is>
          <t>27.10.2025</t>
        </is>
      </c>
      <c r="BB145" s="14" t="inlineStr">
        <is>
          <t>L25I001</t>
        </is>
      </c>
      <c r="BC145" s="14" t="n">
        <v>-1750</v>
      </c>
      <c r="BD145" s="14" t="inlineStr">
        <is>
          <t>27.10.2025</t>
        </is>
      </c>
      <c r="BE145" s="14" t="inlineStr">
        <is>
          <t>R-L25I012</t>
        </is>
      </c>
      <c r="BF145" s="14" t="n">
        <v>-1607</v>
      </c>
      <c r="BG145" s="14" t="inlineStr">
        <is>
          <t>29.10.2025 2-02.11.2025 08.11.2025 08.11.2025 20.11.2025 08.12.2025 3-27.01.2026 03.02.2026</t>
        </is>
      </c>
      <c r="BH145" s="14" t="inlineStr">
        <is>
          <t>R-L25I011 R-L25I001 R-L25I002 R-L25J007 R-L25J006 R-26/2025 R-L25J008 R-L25K001 R-L25L005 R-L25L007 R-L26A001 R-L26A005</t>
        </is>
      </c>
      <c r="BI145" s="14">
        <f>(458+755+1310+968+998+723+176+233+9+768+21+329)</f>
        <v/>
      </c>
      <c r="BJ145" s="14" t="inlineStr">
        <is>
          <t>30.10.2025</t>
        </is>
      </c>
      <c r="BK145" s="14" t="inlineStr">
        <is>
          <t>L25J006</t>
        </is>
      </c>
      <c r="BL145" s="14" t="n">
        <v>-1607</v>
      </c>
      <c r="BM145" s="14" t="inlineStr">
        <is>
          <t>30.10.2025 11.11.2025 15.11.2025 29.11.2025 07.12.2025 2-28.12.2025 01.01.2026 15.01.2026 01.02.2026 02.02.2026 10.02.2026 19.02.2026 23.02.2026</t>
        </is>
      </c>
      <c r="BN145" s="14" t="inlineStr">
        <is>
          <t>L25J007 17 L25J008  L25K001 MR250255 L25L007 L25L008 L26A001 L26A010 L26A015 L26A016 L26B003 L26B007 L26B008</t>
        </is>
      </c>
      <c r="BO145" s="14">
        <f>-(3500+755+417+3500+260+1350+3059+2268+723+2586+3500+1750+1750+1750)</f>
        <v/>
      </c>
    </row>
    <row r="146" hidden="1" ht="11.85" customHeight="1">
      <c r="A146" s="8" t="inlineStr">
        <is>
          <t>SP</t>
        </is>
      </c>
      <c r="B146" s="9" t="inlineStr">
        <is>
          <t>24-November.-2024</t>
        </is>
      </c>
      <c r="C146" s="8" t="inlineStr">
        <is>
          <t>NA</t>
        </is>
      </c>
      <c r="D146" s="22" t="n">
        <v>2400316</v>
      </c>
      <c r="E146" s="8" t="inlineStr">
        <is>
          <t>SP0158</t>
        </is>
      </c>
      <c r="F146" s="8" t="inlineStr">
        <is>
          <t>Label for FAS Chlorex 1% Box</t>
        </is>
      </c>
      <c r="G146" s="10" t="inlineStr">
        <is>
          <t>SP2400118</t>
        </is>
      </c>
      <c r="H146" s="8" t="inlineStr">
        <is>
          <t>Xiamen Nicest Paper Products Co., Ltd.</t>
        </is>
      </c>
      <c r="I146" s="8" t="n"/>
      <c r="J146" s="10" t="inlineStr">
        <is>
          <t>20240920NST-20</t>
        </is>
      </c>
      <c r="K146" s="10" t="inlineStr">
        <is>
          <t>09/2024</t>
        </is>
      </c>
      <c r="L146" s="10" t="inlineStr">
        <is>
          <t>00.09.2024</t>
        </is>
      </c>
      <c r="M146" s="10" t="inlineStr">
        <is>
          <t>09/2027</t>
        </is>
      </c>
      <c r="N146" s="10" t="inlineStr">
        <is>
          <t>00.09.2027</t>
        </is>
      </c>
      <c r="O146" s="8" t="inlineStr">
        <is>
          <t>NA</t>
        </is>
      </c>
      <c r="P146" s="10" t="inlineStr">
        <is>
          <t>NA</t>
        </is>
      </c>
      <c r="Q146" s="8" t="inlineStr">
        <is>
          <t>25.11.2026</t>
        </is>
      </c>
      <c r="R146" s="21" t="n"/>
      <c r="S146" s="12" t="n"/>
      <c r="T146" s="12" t="n"/>
      <c r="U146" s="13" t="n">
        <v>20734</v>
      </c>
      <c r="V146" s="14" t="inlineStr">
        <is>
          <t>No.</t>
        </is>
      </c>
      <c r="W146" s="14" t="n"/>
      <c r="X146" s="14" t="n"/>
      <c r="Y146" s="90" t="n">
        <v>10</v>
      </c>
      <c r="Z146" s="455">
        <f>U146-W146</f>
        <v/>
      </c>
      <c r="AA146" s="456">
        <f>AC146+AH146+AK146+AN146+AQ146+AT146+AW146+AZ146+BC146+BF146+BI146+BL146+BO146</f>
        <v/>
      </c>
      <c r="AB146" s="457" t="n">
        <v>0</v>
      </c>
      <c r="AC146" s="458">
        <f>Z146-AD146-AE146-AB146</f>
        <v/>
      </c>
      <c r="AD146" s="459" t="n"/>
      <c r="AE146" s="462" t="n">
        <v>0</v>
      </c>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c r="BA146" s="14" t="n"/>
      <c r="BB146" s="14" t="n"/>
      <c r="BC146" s="14" t="n"/>
      <c r="BD146" s="14" t="n"/>
      <c r="BE146" s="14" t="n"/>
      <c r="BF146" s="14" t="n"/>
      <c r="BG146" s="14" t="n"/>
      <c r="BH146" s="14" t="n"/>
      <c r="BI146" s="14" t="n"/>
      <c r="BJ146" s="14" t="n"/>
      <c r="BK146" s="14" t="n"/>
      <c r="BL146" s="14" t="n"/>
      <c r="BM146" s="14" t="n"/>
      <c r="BN146" s="14" t="n"/>
      <c r="BO146" s="14" t="n"/>
    </row>
    <row r="147" hidden="1" ht="11.85" customHeight="1">
      <c r="A147" s="8" t="inlineStr">
        <is>
          <t>SP</t>
        </is>
      </c>
      <c r="B147" s="9" t="inlineStr">
        <is>
          <t>24-November.-2024</t>
        </is>
      </c>
      <c r="C147" s="8" t="inlineStr">
        <is>
          <t>NA</t>
        </is>
      </c>
      <c r="D147" s="8" t="n">
        <v>2400317</v>
      </c>
      <c r="E147" s="8" t="inlineStr">
        <is>
          <t>SP0159</t>
        </is>
      </c>
      <c r="F147" s="8" t="inlineStr">
        <is>
          <t>Label for FAS Chlorex 0.5% Box</t>
        </is>
      </c>
      <c r="G147" s="10" t="inlineStr">
        <is>
          <t>SP2400119</t>
        </is>
      </c>
      <c r="H147" s="8" t="inlineStr">
        <is>
          <t>Xiamen Nicest Paper Products Co., Ltd.</t>
        </is>
      </c>
      <c r="I147" s="8" t="n"/>
      <c r="J147" s="10" t="inlineStr">
        <is>
          <t>20240920NST-21</t>
        </is>
      </c>
      <c r="K147" s="10" t="inlineStr">
        <is>
          <t>09/2024</t>
        </is>
      </c>
      <c r="L147" s="10" t="inlineStr">
        <is>
          <t>00.09.2024</t>
        </is>
      </c>
      <c r="M147" s="10" t="inlineStr">
        <is>
          <t>09/2027</t>
        </is>
      </c>
      <c r="N147" s="10" t="inlineStr">
        <is>
          <t>00.09.2027</t>
        </is>
      </c>
      <c r="O147" s="8" t="inlineStr">
        <is>
          <t>NA</t>
        </is>
      </c>
      <c r="P147" s="10" t="inlineStr">
        <is>
          <t>NA</t>
        </is>
      </c>
      <c r="Q147" s="8" t="inlineStr">
        <is>
          <t>25.11.2026</t>
        </is>
      </c>
      <c r="R147" s="11" t="n"/>
      <c r="S147" s="12" t="n"/>
      <c r="T147" s="12" t="n"/>
      <c r="U147" s="13" t="n">
        <v>20734</v>
      </c>
      <c r="V147" s="14" t="inlineStr">
        <is>
          <t>No.</t>
        </is>
      </c>
      <c r="W147" s="14" t="n"/>
      <c r="X147" s="14" t="n"/>
      <c r="Y147" s="90" t="n">
        <v>10</v>
      </c>
      <c r="Z147" s="455">
        <f>U147-W147</f>
        <v/>
      </c>
      <c r="AA147" s="456">
        <f>AC147+AH147+AK147+AN147+AQ147+AT147+AW147+AZ147+BC147+BF147+BI147+BL147+BO147</f>
        <v/>
      </c>
      <c r="AB147" s="457" t="n">
        <v>0</v>
      </c>
      <c r="AC147" s="458">
        <f>Z147-AD147-AE147-AB147</f>
        <v/>
      </c>
      <c r="AD147" s="459" t="n"/>
      <c r="AE147" s="462" t="n">
        <v>0</v>
      </c>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row>
    <row r="148" hidden="1" ht="11.85" customHeight="1">
      <c r="A148" s="8" t="inlineStr">
        <is>
          <t>SP</t>
        </is>
      </c>
      <c r="B148" s="9" t="inlineStr">
        <is>
          <t>24-November.-2024</t>
        </is>
      </c>
      <c r="C148" s="8" t="inlineStr">
        <is>
          <t>NA</t>
        </is>
      </c>
      <c r="D148" s="22" t="n">
        <v>2400318</v>
      </c>
      <c r="E148" s="8" t="inlineStr">
        <is>
          <t>SP0128</t>
        </is>
      </c>
      <c r="F148" s="8" t="inlineStr">
        <is>
          <t>Label for FAS IODO Prep.1% Box</t>
        </is>
      </c>
      <c r="G148" s="10" t="inlineStr">
        <is>
          <t>SP2400120</t>
        </is>
      </c>
      <c r="H148" s="8" t="inlineStr">
        <is>
          <t>Xiamen Nicest Paper Products Co., Ltd.</t>
        </is>
      </c>
      <c r="I148" s="8" t="n"/>
      <c r="J148" s="10" t="inlineStr">
        <is>
          <t>20240920NST-22</t>
        </is>
      </c>
      <c r="K148" s="10" t="inlineStr">
        <is>
          <t>09/2024</t>
        </is>
      </c>
      <c r="L148" s="10" t="inlineStr">
        <is>
          <t>00.09.2024</t>
        </is>
      </c>
      <c r="M148" s="10" t="inlineStr">
        <is>
          <t>09/2027</t>
        </is>
      </c>
      <c r="N148" s="10" t="inlineStr">
        <is>
          <t>00.09.2027</t>
        </is>
      </c>
      <c r="O148" s="8" t="inlineStr">
        <is>
          <t>NA</t>
        </is>
      </c>
      <c r="P148" s="10" t="inlineStr">
        <is>
          <t>NA</t>
        </is>
      </c>
      <c r="Q148" s="8" t="inlineStr">
        <is>
          <t>25.11.2026</t>
        </is>
      </c>
      <c r="R148" s="21" t="n"/>
      <c r="S148" s="12" t="n"/>
      <c r="T148" s="12" t="n"/>
      <c r="U148" s="13" t="n">
        <v>20734</v>
      </c>
      <c r="V148" s="14" t="inlineStr">
        <is>
          <t>No.</t>
        </is>
      </c>
      <c r="W148" s="14" t="n"/>
      <c r="X148" s="14" t="n"/>
      <c r="Y148" s="90" t="n"/>
      <c r="Z148" s="455">
        <f>U148-W148</f>
        <v/>
      </c>
      <c r="AA148" s="456">
        <f>AC148+AH148+AK148+AN148+AQ148+AT148+AW148+AZ148+BC148+BF148+BI148+BL148+BO148</f>
        <v/>
      </c>
      <c r="AB148" s="457" t="n">
        <v>0</v>
      </c>
      <c r="AC148" s="458">
        <f>Z148-AD148-AE148-AB148</f>
        <v/>
      </c>
      <c r="AD148" s="459" t="n"/>
      <c r="AE148" s="462" t="n">
        <v>0</v>
      </c>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row>
    <row r="149" hidden="1" ht="11.85" customHeight="1">
      <c r="A149" s="8" t="inlineStr">
        <is>
          <t>TP</t>
        </is>
      </c>
      <c r="B149" s="9" t="inlineStr">
        <is>
          <t>24-November.-2024</t>
        </is>
      </c>
      <c r="C149" s="8" t="inlineStr">
        <is>
          <t>NA</t>
        </is>
      </c>
      <c r="D149" s="8" t="n">
        <v>2400319</v>
      </c>
      <c r="E149" s="8" t="inlineStr">
        <is>
          <t>TP0002</t>
        </is>
      </c>
      <c r="F149" s="8" t="inlineStr">
        <is>
          <t>Label for FAS Chlorex 2% Outer Carton</t>
        </is>
      </c>
      <c r="G149" s="10" t="inlineStr">
        <is>
          <t>TP2400014</t>
        </is>
      </c>
      <c r="H149" s="8" t="inlineStr">
        <is>
          <t>Xiamen Nicest Paper Products Co., Ltd.</t>
        </is>
      </c>
      <c r="I149" s="8" t="n"/>
      <c r="J149" s="10" t="inlineStr">
        <is>
          <t>20240920NST-23</t>
        </is>
      </c>
      <c r="K149" s="10" t="inlineStr">
        <is>
          <t>09/2024</t>
        </is>
      </c>
      <c r="L149" s="10" t="inlineStr">
        <is>
          <t>00.09.2024</t>
        </is>
      </c>
      <c r="M149" s="10" t="inlineStr">
        <is>
          <t>09/2027</t>
        </is>
      </c>
      <c r="N149" s="10" t="inlineStr">
        <is>
          <t>00.09.2027</t>
        </is>
      </c>
      <c r="O149" s="8" t="inlineStr">
        <is>
          <t>NA</t>
        </is>
      </c>
      <c r="P149" s="10" t="inlineStr">
        <is>
          <t>NA</t>
        </is>
      </c>
      <c r="Q149" s="8" t="inlineStr">
        <is>
          <t>25.11.2026</t>
        </is>
      </c>
      <c r="R149" s="11" t="n"/>
      <c r="S149" s="12" t="n"/>
      <c r="T149" s="12" t="n"/>
      <c r="U149" s="13" t="n">
        <v>175794</v>
      </c>
      <c r="V149" s="14" t="inlineStr">
        <is>
          <t>No.</t>
        </is>
      </c>
      <c r="W149" s="14" t="n"/>
      <c r="X149" s="14" t="n"/>
      <c r="Y149" s="90" t="n">
        <v>6</v>
      </c>
      <c r="Z149" s="455">
        <f>U149-W149</f>
        <v/>
      </c>
      <c r="AA149" s="456">
        <f>AC149+AH149+AK149+AN149+AQ149+AT149+AW149+AZ149+BC149+BF149+BI149+BL149+BO149</f>
        <v/>
      </c>
      <c r="AB149" s="457" t="n">
        <v>0</v>
      </c>
      <c r="AC149" s="458">
        <f>Z149-AD149-AE149-AB149</f>
        <v/>
      </c>
      <c r="AD149" s="459" t="n"/>
      <c r="AE149" s="462" t="n">
        <v>0</v>
      </c>
      <c r="AF149" s="14" t="inlineStr">
        <is>
          <t>19.10.2025</t>
        </is>
      </c>
      <c r="AG149" s="14" t="inlineStr">
        <is>
          <t>L25I005</t>
        </is>
      </c>
      <c r="AH149" s="14" t="n">
        <v>-1750</v>
      </c>
      <c r="AI149" s="14" t="inlineStr">
        <is>
          <t>21.10.2025</t>
        </is>
      </c>
      <c r="AJ149" s="14" t="inlineStr">
        <is>
          <t>L25I003</t>
        </is>
      </c>
      <c r="AK149" s="14" t="n">
        <v>-1750</v>
      </c>
      <c r="AL149" s="14" t="inlineStr">
        <is>
          <t>21.10.2025</t>
        </is>
      </c>
      <c r="AM149" s="14" t="inlineStr">
        <is>
          <t>R-L25J005</t>
        </is>
      </c>
      <c r="AN149" s="14" t="n">
        <v>1611</v>
      </c>
      <c r="AO149" s="14" t="inlineStr">
        <is>
          <t>22.10.2025</t>
        </is>
      </c>
      <c r="AP149" s="14" t="inlineStr">
        <is>
          <t>L25I013</t>
        </is>
      </c>
      <c r="AQ149" s="14" t="n">
        <v>-1750</v>
      </c>
      <c r="AR149" s="14" t="inlineStr">
        <is>
          <t>23.10.2025</t>
        </is>
      </c>
      <c r="AS149" s="14" t="inlineStr">
        <is>
          <t>L25I012</t>
        </is>
      </c>
      <c r="AT149" s="14" t="n">
        <v>-1750</v>
      </c>
      <c r="AU149" s="14" t="inlineStr">
        <is>
          <t>26.10.2025</t>
        </is>
      </c>
      <c r="AV149" s="14" t="inlineStr">
        <is>
          <t>L25I011</t>
        </is>
      </c>
      <c r="AW149" s="14" t="n">
        <v>-1505</v>
      </c>
      <c r="AX149" s="14" t="inlineStr">
        <is>
          <t>26.10.2025</t>
        </is>
      </c>
      <c r="AY149" s="14" t="inlineStr">
        <is>
          <t>L25I002</t>
        </is>
      </c>
      <c r="AZ149" s="14" t="n">
        <v>-1750</v>
      </c>
      <c r="BA149" s="14" t="inlineStr">
        <is>
          <t>26.10.2025</t>
        </is>
      </c>
      <c r="BB149" s="14" t="inlineStr">
        <is>
          <t>R-L25I003</t>
        </is>
      </c>
      <c r="BC149" s="14" t="n">
        <v>1505</v>
      </c>
      <c r="BD149" s="14" t="inlineStr">
        <is>
          <t>27.10.2025</t>
        </is>
      </c>
      <c r="BE149" s="14" t="inlineStr">
        <is>
          <t>R-L25I013</t>
        </is>
      </c>
      <c r="BF149" s="14" t="n">
        <v>1467</v>
      </c>
      <c r="BG149" s="8" t="inlineStr">
        <is>
          <t>27.10.2025 2-30.10.2025 15.11.2025 27.11.2025 07.12.2025 2-28.12.2025 01.01.2026 15.01.2026 01.02.2026 02.02.2026 10.02.2026 19.02.2026 23.02.2026</t>
        </is>
      </c>
      <c r="BH149" s="8" t="inlineStr">
        <is>
          <t>L25I001 L25J006 L25J007 L25J008 L25K001 MR250255 L25L007 L25L008 L26A001 L26A010 L26A015 L26A016 L26B003 L26B007 L26B008</t>
        </is>
      </c>
      <c r="BI149" s="14">
        <f>-(1750+1761+1467+1027+593+1248+1222+1610+1641+1611+1084+1120+1272+1461+1700)</f>
        <v/>
      </c>
      <c r="BJ149" s="14" t="inlineStr">
        <is>
          <t>28.10.2025</t>
        </is>
      </c>
      <c r="BK149" s="14" t="inlineStr">
        <is>
          <t>R-L25I012</t>
        </is>
      </c>
      <c r="BL149" s="14" t="n">
        <v>1761</v>
      </c>
      <c r="BM149" s="14" t="inlineStr">
        <is>
          <t>29.10.2025 2-02.11.2025 08.11.2025 08.11.2025 08.12.2025 3-27.01.2026 03.02.2026</t>
        </is>
      </c>
      <c r="BN149" s="14" t="inlineStr">
        <is>
          <t>R-L25I011 R-L25I001 R-L25I002 R-L25J007 R-L25J006 R-L25J008 R-L25K001 R-L25L005 R-L25L007 R-L26A001 R-L26A005</t>
        </is>
      </c>
      <c r="BO149" s="14">
        <f>(1248+1610+1700+1027+1641+593+1222+1084+1120+1272+1461)</f>
        <v/>
      </c>
    </row>
    <row r="150" hidden="1" ht="11.85" customHeight="1">
      <c r="A150" s="8" t="inlineStr">
        <is>
          <t>TP</t>
        </is>
      </c>
      <c r="B150" s="9" t="inlineStr">
        <is>
          <t>24-November.-2024</t>
        </is>
      </c>
      <c r="C150" s="8" t="inlineStr">
        <is>
          <t>NA</t>
        </is>
      </c>
      <c r="D150" s="22" t="n">
        <v>2400320</v>
      </c>
      <c r="E150" s="8" t="inlineStr">
        <is>
          <t>TP0005</t>
        </is>
      </c>
      <c r="F150" s="8" t="inlineStr">
        <is>
          <t>Label for FAS Chlorex 1% Outer Carton</t>
        </is>
      </c>
      <c r="G150" s="10" t="inlineStr">
        <is>
          <t>TP2400015</t>
        </is>
      </c>
      <c r="H150" s="8" t="inlineStr">
        <is>
          <t>Xiamen Nicest Paper Products Co., Ltd.</t>
        </is>
      </c>
      <c r="I150" s="8" t="n"/>
      <c r="J150" s="10" t="inlineStr">
        <is>
          <t>20240920NST-24</t>
        </is>
      </c>
      <c r="K150" s="10" t="inlineStr">
        <is>
          <t>09/2024</t>
        </is>
      </c>
      <c r="L150" s="10" t="inlineStr">
        <is>
          <t>00.09.2024</t>
        </is>
      </c>
      <c r="M150" s="10" t="inlineStr">
        <is>
          <t>09/2027</t>
        </is>
      </c>
      <c r="N150" s="10" t="inlineStr">
        <is>
          <t>00.09.2027</t>
        </is>
      </c>
      <c r="O150" s="8" t="inlineStr">
        <is>
          <t>NA</t>
        </is>
      </c>
      <c r="P150" s="10" t="inlineStr">
        <is>
          <t>NA</t>
        </is>
      </c>
      <c r="Q150" s="8" t="inlineStr">
        <is>
          <t>25.11.2026</t>
        </is>
      </c>
      <c r="R150" s="21" t="n"/>
      <c r="S150" s="12" t="n"/>
      <c r="T150" s="12" t="n"/>
      <c r="U150" s="13" t="n">
        <v>10097</v>
      </c>
      <c r="V150" s="14" t="inlineStr">
        <is>
          <t>No.</t>
        </is>
      </c>
      <c r="W150" s="14" t="n"/>
      <c r="X150" s="14" t="n"/>
      <c r="Y150" s="90" t="n">
        <v>6</v>
      </c>
      <c r="Z150" s="455">
        <f>U150-W150</f>
        <v/>
      </c>
      <c r="AA150" s="456">
        <f>AC150+AH150+AK150+AN150+AQ150+AT150+AW150+AZ150+BC150+BF150+BI150+BL150+BO150</f>
        <v/>
      </c>
      <c r="AB150" s="457" t="n">
        <v>0</v>
      </c>
      <c r="AC150" s="458">
        <f>Z150-AD150-AE150-AB150</f>
        <v/>
      </c>
      <c r="AD150" s="459" t="n"/>
      <c r="AE150" s="462" t="n">
        <v>0</v>
      </c>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c r="BA150" s="14" t="n"/>
      <c r="BB150" s="14" t="n"/>
      <c r="BC150" s="14" t="n"/>
      <c r="BD150" s="14" t="n"/>
      <c r="BE150" s="14" t="n"/>
      <c r="BF150" s="14" t="n"/>
      <c r="BG150" s="14" t="n"/>
      <c r="BH150" s="14" t="n"/>
      <c r="BI150" s="14" t="n"/>
      <c r="BJ150" s="14" t="n"/>
      <c r="BK150" s="14" t="n"/>
      <c r="BL150" s="14" t="n"/>
      <c r="BM150" s="14" t="n"/>
      <c r="BN150" s="14" t="n"/>
      <c r="BO150" s="14" t="n"/>
    </row>
    <row r="151" hidden="1" ht="11.85" customHeight="1">
      <c r="A151" s="8" t="inlineStr">
        <is>
          <t>TP</t>
        </is>
      </c>
      <c r="B151" s="9" t="inlineStr">
        <is>
          <t>24-November.-2024</t>
        </is>
      </c>
      <c r="C151" s="8" t="inlineStr">
        <is>
          <t>NA</t>
        </is>
      </c>
      <c r="D151" s="8" t="n">
        <v>2400321</v>
      </c>
      <c r="E151" s="8" t="inlineStr">
        <is>
          <t>TP0006</t>
        </is>
      </c>
      <c r="F151" s="8" t="inlineStr">
        <is>
          <t>Label for FAS Chlorex 0.5% Outer Carton</t>
        </is>
      </c>
      <c r="G151" s="10" t="inlineStr">
        <is>
          <t>TP2400016</t>
        </is>
      </c>
      <c r="H151" s="8" t="inlineStr">
        <is>
          <t>Xiamen Nicest Paper Products Co., Ltd.</t>
        </is>
      </c>
      <c r="I151" s="8" t="n"/>
      <c r="J151" s="10" t="inlineStr">
        <is>
          <t>20240920NST-25</t>
        </is>
      </c>
      <c r="K151" s="10" t="inlineStr">
        <is>
          <t>09/2024</t>
        </is>
      </c>
      <c r="L151" s="10" t="inlineStr">
        <is>
          <t>00.09.2024</t>
        </is>
      </c>
      <c r="M151" s="10" t="inlineStr">
        <is>
          <t>09/2027</t>
        </is>
      </c>
      <c r="N151" s="10" t="inlineStr">
        <is>
          <t>00.09.2027</t>
        </is>
      </c>
      <c r="O151" s="8" t="inlineStr">
        <is>
          <t>NA</t>
        </is>
      </c>
      <c r="P151" s="10" t="inlineStr">
        <is>
          <t>NA</t>
        </is>
      </c>
      <c r="Q151" s="8" t="inlineStr">
        <is>
          <t>25.11.2026</t>
        </is>
      </c>
      <c r="R151" s="11" t="n"/>
      <c r="S151" s="12" t="n"/>
      <c r="T151" s="12" t="n"/>
      <c r="U151" s="13" t="n">
        <v>10097</v>
      </c>
      <c r="V151" s="14" t="inlineStr">
        <is>
          <t>No.</t>
        </is>
      </c>
      <c r="W151" s="14" t="n"/>
      <c r="X151" s="14" t="n"/>
      <c r="Y151" s="90" t="n">
        <v>6</v>
      </c>
      <c r="Z151" s="455">
        <f>U151-W151</f>
        <v/>
      </c>
      <c r="AA151" s="456">
        <f>AC151+AH151+AK151+AN151+AQ151+AT151+AW151+AZ151+BC151+BF151+BI151+BL151+BO151</f>
        <v/>
      </c>
      <c r="AB151" s="457" t="n">
        <v>0</v>
      </c>
      <c r="AC151" s="458">
        <f>Z151-AD151-AE151-AB151</f>
        <v/>
      </c>
      <c r="AD151" s="459" t="n"/>
      <c r="AE151" s="462" t="n">
        <v>0</v>
      </c>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 t="n"/>
      <c r="AX151" s="14" t="n"/>
      <c r="AY151" s="14" t="n"/>
      <c r="AZ151" s="14" t="n"/>
      <c r="BA151" s="14" t="n"/>
      <c r="BB151" s="14" t="n"/>
      <c r="BC151" s="14" t="n"/>
      <c r="BD151" s="14" t="n"/>
      <c r="BE151" s="14" t="n"/>
      <c r="BF151" s="14" t="n"/>
      <c r="BG151" s="14" t="n"/>
      <c r="BH151" s="14" t="n"/>
      <c r="BI151" s="14" t="n"/>
      <c r="BJ151" s="14" t="n"/>
      <c r="BK151" s="14" t="n"/>
      <c r="BL151" s="14" t="n"/>
      <c r="BM151" s="14" t="n"/>
      <c r="BN151" s="14" t="n"/>
      <c r="BO151" s="14" t="n"/>
    </row>
    <row r="152" hidden="1" ht="11.85" customHeight="1">
      <c r="A152" s="8" t="inlineStr">
        <is>
          <t>TP</t>
        </is>
      </c>
      <c r="B152" s="9" t="inlineStr">
        <is>
          <t>24-November.-2024</t>
        </is>
      </c>
      <c r="C152" s="8" t="inlineStr">
        <is>
          <t>NA</t>
        </is>
      </c>
      <c r="D152" s="22" t="n">
        <v>2400322</v>
      </c>
      <c r="E152" s="8" t="inlineStr">
        <is>
          <t>TP0004</t>
        </is>
      </c>
      <c r="F152" s="8" t="inlineStr">
        <is>
          <t>Label for FAS IODO Prep.1% Outer Carton</t>
        </is>
      </c>
      <c r="G152" s="10" t="inlineStr">
        <is>
          <t>TP2400017</t>
        </is>
      </c>
      <c r="H152" s="8" t="inlineStr">
        <is>
          <t>Xiamen Nicest Paper Products Co., Ltd.</t>
        </is>
      </c>
      <c r="I152" s="8" t="n"/>
      <c r="J152" s="10" t="inlineStr">
        <is>
          <t>20240920NST-26</t>
        </is>
      </c>
      <c r="K152" s="10" t="inlineStr">
        <is>
          <t>09/2024</t>
        </is>
      </c>
      <c r="L152" s="10" t="inlineStr">
        <is>
          <t>00.09.2024</t>
        </is>
      </c>
      <c r="M152" s="10" t="inlineStr">
        <is>
          <t>09/2027</t>
        </is>
      </c>
      <c r="N152" s="10" t="inlineStr">
        <is>
          <t>00.09.2027</t>
        </is>
      </c>
      <c r="O152" s="8" t="inlineStr">
        <is>
          <t>NA</t>
        </is>
      </c>
      <c r="P152" s="10" t="inlineStr">
        <is>
          <t>NA</t>
        </is>
      </c>
      <c r="Q152" s="8" t="inlineStr">
        <is>
          <t>25.11.2026</t>
        </is>
      </c>
      <c r="R152" s="21" t="n"/>
      <c r="S152" s="12" t="n"/>
      <c r="T152" s="12" t="n"/>
      <c r="U152" s="13" t="n">
        <v>5247</v>
      </c>
      <c r="V152" s="14" t="inlineStr">
        <is>
          <t>No.</t>
        </is>
      </c>
      <c r="W152" s="14" t="n"/>
      <c r="X152" s="14" t="n"/>
      <c r="Y152" s="90" t="n"/>
      <c r="Z152" s="455">
        <f>U152-W152</f>
        <v/>
      </c>
      <c r="AA152" s="456">
        <f>AC152+AH152+AK152+AN152+AQ152+AT152+AW152+AZ152+BC152+BF152+BI152+BL152+BO152</f>
        <v/>
      </c>
      <c r="AB152" s="457" t="n">
        <v>0</v>
      </c>
      <c r="AC152" s="458">
        <f>Z152-AD152-AE152-AB152</f>
        <v/>
      </c>
      <c r="AD152" s="459" t="n"/>
      <c r="AE152" s="462" t="n">
        <v>0</v>
      </c>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c r="BA152" s="14" t="n"/>
      <c r="BB152" s="14" t="n"/>
      <c r="BC152" s="14" t="n"/>
      <c r="BD152" s="14" t="n"/>
      <c r="BE152" s="14" t="n"/>
      <c r="BF152" s="14" t="n"/>
      <c r="BG152" s="14" t="n"/>
      <c r="BH152" s="14" t="n"/>
      <c r="BI152" s="14" t="n"/>
      <c r="BJ152" s="14" t="n"/>
      <c r="BK152" s="14" t="n"/>
      <c r="BL152" s="14" t="n"/>
      <c r="BM152" s="14" t="n"/>
      <c r="BN152" s="14" t="n"/>
      <c r="BO152" s="14" t="n"/>
    </row>
    <row r="153" hidden="1" ht="11.85" customHeight="1">
      <c r="A153" s="8" t="inlineStr">
        <is>
          <t>SP</t>
        </is>
      </c>
      <c r="B153" s="9" t="inlineStr">
        <is>
          <t>24-November.-2024</t>
        </is>
      </c>
      <c r="C153" s="8" t="inlineStr">
        <is>
          <t>NA</t>
        </is>
      </c>
      <c r="D153" s="8" t="n">
        <v>2400323</v>
      </c>
      <c r="E153" s="22" t="inlineStr">
        <is>
          <t>SP0074</t>
        </is>
      </c>
      <c r="F153" s="22" t="inlineStr">
        <is>
          <t>Box-FAS Chlorex 2% [ 40L X 27.5W X 7H cm]</t>
        </is>
      </c>
      <c r="G153" s="10" t="inlineStr">
        <is>
          <t>SP2400121</t>
        </is>
      </c>
      <c r="H153" s="8" t="inlineStr">
        <is>
          <t>Xiamen Nicest Paper Products Co., Ltd.</t>
        </is>
      </c>
      <c r="I153" s="8" t="n"/>
      <c r="J153" s="10" t="inlineStr">
        <is>
          <t>20240920NST-29</t>
        </is>
      </c>
      <c r="K153" s="10" t="inlineStr">
        <is>
          <t>09/2024</t>
        </is>
      </c>
      <c r="L153" s="10" t="inlineStr">
        <is>
          <t>00.09.2024</t>
        </is>
      </c>
      <c r="M153" s="10" t="inlineStr">
        <is>
          <t>09/2027</t>
        </is>
      </c>
      <c r="N153" s="10" t="inlineStr">
        <is>
          <t>00.09.2027</t>
        </is>
      </c>
      <c r="O153" s="8" t="inlineStr">
        <is>
          <t>NA</t>
        </is>
      </c>
      <c r="P153" s="10" t="inlineStr">
        <is>
          <t>NA</t>
        </is>
      </c>
      <c r="Q153" s="8" t="inlineStr">
        <is>
          <t>25.11.2026</t>
        </is>
      </c>
      <c r="R153" s="11" t="n"/>
      <c r="S153" s="12" t="n"/>
      <c r="T153" s="12" t="n"/>
      <c r="U153" s="13" t="n">
        <v>56833</v>
      </c>
      <c r="V153" s="14" t="inlineStr">
        <is>
          <t>No.</t>
        </is>
      </c>
      <c r="W153" s="14" t="n"/>
      <c r="X153" s="14" t="n"/>
      <c r="Y153" s="90" t="n"/>
      <c r="Z153" s="455">
        <f>U153-W153</f>
        <v/>
      </c>
      <c r="AA153" s="456">
        <f>AC153+AH153+AK153+AN153+AQ153+AT153+AW153+AZ153+BC153+BF153+BI153+BL153+BO153</f>
        <v/>
      </c>
      <c r="AB153" s="457" t="n">
        <v>0</v>
      </c>
      <c r="AC153" s="458">
        <f>Z153-AD153-AE153-AB153</f>
        <v/>
      </c>
      <c r="AD153" s="459" t="n"/>
      <c r="AE153" s="462" t="n">
        <v>0</v>
      </c>
      <c r="AF153" s="14" t="inlineStr">
        <is>
          <t>03.08.2025</t>
        </is>
      </c>
      <c r="AG153" s="14" t="inlineStr">
        <is>
          <t>L25G007</t>
        </is>
      </c>
      <c r="AH153" s="14" t="n">
        <v>-1235</v>
      </c>
      <c r="AI153" s="14" t="inlineStr">
        <is>
          <t>03.08.2025</t>
        </is>
      </c>
      <c r="AJ153" s="14" t="inlineStr">
        <is>
          <t>L25G006</t>
        </is>
      </c>
      <c r="AK153" s="14" t="n">
        <v>-450</v>
      </c>
      <c r="AL153" s="14" t="inlineStr">
        <is>
          <t>07.08.2025</t>
        </is>
      </c>
      <c r="AM153" s="14" t="inlineStr">
        <is>
          <t>R-L25G006</t>
        </is>
      </c>
      <c r="AN153" s="14" t="n">
        <v>8</v>
      </c>
      <c r="AO153" s="14" t="inlineStr">
        <is>
          <t>06.08.2025</t>
        </is>
      </c>
      <c r="AP153" s="8" t="inlineStr">
        <is>
          <t>R-L25G007</t>
        </is>
      </c>
      <c r="AQ153" s="14" t="n">
        <v>17</v>
      </c>
      <c r="AR153" s="14" t="inlineStr">
        <is>
          <t>18.08.2025</t>
        </is>
      </c>
      <c r="AS153" s="14" t="inlineStr">
        <is>
          <t>L25G012</t>
        </is>
      </c>
      <c r="AT153" s="14" t="n">
        <v>-2300</v>
      </c>
      <c r="AU153" s="14" t="inlineStr">
        <is>
          <t>19.08.2025</t>
        </is>
      </c>
      <c r="AV153" s="14" t="inlineStr">
        <is>
          <t>L25G011</t>
        </is>
      </c>
      <c r="AW153" s="14" t="n">
        <v>-308</v>
      </c>
      <c r="AX153" s="14" t="inlineStr">
        <is>
          <t>20.08.2025</t>
        </is>
      </c>
      <c r="AY153" s="14" t="inlineStr">
        <is>
          <t>L25H005</t>
        </is>
      </c>
      <c r="AZ153" s="14" t="n">
        <v>-1500</v>
      </c>
      <c r="BA153" s="14" t="inlineStr">
        <is>
          <t>24.08.2025</t>
        </is>
      </c>
      <c r="BB153" s="14" t="inlineStr">
        <is>
          <t>R-L25G012</t>
        </is>
      </c>
      <c r="BC153" s="14" t="n">
        <v>23</v>
      </c>
      <c r="BD153" s="14" t="inlineStr">
        <is>
          <t>24.08.2025 14.09.2025</t>
        </is>
      </c>
      <c r="BE153" s="14" t="inlineStr">
        <is>
          <t>R-L25G011 R-L25H010</t>
        </is>
      </c>
      <c r="BF153" s="14">
        <f>(4+9)</f>
        <v/>
      </c>
      <c r="BG153" s="14" t="inlineStr">
        <is>
          <t>24.08.2025 11.09.2025 21.10.2025 23.06.2025 2-02.11.2025 12.01.2026 2-27.01.2026 23.02.2026</t>
        </is>
      </c>
      <c r="BH153" s="14" t="inlineStr">
        <is>
          <t>R-L25H005 R-L25H009 R-L25J005 R-L25J010 R-L25I003 R-L25I001 R-L25I002 R-L25J003 R-L25L005 R-L26A001 R-L26A017</t>
        </is>
      </c>
      <c r="BI153" s="14">
        <f>(12+11+59+14+13+21+26+3+7+17+73)</f>
        <v/>
      </c>
      <c r="BJ153" s="14" t="inlineStr">
        <is>
          <t>08.09.2025</t>
        </is>
      </c>
      <c r="BK153" s="14" t="inlineStr">
        <is>
          <t>L25H010</t>
        </is>
      </c>
      <c r="BL153" s="14" t="n">
        <v>-1536</v>
      </c>
      <c r="BM153" s="14" t="inlineStr">
        <is>
          <t>08.09.2025 2-19.10.2025 21.10.2025 22.10.2025 26.10.2025 27.10.2025 11.11.2025 23.12.2025 01.01.2026 15.01.2026 21.01.2026 29.01.2026 01.02.2026 02.02.2026 19.02.2026 23.02.2026</t>
        </is>
      </c>
      <c r="BN153" s="14" t="inlineStr">
        <is>
          <t>L25H009 L25I010 L25I005  L25I003 L25I002 L25I001 0026 0066 L26A001 L26A010 MR260013 L26A017 L26A015 L26A016 L26B007 L26B008</t>
        </is>
      </c>
      <c r="BO153" s="14">
        <f>-(764+1523+2100+1500+500+1018+1+1342+2200+370+200+800+2300+3000+1300+900)</f>
        <v/>
      </c>
    </row>
    <row r="154" hidden="1" ht="11.85" customHeight="1">
      <c r="A154" s="8" t="inlineStr">
        <is>
          <t>SP</t>
        </is>
      </c>
      <c r="B154" s="9" t="inlineStr">
        <is>
          <t>24-November.-2024</t>
        </is>
      </c>
      <c r="C154" s="8" t="inlineStr">
        <is>
          <t>NA</t>
        </is>
      </c>
      <c r="D154" s="22" t="n">
        <v>2400324</v>
      </c>
      <c r="E154" s="32" t="inlineStr">
        <is>
          <t>SP0073</t>
        </is>
      </c>
      <c r="F154" s="22" t="inlineStr">
        <is>
          <t>Box-FAS Chlorex 2% [ 40L X 22.5W X 5.6H cm]</t>
        </is>
      </c>
      <c r="G154" s="10" t="inlineStr">
        <is>
          <t>SP2400122</t>
        </is>
      </c>
      <c r="H154" s="8" t="inlineStr">
        <is>
          <t>Xiamen Nicest Paper Products Co., Ltd.</t>
        </is>
      </c>
      <c r="I154" s="8" t="n"/>
      <c r="J154" s="10" t="inlineStr">
        <is>
          <t>20240920NST-30</t>
        </is>
      </c>
      <c r="K154" s="10" t="inlineStr">
        <is>
          <t>09/2024</t>
        </is>
      </c>
      <c r="L154" s="10" t="inlineStr">
        <is>
          <t>00.09.2024</t>
        </is>
      </c>
      <c r="M154" s="10" t="inlineStr">
        <is>
          <t>09/2027</t>
        </is>
      </c>
      <c r="N154" s="10" t="inlineStr">
        <is>
          <t>00.09.2027</t>
        </is>
      </c>
      <c r="O154" s="8" t="inlineStr">
        <is>
          <t>NA</t>
        </is>
      </c>
      <c r="P154" s="10" t="inlineStr">
        <is>
          <t>NA</t>
        </is>
      </c>
      <c r="Q154" s="8" t="inlineStr">
        <is>
          <t>25.11.2026</t>
        </is>
      </c>
      <c r="R154" s="21" t="n"/>
      <c r="S154" s="12" t="n"/>
      <c r="T154" s="12" t="n"/>
      <c r="U154" s="13" t="n">
        <v>68504</v>
      </c>
      <c r="V154" s="14" t="inlineStr">
        <is>
          <t>No.</t>
        </is>
      </c>
      <c r="W154" s="14" t="n"/>
      <c r="X154" s="14" t="n"/>
      <c r="Y154" s="90" t="n"/>
      <c r="Z154" s="455">
        <f>U154-W154</f>
        <v/>
      </c>
      <c r="AA154" s="456">
        <f>AC154+AH154+AK154+AN154+AQ154+AT154+AW154+AZ154+BC154+BF154+BI154+BL154+BO154</f>
        <v/>
      </c>
      <c r="AB154" s="457" t="n">
        <v>0</v>
      </c>
      <c r="AC154" s="458">
        <f>Z154-AD154-AE154-AB154</f>
        <v/>
      </c>
      <c r="AD154" s="459" t="n"/>
      <c r="AE154" s="462" t="n">
        <v>0</v>
      </c>
      <c r="AF154" s="14" t="inlineStr">
        <is>
          <t>07.09.2025</t>
        </is>
      </c>
      <c r="AG154" s="14" t="inlineStr">
        <is>
          <t>L25H011</t>
        </is>
      </c>
      <c r="AH154" s="14" t="n">
        <v>-378</v>
      </c>
      <c r="AI154" s="14" t="inlineStr">
        <is>
          <t>09.08.2025</t>
        </is>
      </c>
      <c r="AJ154" s="14" t="inlineStr">
        <is>
          <t>L25H007</t>
        </is>
      </c>
      <c r="AK154" s="14" t="n">
        <v>-400</v>
      </c>
      <c r="AL154" s="14" t="inlineStr">
        <is>
          <t>08.09.2025</t>
        </is>
      </c>
      <c r="AM154" s="14" t="inlineStr">
        <is>
          <t>L25H006</t>
        </is>
      </c>
      <c r="AN154" s="14" t="n">
        <v>-250</v>
      </c>
      <c r="AO154" s="14" t="inlineStr">
        <is>
          <t>08.09.2025</t>
        </is>
      </c>
      <c r="AP154" s="14" t="inlineStr">
        <is>
          <t>L25G009</t>
        </is>
      </c>
      <c r="AQ154" s="14" t="n">
        <v>-2500</v>
      </c>
      <c r="AR154" s="14" t="inlineStr">
        <is>
          <t>09.09.2025</t>
        </is>
      </c>
      <c r="AS154" s="14" t="inlineStr">
        <is>
          <t>R-L25H011</t>
        </is>
      </c>
      <c r="AT154" s="14" t="n">
        <v>6</v>
      </c>
      <c r="AU154" s="14" t="inlineStr">
        <is>
          <t>09.09.2025</t>
        </is>
      </c>
      <c r="AV154" s="14" t="inlineStr">
        <is>
          <t>L25H007</t>
        </is>
      </c>
      <c r="AW154" s="14" t="n">
        <v>7</v>
      </c>
      <c r="AX154" s="14" t="inlineStr">
        <is>
          <t>09.09.2025</t>
        </is>
      </c>
      <c r="AY154" s="14" t="inlineStr">
        <is>
          <t>MR250167</t>
        </is>
      </c>
      <c r="AZ154" s="14" t="n">
        <v>-22</v>
      </c>
      <c r="BA154" s="14" t="inlineStr">
        <is>
          <t>16.09.2025 22.10.2025</t>
        </is>
      </c>
      <c r="BB154" s="14" t="inlineStr">
        <is>
          <t>L25G001 L25I013</t>
        </is>
      </c>
      <c r="BC154" s="14">
        <f>-(2325+1897)</f>
        <v/>
      </c>
      <c r="BD154" s="14" t="inlineStr">
        <is>
          <t>25.09.2025</t>
        </is>
      </c>
      <c r="BE154" s="14" t="inlineStr">
        <is>
          <t>R-L25G001</t>
        </is>
      </c>
      <c r="BF154" s="14" t="n">
        <v>37</v>
      </c>
      <c r="BG154" s="14" t="inlineStr">
        <is>
          <t>23.10.2025</t>
        </is>
      </c>
      <c r="BH154" s="14" t="inlineStr">
        <is>
          <t>L25I012</t>
        </is>
      </c>
      <c r="BI154" s="14">
        <f>-(183+1)</f>
        <v/>
      </c>
      <c r="BJ154" s="14" t="inlineStr">
        <is>
          <t>23.10.2025 26.10.2025 29.10.2025 3-30.10.2025 02.11.2025 6-11.11.2025 18.11.2025 26.11.2025 27.11.2025 30.11.2025 07.12.2025 07.12.2025 07.12.2025 17.12.2025 22.12.2025 23.12.2025 25.12.2025 3-28.12.2025 29.12.2025 07.01.2026 15.01.2026 29.01.2026 01.02.2026 02.02.2026 10.02.2026 2-16.02.2026 23.02.2026</t>
        </is>
      </c>
      <c r="BK154" s="14" t="inlineStr">
        <is>
          <t>L25H003 L25I011 L25J005 L25J004 L25J006 L25J007 MR250215 17 13 19 18 20 39 L25J008 L25J011 45 L25K001  L25K002 L25J013 L25L001 MR250255 L25L003 L25K0011 0065 L25K010 L25L007 L25L008 L25L006 L25L005 L26A006 L26A009 L26A018 L26B001 L26B002 L26B003 MR260035 L26B004 L26B010</t>
        </is>
      </c>
      <c r="BL154" s="14">
        <f>-(2519+3600+1500+300+575+2582+10+1+1+1+1+1+1+2500+3400+1+1+3300+1800+1000+2500+200+1825+497+318+2750+600+3000+1250+1850+175+200+1300+900+700+1524+100+1900+200)</f>
        <v/>
      </c>
      <c r="BM154" s="14" t="inlineStr">
        <is>
          <t>27.10.2025 2-28.10.2025 29.10.2025 08.11.2025 06.11.2025 26.11.2025 02.12.2025 08.12.2025 09.12.2025 24.12.2025 2-31.12.2025 04.01.2026 05.01.2026 08.01.2026 2-27.01.2026 16.02.2026 2-23.02.2026</t>
        </is>
      </c>
      <c r="BN154" s="14" t="inlineStr">
        <is>
          <t>R-L25I013 R-L25H003 R-L25I012 R-L25I011 R-L25J007 R-L25J005 R-L25J006 R-L25J011 R-L25K002 R-L25K001 R-L25J013 R-L25K011 R-L25K010 R-L25H003 R-L25K005 R-L25L001 R-L25L003 R-L25L002 R-L25L005 R-L25L007 R-L26A018 R-L26B001 R-L26B002</t>
        </is>
      </c>
      <c r="BO154" s="14">
        <f>(15+5+5+20+38+13+6+591+66+85+12+9+7+13+3+34+28+32+17+16+17+9+27+34)</f>
        <v/>
      </c>
    </row>
    <row r="155" hidden="1" ht="11.85" customHeight="1">
      <c r="A155" s="8" t="inlineStr">
        <is>
          <t>TP</t>
        </is>
      </c>
      <c r="B155" s="9" t="inlineStr">
        <is>
          <t>28-November.-2024</t>
        </is>
      </c>
      <c r="C155" s="8" t="inlineStr">
        <is>
          <t>NA</t>
        </is>
      </c>
      <c r="D155" s="22" t="n">
        <v>2400326</v>
      </c>
      <c r="E155" s="8" t="inlineStr">
        <is>
          <t>TP0001</t>
        </is>
      </c>
      <c r="F155" s="8" t="inlineStr">
        <is>
          <t>Outer Carton for FAS Chlorex 41L x 37.5W x 24.5H cm</t>
        </is>
      </c>
      <c r="G155" s="10" t="inlineStr">
        <is>
          <t>TP2400019</t>
        </is>
      </c>
      <c r="H155" s="8" t="inlineStr">
        <is>
          <t>Xiamen Nicest Paper Products Co., Ltd.</t>
        </is>
      </c>
      <c r="I155" s="8" t="n"/>
      <c r="J155" s="10" t="inlineStr">
        <is>
          <t>20240920NST-32</t>
        </is>
      </c>
      <c r="K155" s="10" t="inlineStr">
        <is>
          <t>09/2024</t>
        </is>
      </c>
      <c r="L155" s="10" t="inlineStr">
        <is>
          <t>00.09.2024</t>
        </is>
      </c>
      <c r="M155" s="10" t="inlineStr">
        <is>
          <t>09/2027</t>
        </is>
      </c>
      <c r="N155" s="10" t="inlineStr">
        <is>
          <t>00.09.2027</t>
        </is>
      </c>
      <c r="O155" s="8" t="inlineStr">
        <is>
          <t>NA</t>
        </is>
      </c>
      <c r="P155" s="10" t="inlineStr">
        <is>
          <t>NA</t>
        </is>
      </c>
      <c r="Q155" s="8" t="inlineStr">
        <is>
          <t>04.12.2026</t>
        </is>
      </c>
      <c r="R155" s="21" t="n"/>
      <c r="S155" s="12" t="n"/>
      <c r="T155" s="12" t="n"/>
      <c r="U155" s="13" t="n">
        <v>16735</v>
      </c>
      <c r="V155" s="14" t="inlineStr">
        <is>
          <t>No.</t>
        </is>
      </c>
      <c r="W155" s="14" t="n"/>
      <c r="X155" s="14" t="n"/>
      <c r="Y155" s="90" t="n"/>
      <c r="Z155" s="455">
        <f>U155-W155</f>
        <v/>
      </c>
      <c r="AA155" s="456">
        <f>AC155+AH155+AK155+AN155+AQ155+AT155+AW155+AZ155+BC155+BF155+BI155+BL155+BO155</f>
        <v/>
      </c>
      <c r="AB155" s="457" t="n">
        <v>0</v>
      </c>
      <c r="AC155" s="458">
        <f>Z155-AD155-AE155-AB155</f>
        <v/>
      </c>
      <c r="AD155" s="459" t="n"/>
      <c r="AE155" s="462" t="n">
        <v>0</v>
      </c>
      <c r="AF155" s="8" t="inlineStr">
        <is>
          <t>02.06.2025 27.07.2025</t>
        </is>
      </c>
      <c r="AG155" s="8" t="inlineStr">
        <is>
          <t>L25D010 MR250140</t>
        </is>
      </c>
      <c r="AH155" s="14">
        <f>(-511-4)</f>
        <v/>
      </c>
      <c r="AI155" s="8" t="inlineStr">
        <is>
          <t>11.06.2025 04.08.2025</t>
        </is>
      </c>
      <c r="AJ155" s="8" t="inlineStr">
        <is>
          <t>L25E002 R-L25F009</t>
        </is>
      </c>
      <c r="AK155" s="14">
        <f>-(422-3)</f>
        <v/>
      </c>
      <c r="AL155" s="8" t="inlineStr">
        <is>
          <t>15.06.2025 05.08.2025</t>
        </is>
      </c>
      <c r="AM155" s="8" t="inlineStr">
        <is>
          <t>L25E002 L25G002</t>
        </is>
      </c>
      <c r="AN155" s="14">
        <f>(145-95)</f>
        <v/>
      </c>
      <c r="AO155" s="8" t="inlineStr">
        <is>
          <t>24.06.2025 05.08.2025 07.12.2025</t>
        </is>
      </c>
      <c r="AP155" s="8" t="inlineStr">
        <is>
          <t>L25E006 L25G003 L25J013</t>
        </is>
      </c>
      <c r="AQ155" s="14">
        <f>-(559+95+167)</f>
        <v/>
      </c>
      <c r="AR155" s="14" t="inlineStr">
        <is>
          <t>09.07.2025</t>
        </is>
      </c>
      <c r="AS155" s="14" t="inlineStr">
        <is>
          <t>MR250127</t>
        </is>
      </c>
      <c r="AT155" s="14">
        <f>-1550</f>
        <v/>
      </c>
      <c r="AU155" s="14" t="inlineStr">
        <is>
          <t>10.07.2025</t>
        </is>
      </c>
      <c r="AV155" s="14" t="inlineStr">
        <is>
          <t>L25F005</t>
        </is>
      </c>
      <c r="AW155" s="14" t="n">
        <v>-583</v>
      </c>
      <c r="AX155" s="14" t="inlineStr">
        <is>
          <t>13.07.2025</t>
        </is>
      </c>
      <c r="AY155" s="14" t="inlineStr">
        <is>
          <t>L25F003</t>
        </is>
      </c>
      <c r="AZ155" s="14" t="n">
        <v>-92</v>
      </c>
      <c r="BA155" s="14" t="inlineStr">
        <is>
          <t>14.07.2025</t>
        </is>
      </c>
      <c r="BB155" s="14" t="inlineStr">
        <is>
          <t>L25E005</t>
        </is>
      </c>
      <c r="BC155" s="14" t="n">
        <v>-510</v>
      </c>
      <c r="BD155" s="14" t="inlineStr">
        <is>
          <t>21.07.2025</t>
        </is>
      </c>
      <c r="BE155" s="14" t="inlineStr">
        <is>
          <t>L25F007</t>
        </is>
      </c>
      <c r="BF155" s="14" t="n">
        <v>-917</v>
      </c>
      <c r="BG155" s="14" t="inlineStr">
        <is>
          <t>21.07.2025</t>
        </is>
      </c>
      <c r="BH155" s="14" t="inlineStr">
        <is>
          <t>L25F008</t>
        </is>
      </c>
      <c r="BI155" s="14" t="n">
        <v>-109</v>
      </c>
      <c r="BJ155" s="8" t="inlineStr">
        <is>
          <t>19.07.2025 10.08.2025 11.08.2025 19.08.2025 24.08.2025 24.08.2025 24.08.2025 07.09.2025 3-08.09.2025 16.09.2025 07.10.2025 22.10.2025 23.10.2025 23.10.2025 26.10.2025 27.10.2025 29.10.2025 3-30.10.2025 02.11.2025 10.11.2025 2-11.11.2025 15.11.2025 18.11.2025 26.11.2025 27.11.2025 27.11.2025 30.11.2025 07.12.2025 07.12.2025 08.12.2025 17.12.2025 22.12.2025 23.12.2025 2-24.12.2025 25.12.2025 4-28.12.2025 29.12.2025 3-07.01.2026 2-11.01.2026 15.01.2026 29.01.2026 01.02.2026 02.02.2026 10.02.2026 2-16.02.2026 23.02.2026</t>
        </is>
      </c>
      <c r="BK155" s="8" t="inlineStr">
        <is>
          <t>L25F009 L25G010 L25G013 L25G004 MR250156L25G008 MR250157L25H001 MR250158 L25F002 L25H011 L25H007 L25H006 L25H007 L25G001 L25G005 L25I013 L25I012 L25H003 L25I011 MR250211 L25J005 L25J004 L25J006 L25J007 MR250215 L25J009 L25J010 14 L25J008 L25J011 L25K004 14 L25K001 L25K002 L25L001 MR250255 L25L002 L25L003 L25K0011 0065 L25L004 67 L25K010 L25L005 L25L007 L25L008 L25L006 L25L005 L26A006 L26A005 L25A004 L26A008 L26A007 L26A009 L26A018 L26B001 L26B002 L26B003 MR260035 L26B004 L26B010</t>
        </is>
      </c>
      <c r="BL155" s="14">
        <f>-(110+100+334+110+174+174+66+442+67+42+417+388+222+316+31+420+597+7+250+50+96+431+2+70+56+2+417+560+28+2+550+288+417+32+334+305+83+53+27+8+459+67+100+500+209+309+30+60+60+28+17+34+220+150+115+255+15+310+26)</f>
        <v/>
      </c>
      <c r="BM155" s="8" t="inlineStr">
        <is>
          <t>21.07.2025 07.08.2025 07.08.2025 10.08.2025 11.08.2025 18.08.2025 24.08.2025 26.08.2025 26.08.2025 26.08.2025 09.09.2025 09.09.2025 27.10.2025 28.10.2025 06.11.2025 01.12.2025 R-L25H003 04.01.2026 27.01.2026 2-27.01.2026 03.02.2026 04.02.2026 16.02.2026 23.02.2026</t>
        </is>
      </c>
      <c r="BN155" s="8" t="inlineStr">
        <is>
          <t>R-L25E005 R-L25F008 R-L25G002 R-L25G003 R-L25G010 R-L25G013 R-L25G004 R-L25H001 R-L25G008 R-L25F002 R-L25H011 L25H007 R-L25G001 R-L25I013 R-L25I012 R-L25J007 R-L25K004 R-C25K005 R-L25J013 R-L25K011 R-L25H003 R-L25K005 R-L25L004 R-0067/2025 R-L25L007 R-L26A007 R-L25L005 R-L26A018 R-L26B002</t>
        </is>
      </c>
      <c r="BO155" s="14">
        <f>(178+5+7+2+2+112+39+40+1+1+1+1+6+1+1+3+5+1+3+1+4+1+5+2+1+67+1+4)</f>
        <v/>
      </c>
    </row>
    <row r="156" hidden="1" ht="11.85" customHeight="1">
      <c r="A156" s="8" t="inlineStr">
        <is>
          <t>TP</t>
        </is>
      </c>
      <c r="B156" s="9" t="inlineStr">
        <is>
          <t>28-November.-2024</t>
        </is>
      </c>
      <c r="C156" s="8" t="n"/>
      <c r="D156" s="8" t="n">
        <v>2400327</v>
      </c>
      <c r="E156" s="22" t="inlineStr">
        <is>
          <t>TP0003</t>
        </is>
      </c>
      <c r="F156" s="22" t="inlineStr">
        <is>
          <t>Outer Carton for FAS Chlorex 45.5Lx 41W x 29.5H cm</t>
        </is>
      </c>
      <c r="G156" s="10" t="inlineStr">
        <is>
          <t>TP2400020</t>
        </is>
      </c>
      <c r="H156" s="8" t="inlineStr">
        <is>
          <t>Xiamen Nicest Paper Products Co., Ltd.</t>
        </is>
      </c>
      <c r="I156" s="8" t="n"/>
      <c r="J156" s="10" t="inlineStr">
        <is>
          <t>20240920NST-31</t>
        </is>
      </c>
      <c r="K156" s="10" t="inlineStr">
        <is>
          <t>09/2024</t>
        </is>
      </c>
      <c r="L156" s="10" t="inlineStr">
        <is>
          <t>00.09.2024</t>
        </is>
      </c>
      <c r="M156" s="10" t="inlineStr">
        <is>
          <t>09/2027</t>
        </is>
      </c>
      <c r="N156" s="10" t="inlineStr">
        <is>
          <t>00.09.2027</t>
        </is>
      </c>
      <c r="O156" s="8" t="inlineStr">
        <is>
          <t>NA</t>
        </is>
      </c>
      <c r="P156" s="10" t="inlineStr">
        <is>
          <t>NA</t>
        </is>
      </c>
      <c r="Q156" s="8" t="inlineStr">
        <is>
          <t>04.12.2026</t>
        </is>
      </c>
      <c r="R156" s="11" t="n"/>
      <c r="S156" s="12" t="n"/>
      <c r="T156" s="12" t="n"/>
      <c r="U156" s="13" t="n">
        <v>9000</v>
      </c>
      <c r="V156" s="14" t="inlineStr">
        <is>
          <t>No.</t>
        </is>
      </c>
      <c r="W156" s="14" t="n">
        <v>9</v>
      </c>
      <c r="X156" s="14" t="n"/>
      <c r="Y156" s="90" t="n"/>
      <c r="Z156" s="455">
        <f>U156-W156</f>
        <v/>
      </c>
      <c r="AA156" s="456">
        <f>AC156+AH156+AK156+AN156+AQ156+AT156+AW156+AZ156+BC156+BF156+BI156+BL156+BO156</f>
        <v/>
      </c>
      <c r="AB156" s="457" t="n">
        <v>0</v>
      </c>
      <c r="AC156" s="458">
        <f>Z156-AD156-AE156-AB156</f>
        <v/>
      </c>
      <c r="AD156" s="459" t="n"/>
      <c r="AE156" s="462" t="n">
        <v>0</v>
      </c>
      <c r="AF156" s="8" t="inlineStr">
        <is>
          <t>03.08.2025</t>
        </is>
      </c>
      <c r="AG156" s="14" t="inlineStr">
        <is>
          <t>L25G007</t>
        </is>
      </c>
      <c r="AH156" s="14" t="n">
        <v>-199</v>
      </c>
      <c r="AI156" s="14" t="inlineStr">
        <is>
          <t>07.08.2025</t>
        </is>
      </c>
      <c r="AJ156" s="14" t="inlineStr">
        <is>
          <t>R-L25G007</t>
        </is>
      </c>
      <c r="AK156" s="14" t="n">
        <v>2</v>
      </c>
      <c r="AL156" s="14" t="inlineStr">
        <is>
          <t>19.08.2025</t>
        </is>
      </c>
      <c r="AM156" s="14" t="inlineStr">
        <is>
          <t>L25G011</t>
        </is>
      </c>
      <c r="AN156" s="14" t="n">
        <v>-52</v>
      </c>
      <c r="AO156" s="14" t="inlineStr">
        <is>
          <t>18.08.2025</t>
        </is>
      </c>
      <c r="AP156" s="14" t="inlineStr">
        <is>
          <t>L25G012</t>
        </is>
      </c>
      <c r="AQ156" s="14" t="n">
        <v>-384</v>
      </c>
      <c r="AR156" s="14" t="inlineStr">
        <is>
          <t>20.08.2025</t>
        </is>
      </c>
      <c r="AS156" s="14" t="inlineStr">
        <is>
          <t>L25H005</t>
        </is>
      </c>
      <c r="AT156" s="14" t="n">
        <v>-250</v>
      </c>
      <c r="AU156" s="14" t="inlineStr">
        <is>
          <t>24.08.2025</t>
        </is>
      </c>
      <c r="AV156" s="14" t="inlineStr">
        <is>
          <t>R-L25G012</t>
        </is>
      </c>
      <c r="AW156" s="14" t="n">
        <v>2</v>
      </c>
      <c r="AX156" s="14" t="inlineStr">
        <is>
          <t>24.08.2025</t>
        </is>
      </c>
      <c r="AY156" s="14" t="inlineStr">
        <is>
          <t>R-L25G011</t>
        </is>
      </c>
      <c r="AZ156" s="14" t="n">
        <v>1</v>
      </c>
      <c r="BA156" s="14" t="inlineStr">
        <is>
          <t>24.08.2025</t>
        </is>
      </c>
      <c r="BB156" s="14" t="inlineStr">
        <is>
          <t>R-L25H005</t>
        </is>
      </c>
      <c r="BC156" s="14" t="n">
        <v>1</v>
      </c>
      <c r="BD156" s="14" t="inlineStr">
        <is>
          <t>08.09.2025</t>
        </is>
      </c>
      <c r="BE156" s="14" t="inlineStr">
        <is>
          <t>L25H009</t>
        </is>
      </c>
      <c r="BF156" s="14" t="n">
        <v>-128</v>
      </c>
      <c r="BG156" s="14" t="inlineStr">
        <is>
          <t>08.09.2025</t>
        </is>
      </c>
      <c r="BH156" s="14" t="inlineStr">
        <is>
          <t>L25H010</t>
        </is>
      </c>
      <c r="BI156" s="14" t="n">
        <v>-256</v>
      </c>
      <c r="BJ156" s="14" t="inlineStr">
        <is>
          <t>11.09.2025 21.10.2025 22.10.2025 26.10.2025 27.01.2026 23.02.2026</t>
        </is>
      </c>
      <c r="BK156" s="14" t="inlineStr">
        <is>
          <t>R-L25H009 R-L25J005 R-L25J010 R-L25I003 R-L26A001 R-L26A017</t>
        </is>
      </c>
      <c r="BL156" s="14">
        <f>(2+7+2+2+2+13)</f>
        <v/>
      </c>
      <c r="BM156" s="14" t="inlineStr">
        <is>
          <t>2-19.10.2025 21.10.2025 26.10.2025 27.10.2025 23.12.2025 01.01.2026 15.01.2026 21.01.2026 29.01.2026 01.02.2026 02.02.2026 19.02.2026 23.02.2026</t>
        </is>
      </c>
      <c r="BN156" s="14" t="inlineStr">
        <is>
          <t>L25I010 L25I005 L25I003 L25I002 L25I001 0066 L26A001 L26A010 MR260013 L26A017 L26A015 L26A016 L26B007 L26B008</t>
        </is>
      </c>
      <c r="BO156" s="14">
        <f>-(254+350+250+77+170+223+367+62+33+134+384+500+220+143)</f>
        <v/>
      </c>
    </row>
    <row r="157" hidden="1" ht="11.85" customHeight="1">
      <c r="A157" s="8" t="inlineStr">
        <is>
          <t>SP</t>
        </is>
      </c>
      <c r="B157" s="9" t="inlineStr">
        <is>
          <t>05-December.-2024</t>
        </is>
      </c>
      <c r="C157" s="8" t="inlineStr">
        <is>
          <t>NA</t>
        </is>
      </c>
      <c r="D157" s="22" t="n">
        <v>2400328</v>
      </c>
      <c r="E157" s="22" t="inlineStr">
        <is>
          <t>SP0094</t>
        </is>
      </c>
      <c r="F157" s="22" t="inlineStr">
        <is>
          <t>Medical Paper 60gm Printed-FAS Chlorex2%-3ml[Width 408mm</t>
        </is>
      </c>
      <c r="G157" s="10" t="inlineStr">
        <is>
          <t>SP2400123</t>
        </is>
      </c>
      <c r="H157" s="31" t="inlineStr">
        <is>
          <t>Shangdong Qilu Ethylene Chemicals Co.LTd</t>
        </is>
      </c>
      <c r="I157" s="31" t="n"/>
      <c r="J157" s="10" t="inlineStr">
        <is>
          <t>240704</t>
        </is>
      </c>
      <c r="K157" s="10" t="inlineStr">
        <is>
          <t>07/2024</t>
        </is>
      </c>
      <c r="L157" s="10" t="inlineStr">
        <is>
          <t>00.07.2024</t>
        </is>
      </c>
      <c r="M157" s="463" t="inlineStr">
        <is>
          <t>07/2026</t>
        </is>
      </c>
      <c r="N157" s="10" t="inlineStr">
        <is>
          <t>00.07.2026</t>
        </is>
      </c>
      <c r="O157" s="8" t="inlineStr">
        <is>
          <t>NA</t>
        </is>
      </c>
      <c r="P157" s="10" t="inlineStr">
        <is>
          <t>NA</t>
        </is>
      </c>
      <c r="Q157" s="8" t="inlineStr">
        <is>
          <t>12.12.2026</t>
        </is>
      </c>
      <c r="R157" s="21" t="n"/>
      <c r="S157" s="12" t="n"/>
      <c r="T157" s="12" t="n"/>
      <c r="U157" s="13" t="n">
        <v>1010.3</v>
      </c>
      <c r="V157" s="14" t="inlineStr">
        <is>
          <t>Kg.</t>
        </is>
      </c>
      <c r="W157" s="14" t="n"/>
      <c r="X157" s="14" t="n"/>
      <c r="Y157" s="90" t="n">
        <v>7</v>
      </c>
      <c r="Z157" s="455">
        <f>U157-W157</f>
        <v/>
      </c>
      <c r="AA157" s="456">
        <f>AC157+AH157+AK157+AN157+AQ157+AT157+AW157+AZ157+BC157+BF157+BI157+BL157+BO157</f>
        <v/>
      </c>
      <c r="AB157" s="457" t="n">
        <v>0</v>
      </c>
      <c r="AC157" s="458">
        <f>Z157-AD157-AE157-AB157</f>
        <v/>
      </c>
      <c r="AD157" s="459" t="n"/>
      <c r="AE157" s="462" t="n">
        <v>0</v>
      </c>
      <c r="AF157" s="14" t="inlineStr">
        <is>
          <t>28.07.2025</t>
        </is>
      </c>
      <c r="AG157" s="14" t="inlineStr">
        <is>
          <t>L25G013</t>
        </is>
      </c>
      <c r="AH157" s="14" t="n">
        <v>-25.1</v>
      </c>
      <c r="AI157" s="14" t="inlineStr">
        <is>
          <t>04.08.2025</t>
        </is>
      </c>
      <c r="AJ157" s="14" t="inlineStr">
        <is>
          <t>L25H001</t>
        </is>
      </c>
      <c r="AK157" s="14" t="n">
        <v>-25.5</v>
      </c>
      <c r="AL157" s="14" t="inlineStr">
        <is>
          <t>05.08.2025</t>
        </is>
      </c>
      <c r="AM157" s="14" t="inlineStr">
        <is>
          <t>L25H003</t>
        </is>
      </c>
      <c r="AN157" s="14" t="n">
        <v>-104.1</v>
      </c>
      <c r="AO157" s="14" t="inlineStr">
        <is>
          <t>06.08.2025</t>
        </is>
      </c>
      <c r="AP157" s="14" t="inlineStr">
        <is>
          <t>R-25G0013</t>
        </is>
      </c>
      <c r="AQ157" s="14" t="n">
        <v>10.1</v>
      </c>
      <c r="AR157" s="14" t="inlineStr">
        <is>
          <t>14.08.2025</t>
        </is>
      </c>
      <c r="AS157" s="14" t="inlineStr">
        <is>
          <t>R-L25H001</t>
        </is>
      </c>
      <c r="AT157" s="14" t="n">
        <v>13.7</v>
      </c>
      <c r="AU157" s="14" t="inlineStr">
        <is>
          <t>14.09.2025</t>
        </is>
      </c>
      <c r="AV157" s="14" t="inlineStr">
        <is>
          <t>R-L25H003</t>
        </is>
      </c>
      <c r="AW157" s="14" t="n">
        <v>50.675</v>
      </c>
      <c r="AX157" s="14" t="inlineStr">
        <is>
          <t>23.10.2025</t>
        </is>
      </c>
      <c r="AY157" s="14" t="inlineStr">
        <is>
          <t>L25J011</t>
        </is>
      </c>
      <c r="AZ157" s="14" t="n">
        <v>-75.7</v>
      </c>
      <c r="BA157" s="14" t="inlineStr">
        <is>
          <t>02.11.2025</t>
        </is>
      </c>
      <c r="BB157" s="14" t="inlineStr">
        <is>
          <t>L25K002</t>
        </is>
      </c>
      <c r="BC157" s="14" t="n">
        <v>-37.2</v>
      </c>
      <c r="BD157" s="14" t="inlineStr">
        <is>
          <t>08.11.2025</t>
        </is>
      </c>
      <c r="BE157" s="14" t="inlineStr">
        <is>
          <t>R-L25J011</t>
        </is>
      </c>
      <c r="BF157" s="14" t="n">
        <v>26.165</v>
      </c>
      <c r="BG157" s="14" t="inlineStr">
        <is>
          <t>2-11.11.2025</t>
        </is>
      </c>
      <c r="BH157" s="14" t="inlineStr">
        <is>
          <t>L25K005 13 L25K010</t>
        </is>
      </c>
      <c r="BI157" s="14">
        <f>-(50.1+15+51.3)</f>
        <v/>
      </c>
      <c r="BJ157" s="14" t="inlineStr">
        <is>
          <t>15.11.2025 19.11.2025 04.12.2025 08.12.2025 14.12.2025 22.12.2025 24.12.2025 25.12.2025 11.01.2026 21.01.2026 2-04.02.2026 08.02.2026</t>
        </is>
      </c>
      <c r="BK157" s="14" t="inlineStr">
        <is>
          <t>R-19 R-L25K002 R-L25K008 R-L25K010 R-L25K005 R-L25L001 R-L25L002 R-L25L003 R-L26A006 R-L26A009 R-L26B001 R-L26A018 R-L26B002</t>
        </is>
      </c>
      <c r="BL157" s="14">
        <f>(13.91+12.41+6.375+10.98+23.535+13.895+13.21+22.36+9.42+6.215+10.79+9.535+17.06)</f>
        <v/>
      </c>
      <c r="BM157" s="14" t="inlineStr">
        <is>
          <t>15.11.2025 25.11.2025 07.12.2025 08.12.2025 17.12.2025 07.01.2026 15.01.2026 29.01.2026 01.02.2026 02.02.2026 16.02.2026</t>
        </is>
      </c>
      <c r="BN157" s="14" t="inlineStr">
        <is>
          <t>C25K004 L25K011 L25L001 L25L002 L25L003 L26A006 L26A009 L26A018 L26B001 L26B002 L26B004</t>
        </is>
      </c>
      <c r="BO157" s="14">
        <f>-(50.1+14+50.9+42.7+48.6+12.7+9.5+28.5+25.6+26.9+50.4)</f>
        <v/>
      </c>
    </row>
    <row r="158" hidden="1" ht="11.85" customHeight="1">
      <c r="A158" s="8" t="inlineStr">
        <is>
          <t>RM</t>
        </is>
      </c>
      <c r="B158" s="9" t="inlineStr">
        <is>
          <t>08-December.-2024</t>
        </is>
      </c>
      <c r="C158" s="8" t="inlineStr">
        <is>
          <t>SSMC1632024</t>
        </is>
      </c>
      <c r="D158" s="22" t="n">
        <v>2400330</v>
      </c>
      <c r="E158" s="8" t="inlineStr">
        <is>
          <t>RM0035</t>
        </is>
      </c>
      <c r="F158" s="8" t="inlineStr">
        <is>
          <t>Colloidal Silicon Dioxide</t>
        </is>
      </c>
      <c r="G158" s="10" t="inlineStr">
        <is>
          <t>RM2400030</t>
        </is>
      </c>
      <c r="H158" s="8" t="inlineStr">
        <is>
          <t>Brenntag saudi arabia limited</t>
        </is>
      </c>
      <c r="I158" s="8" t="n"/>
      <c r="J158" s="10" t="inlineStr">
        <is>
          <t>234040320</t>
        </is>
      </c>
      <c r="K158" s="10" t="inlineStr">
        <is>
          <t>04/2024</t>
        </is>
      </c>
      <c r="L158" s="10" t="inlineStr">
        <is>
          <t>00.04.2024</t>
        </is>
      </c>
      <c r="M158" s="465" t="inlineStr">
        <is>
          <t>04/2026</t>
        </is>
      </c>
      <c r="N158" s="10" t="inlineStr">
        <is>
          <t>00.04.2026</t>
        </is>
      </c>
      <c r="O158" s="8" t="inlineStr">
        <is>
          <t>NA</t>
        </is>
      </c>
      <c r="P158" s="10" t="inlineStr">
        <is>
          <t>NA</t>
        </is>
      </c>
      <c r="Q158" s="8" t="inlineStr">
        <is>
          <t>22.06.2027</t>
        </is>
      </c>
      <c r="R158" s="21" t="n"/>
      <c r="S158" s="12" t="n"/>
      <c r="T158" s="12" t="n"/>
      <c r="U158" s="13" t="n">
        <v>9.970000000000001</v>
      </c>
      <c r="V158" s="14" t="inlineStr">
        <is>
          <t>Kg.</t>
        </is>
      </c>
      <c r="W158" s="14" t="n"/>
      <c r="X158" s="14" t="n"/>
      <c r="Y158" s="90" t="n"/>
      <c r="Z158" s="455">
        <f>U158-W158</f>
        <v/>
      </c>
      <c r="AA158" s="456">
        <f>AC158+AH158+AK158+AN158+AQ158+AT158+AW158+AZ158+BC158+BF158+BI158+BL158+BO158</f>
        <v/>
      </c>
      <c r="AB158" s="457" t="n">
        <v>0</v>
      </c>
      <c r="AC158" s="458">
        <f>Z158-AD158-AE158-AB158</f>
        <v/>
      </c>
      <c r="AD158" s="459" t="n"/>
      <c r="AE158" s="462" t="n">
        <v>0</v>
      </c>
      <c r="AF158" s="14" t="inlineStr">
        <is>
          <t>18.11.2025</t>
        </is>
      </c>
      <c r="AG158" s="14" t="inlineStr">
        <is>
          <t>MR250234</t>
        </is>
      </c>
      <c r="AH158" s="14" t="n">
        <v>-0.1</v>
      </c>
      <c r="AI158" s="14" t="inlineStr">
        <is>
          <t>05.02.2026</t>
        </is>
      </c>
      <c r="AJ158" s="14" t="inlineStr">
        <is>
          <t>C26B001</t>
        </is>
      </c>
      <c r="AK158" s="14" t="n">
        <v>-2.683</v>
      </c>
      <c r="AL158" s="14" t="n"/>
      <c r="AM158" s="14" t="n"/>
      <c r="AN158" s="14" t="n"/>
      <c r="AO158" s="14" t="n"/>
      <c r="AP158" s="14" t="n"/>
      <c r="AQ158" s="14" t="n"/>
      <c r="AR158" s="14" t="n"/>
      <c r="AS158" s="14" t="n"/>
      <c r="AT158" s="14" t="n"/>
      <c r="AU158" s="14" t="n"/>
      <c r="AV158" s="14" t="n"/>
      <c r="AW158" s="14" t="n"/>
      <c r="AX158" s="14" t="n"/>
      <c r="AY158" s="14" t="n"/>
      <c r="AZ158" s="14" t="n"/>
      <c r="BA158" s="14" t="n"/>
      <c r="BB158" s="14" t="n"/>
      <c r="BC158" s="14" t="n"/>
      <c r="BD158" s="14" t="n"/>
      <c r="BE158" s="14" t="n"/>
      <c r="BF158" s="14" t="n"/>
      <c r="BG158" s="14" t="n"/>
      <c r="BH158" s="14" t="n"/>
      <c r="BI158" s="14" t="n"/>
      <c r="BJ158" s="14" t="n"/>
      <c r="BK158" s="14" t="n"/>
      <c r="BL158" s="14" t="n"/>
      <c r="BM158" s="14" t="n"/>
      <c r="BN158" s="14" t="n"/>
      <c r="BO158" s="14" t="n"/>
    </row>
    <row r="159" hidden="1" ht="11.85" customHeight="1">
      <c r="A159" s="8" t="inlineStr">
        <is>
          <t>PP</t>
        </is>
      </c>
      <c r="B159" s="9" t="inlineStr">
        <is>
          <t>23-December.-2024</t>
        </is>
      </c>
      <c r="C159" s="8" t="n"/>
      <c r="D159" s="22" t="n">
        <v>2400343</v>
      </c>
      <c r="E159" s="8" t="inlineStr">
        <is>
          <t>PP0051</t>
        </is>
      </c>
      <c r="F159" s="8" t="inlineStr">
        <is>
          <t>Regulator Disc [D 18/L 6mm] colored PP/PE fiber Applicator 10.5ml</t>
        </is>
      </c>
      <c r="G159" s="10" t="inlineStr">
        <is>
          <t>PP2400119</t>
        </is>
      </c>
      <c r="H159" s="8" t="inlineStr">
        <is>
          <t>Propharm International S.R.L.</t>
        </is>
      </c>
      <c r="I159" s="8" t="n"/>
      <c r="J159" s="10" t="inlineStr">
        <is>
          <t>24100201-10-24</t>
        </is>
      </c>
      <c r="K159" s="10" t="inlineStr">
        <is>
          <t>10/2024</t>
        </is>
      </c>
      <c r="L159" s="10" t="inlineStr">
        <is>
          <t>00.10.2024</t>
        </is>
      </c>
      <c r="M159" s="10" t="inlineStr">
        <is>
          <t>10/2029</t>
        </is>
      </c>
      <c r="N159" s="10" t="inlineStr">
        <is>
          <t>00.10.2029</t>
        </is>
      </c>
      <c r="O159" s="8" t="inlineStr">
        <is>
          <t>NA</t>
        </is>
      </c>
      <c r="P159" s="10" t="inlineStr">
        <is>
          <t>NA</t>
        </is>
      </c>
      <c r="Q159" s="8" t="inlineStr">
        <is>
          <t>29.12.2026</t>
        </is>
      </c>
      <c r="R159" s="11" t="n"/>
      <c r="S159" s="12" t="n"/>
      <c r="T159" s="12" t="n"/>
      <c r="U159" s="13" t="n">
        <v>23962</v>
      </c>
      <c r="V159" s="14" t="inlineStr">
        <is>
          <t>No.</t>
        </is>
      </c>
      <c r="W159" s="14" t="n"/>
      <c r="X159" s="14" t="n"/>
      <c r="Y159" s="90" t="n"/>
      <c r="Z159" s="455">
        <f>U159-W159</f>
        <v/>
      </c>
      <c r="AA159" s="456">
        <f>AC159+AH159+AK159+AN159+AQ159+AT159+AW159+AZ159+BC159+BF159+BI159+BL159+BO159</f>
        <v/>
      </c>
      <c r="AB159" s="457" t="n">
        <v>0</v>
      </c>
      <c r="AC159" s="458">
        <f>Z159-AD159-AE159-AB159</f>
        <v/>
      </c>
      <c r="AD159" s="459" t="n"/>
      <c r="AE159" s="462" t="n">
        <v>0</v>
      </c>
      <c r="AF159" s="14" t="n"/>
      <c r="AG159" s="14" t="n"/>
      <c r="AH159" s="14" t="n"/>
      <c r="AI159" s="14" t="n"/>
      <c r="AJ159" s="14" t="n"/>
      <c r="AK159" s="14" t="n"/>
      <c r="AL159" s="14" t="n"/>
      <c r="AM159" s="14" t="n"/>
      <c r="AN159" s="14" t="n"/>
      <c r="AO159" s="14" t="n"/>
      <c r="AP159" s="14" t="n"/>
      <c r="AQ159" s="14" t="n"/>
      <c r="AR159" s="14" t="n"/>
      <c r="AS159" s="14" t="n"/>
      <c r="AT159" s="14" t="n"/>
      <c r="AU159" s="14" t="n"/>
      <c r="AV159" s="14" t="n"/>
      <c r="AW159" s="14" t="n"/>
      <c r="AX159" s="14" t="n"/>
      <c r="AY159" s="14" t="n"/>
      <c r="AZ159" s="14" t="n"/>
      <c r="BA159" s="14" t="n"/>
      <c r="BB159" s="14" t="n"/>
      <c r="BC159" s="14" t="n"/>
      <c r="BD159" s="14" t="n"/>
      <c r="BE159" s="14" t="n"/>
      <c r="BF159" s="14" t="n"/>
      <c r="BG159" s="14" t="n"/>
      <c r="BH159" s="14" t="n"/>
      <c r="BI159" s="14" t="n"/>
      <c r="BJ159" s="14" t="n"/>
      <c r="BK159" s="14" t="n"/>
      <c r="BL159" s="14" t="n"/>
      <c r="BM159" s="14" t="n"/>
      <c r="BN159" s="14" t="n"/>
      <c r="BO159" s="14" t="n"/>
    </row>
    <row r="160" hidden="1" ht="11.85" customHeight="1">
      <c r="A160" s="8" t="inlineStr">
        <is>
          <t>PP</t>
        </is>
      </c>
      <c r="B160" s="9" t="inlineStr">
        <is>
          <t>23-December.-2024</t>
        </is>
      </c>
      <c r="C160" s="8" t="n"/>
      <c r="D160" s="8" t="n">
        <v>2400344</v>
      </c>
      <c r="E160" s="14" t="inlineStr">
        <is>
          <t>PP0049</t>
        </is>
      </c>
      <c r="F160" s="8" t="inlineStr">
        <is>
          <t>Regulator Disc [D 24/L 6mm] colored PP/PE fiber Applicator 26ml</t>
        </is>
      </c>
      <c r="G160" s="10" t="inlineStr">
        <is>
          <t>PP2400120</t>
        </is>
      </c>
      <c r="H160" s="8" t="inlineStr">
        <is>
          <t>Propharm International S.R.L.</t>
        </is>
      </c>
      <c r="I160" s="8" t="n"/>
      <c r="J160" s="10" t="inlineStr">
        <is>
          <t>24100202-10-24</t>
        </is>
      </c>
      <c r="K160" s="10" t="inlineStr">
        <is>
          <t>10/2024</t>
        </is>
      </c>
      <c r="L160" s="10" t="inlineStr">
        <is>
          <t>00.10.2024</t>
        </is>
      </c>
      <c r="M160" s="10" t="inlineStr">
        <is>
          <t>10/2029</t>
        </is>
      </c>
      <c r="N160" s="10" t="inlineStr">
        <is>
          <t>00.10.2029</t>
        </is>
      </c>
      <c r="O160" s="8" t="inlineStr">
        <is>
          <t>NA</t>
        </is>
      </c>
      <c r="P160" s="10" t="inlineStr">
        <is>
          <t>NA</t>
        </is>
      </c>
      <c r="Q160" s="8" t="inlineStr">
        <is>
          <t>29.12.2026</t>
        </is>
      </c>
      <c r="R160" s="21" t="n"/>
      <c r="S160" s="12" t="n"/>
      <c r="T160" s="12" t="n"/>
      <c r="U160" s="13" t="n">
        <v>135262</v>
      </c>
      <c r="V160" s="14" t="inlineStr">
        <is>
          <t>No.</t>
        </is>
      </c>
      <c r="W160" s="14" t="n"/>
      <c r="X160" s="14" t="n"/>
      <c r="Y160" s="90" t="n"/>
      <c r="Z160" s="455">
        <f>U160-W160</f>
        <v/>
      </c>
      <c r="AA160" s="456">
        <f>AC160+AH160+AK160+AN160+AQ160+AT160+AW160+AZ160+BC160+BF160+BI160+BL160+BO160</f>
        <v/>
      </c>
      <c r="AB160" s="457" t="n">
        <v>0</v>
      </c>
      <c r="AC160" s="458">
        <f>Z160-AD160-AE160-AB160</f>
        <v/>
      </c>
      <c r="AD160" s="459" t="n"/>
      <c r="AE160" s="462" t="n">
        <v>0</v>
      </c>
      <c r="AF160" s="14" t="inlineStr">
        <is>
          <t>25.12.2025</t>
        </is>
      </c>
      <c r="AG160" s="14" t="inlineStr">
        <is>
          <t>25IPP036</t>
        </is>
      </c>
      <c r="AH160" s="14" t="n">
        <v>-47981</v>
      </c>
      <c r="AI160" s="14" t="inlineStr">
        <is>
          <t>08.01.2026</t>
        </is>
      </c>
      <c r="AJ160" s="14" t="inlineStr">
        <is>
          <t>R-25IPP036</t>
        </is>
      </c>
      <c r="AK160" s="14" t="n">
        <v>5139</v>
      </c>
      <c r="AL160" s="14" t="inlineStr">
        <is>
          <t>21.01.2026</t>
        </is>
      </c>
      <c r="AM160" s="14" t="inlineStr">
        <is>
          <t>26IPP004</t>
        </is>
      </c>
      <c r="AN160" s="14" t="n">
        <v>-27281</v>
      </c>
      <c r="AO160" s="14" t="inlineStr">
        <is>
          <t>11.02.2026</t>
        </is>
      </c>
      <c r="AP160" s="14" t="inlineStr">
        <is>
          <t>R-26IPP004</t>
        </is>
      </c>
      <c r="AQ160" s="14" t="n">
        <v>2010</v>
      </c>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row>
    <row r="161" hidden="1" ht="11.85" customHeight="1">
      <c r="A161" s="8" t="inlineStr">
        <is>
          <t>RM</t>
        </is>
      </c>
      <c r="B161" s="9" t="inlineStr">
        <is>
          <t>26-December.-2024</t>
        </is>
      </c>
      <c r="C161" s="8" t="inlineStr">
        <is>
          <t>SSMC1292024</t>
        </is>
      </c>
      <c r="D161" s="8" t="n">
        <v>2400348</v>
      </c>
      <c r="E161" s="8" t="inlineStr">
        <is>
          <t>RM0042</t>
        </is>
      </c>
      <c r="F161" s="8" t="inlineStr">
        <is>
          <t>Opadry II White (85F18422)</t>
        </is>
      </c>
      <c r="G161" s="10" t="inlineStr">
        <is>
          <t>RM2400031</t>
        </is>
      </c>
      <c r="H161" s="8" t="inlineStr">
        <is>
          <t>Colorcon Ltd</t>
        </is>
      </c>
      <c r="I161" s="8" t="n"/>
      <c r="J161" s="10" t="inlineStr">
        <is>
          <t>DT767301</t>
        </is>
      </c>
      <c r="K161" s="10" t="inlineStr">
        <is>
          <t>19/11/2024</t>
        </is>
      </c>
      <c r="L161" s="10" t="inlineStr">
        <is>
          <t>19.11.2024</t>
        </is>
      </c>
      <c r="M161" s="463" t="inlineStr">
        <is>
          <t>19/11/2026</t>
        </is>
      </c>
      <c r="N161" s="10" t="inlineStr">
        <is>
          <t>19.11.2026</t>
        </is>
      </c>
      <c r="O161" s="8" t="inlineStr">
        <is>
          <t>NA</t>
        </is>
      </c>
      <c r="P161" s="10" t="inlineStr">
        <is>
          <t>NA</t>
        </is>
      </c>
      <c r="Q161" s="8" t="n"/>
      <c r="R161" s="21" t="n"/>
      <c r="S161" s="12" t="n"/>
      <c r="T161" s="12" t="n"/>
      <c r="U161" s="13" t="n">
        <v>9.458</v>
      </c>
      <c r="V161" s="14" t="inlineStr">
        <is>
          <t>Kg.</t>
        </is>
      </c>
      <c r="W161" s="14" t="n"/>
      <c r="X161" s="14" t="n"/>
      <c r="Y161" s="90" t="n"/>
      <c r="Z161" s="455">
        <f>U161-W161</f>
        <v/>
      </c>
      <c r="AA161" s="456">
        <f>AC161+AH161+AK161+AN161+AQ161+AT161+AW161+AZ161+BC161+BF161+BI161+BL161+BO161</f>
        <v/>
      </c>
      <c r="AB161" s="457" t="n">
        <v>0</v>
      </c>
      <c r="AC161" s="458">
        <f>Z161-AD161-AE161-AB161</f>
        <v/>
      </c>
      <c r="AD161" s="459" t="n"/>
      <c r="AE161" s="462" t="n">
        <v>0</v>
      </c>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row>
    <row r="162" hidden="1" ht="11.85" customHeight="1">
      <c r="A162" s="8" t="inlineStr">
        <is>
          <t>PP</t>
        </is>
      </c>
      <c r="B162" s="9" t="inlineStr">
        <is>
          <t>19-January.-2025</t>
        </is>
      </c>
      <c r="C162" s="8" t="inlineStr">
        <is>
          <t>2024-005 rev.1</t>
        </is>
      </c>
      <c r="D162" s="22" t="n">
        <v>2500006</v>
      </c>
      <c r="E162" s="8" t="inlineStr">
        <is>
          <t>PP0031</t>
        </is>
      </c>
      <c r="F162" s="8" t="inlineStr">
        <is>
          <t>Medical Sponge size: 54X54X18mm for Applicator</t>
        </is>
      </c>
      <c r="G162" s="10" t="inlineStr">
        <is>
          <t>PP2500006</t>
        </is>
      </c>
      <c r="H162" s="8" t="inlineStr">
        <is>
          <t>Idea Stampi S.r.I.</t>
        </is>
      </c>
      <c r="I162" s="8" t="n"/>
      <c r="J162" s="10" t="inlineStr">
        <is>
          <t>2402C</t>
        </is>
      </c>
      <c r="K162" s="10" t="inlineStr">
        <is>
          <t>12/2024</t>
        </is>
      </c>
      <c r="L162" s="10" t="inlineStr">
        <is>
          <t>00.12.2024</t>
        </is>
      </c>
      <c r="M162" s="463" t="inlineStr">
        <is>
          <t>12/2026</t>
        </is>
      </c>
      <c r="N162" s="10" t="inlineStr">
        <is>
          <t>00.12.2026</t>
        </is>
      </c>
      <c r="O162" s="8" t="inlineStr">
        <is>
          <t>NA</t>
        </is>
      </c>
      <c r="P162" s="10" t="inlineStr">
        <is>
          <t>NA</t>
        </is>
      </c>
      <c r="Q162" s="8" t="inlineStr">
        <is>
          <t>26.01.2027</t>
        </is>
      </c>
      <c r="R162" s="11" t="n"/>
      <c r="S162" s="12" t="n"/>
      <c r="T162" s="12" t="n"/>
      <c r="U162" s="13" t="n">
        <v>101800</v>
      </c>
      <c r="V162" s="14" t="inlineStr">
        <is>
          <t>No.</t>
        </is>
      </c>
      <c r="W162" s="14" t="n">
        <v>74</v>
      </c>
      <c r="X162" s="14" t="n"/>
      <c r="Y162" s="90" t="n"/>
      <c r="Z162" s="455">
        <f>U162-W162</f>
        <v/>
      </c>
      <c r="AA162" s="456">
        <f>AC162+AH162+AK162+AN162+AQ162+AT162+AW162+AZ162+BC162+BF162+BI162+BL162+BO162</f>
        <v/>
      </c>
      <c r="AB162" s="457" t="n">
        <v>0</v>
      </c>
      <c r="AC162" s="458">
        <f>Z162-AD162-AE162-AB162</f>
        <v/>
      </c>
      <c r="AD162" s="459" t="n"/>
      <c r="AE162" s="462" t="n">
        <v>0</v>
      </c>
      <c r="AF162" s="14" t="inlineStr">
        <is>
          <t>21.01.2026</t>
        </is>
      </c>
      <c r="AG162" s="14" t="inlineStr">
        <is>
          <t>26IPP004</t>
        </is>
      </c>
      <c r="AH162" s="14" t="n">
        <v>-25000</v>
      </c>
      <c r="AI162" s="14" t="inlineStr">
        <is>
          <t>01.02.02026</t>
        </is>
      </c>
      <c r="AJ162" s="14" t="inlineStr">
        <is>
          <t>R-26IPP003</t>
        </is>
      </c>
      <c r="AK162" s="14" t="n">
        <v>2370</v>
      </c>
      <c r="AL162" s="14" t="n"/>
      <c r="AM162" s="14" t="n"/>
      <c r="AN162" s="14" t="n"/>
      <c r="AO162" s="14" t="inlineStr">
        <is>
          <t>21.01.2026</t>
        </is>
      </c>
      <c r="AP162" s="14" t="inlineStr">
        <is>
          <t>26IPP003</t>
        </is>
      </c>
      <c r="AQ162" s="14" t="n">
        <v>-19963</v>
      </c>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row>
    <row r="163" hidden="1" ht="11.85" customHeight="1">
      <c r="A163" s="8" t="inlineStr">
        <is>
          <t>PP</t>
        </is>
      </c>
      <c r="B163" s="9" t="inlineStr">
        <is>
          <t>19-January.-2025</t>
        </is>
      </c>
      <c r="C163" s="8" t="inlineStr">
        <is>
          <t>2024-009 rev.1</t>
        </is>
      </c>
      <c r="D163" s="22" t="n">
        <v>2500007</v>
      </c>
      <c r="E163" s="8" t="inlineStr">
        <is>
          <t>PP0040</t>
        </is>
      </c>
      <c r="F163" s="8" t="inlineStr">
        <is>
          <t>Swab Non-sterile plastic shaft and rayon tip</t>
        </is>
      </c>
      <c r="G163" s="10" t="inlineStr">
        <is>
          <t>PP2500007</t>
        </is>
      </c>
      <c r="H163" s="8" t="inlineStr">
        <is>
          <t>Idea Stampi S.r.I.</t>
        </is>
      </c>
      <c r="I163" s="8" t="n"/>
      <c r="J163" s="10" t="inlineStr">
        <is>
          <t>24.08.05</t>
        </is>
      </c>
      <c r="K163" s="10" t="inlineStr">
        <is>
          <t>08/2024</t>
        </is>
      </c>
      <c r="L163" s="10" t="inlineStr">
        <is>
          <t>00.08.2024</t>
        </is>
      </c>
      <c r="M163" s="10" t="inlineStr">
        <is>
          <t>08/2029</t>
        </is>
      </c>
      <c r="N163" s="10" t="inlineStr">
        <is>
          <t>00.08.2029</t>
        </is>
      </c>
      <c r="O163" s="8" t="inlineStr">
        <is>
          <t>NA</t>
        </is>
      </c>
      <c r="P163" s="10" t="inlineStr">
        <is>
          <t>NA</t>
        </is>
      </c>
      <c r="Q163" s="8" t="inlineStr">
        <is>
          <t>26.01.2027</t>
        </is>
      </c>
      <c r="R163" s="21" t="n"/>
      <c r="S163" s="12" t="n"/>
      <c r="T163" s="12" t="n"/>
      <c r="U163" s="13" t="n">
        <v>296000</v>
      </c>
      <c r="V163" s="14" t="inlineStr">
        <is>
          <t>No.</t>
        </is>
      </c>
      <c r="W163" s="14" t="n">
        <v>104</v>
      </c>
      <c r="X163" s="14" t="n"/>
      <c r="Y163" s="90" t="n"/>
      <c r="Z163" s="455">
        <f>U163-W163</f>
        <v/>
      </c>
      <c r="AA163" s="456">
        <f>AC163+AH163+AK163+AN163+AQ163+AT163+AW163+AZ163+BC163+BF163+BI163+BL163+BO163</f>
        <v/>
      </c>
      <c r="AB163" s="457" t="n">
        <v>0</v>
      </c>
      <c r="AC163" s="458">
        <f>Z163-AD163-AE163-AB163</f>
        <v/>
      </c>
      <c r="AD163" s="459" t="n"/>
      <c r="AE163" s="462" t="n">
        <v>0</v>
      </c>
      <c r="AF163" s="14" t="inlineStr">
        <is>
          <t>01.01.2026</t>
        </is>
      </c>
      <c r="AG163" s="14" t="inlineStr">
        <is>
          <t>L26A001</t>
        </is>
      </c>
      <c r="AH163" s="14" t="n">
        <v>-35984</v>
      </c>
      <c r="AI163" s="14" t="inlineStr">
        <is>
          <t>11.01.2026</t>
        </is>
      </c>
      <c r="AJ163" s="14" t="inlineStr">
        <is>
          <t>R-L26A001</t>
        </is>
      </c>
      <c r="AK163" s="14" t="n">
        <v>3800</v>
      </c>
      <c r="AL163" s="14" t="inlineStr">
        <is>
          <t>15.01.2026</t>
        </is>
      </c>
      <c r="AM163" s="14" t="inlineStr">
        <is>
          <t>L26A010</t>
        </is>
      </c>
      <c r="AN163" s="14" t="n">
        <v>-7792</v>
      </c>
      <c r="AO163" s="14" t="inlineStr">
        <is>
          <t>21.01.2026</t>
        </is>
      </c>
      <c r="AP163" s="14" t="inlineStr">
        <is>
          <t>R-L26A010</t>
        </is>
      </c>
      <c r="AQ163" s="14" t="n">
        <v>484</v>
      </c>
      <c r="AR163" s="14" t="inlineStr">
        <is>
          <t>01.02.2026</t>
        </is>
      </c>
      <c r="AS163" s="14" t="inlineStr">
        <is>
          <t>L26A015</t>
        </is>
      </c>
      <c r="AT163" s="14" t="n">
        <v>-47992</v>
      </c>
      <c r="AU163" s="14" t="inlineStr">
        <is>
          <t>02.02.2026</t>
        </is>
      </c>
      <c r="AV163" s="14" t="inlineStr">
        <is>
          <t>L26A016</t>
        </is>
      </c>
      <c r="AW163" s="14" t="n">
        <v>-63984</v>
      </c>
      <c r="AX163" s="14" t="inlineStr">
        <is>
          <t>10.02.2026</t>
        </is>
      </c>
      <c r="AY163" s="14" t="inlineStr">
        <is>
          <t>R-L26A016</t>
        </is>
      </c>
      <c r="AZ163" s="14" t="n">
        <v>5300</v>
      </c>
      <c r="BA163" s="14" t="inlineStr">
        <is>
          <t>15.02.2026</t>
        </is>
      </c>
      <c r="BB163" s="14" t="inlineStr">
        <is>
          <t>R-L26A015</t>
        </is>
      </c>
      <c r="BC163" s="14" t="n">
        <v>2800</v>
      </c>
      <c r="BD163" s="14" t="inlineStr">
        <is>
          <t>19.02.2026</t>
        </is>
      </c>
      <c r="BE163" s="14" t="inlineStr">
        <is>
          <t>L26B007</t>
        </is>
      </c>
      <c r="BF163" s="14" t="n">
        <v>-27992</v>
      </c>
      <c r="BG163" s="14" t="inlineStr">
        <is>
          <t>23.02.2026</t>
        </is>
      </c>
      <c r="BH163" s="14" t="inlineStr">
        <is>
          <t>L26B008</t>
        </is>
      </c>
      <c r="BI163" s="14" t="n">
        <v>-17300</v>
      </c>
      <c r="BJ163" s="14" t="n"/>
      <c r="BK163" s="14" t="n"/>
      <c r="BL163" s="14" t="n"/>
      <c r="BM163" s="14" t="n"/>
      <c r="BN163" s="14" t="n"/>
      <c r="BO163" s="14" t="n"/>
    </row>
    <row r="164" hidden="1" ht="11.85" customHeight="1">
      <c r="A164" s="8" t="inlineStr">
        <is>
          <t>RM</t>
        </is>
      </c>
      <c r="B164" s="9" t="inlineStr">
        <is>
          <t>28-January.-2025</t>
        </is>
      </c>
      <c r="C164" s="8" t="inlineStr">
        <is>
          <t>NA</t>
        </is>
      </c>
      <c r="D164" s="22" t="n">
        <v>2500013</v>
      </c>
      <c r="E164" s="8" t="inlineStr">
        <is>
          <t>RM0013</t>
        </is>
      </c>
      <c r="F164" s="8" t="inlineStr">
        <is>
          <t>Lactose Monohydrate</t>
        </is>
      </c>
      <c r="G164" s="10" t="inlineStr">
        <is>
          <t>RM2500001</t>
        </is>
      </c>
      <c r="H164" s="8" t="inlineStr">
        <is>
          <t>innovation through formulation</t>
        </is>
      </c>
      <c r="I164" s="8" t="n"/>
      <c r="J164" s="10" t="inlineStr">
        <is>
          <t>L23313895</t>
        </is>
      </c>
      <c r="K164" s="10" t="inlineStr">
        <is>
          <t>09/11/2023</t>
        </is>
      </c>
      <c r="L164" s="10" t="inlineStr">
        <is>
          <t>09.11.2023</t>
        </is>
      </c>
      <c r="M164" s="463" t="inlineStr">
        <is>
          <t>07/11/2026</t>
        </is>
      </c>
      <c r="N164" s="10" t="inlineStr">
        <is>
          <t>07.11.2026</t>
        </is>
      </c>
      <c r="O164" s="8" t="inlineStr">
        <is>
          <t>NA</t>
        </is>
      </c>
      <c r="P164" s="10" t="inlineStr">
        <is>
          <t>NA</t>
        </is>
      </c>
      <c r="Q164" s="8" t="inlineStr">
        <is>
          <t>07.11.2026</t>
        </is>
      </c>
      <c r="R164" s="21" t="n"/>
      <c r="S164" s="12" t="n"/>
      <c r="T164" s="12" t="n"/>
      <c r="U164" s="13" t="n">
        <v>20</v>
      </c>
      <c r="V164" s="14" t="inlineStr">
        <is>
          <t>Kg.</t>
        </is>
      </c>
      <c r="W164" s="14" t="n">
        <v>0.112</v>
      </c>
      <c r="X164" s="14" t="n"/>
      <c r="Y164" s="90" t="n"/>
      <c r="Z164" s="455">
        <f>U164-W164</f>
        <v/>
      </c>
      <c r="AA164" s="456">
        <f>AC164+AH164+AK164+AN164+AQ164+AT164+AW164+AZ164+BC164+BF164+BI164+BL164+BO164</f>
        <v/>
      </c>
      <c r="AB164" s="457" t="n">
        <v>0</v>
      </c>
      <c r="AC164" s="458">
        <f>Z164-AD164-AE164-AB164</f>
        <v/>
      </c>
      <c r="AD164" s="459" t="n"/>
      <c r="AE164" s="462" t="n">
        <v>0</v>
      </c>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c r="BA164" s="14" t="n"/>
      <c r="BB164" s="14" t="n"/>
      <c r="BC164" s="14" t="n"/>
      <c r="BD164" s="14" t="n"/>
      <c r="BE164" s="14" t="n"/>
      <c r="BF164" s="14" t="n"/>
      <c r="BG164" s="14" t="n"/>
      <c r="BH164" s="14" t="n"/>
      <c r="BI164" s="14" t="n"/>
      <c r="BJ164" s="14" t="n"/>
      <c r="BK164" s="14" t="n"/>
      <c r="BL164" s="14" t="n"/>
      <c r="BM164" s="14" t="n"/>
      <c r="BN164" s="14" t="n"/>
      <c r="BO164" s="14" t="n"/>
    </row>
    <row r="165" hidden="1" ht="11.85" customHeight="1">
      <c r="A165" s="8" t="inlineStr">
        <is>
          <t>RM</t>
        </is>
      </c>
      <c r="B165" s="9" t="inlineStr">
        <is>
          <t>28-January.-2025</t>
        </is>
      </c>
      <c r="C165" s="8" t="inlineStr">
        <is>
          <t>SSMC1332024</t>
        </is>
      </c>
      <c r="D165" s="22" t="n">
        <v>2500014</v>
      </c>
      <c r="E165" s="8" t="inlineStr">
        <is>
          <t>RM0043</t>
        </is>
      </c>
      <c r="F165" s="8" t="inlineStr">
        <is>
          <t>Ferric Oxide Yellow</t>
        </is>
      </c>
      <c r="G165" s="10" t="inlineStr">
        <is>
          <t>RM2500002</t>
        </is>
      </c>
      <c r="H165" s="8" t="inlineStr">
        <is>
          <t>nitika pharmacutical specialities pvt.ltd</t>
        </is>
      </c>
      <c r="I165" s="8" t="n"/>
      <c r="J165" s="10" t="inlineStr">
        <is>
          <t>FEOY3N103</t>
        </is>
      </c>
      <c r="K165" s="10" t="inlineStr">
        <is>
          <t>02/2024</t>
        </is>
      </c>
      <c r="L165" s="10" t="inlineStr">
        <is>
          <t>00.02.2024</t>
        </is>
      </c>
      <c r="M165" s="10" t="inlineStr">
        <is>
          <t>31/01/2029</t>
        </is>
      </c>
      <c r="N165" s="10" t="inlineStr">
        <is>
          <t>31.01.2029</t>
        </is>
      </c>
      <c r="O165" s="8" t="inlineStr">
        <is>
          <t>NA</t>
        </is>
      </c>
      <c r="P165" s="10" t="inlineStr">
        <is>
          <t>NA</t>
        </is>
      </c>
      <c r="Q165" s="8" t="n"/>
      <c r="R165" s="11" t="n"/>
      <c r="S165" s="12" t="n"/>
      <c r="T165" s="12" t="n"/>
      <c r="U165" s="13" t="n">
        <v>4.826</v>
      </c>
      <c r="V165" s="14" t="inlineStr">
        <is>
          <t>Kg.</t>
        </is>
      </c>
      <c r="W165" s="14" t="n">
        <v>0.08</v>
      </c>
      <c r="X165" s="14" t="n"/>
      <c r="Y165" s="90" t="n"/>
      <c r="Z165" s="455">
        <f>U165-W165</f>
        <v/>
      </c>
      <c r="AA165" s="456">
        <f>AC165+AH165+AK165+AN165+AQ165+AT165+AW165+AZ165+BC165+BF165+BI165+BL165+BO165</f>
        <v/>
      </c>
      <c r="AB165" s="457" t="n">
        <v>0</v>
      </c>
      <c r="AC165" s="458">
        <f>Z165-AD165-AE165-AB165</f>
        <v/>
      </c>
      <c r="AD165" s="459" t="n"/>
      <c r="AE165" s="462" t="n">
        <v>0</v>
      </c>
      <c r="AF165" s="14" t="n"/>
      <c r="AG165" s="14" t="n"/>
      <c r="AH165" s="14" t="n"/>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row>
    <row r="166" hidden="1" ht="11.85" customHeight="1">
      <c r="A166" s="8" t="inlineStr">
        <is>
          <t>PP</t>
        </is>
      </c>
      <c r="B166" s="9" t="inlineStr">
        <is>
          <t>02-February.-2025</t>
        </is>
      </c>
      <c r="C166" s="32" t="inlineStr">
        <is>
          <t>SSMC1762024</t>
        </is>
      </c>
      <c r="D166" s="22" t="n">
        <v>2500021</v>
      </c>
      <c r="E166" s="31" t="inlineStr">
        <is>
          <t>PP0083</t>
        </is>
      </c>
      <c r="F166" s="8" t="inlineStr">
        <is>
          <t>Silver Aluminum/Polyethylene Seal Roll 150 µm 80 mm width</t>
        </is>
      </c>
      <c r="G166" s="10" t="inlineStr">
        <is>
          <t>PP2500015</t>
        </is>
      </c>
      <c r="H166" s="8" t="inlineStr">
        <is>
          <t>Shijiazhuang Huangdao i.&amp;E. Co,.Ltd</t>
        </is>
      </c>
      <c r="I166" s="8" t="n"/>
      <c r="J166" s="23" t="inlineStr">
        <is>
          <t>SSMC1762024</t>
        </is>
      </c>
      <c r="K166" s="10" t="inlineStr">
        <is>
          <t>11/2024</t>
        </is>
      </c>
      <c r="L166" s="10" t="inlineStr">
        <is>
          <t>00.11.2024</t>
        </is>
      </c>
      <c r="M166" s="10" t="inlineStr">
        <is>
          <t>11/2027</t>
        </is>
      </c>
      <c r="N166" s="10" t="inlineStr">
        <is>
          <t>00.11.2027</t>
        </is>
      </c>
      <c r="O166" s="8" t="inlineStr">
        <is>
          <t>NA</t>
        </is>
      </c>
      <c r="P166" s="10" t="inlineStr">
        <is>
          <t>NA</t>
        </is>
      </c>
      <c r="Q166" s="8" t="inlineStr">
        <is>
          <t>09.02.2027</t>
        </is>
      </c>
      <c r="R166" s="21" t="n"/>
      <c r="S166" s="12" t="n"/>
      <c r="T166" s="12" t="n"/>
      <c r="U166" s="13" t="n">
        <v>523.9</v>
      </c>
      <c r="V166" s="14" t="inlineStr">
        <is>
          <t>Kg.</t>
        </is>
      </c>
      <c r="W166" s="14" t="n">
        <v>0.12</v>
      </c>
      <c r="X166" s="14" t="n"/>
      <c r="Y166" s="90" t="n"/>
      <c r="Z166" s="455">
        <f>U166-W166</f>
        <v/>
      </c>
      <c r="AA166" s="456">
        <f>AC166+AH166+AK166+AN166+AQ166+AT166+AW166+AZ166+BC166+BF166+BI166+BL166+BO166</f>
        <v/>
      </c>
      <c r="AB166" s="457" t="n">
        <v>0</v>
      </c>
      <c r="AC166" s="458">
        <f>Z166-AD166-AE166-AB166</f>
        <v/>
      </c>
      <c r="AD166" s="459" t="n"/>
      <c r="AE166" s="462" t="n">
        <v>0</v>
      </c>
      <c r="AF166" s="14" t="inlineStr">
        <is>
          <t>11.02.2025</t>
        </is>
      </c>
      <c r="AG166" s="14" t="inlineStr">
        <is>
          <t>MR250031</t>
        </is>
      </c>
      <c r="AH166" s="14" t="n">
        <v>-5.7</v>
      </c>
      <c r="AI166" s="14" t="inlineStr">
        <is>
          <t>16.02.2025</t>
        </is>
      </c>
      <c r="AJ166" s="14" t="inlineStr">
        <is>
          <t>R-MR250031</t>
        </is>
      </c>
      <c r="AK166" s="14" t="n">
        <v>5.55</v>
      </c>
      <c r="AL166" s="14" t="inlineStr">
        <is>
          <t>13.03.2025</t>
        </is>
      </c>
      <c r="AM166" s="14" t="inlineStr">
        <is>
          <t>25IBP007</t>
        </is>
      </c>
      <c r="AN166" s="14" t="n">
        <v>-106.5</v>
      </c>
      <c r="AO166" s="14" t="inlineStr">
        <is>
          <t>08.04.2025</t>
        </is>
      </c>
      <c r="AP166" s="14" t="inlineStr">
        <is>
          <t>R-25IBP007</t>
        </is>
      </c>
      <c r="AQ166" s="14" t="n">
        <v>39.8</v>
      </c>
      <c r="AR166" s="14" t="inlineStr">
        <is>
          <t>21.04.2025</t>
        </is>
      </c>
      <c r="AS166" s="14" t="inlineStr">
        <is>
          <t>25IBP012</t>
        </is>
      </c>
      <c r="AT166" s="14" t="n">
        <v>-50.6</v>
      </c>
      <c r="AU166" s="14" t="inlineStr">
        <is>
          <t>04.05.2025</t>
        </is>
      </c>
      <c r="AV166" s="14" t="inlineStr">
        <is>
          <t>R-25IBP012</t>
        </is>
      </c>
      <c r="AW166" s="14" t="n">
        <v>17.75</v>
      </c>
      <c r="AX166" s="14" t="inlineStr">
        <is>
          <t>11.06.2025</t>
        </is>
      </c>
      <c r="AY166" s="14" t="inlineStr">
        <is>
          <t>25IBP016</t>
        </is>
      </c>
      <c r="AZ166" s="14" t="n">
        <v>-108.2</v>
      </c>
      <c r="BA166" s="14" t="inlineStr">
        <is>
          <t>02.07.2025</t>
        </is>
      </c>
      <c r="BB166" s="14" t="inlineStr">
        <is>
          <t>25IBP022</t>
        </is>
      </c>
      <c r="BC166" s="14" t="n">
        <v>-28.3</v>
      </c>
      <c r="BD166" s="14" t="inlineStr">
        <is>
          <t>08.07.2025</t>
        </is>
      </c>
      <c r="BE166" s="14" t="inlineStr">
        <is>
          <t>R-25IBP016</t>
        </is>
      </c>
      <c r="BF166" s="14" t="n">
        <v>9.800000000000001</v>
      </c>
      <c r="BG166" s="14" t="inlineStr">
        <is>
          <t>03.07.2025 23.10.2025 11.11.2025 18.11.2025 18.12.2025 28.12.2025 13.01.2026</t>
        </is>
      </c>
      <c r="BH166" s="14" t="inlineStr">
        <is>
          <t>R-25IBP016 R-25IBP032 R-25IBP035 R-25IBP035 R-25IBP040 R-25IBP043 R-25IBP045 R-26IBP006</t>
        </is>
      </c>
      <c r="BI166" s="14">
        <f>(34.05+18.6+10.5+5.55+4.4+16.85+5.1+3.6)</f>
        <v/>
      </c>
      <c r="BJ166" s="14" t="inlineStr">
        <is>
          <t>08.10.2025</t>
        </is>
      </c>
      <c r="BK166" s="14" t="inlineStr">
        <is>
          <t>25IBP032</t>
        </is>
      </c>
      <c r="BL166" s="14" t="n">
        <v>-60.4</v>
      </c>
      <c r="BM166" s="14" t="inlineStr">
        <is>
          <t>16.10.2025 04.11.2025 16.11.2025 11.11.2025 08.12.2025</t>
        </is>
      </c>
      <c r="BN166" s="14" t="inlineStr">
        <is>
          <t>25IBP035 CANC-R-25IBP035 35 25IBP040 25IBP043 25IBP044</t>
        </is>
      </c>
      <c r="BO166" s="14">
        <f>-(33.9+10.5+33.9+11.1+63.1+27.9)</f>
        <v/>
      </c>
    </row>
    <row r="167" hidden="1" ht="11.85" customHeight="1">
      <c r="A167" s="8" t="inlineStr">
        <is>
          <t>SP</t>
        </is>
      </c>
      <c r="B167" s="9" t="inlineStr">
        <is>
          <t>05-February.-2025</t>
        </is>
      </c>
      <c r="C167" s="8" t="inlineStr">
        <is>
          <t>SSMC1872024</t>
        </is>
      </c>
      <c r="D167" s="22" t="n">
        <v>2500022</v>
      </c>
      <c r="E167" s="8" t="inlineStr">
        <is>
          <t>SP0180</t>
        </is>
      </c>
      <c r="F167" s="8" t="inlineStr">
        <is>
          <t>Label-FAS Chlorex 2% Sterile Solution without Alcohol 3ml [Size 6 cm x 5 cm]</t>
        </is>
      </c>
      <c r="G167" s="10" t="inlineStr">
        <is>
          <t>SP2500004</t>
        </is>
      </c>
      <c r="H167" s="8" t="inlineStr">
        <is>
          <t>Xiamen Nicest Paper Products Co., Ltd.</t>
        </is>
      </c>
      <c r="I167" s="8" t="n"/>
      <c r="J167" s="10" t="inlineStr">
        <is>
          <t>20241127NST-SSMC001</t>
        </is>
      </c>
      <c r="K167" s="10" t="inlineStr">
        <is>
          <t>11/2024</t>
        </is>
      </c>
      <c r="L167" s="10" t="inlineStr">
        <is>
          <t>00.11.2024</t>
        </is>
      </c>
      <c r="M167" s="10" t="inlineStr">
        <is>
          <t>11/2027</t>
        </is>
      </c>
      <c r="N167" s="10" t="inlineStr">
        <is>
          <t>00.11.2027</t>
        </is>
      </c>
      <c r="O167" s="8" t="inlineStr">
        <is>
          <t>NA</t>
        </is>
      </c>
      <c r="P167" s="10" t="inlineStr">
        <is>
          <t>NA</t>
        </is>
      </c>
      <c r="Q167" s="8" t="inlineStr">
        <is>
          <t>05.02.2027</t>
        </is>
      </c>
      <c r="R167" s="11" t="n"/>
      <c r="S167" s="12" t="n"/>
      <c r="T167" s="12" t="n"/>
      <c r="U167" s="13" t="n">
        <v>2950</v>
      </c>
      <c r="V167" s="14" t="inlineStr">
        <is>
          <t>No.</t>
        </is>
      </c>
      <c r="W167" s="14" t="n"/>
      <c r="X167" s="14" t="n"/>
      <c r="Y167" s="90" t="n"/>
      <c r="Z167" s="455">
        <f>U167-W167</f>
        <v/>
      </c>
      <c r="AA167" s="456">
        <f>AC167+AH167+AK167+AN167+AQ167+AT167+AW167+AZ167+BC167+BF167+BI167+BL167+BO167</f>
        <v/>
      </c>
      <c r="AB167" s="457" t="n">
        <v>0</v>
      </c>
      <c r="AC167" s="458">
        <f>Z167-AD167-AE167-AB167</f>
        <v/>
      </c>
      <c r="AD167" s="459" t="n"/>
      <c r="AE167" s="462" t="n">
        <v>0</v>
      </c>
      <c r="AF167" s="14" t="n"/>
      <c r="AG167" s="14" t="n"/>
      <c r="AH167" s="14" t="n"/>
      <c r="AI167" s="14" t="n"/>
      <c r="AJ167" s="14" t="n"/>
      <c r="AK167" s="14" t="n"/>
      <c r="AL167" s="14" t="n"/>
      <c r="AM167" s="14" t="n"/>
      <c r="AN167" s="14" t="n"/>
      <c r="AO167" s="14" t="n"/>
      <c r="AP167" s="14" t="n"/>
      <c r="AQ167" s="14" t="n"/>
      <c r="AR167" s="14" t="n"/>
      <c r="AS167" s="14" t="n"/>
      <c r="AT167" s="14" t="n"/>
      <c r="AU167" s="14" t="n"/>
      <c r="AV167" s="14" t="n"/>
      <c r="AW167" s="14" t="n"/>
      <c r="AX167" s="14" t="n"/>
      <c r="AY167" s="14" t="n"/>
      <c r="AZ167" s="14" t="n"/>
      <c r="BA167" s="14" t="n"/>
      <c r="BB167" s="14" t="n"/>
      <c r="BC167" s="14" t="n"/>
      <c r="BD167" s="14" t="n"/>
      <c r="BE167" s="14" t="n"/>
      <c r="BF167" s="14" t="n"/>
      <c r="BG167" s="14" t="n"/>
      <c r="BH167" s="14" t="n"/>
      <c r="BI167" s="14" t="n"/>
      <c r="BJ167" s="14" t="n"/>
      <c r="BK167" s="14" t="n"/>
      <c r="BL167" s="14" t="n"/>
      <c r="BM167" s="14" t="n"/>
      <c r="BN167" s="14" t="n"/>
      <c r="BO167" s="14" t="n"/>
    </row>
    <row r="168" hidden="1" ht="11.85" customHeight="1">
      <c r="A168" s="8" t="inlineStr">
        <is>
          <t>SP</t>
        </is>
      </c>
      <c r="B168" s="9" t="inlineStr">
        <is>
          <t>05-February.-2025</t>
        </is>
      </c>
      <c r="C168" s="8" t="inlineStr">
        <is>
          <t>SSMC1872024</t>
        </is>
      </c>
      <c r="D168" s="22" t="n">
        <v>2500023</v>
      </c>
      <c r="E168" s="8" t="inlineStr">
        <is>
          <t>SP0181</t>
        </is>
      </c>
      <c r="F168" s="8" t="inlineStr">
        <is>
          <t>Label-FAS Chlorex 2% Sterile Solution without Alcohol 6ml [Size 6 cm x 5 cm]</t>
        </is>
      </c>
      <c r="G168" s="10" t="inlineStr">
        <is>
          <t>SP2500005</t>
        </is>
      </c>
      <c r="H168" s="8" t="inlineStr">
        <is>
          <t>Xiamen Nicest Paper Products Co., Ltd.</t>
        </is>
      </c>
      <c r="I168" s="8" t="n"/>
      <c r="J168" s="10" t="inlineStr">
        <is>
          <t>20241127NST-SSMC002</t>
        </is>
      </c>
      <c r="K168" s="10" t="inlineStr">
        <is>
          <t>11/2024</t>
        </is>
      </c>
      <c r="L168" s="10" t="inlineStr">
        <is>
          <t>00.11.2024</t>
        </is>
      </c>
      <c r="M168" s="10" t="inlineStr">
        <is>
          <t>11/2027</t>
        </is>
      </c>
      <c r="N168" s="10" t="inlineStr">
        <is>
          <t>00.11.2027</t>
        </is>
      </c>
      <c r="O168" s="8" t="inlineStr">
        <is>
          <t>NA</t>
        </is>
      </c>
      <c r="P168" s="10" t="inlineStr">
        <is>
          <t>NA</t>
        </is>
      </c>
      <c r="Q168" s="8" t="inlineStr">
        <is>
          <t>05.02.2027</t>
        </is>
      </c>
      <c r="R168" s="21" t="n"/>
      <c r="S168" s="12" t="n"/>
      <c r="T168" s="12" t="n"/>
      <c r="U168" s="13" t="n">
        <v>2942</v>
      </c>
      <c r="V168" s="14" t="inlineStr">
        <is>
          <t>No.</t>
        </is>
      </c>
      <c r="W168" s="14" t="n"/>
      <c r="X168" s="14" t="n"/>
      <c r="Y168" s="90" t="n"/>
      <c r="Z168" s="455">
        <f>U168-W168</f>
        <v/>
      </c>
      <c r="AA168" s="456">
        <f>AC168+AH168+AK168+AN168+AQ168+AT168+AW168+AZ168+BC168+BF168+BI168+BL168+BO168</f>
        <v/>
      </c>
      <c r="AB168" s="457" t="n">
        <v>0</v>
      </c>
      <c r="AC168" s="458">
        <f>Z168-AD168-AE168-AB168</f>
        <v/>
      </c>
      <c r="AD168" s="459" t="n"/>
      <c r="AE168" s="462" t="n">
        <v>0</v>
      </c>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row>
    <row r="169" hidden="1" ht="11.85" customHeight="1">
      <c r="A169" s="8" t="inlineStr">
        <is>
          <t>SP</t>
        </is>
      </c>
      <c r="B169" s="9" t="inlineStr">
        <is>
          <t>05-February.-2025</t>
        </is>
      </c>
      <c r="C169" s="8" t="inlineStr">
        <is>
          <t>SSMC1872024</t>
        </is>
      </c>
      <c r="D169" s="22" t="n">
        <v>2500024</v>
      </c>
      <c r="E169" s="8" t="inlineStr">
        <is>
          <t>SP0182</t>
        </is>
      </c>
      <c r="F169" s="8" t="inlineStr">
        <is>
          <t>Label-FAS Chlorex 2% Sterile Solution without Alcohol 10.5ml [Size 6.5 cm x 6 cm]</t>
        </is>
      </c>
      <c r="G169" s="10" t="inlineStr">
        <is>
          <t>SP2500006</t>
        </is>
      </c>
      <c r="H169" s="8" t="inlineStr">
        <is>
          <t>Xiamen Nicest Paper Products Co., Ltd.</t>
        </is>
      </c>
      <c r="I169" s="8" t="n"/>
      <c r="J169" s="10" t="inlineStr">
        <is>
          <t>20241127NST-SSMC003</t>
        </is>
      </c>
      <c r="K169" s="10" t="inlineStr">
        <is>
          <t>11/2024</t>
        </is>
      </c>
      <c r="L169" s="10" t="inlineStr">
        <is>
          <t>00.11.2024</t>
        </is>
      </c>
      <c r="M169" s="10" t="inlineStr">
        <is>
          <t>11/2027</t>
        </is>
      </c>
      <c r="N169" s="10" t="inlineStr">
        <is>
          <t>00.11.2027</t>
        </is>
      </c>
      <c r="O169" s="8" t="inlineStr">
        <is>
          <t>NA</t>
        </is>
      </c>
      <c r="P169" s="10" t="inlineStr">
        <is>
          <t>NA</t>
        </is>
      </c>
      <c r="Q169" s="8" t="inlineStr">
        <is>
          <t>05.02.2027</t>
        </is>
      </c>
      <c r="R169" s="11" t="n"/>
      <c r="S169" s="12" t="n"/>
      <c r="T169" s="12" t="n"/>
      <c r="U169" s="13" t="n">
        <v>2959</v>
      </c>
      <c r="V169" s="14" t="inlineStr">
        <is>
          <t>No.</t>
        </is>
      </c>
      <c r="W169" s="14" t="n"/>
      <c r="X169" s="14" t="n"/>
      <c r="Y169" s="90" t="n"/>
      <c r="Z169" s="455">
        <f>U169-W169</f>
        <v/>
      </c>
      <c r="AA169" s="456">
        <f>AC169+AH169+AK169+AN169+AQ169+AT169+AW169+AZ169+BC169+BF169+BI169+BL169+BO169</f>
        <v/>
      </c>
      <c r="AB169" s="457" t="n">
        <v>0</v>
      </c>
      <c r="AC169" s="458">
        <f>Z169-AD169-AE169-AB169</f>
        <v/>
      </c>
      <c r="AD169" s="459" t="n"/>
      <c r="AE169" s="462" t="n">
        <v>0</v>
      </c>
      <c r="AF169" s="14" t="n"/>
      <c r="AG169" s="14" t="n"/>
      <c r="AH169" s="14" t="n"/>
      <c r="AI169" s="14" t="n"/>
      <c r="AJ169" s="14" t="n"/>
      <c r="AK169" s="14" t="n"/>
      <c r="AL169" s="14" t="n"/>
      <c r="AM169" s="14" t="n"/>
      <c r="AN169" s="14" t="n"/>
      <c r="AO169" s="14" t="n"/>
      <c r="AP169" s="14" t="n"/>
      <c r="AQ169" s="14" t="n"/>
      <c r="AR169" s="14" t="n"/>
      <c r="AS169" s="14" t="n"/>
      <c r="AT169" s="14" t="n"/>
      <c r="AU169" s="14" t="n"/>
      <c r="AV169" s="14" t="n"/>
      <c r="AW169" s="14" t="n"/>
      <c r="AX169" s="14" t="n"/>
      <c r="AY169" s="14" t="n"/>
      <c r="AZ169" s="14" t="n"/>
      <c r="BA169" s="14" t="n"/>
      <c r="BB169" s="14" t="n"/>
      <c r="BC169" s="14" t="n"/>
      <c r="BD169" s="14" t="n"/>
      <c r="BE169" s="14" t="n"/>
      <c r="BF169" s="14" t="n"/>
      <c r="BG169" s="14" t="n"/>
      <c r="BH169" s="14" t="n"/>
      <c r="BI169" s="14" t="n"/>
      <c r="BJ169" s="14" t="n"/>
      <c r="BK169" s="14" t="n"/>
      <c r="BL169" s="14" t="n"/>
      <c r="BM169" s="14" t="n"/>
      <c r="BN169" s="14" t="n"/>
      <c r="BO169" s="14" t="n"/>
    </row>
    <row r="170" hidden="1" ht="11.85" customHeight="1">
      <c r="A170" s="8" t="inlineStr">
        <is>
          <t>SP</t>
        </is>
      </c>
      <c r="B170" s="9" t="inlineStr">
        <is>
          <t>05-February.-2025</t>
        </is>
      </c>
      <c r="C170" s="8" t="inlineStr">
        <is>
          <t>SSMC1872024</t>
        </is>
      </c>
      <c r="D170" s="22" t="n">
        <v>2500025</v>
      </c>
      <c r="E170" s="8" t="inlineStr">
        <is>
          <t>SP0184</t>
        </is>
      </c>
      <c r="F170" s="8" t="inlineStr">
        <is>
          <t>Label-FAS Chlorex 2% Sterile Solution without Alcohol 26ml [Size 7.5 cm x 7 cm]</t>
        </is>
      </c>
      <c r="G170" s="10" t="inlineStr">
        <is>
          <t>SP2500007</t>
        </is>
      </c>
      <c r="H170" s="8" t="inlineStr">
        <is>
          <t>Xiamen Nicest Paper Products Co., Ltd.</t>
        </is>
      </c>
      <c r="I170" s="8" t="n"/>
      <c r="J170" s="10" t="inlineStr">
        <is>
          <t>20241127NST-SSMC004</t>
        </is>
      </c>
      <c r="K170" s="10" t="inlineStr">
        <is>
          <t>11/2024</t>
        </is>
      </c>
      <c r="L170" s="10" t="inlineStr">
        <is>
          <t>00.11.2024</t>
        </is>
      </c>
      <c r="M170" s="10" t="inlineStr">
        <is>
          <t>11/2027</t>
        </is>
      </c>
      <c r="N170" s="10" t="inlineStr">
        <is>
          <t>00.11.2027</t>
        </is>
      </c>
      <c r="O170" s="8" t="inlineStr">
        <is>
          <t>NA</t>
        </is>
      </c>
      <c r="P170" s="10" t="inlineStr">
        <is>
          <t>NA</t>
        </is>
      </c>
      <c r="Q170" s="14" t="inlineStr">
        <is>
          <t>05.02.2027</t>
        </is>
      </c>
      <c r="R170" s="21" t="n"/>
      <c r="S170" s="12" t="n"/>
      <c r="T170" s="12" t="n"/>
      <c r="U170" s="13" t="n">
        <v>2974</v>
      </c>
      <c r="V170" s="14" t="inlineStr">
        <is>
          <t>No.</t>
        </is>
      </c>
      <c r="W170" s="14" t="n"/>
      <c r="X170" s="14" t="n"/>
      <c r="Y170" s="90" t="n"/>
      <c r="Z170" s="455">
        <f>U170-W170</f>
        <v/>
      </c>
      <c r="AA170" s="456">
        <f>AC170+AH170+AK170+AN170+AQ170+AT170+AW170+AZ170+BC170+BF170+BI170+BL170+BO170</f>
        <v/>
      </c>
      <c r="AB170" s="457" t="n">
        <v>0</v>
      </c>
      <c r="AC170" s="458">
        <f>Z170-AD170-AE170-AB170</f>
        <v/>
      </c>
      <c r="AD170" s="459" t="n"/>
      <c r="AE170" s="462" t="n">
        <v>0</v>
      </c>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c r="BA170" s="14" t="n"/>
      <c r="BB170" s="14" t="n"/>
      <c r="BC170" s="14" t="n"/>
      <c r="BD170" s="14" t="n"/>
      <c r="BE170" s="14" t="n"/>
      <c r="BF170" s="14" t="n"/>
      <c r="BG170" s="14" t="n"/>
      <c r="BH170" s="14" t="n"/>
      <c r="BI170" s="14" t="n"/>
      <c r="BJ170" s="14" t="n"/>
      <c r="BK170" s="14" t="n"/>
      <c r="BL170" s="14" t="n"/>
      <c r="BM170" s="14" t="n"/>
      <c r="BN170" s="14" t="n"/>
      <c r="BO170" s="14" t="n"/>
    </row>
    <row r="171" hidden="1" ht="11.85" customHeight="1">
      <c r="A171" s="8" t="inlineStr">
        <is>
          <t>RM</t>
        </is>
      </c>
      <c r="B171" s="9" t="inlineStr">
        <is>
          <t>06-February.-2025</t>
        </is>
      </c>
      <c r="C171" s="8" t="inlineStr">
        <is>
          <t>NA</t>
        </is>
      </c>
      <c r="D171" s="22" t="n">
        <v>2500027</v>
      </c>
      <c r="E171" s="31" t="inlineStr">
        <is>
          <t>RM0039</t>
        </is>
      </c>
      <c r="F171" s="8" t="inlineStr">
        <is>
          <t>Dapagliflozin Propanediol</t>
        </is>
      </c>
      <c r="G171" s="10" t="inlineStr">
        <is>
          <t>RM2500005</t>
        </is>
      </c>
      <c r="H171" s="8" t="inlineStr">
        <is>
          <t>Ami Lifesciences Pvt.Ltd.</t>
        </is>
      </c>
      <c r="I171" s="8" t="n"/>
      <c r="J171" s="10" t="inlineStr">
        <is>
          <t>DPD/90081024</t>
        </is>
      </c>
      <c r="K171" s="10" t="inlineStr">
        <is>
          <t>10/2024</t>
        </is>
      </c>
      <c r="L171" s="10" t="inlineStr">
        <is>
          <t>00.10.2024</t>
        </is>
      </c>
      <c r="M171" s="10" t="inlineStr">
        <is>
          <t>03/2027</t>
        </is>
      </c>
      <c r="N171" s="10" t="inlineStr">
        <is>
          <t>00.03.2027</t>
        </is>
      </c>
      <c r="O171" s="8" t="inlineStr">
        <is>
          <t>NA</t>
        </is>
      </c>
      <c r="P171" s="10" t="inlineStr">
        <is>
          <t>NA</t>
        </is>
      </c>
      <c r="Q171" s="8" t="inlineStr">
        <is>
          <t>07.08.2027</t>
        </is>
      </c>
      <c r="R171" s="21" t="n"/>
      <c r="S171" s="12" t="n"/>
      <c r="T171" s="12" t="n"/>
      <c r="U171" s="13" t="n">
        <v>1.388</v>
      </c>
      <c r="V171" s="14" t="inlineStr">
        <is>
          <t>Kg.</t>
        </is>
      </c>
      <c r="W171" s="14">
        <f>(0.035+0.01)</f>
        <v/>
      </c>
      <c r="X171" s="14" t="n"/>
      <c r="Y171" s="90" t="n"/>
      <c r="Z171" s="455">
        <f>U171-W171</f>
        <v/>
      </c>
      <c r="AA171" s="456">
        <f>AC171+AH171+AK171+AN171+AQ171+AT171+AW171+AZ171+BC171+BF171+BI171+BL171+BO171</f>
        <v/>
      </c>
      <c r="AB171" s="457" t="n">
        <v>0</v>
      </c>
      <c r="AC171" s="458">
        <f>Z171-AD171-AE171-AB171</f>
        <v/>
      </c>
      <c r="AD171" s="459" t="n"/>
      <c r="AE171" s="462" t="n">
        <v>0</v>
      </c>
      <c r="AF171" s="14" t="n"/>
      <c r="AG171" s="14" t="n"/>
      <c r="AH171" s="14" t="n"/>
      <c r="AI171" s="14" t="n"/>
      <c r="AJ171" s="14" t="n"/>
      <c r="AK171" s="14" t="n"/>
      <c r="AL171" s="14" t="n"/>
      <c r="AM171" s="14" t="n"/>
      <c r="AN171" s="14" t="n"/>
      <c r="AO171" s="14" t="n"/>
      <c r="AP171" s="14" t="n"/>
      <c r="AQ171" s="14" t="n"/>
      <c r="AR171" s="14" t="n"/>
      <c r="AS171" s="14" t="n"/>
      <c r="AT171" s="14" t="n"/>
      <c r="AU171" s="14" t="n"/>
      <c r="AV171" s="14" t="n"/>
      <c r="AW171" s="14" t="n"/>
      <c r="AX171" s="14" t="n"/>
      <c r="AY171" s="14" t="n"/>
      <c r="AZ171" s="14" t="n"/>
      <c r="BA171" s="14" t="n"/>
      <c r="BB171" s="14" t="n"/>
      <c r="BC171" s="14" t="n"/>
      <c r="BD171" s="14" t="n"/>
      <c r="BE171" s="14" t="n"/>
      <c r="BF171" s="14" t="n"/>
      <c r="BG171" s="14" t="n"/>
      <c r="BH171" s="14" t="n"/>
      <c r="BI171" s="14" t="n"/>
      <c r="BJ171" s="14" t="n"/>
      <c r="BK171" s="14" t="n"/>
      <c r="BL171" s="14" t="n"/>
      <c r="BM171" s="14" t="n"/>
      <c r="BN171" s="14" t="n"/>
      <c r="BO171" s="14" t="n"/>
    </row>
    <row r="172" hidden="1" ht="11.85" customHeight="1">
      <c r="A172" s="8" t="inlineStr">
        <is>
          <t>SP</t>
        </is>
      </c>
      <c r="B172" s="9" t="inlineStr">
        <is>
          <t>10-February.-2025</t>
        </is>
      </c>
      <c r="C172" s="8" t="inlineStr">
        <is>
          <t>NA</t>
        </is>
      </c>
      <c r="D172" s="22" t="n">
        <v>2500028</v>
      </c>
      <c r="E172" s="8" t="inlineStr">
        <is>
          <t>SP0111</t>
        </is>
      </c>
      <c r="F172" s="8" t="inlineStr">
        <is>
          <t>Medical Paper 60gm Printed-FAS Chlorex 1%-26ml [Width 408mm]</t>
        </is>
      </c>
      <c r="G172" s="10" t="inlineStr">
        <is>
          <t>SP2500008</t>
        </is>
      </c>
      <c r="H172" s="8" t="inlineStr">
        <is>
          <t>Shangdong Qilu Ethylene Chemicals Co.LTd</t>
        </is>
      </c>
      <c r="I172" s="8" t="n"/>
      <c r="J172" s="39" t="inlineStr">
        <is>
          <t>C4S217</t>
        </is>
      </c>
      <c r="K172" s="39" t="inlineStr">
        <is>
          <t>30/07/2024</t>
        </is>
      </c>
      <c r="L172" s="39" t="inlineStr">
        <is>
          <t>30.07.2024</t>
        </is>
      </c>
      <c r="M172" s="463" t="inlineStr">
        <is>
          <t>30/07/2026</t>
        </is>
      </c>
      <c r="N172" s="39" t="inlineStr">
        <is>
          <t>30.07.2026</t>
        </is>
      </c>
      <c r="O172" s="8" t="inlineStr">
        <is>
          <t>NA</t>
        </is>
      </c>
      <c r="P172" s="10" t="inlineStr">
        <is>
          <t>NA</t>
        </is>
      </c>
      <c r="Q172" s="8" t="inlineStr">
        <is>
          <t>16.02.2027</t>
        </is>
      </c>
      <c r="R172" s="11" t="n"/>
      <c r="S172" s="12" t="n"/>
      <c r="T172" s="12" t="n"/>
      <c r="U172" s="13" t="n">
        <v>281.8</v>
      </c>
      <c r="V172" s="14" t="inlineStr">
        <is>
          <t>Kg.</t>
        </is>
      </c>
      <c r="W172" s="14" t="n"/>
      <c r="X172" s="14" t="n"/>
      <c r="Y172" s="90" t="n"/>
      <c r="Z172" s="455">
        <f>U172-W172</f>
        <v/>
      </c>
      <c r="AA172" s="456">
        <f>AC172+AH172+AK172+AN172+AQ172+AT172+AW172+AZ172+BC172+BF172+BI172+BL172+BO172</f>
        <v/>
      </c>
      <c r="AB172" s="457" t="n">
        <v>0</v>
      </c>
      <c r="AC172" s="458">
        <f>Z172-AD172-AE172-AB172</f>
        <v/>
      </c>
      <c r="AD172" s="459" t="n"/>
      <c r="AE172" s="462" t="n">
        <v>0</v>
      </c>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row>
    <row r="173" hidden="1" ht="11.85" customHeight="1">
      <c r="A173" s="8" t="inlineStr">
        <is>
          <t>SP</t>
        </is>
      </c>
      <c r="B173" s="9" t="inlineStr">
        <is>
          <t>10-February.-2025</t>
        </is>
      </c>
      <c r="C173" s="8" t="inlineStr">
        <is>
          <t>NA</t>
        </is>
      </c>
      <c r="D173" s="22" t="n">
        <v>2500029</v>
      </c>
      <c r="E173" s="8" t="inlineStr">
        <is>
          <t>SP0122</t>
        </is>
      </c>
      <c r="F173" s="8" t="inlineStr">
        <is>
          <t>Medical Paper 60gm Printed-FAS IODO Prep.1%-26ml [Width 408mm]</t>
        </is>
      </c>
      <c r="G173" s="10" t="inlineStr">
        <is>
          <t>SP2500009</t>
        </is>
      </c>
      <c r="H173" s="8" t="inlineStr">
        <is>
          <t>Shangdong Qilu Ethylene Chemicals Co.LTd</t>
        </is>
      </c>
      <c r="I173" s="8" t="n"/>
      <c r="J173" s="39" t="inlineStr">
        <is>
          <t>C4S217</t>
        </is>
      </c>
      <c r="K173" s="39" t="inlineStr">
        <is>
          <t>30/07/2024</t>
        </is>
      </c>
      <c r="L173" s="39" t="inlineStr">
        <is>
          <t>30.07.2024</t>
        </is>
      </c>
      <c r="M173" s="463" t="inlineStr">
        <is>
          <t>30/07/2026</t>
        </is>
      </c>
      <c r="N173" s="39" t="inlineStr">
        <is>
          <t>30.07.2026</t>
        </is>
      </c>
      <c r="O173" s="8" t="inlineStr">
        <is>
          <t>NA</t>
        </is>
      </c>
      <c r="P173" s="10" t="inlineStr">
        <is>
          <t>NA</t>
        </is>
      </c>
      <c r="Q173" s="8" t="inlineStr">
        <is>
          <t>16.02.2027</t>
        </is>
      </c>
      <c r="R173" s="21" t="n"/>
      <c r="S173" s="12" t="n"/>
      <c r="T173" s="12" t="n"/>
      <c r="U173" s="13" t="n">
        <v>299.242</v>
      </c>
      <c r="V173" s="14" t="inlineStr">
        <is>
          <t>Kg.</t>
        </is>
      </c>
      <c r="W173" s="14" t="n"/>
      <c r="X173" s="14" t="n"/>
      <c r="Y173" s="90" t="n"/>
      <c r="Z173" s="455">
        <f>U173-W173</f>
        <v/>
      </c>
      <c r="AA173" s="456">
        <f>AC173+AH173+AK173+AN173+AQ173+AT173+AW173+AZ173+BC173+BF173+BI173+BL173+BO173</f>
        <v/>
      </c>
      <c r="AB173" s="457" t="n">
        <v>0</v>
      </c>
      <c r="AC173" s="458">
        <f>Z173-AD173-AE173-AB173</f>
        <v/>
      </c>
      <c r="AD173" s="459" t="n"/>
      <c r="AE173" s="462" t="n">
        <v>0</v>
      </c>
      <c r="AF173" s="14" t="inlineStr">
        <is>
          <t>11.11.2025</t>
        </is>
      </c>
      <c r="AG173" s="14" t="n">
        <v>16</v>
      </c>
      <c r="AH173" s="14" t="n">
        <v>-24.7</v>
      </c>
      <c r="AI173" s="14" t="inlineStr">
        <is>
          <t>15.11.2025</t>
        </is>
      </c>
      <c r="AJ173" s="14" t="inlineStr">
        <is>
          <t>R-16</t>
        </is>
      </c>
      <c r="AK173" s="14" t="n">
        <v>24.126</v>
      </c>
      <c r="AL173" s="14" t="n"/>
      <c r="AM173" s="14" t="inlineStr">
        <is>
          <t xml:space="preserve">IS MR </t>
        </is>
      </c>
      <c r="AN173" s="14" t="n">
        <v>0.132</v>
      </c>
      <c r="AO173" s="14" t="inlineStr">
        <is>
          <t>03.12.2025</t>
        </is>
      </c>
      <c r="AP173" s="14" t="inlineStr">
        <is>
          <t>MR250248</t>
        </is>
      </c>
      <c r="AQ173" s="14" t="n">
        <v>-42.6</v>
      </c>
      <c r="AR173" s="14" t="n"/>
      <c r="AS173" s="14" t="n"/>
      <c r="AT173" s="14" t="n"/>
      <c r="AU173" s="14" t="n"/>
      <c r="AV173" s="14" t="n"/>
      <c r="AW173" s="14" t="n"/>
      <c r="AX173" s="14" t="n"/>
      <c r="AY173" s="14" t="n"/>
      <c r="AZ173" s="14" t="n"/>
      <c r="BA173" s="14" t="n"/>
      <c r="BB173" s="14" t="n"/>
      <c r="BC173" s="14" t="n"/>
      <c r="BD173" s="14" t="n"/>
      <c r="BE173" s="14" t="n"/>
      <c r="BF173" s="14" t="n"/>
      <c r="BG173" s="14" t="n"/>
      <c r="BH173" s="14" t="n"/>
      <c r="BI173" s="14" t="n"/>
      <c r="BJ173" s="14" t="n"/>
      <c r="BK173" s="14" t="n"/>
      <c r="BL173" s="14" t="n"/>
      <c r="BM173" s="14" t="n"/>
      <c r="BN173" s="14" t="n"/>
      <c r="BO173" s="14" t="n"/>
    </row>
    <row r="174" hidden="1" ht="11.85" customHeight="1">
      <c r="A174" s="8" t="inlineStr">
        <is>
          <t>SP</t>
        </is>
      </c>
      <c r="B174" s="9" t="inlineStr">
        <is>
          <t>10-February.-2025</t>
        </is>
      </c>
      <c r="C174" s="8" t="inlineStr">
        <is>
          <t>NA</t>
        </is>
      </c>
      <c r="D174" s="22" t="n">
        <v>2500031</v>
      </c>
      <c r="E174" s="8" t="inlineStr">
        <is>
          <t>SP0110</t>
        </is>
      </c>
      <c r="F174" s="8" t="inlineStr">
        <is>
          <t>Medical Paper 60gm Printed-FAS Chlorex 0.5%-26ml [Width 408mm]</t>
        </is>
      </c>
      <c r="G174" s="10" t="inlineStr">
        <is>
          <t>SP2500011</t>
        </is>
      </c>
      <c r="H174" s="8" t="inlineStr">
        <is>
          <t>Shangdong Qilu Ethylene Chemicals Co.LTd</t>
        </is>
      </c>
      <c r="I174" s="8" t="n"/>
      <c r="J174" s="39" t="inlineStr">
        <is>
          <t>C4S217</t>
        </is>
      </c>
      <c r="K174" s="39" t="inlineStr">
        <is>
          <t>30/07/2024</t>
        </is>
      </c>
      <c r="L174" s="39" t="inlineStr">
        <is>
          <t>30.07.2024</t>
        </is>
      </c>
      <c r="M174" s="463" t="inlineStr">
        <is>
          <t>30/07/2026</t>
        </is>
      </c>
      <c r="N174" s="39" t="inlineStr">
        <is>
          <t>30.07.2026</t>
        </is>
      </c>
      <c r="O174" s="8" t="inlineStr">
        <is>
          <t>NA</t>
        </is>
      </c>
      <c r="P174" s="10" t="inlineStr">
        <is>
          <t>NA</t>
        </is>
      </c>
      <c r="Q174" s="8" t="inlineStr">
        <is>
          <t>16.02.2027</t>
        </is>
      </c>
      <c r="R174" s="21" t="n"/>
      <c r="S174" s="12" t="n"/>
      <c r="T174" s="12" t="n"/>
      <c r="U174" s="13" t="n">
        <v>286</v>
      </c>
      <c r="V174" s="14" t="inlineStr">
        <is>
          <t>Kg.</t>
        </is>
      </c>
      <c r="W174" s="14" t="n"/>
      <c r="X174" s="14" t="n"/>
      <c r="Y174" s="90" t="n"/>
      <c r="Z174" s="455">
        <f>U174-W174</f>
        <v/>
      </c>
      <c r="AA174" s="456">
        <f>AC174+AH174+AK174+AN174+AQ174+AT174+AW174+AZ174+BC174+BF174+BI174+BL174+BO174</f>
        <v/>
      </c>
      <c r="AB174" s="457" t="n">
        <v>0</v>
      </c>
      <c r="AC174" s="458">
        <f>Z174-AD174-AE174-AB174</f>
        <v/>
      </c>
      <c r="AD174" s="459" t="n"/>
      <c r="AE174" s="462" t="n">
        <v>0</v>
      </c>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c r="BA174" s="14" t="n"/>
      <c r="BB174" s="14" t="n"/>
      <c r="BC174" s="14" t="n"/>
      <c r="BD174" s="14" t="n"/>
      <c r="BE174" s="14" t="n"/>
      <c r="BF174" s="14" t="n"/>
      <c r="BG174" s="14" t="n"/>
      <c r="BH174" s="14" t="n"/>
      <c r="BI174" s="14" t="n"/>
      <c r="BJ174" s="14" t="n"/>
      <c r="BK174" s="14" t="n"/>
      <c r="BL174" s="14" t="n"/>
      <c r="BM174" s="14" t="n"/>
      <c r="BN174" s="14" t="n"/>
      <c r="BO174" s="14" t="n"/>
    </row>
    <row r="175" hidden="1" ht="11.85" customHeight="1">
      <c r="A175" s="8" t="inlineStr">
        <is>
          <t>TP</t>
        </is>
      </c>
      <c r="B175" s="9" t="inlineStr">
        <is>
          <t>13-February.-2025</t>
        </is>
      </c>
      <c r="C175" s="8" t="inlineStr">
        <is>
          <t>SSMC0142025</t>
        </is>
      </c>
      <c r="D175" s="22" t="n">
        <v>2500033</v>
      </c>
      <c r="E175" s="8" t="inlineStr">
        <is>
          <t>TP0012</t>
        </is>
      </c>
      <c r="F175" s="8" t="inlineStr">
        <is>
          <t>Label for FAS Chlorex Outer Carton</t>
        </is>
      </c>
      <c r="G175" s="10" t="inlineStr">
        <is>
          <t>TP2500001</t>
        </is>
      </c>
      <c r="H175" s="8" t="inlineStr">
        <is>
          <t>مصنع شركة الملصقات الذهبية</t>
        </is>
      </c>
      <c r="I175" s="8" t="n"/>
      <c r="J175" s="10" t="inlineStr">
        <is>
          <t>FP-ST-5300</t>
        </is>
      </c>
      <c r="K175" s="10" t="inlineStr">
        <is>
          <t>11/02/2025</t>
        </is>
      </c>
      <c r="L175" s="10" t="inlineStr">
        <is>
          <t>11.02.2025</t>
        </is>
      </c>
      <c r="M175" s="10" t="inlineStr">
        <is>
          <t>11/02/2027</t>
        </is>
      </c>
      <c r="N175" s="10" t="inlineStr">
        <is>
          <t>11.02.2027</t>
        </is>
      </c>
      <c r="O175" s="8" t="inlineStr">
        <is>
          <t>NA</t>
        </is>
      </c>
      <c r="P175" s="10" t="inlineStr">
        <is>
          <t>NA</t>
        </is>
      </c>
      <c r="Q175" s="8" t="inlineStr">
        <is>
          <t>16.02.2027</t>
        </is>
      </c>
      <c r="R175" s="21" t="n"/>
      <c r="S175" s="12" t="n"/>
      <c r="T175" s="12" t="n"/>
      <c r="U175" s="13" t="n">
        <v>1997</v>
      </c>
      <c r="V175" s="14" t="inlineStr">
        <is>
          <t>No.</t>
        </is>
      </c>
      <c r="W175" s="14" t="n"/>
      <c r="X175" s="14" t="n"/>
      <c r="Y175" s="90" t="n"/>
      <c r="Z175" s="455" t="n">
        <v>1997</v>
      </c>
      <c r="AA175" s="456">
        <f>AC175+AH175+AK175+AN175+AQ175+AT175+AW175+AZ175+BC175+BF175+BI175+BL175+BO175</f>
        <v/>
      </c>
      <c r="AB175" s="457" t="n">
        <v>0</v>
      </c>
      <c r="AC175" s="458" t="n">
        <v>1997</v>
      </c>
      <c r="AD175" s="459" t="n"/>
      <c r="AE175" s="462" t="n">
        <v>0</v>
      </c>
      <c r="AF175" s="14" t="inlineStr">
        <is>
          <t>02.06.2025</t>
        </is>
      </c>
      <c r="AG175" s="14" t="inlineStr">
        <is>
          <t>L25D010</t>
        </is>
      </c>
      <c r="AH175" s="14" t="n">
        <v>-1000</v>
      </c>
      <c r="AI175" s="14" t="inlineStr">
        <is>
          <t>17.06.2025</t>
        </is>
      </c>
      <c r="AJ175" s="14" t="inlineStr">
        <is>
          <t>R-L25D010</t>
        </is>
      </c>
      <c r="AK175" s="14" t="n">
        <v>435</v>
      </c>
      <c r="AL175" s="14" t="inlineStr">
        <is>
          <t>11.06.2025</t>
        </is>
      </c>
      <c r="AM175" s="14" t="inlineStr">
        <is>
          <t>L25E002</t>
        </is>
      </c>
      <c r="AN175" s="14" t="n">
        <v>-1000</v>
      </c>
      <c r="AO175" s="14" t="inlineStr">
        <is>
          <t>28.05.2025</t>
        </is>
      </c>
      <c r="AP175" s="14" t="inlineStr">
        <is>
          <t>R-L25C003</t>
        </is>
      </c>
      <c r="AQ175" s="14" t="n">
        <v>1030</v>
      </c>
      <c r="AR175" s="14" t="inlineStr">
        <is>
          <t>15.06.2025</t>
        </is>
      </c>
      <c r="AS175" s="14" t="inlineStr">
        <is>
          <t>R-L25E002</t>
        </is>
      </c>
      <c r="AT175" s="14" t="n">
        <v>710</v>
      </c>
      <c r="AU175" s="14" t="inlineStr">
        <is>
          <t>10.07.2025</t>
        </is>
      </c>
      <c r="AV175" s="14" t="inlineStr">
        <is>
          <t>L25F005</t>
        </is>
      </c>
      <c r="AW175" s="14" t="n">
        <v>-710</v>
      </c>
      <c r="AX175" s="14" t="inlineStr">
        <is>
          <t>28.07.2025</t>
        </is>
      </c>
      <c r="AY175" s="14" t="inlineStr">
        <is>
          <t>R-L25F005</t>
        </is>
      </c>
      <c r="AZ175" s="14" t="n">
        <v>112</v>
      </c>
      <c r="BA175" s="14" t="inlineStr">
        <is>
          <t>13.08.2025</t>
        </is>
      </c>
      <c r="BB175" s="14" t="inlineStr">
        <is>
          <t>MR250151</t>
        </is>
      </c>
      <c r="BC175" s="14" t="n">
        <v>-439</v>
      </c>
      <c r="BD175" s="14" t="inlineStr">
        <is>
          <t>18.08.2025</t>
        </is>
      </c>
      <c r="BE175" s="14" t="inlineStr">
        <is>
          <t>R-L25G013</t>
        </is>
      </c>
      <c r="BF175" s="14" t="n">
        <v>242</v>
      </c>
      <c r="BG175" s="14" t="inlineStr">
        <is>
          <t>21.08.2025</t>
        </is>
      </c>
      <c r="BH175" s="14" t="inlineStr">
        <is>
          <t>MR250154</t>
        </is>
      </c>
      <c r="BI175" s="14" t="n">
        <v>-242</v>
      </c>
      <c r="BJ175" s="14" t="inlineStr">
        <is>
          <t>24.08.2025 07.10.2025 29.10.2025 07.12.2025 28.12.2025 29.01.2026 23.02.2026</t>
        </is>
      </c>
      <c r="BK175" s="14" t="inlineStr">
        <is>
          <t>MR250157L25H001 L25G005 L25J005 L25J013 L25L006 L26A018 L26B010</t>
        </is>
      </c>
      <c r="BL175" s="14">
        <f>-(3256+230+15)</f>
        <v/>
      </c>
      <c r="BM175" s="14" t="inlineStr">
        <is>
          <t>26.08.2025 27.11.2025 08.12.2025 09.12.2025 2-27.01.2026 16.02.2026</t>
        </is>
      </c>
      <c r="BN175" s="14" t="inlineStr">
        <is>
          <t>R-L25H001 R-25G005 L25L002 R-L25J013 R-L25L006 R-L26A006 R-L26A018</t>
        </is>
      </c>
      <c r="BO175" s="14">
        <f>(2121+230+15)</f>
        <v/>
      </c>
    </row>
    <row r="176" hidden="1" ht="11.85" customHeight="1">
      <c r="A176" s="8" t="inlineStr">
        <is>
          <t>SP</t>
        </is>
      </c>
      <c r="B176" s="9" t="inlineStr">
        <is>
          <t>24-February.-2025</t>
        </is>
      </c>
      <c r="C176" s="8" t="inlineStr">
        <is>
          <t>NA</t>
        </is>
      </c>
      <c r="D176" s="22" t="n">
        <v>2500036</v>
      </c>
      <c r="E176" s="8" t="inlineStr">
        <is>
          <t>SP0092</t>
        </is>
      </c>
      <c r="F176" s="8" t="inlineStr">
        <is>
          <t>Label-FAS Chlorex Sterile Solution 2% Clear-26ml [Size 7.5 cm x 7 cm]</t>
        </is>
      </c>
      <c r="G176" s="10" t="inlineStr">
        <is>
          <t>SP2500013</t>
        </is>
      </c>
      <c r="H176" s="8" t="inlineStr">
        <is>
          <t>Xiamen Nicest Paper Products Co., Ltd.</t>
        </is>
      </c>
      <c r="I176" s="8" t="n"/>
      <c r="J176" s="10" t="inlineStr">
        <is>
          <t>20241122NST-V2RE015</t>
        </is>
      </c>
      <c r="K176" s="10" t="inlineStr">
        <is>
          <t>11/2024</t>
        </is>
      </c>
      <c r="L176" s="10" t="inlineStr">
        <is>
          <t>00.11.2024</t>
        </is>
      </c>
      <c r="M176" s="10" t="inlineStr">
        <is>
          <t>11/2027</t>
        </is>
      </c>
      <c r="N176" s="10" t="inlineStr">
        <is>
          <t>00.11.2027</t>
        </is>
      </c>
      <c r="O176" s="8" t="inlineStr">
        <is>
          <t>NA</t>
        </is>
      </c>
      <c r="P176" s="10" t="inlineStr">
        <is>
          <t>NA</t>
        </is>
      </c>
      <c r="Q176" s="8" t="inlineStr">
        <is>
          <t>24.02.2027</t>
        </is>
      </c>
      <c r="R176" s="11" t="n"/>
      <c r="S176" s="12" t="n"/>
      <c r="T176" s="12" t="n"/>
      <c r="U176" s="13" t="n">
        <v>187494</v>
      </c>
      <c r="V176" s="14" t="inlineStr">
        <is>
          <t>No.</t>
        </is>
      </c>
      <c r="W176" s="14" t="n"/>
      <c r="X176" s="14" t="n"/>
      <c r="Y176" s="90" t="n"/>
      <c r="Z176" s="455">
        <f>U176-W176</f>
        <v/>
      </c>
      <c r="AA176" s="456">
        <f>AC176+AH176+AK176+AN176+AQ176+AT176+AW176+AZ176+BC176+BF176+BI176+BL176+BO176</f>
        <v/>
      </c>
      <c r="AB176" s="457" t="n">
        <v>0</v>
      </c>
      <c r="AC176" s="458">
        <f>Z176-AD176-AE176-AB176</f>
        <v/>
      </c>
      <c r="AD176" s="459" t="n"/>
      <c r="AE176" s="462" t="n">
        <v>0</v>
      </c>
      <c r="AF176" s="14" t="inlineStr">
        <is>
          <t>02.07.2025</t>
        </is>
      </c>
      <c r="AG176" s="14" t="inlineStr">
        <is>
          <t>R-MR250110</t>
        </is>
      </c>
      <c r="AH176" s="14" t="n">
        <v>1160</v>
      </c>
      <c r="AI176" s="14" t="inlineStr">
        <is>
          <t>28.07.2025</t>
        </is>
      </c>
      <c r="AJ176" s="14" t="inlineStr">
        <is>
          <t>L25G011</t>
        </is>
      </c>
      <c r="AK176" s="14" t="n">
        <v>-4997</v>
      </c>
      <c r="AL176" s="14" t="inlineStr">
        <is>
          <t>28.07.2025</t>
        </is>
      </c>
      <c r="AM176" s="14" t="inlineStr">
        <is>
          <t>L25G012</t>
        </is>
      </c>
      <c r="AN176" s="14" t="n">
        <v>-24997</v>
      </c>
      <c r="AO176" s="14" t="inlineStr">
        <is>
          <t>17.08.2025</t>
        </is>
      </c>
      <c r="AP176" s="14" t="inlineStr">
        <is>
          <t>R-L25G012</t>
        </is>
      </c>
      <c r="AQ176" s="14" t="n">
        <v>1758</v>
      </c>
      <c r="AR176" s="14" t="inlineStr">
        <is>
          <t>18.08.2025</t>
        </is>
      </c>
      <c r="AS176" s="14" t="inlineStr">
        <is>
          <t>R-L25G011</t>
        </is>
      </c>
      <c r="AT176" s="14" t="n">
        <v>2060</v>
      </c>
      <c r="AU176" s="14" t="inlineStr">
        <is>
          <t>11.09.2025</t>
        </is>
      </c>
      <c r="AV176" s="14" t="inlineStr">
        <is>
          <t>L25I003</t>
        </is>
      </c>
      <c r="AW176" s="14" t="n">
        <v>-16328</v>
      </c>
      <c r="AX176" s="14" t="inlineStr">
        <is>
          <t>11.09.2025</t>
        </is>
      </c>
      <c r="AY176" s="14" t="inlineStr">
        <is>
          <t>L25I002</t>
        </is>
      </c>
      <c r="AZ176" s="14" t="n">
        <v>-5000</v>
      </c>
      <c r="BA176" s="14" t="inlineStr">
        <is>
          <t>22.09.2025</t>
        </is>
      </c>
      <c r="BB176" s="14" t="inlineStr">
        <is>
          <t>L25I010</t>
        </is>
      </c>
      <c r="BC176" s="14" t="n">
        <v>-15000</v>
      </c>
      <c r="BD176" s="14" t="inlineStr">
        <is>
          <t>22.09.2025</t>
        </is>
      </c>
      <c r="BE176" s="14" t="inlineStr">
        <is>
          <t>R-L25I003</t>
        </is>
      </c>
      <c r="BF176" s="14" t="n">
        <v>810</v>
      </c>
      <c r="BG176" s="14" t="inlineStr">
        <is>
          <t>28.09.2025</t>
        </is>
      </c>
      <c r="BH176" s="14" t="inlineStr">
        <is>
          <t>MR250184</t>
        </is>
      </c>
      <c r="BI176" s="14" t="n">
        <v>-810</v>
      </c>
      <c r="BJ176" s="14" t="inlineStr">
        <is>
          <t>29.09.2029 11.02.2026</t>
        </is>
      </c>
      <c r="BK176" s="14" t="inlineStr">
        <is>
          <t>R-L25I010 R-L26I016</t>
        </is>
      </c>
      <c r="BL176" s="14">
        <f>(247+2175)</f>
        <v/>
      </c>
      <c r="BM176" s="14" t="inlineStr">
        <is>
          <t>02.02.2026 09.02.2026 19.02.2026</t>
        </is>
      </c>
      <c r="BN176" s="14" t="inlineStr">
        <is>
          <t>L26A016 L26A015 L26B007</t>
        </is>
      </c>
      <c r="BO176" s="14">
        <f>-(30000+300+14675)</f>
        <v/>
      </c>
    </row>
    <row r="177" hidden="1" ht="11.85" customHeight="1">
      <c r="A177" s="8" t="inlineStr">
        <is>
          <t>RM</t>
        </is>
      </c>
      <c r="B177" s="9" t="inlineStr">
        <is>
          <t>24-February.-2025</t>
        </is>
      </c>
      <c r="C177" s="8" t="inlineStr">
        <is>
          <t>NA</t>
        </is>
      </c>
      <c r="D177" s="22" t="n">
        <v>2500037</v>
      </c>
      <c r="E177" s="8" t="inlineStr">
        <is>
          <t>RM0032</t>
        </is>
      </c>
      <c r="F177" s="8" t="inlineStr">
        <is>
          <t>Lactose Anhydrous</t>
        </is>
      </c>
      <c r="G177" s="10" t="inlineStr">
        <is>
          <t>RM2500006</t>
        </is>
      </c>
      <c r="H177" s="8" t="inlineStr">
        <is>
          <t xml:space="preserve">Meggle GmbH  </t>
        </is>
      </c>
      <c r="I177" s="8" t="n"/>
      <c r="J177" s="10" t="inlineStr">
        <is>
          <t>LC013-24-805</t>
        </is>
      </c>
      <c r="K177" s="10" t="inlineStr">
        <is>
          <t>04/2024</t>
        </is>
      </c>
      <c r="L177" s="10" t="inlineStr">
        <is>
          <t>00.04.2024</t>
        </is>
      </c>
      <c r="M177" s="10" t="inlineStr">
        <is>
          <t>04/2027</t>
        </is>
      </c>
      <c r="N177" s="10" t="inlineStr">
        <is>
          <t>00.04.2027</t>
        </is>
      </c>
      <c r="O177" s="8" t="inlineStr">
        <is>
          <t>NA</t>
        </is>
      </c>
      <c r="P177" s="10" t="inlineStr">
        <is>
          <t>NA</t>
        </is>
      </c>
      <c r="Q177" s="8" t="n"/>
      <c r="R177" s="21" t="n"/>
      <c r="S177" s="12" t="n"/>
      <c r="T177" s="12" t="n"/>
      <c r="U177" s="13" t="n">
        <v>23.65</v>
      </c>
      <c r="V177" s="14" t="inlineStr">
        <is>
          <t>Kg.</t>
        </is>
      </c>
      <c r="W177" s="14" t="n">
        <v>0.112</v>
      </c>
      <c r="X177" s="14" t="n"/>
      <c r="Y177" s="90" t="n"/>
      <c r="Z177" s="455">
        <f>U177-W177</f>
        <v/>
      </c>
      <c r="AA177" s="456">
        <f>AC177+AH177+AK177+AN177+AQ177+AT177+AW177+AZ177+BC177+BF177+BI177+BL177+BO177</f>
        <v/>
      </c>
      <c r="AB177" s="457" t="n">
        <v>0</v>
      </c>
      <c r="AC177" s="458">
        <f>Z177-AD177-AE177-AB177</f>
        <v/>
      </c>
      <c r="AD177" s="459" t="n"/>
      <c r="AE177" s="462" t="n">
        <v>0</v>
      </c>
      <c r="AF177" s="14" t="inlineStr">
        <is>
          <t>29.10.2025</t>
        </is>
      </c>
      <c r="AG177" s="14" t="inlineStr">
        <is>
          <t>T25J006</t>
        </is>
      </c>
      <c r="AH177" s="14" t="n">
        <v>-7.9</v>
      </c>
      <c r="AI177" s="14" t="n"/>
      <c r="AJ177" s="14" t="n"/>
      <c r="AK177" s="14" t="n"/>
      <c r="AL177" s="14" t="n"/>
      <c r="AM177" s="14" t="n"/>
      <c r="AN177" s="14" t="n"/>
      <c r="AO177" s="14" t="n"/>
      <c r="AP177" s="14" t="n"/>
      <c r="AQ177" s="14" t="n"/>
      <c r="AR177" s="14" t="n"/>
      <c r="AS177" s="14" t="n"/>
      <c r="AT177" s="14" t="n"/>
      <c r="AU177" s="14" t="n"/>
      <c r="AV177" s="14" t="n"/>
      <c r="AW177" s="14" t="n"/>
      <c r="AX177" s="14" t="n"/>
      <c r="AY177" s="14" t="n"/>
      <c r="AZ177" s="14" t="n"/>
      <c r="BA177" s="14" t="n"/>
      <c r="BB177" s="14" t="n"/>
      <c r="BC177" s="14" t="n"/>
      <c r="BD177" s="14" t="n"/>
      <c r="BE177" s="14" t="n"/>
      <c r="BF177" s="14" t="n"/>
      <c r="BG177" s="14" t="n"/>
      <c r="BH177" s="14" t="n"/>
      <c r="BI177" s="14" t="n"/>
      <c r="BJ177" s="14" t="n"/>
      <c r="BK177" s="14" t="n"/>
      <c r="BL177" s="14" t="n"/>
      <c r="BM177" s="14" t="n"/>
      <c r="BN177" s="14" t="n"/>
      <c r="BO177" s="14" t="n"/>
    </row>
    <row r="178" hidden="1" ht="11.85" customHeight="1">
      <c r="A178" s="8" t="inlineStr">
        <is>
          <t>RM</t>
        </is>
      </c>
      <c r="B178" s="9" t="inlineStr">
        <is>
          <t>25-February.-2025</t>
        </is>
      </c>
      <c r="C178" s="8" t="inlineStr">
        <is>
          <t>NA</t>
        </is>
      </c>
      <c r="D178" s="22" t="n">
        <v>2500038</v>
      </c>
      <c r="E178" s="31" t="inlineStr">
        <is>
          <t>RM0039</t>
        </is>
      </c>
      <c r="F178" s="8" t="inlineStr">
        <is>
          <t>Dapagliflozin Propanediol</t>
        </is>
      </c>
      <c r="G178" s="10" t="inlineStr">
        <is>
          <t>RM2500007</t>
        </is>
      </c>
      <c r="H178" s="8" t="inlineStr">
        <is>
          <t>Ami Lifesciences Pvt.Ltd.</t>
        </is>
      </c>
      <c r="I178" s="8" t="n"/>
      <c r="J178" s="10" t="inlineStr">
        <is>
          <t>DPD/90030724</t>
        </is>
      </c>
      <c r="K178" s="10" t="inlineStr">
        <is>
          <t>09/2022</t>
        </is>
      </c>
      <c r="L178" s="10" t="inlineStr">
        <is>
          <t>00.09.2022</t>
        </is>
      </c>
      <c r="M178" s="10" t="inlineStr">
        <is>
          <t>N/A</t>
        </is>
      </c>
      <c r="N178" s="10" t="inlineStr">
        <is>
          <t>NA</t>
        </is>
      </c>
      <c r="O178" s="10" t="inlineStr">
        <is>
          <t>02/2025</t>
        </is>
      </c>
      <c r="P178" s="101" t="inlineStr">
        <is>
          <t>00.08.2025</t>
        </is>
      </c>
      <c r="Q178" s="101" t="inlineStr">
        <is>
          <t>00.08.2025</t>
        </is>
      </c>
      <c r="R178" s="11" t="n"/>
      <c r="S178" s="12" t="n"/>
      <c r="T178" s="12" t="n"/>
      <c r="U178" s="13" t="n">
        <v>0.93</v>
      </c>
      <c r="V178" s="14" t="inlineStr">
        <is>
          <t>Kg.</t>
        </is>
      </c>
      <c r="W178" s="14" t="n"/>
      <c r="X178" s="14" t="n"/>
      <c r="Y178" s="90" t="inlineStr">
        <is>
          <t>supp.retest</t>
        </is>
      </c>
      <c r="Z178" s="455">
        <f>U178-W178</f>
        <v/>
      </c>
      <c r="AA178" s="456">
        <f>AC178+AH178+AK178+AN178+AQ178+AT178+AW178+AZ178+BC178+BF178+BI178+BL178+BO178</f>
        <v/>
      </c>
      <c r="AB178" s="457" t="n">
        <v>0</v>
      </c>
      <c r="AC178" s="458">
        <f>Z178-AD178-AE178-AB178</f>
        <v/>
      </c>
      <c r="AD178" s="459" t="n">
        <v>0.93</v>
      </c>
      <c r="AE178" s="462" t="n">
        <v>0</v>
      </c>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4" t="n"/>
      <c r="BJ178" s="14" t="n"/>
      <c r="BK178" s="14" t="n"/>
      <c r="BL178" s="14" t="n"/>
      <c r="BM178" s="14" t="n"/>
      <c r="BN178" s="14" t="n"/>
      <c r="BO178" s="14" t="n"/>
    </row>
    <row r="179" hidden="1" ht="11.85" customHeight="1">
      <c r="A179" s="8" t="inlineStr">
        <is>
          <t>SP</t>
        </is>
      </c>
      <c r="B179" s="9" t="inlineStr">
        <is>
          <t>04-March.-2025</t>
        </is>
      </c>
      <c r="C179" s="8" t="inlineStr">
        <is>
          <t>NA</t>
        </is>
      </c>
      <c r="D179" s="22" t="n">
        <v>2500039</v>
      </c>
      <c r="E179" s="8" t="inlineStr">
        <is>
          <t>SP0116</t>
        </is>
      </c>
      <c r="F179" s="8" t="inlineStr">
        <is>
          <t>Label-FAS Chlorex Sterile Solution 0.5% Clear-26ml [Size 7.5 cm x 7 cm]</t>
        </is>
      </c>
      <c r="G179" s="10" t="inlineStr">
        <is>
          <t>SP2500014</t>
        </is>
      </c>
      <c r="H179" s="8" t="inlineStr">
        <is>
          <t>Xiamen Nicest Paper Products Co., Ltd.</t>
        </is>
      </c>
      <c r="I179" s="8" t="n"/>
      <c r="J179" s="10" t="inlineStr">
        <is>
          <t>20241122NST-V2RE012</t>
        </is>
      </c>
      <c r="K179" s="10" t="inlineStr">
        <is>
          <t>11/2024</t>
        </is>
      </c>
      <c r="L179" s="10" t="inlineStr">
        <is>
          <t>00.11.2024</t>
        </is>
      </c>
      <c r="M179" s="10" t="inlineStr">
        <is>
          <t>11/2027</t>
        </is>
      </c>
      <c r="N179" s="10" t="inlineStr">
        <is>
          <t>00.11.2027</t>
        </is>
      </c>
      <c r="O179" s="8" t="inlineStr">
        <is>
          <t>NA</t>
        </is>
      </c>
      <c r="P179" s="10" t="inlineStr">
        <is>
          <t>NA</t>
        </is>
      </c>
      <c r="Q179" s="8" t="inlineStr">
        <is>
          <t>04.03.2027</t>
        </is>
      </c>
      <c r="R179" s="21" t="n"/>
      <c r="S179" s="12" t="n"/>
      <c r="T179" s="12" t="n"/>
      <c r="U179" s="13" t="n">
        <v>199961</v>
      </c>
      <c r="V179" s="14" t="inlineStr">
        <is>
          <t>No.</t>
        </is>
      </c>
      <c r="W179" s="14" t="n"/>
      <c r="X179" s="14" t="n"/>
      <c r="Y179" s="90" t="n"/>
      <c r="Z179" s="455">
        <f>U179-W179</f>
        <v/>
      </c>
      <c r="AA179" s="456">
        <f>AC179+AH179+AK179+AN179+AQ179+AT179+AW179+AZ179+BC179+BF179+BI179+BL179+BO179</f>
        <v/>
      </c>
      <c r="AB179" s="457" t="n">
        <v>0</v>
      </c>
      <c r="AC179" s="458">
        <f>Z179-AD179-AE179-AB179</f>
        <v/>
      </c>
      <c r="AD179" s="459" t="n"/>
      <c r="AE179" s="462" t="n">
        <v>0</v>
      </c>
      <c r="AF179" s="14" t="n"/>
      <c r="AG179" s="14" t="n"/>
      <c r="AH179" s="14" t="n"/>
      <c r="AI179" s="14" t="n"/>
      <c r="AJ179" s="14" t="n"/>
      <c r="AK179" s="14" t="n"/>
      <c r="AL179" s="14" t="n"/>
      <c r="AM179" s="14" t="n"/>
      <c r="AN179" s="14" t="n"/>
      <c r="AO179" s="14" t="n"/>
      <c r="AP179" s="14" t="n"/>
      <c r="AQ179" s="14" t="n"/>
      <c r="AR179" s="14" t="n"/>
      <c r="AS179" s="14" t="n"/>
      <c r="AT179" s="14" t="n"/>
      <c r="AU179" s="14" t="n"/>
      <c r="AV179" s="14" t="n"/>
      <c r="AW179" s="14" t="n"/>
      <c r="AX179" s="14" t="n"/>
      <c r="AY179" s="14" t="n"/>
      <c r="AZ179" s="14" t="n"/>
      <c r="BA179" s="14" t="n"/>
      <c r="BB179" s="14" t="n"/>
      <c r="BC179" s="14" t="n"/>
      <c r="BD179" s="14" t="n"/>
      <c r="BE179" s="14" t="n"/>
      <c r="BF179" s="14" t="n"/>
      <c r="BG179" s="14" t="n"/>
      <c r="BH179" s="14" t="n"/>
      <c r="BI179" s="14" t="n"/>
      <c r="BJ179" s="14" t="n"/>
      <c r="BK179" s="14" t="n"/>
      <c r="BL179" s="14" t="n"/>
      <c r="BM179" s="14" t="n"/>
      <c r="BN179" s="14" t="n"/>
      <c r="BO179" s="14" t="n"/>
    </row>
    <row r="180" hidden="1" ht="11.85" customHeight="1">
      <c r="A180" s="8" t="inlineStr">
        <is>
          <t>SP</t>
        </is>
      </c>
      <c r="B180" s="9" t="inlineStr">
        <is>
          <t>04-March.-2025</t>
        </is>
      </c>
      <c r="C180" s="8" t="inlineStr">
        <is>
          <t>NA</t>
        </is>
      </c>
      <c r="D180" s="22" t="n">
        <v>2500040</v>
      </c>
      <c r="E180" s="8" t="inlineStr">
        <is>
          <t>SP0119</t>
        </is>
      </c>
      <c r="F180" s="8" t="inlineStr">
        <is>
          <t>Label-FAS Chlorex Sterile Solution 1% Clear-26ml [Size 7.5 cm x 7 cm]</t>
        </is>
      </c>
      <c r="G180" s="10" t="inlineStr">
        <is>
          <t>SP2500015</t>
        </is>
      </c>
      <c r="H180" s="8" t="inlineStr">
        <is>
          <t>Xiamen Nicest Paper Products Co., Ltd.</t>
        </is>
      </c>
      <c r="I180" s="8" t="n"/>
      <c r="J180" s="10" t="inlineStr">
        <is>
          <t>20241122NST-V2RE008</t>
        </is>
      </c>
      <c r="K180" s="10" t="inlineStr">
        <is>
          <t>11/2024</t>
        </is>
      </c>
      <c r="L180" s="10" t="inlineStr">
        <is>
          <t>00.11.2024</t>
        </is>
      </c>
      <c r="M180" s="10" t="inlineStr">
        <is>
          <t>11/2027</t>
        </is>
      </c>
      <c r="N180" s="10" t="inlineStr">
        <is>
          <t>00.11.2027</t>
        </is>
      </c>
      <c r="O180" s="8" t="inlineStr">
        <is>
          <t>NA</t>
        </is>
      </c>
      <c r="P180" s="10" t="inlineStr">
        <is>
          <t>NA</t>
        </is>
      </c>
      <c r="Q180" s="8" t="inlineStr">
        <is>
          <t>04.03.2027</t>
        </is>
      </c>
      <c r="R180" s="11" t="n"/>
      <c r="S180" s="12" t="n"/>
      <c r="T180" s="12" t="n"/>
      <c r="U180" s="13" t="n">
        <v>199941</v>
      </c>
      <c r="V180" s="14" t="inlineStr">
        <is>
          <t>No.</t>
        </is>
      </c>
      <c r="W180" s="14" t="n"/>
      <c r="X180" s="14" t="n"/>
      <c r="Y180" s="90" t="n"/>
      <c r="Z180" s="455">
        <f>U180-W180</f>
        <v/>
      </c>
      <c r="AA180" s="456">
        <f>AC180+AH180+AK180+AN180+AQ180+AT180+AW180+AZ180+BC180+BF180+BI180+BL180+BO180</f>
        <v/>
      </c>
      <c r="AB180" s="457" t="n">
        <v>0</v>
      </c>
      <c r="AC180" s="458">
        <f>Z180-AD180-AE180-AB180</f>
        <v/>
      </c>
      <c r="AD180" s="459" t="n"/>
      <c r="AE180" s="462" t="n">
        <v>0</v>
      </c>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c r="BA180" s="14" t="n"/>
      <c r="BB180" s="14" t="n"/>
      <c r="BC180" s="14" t="n"/>
      <c r="BD180" s="14" t="n"/>
      <c r="BE180" s="14" t="n"/>
      <c r="BF180" s="14" t="n"/>
      <c r="BG180" s="14" t="n"/>
      <c r="BH180" s="14" t="n"/>
      <c r="BI180" s="14" t="n"/>
      <c r="BJ180" s="14" t="n"/>
      <c r="BK180" s="14" t="n"/>
      <c r="BL180" s="14" t="n"/>
      <c r="BM180" s="14" t="n"/>
      <c r="BN180" s="14" t="n"/>
      <c r="BO180" s="14" t="n"/>
    </row>
    <row r="181" hidden="1" ht="11.85" customHeight="1">
      <c r="A181" s="8" t="inlineStr">
        <is>
          <t>SP</t>
        </is>
      </c>
      <c r="B181" s="9" t="inlineStr">
        <is>
          <t>10-March.-2025</t>
        </is>
      </c>
      <c r="C181" s="8" t="inlineStr">
        <is>
          <t>NA</t>
        </is>
      </c>
      <c r="D181" s="22" t="n">
        <v>2500052</v>
      </c>
      <c r="E181" s="8" t="inlineStr">
        <is>
          <t>SP0134</t>
        </is>
      </c>
      <c r="F181" s="8" t="inlineStr">
        <is>
          <t>Polyamide/Polyethylene 300 µm 420 mm width roll</t>
        </is>
      </c>
      <c r="G181" s="10" t="inlineStr">
        <is>
          <t>SP2500017</t>
        </is>
      </c>
      <c r="H181" s="8" t="inlineStr">
        <is>
          <t>Shangdong Qilu Ethylene Chemicals Co.LTd</t>
        </is>
      </c>
      <c r="I181" s="8" t="n"/>
      <c r="J181" s="10" t="inlineStr">
        <is>
          <t>240651</t>
        </is>
      </c>
      <c r="K181" s="10" t="inlineStr">
        <is>
          <t>25/06/2024</t>
        </is>
      </c>
      <c r="L181" s="10" t="inlineStr">
        <is>
          <t>25.06.2024</t>
        </is>
      </c>
      <c r="M181" s="465" t="inlineStr">
        <is>
          <t>25/06/2026</t>
        </is>
      </c>
      <c r="N181" s="10" t="inlineStr">
        <is>
          <t>25.06.2026</t>
        </is>
      </c>
      <c r="O181" s="8" t="inlineStr">
        <is>
          <t>NA</t>
        </is>
      </c>
      <c r="P181" s="10" t="inlineStr">
        <is>
          <t>NA</t>
        </is>
      </c>
      <c r="Q181" s="8" t="inlineStr">
        <is>
          <t>10.05.2026</t>
        </is>
      </c>
      <c r="R181" s="11" t="n"/>
      <c r="S181" s="12" t="n"/>
      <c r="T181" s="12" t="n"/>
      <c r="U181" s="13" t="n">
        <v>23936.352</v>
      </c>
      <c r="V181" s="14" t="inlineStr">
        <is>
          <t>Kg.</t>
        </is>
      </c>
      <c r="W181" s="14" t="n"/>
      <c r="X181" s="14" t="n"/>
      <c r="Y181" s="90" t="n"/>
      <c r="Z181" s="455">
        <f>U181-W181</f>
        <v/>
      </c>
      <c r="AA181" s="456">
        <f>AC181+AH181+AK181+AN181+AQ181+AT181+AW181+AZ181+BC181+BF181+BI181+BL181+BO181</f>
        <v/>
      </c>
      <c r="AB181" s="457" t="n">
        <v>0</v>
      </c>
      <c r="AC181" s="458">
        <f>Z181-AD181-AE181-AB181</f>
        <v/>
      </c>
      <c r="AD181" s="459" t="n"/>
      <c r="AE181" s="462" t="n">
        <v>0</v>
      </c>
      <c r="AF181" s="8" t="inlineStr">
        <is>
          <t>29.06.2025 23.07.2025</t>
        </is>
      </c>
      <c r="AG181" s="8" t="inlineStr">
        <is>
          <t>L25F007 L25G009</t>
        </is>
      </c>
      <c r="AH181" s="14">
        <f>-(319.6+151.1)</f>
        <v/>
      </c>
      <c r="AI181" s="8" t="inlineStr">
        <is>
          <t>30.06.2025 24.07.2025</t>
        </is>
      </c>
      <c r="AJ181" s="8" t="inlineStr">
        <is>
          <t>L25F009 L25G010</t>
        </is>
      </c>
      <c r="AK181" s="14">
        <f>-(63+33.1)</f>
        <v/>
      </c>
      <c r="AL181" s="8" t="inlineStr">
        <is>
          <t>30.06.2025 28.07.2025</t>
        </is>
      </c>
      <c r="AM181" s="8" t="inlineStr">
        <is>
          <t>L25F008 L25G011</t>
        </is>
      </c>
      <c r="AN181" s="14">
        <f>-(64.8+19.6)</f>
        <v/>
      </c>
      <c r="AO181" s="8" t="inlineStr">
        <is>
          <t>03.07.2025 28.07.2025</t>
        </is>
      </c>
      <c r="AP181" s="8" t="inlineStr">
        <is>
          <t>L25G001 L25G012</t>
        </is>
      </c>
      <c r="AQ181" s="14">
        <f>-(283.9+123.1)</f>
        <v/>
      </c>
      <c r="AR181" s="8" t="inlineStr">
        <is>
          <t>09.07.2025 28.07.2025</t>
        </is>
      </c>
      <c r="AS181" s="8" t="inlineStr">
        <is>
          <t>L25G002 L25G013</t>
        </is>
      </c>
      <c r="AT181" s="14">
        <f>-(32+123.2)</f>
        <v/>
      </c>
      <c r="AU181" s="8" t="inlineStr">
        <is>
          <t>09.07.2025 29.07.2025</t>
        </is>
      </c>
      <c r="AV181" s="8" t="inlineStr">
        <is>
          <t>L25G003     R-L25G010</t>
        </is>
      </c>
      <c r="AW181" s="14">
        <f>-(53.8-1.875)</f>
        <v/>
      </c>
      <c r="AX181" s="8" t="inlineStr">
        <is>
          <t>09.07.2025 04.08.2025</t>
        </is>
      </c>
      <c r="AY181" s="8" t="inlineStr">
        <is>
          <t>R-L25F009 L25H001</t>
        </is>
      </c>
      <c r="AZ181" s="14">
        <f>(27.2-93.8)</f>
        <v/>
      </c>
      <c r="BA181" s="8" t="inlineStr">
        <is>
          <t>09.07.2025 05.08.2025</t>
        </is>
      </c>
      <c r="BB181" s="8" t="inlineStr">
        <is>
          <t>R-L25F008 L25H003</t>
        </is>
      </c>
      <c r="BC181" s="14">
        <f>(26.56-410.1)</f>
        <v/>
      </c>
      <c r="BD181" s="8" t="inlineStr">
        <is>
          <t>10.07.2025 06.08.2025</t>
        </is>
      </c>
      <c r="BE181" s="8" t="inlineStr">
        <is>
          <t>L25G004 R-25G0013</t>
        </is>
      </c>
      <c r="BF181" s="14">
        <f>(-63.1+48.6)</f>
        <v/>
      </c>
      <c r="BG181" s="14" t="inlineStr">
        <is>
          <t>14.07.2025</t>
        </is>
      </c>
      <c r="BH181" s="14" t="inlineStr">
        <is>
          <t>R-L25F007</t>
        </is>
      </c>
      <c r="BI181" s="14" t="n">
        <v>38.415</v>
      </c>
      <c r="BJ181" s="14" t="inlineStr">
        <is>
          <t>15.07.2025 11.08.2025 12.08.2025 12.08.2025 14.08.2025 14.08.2025 17.08.2025 01.09.2025 08.09.2025 2-11.09.2025 14.09.2025 16.09.2025 16.09.2025 22.09.2025 25.09.2025 28.09.2025 2-30.09.2025 08.10.2025 09.10.2025 12.10.2025 2-13.10.2025 19.10.2025 21.10.2025 21.10.2025 23.10.2025 27.10.2025 02.11.2025 11.11.2025 2-11.11.2025 15.11.2025 25.11.2025 25.11.2025 26.11.2025 03.12.2025 07.12.2025 08.12.2025  24.12.2025 17.12.2025 24.12.2025 4-28.12.2025 01.01.2026 06.01.2026 3-07.01.2026 2-11.01.2026  2-15.01.2026 2-29.01.2026 2-01.02.2026 2-02.02.2026 08.02.2026 10.02.2026 11.02.2026 16.02.2026 2-23.02.2026</t>
        </is>
      </c>
      <c r="BK181" s="14" t="inlineStr">
        <is>
          <t>L25G005 L25H005 L25H006 MR250125 L25H007 L25H009 L25H010 L25H011 MR250162 L25I001 L25I002 L25I003 MR250169 MR250173 L25I005 L25I010 L25I011 MR250183 L25I012 L25I013 L25J003 MR250193 L25J004 L25J005 L25J006 L25J007 L25J008 L25J009 L25J010 L25J011 L25J013 L25K002 L25K005 L25K001 17 13 L25K004 L25K004 L25K011 45 MR250248 L25L001 L25L002 L25L003 L25L004 67 L25L005 L25L007 L25L008 L25L006 L26A001 L26A006 L26A005 L25A004 MR260004 L26A008 L26A007 L26A009 L26A010 L26A017 L26A018 L26A015 L26B001 L26A016 L26B002 MR260028 L26B003 L26A015 L26B004 L26B007 L26B008 L26B010</t>
        </is>
      </c>
      <c r="BL181" s="14">
        <f>-(157.9+92.6+19.3+38.2+31.9+62+93.2+159.6+69.6+58.7+29.9+92.4+21.6+27.4+128.5+95.9+219.1+25.6+31.2+116.8+155.1+31.1+32.9+162.5+31.5+154.9+161.4+25.4+35.8+346.9+100.2+168.4+186.1+187.5+3.1+32.3+186.1+252.5+58.7+8.6+96.3+257.5+222.7+195.1+23.4+32.8+25.5+31.6+164.4+129.9+125.4+24.1+33.3+29.6+30.7+32+30.5+32.1+30.9+85.4+133.6+109.7+95+148.2+94.4+31.1+86.6+63.2+196.4+93.5+62.3+17.2)</f>
        <v/>
      </c>
      <c r="BM181" s="14" t="inlineStr">
        <is>
          <t>22.07.2025 10.08.2025 14.08.2025 17.08.2025 18.08.2025 28.08.2025 28.08.2025 31.08.2025 03.09.2025 14.09.2025 15.09.2025 16.09.2025 30.09.2025 02.10.2025 16.10.2025 26.10.2025 26.10.2025 27.10.2025 27.10.2025 08.11.2025 2-15.11.2025 19.11.2025 25.11.2025 01.12.2025 04.12.2025 08.12.2025 14.12.2025 22.12.2025 25.12.2025 28.12.2025 29.12.2025 31.12.2025 01.01.2026 05.01.2026 07.01.2026 11.06.2026 4-15.01.2026 2-21.01.2026 2-04.02.2026 08.02.2026 15.02.2026 16.02.2026 19.02.2026</t>
        </is>
      </c>
      <c r="BN181" s="14" t="inlineStr">
        <is>
          <t>R-L25G003 R-L25G004 R-L25H001 R-L25H005 R-L25G005 R-L25G001 R-L25G009 R-L25H007 R-L25H006 R-L25H009 R-L25H003 R-L25I001 R-L25I003 R-L25I010 R-L25I011 R-MR250193 R-L25I013 R-L25J003 R-L25J008 R-L25J009 R-L25J010 R-L25J005 R-L25J011 R-L25J013 R-0039/2025 R-14/2025 R-L25K002 R-L25K001 R-0045/2025 R-L25K008 R-L25K010 R-L25K005 R-L25L001 R-L25L002 R-L25L003 R-L25L004 R-0067 R-L25L005 R-L25L007 R-L25L006 R-L25L008 R-L26A001 R-L26A006 R-L26A005 R-L26A007 R-L26A004 R-L26A008 R-L26A009 R-L26A010 R-L26B001 R-L26A018 R-L26B002 R-L26A015 R-L26B003</t>
        </is>
      </c>
      <c r="BO181" s="14">
        <f>(19.535+36.83+36.1+19.72+61.828+116.07+24.9+10.7+4.4+72.11+155.97+1.85+19.665+19.915+37.01+27.856+42.25+19.42+59.02+3.12+10+64.89+101.55+27.49+2.77+19.492+61.7+10.875+7.058+21.125+54.5+53.215+70.374+75.083+58.54+11.37+29.522+4.06+0.445+36.618+12.72+8.325+9.015+12.09+22.45+9+17.43+15.64+4.38+21.715+47.97+45.15+5.185+8.205)</f>
        <v/>
      </c>
    </row>
    <row r="182" hidden="1" ht="11.85" customHeight="1">
      <c r="A182" s="8" t="inlineStr">
        <is>
          <t>PP</t>
        </is>
      </c>
      <c r="B182" s="9" t="inlineStr">
        <is>
          <t>16-March.-2025</t>
        </is>
      </c>
      <c r="C182" s="8" t="inlineStr">
        <is>
          <t>NA</t>
        </is>
      </c>
      <c r="D182" s="22" t="n">
        <v>2500055</v>
      </c>
      <c r="E182" s="8" t="inlineStr">
        <is>
          <t>PP0047</t>
        </is>
      </c>
      <c r="F182" s="8" t="inlineStr">
        <is>
          <t>Body Sponge Cover Film 408mm width</t>
        </is>
      </c>
      <c r="G182" s="10" t="inlineStr">
        <is>
          <t>PP2500021</t>
        </is>
      </c>
      <c r="H182" s="8" t="inlineStr">
        <is>
          <t>JianErkang Medical Co., Ltd</t>
        </is>
      </c>
      <c r="I182" s="8" t="n"/>
      <c r="J182" s="10" t="inlineStr">
        <is>
          <t>241220</t>
        </is>
      </c>
      <c r="K182" s="10" t="inlineStr">
        <is>
          <t>20/12/2024</t>
        </is>
      </c>
      <c r="L182" s="10" t="inlineStr">
        <is>
          <t>20.12.2024</t>
        </is>
      </c>
      <c r="M182" s="10" t="inlineStr">
        <is>
          <t>19/12/2029</t>
        </is>
      </c>
      <c r="N182" s="10" t="inlineStr">
        <is>
          <t>19.12.2029</t>
        </is>
      </c>
      <c r="O182" s="8" t="inlineStr">
        <is>
          <t>NA</t>
        </is>
      </c>
      <c r="P182" s="10" t="inlineStr">
        <is>
          <t>NA</t>
        </is>
      </c>
      <c r="Q182" s="8" t="n"/>
      <c r="R182" s="21" t="n"/>
      <c r="S182" s="12" t="n"/>
      <c r="T182" s="12" t="n"/>
      <c r="U182" s="13" t="n">
        <v>370.8</v>
      </c>
      <c r="V182" s="14" t="inlineStr">
        <is>
          <t>Kg.</t>
        </is>
      </c>
      <c r="W182" s="14" t="n"/>
      <c r="X182" s="14" t="n"/>
      <c r="Y182" s="90" t="n"/>
      <c r="Z182" s="455">
        <f>U182-W182</f>
        <v/>
      </c>
      <c r="AA182" s="456">
        <f>AC182+AH182+AK182+AN182+AQ182+AT182+AW182+AZ182+BC182+BF182+BI182+BL182+BO182</f>
        <v/>
      </c>
      <c r="AB182" s="457" t="n">
        <v>0</v>
      </c>
      <c r="AC182" s="458">
        <f>Z182-AD182-AE182-AB182</f>
        <v/>
      </c>
      <c r="AD182" s="459" t="n"/>
      <c r="AE182" s="462" t="n">
        <v>0</v>
      </c>
      <c r="AF182" s="14" t="inlineStr">
        <is>
          <t>12.10.2025</t>
        </is>
      </c>
      <c r="AG182" s="14" t="n">
        <v>230325</v>
      </c>
      <c r="AH182" s="14" t="n">
        <v>-27.5</v>
      </c>
      <c r="AI182" s="14" t="inlineStr">
        <is>
          <t>14.10.2025</t>
        </is>
      </c>
      <c r="AJ182" s="14" t="n">
        <v>230325</v>
      </c>
      <c r="AK182" s="14" t="n">
        <v>7.285</v>
      </c>
      <c r="AL182" s="14" t="inlineStr">
        <is>
          <t>11.11.2025</t>
        </is>
      </c>
      <c r="AM182" s="14" t="n">
        <v>230325</v>
      </c>
      <c r="AN182" s="14" t="n">
        <v>-49.7</v>
      </c>
      <c r="AO182" s="14" t="inlineStr">
        <is>
          <t>25.11.2025</t>
        </is>
      </c>
      <c r="AP182" s="14" t="inlineStr">
        <is>
          <t>R-L25K007</t>
        </is>
      </c>
      <c r="AQ182" s="14" t="n">
        <v>9.390000000000001</v>
      </c>
      <c r="AR182" s="14" t="inlineStr">
        <is>
          <t>05.01.2026</t>
        </is>
      </c>
      <c r="AS182" s="14" t="inlineStr">
        <is>
          <t>MR250273</t>
        </is>
      </c>
      <c r="AT182" s="14" t="n">
        <v>-7.3</v>
      </c>
      <c r="AU182" s="14" t="inlineStr">
        <is>
          <t>06.01.2026</t>
        </is>
      </c>
      <c r="AV182" s="14" t="inlineStr">
        <is>
          <t>L26A002</t>
        </is>
      </c>
      <c r="AW182" s="14" t="n">
        <v>-36.8</v>
      </c>
      <c r="AX182" s="14" t="inlineStr">
        <is>
          <t>11.01.2026</t>
        </is>
      </c>
      <c r="AY182" s="14" t="inlineStr">
        <is>
          <t>R-MR250273</t>
        </is>
      </c>
      <c r="AZ182" s="14" t="n">
        <v>6.918</v>
      </c>
      <c r="BA182" s="14" t="inlineStr">
        <is>
          <t>13.01.2026</t>
        </is>
      </c>
      <c r="BB182" s="14" t="inlineStr">
        <is>
          <t>R-L26A002</t>
        </is>
      </c>
      <c r="BC182" s="14" t="n">
        <v>9.065</v>
      </c>
      <c r="BD182" s="14" t="inlineStr">
        <is>
          <t>18.01.2026</t>
        </is>
      </c>
      <c r="BE182" s="14" t="inlineStr">
        <is>
          <t>L26A011</t>
        </is>
      </c>
      <c r="BF182" s="14" t="n">
        <v>-54.7</v>
      </c>
      <c r="BG182" s="14" t="inlineStr">
        <is>
          <t>21.01.2026</t>
        </is>
      </c>
      <c r="BH182" s="14" t="inlineStr">
        <is>
          <t>R-L26A011</t>
        </is>
      </c>
      <c r="BI182" s="14" t="n">
        <v>8.27</v>
      </c>
      <c r="BJ182" s="14" t="n"/>
      <c r="BK182" s="14" t="n"/>
      <c r="BL182" s="14" t="n"/>
      <c r="BM182" s="14" t="n"/>
      <c r="BN182" s="14" t="n"/>
      <c r="BO182" s="14" t="n"/>
      <c r="BR182" s="7" t="inlineStr">
        <is>
          <t>.</t>
        </is>
      </c>
    </row>
    <row r="183" hidden="1" ht="11.85" customHeight="1">
      <c r="A183" s="8" t="inlineStr">
        <is>
          <t>RM</t>
        </is>
      </c>
      <c r="B183" s="9" t="inlineStr">
        <is>
          <t>17-March.-2025</t>
        </is>
      </c>
      <c r="C183" s="8" t="inlineStr">
        <is>
          <t>NA</t>
        </is>
      </c>
      <c r="D183" s="22" t="n">
        <v>2500058</v>
      </c>
      <c r="E183" s="31" t="inlineStr">
        <is>
          <t>RM0039</t>
        </is>
      </c>
      <c r="F183" s="8" t="inlineStr">
        <is>
          <t>Dapagliflozin Propanediol</t>
        </is>
      </c>
      <c r="G183" s="10" t="inlineStr">
        <is>
          <t>RM2500008</t>
        </is>
      </c>
      <c r="H183" s="8" t="inlineStr">
        <is>
          <t>Ami Lifesciences Pvt.Ltd.</t>
        </is>
      </c>
      <c r="I183" s="8" t="n"/>
      <c r="J183" s="10" t="inlineStr">
        <is>
          <t>DPD/90030225</t>
        </is>
      </c>
      <c r="K183" s="10" t="inlineStr">
        <is>
          <t>02/2025</t>
        </is>
      </c>
      <c r="L183" s="10" t="inlineStr">
        <is>
          <t>00.02.2025</t>
        </is>
      </c>
      <c r="M183" s="10" t="inlineStr">
        <is>
          <t>01/2028</t>
        </is>
      </c>
      <c r="N183" s="10" t="inlineStr">
        <is>
          <t>00.01.2028</t>
        </is>
      </c>
      <c r="O183" s="8" t="inlineStr">
        <is>
          <t>NA</t>
        </is>
      </c>
      <c r="P183" s="10" t="inlineStr">
        <is>
          <t>NA</t>
        </is>
      </c>
      <c r="Q183" s="8" t="inlineStr">
        <is>
          <t>07.08.2027</t>
        </is>
      </c>
      <c r="R183" s="11" t="n"/>
      <c r="S183" s="12" t="n"/>
      <c r="T183" s="12" t="n"/>
      <c r="U183" s="13" t="n">
        <v>3.09</v>
      </c>
      <c r="V183" s="14" t="inlineStr">
        <is>
          <t>Kg.</t>
        </is>
      </c>
      <c r="W183" s="14" t="n"/>
      <c r="X183" s="14" t="n"/>
      <c r="Y183" s="90" t="n"/>
      <c r="Z183" s="455">
        <f>U183-W183</f>
        <v/>
      </c>
      <c r="AA183" s="456">
        <f>AC183+AH183+AK183+AN183+AQ183+AT183+AW183+AZ183+BC183+BF183+BI183+BL183+BO183</f>
        <v/>
      </c>
      <c r="AB183" s="457" t="n">
        <v>0</v>
      </c>
      <c r="AC183" s="458">
        <f>Z183-AD183-AE183-AB183</f>
        <v/>
      </c>
      <c r="AD183" s="459" t="n"/>
      <c r="AE183" s="462" t="n">
        <v>0</v>
      </c>
      <c r="AF183" s="14" t="n"/>
      <c r="AG183" s="14" t="n"/>
      <c r="AH183" s="14" t="n"/>
      <c r="AI183" s="14" t="n"/>
      <c r="AJ183" s="14" t="n"/>
      <c r="AK183" s="14" t="n"/>
      <c r="AL183" s="14" t="n"/>
      <c r="AM183" s="14" t="n"/>
      <c r="AN183" s="14" t="n"/>
      <c r="AO183" s="14" t="n"/>
      <c r="AP183" s="14" t="n"/>
      <c r="AQ183" s="14" t="n"/>
      <c r="AR183" s="14" t="n"/>
      <c r="AS183" s="14" t="n"/>
      <c r="AT183" s="14" t="n"/>
      <c r="AU183" s="14" t="n"/>
      <c r="AV183" s="14" t="n"/>
      <c r="AW183" s="14" t="n"/>
      <c r="AX183" s="14" t="n"/>
      <c r="AY183" s="14" t="n"/>
      <c r="AZ183" s="14" t="n"/>
      <c r="BA183" s="14" t="n"/>
      <c r="BB183" s="14" t="n"/>
      <c r="BC183" s="14" t="n"/>
      <c r="BD183" s="14" t="n"/>
      <c r="BE183" s="14" t="n"/>
      <c r="BF183" s="14" t="n"/>
      <c r="BG183" s="14" t="n"/>
      <c r="BH183" s="14" t="n"/>
      <c r="BI183" s="14" t="n"/>
      <c r="BJ183" s="14" t="n"/>
      <c r="BK183" s="14" t="n"/>
      <c r="BL183" s="14" t="n"/>
      <c r="BM183" s="14" t="n"/>
      <c r="BN183" s="14" t="n"/>
      <c r="BO183" s="14" t="n"/>
    </row>
    <row r="184" hidden="1" ht="11.85" customHeight="1">
      <c r="A184" s="8" t="inlineStr">
        <is>
          <t>PP</t>
        </is>
      </c>
      <c r="B184" s="9" t="inlineStr">
        <is>
          <t>24-March.-2025</t>
        </is>
      </c>
      <c r="C184" s="8" t="inlineStr">
        <is>
          <t>PRO-2024-011</t>
        </is>
      </c>
      <c r="D184" s="22" t="n">
        <v>2500065</v>
      </c>
      <c r="E184" s="8" t="inlineStr">
        <is>
          <t>PP0025</t>
        </is>
      </c>
      <c r="F184" s="8" t="inlineStr">
        <is>
          <t>Aluminum Seal Disc PE-Coat -D: 24mm</t>
        </is>
      </c>
      <c r="G184" s="10" t="inlineStr">
        <is>
          <t>PP2500028</t>
        </is>
      </c>
      <c r="H184" s="8" t="inlineStr">
        <is>
          <t>Propharm International S.R.L.</t>
        </is>
      </c>
      <c r="I184" s="8" t="n"/>
      <c r="J184" s="10" t="inlineStr">
        <is>
          <t>532057-02</t>
        </is>
      </c>
      <c r="K184" s="10" t="inlineStr">
        <is>
          <t>27.01.2025</t>
        </is>
      </c>
      <c r="L184" s="10" t="inlineStr">
        <is>
          <t>27.01.2025</t>
        </is>
      </c>
      <c r="M184" s="463" t="inlineStr">
        <is>
          <t>27.07.2026</t>
        </is>
      </c>
      <c r="N184" s="10" t="inlineStr">
        <is>
          <t>27.06.2026</t>
        </is>
      </c>
      <c r="O184" s="8" t="inlineStr">
        <is>
          <t>NA</t>
        </is>
      </c>
      <c r="P184" s="10" t="inlineStr">
        <is>
          <t>NA</t>
        </is>
      </c>
      <c r="Q184" s="8" t="inlineStr">
        <is>
          <t>03.04.2027</t>
        </is>
      </c>
      <c r="R184" s="21" t="n"/>
      <c r="S184" s="12" t="n"/>
      <c r="T184" s="12" t="n"/>
      <c r="U184" s="13" t="n">
        <v>100000</v>
      </c>
      <c r="V184" s="14" t="inlineStr">
        <is>
          <t>No.</t>
        </is>
      </c>
      <c r="W184" s="14" t="n">
        <v>32</v>
      </c>
      <c r="X184" s="14" t="n"/>
      <c r="Y184" s="90" t="n"/>
      <c r="Z184" s="455">
        <f>U184-W184</f>
        <v/>
      </c>
      <c r="AA184" s="456">
        <f>AC184+AH184+AK184+AN184+AQ184+AT184+AW184+AZ184+BC184+BF184+BI184+BL184+BO184</f>
        <v/>
      </c>
      <c r="AB184" s="457" t="n">
        <v>0</v>
      </c>
      <c r="AC184" s="458">
        <f>Z184-AD184-AE184-AB184</f>
        <v/>
      </c>
      <c r="AD184" s="459" t="n"/>
      <c r="AE184" s="462" t="n">
        <v>0</v>
      </c>
      <c r="AF184" s="14" t="inlineStr">
        <is>
          <t>29.01.2026</t>
        </is>
      </c>
      <c r="AG184" s="14" t="inlineStr">
        <is>
          <t>26IBP007</t>
        </is>
      </c>
      <c r="AH184" s="14" t="n">
        <v>-53750</v>
      </c>
      <c r="AI184" s="14" t="inlineStr">
        <is>
          <t>11.02.2026</t>
        </is>
      </c>
      <c r="AJ184" s="14" t="inlineStr">
        <is>
          <t>R-26IBP007</t>
        </is>
      </c>
      <c r="AK184" s="14" t="n">
        <v>290</v>
      </c>
      <c r="AL184" s="14" t="inlineStr">
        <is>
          <t>18.02.2026</t>
        </is>
      </c>
      <c r="AM184" s="14" t="inlineStr">
        <is>
          <t>26IBP012</t>
        </is>
      </c>
      <c r="AN184" s="14" t="n">
        <v>-22500</v>
      </c>
      <c r="AO184" s="14" t="n"/>
      <c r="AP184" s="14" t="n"/>
      <c r="AQ184" s="14" t="n"/>
      <c r="AR184" s="14" t="n"/>
      <c r="AS184" s="14" t="n"/>
      <c r="AT184" s="14" t="n"/>
      <c r="AU184" s="14" t="n"/>
      <c r="AV184" s="14" t="n"/>
      <c r="AW184" s="14" t="n"/>
      <c r="AX184" s="14" t="n"/>
      <c r="AY184" s="14" t="n"/>
      <c r="AZ184" s="14" t="n"/>
      <c r="BA184" s="14" t="n"/>
      <c r="BB184" s="14" t="n"/>
      <c r="BC184" s="14" t="n"/>
      <c r="BD184" s="14" t="n"/>
      <c r="BE184" s="14" t="n"/>
      <c r="BF184" s="14" t="n"/>
      <c r="BG184" s="14" t="n"/>
      <c r="BH184" s="14" t="n"/>
      <c r="BI184" s="14" t="n"/>
      <c r="BJ184" s="14" t="n"/>
      <c r="BK184" s="14" t="n"/>
      <c r="BL184" s="14" t="n"/>
      <c r="BM184" s="14" t="n"/>
      <c r="BN184" s="14" t="n"/>
      <c r="BO184" s="14" t="n"/>
      <c r="BP184" s="7" t="inlineStr">
        <is>
          <t>.</t>
        </is>
      </c>
    </row>
    <row r="185" hidden="1" ht="11.85" customHeight="1">
      <c r="A185" s="8" t="inlineStr">
        <is>
          <t>Bu</t>
        </is>
      </c>
      <c r="B185" s="9" t="inlineStr">
        <is>
          <t>24.03.2025</t>
        </is>
      </c>
      <c r="C185" s="8" t="inlineStr">
        <is>
          <t>PRO-2024-011</t>
        </is>
      </c>
      <c r="D185" s="22" t="n">
        <v>2500068</v>
      </c>
      <c r="E185" s="8" t="inlineStr">
        <is>
          <t>BP0006</t>
        </is>
      </c>
      <c r="F185" s="8" t="inlineStr">
        <is>
          <t>FAS Chlorex 0.5% Solution</t>
        </is>
      </c>
      <c r="G185" s="10" t="inlineStr">
        <is>
          <t>BP2500002</t>
        </is>
      </c>
      <c r="H185" s="8" t="inlineStr">
        <is>
          <t>Propharm International S.R.L.</t>
        </is>
      </c>
      <c r="I185" s="8" t="n"/>
      <c r="J185" s="10" t="inlineStr">
        <is>
          <t>Q0115</t>
        </is>
      </c>
      <c r="K185" s="10" t="inlineStr">
        <is>
          <t>28/01/2025</t>
        </is>
      </c>
      <c r="L185" s="10" t="inlineStr">
        <is>
          <t>28.01.2025</t>
        </is>
      </c>
      <c r="M185" s="10" t="inlineStr">
        <is>
          <t>01/2030</t>
        </is>
      </c>
      <c r="N185" s="10" t="inlineStr">
        <is>
          <t>00.01.2030</t>
        </is>
      </c>
      <c r="O185" s="8" t="inlineStr">
        <is>
          <t>NA</t>
        </is>
      </c>
      <c r="P185" s="10" t="inlineStr">
        <is>
          <t>NA</t>
        </is>
      </c>
      <c r="Q185" s="8" t="inlineStr">
        <is>
          <t>21.04.2027</t>
        </is>
      </c>
      <c r="R185" s="11" t="n"/>
      <c r="S185" s="12" t="n"/>
      <c r="T185" s="12" t="n"/>
      <c r="U185" s="13" t="n">
        <v>325</v>
      </c>
      <c r="V185" s="14" t="inlineStr">
        <is>
          <t>Kg.</t>
        </is>
      </c>
      <c r="W185" s="14" t="n">
        <v>0.2</v>
      </c>
      <c r="X185" s="14" t="n"/>
      <c r="Y185" s="90" t="n"/>
      <c r="Z185" s="455">
        <f>U185-W185</f>
        <v/>
      </c>
      <c r="AA185" s="456">
        <f>AC185+AH185+AK185+AN185+AQ185+AT185+AW185+AZ185+BC185+BF185+BI185+BL185+BO185</f>
        <v/>
      </c>
      <c r="AB185" s="457" t="n">
        <v>0</v>
      </c>
      <c r="AC185" s="458">
        <f>Z185-AD185-AE185-AB185</f>
        <v/>
      </c>
      <c r="AD185" s="459" t="n"/>
      <c r="AE185" s="462" t="n">
        <v>0</v>
      </c>
      <c r="AF185" s="14" t="inlineStr">
        <is>
          <t>24.12.2025</t>
        </is>
      </c>
      <c r="AG185" s="14" t="inlineStr">
        <is>
          <t>25IBP048</t>
        </is>
      </c>
      <c r="AH185" s="14" t="n">
        <v>-176.9</v>
      </c>
      <c r="AI185" s="14" t="inlineStr">
        <is>
          <t>29.12.2025</t>
        </is>
      </c>
      <c r="AJ185" s="14" t="inlineStr">
        <is>
          <t>R-25IBP048</t>
        </is>
      </c>
      <c r="AK185" s="14" t="n">
        <v>165.8</v>
      </c>
      <c r="AL185" s="14" t="inlineStr">
        <is>
          <t>06.01.2026</t>
        </is>
      </c>
      <c r="AM185" s="14" t="inlineStr">
        <is>
          <t>26IBP004</t>
        </is>
      </c>
      <c r="AN185" s="14" t="n">
        <v>-165.8</v>
      </c>
      <c r="AO185" s="14" t="inlineStr">
        <is>
          <t>08.01.2026</t>
        </is>
      </c>
      <c r="AP185" s="14" t="inlineStr">
        <is>
          <t>R-26IBP004</t>
        </is>
      </c>
      <c r="AQ185" s="14" t="n">
        <v>130.25</v>
      </c>
      <c r="AR185" s="14" t="inlineStr">
        <is>
          <t>14.01.2026</t>
        </is>
      </c>
      <c r="AS185" s="14" t="inlineStr">
        <is>
          <t>IE</t>
        </is>
      </c>
      <c r="AT185" s="14" t="n">
        <v>20</v>
      </c>
      <c r="AU185" s="14" t="n"/>
      <c r="AV185" s="14" t="n"/>
      <c r="AW185" s="14" t="n"/>
      <c r="AX185" s="14" t="n"/>
      <c r="AY185" s="14" t="n"/>
      <c r="AZ185" s="14" t="n"/>
      <c r="BA185" s="14" t="n"/>
      <c r="BB185" s="14" t="n"/>
      <c r="BC185" s="14" t="n"/>
      <c r="BD185" s="14" t="n"/>
      <c r="BE185" s="14" t="n"/>
      <c r="BF185" s="14" t="n"/>
      <c r="BG185" s="14" t="n"/>
      <c r="BH185" s="14" t="n"/>
      <c r="BI185" s="14" t="n"/>
      <c r="BJ185" s="14" t="n"/>
      <c r="BK185" s="14" t="n"/>
      <c r="BL185" s="14" t="n"/>
      <c r="BM185" s="14" t="n"/>
      <c r="BN185" s="14" t="n"/>
      <c r="BO185" s="14" t="n"/>
    </row>
    <row r="186" hidden="1" ht="11.85" customHeight="1">
      <c r="A186" s="8" t="inlineStr">
        <is>
          <t>SP</t>
        </is>
      </c>
      <c r="B186" s="9" t="inlineStr">
        <is>
          <t>03-April.-2025</t>
        </is>
      </c>
      <c r="C186" s="8" t="inlineStr">
        <is>
          <t>NA</t>
        </is>
      </c>
      <c r="D186" s="22" t="n">
        <v>2500073</v>
      </c>
      <c r="E186" s="22" t="inlineStr">
        <is>
          <t>SP0195</t>
        </is>
      </c>
      <c r="F186" s="22" t="inlineStr">
        <is>
          <t>Box-FAS-CEL Oxidised Regenerated Cellulose Absorbable Hemostat Knit-Ref. No.: FAS47K</t>
        </is>
      </c>
      <c r="G186" s="10" t="inlineStr">
        <is>
          <t>SP2500019</t>
        </is>
      </c>
      <c r="H186" s="8" t="inlineStr">
        <is>
          <t>Xiamen Nicest Paper Products Co., Ltd.</t>
        </is>
      </c>
      <c r="I186" s="8" t="n"/>
      <c r="J186" s="10" t="inlineStr">
        <is>
          <t>20241227-SMALL002</t>
        </is>
      </c>
      <c r="K186" s="10" t="inlineStr">
        <is>
          <t>12/2024</t>
        </is>
      </c>
      <c r="L186" s="10" t="inlineStr">
        <is>
          <t>00.12.2024</t>
        </is>
      </c>
      <c r="M186" s="10" t="inlineStr">
        <is>
          <t>12/2027</t>
        </is>
      </c>
      <c r="N186" s="10" t="inlineStr">
        <is>
          <t>00.12.2027</t>
        </is>
      </c>
      <c r="O186" s="8" t="inlineStr">
        <is>
          <t>NA</t>
        </is>
      </c>
      <c r="P186" s="10" t="inlineStr">
        <is>
          <t>NA</t>
        </is>
      </c>
      <c r="Q186" s="8" t="inlineStr">
        <is>
          <t>22.06.2027</t>
        </is>
      </c>
      <c r="R186" s="21" t="n"/>
      <c r="S186" s="12" t="n"/>
      <c r="T186" s="12" t="n"/>
      <c r="U186" s="13" t="n">
        <v>400</v>
      </c>
      <c r="V186" s="14" t="inlineStr">
        <is>
          <t>No.</t>
        </is>
      </c>
      <c r="W186" s="14" t="n">
        <v>3</v>
      </c>
      <c r="X186" s="14" t="n"/>
      <c r="Y186" s="90" t="n"/>
      <c r="Z186" s="455">
        <f>U186-W186</f>
        <v/>
      </c>
      <c r="AA186" s="456">
        <f>AC186+AH186+AK186+AN186+AQ186+AT186+AW186+AZ186+BC186+BF186+BI186+BL186+BO186</f>
        <v/>
      </c>
      <c r="AB186" s="457" t="n">
        <v>0</v>
      </c>
      <c r="AC186" s="458">
        <f>Z186-AD186-AE186-AB186</f>
        <v/>
      </c>
      <c r="AD186" s="459" t="n"/>
      <c r="AE186" s="462" t="n">
        <v>0</v>
      </c>
      <c r="AF186" s="14" t="inlineStr">
        <is>
          <t>13.01.2026</t>
        </is>
      </c>
      <c r="AG186" s="14" t="inlineStr">
        <is>
          <t>0012/2026</t>
        </is>
      </c>
      <c r="AH186" s="14" t="n">
        <v>-26</v>
      </c>
      <c r="AI186" s="14" t="inlineStr">
        <is>
          <t>14.01.2026</t>
        </is>
      </c>
      <c r="AJ186" s="14" t="inlineStr">
        <is>
          <t>R-0012</t>
        </is>
      </c>
      <c r="AK186" s="14" t="n">
        <v>5</v>
      </c>
      <c r="AL186" s="14" t="inlineStr">
        <is>
          <t>23.02.2026</t>
        </is>
      </c>
      <c r="AM186" s="14" t="inlineStr">
        <is>
          <t>OR2026026</t>
        </is>
      </c>
      <c r="AN186" s="14" t="n">
        <v>-25</v>
      </c>
      <c r="AO186" s="14" t="inlineStr">
        <is>
          <t>24.02.2026</t>
        </is>
      </c>
      <c r="AP186" s="14" t="inlineStr">
        <is>
          <t>R-OR2026026</t>
        </is>
      </c>
      <c r="AQ186" s="14" t="n">
        <v>4</v>
      </c>
      <c r="AR186" s="14" t="n"/>
      <c r="AS186" s="14" t="n"/>
      <c r="AT186" s="14" t="n"/>
      <c r="AU186" s="14" t="n"/>
      <c r="AV186" s="14" t="n"/>
      <c r="AW186" s="14" t="n"/>
      <c r="AX186" s="14" t="n"/>
      <c r="AY186" s="14" t="n"/>
      <c r="AZ186" s="14" t="n"/>
      <c r="BA186" s="14" t="n"/>
      <c r="BB186" s="14" t="n"/>
      <c r="BC186" s="14" t="n"/>
      <c r="BD186" s="14" t="n"/>
      <c r="BE186" s="14" t="n"/>
      <c r="BF186" s="14" t="n"/>
      <c r="BG186" s="14" t="n"/>
      <c r="BH186" s="14" t="n"/>
      <c r="BI186" s="14" t="n"/>
      <c r="BJ186" s="14" t="n"/>
      <c r="BK186" s="14" t="n"/>
      <c r="BL186" s="14" t="n"/>
      <c r="BM186" s="14" t="n"/>
      <c r="BN186" s="14" t="n"/>
      <c r="BO186" s="14" t="n"/>
    </row>
    <row r="187" hidden="1" ht="11.85" customHeight="1">
      <c r="A187" s="8" t="inlineStr">
        <is>
          <t>SP</t>
        </is>
      </c>
      <c r="B187" s="9" t="inlineStr">
        <is>
          <t>06-April.-2025</t>
        </is>
      </c>
      <c r="C187" s="8" t="inlineStr">
        <is>
          <t>NA</t>
        </is>
      </c>
      <c r="D187" s="22" t="n">
        <v>2500074</v>
      </c>
      <c r="E187" s="8" t="inlineStr">
        <is>
          <t>SP0171</t>
        </is>
      </c>
      <c r="F187" s="8" t="inlineStr">
        <is>
          <t>Box-FAS-CEL Oxidised Regenerated Cellulose Absorbable Hemostat Non-Woven-Ref. No.: FAS28N</t>
        </is>
      </c>
      <c r="G187" s="10" t="inlineStr">
        <is>
          <t>SP2500020</t>
        </is>
      </c>
      <c r="H187" s="8" t="inlineStr">
        <is>
          <t>Xiamen Nicest Paper Products Co., Ltd.</t>
        </is>
      </c>
      <c r="I187" s="8" t="n"/>
      <c r="J187" s="10" t="inlineStr">
        <is>
          <t>20241227-BIG012</t>
        </is>
      </c>
      <c r="K187" s="10" t="inlineStr">
        <is>
          <t>12/2024</t>
        </is>
      </c>
      <c r="L187" s="10" t="inlineStr">
        <is>
          <t>00.12.2024</t>
        </is>
      </c>
      <c r="M187" s="10" t="inlineStr">
        <is>
          <t>12/2027</t>
        </is>
      </c>
      <c r="N187" s="10" t="inlineStr">
        <is>
          <t>00.12.2027</t>
        </is>
      </c>
      <c r="O187" s="8" t="inlineStr">
        <is>
          <t>NA</t>
        </is>
      </c>
      <c r="P187" s="10" t="inlineStr">
        <is>
          <t>NA</t>
        </is>
      </c>
      <c r="Q187" s="8" t="inlineStr">
        <is>
          <t>10.07.2026</t>
        </is>
      </c>
      <c r="R187" s="11" t="n"/>
      <c r="S187" s="12" t="n"/>
      <c r="T187" s="12" t="n"/>
      <c r="U187" s="13" t="n">
        <v>479</v>
      </c>
      <c r="V187" s="14" t="inlineStr">
        <is>
          <t>No.</t>
        </is>
      </c>
      <c r="W187" s="14" t="n"/>
      <c r="X187" s="14" t="n"/>
      <c r="Y187" s="90" t="n"/>
      <c r="Z187" s="455">
        <f>U187-W187</f>
        <v/>
      </c>
      <c r="AA187" s="456">
        <f>AC187+AH187+AK187+AN187+AQ187+AT187+AW187+AZ187+BC187+BF187+BI187+BL187+BO187</f>
        <v/>
      </c>
      <c r="AB187" s="457" t="n">
        <v>0</v>
      </c>
      <c r="AC187" s="458">
        <f>Z187-AD187-AE187-AB187</f>
        <v/>
      </c>
      <c r="AD187" s="459" t="n"/>
      <c r="AE187" s="462" t="n">
        <v>0</v>
      </c>
      <c r="AF187" s="14" t="inlineStr">
        <is>
          <t>21.08.2025</t>
        </is>
      </c>
      <c r="AG187" s="14" t="inlineStr">
        <is>
          <t>OR2025234</t>
        </is>
      </c>
      <c r="AH187" s="14" t="n">
        <v>-165</v>
      </c>
      <c r="AI187" s="14" t="inlineStr">
        <is>
          <t>11.11.2025</t>
        </is>
      </c>
      <c r="AJ187" s="14" t="n"/>
      <c r="AK187" s="14" t="n">
        <v>-184</v>
      </c>
      <c r="AL187" s="14" t="inlineStr">
        <is>
          <t>14.01.2026</t>
        </is>
      </c>
      <c r="AM187" s="14" t="inlineStr">
        <is>
          <t>0014/2026</t>
        </is>
      </c>
      <c r="AN187" s="14" t="n">
        <v>-105</v>
      </c>
      <c r="AO187" s="14" t="n"/>
      <c r="AP187" s="14" t="n"/>
      <c r="AQ187" s="14" t="n"/>
      <c r="AR187" s="14" t="n"/>
      <c r="AS187" s="14" t="n"/>
      <c r="AT187" s="14" t="n"/>
      <c r="AU187" s="14" t="n"/>
      <c r="AV187" s="14" t="n"/>
      <c r="AW187" s="14" t="n"/>
      <c r="AX187" s="14" t="n"/>
      <c r="AY187" s="14" t="n"/>
      <c r="AZ187" s="14" t="n"/>
      <c r="BA187" s="14" t="n"/>
      <c r="BB187" s="14" t="n"/>
      <c r="BC187" s="14" t="n"/>
      <c r="BD187" s="14" t="n"/>
      <c r="BE187" s="14" t="n"/>
      <c r="BF187" s="14" t="n"/>
      <c r="BG187" s="14" t="n"/>
      <c r="BH187" s="14" t="n"/>
      <c r="BI187" s="14" t="n"/>
      <c r="BJ187" s="14" t="n"/>
      <c r="BK187" s="14" t="n"/>
      <c r="BL187" s="14" t="n"/>
      <c r="BM187" s="14" t="n"/>
      <c r="BN187" s="14" t="n"/>
      <c r="BO187" s="14" t="n"/>
    </row>
    <row r="188" hidden="1" ht="11.85" customHeight="1">
      <c r="A188" s="8" t="inlineStr">
        <is>
          <t>SP</t>
        </is>
      </c>
      <c r="B188" s="9" t="inlineStr">
        <is>
          <t>06-April.-2025</t>
        </is>
      </c>
      <c r="C188" s="8" t="inlineStr">
        <is>
          <t>NA</t>
        </is>
      </c>
      <c r="D188" s="22" t="n">
        <v>2500075</v>
      </c>
      <c r="E188" s="8" t="inlineStr">
        <is>
          <t>SP0167</t>
        </is>
      </c>
      <c r="F188" s="8" t="inlineStr">
        <is>
          <t>Box-FAS-CEL Oxidised Regenerated Cellulose Absorbable Hemostat Knit-Ref. No.: FAS42K</t>
        </is>
      </c>
      <c r="G188" s="10" t="inlineStr">
        <is>
          <t>SP2500021</t>
        </is>
      </c>
      <c r="H188" s="8" t="inlineStr">
        <is>
          <t>Xiamen Nicest Paper Products Co., Ltd.</t>
        </is>
      </c>
      <c r="I188" s="8" t="n"/>
      <c r="J188" s="10" t="inlineStr">
        <is>
          <t>20241227-BIG011</t>
        </is>
      </c>
      <c r="K188" s="10" t="inlineStr">
        <is>
          <t>12/2024</t>
        </is>
      </c>
      <c r="L188" s="10" t="inlineStr">
        <is>
          <t>00.12.2024</t>
        </is>
      </c>
      <c r="M188" s="10" t="inlineStr">
        <is>
          <t>12/2027</t>
        </is>
      </c>
      <c r="N188" s="10" t="inlineStr">
        <is>
          <t>00.12.2027</t>
        </is>
      </c>
      <c r="O188" s="8" t="inlineStr">
        <is>
          <t>NA</t>
        </is>
      </c>
      <c r="P188" s="10" t="inlineStr">
        <is>
          <t>NA</t>
        </is>
      </c>
      <c r="Q188" s="8" t="inlineStr">
        <is>
          <t>10.07.2026</t>
        </is>
      </c>
      <c r="R188" s="21" t="n"/>
      <c r="S188" s="12" t="n"/>
      <c r="T188" s="12" t="n"/>
      <c r="U188" s="13" t="n">
        <v>497</v>
      </c>
      <c r="V188" s="14" t="inlineStr">
        <is>
          <t>No.</t>
        </is>
      </c>
      <c r="W188" s="14" t="n"/>
      <c r="X188" s="14" t="n"/>
      <c r="Y188" s="90" t="n"/>
      <c r="Z188" s="455">
        <f>U188-W188</f>
        <v/>
      </c>
      <c r="AA188" s="456">
        <f>AC188+AH188+AK188+AN188+AQ188+AT188+AW188+AZ188+BC188+BF188+BI188+BL188+BO188</f>
        <v/>
      </c>
      <c r="AB188" s="457" t="n">
        <v>0</v>
      </c>
      <c r="AC188" s="458">
        <f>Z188-AD188-AE188-AB188</f>
        <v/>
      </c>
      <c r="AD188" s="459" t="n"/>
      <c r="AE188" s="462" t="n">
        <v>0</v>
      </c>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row>
    <row r="189" hidden="1" ht="11.85" customHeight="1">
      <c r="A189" s="8" t="inlineStr">
        <is>
          <t>SP</t>
        </is>
      </c>
      <c r="B189" s="9" t="inlineStr">
        <is>
          <t>06-April.-2025</t>
        </is>
      </c>
      <c r="C189" s="8" t="inlineStr">
        <is>
          <t>NA</t>
        </is>
      </c>
      <c r="D189" s="22" t="n">
        <v>2500076</v>
      </c>
      <c r="E189" s="8" t="inlineStr">
        <is>
          <t>SP0169</t>
        </is>
      </c>
      <c r="F189" s="8" t="inlineStr">
        <is>
          <t>Box-FAS-CEL Oxidised Regenerated Cellulose Absorbable Hemostat Standard-Ref. No.: FAS08H</t>
        </is>
      </c>
      <c r="G189" s="10" t="inlineStr">
        <is>
          <t>SP2500022</t>
        </is>
      </c>
      <c r="H189" s="8" t="inlineStr">
        <is>
          <t>Xiamen Nicest Paper Products Co., Ltd.</t>
        </is>
      </c>
      <c r="I189" s="8" t="n"/>
      <c r="J189" s="10" t="inlineStr">
        <is>
          <t>20241227-SMALL009</t>
        </is>
      </c>
      <c r="K189" s="10" t="inlineStr">
        <is>
          <t>12/2024</t>
        </is>
      </c>
      <c r="L189" s="10" t="inlineStr">
        <is>
          <t>00.12.2024</t>
        </is>
      </c>
      <c r="M189" s="10" t="inlineStr">
        <is>
          <t>12/2027</t>
        </is>
      </c>
      <c r="N189" s="10" t="inlineStr">
        <is>
          <t>00.12.2027</t>
        </is>
      </c>
      <c r="O189" s="8" t="inlineStr">
        <is>
          <t>NA</t>
        </is>
      </c>
      <c r="P189" s="10" t="inlineStr">
        <is>
          <t>NA</t>
        </is>
      </c>
      <c r="Q189" s="8" t="inlineStr">
        <is>
          <t>10.07.2026</t>
        </is>
      </c>
      <c r="R189" s="11" t="n"/>
      <c r="S189" s="12" t="n"/>
      <c r="T189" s="12" t="n"/>
      <c r="U189" s="13" t="n">
        <v>954</v>
      </c>
      <c r="V189" s="14" t="inlineStr">
        <is>
          <t>No.</t>
        </is>
      </c>
      <c r="W189" s="14" t="n"/>
      <c r="X189" s="14" t="n"/>
      <c r="Y189" s="90" t="n"/>
      <c r="Z189" s="455">
        <f>U189-W189</f>
        <v/>
      </c>
      <c r="AA189" s="456">
        <f>AC189+AH189+AK189+AN189+AQ189+AT189+AW189+AZ189+BC189+BF189+BI189+BL189+BO189</f>
        <v/>
      </c>
      <c r="AB189" s="457" t="n">
        <v>0</v>
      </c>
      <c r="AC189" s="458">
        <f>Z189-AD189-AE189-AB189</f>
        <v/>
      </c>
      <c r="AD189" s="459" t="n"/>
      <c r="AE189" s="462" t="n">
        <v>0</v>
      </c>
      <c r="AF189" s="14" t="inlineStr">
        <is>
          <t>29.06.2025</t>
        </is>
      </c>
      <c r="AG189" s="14" t="inlineStr">
        <is>
          <t>MR250121</t>
        </is>
      </c>
      <c r="AH189" s="14" t="n">
        <v>-42</v>
      </c>
      <c r="AI189" s="14" t="inlineStr">
        <is>
          <t>10.08.2025</t>
        </is>
      </c>
      <c r="AJ189" s="14" t="inlineStr">
        <is>
          <t>OR2025232</t>
        </is>
      </c>
      <c r="AK189" s="14" t="n">
        <v>-9</v>
      </c>
      <c r="AL189" s="14" t="inlineStr">
        <is>
          <t>11.08.2025</t>
        </is>
      </c>
      <c r="AM189" s="14" t="inlineStr">
        <is>
          <t>R-OR2025232</t>
        </is>
      </c>
      <c r="AN189" s="14" t="n">
        <v>1</v>
      </c>
      <c r="AO189" s="14" t="inlineStr">
        <is>
          <t>28.08.2025</t>
        </is>
      </c>
      <c r="AP189" s="14" t="inlineStr">
        <is>
          <t>OR2025232</t>
        </is>
      </c>
      <c r="AQ189" s="14" t="n">
        <v>-130</v>
      </c>
      <c r="AR189" s="14" t="n"/>
      <c r="AS189" s="14" t="n"/>
      <c r="AT189" s="14" t="n"/>
      <c r="AU189" s="14" t="n"/>
      <c r="AV189" s="14" t="n"/>
      <c r="AW189" s="14" t="n"/>
      <c r="AX189" s="14" t="n"/>
      <c r="AY189" s="14" t="n"/>
      <c r="AZ189" s="14" t="n"/>
      <c r="BA189" s="14" t="n"/>
      <c r="BB189" s="14" t="n"/>
      <c r="BC189" s="14" t="n"/>
      <c r="BD189" s="14" t="n"/>
      <c r="BE189" s="14" t="n"/>
      <c r="BF189" s="14" t="n"/>
      <c r="BG189" s="14" t="n"/>
      <c r="BH189" s="14" t="n"/>
      <c r="BI189" s="14" t="n"/>
      <c r="BJ189" s="14" t="n"/>
      <c r="BK189" s="14" t="n"/>
      <c r="BL189" s="14" t="n"/>
      <c r="BM189" s="14" t="n"/>
      <c r="BN189" s="14" t="n"/>
      <c r="BO189" s="14" t="n"/>
    </row>
    <row r="190" hidden="1" ht="11.85" customHeight="1">
      <c r="A190" s="8" t="inlineStr">
        <is>
          <t>SP</t>
        </is>
      </c>
      <c r="B190" s="9" t="inlineStr">
        <is>
          <t>06-April.-2025</t>
        </is>
      </c>
      <c r="C190" s="8" t="inlineStr">
        <is>
          <t>NA</t>
        </is>
      </c>
      <c r="D190" s="22" t="n">
        <v>2500077</v>
      </c>
      <c r="E190" s="8" t="inlineStr">
        <is>
          <t>SP0166</t>
        </is>
      </c>
      <c r="F190" s="8" t="inlineStr">
        <is>
          <t>Box-FAS-CEL Oxidised Regenerated Cellulose Absorbable Hemostat Fibril-Ref. No.: FAS34F</t>
        </is>
      </c>
      <c r="G190" s="10" t="inlineStr">
        <is>
          <t>SP2500023</t>
        </is>
      </c>
      <c r="H190" s="8" t="inlineStr">
        <is>
          <t>Xiamen Nicest Paper Products Co., Ltd.</t>
        </is>
      </c>
      <c r="I190" s="8" t="n"/>
      <c r="J190" s="10" t="inlineStr">
        <is>
          <t>20241227-SMALL001</t>
        </is>
      </c>
      <c r="K190" s="10" t="inlineStr">
        <is>
          <t>12/2024</t>
        </is>
      </c>
      <c r="L190" s="10" t="inlineStr">
        <is>
          <t>00.12.2024</t>
        </is>
      </c>
      <c r="M190" s="10" t="inlineStr">
        <is>
          <t>12/2027</t>
        </is>
      </c>
      <c r="N190" s="10" t="inlineStr">
        <is>
          <t>00.12.2027</t>
        </is>
      </c>
      <c r="O190" s="8" t="inlineStr">
        <is>
          <t>NA</t>
        </is>
      </c>
      <c r="P190" s="10" t="inlineStr">
        <is>
          <t>NA</t>
        </is>
      </c>
      <c r="Q190" s="8" t="inlineStr">
        <is>
          <t>10.07.2026</t>
        </is>
      </c>
      <c r="R190" s="21" t="n"/>
      <c r="S190" s="12" t="n"/>
      <c r="T190" s="12" t="n"/>
      <c r="U190" s="13" t="n">
        <v>497</v>
      </c>
      <c r="V190" s="14" t="inlineStr">
        <is>
          <t>No.</t>
        </is>
      </c>
      <c r="W190" s="14" t="n"/>
      <c r="X190" s="14" t="n"/>
      <c r="Y190" s="90" t="n"/>
      <c r="Z190" s="455">
        <f>U190-W190</f>
        <v/>
      </c>
      <c r="AA190" s="456">
        <f>AC190+AH190+AK190+AN190+AQ190+AT190+AW190+AZ190+BC190+BF190+BI190+BL190+BO190</f>
        <v/>
      </c>
      <c r="AB190" s="457" t="n">
        <v>0</v>
      </c>
      <c r="AC190" s="458">
        <f>Z190-AD190-AE190-AB190</f>
        <v/>
      </c>
      <c r="AD190" s="459" t="n"/>
      <c r="AE190" s="462" t="n">
        <v>0</v>
      </c>
      <c r="AF190" s="14" t="inlineStr">
        <is>
          <t>23.02.2026</t>
        </is>
      </c>
      <c r="AG190" s="14" t="inlineStr">
        <is>
          <t>OR2026024</t>
        </is>
      </c>
      <c r="AH190" s="14" t="n">
        <v>-2</v>
      </c>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row>
    <row r="191" hidden="1" ht="11.85" customHeight="1">
      <c r="A191" s="8" t="inlineStr">
        <is>
          <t>SP</t>
        </is>
      </c>
      <c r="B191" s="9" t="inlineStr">
        <is>
          <t>06-April.-2025</t>
        </is>
      </c>
      <c r="C191" s="8" t="inlineStr">
        <is>
          <t>NA</t>
        </is>
      </c>
      <c r="D191" s="22" t="n">
        <v>2500078</v>
      </c>
      <c r="E191" s="8" t="inlineStr">
        <is>
          <t>SP0168</t>
        </is>
      </c>
      <c r="F191" s="8" t="inlineStr">
        <is>
          <t>Box-FAS-CEL Oxidised Regenerated Cellulose Absorbable Hemostat Non-Woven-Ref. No.: FAS26N</t>
        </is>
      </c>
      <c r="G191" s="10" t="inlineStr">
        <is>
          <t>SP2500024</t>
        </is>
      </c>
      <c r="H191" s="8" t="inlineStr">
        <is>
          <t>Xiamen Nicest Paper Products Co., Ltd.</t>
        </is>
      </c>
      <c r="I191" s="8" t="n"/>
      <c r="J191" s="10" t="inlineStr">
        <is>
          <t>20241227-SMALL005</t>
        </is>
      </c>
      <c r="K191" s="10" t="inlineStr">
        <is>
          <t>12/2024</t>
        </is>
      </c>
      <c r="L191" s="10" t="inlineStr">
        <is>
          <t>00.12.2024</t>
        </is>
      </c>
      <c r="M191" s="10" t="inlineStr">
        <is>
          <t>12/2027</t>
        </is>
      </c>
      <c r="N191" s="10" t="inlineStr">
        <is>
          <t>00.12.2027</t>
        </is>
      </c>
      <c r="O191" s="8" t="inlineStr">
        <is>
          <t>NA</t>
        </is>
      </c>
      <c r="P191" s="10" t="inlineStr">
        <is>
          <t>NA</t>
        </is>
      </c>
      <c r="Q191" s="8" t="inlineStr">
        <is>
          <t>10.07.2026</t>
        </is>
      </c>
      <c r="R191" s="11" t="n"/>
      <c r="S191" s="12" t="n"/>
      <c r="T191" s="12" t="n"/>
      <c r="U191" s="13" t="n">
        <v>497</v>
      </c>
      <c r="V191" s="14" t="inlineStr">
        <is>
          <t>No.</t>
        </is>
      </c>
      <c r="W191" s="14" t="n"/>
      <c r="X191" s="14" t="n"/>
      <c r="Y191" s="90" t="n"/>
      <c r="Z191" s="455">
        <f>U191-W191</f>
        <v/>
      </c>
      <c r="AA191" s="456">
        <f>AC191+AH191+AK191+AN191+AQ191+AT191+AW191+AZ191+BC191+BF191+BI191+BL191+BO191</f>
        <v/>
      </c>
      <c r="AB191" s="457" t="n">
        <v>0</v>
      </c>
      <c r="AC191" s="458">
        <f>Z191-AD191-AE191-AB191</f>
        <v/>
      </c>
      <c r="AD191" s="459" t="n"/>
      <c r="AE191" s="462" t="n">
        <v>0</v>
      </c>
      <c r="AF191" s="14" t="n"/>
      <c r="AG191" s="14" t="n"/>
      <c r="AH191" s="14" t="n"/>
      <c r="AI191" s="14" t="n"/>
      <c r="AJ191" s="14" t="n"/>
      <c r="AK191" s="14" t="n"/>
      <c r="AL191" s="14" t="n"/>
      <c r="AM191" s="14" t="n"/>
      <c r="AN191" s="14" t="n"/>
      <c r="AO191" s="14" t="n"/>
      <c r="AP191" s="14" t="n"/>
      <c r="AQ191" s="14" t="n"/>
      <c r="AR191" s="14" t="n"/>
      <c r="AS191" s="14" t="n"/>
      <c r="AT191" s="14" t="n"/>
      <c r="AU191" s="14" t="n"/>
      <c r="AV191" s="14" t="n"/>
      <c r="AW191" s="14" t="n"/>
      <c r="AX191" s="14" t="n"/>
      <c r="AY191" s="14" t="n"/>
      <c r="AZ191" s="14" t="n"/>
      <c r="BA191" s="14" t="n"/>
      <c r="BB191" s="14" t="n"/>
      <c r="BC191" s="14" t="n"/>
      <c r="BD191" s="14" t="n"/>
      <c r="BE191" s="14" t="n"/>
      <c r="BF191" s="14" t="n"/>
      <c r="BG191" s="14" t="n"/>
      <c r="BH191" s="14" t="n"/>
      <c r="BI191" s="14" t="n"/>
      <c r="BJ191" s="14" t="n"/>
      <c r="BK191" s="14" t="n"/>
      <c r="BL191" s="14" t="n"/>
      <c r="BM191" s="14" t="n"/>
      <c r="BN191" s="14" t="n"/>
      <c r="BO191" s="14" t="n"/>
    </row>
    <row r="192" hidden="1" ht="11.85" customHeight="1">
      <c r="A192" s="8" t="inlineStr">
        <is>
          <t>SP</t>
        </is>
      </c>
      <c r="B192" s="9" t="inlineStr">
        <is>
          <t>06-April.-2025</t>
        </is>
      </c>
      <c r="C192" s="8" t="inlineStr">
        <is>
          <t>NA</t>
        </is>
      </c>
      <c r="D192" s="22" t="n">
        <v>2500079</v>
      </c>
      <c r="E192" s="8" t="inlineStr">
        <is>
          <t>SP0164</t>
        </is>
      </c>
      <c r="F192" s="8" t="inlineStr">
        <is>
          <t>Box-FAS-CEL Oxidised Regenerated Cellulose Absorbable Hemostat Fibril-Ref. No.: FAS35F</t>
        </is>
      </c>
      <c r="G192" s="10" t="inlineStr">
        <is>
          <t>SP2500025</t>
        </is>
      </c>
      <c r="H192" s="8" t="inlineStr">
        <is>
          <t>Xiamen Nicest Paper Products Co., Ltd.</t>
        </is>
      </c>
      <c r="I192" s="8" t="n"/>
      <c r="J192" s="10" t="inlineStr">
        <is>
          <t>20241227-BIG010</t>
        </is>
      </c>
      <c r="K192" s="10" t="inlineStr">
        <is>
          <t>12/2024</t>
        </is>
      </c>
      <c r="L192" s="10" t="inlineStr">
        <is>
          <t>00.12.2024</t>
        </is>
      </c>
      <c r="M192" s="10" t="inlineStr">
        <is>
          <t>12/2027</t>
        </is>
      </c>
      <c r="N192" s="10" t="inlineStr">
        <is>
          <t>00.12.2027</t>
        </is>
      </c>
      <c r="O192" s="8" t="inlineStr">
        <is>
          <t>NA</t>
        </is>
      </c>
      <c r="P192" s="10" t="inlineStr">
        <is>
          <t>NA</t>
        </is>
      </c>
      <c r="Q192" s="8" t="inlineStr">
        <is>
          <t>10.07.2026</t>
        </is>
      </c>
      <c r="R192" s="21" t="n"/>
      <c r="S192" s="12" t="n"/>
      <c r="T192" s="12" t="n"/>
      <c r="U192" s="13" t="n">
        <v>497</v>
      </c>
      <c r="V192" s="14" t="inlineStr">
        <is>
          <t>No.</t>
        </is>
      </c>
      <c r="W192" s="14" t="n"/>
      <c r="X192" s="14" t="n"/>
      <c r="Y192" s="90" t="n"/>
      <c r="Z192" s="455">
        <f>U192-W192</f>
        <v/>
      </c>
      <c r="AA192" s="456">
        <f>AC192+AH192+AK192+AN192+AQ192+AT192+AW192+AZ192+BC192+BF192+BI192+BL192+BO192</f>
        <v/>
      </c>
      <c r="AB192" s="457" t="n">
        <v>0</v>
      </c>
      <c r="AC192" s="458">
        <f>Z192-AD192-AE192-AB192</f>
        <v/>
      </c>
      <c r="AD192" s="459" t="n"/>
      <c r="AE192" s="462" t="n">
        <v>0</v>
      </c>
      <c r="AF192" s="14" t="n"/>
      <c r="AG192" s="14" t="n"/>
      <c r="AH192" s="14" t="n">
        <v>0</v>
      </c>
      <c r="AI192" s="14" t="inlineStr">
        <is>
          <t>22.06.2025</t>
        </is>
      </c>
      <c r="AJ192" s="14" t="inlineStr">
        <is>
          <t>MR250116</t>
        </is>
      </c>
      <c r="AK192" s="14" t="n">
        <v>-61</v>
      </c>
      <c r="AL192" s="14" t="n"/>
      <c r="AM192" s="14" t="n"/>
      <c r="AN192" s="14" t="n"/>
      <c r="AO192" s="14" t="n"/>
      <c r="AP192" s="14" t="n"/>
      <c r="AQ192" s="14" t="n"/>
      <c r="AR192" s="14" t="n"/>
      <c r="AS192" s="14" t="n"/>
      <c r="AT192" s="14" t="n"/>
      <c r="AU192" s="14" t="n"/>
      <c r="AV192" s="14" t="n"/>
      <c r="AW192" s="14" t="n"/>
      <c r="AX192" s="14" t="n"/>
      <c r="AY192" s="14" t="n"/>
      <c r="AZ192" s="14" t="n"/>
      <c r="BA192" s="14" t="n"/>
      <c r="BB192" s="14" t="n"/>
      <c r="BC192" s="14" t="n"/>
      <c r="BD192" s="14" t="n"/>
      <c r="BE192" s="14" t="n"/>
      <c r="BF192" s="14" t="n"/>
      <c r="BG192" s="14" t="n"/>
      <c r="BH192" s="14" t="n"/>
      <c r="BI192" s="14" t="n"/>
      <c r="BJ192" s="14" t="n"/>
      <c r="BK192" s="14" t="n"/>
      <c r="BL192" s="14" t="n"/>
      <c r="BM192" s="14" t="n"/>
      <c r="BN192" s="14" t="n"/>
      <c r="BO192" s="14" t="n"/>
    </row>
    <row r="193" hidden="1" ht="11.85" customHeight="1">
      <c r="A193" s="8" t="inlineStr">
        <is>
          <t>PP</t>
        </is>
      </c>
      <c r="B193" s="9" t="inlineStr">
        <is>
          <t>08-April.-2025</t>
        </is>
      </c>
      <c r="C193" s="8" t="inlineStr">
        <is>
          <t>PRO-2024-011</t>
        </is>
      </c>
      <c r="D193" s="22" t="n">
        <v>2500085</v>
      </c>
      <c r="E193" s="8" t="inlineStr">
        <is>
          <t>PP0051</t>
        </is>
      </c>
      <c r="F193" s="8" t="inlineStr">
        <is>
          <t>Regulator Disc [D 18/L 6mm] colored PP/PE fiber Applicator 10.5ml</t>
        </is>
      </c>
      <c r="G193" s="10" t="inlineStr">
        <is>
          <t>PP2500035</t>
        </is>
      </c>
      <c r="H193" s="8" t="inlineStr">
        <is>
          <t>Idea Stampi S.r.I.</t>
        </is>
      </c>
      <c r="I193" s="8" t="n"/>
      <c r="J193" s="10" t="inlineStr">
        <is>
          <t>25012804-01-25</t>
        </is>
      </c>
      <c r="K193" s="10" t="inlineStr">
        <is>
          <t>01/2025</t>
        </is>
      </c>
      <c r="L193" s="10" t="inlineStr">
        <is>
          <t>00.01.2025</t>
        </is>
      </c>
      <c r="M193" s="10" t="inlineStr">
        <is>
          <t>01/2030</t>
        </is>
      </c>
      <c r="N193" s="10" t="inlineStr">
        <is>
          <t>00.01.2030</t>
        </is>
      </c>
      <c r="O193" s="8" t="inlineStr">
        <is>
          <t>NA</t>
        </is>
      </c>
      <c r="P193" s="10" t="inlineStr">
        <is>
          <t>NA</t>
        </is>
      </c>
      <c r="Q193" s="8" t="inlineStr">
        <is>
          <t>14.04.2027</t>
        </is>
      </c>
      <c r="R193" s="21" t="n"/>
      <c r="S193" s="12" t="n"/>
      <c r="T193" s="12" t="n"/>
      <c r="U193" s="13" t="n">
        <v>82000</v>
      </c>
      <c r="V193" s="14" t="inlineStr">
        <is>
          <t>No.</t>
        </is>
      </c>
      <c r="W193" s="14" t="n">
        <v>38</v>
      </c>
      <c r="X193" s="14" t="n"/>
      <c r="Y193" s="90" t="n"/>
      <c r="Z193" s="455">
        <f>U193-W193</f>
        <v/>
      </c>
      <c r="AA193" s="456">
        <f>AC193+AH193+AK193+AN193+AQ193+AT193+AW193+AZ193+BC193+BF193+BI193+BL193+BO193</f>
        <v/>
      </c>
      <c r="AB193" s="457" t="n">
        <v>0</v>
      </c>
      <c r="AC193" s="458">
        <f>Z193-AD193-AE193-AB193</f>
        <v/>
      </c>
      <c r="AD193" s="459" t="n"/>
      <c r="AE193" s="462" t="n">
        <v>0</v>
      </c>
      <c r="AF193" s="14" t="n"/>
      <c r="AG193" s="14" t="n"/>
      <c r="AH193" s="14" t="n"/>
      <c r="AI193" s="14" t="n"/>
      <c r="AJ193" s="14" t="n"/>
      <c r="AK193" s="14" t="n"/>
      <c r="AL193" s="14" t="n"/>
      <c r="AM193" s="14" t="n"/>
      <c r="AN193" s="14" t="n"/>
      <c r="AO193" s="14" t="n"/>
      <c r="AP193" s="14" t="n"/>
      <c r="AQ193" s="14" t="n"/>
      <c r="AR193" s="14" t="n"/>
      <c r="AS193" s="14" t="n"/>
      <c r="AT193" s="14" t="n"/>
      <c r="AU193" s="14" t="n"/>
      <c r="AV193" s="14" t="n"/>
      <c r="AW193" s="14" t="n"/>
      <c r="AX193" s="14" t="n"/>
      <c r="AY193" s="14" t="n"/>
      <c r="AZ193" s="14" t="n"/>
      <c r="BA193" s="14" t="n"/>
      <c r="BB193" s="14" t="n"/>
      <c r="BC193" s="14" t="n"/>
      <c r="BD193" s="14" t="n"/>
      <c r="BE193" s="14" t="n"/>
      <c r="BF193" s="14" t="n"/>
      <c r="BG193" s="14" t="n"/>
      <c r="BH193" s="14" t="n"/>
      <c r="BI193" s="14" t="n"/>
      <c r="BJ193" s="14" t="n"/>
      <c r="BK193" s="14" t="n"/>
      <c r="BL193" s="14" t="n"/>
      <c r="BM193" s="14" t="n"/>
      <c r="BN193" s="14" t="n"/>
      <c r="BO193" s="14" t="n"/>
      <c r="BP193" s="7" t="inlineStr">
        <is>
          <t>.</t>
        </is>
      </c>
    </row>
    <row r="194" hidden="1" ht="11.85" customHeight="1">
      <c r="A194" s="8" t="inlineStr">
        <is>
          <t>PP</t>
        </is>
      </c>
      <c r="B194" s="9" t="inlineStr">
        <is>
          <t>08-April.-2025</t>
        </is>
      </c>
      <c r="C194" s="8" t="inlineStr">
        <is>
          <t>PRO-2024-011</t>
        </is>
      </c>
      <c r="D194" s="22" t="n">
        <v>2500086</v>
      </c>
      <c r="E194" s="14" t="inlineStr">
        <is>
          <t>PP0049</t>
        </is>
      </c>
      <c r="F194" s="8" t="inlineStr">
        <is>
          <t>Regulator Disc [D 24/L 6mm] colored PP/PE fiber Applicator 26ml</t>
        </is>
      </c>
      <c r="G194" s="10" t="inlineStr">
        <is>
          <t>PP2500036</t>
        </is>
      </c>
      <c r="H194" s="8" t="inlineStr">
        <is>
          <t>Idea Stampi S.r.I.</t>
        </is>
      </c>
      <c r="I194" s="8" t="n"/>
      <c r="J194" s="10" t="inlineStr">
        <is>
          <t>25012201-01-25</t>
        </is>
      </c>
      <c r="K194" s="10" t="inlineStr">
        <is>
          <t>01/2025</t>
        </is>
      </c>
      <c r="L194" s="10" t="inlineStr">
        <is>
          <t>00.01.2025</t>
        </is>
      </c>
      <c r="M194" s="10" t="inlineStr">
        <is>
          <t>01/2030</t>
        </is>
      </c>
      <c r="N194" s="10" t="inlineStr">
        <is>
          <t>00.01.2030</t>
        </is>
      </c>
      <c r="O194" s="8" t="inlineStr">
        <is>
          <t>NA</t>
        </is>
      </c>
      <c r="P194" s="10" t="inlineStr">
        <is>
          <t>NA</t>
        </is>
      </c>
      <c r="Q194" s="8" t="inlineStr">
        <is>
          <t>14.04.2027</t>
        </is>
      </c>
      <c r="R194" s="11" t="n"/>
      <c r="S194" s="12" t="n"/>
      <c r="T194" s="12" t="n"/>
      <c r="U194" s="13" t="n">
        <v>47700</v>
      </c>
      <c r="V194" s="14" t="inlineStr">
        <is>
          <t>No.</t>
        </is>
      </c>
      <c r="W194" s="14" t="n">
        <v>38</v>
      </c>
      <c r="X194" s="14" t="n"/>
      <c r="Y194" s="90" t="n"/>
      <c r="Z194" s="455">
        <f>U194-W194</f>
        <v/>
      </c>
      <c r="AA194" s="456">
        <f>AC194+AH194+AK194+AN194+AQ194+AT194+AW194+AZ194+BC194+BF194+BI194+BL194+BO194</f>
        <v/>
      </c>
      <c r="AB194" s="457" t="n">
        <v>0</v>
      </c>
      <c r="AC194" s="458">
        <f>Z194-AD194-AE194-AB194</f>
        <v/>
      </c>
      <c r="AD194" s="459" t="n"/>
      <c r="AE194" s="462" t="n">
        <v>0</v>
      </c>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row>
    <row r="195" hidden="1" ht="11.85" customHeight="1">
      <c r="A195" s="8" t="inlineStr">
        <is>
          <t>PP</t>
        </is>
      </c>
      <c r="B195" s="9" t="inlineStr">
        <is>
          <t>08-April.-2025</t>
        </is>
      </c>
      <c r="C195" s="8" t="inlineStr">
        <is>
          <t>PRO-2024-011</t>
        </is>
      </c>
      <c r="D195" s="22" t="n">
        <v>2500088</v>
      </c>
      <c r="E195" s="8" t="inlineStr">
        <is>
          <t>PP0031</t>
        </is>
      </c>
      <c r="F195" s="8" t="inlineStr">
        <is>
          <t>Medical Sponge size: 54X54X18mm for Applicator</t>
        </is>
      </c>
      <c r="G195" s="10" t="inlineStr">
        <is>
          <t>PP2500038</t>
        </is>
      </c>
      <c r="H195" s="8" t="inlineStr">
        <is>
          <t>Idea Stampi S.r.I.</t>
        </is>
      </c>
      <c r="I195" s="8" t="n"/>
      <c r="J195" s="10" t="inlineStr">
        <is>
          <t>2403C</t>
        </is>
      </c>
      <c r="K195" s="10" t="inlineStr">
        <is>
          <t>02/2025</t>
        </is>
      </c>
      <c r="L195" s="10" t="inlineStr">
        <is>
          <t>00.02.2025</t>
        </is>
      </c>
      <c r="M195" s="10" t="inlineStr">
        <is>
          <t>02/2027</t>
        </is>
      </c>
      <c r="N195" s="10" t="inlineStr">
        <is>
          <t>00.02.2027</t>
        </is>
      </c>
      <c r="O195" s="8" t="inlineStr">
        <is>
          <t>NA</t>
        </is>
      </c>
      <c r="P195" s="10" t="inlineStr">
        <is>
          <t>NA</t>
        </is>
      </c>
      <c r="Q195" s="8" t="inlineStr">
        <is>
          <t>14.04.2027</t>
        </is>
      </c>
      <c r="R195" s="11" t="n"/>
      <c r="S195" s="12" t="n"/>
      <c r="T195" s="12" t="n"/>
      <c r="U195" s="13" t="n">
        <v>50000</v>
      </c>
      <c r="V195" s="14" t="inlineStr">
        <is>
          <t>No.</t>
        </is>
      </c>
      <c r="W195" s="14" t="n">
        <v>56</v>
      </c>
      <c r="X195" s="14" t="n"/>
      <c r="Y195" s="90" t="n"/>
      <c r="Z195" s="455">
        <f>U195-W195</f>
        <v/>
      </c>
      <c r="AA195" s="456">
        <f>AC195+AH195+AK195+AN195+AQ195+AT195+AW195+AZ195+BC195+BF195+BI195+BL195+BO195</f>
        <v/>
      </c>
      <c r="AB195" s="457" t="n">
        <v>0</v>
      </c>
      <c r="AC195" s="458">
        <f>Z195-AD195-AE195-AB195</f>
        <v/>
      </c>
      <c r="AD195" s="459" t="n"/>
      <c r="AE195" s="462" t="n">
        <v>0</v>
      </c>
      <c r="AF195" s="14" t="n"/>
      <c r="AG195" s="14" t="n"/>
      <c r="AH195" s="14" t="n"/>
      <c r="AI195" s="14" t="n"/>
      <c r="AJ195" s="14" t="n"/>
      <c r="AK195" s="14" t="n"/>
      <c r="AL195" s="14" t="n"/>
      <c r="AM195" s="14" t="n"/>
      <c r="AN195" s="14" t="n"/>
      <c r="AO195" s="14" t="n"/>
      <c r="AP195" s="14" t="n"/>
      <c r="AQ195" s="14" t="n"/>
      <c r="AR195" s="14" t="n"/>
      <c r="AS195" s="14" t="n"/>
      <c r="AT195" s="14" t="n"/>
      <c r="AU195" s="14" t="n"/>
      <c r="AV195" s="14" t="n"/>
      <c r="AW195" s="14" t="n"/>
      <c r="AX195" s="14" t="n"/>
      <c r="AY195" s="14" t="n"/>
      <c r="AZ195" s="14" t="n"/>
      <c r="BA195" s="14" t="n"/>
      <c r="BB195" s="14" t="n"/>
      <c r="BC195" s="14" t="n"/>
      <c r="BD195" s="14" t="n"/>
      <c r="BE195" s="14" t="n"/>
      <c r="BF195" s="14" t="n"/>
      <c r="BG195" s="14" t="n"/>
      <c r="BH195" s="14" t="n"/>
      <c r="BI195" s="14" t="n"/>
      <c r="BJ195" s="14" t="n"/>
      <c r="BK195" s="14" t="n"/>
      <c r="BL195" s="14" t="n"/>
      <c r="BM195" s="14" t="n"/>
      <c r="BN195" s="14" t="n"/>
      <c r="BO195" s="14" t="n"/>
    </row>
    <row r="196" hidden="1" ht="11.85" customHeight="1">
      <c r="A196" s="8" t="inlineStr">
        <is>
          <t>PP</t>
        </is>
      </c>
      <c r="B196" s="9" t="inlineStr">
        <is>
          <t>09-April.-2025</t>
        </is>
      </c>
      <c r="C196" s="8" t="inlineStr">
        <is>
          <t>NA</t>
        </is>
      </c>
      <c r="D196" s="22" t="n">
        <v>2500089</v>
      </c>
      <c r="E196" s="8" t="inlineStr">
        <is>
          <t>PP0028</t>
        </is>
      </c>
      <c r="F196" s="22" t="inlineStr">
        <is>
          <t>Inner plastic tube (HDPE) 118*23mm-OMAS</t>
        </is>
      </c>
      <c r="G196" s="10" t="inlineStr">
        <is>
          <t>PP2500039</t>
        </is>
      </c>
      <c r="H196" s="8" t="inlineStr">
        <is>
          <t>Idea Stampi S.r.I.</t>
        </is>
      </c>
      <c r="I196" s="8" t="n"/>
      <c r="J196" s="10" t="inlineStr">
        <is>
          <t>11470</t>
        </is>
      </c>
      <c r="K196" s="10" t="inlineStr">
        <is>
          <t>02/2025</t>
        </is>
      </c>
      <c r="L196" s="10" t="inlineStr">
        <is>
          <t>00.02.2025</t>
        </is>
      </c>
      <c r="M196" s="10" t="inlineStr">
        <is>
          <t>02/2027</t>
        </is>
      </c>
      <c r="N196" s="10" t="inlineStr">
        <is>
          <t>00.02.2027</t>
        </is>
      </c>
      <c r="O196" s="8" t="inlineStr">
        <is>
          <t>NA</t>
        </is>
      </c>
      <c r="P196" s="10" t="inlineStr">
        <is>
          <t>NA</t>
        </is>
      </c>
      <c r="Q196" s="8" t="inlineStr">
        <is>
          <t>14.04.2027</t>
        </is>
      </c>
      <c r="R196" s="21" t="n"/>
      <c r="S196" s="12" t="n"/>
      <c r="T196" s="12" t="n"/>
      <c r="U196" s="13" t="n">
        <v>96000</v>
      </c>
      <c r="V196" s="14" t="inlineStr">
        <is>
          <t>No.</t>
        </is>
      </c>
      <c r="W196" s="14" t="n">
        <v>146</v>
      </c>
      <c r="X196" s="14" t="n"/>
      <c r="Y196" s="90" t="n"/>
      <c r="Z196" s="455">
        <f>U196-W196</f>
        <v/>
      </c>
      <c r="AA196" s="456">
        <f>AC196+AH196+AK196+AN196+AQ196+AT196+AW196+AZ196+BC196+BF196+BI196+BL196+BO196</f>
        <v/>
      </c>
      <c r="AB196" s="457" t="n">
        <v>0</v>
      </c>
      <c r="AC196" s="458">
        <f>Z196-AD196-AE196-AB196</f>
        <v/>
      </c>
      <c r="AD196" s="459" t="n"/>
      <c r="AE196" s="462" t="n">
        <v>0</v>
      </c>
      <c r="AF196" s="14" t="inlineStr">
        <is>
          <t>29.01.2026</t>
        </is>
      </c>
      <c r="AG196" s="14" t="inlineStr">
        <is>
          <t>26IBP007</t>
        </is>
      </c>
      <c r="AH196" s="14" t="n">
        <v>-33978</v>
      </c>
      <c r="AI196" s="14" t="inlineStr">
        <is>
          <t>01.02.2026</t>
        </is>
      </c>
      <c r="AJ196" s="14" t="inlineStr">
        <is>
          <t>MR260020</t>
        </is>
      </c>
      <c r="AK196" s="14" t="n">
        <v>-30</v>
      </c>
      <c r="AL196" s="14" t="inlineStr">
        <is>
          <t>11.02.2026</t>
        </is>
      </c>
      <c r="AM196" s="14" t="inlineStr">
        <is>
          <t>R-26IBP007</t>
        </is>
      </c>
      <c r="AN196" s="14" t="n">
        <v>310</v>
      </c>
      <c r="AO196" s="14" t="inlineStr">
        <is>
          <t>18.02.2026</t>
        </is>
      </c>
      <c r="AP196" s="14" t="inlineStr">
        <is>
          <t>26IBP012</t>
        </is>
      </c>
      <c r="AQ196" s="14" t="n">
        <v>-21956</v>
      </c>
      <c r="AR196" s="14" t="n"/>
      <c r="AS196" s="14" t="n"/>
      <c r="AT196" s="14" t="n"/>
      <c r="AU196" s="14" t="n"/>
      <c r="AV196" s="14" t="n"/>
      <c r="AW196" s="14" t="n"/>
      <c r="AX196" s="14" t="n"/>
      <c r="AY196" s="14" t="n"/>
      <c r="AZ196" s="14" t="n"/>
      <c r="BA196" s="14" t="n"/>
      <c r="BB196" s="14" t="n"/>
      <c r="BC196" s="14" t="n"/>
      <c r="BD196" s="14" t="n"/>
      <c r="BE196" s="14" t="n"/>
      <c r="BF196" s="14" t="n"/>
      <c r="BG196" s="14" t="n"/>
      <c r="BH196" s="14" t="n"/>
      <c r="BI196" s="14" t="n"/>
      <c r="BJ196" s="14" t="n"/>
      <c r="BK196" s="14" t="n"/>
      <c r="BL196" s="14" t="n"/>
      <c r="BM196" s="14" t="n"/>
      <c r="BN196" s="14" t="n"/>
      <c r="BO196" s="14" t="n"/>
    </row>
    <row r="197" hidden="1" ht="11.85" customHeight="1">
      <c r="A197" s="8" t="inlineStr">
        <is>
          <t>PP</t>
        </is>
      </c>
      <c r="B197" s="9" t="inlineStr">
        <is>
          <t>09-April.-2025</t>
        </is>
      </c>
      <c r="C197" s="8" t="inlineStr">
        <is>
          <t>NA</t>
        </is>
      </c>
      <c r="D197" s="22" t="n">
        <v>2500090</v>
      </c>
      <c r="E197" s="22" t="inlineStr">
        <is>
          <t>PP0034</t>
        </is>
      </c>
      <c r="F197" s="22" t="inlineStr">
        <is>
          <t>Outer plastic tube (HDPE) for Applicator 26 ml-OMAS</t>
        </is>
      </c>
      <c r="G197" s="10" t="inlineStr">
        <is>
          <t>PP2500040</t>
        </is>
      </c>
      <c r="H197" s="8" t="inlineStr">
        <is>
          <t>Idea Stampi S.r.I.</t>
        </is>
      </c>
      <c r="I197" s="8" t="n"/>
      <c r="J197" s="10" t="inlineStr">
        <is>
          <t>11474</t>
        </is>
      </c>
      <c r="K197" s="10" t="inlineStr">
        <is>
          <t>02/2025</t>
        </is>
      </c>
      <c r="L197" s="10" t="inlineStr">
        <is>
          <t>00.02.2025</t>
        </is>
      </c>
      <c r="M197" s="10" t="inlineStr">
        <is>
          <t>02/2027</t>
        </is>
      </c>
      <c r="N197" s="10" t="inlineStr">
        <is>
          <t>00.02.2027</t>
        </is>
      </c>
      <c r="O197" s="8" t="inlineStr">
        <is>
          <t>NA</t>
        </is>
      </c>
      <c r="P197" s="10" t="inlineStr">
        <is>
          <t>NA</t>
        </is>
      </c>
      <c r="Q197" s="8" t="inlineStr">
        <is>
          <t>14.04.2027</t>
        </is>
      </c>
      <c r="R197" s="11" t="n"/>
      <c r="S197" s="12" t="n"/>
      <c r="T197" s="12" t="n"/>
      <c r="U197" s="13" t="n">
        <v>96000</v>
      </c>
      <c r="V197" s="14" t="inlineStr">
        <is>
          <t>No.</t>
        </is>
      </c>
      <c r="W197" s="14" t="n">
        <v>218</v>
      </c>
      <c r="X197" s="14" t="n"/>
      <c r="Y197" s="90" t="n"/>
      <c r="Z197" s="455">
        <f>U197-W197</f>
        <v/>
      </c>
      <c r="AA197" s="456">
        <f>AC197+AH197+AK197+AN197+AQ197+AT197+AW197+AZ197+BC197+BF197+BI197+BL197+BO197</f>
        <v/>
      </c>
      <c r="AB197" s="457" t="n">
        <v>0</v>
      </c>
      <c r="AC197" s="458">
        <f>Z197-AD197-AE197-AB197</f>
        <v/>
      </c>
      <c r="AD197" s="459" t="n"/>
      <c r="AE197" s="462" t="n">
        <v>0</v>
      </c>
      <c r="AF197" s="14" t="inlineStr">
        <is>
          <t>25.12.2025</t>
        </is>
      </c>
      <c r="AG197" s="14" t="inlineStr">
        <is>
          <t>25IPP036</t>
        </is>
      </c>
      <c r="AH197" s="14" t="n">
        <v>-7987</v>
      </c>
      <c r="AI197" s="14" t="inlineStr">
        <is>
          <t>06.01.2026</t>
        </is>
      </c>
      <c r="AJ197" s="14" t="inlineStr">
        <is>
          <t>26IPP001</t>
        </is>
      </c>
      <c r="AK197" s="14" t="n">
        <v>-30377</v>
      </c>
      <c r="AL197" s="14" t="inlineStr">
        <is>
          <t>15.01.2026</t>
        </is>
      </c>
      <c r="AM197" s="14" t="inlineStr">
        <is>
          <t>R-26IPP001</t>
        </is>
      </c>
      <c r="AN197" s="14" t="n">
        <v>544</v>
      </c>
      <c r="AO197" s="14" t="inlineStr">
        <is>
          <t>21.01.2026</t>
        </is>
      </c>
      <c r="AP197" s="14" t="inlineStr">
        <is>
          <t>26IPP004</t>
        </is>
      </c>
      <c r="AQ197" s="14" t="n">
        <v>-25480</v>
      </c>
      <c r="AR197" s="14" t="inlineStr">
        <is>
          <t>21.01.2026</t>
        </is>
      </c>
      <c r="AS197" s="14" t="inlineStr">
        <is>
          <t>26IPP003</t>
        </is>
      </c>
      <c r="AT197" s="14" t="n">
        <v>-25017</v>
      </c>
      <c r="AU197" s="14" t="n"/>
      <c r="AV197" s="14" t="n"/>
      <c r="AW197" s="14" t="n"/>
      <c r="AX197" s="14" t="n"/>
      <c r="AY197" s="14" t="n"/>
      <c r="AZ197" s="14" t="n"/>
      <c r="BA197" s="14" t="n"/>
      <c r="BB197" s="14" t="n"/>
      <c r="BC197" s="14" t="n"/>
      <c r="BD197" s="14" t="n"/>
      <c r="BE197" s="14" t="n"/>
      <c r="BF197" s="14" t="n"/>
      <c r="BG197" s="14" t="n"/>
      <c r="BH197" s="14" t="n"/>
      <c r="BI197" s="14" t="n"/>
      <c r="BJ197" s="14" t="n"/>
      <c r="BK197" s="14" t="n"/>
      <c r="BL197" s="14" t="n"/>
      <c r="BM197" s="14" t="n"/>
      <c r="BN197" s="14" t="n"/>
      <c r="BO197" s="14" t="n"/>
    </row>
    <row r="198" hidden="1" ht="11.85" customHeight="1">
      <c r="A198" s="8" t="inlineStr">
        <is>
          <t>SP</t>
        </is>
      </c>
      <c r="B198" s="9" t="inlineStr">
        <is>
          <t>13-April.-2025</t>
        </is>
      </c>
      <c r="C198" s="8" t="inlineStr">
        <is>
          <t>NA</t>
        </is>
      </c>
      <c r="D198" s="22" t="n">
        <v>2500097</v>
      </c>
      <c r="E198" s="8" t="inlineStr">
        <is>
          <t>SP0209</t>
        </is>
      </c>
      <c r="F198" s="8" t="inlineStr">
        <is>
          <t>Box-FAS-CEL Oxidised Regenerated Cellulose Absorbable Hemostat Knit-Ref. No.: FAS41K</t>
        </is>
      </c>
      <c r="G198" s="10" t="inlineStr">
        <is>
          <t>SP2500028</t>
        </is>
      </c>
      <c r="H198" s="8" t="inlineStr">
        <is>
          <t>Xiamen Nicest Paper Products Co., Ltd.</t>
        </is>
      </c>
      <c r="I198" s="8" t="n"/>
      <c r="J198" s="10" t="inlineStr">
        <is>
          <t>20241227-SMALL003</t>
        </is>
      </c>
      <c r="K198" s="10" t="inlineStr">
        <is>
          <t>12/2024</t>
        </is>
      </c>
      <c r="L198" s="10" t="inlineStr">
        <is>
          <t>00.12.2024</t>
        </is>
      </c>
      <c r="M198" s="10" t="inlineStr">
        <is>
          <t>12/2027</t>
        </is>
      </c>
      <c r="N198" s="10" t="inlineStr">
        <is>
          <t>00.12.2027</t>
        </is>
      </c>
      <c r="O198" s="10" t="inlineStr">
        <is>
          <t>N/A</t>
        </is>
      </c>
      <c r="P198" s="10" t="inlineStr">
        <is>
          <t>NA</t>
        </is>
      </c>
      <c r="Q198" s="8" t="inlineStr">
        <is>
          <t>10.09.2026</t>
        </is>
      </c>
      <c r="R198" s="21" t="n"/>
      <c r="S198" s="12" t="n"/>
      <c r="T198" s="12" t="n"/>
      <c r="U198" s="13" t="n">
        <v>306</v>
      </c>
      <c r="V198" s="14" t="inlineStr">
        <is>
          <t>No.</t>
        </is>
      </c>
      <c r="W198" s="14" t="n"/>
      <c r="X198" s="14" t="n"/>
      <c r="Y198" s="90" t="n"/>
      <c r="Z198" s="455">
        <f>U198-W198</f>
        <v/>
      </c>
      <c r="AA198" s="456">
        <f>AC198+AH198+AK198+AN198+AQ198+AT198+AW198+AZ198+BC198+BF198+BI198+BL198+BO198</f>
        <v/>
      </c>
      <c r="AB198" s="457" t="n">
        <v>0</v>
      </c>
      <c r="AC198" s="458">
        <f>Z198-AD198-AE198-AB198</f>
        <v/>
      </c>
      <c r="AD198" s="459" t="n"/>
      <c r="AE198" s="462" t="n">
        <v>0</v>
      </c>
      <c r="AF198" s="14" t="inlineStr">
        <is>
          <t>28.08.2025</t>
        </is>
      </c>
      <c r="AG198" s="14" t="inlineStr">
        <is>
          <t>OR2025271</t>
        </is>
      </c>
      <c r="AH198" s="14" t="n">
        <v>-105</v>
      </c>
      <c r="AI198" s="14" t="inlineStr">
        <is>
          <t>13.01.2026</t>
        </is>
      </c>
      <c r="AJ198" s="14" t="inlineStr">
        <is>
          <t>0010/2026</t>
        </is>
      </c>
      <c r="AK198" s="14" t="n">
        <v>-60</v>
      </c>
      <c r="AL198" s="14" t="inlineStr">
        <is>
          <t>14.01.2026</t>
        </is>
      </c>
      <c r="AM198" s="14" t="inlineStr">
        <is>
          <t>R-OR2025703</t>
        </is>
      </c>
      <c r="AN198" s="14" t="n">
        <v>5</v>
      </c>
      <c r="AO198" s="14" t="inlineStr">
        <is>
          <t>23.02.2026</t>
        </is>
      </c>
      <c r="AP198" s="14" t="inlineStr">
        <is>
          <t>OR2026025</t>
        </is>
      </c>
      <c r="AQ198" s="14" t="n">
        <v>-25</v>
      </c>
      <c r="AR198" s="14" t="inlineStr">
        <is>
          <t>24.02.2026</t>
        </is>
      </c>
      <c r="AS198" s="14" t="inlineStr">
        <is>
          <t>R-OR2026025</t>
        </is>
      </c>
      <c r="AT198" s="14" t="n">
        <v>4</v>
      </c>
      <c r="AU198" s="14" t="n"/>
      <c r="AV198" s="14" t="n"/>
      <c r="AW198" s="14" t="n"/>
      <c r="AX198" s="14" t="n"/>
      <c r="AY198" s="14" t="n"/>
      <c r="AZ198" s="14" t="n"/>
      <c r="BA198" s="14" t="n"/>
      <c r="BB198" s="14" t="n"/>
      <c r="BC198" s="14" t="n"/>
      <c r="BD198" s="14" t="n"/>
      <c r="BE198" s="14" t="n"/>
      <c r="BF198" s="14" t="n"/>
      <c r="BG198" s="14" t="n"/>
      <c r="BH198" s="14" t="n"/>
      <c r="BI198" s="14" t="n"/>
      <c r="BJ198" s="14" t="n"/>
      <c r="BK198" s="14" t="n"/>
      <c r="BL198" s="14" t="n"/>
      <c r="BM198" s="14" t="n"/>
      <c r="BN198" s="14" t="n"/>
      <c r="BO198" s="14" t="n"/>
    </row>
    <row r="199" hidden="1" ht="11.85" customHeight="1">
      <c r="A199" s="8" t="inlineStr">
        <is>
          <t>SP</t>
        </is>
      </c>
      <c r="B199" s="9" t="inlineStr">
        <is>
          <t>13-April.-2025</t>
        </is>
      </c>
      <c r="C199" s="8" t="inlineStr">
        <is>
          <t>ALT-2025-008</t>
        </is>
      </c>
      <c r="D199" s="22" t="n">
        <v>2500098</v>
      </c>
      <c r="E199" s="8" t="inlineStr">
        <is>
          <t>SP0210</t>
        </is>
      </c>
      <c r="F199" s="8" t="inlineStr">
        <is>
          <t>Box-FAS-CEL Oxidised Regenerated Cellulose Absorbable Hemostat Non-Woven-Ref. No.: FAS20N</t>
        </is>
      </c>
      <c r="G199" s="10" t="inlineStr">
        <is>
          <t>SP2500029</t>
        </is>
      </c>
      <c r="H199" s="8" t="inlineStr">
        <is>
          <t>Xiamen Nicest Paper Products Co., Ltd.</t>
        </is>
      </c>
      <c r="I199" s="8" t="n"/>
      <c r="J199" s="10" t="inlineStr">
        <is>
          <t>20241227-SMALL004</t>
        </is>
      </c>
      <c r="K199" s="10" t="inlineStr">
        <is>
          <t>12/2024</t>
        </is>
      </c>
      <c r="L199" s="10" t="inlineStr">
        <is>
          <t>00.12.2024</t>
        </is>
      </c>
      <c r="M199" s="10" t="inlineStr">
        <is>
          <t>12/2027</t>
        </is>
      </c>
      <c r="N199" s="10" t="inlineStr">
        <is>
          <t>00.12.2027</t>
        </is>
      </c>
      <c r="O199" s="10" t="inlineStr">
        <is>
          <t>N/A</t>
        </is>
      </c>
      <c r="P199" s="10" t="inlineStr">
        <is>
          <t>NA</t>
        </is>
      </c>
      <c r="Q199" s="8" t="inlineStr">
        <is>
          <t>10.09.2026</t>
        </is>
      </c>
      <c r="R199" s="11" t="n"/>
      <c r="S199" s="12" t="n"/>
      <c r="T199" s="12" t="n"/>
      <c r="U199" s="13" t="n">
        <v>486</v>
      </c>
      <c r="V199" s="14" t="inlineStr">
        <is>
          <t>No.</t>
        </is>
      </c>
      <c r="W199" s="14" t="n"/>
      <c r="X199" s="14" t="n"/>
      <c r="Y199" s="90" t="n"/>
      <c r="Z199" s="455">
        <f>U199-W199</f>
        <v/>
      </c>
      <c r="AA199" s="456">
        <f>AC199+AH199+AK199+AN199+AQ199+AT199+AW199+AZ199+BC199+BF199+BI199+BL199+BO199</f>
        <v/>
      </c>
      <c r="AB199" s="457" t="n">
        <v>0</v>
      </c>
      <c r="AC199" s="458">
        <f>Z199-AD199-AE199-AB199</f>
        <v/>
      </c>
      <c r="AD199" s="459" t="n"/>
      <c r="AE199" s="462" t="n">
        <v>0</v>
      </c>
      <c r="AF199" s="14" t="n"/>
      <c r="AG199" s="14" t="n"/>
      <c r="AH199" s="14" t="n"/>
      <c r="AI199" s="14" t="n"/>
      <c r="AJ199" s="14" t="n"/>
      <c r="AK199" s="14" t="n"/>
      <c r="AL199" s="14" t="n"/>
      <c r="AM199" s="14" t="n"/>
      <c r="AN199" s="14" t="n"/>
      <c r="AO199" s="14" t="n"/>
      <c r="AP199" s="14" t="n"/>
      <c r="AQ199" s="14" t="n"/>
      <c r="AR199" s="14" t="n"/>
      <c r="AS199" s="14" t="n"/>
      <c r="AT199" s="14" t="n"/>
      <c r="AU199" s="14" t="n"/>
      <c r="AV199" s="14" t="n"/>
      <c r="AW199" s="14" t="n"/>
      <c r="AX199" s="14" t="n"/>
      <c r="AY199" s="14" t="n"/>
      <c r="AZ199" s="14" t="n"/>
      <c r="BA199" s="14" t="n"/>
      <c r="BB199" s="14" t="n"/>
      <c r="BC199" s="14" t="n"/>
      <c r="BD199" s="14" t="n"/>
      <c r="BE199" s="14" t="n"/>
      <c r="BF199" s="14" t="n"/>
      <c r="BG199" s="14" t="n"/>
      <c r="BH199" s="14" t="n"/>
      <c r="BI199" s="14" t="n"/>
      <c r="BJ199" s="14" t="n"/>
      <c r="BK199" s="14" t="n"/>
      <c r="BL199" s="14" t="n"/>
      <c r="BM199" s="14" t="n"/>
      <c r="BN199" s="14" t="n"/>
      <c r="BO199" s="14" t="n"/>
    </row>
    <row r="200" hidden="1" ht="11.85" customHeight="1">
      <c r="A200" s="8" t="inlineStr">
        <is>
          <t>Bu</t>
        </is>
      </c>
      <c r="B200" s="9" t="inlineStr">
        <is>
          <t>21.04.2025</t>
        </is>
      </c>
      <c r="C200" s="8" t="inlineStr">
        <is>
          <t>PRO-2024-011</t>
        </is>
      </c>
      <c r="D200" s="22" t="n">
        <v>2500106</v>
      </c>
      <c r="E200" s="8" t="inlineStr">
        <is>
          <t>BP0004</t>
        </is>
      </c>
      <c r="F200" s="8" t="inlineStr">
        <is>
          <t>FAS Chlorex 2% Solution</t>
        </is>
      </c>
      <c r="G200" s="10" t="inlineStr">
        <is>
          <t>BP2500005</t>
        </is>
      </c>
      <c r="H200" s="8" t="inlineStr">
        <is>
          <t>Propharm International S.R.L.</t>
        </is>
      </c>
      <c r="I200" s="8" t="n"/>
      <c r="J200" s="10" t="inlineStr">
        <is>
          <t>Q0202</t>
        </is>
      </c>
      <c r="K200" s="10" t="inlineStr">
        <is>
          <t>02/2025</t>
        </is>
      </c>
      <c r="L200" s="10" t="inlineStr">
        <is>
          <t>00.02.2025</t>
        </is>
      </c>
      <c r="M200" s="10" t="inlineStr">
        <is>
          <t>02/2030</t>
        </is>
      </c>
      <c r="N200" s="10" t="inlineStr">
        <is>
          <t>00.02.2030</t>
        </is>
      </c>
      <c r="O200" s="10" t="inlineStr">
        <is>
          <t>N/A</t>
        </is>
      </c>
      <c r="P200" s="10" t="inlineStr">
        <is>
          <t>NA</t>
        </is>
      </c>
      <c r="Q200" s="10" t="n"/>
      <c r="R200" s="11" t="n"/>
      <c r="S200" s="12" t="n"/>
      <c r="T200" s="12" t="n"/>
      <c r="U200" s="13" t="n">
        <v>2640</v>
      </c>
      <c r="V200" s="14" t="inlineStr">
        <is>
          <t>Kg.</t>
        </is>
      </c>
      <c r="W200" s="14" t="n">
        <v>0.2</v>
      </c>
      <c r="X200" s="14" t="n"/>
      <c r="Y200" s="90" t="n">
        <v>0.881</v>
      </c>
      <c r="Z200" s="455">
        <f>U200-W200</f>
        <v/>
      </c>
      <c r="AA200" s="456">
        <f>AC200+AH200+AK200+AN200+AQ200+AT200+AW200+AZ200+BC200+BF200+BI200+BL200+BO200</f>
        <v/>
      </c>
      <c r="AB200" s="457" t="n">
        <v>0</v>
      </c>
      <c r="AC200" s="458">
        <f>Z200-AD200-AE200-AB200</f>
        <v/>
      </c>
      <c r="AD200" s="459" t="n"/>
      <c r="AE200" s="462" t="n">
        <v>0</v>
      </c>
      <c r="AF200" s="14" t="inlineStr">
        <is>
          <t>18.02.2026</t>
        </is>
      </c>
      <c r="AG200" s="14" t="inlineStr">
        <is>
          <t>26IBP012</t>
        </is>
      </c>
      <c r="AH200" s="14" t="n">
        <v>-527.6</v>
      </c>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c r="BA200" s="14" t="n"/>
      <c r="BB200" s="14" t="n"/>
      <c r="BC200" s="14" t="n"/>
      <c r="BD200" s="14" t="n"/>
      <c r="BE200" s="14" t="n"/>
      <c r="BF200" s="14" t="n"/>
      <c r="BG200" s="14" t="n"/>
      <c r="BH200" s="14" t="n"/>
      <c r="BI200" s="14" t="n"/>
      <c r="BJ200" s="14" t="n"/>
      <c r="BK200" s="14" t="n"/>
      <c r="BL200" s="14" t="n"/>
      <c r="BM200" s="14" t="n"/>
      <c r="BN200" s="14" t="n"/>
      <c r="BO200" s="14" t="n"/>
    </row>
    <row r="201" hidden="1" ht="11.85" customHeight="1">
      <c r="A201" s="8" t="inlineStr">
        <is>
          <t>RM</t>
        </is>
      </c>
      <c r="B201" s="9" t="inlineStr">
        <is>
          <t>06-May.-2025</t>
        </is>
      </c>
      <c r="C201" s="8" t="inlineStr">
        <is>
          <t>NA</t>
        </is>
      </c>
      <c r="D201" s="8" t="n">
        <v>2500109</v>
      </c>
      <c r="E201" s="8" t="inlineStr">
        <is>
          <t>RM0071</t>
        </is>
      </c>
      <c r="F201" s="8" t="inlineStr">
        <is>
          <t>Empty Hard Gelatin Capsule size 00: Cap Colour: White Opaque - Body Colour: White Opaque</t>
        </is>
      </c>
      <c r="G201" s="10" t="inlineStr">
        <is>
          <t>RM2500009</t>
        </is>
      </c>
      <c r="H201" s="8" t="inlineStr">
        <is>
          <t>ACG Associated Capsules Private Limited</t>
        </is>
      </c>
      <c r="I201" s="8" t="n"/>
      <c r="J201" s="10" t="inlineStr">
        <is>
          <t>1100242532</t>
        </is>
      </c>
      <c r="K201" s="10" t="inlineStr">
        <is>
          <t>07/2023</t>
        </is>
      </c>
      <c r="L201" s="10" t="inlineStr">
        <is>
          <t>00.07.2023</t>
        </is>
      </c>
      <c r="M201" s="10" t="inlineStr">
        <is>
          <t>06/2028</t>
        </is>
      </c>
      <c r="N201" s="10" t="inlineStr">
        <is>
          <t>00.06.2028</t>
        </is>
      </c>
      <c r="O201" s="8" t="inlineStr">
        <is>
          <t>N/A</t>
        </is>
      </c>
      <c r="P201" s="10" t="inlineStr">
        <is>
          <t>NA</t>
        </is>
      </c>
      <c r="Q201" s="8" t="n"/>
      <c r="R201" s="21" t="n"/>
      <c r="S201" s="12" t="n"/>
      <c r="T201" s="12" t="n"/>
      <c r="U201" s="13" t="n">
        <v>108000</v>
      </c>
      <c r="V201" s="14" t="inlineStr">
        <is>
          <t>No.</t>
        </is>
      </c>
      <c r="W201" s="14" t="n"/>
      <c r="X201" s="14" t="n"/>
      <c r="Y201" s="90" t="n"/>
      <c r="Z201" s="455">
        <f>U201-W201</f>
        <v/>
      </c>
      <c r="AA201" s="456">
        <f>AC201+AH201+AK201+AN201+AQ201+AT201+AW201+AZ201+BC201+BF201+BI201+BL201+BO201</f>
        <v/>
      </c>
      <c r="AB201" s="457" t="n">
        <v>108000</v>
      </c>
      <c r="AC201" s="458">
        <f>Z201-AD201-AE201-AB201</f>
        <v/>
      </c>
      <c r="AD201" s="459" t="n"/>
      <c r="AE201" s="462" t="n">
        <v>0</v>
      </c>
      <c r="AF201" s="14" t="n"/>
      <c r="AG201" s="14" t="n"/>
      <c r="AH201" s="14" t="n"/>
      <c r="AI201" s="14" t="n"/>
      <c r="AJ201" s="14" t="n"/>
      <c r="AK201" s="14" t="n"/>
      <c r="AL201" s="14" t="n"/>
      <c r="AM201" s="14" t="n"/>
      <c r="AN201" s="14" t="n"/>
      <c r="AO201" s="14" t="n"/>
      <c r="AP201" s="14" t="n"/>
      <c r="AQ201" s="14" t="n"/>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row>
    <row r="202" hidden="1" ht="11.85" customHeight="1">
      <c r="A202" s="8" t="inlineStr">
        <is>
          <t>RM</t>
        </is>
      </c>
      <c r="B202" s="9" t="inlineStr">
        <is>
          <t>06-May.-2025</t>
        </is>
      </c>
      <c r="C202" s="8" t="inlineStr">
        <is>
          <t>NA</t>
        </is>
      </c>
      <c r="D202" s="8" t="n">
        <v>2500111</v>
      </c>
      <c r="E202" s="8" t="inlineStr">
        <is>
          <t>RM0072</t>
        </is>
      </c>
      <c r="F202" s="8" t="inlineStr">
        <is>
          <t>Empty Hard Gelatin Capsule size 1: Cap Colour: White Opaque - Body Colour: White Opaque</t>
        </is>
      </c>
      <c r="G202" s="10" t="inlineStr">
        <is>
          <t>RM2500011</t>
        </is>
      </c>
      <c r="H202" s="8" t="inlineStr">
        <is>
          <t>ACG Associated Capsules Private Limited</t>
        </is>
      </c>
      <c r="I202" s="8" t="n"/>
      <c r="J202" s="10" t="inlineStr">
        <is>
          <t>1100242542</t>
        </is>
      </c>
      <c r="K202" s="10" t="inlineStr">
        <is>
          <t>08/2023</t>
        </is>
      </c>
      <c r="L202" s="10" t="inlineStr">
        <is>
          <t>00.08.2023</t>
        </is>
      </c>
      <c r="M202" s="10" t="inlineStr">
        <is>
          <t>07/2028</t>
        </is>
      </c>
      <c r="N202" s="10" t="inlineStr">
        <is>
          <t>00.07.2028</t>
        </is>
      </c>
      <c r="O202" s="8" t="inlineStr">
        <is>
          <t>N/A</t>
        </is>
      </c>
      <c r="P202" s="10" t="inlineStr">
        <is>
          <t>NA</t>
        </is>
      </c>
      <c r="Q202" s="8" t="n"/>
      <c r="R202" s="21" t="n"/>
      <c r="S202" s="12" t="n"/>
      <c r="T202" s="12" t="n"/>
      <c r="U202" s="13" t="n">
        <v>44000</v>
      </c>
      <c r="V202" s="14" t="inlineStr">
        <is>
          <t>No.</t>
        </is>
      </c>
      <c r="W202" s="14" t="n"/>
      <c r="X202" s="14" t="n"/>
      <c r="Y202" s="90" t="n"/>
      <c r="Z202" s="455">
        <f>U202-W202</f>
        <v/>
      </c>
      <c r="AA202" s="456">
        <f>AC202+AH202+AK202+AN202+AQ202+AT202+AW202+AZ202+BC202+BF202+BI202+BL202+BO202</f>
        <v/>
      </c>
      <c r="AB202" s="457" t="n">
        <v>44000</v>
      </c>
      <c r="AC202" s="458">
        <f>Z202-AD202-AE202-AB202</f>
        <v/>
      </c>
      <c r="AD202" s="459" t="n"/>
      <c r="AE202" s="462" t="n">
        <v>0</v>
      </c>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c r="BA202" s="14" t="n"/>
      <c r="BB202" s="14" t="n"/>
      <c r="BC202" s="14" t="n"/>
      <c r="BD202" s="14" t="n"/>
      <c r="BE202" s="14" t="n"/>
      <c r="BF202" s="14" t="n"/>
      <c r="BG202" s="14" t="n"/>
      <c r="BH202" s="14" t="n"/>
      <c r="BI202" s="14" t="n"/>
      <c r="BJ202" s="14" t="n"/>
      <c r="BK202" s="14" t="n"/>
      <c r="BL202" s="14" t="n"/>
      <c r="BM202" s="14" t="n"/>
      <c r="BN202" s="14" t="n"/>
      <c r="BO202" s="14" t="n"/>
    </row>
    <row r="203" hidden="1" ht="11.85" customHeight="1">
      <c r="A203" s="8" t="inlineStr">
        <is>
          <t>PP</t>
        </is>
      </c>
      <c r="B203" s="9" t="inlineStr">
        <is>
          <t>07-May.-2025</t>
        </is>
      </c>
      <c r="C203" s="8" t="inlineStr">
        <is>
          <t>NA</t>
        </is>
      </c>
      <c r="D203" s="8" t="n">
        <v>2500115</v>
      </c>
      <c r="E203" s="22" t="inlineStr">
        <is>
          <t>PP0034</t>
        </is>
      </c>
      <c r="F203" s="22" t="inlineStr">
        <is>
          <t>Outer plastic tube (HDPE) for Applicator 26 ml-OMAS</t>
        </is>
      </c>
      <c r="G203" s="10" t="inlineStr">
        <is>
          <t>PP2500048</t>
        </is>
      </c>
      <c r="H203" s="8" t="inlineStr">
        <is>
          <t>Idea Stampi S.r.I.</t>
        </is>
      </c>
      <c r="I203" s="8" t="n"/>
      <c r="J203" s="10" t="inlineStr">
        <is>
          <t>11718</t>
        </is>
      </c>
      <c r="K203" s="10" t="inlineStr">
        <is>
          <t>03/2025</t>
        </is>
      </c>
      <c r="L203" s="10" t="inlineStr">
        <is>
          <t>00.03.2025</t>
        </is>
      </c>
      <c r="M203" s="10" t="inlineStr">
        <is>
          <t>03/2027</t>
        </is>
      </c>
      <c r="N203" s="10" t="inlineStr">
        <is>
          <t>00.03.2027</t>
        </is>
      </c>
      <c r="O203" s="8" t="inlineStr">
        <is>
          <t>N/A</t>
        </is>
      </c>
      <c r="P203" s="10" t="inlineStr">
        <is>
          <t>NA</t>
        </is>
      </c>
      <c r="Q203" s="8" t="inlineStr">
        <is>
          <t>13.05.2027</t>
        </is>
      </c>
      <c r="R203" s="21" t="n"/>
      <c r="S203" s="12" t="n"/>
      <c r="T203" s="12" t="n"/>
      <c r="U203" s="13" t="n">
        <v>96000</v>
      </c>
      <c r="V203" s="14" t="inlineStr">
        <is>
          <t>No.</t>
        </is>
      </c>
      <c r="W203" s="14" t="n">
        <v>218</v>
      </c>
      <c r="X203" s="14" t="n"/>
      <c r="Y203" s="90" t="n"/>
      <c r="Z203" s="455">
        <f>U203-W203</f>
        <v/>
      </c>
      <c r="AA203" s="456">
        <f>AC203+AH203+AK203+AN203+AQ203+AT203+AW203+AZ203+BC203+BF203+BI203+BL203+BO203</f>
        <v/>
      </c>
      <c r="AB203" s="457" t="n">
        <v>0</v>
      </c>
      <c r="AC203" s="458">
        <f>Z203-AD203-AE203-AB203</f>
        <v/>
      </c>
      <c r="AD203" s="459" t="n"/>
      <c r="AE203" s="462" t="n">
        <v>0</v>
      </c>
      <c r="AF203" s="14" t="n"/>
      <c r="AG203" s="14" t="n"/>
      <c r="AH203" s="14" t="n"/>
      <c r="AI203" s="14" t="n"/>
      <c r="AJ203" s="14" t="n"/>
      <c r="AK203" s="14" t="n"/>
      <c r="AL203" s="14" t="n"/>
      <c r="AM203" s="14" t="n"/>
      <c r="AN203" s="14" t="n"/>
      <c r="AO203" s="14" t="n"/>
      <c r="AP203" s="14" t="n"/>
      <c r="AQ203" s="14" t="n"/>
      <c r="AR203" s="14" t="n"/>
      <c r="AS203" s="14" t="n"/>
      <c r="AT203" s="14" t="n"/>
      <c r="AU203" s="14" t="n"/>
      <c r="AV203" s="14" t="n"/>
      <c r="AW203" s="14" t="n"/>
      <c r="AX203" s="14" t="n"/>
      <c r="AY203" s="14" t="n"/>
      <c r="AZ203" s="14" t="n"/>
      <c r="BA203" s="14" t="n"/>
      <c r="BB203" s="14" t="n"/>
      <c r="BC203" s="14" t="n"/>
      <c r="BD203" s="14" t="n"/>
      <c r="BE203" s="14" t="n"/>
      <c r="BF203" s="14" t="n"/>
      <c r="BG203" s="14" t="n"/>
      <c r="BH203" s="14" t="n"/>
      <c r="BI203" s="14" t="n"/>
      <c r="BJ203" s="14" t="n"/>
      <c r="BK203" s="14" t="n"/>
      <c r="BL203" s="14" t="n"/>
      <c r="BM203" s="14" t="n"/>
      <c r="BN203" s="14" t="n"/>
      <c r="BO203" s="14" t="n"/>
    </row>
    <row r="204" hidden="1" ht="11.85" customHeight="1">
      <c r="A204" s="8" t="inlineStr">
        <is>
          <t>PP</t>
        </is>
      </c>
      <c r="B204" s="9" t="inlineStr">
        <is>
          <t>07-May.-2025</t>
        </is>
      </c>
      <c r="C204" s="8" t="inlineStr">
        <is>
          <t>NA</t>
        </is>
      </c>
      <c r="D204" s="22" t="n">
        <v>2500116</v>
      </c>
      <c r="E204" s="8" t="inlineStr">
        <is>
          <t>PP0028</t>
        </is>
      </c>
      <c r="F204" s="22" t="inlineStr">
        <is>
          <t>Inner plastic tube (HDPE) 118*23mm-OMAS</t>
        </is>
      </c>
      <c r="G204" s="10" t="inlineStr">
        <is>
          <t>PP2500049</t>
        </is>
      </c>
      <c r="H204" s="8" t="inlineStr">
        <is>
          <t>Idea Stampi S.r.I.</t>
        </is>
      </c>
      <c r="I204" s="8" t="n"/>
      <c r="J204" s="10" t="inlineStr">
        <is>
          <t>11470</t>
        </is>
      </c>
      <c r="K204" s="10" t="inlineStr">
        <is>
          <t>02/2025</t>
        </is>
      </c>
      <c r="L204" s="10" t="inlineStr">
        <is>
          <t>00.02.2025</t>
        </is>
      </c>
      <c r="M204" s="10" t="inlineStr">
        <is>
          <t>02/2027</t>
        </is>
      </c>
      <c r="N204" s="10" t="inlineStr">
        <is>
          <t>00.02.2027</t>
        </is>
      </c>
      <c r="O204" s="8" t="inlineStr">
        <is>
          <t>N/A</t>
        </is>
      </c>
      <c r="P204" s="10" t="inlineStr">
        <is>
          <t>NA</t>
        </is>
      </c>
      <c r="Q204" s="8" t="inlineStr">
        <is>
          <t>13.05.2027</t>
        </is>
      </c>
      <c r="R204" s="11" t="n"/>
      <c r="S204" s="12" t="n"/>
      <c r="T204" s="12" t="n"/>
      <c r="U204" s="13" t="n">
        <v>96000</v>
      </c>
      <c r="V204" s="14" t="inlineStr">
        <is>
          <t>No.</t>
        </is>
      </c>
      <c r="W204" s="14" t="n">
        <v>146</v>
      </c>
      <c r="X204" s="14" t="n"/>
      <c r="Y204" s="90" t="n"/>
      <c r="Z204" s="455">
        <f>U204-W204</f>
        <v/>
      </c>
      <c r="AA204" s="456">
        <f>AC204+AH204+AK204+AN204+AQ204+AT204+AW204+AZ204+BC204+BF204+BI204+BL204+BO204</f>
        <v/>
      </c>
      <c r="AB204" s="457" t="n">
        <v>0</v>
      </c>
      <c r="AC204" s="458">
        <f>Z204-AD204-AE204-AB204</f>
        <v/>
      </c>
      <c r="AD204" s="459" t="n"/>
      <c r="AE204" s="462" t="n">
        <v>0</v>
      </c>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c r="BA204" s="14" t="n"/>
      <c r="BB204" s="14" t="n"/>
      <c r="BC204" s="14" t="n"/>
      <c r="BD204" s="14" t="n"/>
      <c r="BE204" s="14" t="n"/>
      <c r="BF204" s="14" t="n"/>
      <c r="BG204" s="14" t="n"/>
      <c r="BH204" s="14" t="n"/>
      <c r="BI204" s="14" t="n"/>
      <c r="BJ204" s="14" t="n"/>
      <c r="BK204" s="14" t="n"/>
      <c r="BL204" s="14" t="n"/>
      <c r="BM204" s="14" t="n"/>
      <c r="BN204" s="14" t="n"/>
      <c r="BO204" s="14" t="n"/>
    </row>
    <row r="205" hidden="1" ht="11.85" customHeight="1">
      <c r="A205" s="8" t="inlineStr">
        <is>
          <t>PP</t>
        </is>
      </c>
      <c r="B205" s="9" t="inlineStr">
        <is>
          <t>07-May.-2025</t>
        </is>
      </c>
      <c r="C205" s="8" t="inlineStr">
        <is>
          <t>NA</t>
        </is>
      </c>
      <c r="D205" s="22" t="n">
        <v>2500118</v>
      </c>
      <c r="E205" s="8" t="inlineStr">
        <is>
          <t>PP0051</t>
        </is>
      </c>
      <c r="F205" s="8" t="inlineStr">
        <is>
          <t>Regulator Disc [D 18/L 6mm] colored PP/PE fiber Applicator 10.5ml</t>
        </is>
      </c>
      <c r="G205" s="10" t="inlineStr">
        <is>
          <t>PP2500051</t>
        </is>
      </c>
      <c r="H205" s="8" t="inlineStr">
        <is>
          <t>Idea Stampi S.r.I.</t>
        </is>
      </c>
      <c r="I205" s="8" t="n"/>
      <c r="J205" s="10" t="inlineStr">
        <is>
          <t>25022601-02-25</t>
        </is>
      </c>
      <c r="K205" s="10" t="inlineStr">
        <is>
          <t>02/2025</t>
        </is>
      </c>
      <c r="L205" s="10" t="inlineStr">
        <is>
          <t>00.02.2025</t>
        </is>
      </c>
      <c r="M205" s="10" t="inlineStr">
        <is>
          <t>02/2030</t>
        </is>
      </c>
      <c r="N205" s="10" t="inlineStr">
        <is>
          <t>00.02.2030</t>
        </is>
      </c>
      <c r="O205" s="8" t="inlineStr">
        <is>
          <t>N/A</t>
        </is>
      </c>
      <c r="P205" s="10" t="inlineStr">
        <is>
          <t>NA</t>
        </is>
      </c>
      <c r="Q205" s="8" t="inlineStr">
        <is>
          <t>13.05.2025</t>
        </is>
      </c>
      <c r="R205" s="11" t="n"/>
      <c r="S205" s="12" t="n"/>
      <c r="T205" s="12" t="n"/>
      <c r="U205" s="13" t="n">
        <v>89000</v>
      </c>
      <c r="V205" s="14" t="inlineStr">
        <is>
          <t>No.</t>
        </is>
      </c>
      <c r="W205" s="14" t="n">
        <v>38</v>
      </c>
      <c r="X205" s="14" t="n"/>
      <c r="Y205" s="90" t="n"/>
      <c r="Z205" s="455">
        <f>U205-W205</f>
        <v/>
      </c>
      <c r="AA205" s="456">
        <f>AC205+AH205+AK205+AN205+AQ205+AT205+AW205+AZ205+BC205+BF205+BI205+BL205+BO205</f>
        <v/>
      </c>
      <c r="AB205" s="457" t="n">
        <v>0</v>
      </c>
      <c r="AC205" s="458">
        <f>Z205-AD205-AE205-AB205</f>
        <v/>
      </c>
      <c r="AD205" s="459" t="n"/>
      <c r="AE205" s="462" t="n">
        <v>0</v>
      </c>
      <c r="AF205" s="14" t="n"/>
      <c r="AG205" s="14" t="n"/>
      <c r="AH205" s="14" t="n"/>
      <c r="AI205" s="14" t="n"/>
      <c r="AJ205" s="14" t="n"/>
      <c r="AK205" s="14" t="n"/>
      <c r="AL205" s="14" t="n"/>
      <c r="AM205" s="14" t="n"/>
      <c r="AN205" s="14" t="n"/>
      <c r="AO205" s="14" t="n"/>
      <c r="AP205" s="14" t="n"/>
      <c r="AQ205" s="14" t="n"/>
      <c r="AR205" s="14" t="n"/>
      <c r="AS205" s="14" t="n"/>
      <c r="AT205" s="14" t="n"/>
      <c r="AU205" s="14" t="n"/>
      <c r="AV205" s="14" t="n"/>
      <c r="AW205" s="14" t="n"/>
      <c r="AX205" s="14" t="n"/>
      <c r="AY205" s="14" t="n"/>
      <c r="AZ205" s="14" t="n"/>
      <c r="BA205" s="14" t="n"/>
      <c r="BB205" s="14" t="n"/>
      <c r="BC205" s="14" t="n"/>
      <c r="BD205" s="14" t="n"/>
      <c r="BE205" s="14" t="n"/>
      <c r="BF205" s="14" t="n"/>
      <c r="BG205" s="14" t="n"/>
      <c r="BH205" s="14" t="n"/>
      <c r="BI205" s="14" t="n"/>
      <c r="BJ205" s="14" t="n"/>
      <c r="BK205" s="14" t="n"/>
      <c r="BL205" s="14" t="n"/>
      <c r="BM205" s="14" t="n"/>
      <c r="BN205" s="14" t="n"/>
      <c r="BO205" s="14" t="n"/>
    </row>
    <row r="206" hidden="1" ht="11.85" customHeight="1">
      <c r="A206" s="8" t="inlineStr">
        <is>
          <t>PP</t>
        </is>
      </c>
      <c r="B206" s="9" t="inlineStr">
        <is>
          <t>07-May.-2025</t>
        </is>
      </c>
      <c r="C206" s="8" t="inlineStr">
        <is>
          <t>NA</t>
        </is>
      </c>
      <c r="D206" s="8" t="n">
        <v>2500119</v>
      </c>
      <c r="E206" s="8" t="inlineStr">
        <is>
          <t>PP0049</t>
        </is>
      </c>
      <c r="F206" s="8" t="inlineStr">
        <is>
          <t>Regulator Disc [D 24/L 6mm] colored PP/PE fiber Applicator 26ml</t>
        </is>
      </c>
      <c r="G206" s="10" t="inlineStr">
        <is>
          <t>PP2500052</t>
        </is>
      </c>
      <c r="H206" s="8" t="inlineStr">
        <is>
          <t>Idea Stampi S.r.I.</t>
        </is>
      </c>
      <c r="I206" s="8" t="n"/>
      <c r="J206" s="10" t="inlineStr">
        <is>
          <t>25021903-02-25</t>
        </is>
      </c>
      <c r="K206" s="10" t="inlineStr">
        <is>
          <t>02/2025</t>
        </is>
      </c>
      <c r="L206" s="10" t="inlineStr">
        <is>
          <t>00.02.2025</t>
        </is>
      </c>
      <c r="M206" s="10" t="inlineStr">
        <is>
          <t>02/2030</t>
        </is>
      </c>
      <c r="N206" s="10" t="inlineStr">
        <is>
          <t>00.02.2030</t>
        </is>
      </c>
      <c r="O206" s="8" t="inlineStr">
        <is>
          <t>N/A</t>
        </is>
      </c>
      <c r="P206" s="10" t="inlineStr">
        <is>
          <t>NA</t>
        </is>
      </c>
      <c r="Q206" s="8" t="inlineStr">
        <is>
          <t>13.05.2027</t>
        </is>
      </c>
      <c r="R206" s="21" t="n"/>
      <c r="S206" s="12" t="n"/>
      <c r="T206" s="12" t="n"/>
      <c r="U206" s="13" t="n">
        <v>153000</v>
      </c>
      <c r="V206" s="14" t="inlineStr">
        <is>
          <t>No.</t>
        </is>
      </c>
      <c r="W206" s="14" t="n">
        <v>44</v>
      </c>
      <c r="X206" s="14" t="n"/>
      <c r="Y206" s="90" t="n"/>
      <c r="Z206" s="455">
        <f>U206-W206</f>
        <v/>
      </c>
      <c r="AA206" s="456">
        <f>AC206+AH206+AK206+AN206+AQ206+AT206+AW206+AZ206+BC206+BF206+BI206+BL206+BO206</f>
        <v/>
      </c>
      <c r="AB206" s="457" t="n">
        <v>0</v>
      </c>
      <c r="AC206" s="458">
        <f>Z206-AD206-AE206-AB206</f>
        <v/>
      </c>
      <c r="AD206" s="459" t="n"/>
      <c r="AE206" s="462" t="n">
        <v>0</v>
      </c>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c r="BA206" s="14" t="n"/>
      <c r="BB206" s="14" t="n"/>
      <c r="BC206" s="14" t="n"/>
      <c r="BD206" s="14" t="n"/>
      <c r="BE206" s="14" t="n"/>
      <c r="BF206" s="14" t="n"/>
      <c r="BG206" s="14" t="n"/>
      <c r="BH206" s="14" t="n"/>
      <c r="BI206" s="14" t="n"/>
      <c r="BJ206" s="14" t="n"/>
      <c r="BK206" s="14" t="n"/>
      <c r="BL206" s="14" t="n"/>
      <c r="BM206" s="14" t="n"/>
      <c r="BN206" s="14" t="n"/>
      <c r="BO206" s="14" t="n"/>
    </row>
    <row r="207" hidden="1" ht="11.85" customHeight="1">
      <c r="A207" s="8" t="inlineStr">
        <is>
          <t>Bu</t>
        </is>
      </c>
      <c r="B207" s="9" t="inlineStr">
        <is>
          <t>07.05.2025</t>
        </is>
      </c>
      <c r="C207" s="8" t="inlineStr">
        <is>
          <t>NA</t>
        </is>
      </c>
      <c r="D207" s="22" t="n">
        <v>2500120</v>
      </c>
      <c r="E207" s="8" t="inlineStr">
        <is>
          <t>BP0004</t>
        </is>
      </c>
      <c r="F207" s="8" t="inlineStr">
        <is>
          <t>FAS Chlorex 2% Solution</t>
        </is>
      </c>
      <c r="G207" s="10" t="inlineStr">
        <is>
          <t>BP2500006</t>
        </is>
      </c>
      <c r="H207" s="8" t="inlineStr">
        <is>
          <t>Propharm International S.R.L.</t>
        </is>
      </c>
      <c r="I207" s="8" t="n"/>
      <c r="J207" s="10" t="inlineStr">
        <is>
          <t>Q0304</t>
        </is>
      </c>
      <c r="K207" s="10" t="inlineStr">
        <is>
          <t>03/2025</t>
        </is>
      </c>
      <c r="L207" s="10" t="inlineStr">
        <is>
          <t>00.03.2025</t>
        </is>
      </c>
      <c r="M207" s="10" t="inlineStr">
        <is>
          <t>03/2030</t>
        </is>
      </c>
      <c r="N207" s="10" t="inlineStr">
        <is>
          <t>00.03.2030</t>
        </is>
      </c>
      <c r="O207" s="8" t="inlineStr">
        <is>
          <t>N/A</t>
        </is>
      </c>
      <c r="P207" s="10" t="inlineStr">
        <is>
          <t>NA</t>
        </is>
      </c>
      <c r="Q207" s="8" t="inlineStr">
        <is>
          <t>04.06.2027</t>
        </is>
      </c>
      <c r="R207" s="11" t="n"/>
      <c r="S207" s="12" t="n"/>
      <c r="T207" s="12" t="n"/>
      <c r="U207" s="13" t="n">
        <v>1760</v>
      </c>
      <c r="V207" s="14" t="inlineStr">
        <is>
          <t>Kg.</t>
        </is>
      </c>
      <c r="W207" s="14" t="n">
        <v>0.2</v>
      </c>
      <c r="X207" s="14" t="n"/>
      <c r="Y207" s="90" t="n"/>
      <c r="Z207" s="455">
        <f>U207-W207</f>
        <v/>
      </c>
      <c r="AA207" s="456">
        <f>AC207+AH207+AK207+AN207+AQ207+AT207+AW207+AZ207+BC207+BF207+BI207+BL207+BO207</f>
        <v/>
      </c>
      <c r="AB207" s="457" t="n">
        <v>0</v>
      </c>
      <c r="AC207" s="458">
        <f>Z207-AD207-AE207-AB207</f>
        <v/>
      </c>
      <c r="AD207" s="459" t="n"/>
      <c r="AE207" s="462" t="n">
        <v>0</v>
      </c>
      <c r="AF207" s="14" t="n"/>
      <c r="AG207" s="14" t="n"/>
      <c r="AH207" s="14" t="n"/>
      <c r="AI207" s="14" t="n"/>
      <c r="AJ207" s="14" t="n"/>
      <c r="AK207" s="14" t="n"/>
      <c r="AL207" s="14" t="n"/>
      <c r="AM207" s="14" t="n"/>
      <c r="AN207" s="14" t="n"/>
      <c r="AO207" s="14" t="n"/>
      <c r="AP207" s="14" t="n"/>
      <c r="AQ207" s="14" t="n"/>
      <c r="AR207" s="14" t="n"/>
      <c r="AS207" s="14" t="n"/>
      <c r="AT207" s="14" t="n"/>
      <c r="AU207" s="14" t="n"/>
      <c r="AV207" s="14" t="n"/>
      <c r="AW207" s="14" t="n"/>
      <c r="AX207" s="14" t="n"/>
      <c r="AY207" s="14" t="n"/>
      <c r="AZ207" s="14" t="n"/>
      <c r="BA207" s="14" t="n"/>
      <c r="BB207" s="14" t="n"/>
      <c r="BC207" s="14" t="n"/>
      <c r="BD207" s="14" t="n"/>
      <c r="BE207" s="14" t="n"/>
      <c r="BF207" s="14" t="n"/>
      <c r="BG207" s="14" t="n"/>
      <c r="BH207" s="14" t="n"/>
      <c r="BI207" s="14" t="n"/>
      <c r="BJ207" s="14" t="n"/>
      <c r="BK207" s="14" t="n"/>
      <c r="BL207" s="14" t="n"/>
      <c r="BM207" s="14" t="n"/>
      <c r="BN207" s="14" t="n"/>
      <c r="BO207" s="14" t="n"/>
    </row>
    <row r="208" hidden="1" ht="11.85" customHeight="1">
      <c r="A208" s="8" t="inlineStr">
        <is>
          <t>PP</t>
        </is>
      </c>
      <c r="B208" s="9" t="inlineStr">
        <is>
          <t>07-May.-2025</t>
        </is>
      </c>
      <c r="C208" s="8" t="inlineStr">
        <is>
          <t>NA</t>
        </is>
      </c>
      <c r="D208" s="22" t="n">
        <v>2500122</v>
      </c>
      <c r="E208" s="8" t="inlineStr">
        <is>
          <t>PP0031</t>
        </is>
      </c>
      <c r="F208" s="8" t="inlineStr">
        <is>
          <t>Medical Sponge size: 54X54X18mm for Applicator</t>
        </is>
      </c>
      <c r="G208" s="10" t="inlineStr">
        <is>
          <t>PP2500054</t>
        </is>
      </c>
      <c r="H208" s="8" t="inlineStr">
        <is>
          <t>Propharm International S.R.L.</t>
        </is>
      </c>
      <c r="I208" s="8" t="n"/>
      <c r="J208" s="10" t="inlineStr">
        <is>
          <t>2504C</t>
        </is>
      </c>
      <c r="K208" s="10" t="inlineStr">
        <is>
          <t>04/2025</t>
        </is>
      </c>
      <c r="L208" s="10" t="inlineStr">
        <is>
          <t>00.04.2025</t>
        </is>
      </c>
      <c r="M208" s="10" t="inlineStr">
        <is>
          <t>04/2027</t>
        </is>
      </c>
      <c r="N208" s="10" t="inlineStr">
        <is>
          <t>00.04.2027</t>
        </is>
      </c>
      <c r="O208" s="8" t="inlineStr">
        <is>
          <t>N/A</t>
        </is>
      </c>
      <c r="P208" s="10" t="inlineStr">
        <is>
          <t>NA</t>
        </is>
      </c>
      <c r="Q208" s="8" t="inlineStr">
        <is>
          <t>13.05.2027</t>
        </is>
      </c>
      <c r="R208" s="11" t="n"/>
      <c r="S208" s="31" t="n"/>
      <c r="T208" s="31" t="n"/>
      <c r="U208" s="13" t="n">
        <v>30000</v>
      </c>
      <c r="V208" s="14" t="inlineStr">
        <is>
          <t>No.</t>
        </is>
      </c>
      <c r="W208" s="14" t="n">
        <v>44</v>
      </c>
      <c r="X208" s="14" t="n"/>
      <c r="Y208" s="90" t="n"/>
      <c r="Z208" s="455">
        <f>U208-W208</f>
        <v/>
      </c>
      <c r="AA208" s="456">
        <f>AC208+AH208+AK208+AN208+AQ208+AT208+AW208+AZ208+BC208+BF208+BI208+BL208+BO208</f>
        <v/>
      </c>
      <c r="AB208" s="457" t="n">
        <v>0</v>
      </c>
      <c r="AC208" s="458">
        <f>Z208-AD208-AE208-AB208</f>
        <v/>
      </c>
      <c r="AD208" s="459" t="n"/>
      <c r="AE208" s="462" t="n">
        <v>0</v>
      </c>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c r="BA208" s="14" t="n"/>
      <c r="BB208" s="14" t="n"/>
      <c r="BC208" s="14" t="n"/>
      <c r="BD208" s="14" t="n"/>
      <c r="BE208" s="14" t="n"/>
      <c r="BF208" s="14" t="n"/>
      <c r="BG208" s="14" t="n"/>
      <c r="BH208" s="14" t="n"/>
      <c r="BI208" s="14" t="n"/>
      <c r="BJ208" s="14" t="n"/>
      <c r="BK208" s="14" t="n"/>
      <c r="BL208" s="14" t="n"/>
      <c r="BM208" s="14" t="n"/>
      <c r="BN208" s="14" t="n"/>
      <c r="BO208" s="14" t="n"/>
    </row>
    <row r="209" hidden="1" ht="11.85" customHeight="1">
      <c r="A209" s="8" t="inlineStr">
        <is>
          <t>RM</t>
        </is>
      </c>
      <c r="B209" s="9" t="inlineStr">
        <is>
          <t>07-May.-2025</t>
        </is>
      </c>
      <c r="C209" s="8" t="inlineStr">
        <is>
          <t>NA</t>
        </is>
      </c>
      <c r="D209" s="8" t="n">
        <v>2500123</v>
      </c>
      <c r="E209" s="31" t="inlineStr">
        <is>
          <t>RM0059</t>
        </is>
      </c>
      <c r="F209" s="8" t="inlineStr">
        <is>
          <t>Thiamine Mononitrate</t>
        </is>
      </c>
      <c r="G209" s="10" t="inlineStr">
        <is>
          <t>RM2500012</t>
        </is>
      </c>
      <c r="H209" s="8" t="inlineStr">
        <is>
          <t>DSM Nutritional product L.t.d</t>
        </is>
      </c>
      <c r="I209" s="8" t="n"/>
      <c r="J209" s="10" t="inlineStr">
        <is>
          <t>UQ40213066</t>
        </is>
      </c>
      <c r="K209" s="10" t="inlineStr">
        <is>
          <t>26/02/2024</t>
        </is>
      </c>
      <c r="L209" s="10" t="inlineStr">
        <is>
          <t>26.02.2024</t>
        </is>
      </c>
      <c r="M209" s="10" t="inlineStr">
        <is>
          <t>25/02/2027</t>
        </is>
      </c>
      <c r="N209" s="10" t="inlineStr">
        <is>
          <t>25.02.2027</t>
        </is>
      </c>
      <c r="O209" s="8" t="inlineStr">
        <is>
          <t>N/A</t>
        </is>
      </c>
      <c r="P209" s="10" t="inlineStr">
        <is>
          <t>NA</t>
        </is>
      </c>
      <c r="Q209" s="8" t="inlineStr">
        <is>
          <t>25.09.2027</t>
        </is>
      </c>
      <c r="R209" s="21" t="n">
        <v>1</v>
      </c>
      <c r="S209" s="12" t="n">
        <v>0.15</v>
      </c>
      <c r="T209" s="12" t="n">
        <v>0</v>
      </c>
      <c r="U209" s="13">
        <f>R209*S209+T209</f>
        <v/>
      </c>
      <c r="V209" s="14" t="inlineStr">
        <is>
          <t>Kg.</t>
        </is>
      </c>
      <c r="W209" s="14" t="n">
        <v>0.03</v>
      </c>
      <c r="X209" s="14" t="n"/>
      <c r="Y209" s="90" t="n"/>
      <c r="Z209" s="455">
        <f>U209-W209</f>
        <v/>
      </c>
      <c r="AA209" s="456">
        <f>AC209+AH209+AK209+AN209+AQ209+AT209+AW209+AZ209+BC209+BF209+BI209+BL209+BO209</f>
        <v/>
      </c>
      <c r="AB209" s="457" t="n">
        <v>0</v>
      </c>
      <c r="AC209" s="458">
        <f>Z209-AD209-AE209-AB209</f>
        <v/>
      </c>
      <c r="AD209" s="459" t="n"/>
      <c r="AE209" s="462" t="n">
        <v>0</v>
      </c>
      <c r="AF209" s="14" t="inlineStr">
        <is>
          <t>09.11.2025</t>
        </is>
      </c>
      <c r="AG209" s="14" t="inlineStr">
        <is>
          <t>C25K002</t>
        </is>
      </c>
      <c r="AH209" s="14" t="n">
        <v>-0.0405</v>
      </c>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row>
    <row r="210" hidden="1" ht="11.85" customHeight="1">
      <c r="A210" s="8" t="inlineStr">
        <is>
          <t>RM</t>
        </is>
      </c>
      <c r="B210" s="9" t="inlineStr">
        <is>
          <t>07-May.-2025</t>
        </is>
      </c>
      <c r="C210" s="8" t="inlineStr">
        <is>
          <t>NA</t>
        </is>
      </c>
      <c r="D210" s="22" t="n">
        <v>2500124</v>
      </c>
      <c r="E210" s="31" t="inlineStr">
        <is>
          <t>RM0061</t>
        </is>
      </c>
      <c r="F210" s="8" t="inlineStr">
        <is>
          <t>Pyridoxine Hydrochloride</t>
        </is>
      </c>
      <c r="G210" s="10" t="inlineStr">
        <is>
          <t>RM2500013</t>
        </is>
      </c>
      <c r="H210" s="8" t="inlineStr">
        <is>
          <t>DSM Nutritional product L.t.d</t>
        </is>
      </c>
      <c r="I210" s="8" t="n"/>
      <c r="J210" s="10" t="inlineStr">
        <is>
          <t>UQ40401066</t>
        </is>
      </c>
      <c r="K210" s="10" t="inlineStr">
        <is>
          <t>14/4/2024</t>
        </is>
      </c>
      <c r="L210" s="10" t="inlineStr">
        <is>
          <t>14.04.2024</t>
        </is>
      </c>
      <c r="M210" s="10" t="inlineStr">
        <is>
          <t>14/04/2027</t>
        </is>
      </c>
      <c r="N210" s="10" t="inlineStr">
        <is>
          <t>14.04.2027.2027</t>
        </is>
      </c>
      <c r="O210" s="8" t="inlineStr">
        <is>
          <t>N/A</t>
        </is>
      </c>
      <c r="P210" s="10" t="inlineStr">
        <is>
          <t>NA</t>
        </is>
      </c>
      <c r="Q210" s="8" t="inlineStr">
        <is>
          <t>25.09.2027</t>
        </is>
      </c>
      <c r="R210" s="11" t="n">
        <v>1</v>
      </c>
      <c r="S210" s="31" t="n">
        <v>0.24</v>
      </c>
      <c r="T210" s="31" t="n">
        <v>0</v>
      </c>
      <c r="U210" s="13">
        <f>R210*S210+T210</f>
        <v/>
      </c>
      <c r="V210" s="14" t="inlineStr">
        <is>
          <t>Kg.</t>
        </is>
      </c>
      <c r="W210" s="14" t="n">
        <v>0.03</v>
      </c>
      <c r="X210" s="14" t="n"/>
      <c r="Y210" s="90" t="n"/>
      <c r="Z210" s="455">
        <f>U210-W210</f>
        <v/>
      </c>
      <c r="AA210" s="456">
        <f>AC210+AH210+AK210+AN210+AQ210+AT210+AW210+AZ210+BC210+BF210+BI210+BL210+BO210</f>
        <v/>
      </c>
      <c r="AB210" s="457" t="n">
        <v>0</v>
      </c>
      <c r="AC210" s="458">
        <f>Z210-AD210-AE210-AB210</f>
        <v/>
      </c>
      <c r="AD210" s="459" t="n"/>
      <c r="AE210" s="462" t="n">
        <v>0</v>
      </c>
      <c r="AF210" s="14" t="inlineStr">
        <is>
          <t>09.11.2025</t>
        </is>
      </c>
      <c r="AG210" s="14" t="inlineStr">
        <is>
          <t>C25K002</t>
        </is>
      </c>
      <c r="AH210" s="14" t="n">
        <v>-0.0805</v>
      </c>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row>
    <row r="211" hidden="1" ht="11.85" customHeight="1">
      <c r="A211" s="8" t="inlineStr">
        <is>
          <t>RM</t>
        </is>
      </c>
      <c r="B211" s="9" t="inlineStr">
        <is>
          <t>07-May.-2025</t>
        </is>
      </c>
      <c r="C211" s="8" t="inlineStr">
        <is>
          <t>NA</t>
        </is>
      </c>
      <c r="D211" s="8" t="n">
        <v>2500125</v>
      </c>
      <c r="E211" s="8" t="inlineStr">
        <is>
          <t>RM0060</t>
        </is>
      </c>
      <c r="F211" s="8" t="inlineStr">
        <is>
          <t>Riboflavin</t>
        </is>
      </c>
      <c r="G211" s="10" t="inlineStr">
        <is>
          <t>RM2500014</t>
        </is>
      </c>
      <c r="H211" s="8" t="inlineStr">
        <is>
          <t>DSM Nutritional product L.t.d</t>
        </is>
      </c>
      <c r="I211" s="8" t="n"/>
      <c r="J211" s="10" t="inlineStr">
        <is>
          <t>UQ31110843</t>
        </is>
      </c>
      <c r="K211" s="10" t="inlineStr">
        <is>
          <t>27/11/2023</t>
        </is>
      </c>
      <c r="L211" s="10" t="inlineStr">
        <is>
          <t>27.11.2023</t>
        </is>
      </c>
      <c r="M211" s="463" t="inlineStr">
        <is>
          <t>27/11/2026</t>
        </is>
      </c>
      <c r="N211" s="10" t="inlineStr">
        <is>
          <t>27.11.2026</t>
        </is>
      </c>
      <c r="O211" s="8" t="inlineStr">
        <is>
          <t>N/A</t>
        </is>
      </c>
      <c r="P211" s="10" t="inlineStr">
        <is>
          <t>NA</t>
        </is>
      </c>
      <c r="Q211" s="8" t="inlineStr">
        <is>
          <t>26.08.2027</t>
        </is>
      </c>
      <c r="R211" s="21" t="n">
        <v>1</v>
      </c>
      <c r="S211" s="12" t="n">
        <v>0.17</v>
      </c>
      <c r="T211" s="12" t="n">
        <v>0</v>
      </c>
      <c r="U211" s="13">
        <f>R211*S211+T211</f>
        <v/>
      </c>
      <c r="V211" s="14" t="inlineStr">
        <is>
          <t>Kg.</t>
        </is>
      </c>
      <c r="W211" s="14" t="n">
        <v>0.03</v>
      </c>
      <c r="X211" s="14" t="n"/>
      <c r="Y211" s="90" t="n"/>
      <c r="Z211" s="455">
        <f>U211-W211</f>
        <v/>
      </c>
      <c r="AA211" s="456">
        <f>AC211+AH211+AK211+AN211+AQ211+AT211+AW211+AZ211+BC211+BF211+BI211+BL211+BO211</f>
        <v/>
      </c>
      <c r="AB211" s="457" t="n">
        <v>0</v>
      </c>
      <c r="AC211" s="458">
        <f>Z211-AD211-AE211-AB211</f>
        <v/>
      </c>
      <c r="AD211" s="459" t="n"/>
      <c r="AE211" s="462" t="n">
        <v>0</v>
      </c>
      <c r="AF211" s="14" t="inlineStr">
        <is>
          <t>09.11.2025</t>
        </is>
      </c>
      <c r="AG211" s="14" t="inlineStr">
        <is>
          <t>C25K002</t>
        </is>
      </c>
      <c r="AH211" s="14" t="n">
        <v>-0.0427</v>
      </c>
      <c r="AI211" s="14" t="n"/>
      <c r="AJ211" s="14" t="n"/>
      <c r="AK211" s="14" t="n"/>
      <c r="AL211" s="14" t="n"/>
      <c r="AM211" s="14" t="n"/>
      <c r="AN211" s="14" t="n"/>
      <c r="AO211" s="14" t="n"/>
      <c r="AP211" s="14" t="n"/>
      <c r="AQ211" s="14" t="n"/>
      <c r="AR211" s="14" t="n"/>
      <c r="AS211" s="14" t="n"/>
      <c r="AT211" s="14" t="n"/>
      <c r="AU211" s="14" t="n"/>
      <c r="AV211" s="14" t="n"/>
      <c r="AW211" s="14" t="n"/>
      <c r="AX211" s="14" t="n"/>
      <c r="AY211" s="14" t="n"/>
      <c r="AZ211" s="14" t="n"/>
      <c r="BA211" s="14" t="n"/>
      <c r="BB211" s="14" t="n"/>
      <c r="BC211" s="14" t="n"/>
      <c r="BD211" s="14" t="n"/>
      <c r="BE211" s="14" t="n"/>
      <c r="BF211" s="14" t="n"/>
      <c r="BG211" s="14" t="n"/>
      <c r="BH211" s="14" t="n"/>
      <c r="BI211" s="14" t="n"/>
      <c r="BJ211" s="14" t="n"/>
      <c r="BK211" s="14" t="n"/>
      <c r="BL211" s="14" t="n"/>
      <c r="BM211" s="14" t="n"/>
      <c r="BN211" s="14" t="n"/>
      <c r="BO211" s="14" t="n"/>
    </row>
    <row r="212" hidden="1" ht="11.85" customHeight="1">
      <c r="A212" s="8" t="inlineStr">
        <is>
          <t>RM</t>
        </is>
      </c>
      <c r="B212" s="9" t="inlineStr">
        <is>
          <t>07-May.-2025</t>
        </is>
      </c>
      <c r="C212" s="8" t="inlineStr">
        <is>
          <t>NA</t>
        </is>
      </c>
      <c r="D212" s="22" t="n">
        <v>2500126</v>
      </c>
      <c r="E212" s="8" t="inlineStr">
        <is>
          <t>RM0048</t>
        </is>
      </c>
      <c r="F212" s="8" t="inlineStr">
        <is>
          <t>Vitamin B12 1%</t>
        </is>
      </c>
      <c r="G212" s="10" t="inlineStr">
        <is>
          <t>RM2500015</t>
        </is>
      </c>
      <c r="H212" s="8" t="inlineStr">
        <is>
          <t>DSM Nutritional product L.t.d</t>
        </is>
      </c>
      <c r="I212" s="8" t="n"/>
      <c r="J212" s="10" t="inlineStr">
        <is>
          <t>UT23100012</t>
        </is>
      </c>
      <c r="K212" s="10" t="inlineStr">
        <is>
          <t>09/10/2023</t>
        </is>
      </c>
      <c r="L212" s="10" t="inlineStr">
        <is>
          <t>09.10.2023</t>
        </is>
      </c>
      <c r="M212" s="10" t="inlineStr">
        <is>
          <t>08/10/2025</t>
        </is>
      </c>
      <c r="N212" s="101" t="inlineStr">
        <is>
          <t>08.10.2025</t>
        </is>
      </c>
      <c r="O212" s="8" t="inlineStr">
        <is>
          <t>N/A</t>
        </is>
      </c>
      <c r="P212" s="10" t="inlineStr">
        <is>
          <t>NA</t>
        </is>
      </c>
      <c r="Q212" s="8" t="inlineStr">
        <is>
          <t>26.08.2027</t>
        </is>
      </c>
      <c r="R212" s="11" t="n">
        <v>1</v>
      </c>
      <c r="S212" s="31" t="n">
        <v>0.13</v>
      </c>
      <c r="T212" s="31" t="n">
        <v>0</v>
      </c>
      <c r="U212" s="13">
        <f>R212*S212+T212</f>
        <v/>
      </c>
      <c r="V212" s="14" t="inlineStr">
        <is>
          <t>Kg.</t>
        </is>
      </c>
      <c r="W212" s="14" t="n">
        <v>0.03</v>
      </c>
      <c r="X212" s="14" t="n"/>
      <c r="Y212" s="90" t="inlineStr">
        <is>
          <t>Exp.</t>
        </is>
      </c>
      <c r="Z212" s="455">
        <f>U212-W212</f>
        <v/>
      </c>
      <c r="AA212" s="456">
        <f>AC212+AH212+AK212+AN212+AQ212+AT212+AW212+AZ212+BC212+BF212+BI212+BL212+BO212</f>
        <v/>
      </c>
      <c r="AB212" s="457" t="n">
        <v>0</v>
      </c>
      <c r="AC212" s="458">
        <f>Z212-AD212-AE212-AB212</f>
        <v/>
      </c>
      <c r="AD212" s="459" t="n"/>
      <c r="AE212" s="462" t="n">
        <v>0.1</v>
      </c>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c r="BA212" s="14" t="n"/>
      <c r="BB212" s="14" t="n"/>
      <c r="BC212" s="14" t="n"/>
      <c r="BD212" s="14" t="n"/>
      <c r="BE212" s="14" t="n"/>
      <c r="BF212" s="14" t="n"/>
      <c r="BG212" s="14" t="n"/>
      <c r="BH212" s="14" t="n"/>
      <c r="BI212" s="14" t="n"/>
      <c r="BJ212" s="14" t="n"/>
      <c r="BK212" s="14" t="n"/>
      <c r="BL212" s="14" t="n"/>
      <c r="BM212" s="14" t="n"/>
      <c r="BN212" s="14" t="n"/>
      <c r="BO212" s="14" t="n"/>
    </row>
    <row r="213" hidden="1" ht="11.85" customHeight="1">
      <c r="A213" s="8" t="inlineStr">
        <is>
          <t>PP</t>
        </is>
      </c>
      <c r="B213" s="9" t="inlineStr">
        <is>
          <t>08-May.-2025</t>
        </is>
      </c>
      <c r="C213" s="8" t="inlineStr">
        <is>
          <t>SSMC1792024</t>
        </is>
      </c>
      <c r="D213" s="8" t="n">
        <v>2500127</v>
      </c>
      <c r="E213" s="8" t="inlineStr">
        <is>
          <t>PP0082</t>
        </is>
      </c>
      <c r="F213" s="8" t="inlineStr">
        <is>
          <t xml:space="preserve">PVC/PVDC trasnsparent 250/60 micron thickness 270 mm width </t>
        </is>
      </c>
      <c r="G213" s="10" t="inlineStr">
        <is>
          <t>PP2500055</t>
        </is>
      </c>
      <c r="H213" s="8" t="inlineStr">
        <is>
          <t>Technical Aluminium Foil Company LLC.</t>
        </is>
      </c>
      <c r="I213" s="8" t="n"/>
      <c r="J213" s="10" t="inlineStr">
        <is>
          <t>568/10</t>
        </is>
      </c>
      <c r="K213" s="10" t="inlineStr">
        <is>
          <t>03/2025</t>
        </is>
      </c>
      <c r="L213" s="10" t="inlineStr">
        <is>
          <t>00.03.2025</t>
        </is>
      </c>
      <c r="M213" s="10" t="inlineStr">
        <is>
          <t>N/A</t>
        </is>
      </c>
      <c r="N213" s="10" t="inlineStr">
        <is>
          <t>NA</t>
        </is>
      </c>
      <c r="O213" s="33" t="n">
        <v>46082</v>
      </c>
      <c r="P213" s="33" t="inlineStr">
        <is>
          <t>00.03.2026</t>
        </is>
      </c>
      <c r="Q213" s="33" t="inlineStr">
        <is>
          <t>20.05.2027</t>
        </is>
      </c>
      <c r="R213" s="21" t="n">
        <v>10</v>
      </c>
      <c r="S213" s="12" t="n">
        <v>30.456</v>
      </c>
      <c r="T213" s="12" t="n">
        <v>0</v>
      </c>
      <c r="U213" s="13">
        <f>R213*S213+T213</f>
        <v/>
      </c>
      <c r="V213" s="14" t="inlineStr">
        <is>
          <t>Kg.</t>
        </is>
      </c>
      <c r="W213" s="14" t="n">
        <v>0.375</v>
      </c>
      <c r="X213" s="14" t="n"/>
      <c r="Y213" s="90" t="n"/>
      <c r="Z213" s="455">
        <f>U213-W213</f>
        <v/>
      </c>
      <c r="AA213" s="456">
        <f>AC213+AH213+AK213+AN213+AQ213+AT213+AW213+AZ213+BC213+BF213+BI213+BL213+BO213</f>
        <v/>
      </c>
      <c r="AB213" s="457" t="n">
        <v>0</v>
      </c>
      <c r="AC213" s="458">
        <f>Z213-AD213-AE213-AB213</f>
        <v/>
      </c>
      <c r="AD213" s="459" t="n"/>
      <c r="AE213" s="462" t="n">
        <v>0</v>
      </c>
      <c r="AF213" s="14" t="inlineStr">
        <is>
          <t>15.05.2025</t>
        </is>
      </c>
      <c r="AG213" s="14" t="inlineStr">
        <is>
          <t>MR250099</t>
        </is>
      </c>
      <c r="AH213" s="14" t="n">
        <v>-30.48</v>
      </c>
      <c r="AI213" s="14" t="inlineStr">
        <is>
          <t>25.05.2025</t>
        </is>
      </c>
      <c r="AJ213" s="14" t="inlineStr">
        <is>
          <t>R-MR250099</t>
        </is>
      </c>
      <c r="AK213" s="14" t="n">
        <v>7.9</v>
      </c>
      <c r="AL213" s="14" t="inlineStr">
        <is>
          <t>17.11.2025</t>
        </is>
      </c>
      <c r="AM213" s="14" t="inlineStr">
        <is>
          <t>CT25K01</t>
        </is>
      </c>
      <c r="AN213" s="14" t="n">
        <v>-29.4</v>
      </c>
      <c r="AO213" s="14" t="inlineStr">
        <is>
          <t>17.11.2025</t>
        </is>
      </c>
      <c r="AP213" s="14" t="inlineStr">
        <is>
          <t>CT25K02</t>
        </is>
      </c>
      <c r="AQ213" s="14" t="n">
        <v>-29.9</v>
      </c>
      <c r="AR213" s="14" t="inlineStr">
        <is>
          <t>25.11.2025</t>
        </is>
      </c>
      <c r="AS213" s="14" t="inlineStr">
        <is>
          <t>R-CT25K02</t>
        </is>
      </c>
      <c r="AT213" s="14" t="n">
        <v>4.3</v>
      </c>
      <c r="AU213" s="14" t="n"/>
      <c r="AV213" s="14" t="n"/>
      <c r="AW213" s="14" t="n"/>
      <c r="AX213" s="14" t="n"/>
      <c r="AY213" s="14" t="n"/>
      <c r="AZ213" s="14" t="n"/>
      <c r="BA213" s="14" t="n"/>
      <c r="BB213" s="14" t="n"/>
      <c r="BC213" s="14" t="n"/>
      <c r="BD213" s="14" t="n"/>
      <c r="BE213" s="14" t="n"/>
      <c r="BF213" s="14" t="n"/>
      <c r="BG213" s="14" t="n"/>
      <c r="BH213" s="14" t="n"/>
      <c r="BI213" s="14" t="n"/>
      <c r="BJ213" s="14" t="n"/>
      <c r="BK213" s="14" t="n"/>
      <c r="BL213" s="14" t="n"/>
      <c r="BM213" s="14" t="n"/>
      <c r="BN213" s="14" t="n"/>
      <c r="BO213" s="14" t="n"/>
    </row>
    <row r="214" hidden="1" ht="11.85" customHeight="1">
      <c r="A214" s="8" t="inlineStr">
        <is>
          <t>PP</t>
        </is>
      </c>
      <c r="B214" s="9" t="inlineStr">
        <is>
          <t>08-May.-2025</t>
        </is>
      </c>
      <c r="C214" s="8" t="inlineStr">
        <is>
          <t>SSMC1792024</t>
        </is>
      </c>
      <c r="D214" s="22" t="n">
        <v>2500128</v>
      </c>
      <c r="E214" s="8" t="inlineStr">
        <is>
          <t>PP0074</t>
        </is>
      </c>
      <c r="F214" s="8" t="inlineStr">
        <is>
          <t>Cylictin Product Alui. Foil 268mm width</t>
        </is>
      </c>
      <c r="G214" s="10" t="inlineStr">
        <is>
          <t>PP2500056</t>
        </is>
      </c>
      <c r="H214" s="8" t="inlineStr">
        <is>
          <t>Technical Aluminium Foil Company LLC.</t>
        </is>
      </c>
      <c r="I214" s="8" t="n"/>
      <c r="J214" s="10" t="inlineStr">
        <is>
          <t>560/20</t>
        </is>
      </c>
      <c r="K214" s="10" t="inlineStr">
        <is>
          <t>03/2025</t>
        </is>
      </c>
      <c r="L214" s="10" t="inlineStr">
        <is>
          <t>00.03.2025</t>
        </is>
      </c>
      <c r="M214" s="10" t="inlineStr">
        <is>
          <t>03/2028</t>
        </is>
      </c>
      <c r="N214" s="10" t="inlineStr">
        <is>
          <t>00.03.2028</t>
        </is>
      </c>
      <c r="O214" s="33" t="n">
        <v>46235</v>
      </c>
      <c r="P214" s="33" t="inlineStr">
        <is>
          <t>00.08.2026</t>
        </is>
      </c>
      <c r="Q214" s="33" t="inlineStr">
        <is>
          <t>18.05.2027</t>
        </is>
      </c>
      <c r="R214" s="11" t="n">
        <v>1</v>
      </c>
      <c r="S214" s="31" t="n">
        <v>26.56</v>
      </c>
      <c r="T214" s="31" t="n">
        <v>22.44</v>
      </c>
      <c r="U214" s="13">
        <f>R214*S214+T214</f>
        <v/>
      </c>
      <c r="V214" s="14" t="inlineStr">
        <is>
          <t>Kg.</t>
        </is>
      </c>
      <c r="W214" s="14" t="n">
        <v>0.08</v>
      </c>
      <c r="X214" s="14" t="n"/>
      <c r="Y214" s="90" t="n"/>
      <c r="Z214" s="455">
        <f>U214-W214</f>
        <v/>
      </c>
      <c r="AA214" s="456">
        <f>AC214+AH214+AK214+AN214+AQ214+AT214+AW214+AZ214+BC214+BF214+BI214+BL214+BO214</f>
        <v/>
      </c>
      <c r="AB214" s="457" t="n">
        <v>0</v>
      </c>
      <c r="AC214" s="458">
        <f>Z214-AD214-AE214-AB214</f>
        <v/>
      </c>
      <c r="AD214" s="459" t="n"/>
      <c r="AE214" s="462" t="n">
        <v>0</v>
      </c>
      <c r="AF214" s="14" t="inlineStr">
        <is>
          <t>15.05.2025</t>
        </is>
      </c>
      <c r="AG214" s="14" t="inlineStr">
        <is>
          <t>MR250099</t>
        </is>
      </c>
      <c r="AH214" s="14" t="n">
        <v>-22.1</v>
      </c>
      <c r="AI214" s="14" t="inlineStr">
        <is>
          <t>25.05.2025</t>
        </is>
      </c>
      <c r="AJ214" s="14" t="inlineStr">
        <is>
          <t>R-MR250099</t>
        </is>
      </c>
      <c r="AK214" s="14" t="n">
        <v>20.2</v>
      </c>
      <c r="AL214" s="14" t="inlineStr">
        <is>
          <t>17.11.2025</t>
        </is>
      </c>
      <c r="AM214" s="14" t="inlineStr">
        <is>
          <t>CT25K02</t>
        </is>
      </c>
      <c r="AN214" s="14" t="n">
        <v>-24.9</v>
      </c>
      <c r="AO214" s="14" t="inlineStr">
        <is>
          <t>25.11.2025</t>
        </is>
      </c>
      <c r="AP214" s="14" t="inlineStr">
        <is>
          <t>R-CT25K02</t>
        </is>
      </c>
      <c r="AQ214" s="14" t="n">
        <v>18.95</v>
      </c>
      <c r="AR214" s="14" t="n"/>
      <c r="AS214" s="14" t="n"/>
      <c r="AT214" s="14" t="n"/>
      <c r="AU214" s="14" t="n"/>
      <c r="AV214" s="14" t="n"/>
      <c r="AW214" s="14" t="n"/>
      <c r="AX214" s="14" t="n"/>
      <c r="AY214" s="14" t="n"/>
      <c r="AZ214" s="14" t="n"/>
      <c r="BA214" s="14" t="n"/>
      <c r="BB214" s="14" t="n"/>
      <c r="BC214" s="14" t="n"/>
      <c r="BD214" s="14" t="n"/>
      <c r="BE214" s="14" t="n"/>
      <c r="BF214" s="14" t="n"/>
      <c r="BG214" s="14" t="n"/>
      <c r="BH214" s="14" t="n"/>
      <c r="BI214" s="14" t="n"/>
      <c r="BJ214" s="14" t="n"/>
      <c r="BK214" s="14" t="n"/>
      <c r="BL214" s="14" t="n"/>
      <c r="BM214" s="14" t="n"/>
      <c r="BN214" s="14" t="n"/>
      <c r="BO214" s="14" t="n"/>
    </row>
    <row r="215" hidden="1" ht="11.85" customHeight="1">
      <c r="A215" s="8" t="inlineStr">
        <is>
          <t>PP</t>
        </is>
      </c>
      <c r="B215" s="9" t="inlineStr">
        <is>
          <t>08-May.-2025</t>
        </is>
      </c>
      <c r="C215" s="8" t="inlineStr">
        <is>
          <t>SSMC1792024</t>
        </is>
      </c>
      <c r="D215" s="8" t="n">
        <v>2500129</v>
      </c>
      <c r="E215" s="31" t="inlineStr">
        <is>
          <t>PP0075</t>
        </is>
      </c>
      <c r="F215" s="8" t="inlineStr">
        <is>
          <t>Leadistin Product Alui. Foil 268mm width</t>
        </is>
      </c>
      <c r="G215" s="10" t="inlineStr">
        <is>
          <t>PP2500057</t>
        </is>
      </c>
      <c r="H215" s="8" t="inlineStr">
        <is>
          <t>Technical Aluminium Foil Company LLC.</t>
        </is>
      </c>
      <c r="I215" s="8" t="n"/>
      <c r="J215" s="10" t="inlineStr">
        <is>
          <t>560/10</t>
        </is>
      </c>
      <c r="K215" s="10" t="inlineStr">
        <is>
          <t>03/2025</t>
        </is>
      </c>
      <c r="L215" s="10" t="inlineStr">
        <is>
          <t>00.03.2025</t>
        </is>
      </c>
      <c r="M215" s="10" t="inlineStr">
        <is>
          <t>03/2028</t>
        </is>
      </c>
      <c r="N215" s="10" t="inlineStr">
        <is>
          <t>00.03.2028</t>
        </is>
      </c>
      <c r="O215" s="33" t="n">
        <v>46235</v>
      </c>
      <c r="P215" s="33" t="inlineStr">
        <is>
          <t>NA</t>
        </is>
      </c>
      <c r="Q215" s="33" t="inlineStr">
        <is>
          <t>18.05.2027</t>
        </is>
      </c>
      <c r="R215" s="21" t="n">
        <v>1</v>
      </c>
      <c r="S215" s="12" t="n">
        <v>27.01</v>
      </c>
      <c r="T215" s="12" t="n">
        <v>22.08</v>
      </c>
      <c r="U215" s="13">
        <f>R215*S215+T215</f>
        <v/>
      </c>
      <c r="V215" s="14" t="inlineStr">
        <is>
          <t>Kg.</t>
        </is>
      </c>
      <c r="W215" s="14" t="n">
        <v>0.08</v>
      </c>
      <c r="X215" s="14" t="n"/>
      <c r="Y215" s="90" t="n"/>
      <c r="Z215" s="455">
        <f>U215-W215</f>
        <v/>
      </c>
      <c r="AA215" s="456">
        <f>AC215+AH215+AK215+AN215+AQ215+AT215+AW215+AZ215+BC215+BF215+BI215+BL215+BO215</f>
        <v/>
      </c>
      <c r="AB215" s="457" t="n">
        <v>0</v>
      </c>
      <c r="AC215" s="458">
        <f>Z215-AD215-AE215-AB215</f>
        <v/>
      </c>
      <c r="AD215" s="459" t="n"/>
      <c r="AE215" s="462" t="n">
        <v>0</v>
      </c>
      <c r="AF215" s="14" t="inlineStr">
        <is>
          <t>15.05.2025</t>
        </is>
      </c>
      <c r="AG215" s="14" t="inlineStr">
        <is>
          <t>MR250099</t>
        </is>
      </c>
      <c r="AH215" s="14" t="n">
        <v>-22.44</v>
      </c>
      <c r="AI215" s="14" t="inlineStr">
        <is>
          <t>25.05.2025</t>
        </is>
      </c>
      <c r="AJ215" s="14" t="inlineStr">
        <is>
          <t>R-250099</t>
        </is>
      </c>
      <c r="AK215" s="14" t="n">
        <v>18.34</v>
      </c>
      <c r="AL215" s="14" t="inlineStr">
        <is>
          <t>17.11.2025</t>
        </is>
      </c>
      <c r="AM215" s="14" t="inlineStr">
        <is>
          <t>CT25K01</t>
        </is>
      </c>
      <c r="AN215" s="14" t="n">
        <v>-18.1</v>
      </c>
      <c r="AO215" s="14" t="inlineStr">
        <is>
          <t>25.11.2025</t>
        </is>
      </c>
      <c r="AP215" s="14" t="inlineStr">
        <is>
          <t>R-C25K01</t>
        </is>
      </c>
      <c r="AQ215" s="14" t="n">
        <v>11.6</v>
      </c>
      <c r="AR215" s="14" t="n"/>
      <c r="AS215" s="14" t="n"/>
      <c r="AT215" s="14" t="n"/>
      <c r="AU215" s="14" t="n"/>
      <c r="AV215" s="14" t="n"/>
      <c r="AW215" s="14" t="n"/>
      <c r="AX215" s="14" t="n"/>
      <c r="AY215" s="14" t="n"/>
      <c r="AZ215" s="14" t="n"/>
      <c r="BA215" s="14" t="n"/>
      <c r="BB215" s="14" t="n"/>
      <c r="BC215" s="14" t="n"/>
      <c r="BD215" s="14" t="n"/>
      <c r="BE215" s="14" t="n"/>
      <c r="BF215" s="14" t="n"/>
      <c r="BG215" s="14" t="n"/>
      <c r="BH215" s="14" t="n"/>
      <c r="BI215" s="14" t="n"/>
      <c r="BJ215" s="14" t="n"/>
      <c r="BK215" s="14" t="n"/>
      <c r="BL215" s="14" t="n"/>
      <c r="BM215" s="14" t="n"/>
      <c r="BN215" s="14" t="n"/>
      <c r="BO215" s="14" t="n"/>
    </row>
    <row r="216" hidden="1" ht="11.85" customHeight="1">
      <c r="A216" s="8" t="inlineStr">
        <is>
          <t>PP</t>
        </is>
      </c>
      <c r="B216" s="9" t="inlineStr">
        <is>
          <t>13-May.-2025</t>
        </is>
      </c>
      <c r="C216" s="8" t="inlineStr">
        <is>
          <t>NA</t>
        </is>
      </c>
      <c r="D216" s="22" t="n">
        <v>2500130</v>
      </c>
      <c r="E216" s="8" t="inlineStr">
        <is>
          <t>PP0069</t>
        </is>
      </c>
      <c r="F216" s="8" t="inlineStr">
        <is>
          <t>Alumlid 25ALU/7 HSL-A (NC) DSO-X2 Width 196mm</t>
        </is>
      </c>
      <c r="G216" s="10" t="inlineStr">
        <is>
          <t>PP2500058</t>
        </is>
      </c>
      <c r="H216" s="8" t="inlineStr">
        <is>
          <t>Technical Aluminium Foil Company LLC.</t>
        </is>
      </c>
      <c r="I216" s="8" t="n"/>
      <c r="J216" s="10" t="inlineStr">
        <is>
          <t>C18082401-06-01</t>
        </is>
      </c>
      <c r="K216" s="10" t="inlineStr">
        <is>
          <t>01/05/2025</t>
        </is>
      </c>
      <c r="L216" s="10" t="inlineStr">
        <is>
          <t>01.05.2025</t>
        </is>
      </c>
      <c r="M216" s="10" t="inlineStr">
        <is>
          <t>N/A</t>
        </is>
      </c>
      <c r="N216" s="10" t="inlineStr">
        <is>
          <t>NA</t>
        </is>
      </c>
      <c r="O216" s="33" t="n">
        <v>46296</v>
      </c>
      <c r="P216" s="33" t="inlineStr">
        <is>
          <t>00.10.2026</t>
        </is>
      </c>
      <c r="Q216" s="33" t="inlineStr">
        <is>
          <t>20.05.2027</t>
        </is>
      </c>
      <c r="R216" s="11" t="n">
        <v>1</v>
      </c>
      <c r="S216" s="31" t="n">
        <v>11.4</v>
      </c>
      <c r="T216" s="31" t="n">
        <v>0</v>
      </c>
      <c r="U216" s="13">
        <f>R216*S216+T216</f>
        <v/>
      </c>
      <c r="V216" s="14" t="inlineStr">
        <is>
          <t>Kg.</t>
        </is>
      </c>
      <c r="W216" s="14" t="n">
        <v>0.031</v>
      </c>
      <c r="X216" s="14" t="inlineStr">
        <is>
          <t>14-05-2025</t>
        </is>
      </c>
      <c r="Y216" s="90" t="n"/>
      <c r="Z216" s="455">
        <f>U216-W216</f>
        <v/>
      </c>
      <c r="AA216" s="456">
        <f>AC216+AH216+AK216+AN216+AQ216+AT216+AW216+AZ216+BC216+BF216+BI216+BL216+BO216</f>
        <v/>
      </c>
      <c r="AB216" s="457" t="n">
        <v>0</v>
      </c>
      <c r="AC216" s="458">
        <f>Z216-AD216-AE216-AB216</f>
        <v/>
      </c>
      <c r="AD216" s="459" t="n"/>
      <c r="AE216" s="462" t="n">
        <v>0</v>
      </c>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c r="BA216" s="14" t="n"/>
      <c r="BB216" s="14" t="n"/>
      <c r="BC216" s="14" t="n"/>
      <c r="BD216" s="14" t="n"/>
      <c r="BE216" s="14" t="n"/>
      <c r="BF216" s="14" t="n"/>
      <c r="BG216" s="14" t="n"/>
      <c r="BH216" s="14" t="n"/>
      <c r="BI216" s="14" t="n"/>
      <c r="BJ216" s="14" t="n"/>
      <c r="BK216" s="14" t="n"/>
      <c r="BL216" s="14" t="n"/>
      <c r="BM216" s="14" t="n"/>
      <c r="BN216" s="14" t="n"/>
      <c r="BO216" s="14" t="n"/>
    </row>
    <row r="217" hidden="1" ht="11.85" customHeight="1">
      <c r="A217" s="8" t="inlineStr">
        <is>
          <t>PP</t>
        </is>
      </c>
      <c r="B217" s="9" t="inlineStr">
        <is>
          <t>14-May.-2025</t>
        </is>
      </c>
      <c r="C217" s="32" t="inlineStr">
        <is>
          <t>SSMC0212025</t>
        </is>
      </c>
      <c r="D217" s="8" t="n">
        <v>2500131</v>
      </c>
      <c r="E217" s="22" t="inlineStr">
        <is>
          <t>PP0077</t>
        </is>
      </c>
      <c r="F217" s="22" t="inlineStr">
        <is>
          <t>Alui. Foil-Natal Soft Gelatin Capsule 149mm width</t>
        </is>
      </c>
      <c r="G217" s="22" t="inlineStr">
        <is>
          <t>PP2500059</t>
        </is>
      </c>
      <c r="H217" s="32" t="inlineStr">
        <is>
          <t>Futuristic Packaging Pvt Ltd</t>
        </is>
      </c>
      <c r="I217" s="32" t="n"/>
      <c r="J217" s="23" t="n">
        <v>50035</v>
      </c>
      <c r="K217" s="44" t="n">
        <v>45724</v>
      </c>
      <c r="L217" s="10" t="inlineStr">
        <is>
          <t>08.03.2025</t>
        </is>
      </c>
      <c r="M217" s="34" t="n">
        <v>46453</v>
      </c>
      <c r="N217" s="10" t="inlineStr">
        <is>
          <t>07.03.2027</t>
        </is>
      </c>
      <c r="O217" s="8" t="inlineStr">
        <is>
          <t>N/A</t>
        </is>
      </c>
      <c r="P217" s="10" t="inlineStr">
        <is>
          <t>NA</t>
        </is>
      </c>
      <c r="Q217" s="8" t="inlineStr">
        <is>
          <t>20.05.2027</t>
        </is>
      </c>
      <c r="R217" s="21" t="n">
        <v>20</v>
      </c>
      <c r="S217" s="12" t="n">
        <v>15.3045</v>
      </c>
      <c r="T217" s="12" t="n">
        <v>0</v>
      </c>
      <c r="U217" s="13">
        <f>R217*S217+T217</f>
        <v/>
      </c>
      <c r="V217" s="14" t="inlineStr">
        <is>
          <t>Kg.</t>
        </is>
      </c>
      <c r="W217" s="14" t="n">
        <v>0.082</v>
      </c>
      <c r="X217" s="35" t="n">
        <v>45843</v>
      </c>
      <c r="Y217" s="91" t="n"/>
      <c r="Z217" s="455">
        <f>U217-W217</f>
        <v/>
      </c>
      <c r="AA217" s="456">
        <f>AC217+AH217+AK217+AN217+AQ217+AT217+AW217+AZ217+BC217+BF217+BI217+BL217+BO217</f>
        <v/>
      </c>
      <c r="AB217" s="457" t="n">
        <v>0</v>
      </c>
      <c r="AC217" s="458">
        <f>Z217-AD217-AE217-AB217</f>
        <v/>
      </c>
      <c r="AD217" s="459" t="n"/>
      <c r="AE217" s="462" t="n">
        <v>0</v>
      </c>
      <c r="AF217" s="14" t="inlineStr">
        <is>
          <t>28-05-2025</t>
        </is>
      </c>
      <c r="AG217" s="14" t="inlineStr">
        <is>
          <t>MR250108</t>
        </is>
      </c>
      <c r="AH217" s="14" t="n">
        <v>-15.51</v>
      </c>
      <c r="AI217" s="14" t="inlineStr">
        <is>
          <t>24.06.2025</t>
        </is>
      </c>
      <c r="AJ217" s="14" t="inlineStr">
        <is>
          <t>MR250118</t>
        </is>
      </c>
      <c r="AK217" s="14" t="n">
        <v>-11.69</v>
      </c>
      <c r="AL217" s="14" t="inlineStr">
        <is>
          <t>26.06.2025</t>
        </is>
      </c>
      <c r="AM217" s="14" t="inlineStr">
        <is>
          <t>R-MR250118</t>
        </is>
      </c>
      <c r="AN217" s="14" t="n">
        <v>11.66</v>
      </c>
      <c r="AO217" s="14" t="inlineStr">
        <is>
          <t>07.07.2025</t>
        </is>
      </c>
      <c r="AP217" s="14" t="inlineStr">
        <is>
          <t>C25G001</t>
        </is>
      </c>
      <c r="AQ217" s="14" t="n">
        <v>-241.9</v>
      </c>
      <c r="AR217" s="14" t="inlineStr">
        <is>
          <t>11.08.2025</t>
        </is>
      </c>
      <c r="AS217" s="14" t="inlineStr">
        <is>
          <t>R-C25G001</t>
        </is>
      </c>
      <c r="AT217" s="14" t="n">
        <v>25.66</v>
      </c>
      <c r="AU217" s="14" t="inlineStr">
        <is>
          <t>04.06.2025</t>
        </is>
      </c>
      <c r="AV217" s="14" t="inlineStr">
        <is>
          <t>R-MR250118</t>
        </is>
      </c>
      <c r="AW217" s="14" t="n">
        <v>11.69</v>
      </c>
      <c r="AX217" s="14" t="n"/>
      <c r="AY217" s="14" t="n"/>
      <c r="AZ217" s="14" t="n"/>
      <c r="BA217" s="14" t="n"/>
      <c r="BB217" s="14" t="n"/>
      <c r="BC217" s="14" t="n"/>
      <c r="BD217" s="14" t="n"/>
      <c r="BE217" s="14" t="n"/>
      <c r="BF217" s="14" t="n"/>
      <c r="BG217" s="14" t="n"/>
      <c r="BH217" s="14" t="n"/>
      <c r="BI217" s="14" t="n"/>
      <c r="BJ217" s="14" t="n"/>
      <c r="BK217" s="14" t="n"/>
      <c r="BL217" s="14" t="n"/>
      <c r="BM217" s="14" t="n"/>
      <c r="BN217" s="14" t="n"/>
      <c r="BO217" s="14" t="n"/>
    </row>
    <row r="218" hidden="1" ht="11.85" customHeight="1">
      <c r="A218" s="8" t="inlineStr">
        <is>
          <t>PP</t>
        </is>
      </c>
      <c r="B218" s="9" t="inlineStr">
        <is>
          <t>22-May.-2025</t>
        </is>
      </c>
      <c r="C218" s="8" t="inlineStr">
        <is>
          <t>NA</t>
        </is>
      </c>
      <c r="D218" s="8" t="n">
        <v>2500135</v>
      </c>
      <c r="E218" s="8" t="inlineStr">
        <is>
          <t>PP0094</t>
        </is>
      </c>
      <c r="F218" s="8" t="inlineStr">
        <is>
          <t>Alui./Alui Cold form width 198mm</t>
        </is>
      </c>
      <c r="G218" s="10" t="inlineStr">
        <is>
          <t>PP2500061</t>
        </is>
      </c>
      <c r="H218" s="8" t="inlineStr">
        <is>
          <t>Technical Aluminium Foil Company LLC.</t>
        </is>
      </c>
      <c r="I218" s="8" t="n"/>
      <c r="J218" s="10" t="inlineStr">
        <is>
          <t>070/20</t>
        </is>
      </c>
      <c r="K218" s="10" t="inlineStr">
        <is>
          <t>05/2025</t>
        </is>
      </c>
      <c r="L218" s="10" t="inlineStr">
        <is>
          <t>00.05.2025</t>
        </is>
      </c>
      <c r="M218" s="10" t="inlineStr">
        <is>
          <t>N/A</t>
        </is>
      </c>
      <c r="N218" s="10" t="inlineStr">
        <is>
          <t>NA</t>
        </is>
      </c>
      <c r="O218" s="33" t="n">
        <v>46508</v>
      </c>
      <c r="P218" s="33" t="inlineStr">
        <is>
          <t>00.05.2027</t>
        </is>
      </c>
      <c r="Q218" s="33" t="n"/>
      <c r="R218" s="21" t="n">
        <v>1</v>
      </c>
      <c r="S218" s="12" t="n">
        <v>21</v>
      </c>
      <c r="T218" s="12" t="n"/>
      <c r="U218" s="13">
        <f>R218*S218+T218</f>
        <v/>
      </c>
      <c r="V218" s="14" t="inlineStr">
        <is>
          <t>Kg.</t>
        </is>
      </c>
      <c r="W218" s="14" t="n">
        <v>0.02</v>
      </c>
      <c r="X218" s="14" t="inlineStr">
        <is>
          <t>25-05-2025</t>
        </is>
      </c>
      <c r="Y218" s="90" t="n"/>
      <c r="Z218" s="455">
        <f>U218-W218</f>
        <v/>
      </c>
      <c r="AA218" s="456">
        <f>AC218+AH218+AK218+AN218+AQ218+AT218+AW218+AZ218+BC218+BF218+BI218+BL218+BO218</f>
        <v/>
      </c>
      <c r="AB218" s="457" t="n">
        <v>0</v>
      </c>
      <c r="AC218" s="458">
        <f>Z218-AD218-AE218-AB218</f>
        <v/>
      </c>
      <c r="AD218" s="459" t="n"/>
      <c r="AE218" s="462" t="n">
        <v>0</v>
      </c>
      <c r="AF218" s="14" t="inlineStr">
        <is>
          <t>25.05.2025</t>
        </is>
      </c>
      <c r="AG218" s="14" t="inlineStr">
        <is>
          <t>T25E004</t>
        </is>
      </c>
      <c r="AH218" s="14" t="n">
        <v>-20.98</v>
      </c>
      <c r="AI218" s="14" t="inlineStr">
        <is>
          <t>29.05.2025</t>
        </is>
      </c>
      <c r="AJ218" s="14" t="inlineStr">
        <is>
          <t>R-T25E004</t>
        </is>
      </c>
      <c r="AK218" s="14" t="n">
        <v>10.65</v>
      </c>
      <c r="AL218" s="14" t="n"/>
      <c r="AM218" s="14" t="n"/>
      <c r="AN218" s="14" t="n"/>
      <c r="AO218" s="14" t="n"/>
      <c r="AP218" s="14" t="n"/>
      <c r="AQ218" s="14" t="n"/>
      <c r="AR218" s="14" t="n"/>
      <c r="AS218" s="14" t="n"/>
      <c r="AT218" s="14" t="n"/>
      <c r="AU218" s="14" t="n"/>
      <c r="AV218" s="14" t="n"/>
      <c r="AW218" s="14" t="n"/>
      <c r="AX218" s="14" t="n"/>
      <c r="AY218" s="14" t="n"/>
      <c r="AZ218" s="14" t="n"/>
      <c r="BA218" s="14" t="n"/>
      <c r="BB218" s="14" t="n"/>
      <c r="BC218" s="14" t="n"/>
      <c r="BD218" s="14" t="n"/>
      <c r="BE218" s="14" t="n"/>
      <c r="BF218" s="14" t="n"/>
      <c r="BG218" s="14" t="n"/>
      <c r="BH218" s="14" t="n"/>
      <c r="BI218" s="14" t="n"/>
      <c r="BJ218" s="14" t="n"/>
      <c r="BK218" s="14" t="n"/>
      <c r="BL218" s="14" t="n"/>
      <c r="BM218" s="14" t="n"/>
      <c r="BN218" s="14" t="n"/>
      <c r="BO218" s="14" t="n"/>
    </row>
    <row r="219" hidden="1" ht="11.85" customHeight="1">
      <c r="A219" s="8" t="inlineStr">
        <is>
          <t>RM</t>
        </is>
      </c>
      <c r="B219" s="9" t="inlineStr">
        <is>
          <t>25-May.-2025</t>
        </is>
      </c>
      <c r="C219" s="8" t="inlineStr">
        <is>
          <t>NA</t>
        </is>
      </c>
      <c r="D219" s="22" t="n">
        <v>2500136</v>
      </c>
      <c r="E219" s="8" t="inlineStr">
        <is>
          <t>RM0067</t>
        </is>
      </c>
      <c r="F219" s="8" t="inlineStr">
        <is>
          <t>Empty Hard Gelatin Capsule size :3 Cap Colour:light blue Opaque  Body  White Opaque</t>
        </is>
      </c>
      <c r="G219" s="10" t="inlineStr">
        <is>
          <t>RM2500017</t>
        </is>
      </c>
      <c r="H219" s="8" t="inlineStr">
        <is>
          <t>ACG Associated Capsules Private Limited</t>
        </is>
      </c>
      <c r="I219" s="8" t="n"/>
      <c r="J219" s="10" t="inlineStr">
        <is>
          <t>1100242535</t>
        </is>
      </c>
      <c r="K219" s="10" t="inlineStr">
        <is>
          <t>08/2023</t>
        </is>
      </c>
      <c r="L219" s="10" t="inlineStr">
        <is>
          <t>00.08.2023</t>
        </is>
      </c>
      <c r="M219" s="10" t="inlineStr">
        <is>
          <t>07/2028</t>
        </is>
      </c>
      <c r="N219" s="10" t="inlineStr">
        <is>
          <t>00.07.2028</t>
        </is>
      </c>
      <c r="O219" s="8" t="inlineStr">
        <is>
          <t>N/A</t>
        </is>
      </c>
      <c r="P219" s="10" t="inlineStr">
        <is>
          <t>NA</t>
        </is>
      </c>
      <c r="Q219" s="8" t="n"/>
      <c r="R219" s="11" t="n">
        <v>1</v>
      </c>
      <c r="S219" s="31" t="n">
        <v>267000</v>
      </c>
      <c r="T219" s="31" t="n"/>
      <c r="U219" s="13">
        <f>R219*S219+T219</f>
        <v/>
      </c>
      <c r="V219" s="14" t="inlineStr">
        <is>
          <t>No.</t>
        </is>
      </c>
      <c r="W219" s="14" t="n">
        <v>600</v>
      </c>
      <c r="X219" s="14" t="n"/>
      <c r="Y219" s="90" t="n"/>
      <c r="Z219" s="455">
        <f>U219-W219</f>
        <v/>
      </c>
      <c r="AA219" s="456">
        <f>AC219+AH219+AK219+AN219+AQ219+AT219+AW219+AZ219+BC219+BF219+BI219+BL219+BO219</f>
        <v/>
      </c>
      <c r="AB219" s="457" t="n">
        <v>266400</v>
      </c>
      <c r="AC219" s="458">
        <f>Z219-AD219-AE219-AB219</f>
        <v/>
      </c>
      <c r="AD219" s="459" t="n"/>
      <c r="AE219" s="462" t="n">
        <v>0</v>
      </c>
      <c r="AF219" s="14" t="n"/>
      <c r="AG219" s="14" t="n"/>
      <c r="AH219" s="14" t="n"/>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row>
    <row r="220" hidden="1" ht="11.85" customHeight="1">
      <c r="A220" s="8" t="inlineStr">
        <is>
          <t>RM</t>
        </is>
      </c>
      <c r="B220" s="9" t="inlineStr">
        <is>
          <t>25-May.-2025</t>
        </is>
      </c>
      <c r="C220" s="8" t="inlineStr">
        <is>
          <t>NA</t>
        </is>
      </c>
      <c r="D220" s="8" t="n">
        <v>2500137</v>
      </c>
      <c r="E220" s="8" t="inlineStr">
        <is>
          <t>RM0068</t>
        </is>
      </c>
      <c r="F220" s="8" t="inlineStr">
        <is>
          <t>Empty Hard Gelatin Capsule size :1 Cap Blue opeque Body blue opeque</t>
        </is>
      </c>
      <c r="G220" s="10" t="inlineStr">
        <is>
          <t>RM2500018</t>
        </is>
      </c>
      <c r="H220" s="8" t="inlineStr">
        <is>
          <t>ACG Associated Capsules Private Limited</t>
        </is>
      </c>
      <c r="I220" s="8" t="n"/>
      <c r="J220" s="10" t="inlineStr">
        <is>
          <t>1100242584</t>
        </is>
      </c>
      <c r="K220" s="10" t="inlineStr">
        <is>
          <t>07/2023</t>
        </is>
      </c>
      <c r="L220" s="10" t="inlineStr">
        <is>
          <t>00.07.2023</t>
        </is>
      </c>
      <c r="M220" s="10" t="inlineStr">
        <is>
          <t>06/2028</t>
        </is>
      </c>
      <c r="N220" s="10" t="inlineStr">
        <is>
          <t>00.06.2028</t>
        </is>
      </c>
      <c r="O220" s="8" t="inlineStr">
        <is>
          <t>N/A</t>
        </is>
      </c>
      <c r="P220" s="10" t="inlineStr">
        <is>
          <t>NA</t>
        </is>
      </c>
      <c r="Q220" s="8" t="n"/>
      <c r="R220" s="21" t="n">
        <v>1</v>
      </c>
      <c r="S220" s="12" t="n">
        <v>124000</v>
      </c>
      <c r="T220" s="12" t="n"/>
      <c r="U220" s="13">
        <f>R220*S220+T220</f>
        <v/>
      </c>
      <c r="V220" s="14" t="inlineStr">
        <is>
          <t>No.</t>
        </is>
      </c>
      <c r="W220" s="14" t="n">
        <v>465</v>
      </c>
      <c r="X220" s="14" t="n"/>
      <c r="Y220" s="90" t="n"/>
      <c r="Z220" s="455">
        <f>U220-W220</f>
        <v/>
      </c>
      <c r="AA220" s="456">
        <f>AC220+AH220+AK220+AN220+AQ220+AT220+AW220+AZ220+BC220+BF220+BI220+BL220+BO220</f>
        <v/>
      </c>
      <c r="AB220" s="457" t="n">
        <v>123535</v>
      </c>
      <c r="AC220" s="458">
        <f>Z220-AD220-AE220-AB220</f>
        <v/>
      </c>
      <c r="AD220" s="459" t="n"/>
      <c r="AE220" s="462" t="n">
        <v>0</v>
      </c>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c r="BA220" s="14" t="n"/>
      <c r="BB220" s="14" t="n"/>
      <c r="BC220" s="14" t="n"/>
      <c r="BD220" s="14" t="n"/>
      <c r="BE220" s="14" t="n"/>
      <c r="BF220" s="14" t="n"/>
      <c r="BG220" s="14" t="n"/>
      <c r="BH220" s="14" t="n"/>
      <c r="BI220" s="14" t="n"/>
      <c r="BJ220" s="14" t="n"/>
      <c r="BK220" s="14" t="n"/>
      <c r="BL220" s="14" t="n"/>
      <c r="BM220" s="14" t="n"/>
      <c r="BN220" s="14" t="n"/>
      <c r="BO220" s="14" t="n"/>
    </row>
    <row r="221" hidden="1" ht="11.85" customHeight="1">
      <c r="A221" s="8" t="inlineStr">
        <is>
          <t>RM</t>
        </is>
      </c>
      <c r="B221" s="9" t="inlineStr">
        <is>
          <t>25-May.-2025</t>
        </is>
      </c>
      <c r="C221" s="8" t="inlineStr">
        <is>
          <t>NA</t>
        </is>
      </c>
      <c r="D221" s="22" t="n">
        <v>2500138</v>
      </c>
      <c r="E221" s="8" t="inlineStr">
        <is>
          <t>RM0069</t>
        </is>
      </c>
      <c r="F221" s="8" t="inlineStr">
        <is>
          <t>Empty Hard Gelatin Capsule size :0 Cap White opeque Body Green</t>
        </is>
      </c>
      <c r="G221" s="10" t="inlineStr">
        <is>
          <t>RM2500019</t>
        </is>
      </c>
      <c r="H221" s="8" t="inlineStr">
        <is>
          <t>ACG Associated Capsules Private Limited</t>
        </is>
      </c>
      <c r="I221" s="8" t="n"/>
      <c r="J221" s="10" t="inlineStr">
        <is>
          <t>1100242539</t>
        </is>
      </c>
      <c r="K221" s="10" t="inlineStr">
        <is>
          <t>06/2023</t>
        </is>
      </c>
      <c r="L221" s="10" t="inlineStr">
        <is>
          <t>00.06.2023</t>
        </is>
      </c>
      <c r="M221" s="10" t="inlineStr">
        <is>
          <t>05/2028</t>
        </is>
      </c>
      <c r="N221" s="10" t="inlineStr">
        <is>
          <t>00.05.2028</t>
        </is>
      </c>
      <c r="O221" s="8" t="inlineStr">
        <is>
          <t>N/A</t>
        </is>
      </c>
      <c r="P221" s="10" t="inlineStr">
        <is>
          <t>NA</t>
        </is>
      </c>
      <c r="Q221" s="8" t="n"/>
      <c r="R221" s="11" t="n">
        <v>1</v>
      </c>
      <c r="S221" s="31" t="n">
        <v>45000</v>
      </c>
      <c r="T221" s="31" t="n"/>
      <c r="U221" s="13">
        <f>R221*S221+T221</f>
        <v/>
      </c>
      <c r="V221" s="14" t="inlineStr">
        <is>
          <t>No.</t>
        </is>
      </c>
      <c r="W221" s="14" t="n">
        <v>453</v>
      </c>
      <c r="X221" s="14" t="n"/>
      <c r="Y221" s="90" t="n"/>
      <c r="Z221" s="455">
        <f>U221-W221</f>
        <v/>
      </c>
      <c r="AA221" s="456">
        <f>AC221+AH221+AK221+AN221+AQ221+AT221+AW221+AZ221+BC221+BF221+BI221+BL221+BO221</f>
        <v/>
      </c>
      <c r="AB221" s="457" t="n">
        <v>44547</v>
      </c>
      <c r="AC221" s="458">
        <f>Z221-AD221-AE221-AB221</f>
        <v/>
      </c>
      <c r="AD221" s="459" t="n"/>
      <c r="AE221" s="462" t="n">
        <v>0</v>
      </c>
      <c r="AF221" s="14" t="n"/>
      <c r="AG221" s="14" t="n"/>
      <c r="AH221" s="14" t="n"/>
      <c r="AI221" s="14" t="n"/>
      <c r="AJ221" s="14" t="n"/>
      <c r="AK221" s="14" t="n"/>
      <c r="AL221" s="14" t="n"/>
      <c r="AM221" s="14" t="n"/>
      <c r="AN221" s="14" t="n"/>
      <c r="AO221" s="14" t="n"/>
      <c r="AP221" s="14" t="n"/>
      <c r="AQ221" s="14" t="n"/>
      <c r="AR221" s="14" t="n"/>
      <c r="AS221" s="14" t="n"/>
      <c r="AT221" s="14" t="n"/>
      <c r="AU221" s="14" t="n"/>
      <c r="AV221" s="14" t="n"/>
      <c r="AW221" s="14" t="n"/>
      <c r="AX221" s="14" t="n"/>
      <c r="AY221" s="14" t="n"/>
      <c r="AZ221" s="14" t="n"/>
      <c r="BA221" s="14" t="n"/>
      <c r="BB221" s="14" t="n"/>
      <c r="BC221" s="14" t="n"/>
      <c r="BD221" s="14" t="n"/>
      <c r="BE221" s="14" t="n"/>
      <c r="BF221" s="14" t="n"/>
      <c r="BG221" s="14" t="n"/>
      <c r="BH221" s="14" t="n"/>
      <c r="BI221" s="14" t="n"/>
      <c r="BJ221" s="14" t="n"/>
      <c r="BK221" s="14" t="n"/>
      <c r="BL221" s="14" t="n"/>
      <c r="BM221" s="14" t="n"/>
      <c r="BN221" s="14" t="n"/>
      <c r="BO221" s="14" t="n"/>
    </row>
    <row r="222" hidden="1" ht="11.85" customHeight="1">
      <c r="A222" s="8" t="inlineStr">
        <is>
          <t>RM</t>
        </is>
      </c>
      <c r="B222" s="9" t="inlineStr">
        <is>
          <t>25-May.-2025</t>
        </is>
      </c>
      <c r="C222" s="8" t="inlineStr">
        <is>
          <t>NA</t>
        </is>
      </c>
      <c r="D222" s="8" t="n">
        <v>2500139</v>
      </c>
      <c r="E222" s="8" t="inlineStr">
        <is>
          <t>RM0070</t>
        </is>
      </c>
      <c r="F222" s="8" t="inlineStr">
        <is>
          <t>Hypromellose Capsule shell size:0 Cap:Dark Green Body: Dark Green</t>
        </is>
      </c>
      <c r="G222" s="10" t="inlineStr">
        <is>
          <t>RM2500020</t>
        </is>
      </c>
      <c r="H222" s="8" t="inlineStr">
        <is>
          <t>ACG Associated Capsules Private Limited</t>
        </is>
      </c>
      <c r="I222" s="8" t="n"/>
      <c r="J222" s="10" t="inlineStr">
        <is>
          <t>1150094836</t>
        </is>
      </c>
      <c r="K222" s="10" t="inlineStr">
        <is>
          <t>08/2024</t>
        </is>
      </c>
      <c r="L222" s="10" t="inlineStr">
        <is>
          <t>00.08.2024</t>
        </is>
      </c>
      <c r="M222" s="10" t="inlineStr">
        <is>
          <t>07/2029</t>
        </is>
      </c>
      <c r="N222" s="10" t="inlineStr">
        <is>
          <t>00.07.2029</t>
        </is>
      </c>
      <c r="O222" s="8" t="inlineStr">
        <is>
          <t>N/A</t>
        </is>
      </c>
      <c r="P222" s="10" t="inlineStr">
        <is>
          <t>NA</t>
        </is>
      </c>
      <c r="Q222" s="8" t="n"/>
      <c r="R222" s="21" t="n">
        <v>1</v>
      </c>
      <c r="S222" s="12" t="n">
        <v>100000</v>
      </c>
      <c r="T222" s="12" t="n"/>
      <c r="U222" s="13">
        <f>R222*S222+T222</f>
        <v/>
      </c>
      <c r="V222" s="14" t="inlineStr">
        <is>
          <t>No.</t>
        </is>
      </c>
      <c r="W222" s="14" t="n">
        <v>400</v>
      </c>
      <c r="X222" s="14" t="n"/>
      <c r="Y222" s="90" t="n"/>
      <c r="Z222" s="455">
        <f>U222-W222</f>
        <v/>
      </c>
      <c r="AA222" s="456">
        <f>AC222+AH222+AK222+AN222+AQ222+AT222+AW222+AZ222+BC222+BF222+BI222+BL222+BO222</f>
        <v/>
      </c>
      <c r="AB222" s="457" t="n">
        <v>99600</v>
      </c>
      <c r="AC222" s="458">
        <f>Z222-AD222-AE222-AB222</f>
        <v/>
      </c>
      <c r="AD222" s="459" t="n"/>
      <c r="AE222" s="462" t="n">
        <v>0</v>
      </c>
      <c r="AF222" s="14" t="n"/>
      <c r="AG222" s="14" t="n"/>
      <c r="AH222" s="14" t="n"/>
      <c r="AI222" s="14" t="n"/>
      <c r="AJ222" s="14" t="n"/>
      <c r="AK222" s="14" t="n"/>
      <c r="AL222" s="14" t="n"/>
      <c r="AM222" s="14" t="n"/>
      <c r="AN222" s="14" t="n"/>
      <c r="AO222" s="14" t="n"/>
      <c r="AP222" s="14" t="n"/>
      <c r="AQ222" s="14" t="n"/>
      <c r="AR222" s="14" t="n"/>
      <c r="AS222" s="14" t="n"/>
      <c r="AT222" s="14" t="n"/>
      <c r="AU222" s="14" t="n"/>
      <c r="AV222" s="14" t="n"/>
      <c r="AW222" s="14" t="n"/>
      <c r="AX222" s="14" t="n"/>
      <c r="AY222" s="14" t="n"/>
      <c r="AZ222" s="14" t="n"/>
      <c r="BA222" s="14" t="n"/>
      <c r="BB222" s="14" t="n"/>
      <c r="BC222" s="14" t="n"/>
      <c r="BD222" s="14" t="n"/>
      <c r="BE222" s="14" t="n"/>
      <c r="BF222" s="14" t="n"/>
      <c r="BG222" s="14" t="n"/>
      <c r="BH222" s="14" t="n"/>
      <c r="BI222" s="14" t="n"/>
      <c r="BJ222" s="14" t="n"/>
      <c r="BK222" s="14" t="n"/>
      <c r="BL222" s="14" t="n"/>
      <c r="BM222" s="14" t="n"/>
      <c r="BN222" s="14" t="n"/>
      <c r="BO222" s="14" t="n"/>
    </row>
    <row r="223" hidden="1" ht="11.85" customHeight="1">
      <c r="A223" s="8" t="inlineStr">
        <is>
          <t>RM</t>
        </is>
      </c>
      <c r="B223" s="9" t="inlineStr">
        <is>
          <t>27-May.-2025</t>
        </is>
      </c>
      <c r="C223" s="8" t="inlineStr">
        <is>
          <t>PO-148</t>
        </is>
      </c>
      <c r="D223" s="22" t="n">
        <v>2500140</v>
      </c>
      <c r="E223" s="8" t="inlineStr">
        <is>
          <t>RM0045</t>
        </is>
      </c>
      <c r="F223" s="8" t="inlineStr">
        <is>
          <t>Nutrafinish Ti02 Free Film Coating 167A280002 White</t>
        </is>
      </c>
      <c r="G223" s="10" t="inlineStr">
        <is>
          <t>RM2500021</t>
        </is>
      </c>
      <c r="H223" s="8" t="inlineStr">
        <is>
          <t>Colorcon Ltd</t>
        </is>
      </c>
      <c r="I223" s="8" t="n"/>
      <c r="J223" s="10" t="inlineStr">
        <is>
          <t>DT772328</t>
        </is>
      </c>
      <c r="K223" s="10" t="inlineStr">
        <is>
          <t>13/03/2025</t>
        </is>
      </c>
      <c r="L223" s="10" t="inlineStr">
        <is>
          <t>13.03.2025</t>
        </is>
      </c>
      <c r="M223" s="10" t="inlineStr">
        <is>
          <t>13/03/2027</t>
        </is>
      </c>
      <c r="N223" s="10" t="inlineStr">
        <is>
          <t>13.03.2027</t>
        </is>
      </c>
      <c r="O223" s="8" t="inlineStr">
        <is>
          <t>N/A</t>
        </is>
      </c>
      <c r="P223" s="10" t="inlineStr">
        <is>
          <t>NA</t>
        </is>
      </c>
      <c r="Q223" s="8" t="inlineStr">
        <is>
          <t>19.08.2027</t>
        </is>
      </c>
      <c r="R223" s="11" t="n">
        <v>1</v>
      </c>
      <c r="S223" s="31" t="n">
        <v>10</v>
      </c>
      <c r="T223" s="31" t="n"/>
      <c r="U223" s="13">
        <f>R223*S223+T223</f>
        <v/>
      </c>
      <c r="V223" s="14" t="inlineStr">
        <is>
          <t>Kg.</t>
        </is>
      </c>
      <c r="W223" s="14" t="n">
        <v>0.23</v>
      </c>
      <c r="X223" s="14" t="n"/>
      <c r="Y223" s="90" t="n"/>
      <c r="Z223" s="455">
        <f>U223-W223</f>
        <v/>
      </c>
      <c r="AA223" s="456">
        <f>AC223+AH223+AK223+AN223+AQ223+AT223+AW223+AZ223+BC223+BF223+BI223+BL223+BO223</f>
        <v/>
      </c>
      <c r="AB223" s="457" t="n">
        <v>0</v>
      </c>
      <c r="AC223" s="458">
        <f>Z223-AD223-AE223-AB223</f>
        <v/>
      </c>
      <c r="AD223" s="459" t="n"/>
      <c r="AE223" s="462" t="n">
        <v>0</v>
      </c>
      <c r="AF223" s="14" t="inlineStr">
        <is>
          <t>15.09.2025</t>
        </is>
      </c>
      <c r="AG223" s="14" t="inlineStr">
        <is>
          <t>T25I001</t>
        </is>
      </c>
      <c r="AH223" s="14" t="n">
        <v>-3.15</v>
      </c>
      <c r="AI223" s="14" t="inlineStr">
        <is>
          <t>15.09.2025</t>
        </is>
      </c>
      <c r="AJ223" s="14" t="inlineStr">
        <is>
          <t>T25I002</t>
        </is>
      </c>
      <c r="AK223" s="14" t="n">
        <v>-2.625</v>
      </c>
      <c r="AL223" s="14" t="n"/>
      <c r="AM223" s="14" t="n"/>
      <c r="AN223" s="14" t="n"/>
      <c r="AO223" s="14" t="n"/>
      <c r="AP223" s="14" t="n"/>
      <c r="AQ223" s="14" t="n"/>
      <c r="AR223" s="14" t="n"/>
      <c r="AS223" s="14" t="n"/>
      <c r="AT223" s="14" t="n"/>
      <c r="AU223" s="14" t="n"/>
      <c r="AV223" s="14" t="n"/>
      <c r="AW223" s="14" t="n"/>
      <c r="AX223" s="14" t="n"/>
      <c r="AY223" s="14" t="n"/>
      <c r="AZ223" s="14" t="n"/>
      <c r="BA223" s="14" t="n"/>
      <c r="BB223" s="14" t="n"/>
      <c r="BC223" s="14" t="n"/>
      <c r="BD223" s="14" t="n"/>
      <c r="BE223" s="14" t="n"/>
      <c r="BF223" s="14" t="n"/>
      <c r="BG223" s="14" t="n"/>
      <c r="BH223" s="14" t="n"/>
      <c r="BI223" s="14" t="n"/>
      <c r="BJ223" s="14" t="n"/>
      <c r="BK223" s="14" t="n"/>
      <c r="BL223" s="14" t="n"/>
      <c r="BM223" s="14" t="n"/>
      <c r="BN223" s="14" t="n"/>
      <c r="BO223" s="14" t="n"/>
    </row>
    <row r="224" hidden="1" ht="11.85" customHeight="1">
      <c r="A224" s="8" t="inlineStr">
        <is>
          <t>RM</t>
        </is>
      </c>
      <c r="B224" s="9" t="inlineStr">
        <is>
          <t>27-May.-2025</t>
        </is>
      </c>
      <c r="C224" s="8" t="inlineStr">
        <is>
          <t>SSMC0102025</t>
        </is>
      </c>
      <c r="D224" s="8" t="n">
        <v>2500141</v>
      </c>
      <c r="E224" s="31" t="inlineStr">
        <is>
          <t>RM0051</t>
        </is>
      </c>
      <c r="F224" s="8" t="inlineStr">
        <is>
          <t>Vitamin D3 100'000 IU/g</t>
        </is>
      </c>
      <c r="G224" s="10" t="inlineStr">
        <is>
          <t>RM2500022</t>
        </is>
      </c>
      <c r="H224" s="8" t="inlineStr">
        <is>
          <t>Nutrifoods S.L.U</t>
        </is>
      </c>
      <c r="I224" s="8" t="n"/>
      <c r="J224" s="10" t="inlineStr">
        <is>
          <t>1210125</t>
        </is>
      </c>
      <c r="K224" s="10" t="inlineStr">
        <is>
          <t>07/2024</t>
        </is>
      </c>
      <c r="L224" s="10" t="inlineStr">
        <is>
          <t>00.07.2024</t>
        </is>
      </c>
      <c r="M224" s="10" t="inlineStr">
        <is>
          <t>N/A</t>
        </is>
      </c>
      <c r="N224" s="10" t="inlineStr">
        <is>
          <t>NA</t>
        </is>
      </c>
      <c r="O224" s="10" t="inlineStr">
        <is>
          <t>07/2027</t>
        </is>
      </c>
      <c r="P224" s="10" t="inlineStr">
        <is>
          <t>00.07.2027</t>
        </is>
      </c>
      <c r="Q224" s="10" t="n"/>
      <c r="R224" s="21" t="n">
        <v>1</v>
      </c>
      <c r="S224" s="12" t="n">
        <v>1</v>
      </c>
      <c r="T224" s="12" t="n"/>
      <c r="U224" s="13">
        <f>R224*S224+T224</f>
        <v/>
      </c>
      <c r="V224" s="14" t="inlineStr">
        <is>
          <t>Kg.</t>
        </is>
      </c>
      <c r="W224" s="14" t="n">
        <v>0.035</v>
      </c>
      <c r="X224" s="14" t="n"/>
      <c r="Y224" s="90" t="n"/>
      <c r="Z224" s="455">
        <f>U224-W224</f>
        <v/>
      </c>
      <c r="AA224" s="456">
        <f>AC224+AH224+AK224+AN224+AQ224+AT224+AW224+AZ224+BC224+BF224+BI224+BL224+BO224</f>
        <v/>
      </c>
      <c r="AB224" s="457" t="n">
        <v>0</v>
      </c>
      <c r="AC224" s="458">
        <f>Z224-AD224-AE224-AB224</f>
        <v/>
      </c>
      <c r="AD224" s="459" t="n"/>
      <c r="AE224" s="462" t="n">
        <v>0</v>
      </c>
      <c r="AF224" s="14" t="inlineStr">
        <is>
          <t>09.11.2025</t>
        </is>
      </c>
      <c r="AG224" s="14" t="inlineStr">
        <is>
          <t>C25K002</t>
        </is>
      </c>
      <c r="AH224" s="14" t="n">
        <v>-0.18</v>
      </c>
      <c r="AI224" s="14" t="inlineStr">
        <is>
          <t>10.11.2025</t>
        </is>
      </c>
      <c r="AJ224" s="14" t="inlineStr">
        <is>
          <t>C25K003</t>
        </is>
      </c>
      <c r="AK224" s="14" t="n">
        <v>-0.18</v>
      </c>
      <c r="AL224" s="14" t="n"/>
      <c r="AM224" s="14" t="n"/>
      <c r="AN224" s="14" t="n">
        <v>-0.043</v>
      </c>
      <c r="AO224" s="14" t="n"/>
      <c r="AP224" s="14" t="n"/>
      <c r="AQ224" s="14" t="n"/>
      <c r="AR224" s="14" t="n"/>
      <c r="AS224" s="14" t="n"/>
      <c r="AT224" s="14" t="n"/>
      <c r="AU224" s="14" t="n"/>
      <c r="AV224" s="14" t="n"/>
      <c r="AW224" s="14" t="n"/>
      <c r="AX224" s="14" t="n"/>
      <c r="AY224" s="14" t="n"/>
      <c r="AZ224" s="14" t="n"/>
      <c r="BA224" s="14" t="n"/>
      <c r="BB224" s="14" t="n"/>
      <c r="BC224" s="14" t="n"/>
      <c r="BD224" s="14" t="n"/>
      <c r="BE224" s="14" t="n"/>
      <c r="BF224" s="14" t="n"/>
      <c r="BG224" s="14" t="n"/>
      <c r="BH224" s="14" t="n"/>
      <c r="BI224" s="14" t="n"/>
      <c r="BJ224" s="14" t="n"/>
      <c r="BK224" s="14" t="n"/>
      <c r="BL224" s="14" t="n"/>
      <c r="BM224" s="14" t="n"/>
      <c r="BN224" s="14" t="n"/>
      <c r="BO224" s="14" t="n"/>
      <c r="BP224" s="7" t="inlineStr">
        <is>
          <t>.</t>
        </is>
      </c>
    </row>
    <row r="225" hidden="1" ht="11.85" customHeight="1">
      <c r="A225" s="8" t="inlineStr">
        <is>
          <t>RM</t>
        </is>
      </c>
      <c r="B225" s="9" t="inlineStr">
        <is>
          <t>27-May.-2025</t>
        </is>
      </c>
      <c r="C225" s="8" t="inlineStr">
        <is>
          <t>SSMC0102025</t>
        </is>
      </c>
      <c r="D225" s="22" t="n">
        <v>2500142</v>
      </c>
      <c r="E225" s="8" t="inlineStr">
        <is>
          <t>RM0052</t>
        </is>
      </c>
      <c r="F225" s="8" t="inlineStr">
        <is>
          <t xml:space="preserve">Vitamin C </t>
        </is>
      </c>
      <c r="G225" s="10" t="inlineStr">
        <is>
          <t>RM2500023</t>
        </is>
      </c>
      <c r="H225" s="8" t="inlineStr">
        <is>
          <t>Nutrifoods S.L.U</t>
        </is>
      </c>
      <c r="I225" s="8" t="n"/>
      <c r="J225" s="10" t="inlineStr">
        <is>
          <t>0100225</t>
        </is>
      </c>
      <c r="K225" s="10" t="inlineStr">
        <is>
          <t>11/2023</t>
        </is>
      </c>
      <c r="L225" s="10" t="inlineStr">
        <is>
          <t>00.11.2023</t>
        </is>
      </c>
      <c r="M225" s="10" t="inlineStr">
        <is>
          <t>N/A</t>
        </is>
      </c>
      <c r="N225" s="10" t="inlineStr">
        <is>
          <t>NA</t>
        </is>
      </c>
      <c r="O225" s="10" t="inlineStr">
        <is>
          <t>11/2027</t>
        </is>
      </c>
      <c r="P225" s="10" t="inlineStr">
        <is>
          <t>00.11.2027</t>
        </is>
      </c>
      <c r="Q225" s="10" t="inlineStr">
        <is>
          <t>20.07.2027</t>
        </is>
      </c>
      <c r="R225" s="11" t="n">
        <v>1</v>
      </c>
      <c r="S225" s="31" t="n">
        <v>3</v>
      </c>
      <c r="T225" s="31" t="n"/>
      <c r="U225" s="13">
        <f>R225*S225+T225</f>
        <v/>
      </c>
      <c r="V225" s="14" t="inlineStr">
        <is>
          <t>Kg.</t>
        </is>
      </c>
      <c r="W225" s="14" t="n">
        <v>0.03</v>
      </c>
      <c r="X225" s="14" t="n"/>
      <c r="Y225" s="90" t="n"/>
      <c r="Z225" s="455">
        <f>U225-W225</f>
        <v/>
      </c>
      <c r="AA225" s="456">
        <f>AC225+AH225+AK225+AN225+AQ225+AT225+AW225+AZ225+BC225+BF225+BI225+BL225+BO225</f>
        <v/>
      </c>
      <c r="AB225" s="457" t="n">
        <v>0</v>
      </c>
      <c r="AC225" s="458">
        <f>Z225-AD225-AE225-AB225</f>
        <v/>
      </c>
      <c r="AD225" s="459" t="n"/>
      <c r="AE225" s="462" t="n">
        <v>0</v>
      </c>
      <c r="AF225" s="14" t="inlineStr">
        <is>
          <t>04.09.2025</t>
        </is>
      </c>
      <c r="AG225" s="14" t="inlineStr">
        <is>
          <t>MR250166</t>
        </is>
      </c>
      <c r="AH225" s="14" t="n">
        <v>-0.3</v>
      </c>
      <c r="AI225" s="14" t="inlineStr">
        <is>
          <t>10.11.2025</t>
        </is>
      </c>
      <c r="AJ225" s="14" t="inlineStr">
        <is>
          <t>C25K002</t>
        </is>
      </c>
      <c r="AK225" s="14" t="n">
        <v>-1.3514</v>
      </c>
      <c r="AL225" s="14" t="inlineStr">
        <is>
          <t>10.11.2025</t>
        </is>
      </c>
      <c r="AM225" s="14" t="inlineStr">
        <is>
          <t>C25K003</t>
        </is>
      </c>
      <c r="AN225" s="14" t="n">
        <v>-0.4505</v>
      </c>
      <c r="AO225" s="14" t="n"/>
      <c r="AP225" s="14" t="n"/>
      <c r="AQ225" s="14" t="n"/>
      <c r="AR225" s="14" t="n"/>
      <c r="AS225" s="14" t="n"/>
      <c r="AT225" s="14" t="n"/>
      <c r="AU225" s="14" t="n"/>
      <c r="AV225" s="14" t="n"/>
      <c r="AW225" s="14" t="n"/>
      <c r="AX225" s="14" t="n"/>
      <c r="AY225" s="14" t="n"/>
      <c r="AZ225" s="14" t="n"/>
      <c r="BA225" s="14" t="n"/>
      <c r="BB225" s="14" t="n"/>
      <c r="BC225" s="14" t="n"/>
      <c r="BD225" s="14" t="n"/>
      <c r="BE225" s="14" t="n"/>
      <c r="BF225" s="14" t="n"/>
      <c r="BG225" s="14" t="n"/>
      <c r="BH225" s="14" t="n"/>
      <c r="BI225" s="14" t="n"/>
      <c r="BJ225" s="14" t="n"/>
      <c r="BK225" s="14" t="n"/>
      <c r="BL225" s="14" t="n"/>
      <c r="BM225" s="14" t="n"/>
      <c r="BN225" s="14" t="n"/>
      <c r="BO225" s="14" t="n"/>
    </row>
    <row r="226" hidden="1" ht="11.85" customHeight="1">
      <c r="A226" s="8" t="inlineStr">
        <is>
          <t>RM</t>
        </is>
      </c>
      <c r="B226" s="9" t="inlineStr">
        <is>
          <t>27-May.-2025</t>
        </is>
      </c>
      <c r="C226" s="8" t="inlineStr">
        <is>
          <t>SSMC0102025</t>
        </is>
      </c>
      <c r="D226" s="8" t="n">
        <v>2500143</v>
      </c>
      <c r="E226" s="31" t="inlineStr">
        <is>
          <t>RM0053</t>
        </is>
      </c>
      <c r="F226" s="8" t="inlineStr">
        <is>
          <t>Vitamin E Acetate 50% CWS powder</t>
        </is>
      </c>
      <c r="G226" s="10" t="inlineStr">
        <is>
          <t>RM2500024</t>
        </is>
      </c>
      <c r="H226" s="8" t="inlineStr">
        <is>
          <t>Nutrifoods S.L.U</t>
        </is>
      </c>
      <c r="I226" s="8" t="n"/>
      <c r="J226" s="10" t="inlineStr">
        <is>
          <t>1191224</t>
        </is>
      </c>
      <c r="K226" s="10" t="inlineStr">
        <is>
          <t>05/2024</t>
        </is>
      </c>
      <c r="L226" s="10" t="inlineStr">
        <is>
          <t>00.05.2024</t>
        </is>
      </c>
      <c r="M226" s="10" t="inlineStr">
        <is>
          <t>N/A</t>
        </is>
      </c>
      <c r="N226" s="10" t="inlineStr">
        <is>
          <t>NA</t>
        </is>
      </c>
      <c r="O226" s="10" t="inlineStr">
        <is>
          <t>05/2027</t>
        </is>
      </c>
      <c r="P226" s="10" t="inlineStr">
        <is>
          <t>00.05.2027</t>
        </is>
      </c>
      <c r="Q226" s="10" t="inlineStr">
        <is>
          <t>11.08.2027</t>
        </is>
      </c>
      <c r="R226" s="21" t="n">
        <v>1</v>
      </c>
      <c r="S226" s="12" t="n">
        <v>2</v>
      </c>
      <c r="T226" s="12" t="n"/>
      <c r="U226" s="13">
        <f>R226*S226+T226</f>
        <v/>
      </c>
      <c r="V226" s="14" t="inlineStr">
        <is>
          <t>Kg.</t>
        </is>
      </c>
      <c r="W226" s="14" t="n">
        <v>0.035</v>
      </c>
      <c r="X226" s="14" t="n"/>
      <c r="Y226" s="90" t="n"/>
      <c r="Z226" s="455">
        <f>U226-W226</f>
        <v/>
      </c>
      <c r="AA226" s="456">
        <f>AC226+AH226+AK226+AN226+AQ226+AT226+AW226+AZ226+BC226+BF226+BI226+BL226+BO226</f>
        <v/>
      </c>
      <c r="AB226" s="457" t="n">
        <v>0</v>
      </c>
      <c r="AC226" s="458">
        <f>Z226-AD226-AE226-AB226</f>
        <v/>
      </c>
      <c r="AD226" s="459" t="n"/>
      <c r="AE226" s="462" t="n">
        <v>0</v>
      </c>
      <c r="AF226" s="14" t="inlineStr">
        <is>
          <t>09.11.2025</t>
        </is>
      </c>
      <c r="AG226" s="14" t="inlineStr">
        <is>
          <t>C25K002</t>
        </is>
      </c>
      <c r="AH226" s="14" t="n">
        <v>-0.72</v>
      </c>
      <c r="AI226" s="14" t="inlineStr">
        <is>
          <t>10.11.2025</t>
        </is>
      </c>
      <c r="AJ226" s="14" t="inlineStr">
        <is>
          <t>C25K003</t>
        </is>
      </c>
      <c r="AK226" s="14" t="n">
        <v>-0.36</v>
      </c>
      <c r="AL226" s="14" t="n"/>
      <c r="AM226" s="14" t="n"/>
      <c r="AN226" s="14" t="n">
        <v>-0.005</v>
      </c>
      <c r="AO226" s="14" t="n"/>
      <c r="AP226" s="14" t="n"/>
      <c r="AQ226" s="14" t="n"/>
      <c r="AR226" s="14" t="n"/>
      <c r="AS226" s="14" t="n"/>
      <c r="AT226" s="14" t="n"/>
      <c r="AU226" s="14" t="n"/>
      <c r="AV226" s="14" t="n"/>
      <c r="AW226" s="14" t="n"/>
      <c r="AX226" s="14" t="n"/>
      <c r="AY226" s="14" t="n"/>
      <c r="AZ226" s="14" t="n"/>
      <c r="BA226" s="14" t="n"/>
      <c r="BB226" s="14" t="n"/>
      <c r="BC226" s="14" t="n"/>
      <c r="BD226" s="14" t="n"/>
      <c r="BE226" s="14" t="n"/>
      <c r="BF226" s="14" t="n"/>
      <c r="BG226" s="14" t="n"/>
      <c r="BH226" s="14" t="n"/>
      <c r="BI226" s="14" t="n"/>
      <c r="BJ226" s="14" t="n"/>
      <c r="BK226" s="14" t="n"/>
      <c r="BL226" s="14" t="n"/>
      <c r="BM226" s="14" t="n"/>
      <c r="BN226" s="14" t="n"/>
      <c r="BO226" s="14" t="n"/>
    </row>
    <row r="227" hidden="1" ht="11.7" customFormat="1" customHeight="1" s="54">
      <c r="A227" s="8" t="inlineStr">
        <is>
          <t>RM</t>
        </is>
      </c>
      <c r="B227" s="9" t="inlineStr">
        <is>
          <t>27-May.-2025</t>
        </is>
      </c>
      <c r="C227" s="8" t="inlineStr">
        <is>
          <t>SSMC0102025</t>
        </is>
      </c>
      <c r="D227" s="22" t="n">
        <v>2500144</v>
      </c>
      <c r="E227" s="31" t="inlineStr">
        <is>
          <t>RM0063</t>
        </is>
      </c>
      <c r="F227" s="8" t="inlineStr">
        <is>
          <t>Calcium Pantothenate</t>
        </is>
      </c>
      <c r="G227" s="10" t="inlineStr">
        <is>
          <t>RM2500025</t>
        </is>
      </c>
      <c r="H227" s="8" t="inlineStr">
        <is>
          <t>Nutrifoods S.L.U</t>
        </is>
      </c>
      <c r="I227" s="8" t="n"/>
      <c r="J227" s="10" t="inlineStr">
        <is>
          <t>0091024</t>
        </is>
      </c>
      <c r="K227" s="10" t="inlineStr">
        <is>
          <t>05/2024</t>
        </is>
      </c>
      <c r="L227" s="10" t="inlineStr">
        <is>
          <t>00.05.2024</t>
        </is>
      </c>
      <c r="M227" s="10" t="inlineStr">
        <is>
          <t>N/A</t>
        </is>
      </c>
      <c r="N227" s="10" t="inlineStr">
        <is>
          <t>NA</t>
        </is>
      </c>
      <c r="O227" s="10" t="inlineStr">
        <is>
          <t>05/2027</t>
        </is>
      </c>
      <c r="P227" s="10" t="inlineStr">
        <is>
          <t>00.05.2027</t>
        </is>
      </c>
      <c r="Q227" s="10" t="inlineStr">
        <is>
          <t>20.08.2027</t>
        </is>
      </c>
      <c r="R227" s="11" t="n">
        <v>1</v>
      </c>
      <c r="S227" s="31" t="n">
        <v>1</v>
      </c>
      <c r="T227" s="31" t="n"/>
      <c r="U227" s="13">
        <f>R227*S227+T227</f>
        <v/>
      </c>
      <c r="V227" s="14" t="inlineStr">
        <is>
          <t>Kg.</t>
        </is>
      </c>
      <c r="W227" s="14" t="n">
        <v>0.03</v>
      </c>
      <c r="X227" s="14" t="n"/>
      <c r="Y227" s="90" t="n"/>
      <c r="Z227" s="455">
        <f>U227-W227</f>
        <v/>
      </c>
      <c r="AA227" s="456">
        <f>AC227+AH227+AK227+AN227+AQ227+AT227+AW227+AZ227+BC227+BF227+BI227+BL227+BO227</f>
        <v/>
      </c>
      <c r="AB227" s="457" t="n">
        <v>0</v>
      </c>
      <c r="AC227" s="458">
        <f>Z227-AD227-AE227-AB227</f>
        <v/>
      </c>
      <c r="AD227" s="459" t="n"/>
      <c r="AE227" s="462" t="n">
        <v>0</v>
      </c>
      <c r="AF227" s="14" t="inlineStr">
        <is>
          <t>09.11.2025</t>
        </is>
      </c>
      <c r="AG227" s="14" t="inlineStr">
        <is>
          <t>C25K002</t>
        </is>
      </c>
      <c r="AH227" s="14" t="n">
        <v>-0.201</v>
      </c>
      <c r="AI227" s="14" t="n"/>
      <c r="AJ227" s="14" t="n"/>
      <c r="AK227" s="14" t="n"/>
      <c r="AL227" s="14" t="n"/>
      <c r="AM227" s="14" t="n"/>
      <c r="AN227" s="14" t="n"/>
      <c r="AO227" s="14" t="n"/>
      <c r="AP227" s="14" t="n"/>
      <c r="AQ227" s="14" t="n"/>
      <c r="AR227" s="14" t="n"/>
      <c r="AS227" s="14" t="n"/>
      <c r="AT227" s="14" t="n"/>
      <c r="AU227" s="14" t="n"/>
      <c r="AV227" s="14" t="n"/>
      <c r="AW227" s="14" t="n"/>
      <c r="AX227" s="14" t="n"/>
      <c r="AY227" s="14" t="n"/>
      <c r="AZ227" s="14" t="n"/>
      <c r="BA227" s="14" t="n"/>
      <c r="BB227" s="14" t="n"/>
      <c r="BC227" s="14" t="n"/>
      <c r="BD227" s="14" t="n"/>
      <c r="BE227" s="14" t="n"/>
      <c r="BF227" s="14" t="n"/>
      <c r="BG227" s="14" t="n"/>
      <c r="BH227" s="14" t="n"/>
      <c r="BI227" s="14" t="n"/>
      <c r="BJ227" s="14" t="n"/>
      <c r="BK227" s="14" t="n"/>
      <c r="BL227" s="14" t="n"/>
      <c r="BM227" s="14" t="n"/>
      <c r="BN227" s="14" t="n"/>
      <c r="BO227" s="14" t="n"/>
      <c r="BP227" s="7" t="n"/>
      <c r="BQ227" s="7" t="n"/>
    </row>
    <row r="228" hidden="1" ht="11.85" customHeight="1">
      <c r="A228" s="8" t="inlineStr">
        <is>
          <t>RM</t>
        </is>
      </c>
      <c r="B228" s="9" t="inlineStr">
        <is>
          <t>28-May.-2025</t>
        </is>
      </c>
      <c r="C228" s="8" t="inlineStr">
        <is>
          <t>NA</t>
        </is>
      </c>
      <c r="D228" s="8" t="n">
        <v>2500145</v>
      </c>
      <c r="E228" s="8" t="inlineStr">
        <is>
          <t>RM0046</t>
        </is>
      </c>
      <c r="F228" s="8" t="inlineStr">
        <is>
          <t>Propyl Gallate</t>
        </is>
      </c>
      <c r="G228" s="10" t="inlineStr">
        <is>
          <t>RM2500026</t>
        </is>
      </c>
      <c r="H228" s="8" t="inlineStr">
        <is>
          <t>Shubham pharmachem pvt ltd</t>
        </is>
      </c>
      <c r="I228" s="8" t="n"/>
      <c r="J228" s="10" t="inlineStr">
        <is>
          <t>PG/004/24</t>
        </is>
      </c>
      <c r="K228" s="10" t="inlineStr">
        <is>
          <t>10/2024</t>
        </is>
      </c>
      <c r="L228" s="10" t="inlineStr">
        <is>
          <t>00.10.2024</t>
        </is>
      </c>
      <c r="M228" s="10" t="inlineStr">
        <is>
          <t>09/2029</t>
        </is>
      </c>
      <c r="N228" s="10" t="inlineStr">
        <is>
          <t>00.09.2029</t>
        </is>
      </c>
      <c r="O228" s="8" t="inlineStr">
        <is>
          <t>N/A</t>
        </is>
      </c>
      <c r="P228" s="10" t="inlineStr">
        <is>
          <t>NA</t>
        </is>
      </c>
      <c r="Q228" s="8" t="inlineStr">
        <is>
          <t>01.07.2027</t>
        </is>
      </c>
      <c r="R228" s="21" t="n">
        <v>1</v>
      </c>
      <c r="S228" s="12" t="n">
        <v>0.3</v>
      </c>
      <c r="T228" s="12" t="n"/>
      <c r="U228" s="13">
        <f>R228*S228+T228</f>
        <v/>
      </c>
      <c r="V228" s="14" t="inlineStr">
        <is>
          <t>Kg.</t>
        </is>
      </c>
      <c r="W228" s="14" t="n">
        <v>0.02</v>
      </c>
      <c r="X228" s="14" t="n"/>
      <c r="Y228" s="90" t="n"/>
      <c r="Z228" s="455">
        <f>U228-W228</f>
        <v/>
      </c>
      <c r="AA228" s="456">
        <f>AC228+AH228+AK228+AN228+AQ228+AT228+AW228+AZ228+BC228+BF228+BI228+BL228+BO228</f>
        <v/>
      </c>
      <c r="AB228" s="457" t="n">
        <v>0</v>
      </c>
      <c r="AC228" s="458">
        <f>Z228-AD228-AE228-AB228</f>
        <v/>
      </c>
      <c r="AD228" s="459" t="n"/>
      <c r="AE228" s="462" t="n">
        <v>0</v>
      </c>
      <c r="AF228" s="14" t="inlineStr">
        <is>
          <t>04.08.2025</t>
        </is>
      </c>
      <c r="AG228" s="14" t="inlineStr">
        <is>
          <t>MR250143</t>
        </is>
      </c>
      <c r="AH228" s="14" t="n">
        <v>-0.01</v>
      </c>
      <c r="AI228" s="14" t="inlineStr">
        <is>
          <t>18.09.2025</t>
        </is>
      </c>
      <c r="AJ228" s="14" t="inlineStr">
        <is>
          <t>C25I001</t>
        </is>
      </c>
      <c r="AK228" s="14" t="n">
        <v>-0.04</v>
      </c>
      <c r="AL228" s="14" t="inlineStr">
        <is>
          <t>18.09.2025</t>
        </is>
      </c>
      <c r="AM228" s="14" t="inlineStr">
        <is>
          <t>INV. SH</t>
        </is>
      </c>
      <c r="AN228" s="14" t="n">
        <v>-0.015</v>
      </c>
      <c r="AO228" s="14" t="inlineStr">
        <is>
          <t>09.11.2025</t>
        </is>
      </c>
      <c r="AP228" s="14" t="inlineStr">
        <is>
          <t>C25K002</t>
        </is>
      </c>
      <c r="AQ228" s="14">
        <f>-(0.0063+0.0051)</f>
        <v/>
      </c>
      <c r="AR228" s="14" t="inlineStr">
        <is>
          <t>05.02.2026</t>
        </is>
      </c>
      <c r="AS228" s="14" t="inlineStr">
        <is>
          <t>C26B001</t>
        </is>
      </c>
      <c r="AT228" s="14" t="n">
        <v>-0.076</v>
      </c>
      <c r="AU228" s="14" t="n"/>
      <c r="AV228" s="14" t="n"/>
      <c r="AW228" s="14" t="n"/>
      <c r="AX228" s="14" t="n"/>
      <c r="AY228" s="14" t="n"/>
      <c r="AZ228" s="14" t="n"/>
      <c r="BA228" s="14" t="n"/>
      <c r="BB228" s="14" t="n"/>
      <c r="BC228" s="14" t="n"/>
      <c r="BD228" s="14" t="n"/>
      <c r="BE228" s="14" t="n"/>
      <c r="BF228" s="14" t="n"/>
      <c r="BG228" s="14" t="n"/>
      <c r="BH228" s="14" t="n"/>
      <c r="BI228" s="14" t="n"/>
      <c r="BJ228" s="14" t="n"/>
      <c r="BK228" s="14" t="n"/>
      <c r="BL228" s="14" t="n"/>
      <c r="BM228" s="14" t="n"/>
      <c r="BN228" s="14" t="n"/>
      <c r="BO228" s="14" t="n"/>
    </row>
    <row r="229" hidden="1" ht="11.85" customHeight="1">
      <c r="A229" s="8" t="inlineStr">
        <is>
          <t>SP</t>
        </is>
      </c>
      <c r="B229" s="9" t="inlineStr">
        <is>
          <t>02-June.-2025</t>
        </is>
      </c>
      <c r="C229" s="8" t="inlineStr">
        <is>
          <t>NA</t>
        </is>
      </c>
      <c r="D229" s="8" t="n">
        <v>2500151</v>
      </c>
      <c r="E229" s="8" t="inlineStr">
        <is>
          <t>SP0178</t>
        </is>
      </c>
      <c r="F229" s="8" t="inlineStr">
        <is>
          <t>Box-Leadistin Product</t>
        </is>
      </c>
      <c r="G229" s="10" t="inlineStr">
        <is>
          <t>SP2500034</t>
        </is>
      </c>
      <c r="H229" s="8" t="inlineStr">
        <is>
          <t>Xiamen Nicest Paper Products Co., Ltd.</t>
        </is>
      </c>
      <c r="I229" s="8" t="n"/>
      <c r="J229" s="23" t="inlineStr">
        <is>
          <t>NST-20250210KW003-004</t>
        </is>
      </c>
      <c r="K229" s="10" t="inlineStr">
        <is>
          <t>02/2025</t>
        </is>
      </c>
      <c r="L229" s="10" t="inlineStr">
        <is>
          <t>00.02.2025</t>
        </is>
      </c>
      <c r="M229" s="10" t="inlineStr">
        <is>
          <t>02/2028</t>
        </is>
      </c>
      <c r="N229" s="10" t="inlineStr">
        <is>
          <t>00.02.2028</t>
        </is>
      </c>
      <c r="O229" s="10" t="inlineStr">
        <is>
          <t>N/A</t>
        </is>
      </c>
      <c r="P229" s="10" t="inlineStr">
        <is>
          <t>NA</t>
        </is>
      </c>
      <c r="Q229" s="10" t="inlineStr">
        <is>
          <t>23.06.2027</t>
        </is>
      </c>
      <c r="R229" s="21" t="n">
        <v>2</v>
      </c>
      <c r="S229" s="12" t="n">
        <v>800</v>
      </c>
      <c r="T229" s="12" t="n"/>
      <c r="U229" s="13">
        <f>R229*S229+T229</f>
        <v/>
      </c>
      <c r="V229" s="14" t="inlineStr">
        <is>
          <t>No.</t>
        </is>
      </c>
      <c r="W229" s="14" t="n">
        <v>6</v>
      </c>
      <c r="X229" s="14" t="n"/>
      <c r="Y229" s="90" t="n"/>
      <c r="Z229" s="455">
        <f>U229-W229</f>
        <v/>
      </c>
      <c r="AA229" s="456">
        <f>AC229+AH229+AK229+AN229+AQ229+AT229+AW229+AZ229+BC229+BF229+BI229+BL229+BO229</f>
        <v/>
      </c>
      <c r="AB229" s="457" t="n">
        <v>0</v>
      </c>
      <c r="AC229" s="458">
        <f>Z229-AD229-AE229-AB229</f>
        <v/>
      </c>
      <c r="AD229" s="459" t="n"/>
      <c r="AE229" s="462" t="n">
        <v>0</v>
      </c>
      <c r="AF229" s="14" t="inlineStr">
        <is>
          <t>17.09.2025</t>
        </is>
      </c>
      <c r="AG229" s="14" t="inlineStr">
        <is>
          <t>CT25K01</t>
        </is>
      </c>
      <c r="AH229" s="14" t="n">
        <v>-1594</v>
      </c>
      <c r="AI229" s="14" t="inlineStr">
        <is>
          <t>25.11.2025</t>
        </is>
      </c>
      <c r="AJ229" s="14" t="inlineStr">
        <is>
          <t>R-CT25K01</t>
        </is>
      </c>
      <c r="AK229" s="14" t="n">
        <v>50</v>
      </c>
      <c r="AL229" s="14" t="n"/>
      <c r="AM229" s="14" t="n"/>
      <c r="AN229" s="14" t="n"/>
      <c r="AO229" s="14" t="n"/>
      <c r="AP229" s="14" t="n"/>
      <c r="AQ229" s="14" t="n"/>
      <c r="AR229" s="14" t="n"/>
      <c r="AS229" s="14" t="n"/>
      <c r="AT229" s="14" t="n"/>
      <c r="AU229" s="14" t="n"/>
      <c r="AV229" s="14" t="n"/>
      <c r="AW229" s="14" t="n"/>
      <c r="AX229" s="14" t="n"/>
      <c r="AY229" s="14" t="n"/>
      <c r="AZ229" s="14" t="n"/>
      <c r="BA229" s="14" t="n"/>
      <c r="BB229" s="14" t="n"/>
      <c r="BC229" s="14" t="n"/>
      <c r="BD229" s="14" t="n"/>
      <c r="BE229" s="14" t="n"/>
      <c r="BF229" s="14" t="n"/>
      <c r="BG229" s="14" t="n"/>
      <c r="BH229" s="14" t="n"/>
      <c r="BI229" s="14" t="n"/>
      <c r="BJ229" s="14" t="n"/>
      <c r="BK229" s="14" t="n"/>
      <c r="BL229" s="14" t="n"/>
      <c r="BM229" s="14" t="n"/>
      <c r="BN229" s="14" t="n"/>
      <c r="BO229" s="14" t="n"/>
    </row>
    <row r="230" hidden="1" ht="11.85" customHeight="1">
      <c r="A230" s="8" t="inlineStr">
        <is>
          <t>SP</t>
        </is>
      </c>
      <c r="B230" s="35" t="inlineStr">
        <is>
          <t>12.06.2025</t>
        </is>
      </c>
      <c r="C230" s="8" t="inlineStr">
        <is>
          <t>NA</t>
        </is>
      </c>
      <c r="D230" s="22" t="n">
        <v>2500154</v>
      </c>
      <c r="E230" s="14" t="inlineStr">
        <is>
          <t>SP0172</t>
        </is>
      </c>
      <c r="F230" s="8" t="inlineStr">
        <is>
          <t>Box-Cylictin Product</t>
        </is>
      </c>
      <c r="G230" s="14" t="inlineStr">
        <is>
          <t>SP2500037</t>
        </is>
      </c>
      <c r="H230" s="14" t="inlineStr">
        <is>
          <t>Xiamen Nicest Paper Products Co., Ltd.</t>
        </is>
      </c>
      <c r="I230" s="14" t="n"/>
      <c r="J230" s="10" t="inlineStr">
        <is>
          <t>NST-20250210KW003-003</t>
        </is>
      </c>
      <c r="K230" s="33" t="n">
        <v>45689</v>
      </c>
      <c r="L230" s="10" t="inlineStr">
        <is>
          <t>00.02.2025</t>
        </is>
      </c>
      <c r="M230" s="28" t="n">
        <v>46784</v>
      </c>
      <c r="N230" s="10" t="inlineStr">
        <is>
          <t>00.02.2028</t>
        </is>
      </c>
      <c r="O230" s="10" t="inlineStr">
        <is>
          <t>N/A</t>
        </is>
      </c>
      <c r="P230" s="10" t="inlineStr">
        <is>
          <t>NA</t>
        </is>
      </c>
      <c r="Q230" s="10" t="inlineStr">
        <is>
          <t>23.06.2027</t>
        </is>
      </c>
      <c r="R230" s="21" t="n">
        <v>1</v>
      </c>
      <c r="S230" s="12" t="n">
        <v>800</v>
      </c>
      <c r="T230" s="12" t="n">
        <v>200</v>
      </c>
      <c r="U230" s="13">
        <f>R230*S230+T230</f>
        <v/>
      </c>
      <c r="V230" s="14" t="inlineStr">
        <is>
          <t>No.</t>
        </is>
      </c>
      <c r="W230" s="14" t="n">
        <v>6</v>
      </c>
      <c r="X230" s="14" t="n"/>
      <c r="Y230" s="90" t="n"/>
      <c r="Z230" s="455">
        <f>U230-W230</f>
        <v/>
      </c>
      <c r="AA230" s="456">
        <f>AC230+AH230+AK230+AN230+AQ230+AT230+AW230+AZ230+BC230+BF230+BI230+BL230+BO230</f>
        <v/>
      </c>
      <c r="AB230" s="457" t="n">
        <v>0</v>
      </c>
      <c r="AC230" s="458">
        <f>Z230-AD230-AE230-AB230</f>
        <v/>
      </c>
      <c r="AD230" s="459" t="n"/>
      <c r="AE230" s="462" t="n">
        <v>0</v>
      </c>
      <c r="AF230" s="14" t="inlineStr">
        <is>
          <t>17.09.2025</t>
        </is>
      </c>
      <c r="AG230" s="14" t="inlineStr">
        <is>
          <t>CT25K02</t>
        </is>
      </c>
      <c r="AH230" s="14" t="n">
        <v>-447</v>
      </c>
      <c r="AI230" s="14" t="n"/>
      <c r="AJ230" s="14" t="n"/>
      <c r="AK230" s="14" t="n">
        <v>-1</v>
      </c>
      <c r="AL230" s="14" t="inlineStr">
        <is>
          <t>26.11.2025</t>
        </is>
      </c>
      <c r="AM230" s="14" t="inlineStr">
        <is>
          <t>R-CT25K02</t>
        </is>
      </c>
      <c r="AN230" s="14" t="n">
        <v>440</v>
      </c>
      <c r="AO230" s="14" t="n"/>
      <c r="AP230" s="14" t="n"/>
      <c r="AQ230" s="14" t="n"/>
      <c r="AR230" s="14" t="n"/>
      <c r="AS230" s="14" t="n"/>
      <c r="AT230" s="14" t="n"/>
      <c r="AU230" s="14" t="n"/>
      <c r="AV230" s="14" t="n"/>
      <c r="AW230" s="14" t="n"/>
      <c r="AX230" s="14" t="n"/>
      <c r="AY230" s="14" t="n"/>
      <c r="AZ230" s="14" t="n"/>
      <c r="BA230" s="14" t="n"/>
      <c r="BB230" s="14" t="n"/>
      <c r="BC230" s="14" t="n"/>
      <c r="BD230" s="14" t="n"/>
      <c r="BE230" s="14" t="n"/>
      <c r="BF230" s="14" t="n"/>
      <c r="BG230" s="14" t="n"/>
      <c r="BH230" s="14" t="n"/>
      <c r="BI230" s="14" t="n"/>
      <c r="BJ230" s="14" t="n"/>
      <c r="BK230" s="14" t="n"/>
      <c r="BL230" s="14" t="n"/>
      <c r="BM230" s="14" t="n"/>
      <c r="BN230" s="14" t="n"/>
      <c r="BO230" s="14" t="n"/>
    </row>
    <row r="231" hidden="1" ht="11.85" customHeight="1">
      <c r="A231" s="8" t="inlineStr">
        <is>
          <t>SP</t>
        </is>
      </c>
      <c r="B231" s="35" t="inlineStr">
        <is>
          <t>12.06.2025</t>
        </is>
      </c>
      <c r="C231" s="8" t="inlineStr">
        <is>
          <t>NA</t>
        </is>
      </c>
      <c r="D231" s="22" t="n">
        <v>2500155</v>
      </c>
      <c r="E231" s="14" t="inlineStr">
        <is>
          <t>SP0178</t>
        </is>
      </c>
      <c r="F231" s="8" t="inlineStr">
        <is>
          <t>Box-Leadistin Product</t>
        </is>
      </c>
      <c r="G231" s="14" t="inlineStr">
        <is>
          <t>SP2500038</t>
        </is>
      </c>
      <c r="H231" s="14" t="inlineStr">
        <is>
          <t>Xiamen Nicest Paper Products Co., Ltd.</t>
        </is>
      </c>
      <c r="I231" s="14" t="n"/>
      <c r="J231" s="10" t="inlineStr">
        <is>
          <t>NST-20250210KW003-004</t>
        </is>
      </c>
      <c r="K231" s="33" t="n">
        <v>45689</v>
      </c>
      <c r="L231" s="10" t="inlineStr">
        <is>
          <t>00.02.2025</t>
        </is>
      </c>
      <c r="M231" s="28" t="n">
        <v>46784</v>
      </c>
      <c r="N231" s="10" t="inlineStr">
        <is>
          <t>00.02.2028</t>
        </is>
      </c>
      <c r="O231" s="10" t="inlineStr">
        <is>
          <t>N/A</t>
        </is>
      </c>
      <c r="P231" s="10" t="inlineStr">
        <is>
          <t>NA</t>
        </is>
      </c>
      <c r="Q231" s="10" t="inlineStr">
        <is>
          <t>23.06.2027</t>
        </is>
      </c>
      <c r="R231" s="21" t="n">
        <v>1</v>
      </c>
      <c r="S231" s="12" t="n">
        <v>800</v>
      </c>
      <c r="T231" s="12" t="n">
        <v>200</v>
      </c>
      <c r="U231" s="13" t="n">
        <v>1006</v>
      </c>
      <c r="V231" s="14" t="inlineStr">
        <is>
          <t>No.</t>
        </is>
      </c>
      <c r="W231" s="14" t="n"/>
      <c r="X231" s="14" t="n"/>
      <c r="Y231" s="90" t="n"/>
      <c r="Z231" s="455">
        <f>U231-W231</f>
        <v/>
      </c>
      <c r="AA231" s="456">
        <f>AC231+AH231+AK231+AN231+AQ231+AT231+AW231+AZ231+BC231+BF231+BI231+BL231+BO231</f>
        <v/>
      </c>
      <c r="AB231" s="457" t="n">
        <v>0</v>
      </c>
      <c r="AC231" s="458">
        <f>Z231-AD231-AE231-AB231</f>
        <v/>
      </c>
      <c r="AD231" s="459" t="n"/>
      <c r="AE231" s="462" t="n">
        <v>0</v>
      </c>
      <c r="AF231" s="14" t="inlineStr">
        <is>
          <t>17.00.2025</t>
        </is>
      </c>
      <c r="AG231" s="14" t="inlineStr">
        <is>
          <t>CT25K01</t>
        </is>
      </c>
      <c r="AH231" s="14" t="n">
        <v>-450</v>
      </c>
      <c r="AI231" s="14" t="n"/>
      <c r="AJ231" s="14" t="n"/>
      <c r="AK231" s="14" t="n">
        <v>-1</v>
      </c>
      <c r="AL231" s="14" t="inlineStr">
        <is>
          <t>25.11.2025</t>
        </is>
      </c>
      <c r="AM231" s="14" t="inlineStr">
        <is>
          <t>CT25K01</t>
        </is>
      </c>
      <c r="AN231" s="14" t="n">
        <v>450</v>
      </c>
      <c r="AO231" s="14" t="n"/>
      <c r="AP231" s="14" t="n"/>
      <c r="AQ231" s="14" t="n"/>
      <c r="AR231" s="14" t="n"/>
      <c r="AS231" s="14" t="n"/>
      <c r="AT231" s="14" t="n"/>
      <c r="AU231" s="14" t="n"/>
      <c r="AV231" s="14" t="n"/>
      <c r="AW231" s="14" t="n"/>
      <c r="AX231" s="14" t="n"/>
      <c r="AY231" s="14" t="n"/>
      <c r="AZ231" s="14" t="n"/>
      <c r="BA231" s="14" t="n"/>
      <c r="BB231" s="14" t="n"/>
      <c r="BC231" s="14" t="n"/>
      <c r="BD231" s="14" t="n"/>
      <c r="BE231" s="14" t="n"/>
      <c r="BF231" s="14" t="n"/>
      <c r="BG231" s="14" t="n"/>
      <c r="BH231" s="14" t="n"/>
      <c r="BI231" s="14" t="n"/>
      <c r="BJ231" s="14" t="n"/>
      <c r="BK231" s="14" t="n"/>
      <c r="BL231" s="14" t="n"/>
      <c r="BM231" s="14" t="n"/>
      <c r="BN231" s="14" t="n"/>
      <c r="BO231" s="14" t="n"/>
    </row>
    <row r="232" hidden="1" ht="11.85" customHeight="1">
      <c r="A232" s="8" t="inlineStr">
        <is>
          <t>SP</t>
        </is>
      </c>
      <c r="B232" s="14" t="inlineStr">
        <is>
          <t>16.06.2025</t>
        </is>
      </c>
      <c r="C232" s="8" t="inlineStr">
        <is>
          <t>NA</t>
        </is>
      </c>
      <c r="D232" s="22" t="n">
        <v>2500157</v>
      </c>
      <c r="E232" s="14" t="inlineStr">
        <is>
          <t>SP0189</t>
        </is>
      </c>
      <c r="F232" s="8" t="inlineStr">
        <is>
          <t>Box-Natal Soft Gelatin Capsule</t>
        </is>
      </c>
      <c r="G232" s="14" t="inlineStr">
        <is>
          <t>SP2500040</t>
        </is>
      </c>
      <c r="H232" s="14" t="inlineStr">
        <is>
          <t>Xiamen Nicest Paper Products Co., Ltd.</t>
        </is>
      </c>
      <c r="I232" s="14" t="n"/>
      <c r="J232" s="10" t="inlineStr">
        <is>
          <t>NST-20250210KW003-001</t>
        </is>
      </c>
      <c r="K232" s="33" t="n">
        <v>45689</v>
      </c>
      <c r="L232" s="10" t="inlineStr">
        <is>
          <t>00.02.2025</t>
        </is>
      </c>
      <c r="M232" s="28" t="n">
        <v>46784</v>
      </c>
      <c r="N232" s="10" t="inlineStr">
        <is>
          <t>00.02.2028</t>
        </is>
      </c>
      <c r="O232" s="10" t="inlineStr">
        <is>
          <t>N/A</t>
        </is>
      </c>
      <c r="P232" s="10" t="inlineStr">
        <is>
          <t>NA</t>
        </is>
      </c>
      <c r="Q232" s="10" t="inlineStr">
        <is>
          <t>23.06.2027</t>
        </is>
      </c>
      <c r="R232" s="21" t="n">
        <v>23</v>
      </c>
      <c r="S232" s="12" t="n">
        <v>800</v>
      </c>
      <c r="T232" s="12" t="n"/>
      <c r="U232" s="13" t="n">
        <v>18400</v>
      </c>
      <c r="V232" s="14" t="inlineStr">
        <is>
          <t>No.</t>
        </is>
      </c>
      <c r="W232" s="14" t="n">
        <v>6</v>
      </c>
      <c r="X232" s="14" t="n"/>
      <c r="Y232" s="90" t="n"/>
      <c r="Z232" s="455" t="n">
        <v>18394</v>
      </c>
      <c r="AA232" s="456">
        <f>AC232+AH232+AK232+AN232+AQ232+AT232+AW232+AZ232+BC232+BF232+BI232+BL232+BO232</f>
        <v/>
      </c>
      <c r="AB232" s="457" t="n">
        <v>0</v>
      </c>
      <c r="AC232" s="458" t="n">
        <v>18394</v>
      </c>
      <c r="AD232" s="459" t="n"/>
      <c r="AE232" s="462" t="n">
        <v>0</v>
      </c>
      <c r="AF232" s="14" t="inlineStr">
        <is>
          <t>07.07.2025</t>
        </is>
      </c>
      <c r="AG232" s="14" t="inlineStr">
        <is>
          <t>C25G001</t>
        </is>
      </c>
      <c r="AH232" s="14" t="n">
        <v>-18394</v>
      </c>
      <c r="AI232" s="14" t="inlineStr">
        <is>
          <t>13.08.2025</t>
        </is>
      </c>
      <c r="AJ232" s="14" t="inlineStr">
        <is>
          <t>R-C25G001</t>
        </is>
      </c>
      <c r="AK232" s="14" t="n">
        <v>1229</v>
      </c>
      <c r="AL232" s="14" t="n"/>
      <c r="AM232" s="14" t="n"/>
      <c r="AN232" s="14" t="n">
        <v>-1</v>
      </c>
      <c r="AO232" s="14" t="n"/>
      <c r="AP232" s="14" t="n"/>
      <c r="AQ232" s="14" t="n"/>
      <c r="AR232" s="14" t="n"/>
      <c r="AS232" s="14" t="n"/>
      <c r="AT232" s="14" t="n"/>
      <c r="AU232" s="14" t="n"/>
      <c r="AV232" s="14" t="n"/>
      <c r="AW232" s="14" t="n"/>
      <c r="AX232" s="14" t="n"/>
      <c r="AY232" s="14" t="n"/>
      <c r="AZ232" s="14" t="n"/>
      <c r="BA232" s="14" t="n"/>
      <c r="BB232" s="14" t="n"/>
      <c r="BC232" s="14" t="n"/>
      <c r="BD232" s="14" t="n"/>
      <c r="BE232" s="14" t="n"/>
      <c r="BF232" s="14" t="n"/>
      <c r="BG232" s="14" t="n"/>
      <c r="BH232" s="14" t="n"/>
      <c r="BI232" s="14" t="n"/>
      <c r="BJ232" s="14" t="n"/>
      <c r="BK232" s="14" t="n"/>
      <c r="BL232" s="14" t="n"/>
      <c r="BM232" s="14" t="n"/>
      <c r="BN232" s="14" t="n"/>
      <c r="BO232" s="14" t="n"/>
    </row>
    <row r="233" hidden="1" ht="11.85" customHeight="1">
      <c r="A233" s="8" t="inlineStr">
        <is>
          <t>Bu</t>
        </is>
      </c>
      <c r="B233" s="14" t="inlineStr">
        <is>
          <t>17.06.2025</t>
        </is>
      </c>
      <c r="C233" s="14" t="n"/>
      <c r="D233" s="14" t="n">
        <v>2500159</v>
      </c>
      <c r="E233" s="14" t="inlineStr">
        <is>
          <t>BP0005</t>
        </is>
      </c>
      <c r="F233" s="8" t="inlineStr">
        <is>
          <t>FAS Chlorex 1% Solution</t>
        </is>
      </c>
      <c r="G233" s="14" t="inlineStr">
        <is>
          <t>BP2500007</t>
        </is>
      </c>
      <c r="H233" s="14" t="inlineStr">
        <is>
          <t>Propharm International S.R.L.</t>
        </is>
      </c>
      <c r="I233" s="14" t="n"/>
      <c r="J233" s="10" t="inlineStr">
        <is>
          <t>Q0537</t>
        </is>
      </c>
      <c r="K233" s="8" t="inlineStr">
        <is>
          <t>24/04/2025</t>
        </is>
      </c>
      <c r="L233" s="10" t="inlineStr">
        <is>
          <t>24.04.2025</t>
        </is>
      </c>
      <c r="M233" s="28" t="n">
        <v>47574</v>
      </c>
      <c r="N233" s="10" t="inlineStr">
        <is>
          <t>00.04.2030</t>
        </is>
      </c>
      <c r="O233" s="10" t="inlineStr">
        <is>
          <t>N/A</t>
        </is>
      </c>
      <c r="P233" s="10" t="inlineStr">
        <is>
          <t>NA</t>
        </is>
      </c>
      <c r="Q233" s="10" t="inlineStr">
        <is>
          <t>29.06.2027</t>
        </is>
      </c>
      <c r="R233" s="21" t="n"/>
      <c r="S233" s="12" t="n"/>
      <c r="T233" s="12" t="n"/>
      <c r="U233" s="13" t="n">
        <v>352</v>
      </c>
      <c r="V233" s="14" t="inlineStr">
        <is>
          <t>Kg.</t>
        </is>
      </c>
      <c r="W233" s="14" t="n">
        <v>0.2</v>
      </c>
      <c r="X233" s="14" t="n"/>
      <c r="Y233" s="90" t="n"/>
      <c r="Z233" s="455">
        <f>U233-W233</f>
        <v/>
      </c>
      <c r="AA233" s="456">
        <f>AC233+AH233+AK233+AN233+AQ233+AT233+AW233+AZ233+BC233+BF233+BI233+BL233+BO233</f>
        <v/>
      </c>
      <c r="AB233" s="457" t="n">
        <v>0</v>
      </c>
      <c r="AC233" s="458">
        <f>Z233-AD233-AE233-AB233</f>
        <v/>
      </c>
      <c r="AD233" s="459" t="n"/>
      <c r="AE233" s="462" t="n">
        <v>0</v>
      </c>
      <c r="AF233" s="14" t="inlineStr">
        <is>
          <t>06.01.2026</t>
        </is>
      </c>
      <c r="AG233" s="14" t="inlineStr">
        <is>
          <t>26IBP003</t>
        </is>
      </c>
      <c r="AH233" s="14" t="n">
        <v>-176.6</v>
      </c>
      <c r="AI233" s="14" t="inlineStr">
        <is>
          <t>07.01.2026</t>
        </is>
      </c>
      <c r="AJ233" s="14" t="inlineStr">
        <is>
          <t>26IBP005</t>
        </is>
      </c>
      <c r="AK233" s="14" t="n">
        <v>-171.2</v>
      </c>
      <c r="AL233" s="14" t="n"/>
      <c r="AM233" s="14" t="n"/>
      <c r="AN233" s="14" t="n">
        <v>-4</v>
      </c>
      <c r="AO233" s="14" t="inlineStr">
        <is>
          <t>11.01.2026</t>
        </is>
      </c>
      <c r="AP233" s="14" t="inlineStr">
        <is>
          <t>R-L26A006</t>
        </is>
      </c>
      <c r="AQ233" s="14" t="n">
        <v>150.4</v>
      </c>
      <c r="AR233" s="14" t="inlineStr">
        <is>
          <t>13.01.2026</t>
        </is>
      </c>
      <c r="AS233" s="14" t="inlineStr">
        <is>
          <t>R-26IBP006</t>
        </is>
      </c>
      <c r="AT233" s="14" t="n">
        <v>148</v>
      </c>
      <c r="AU233" s="14" t="n"/>
      <c r="AV233" s="14" t="n"/>
      <c r="AW233" s="14" t="n"/>
      <c r="AX233" s="14" t="n"/>
      <c r="AY233" s="14" t="n"/>
      <c r="AZ233" s="14" t="n"/>
      <c r="BA233" s="14" t="n"/>
      <c r="BB233" s="14" t="n"/>
      <c r="BC233" s="14" t="n"/>
      <c r="BD233" s="14" t="n"/>
      <c r="BE233" s="14" t="n"/>
      <c r="BF233" s="14" t="n"/>
      <c r="BG233" s="14" t="n"/>
      <c r="BH233" s="14" t="n"/>
      <c r="BI233" s="14" t="n"/>
      <c r="BJ233" s="14" t="n"/>
      <c r="BK233" s="14" t="n"/>
      <c r="BL233" s="14" t="n"/>
      <c r="BM233" s="14" t="n"/>
      <c r="BN233" s="14" t="n"/>
      <c r="BO233" s="14" t="n"/>
      <c r="BP233" s="7" t="inlineStr">
        <is>
          <t>.</t>
        </is>
      </c>
    </row>
    <row r="234" hidden="1" ht="11.85" customHeight="1">
      <c r="A234" s="8" t="inlineStr">
        <is>
          <t>PP</t>
        </is>
      </c>
      <c r="B234" s="14" t="inlineStr">
        <is>
          <t>17.06.2025</t>
        </is>
      </c>
      <c r="C234" s="14" t="n"/>
      <c r="D234" s="14" t="n">
        <v>2500161</v>
      </c>
      <c r="E234" s="14" t="inlineStr">
        <is>
          <t>PP0030</t>
        </is>
      </c>
      <c r="F234" s="8" t="inlineStr">
        <is>
          <t>Medical Sponge size: 50X38X15mm for Applicator</t>
        </is>
      </c>
      <c r="G234" s="14" t="inlineStr">
        <is>
          <t>PP2500065</t>
        </is>
      </c>
      <c r="H234" s="14" t="inlineStr">
        <is>
          <t>Propharm International S.R.L.</t>
        </is>
      </c>
      <c r="I234" s="14" t="n"/>
      <c r="J234" s="10" t="inlineStr">
        <is>
          <t>2505B</t>
        </is>
      </c>
      <c r="K234" s="8" t="inlineStr">
        <is>
          <t>30/04/2025</t>
        </is>
      </c>
      <c r="L234" s="10" t="inlineStr">
        <is>
          <t>00.04.2025</t>
        </is>
      </c>
      <c r="M234" s="28" t="n">
        <v>46478</v>
      </c>
      <c r="N234" s="10" t="inlineStr">
        <is>
          <t>00.04.2027</t>
        </is>
      </c>
      <c r="O234" s="10" t="inlineStr">
        <is>
          <t>N/A</t>
        </is>
      </c>
      <c r="P234" s="10" t="inlineStr">
        <is>
          <t>NA</t>
        </is>
      </c>
      <c r="Q234" s="10" t="inlineStr">
        <is>
          <t>30.06.2027</t>
        </is>
      </c>
      <c r="R234" s="21" t="n"/>
      <c r="S234" s="12" t="n"/>
      <c r="T234" s="12" t="n"/>
      <c r="U234" s="13" t="n">
        <v>150000</v>
      </c>
      <c r="V234" s="14" t="inlineStr">
        <is>
          <t>No.</t>
        </is>
      </c>
      <c r="W234" s="14" t="n">
        <v>74</v>
      </c>
      <c r="X234" s="14" t="n"/>
      <c r="Y234" s="90" t="n"/>
      <c r="Z234" s="455">
        <f>U234-W234</f>
        <v/>
      </c>
      <c r="AA234" s="456">
        <f>AC234+AH234+AK234+AN234+AQ234+AT234+AW234+AZ234+BC234+BF234+BI234+BL234+BO234</f>
        <v/>
      </c>
      <c r="AB234" s="457" t="n">
        <v>0</v>
      </c>
      <c r="AC234" s="458">
        <f>Z234-AD234-AE234-AB234</f>
        <v/>
      </c>
      <c r="AD234" s="459" t="n"/>
      <c r="AE234" s="462" t="n">
        <v>0</v>
      </c>
      <c r="AF234" s="14" t="inlineStr">
        <is>
          <t>23.10.2025</t>
        </is>
      </c>
      <c r="AG234" s="14" t="inlineStr">
        <is>
          <t>25IPP030</t>
        </is>
      </c>
      <c r="AH234" s="14" t="n">
        <v>-25481</v>
      </c>
      <c r="AI234" s="14" t="inlineStr">
        <is>
          <t>28.10.2025</t>
        </is>
      </c>
      <c r="AJ234" s="14" t="inlineStr">
        <is>
          <t>25IPP031</t>
        </is>
      </c>
      <c r="AK234" s="14" t="n">
        <v>-20382</v>
      </c>
      <c r="AL234" s="14" t="inlineStr">
        <is>
          <t>29.10.2025</t>
        </is>
      </c>
      <c r="AM234" s="14" t="inlineStr">
        <is>
          <t>R-L25I011</t>
        </is>
      </c>
      <c r="AN234" s="14" t="n">
        <v>556</v>
      </c>
      <c r="AO234" s="14" t="inlineStr">
        <is>
          <t>04.11.2025</t>
        </is>
      </c>
      <c r="AP234" s="14" t="inlineStr">
        <is>
          <t>R-25IPP031</t>
        </is>
      </c>
      <c r="AQ234" s="14" t="n">
        <v>1415</v>
      </c>
      <c r="AR234" s="14" t="inlineStr">
        <is>
          <t>15.02.2026</t>
        </is>
      </c>
      <c r="AS234" s="14" t="inlineStr">
        <is>
          <t>26IPP007</t>
        </is>
      </c>
      <c r="AT234" s="14" t="n">
        <v>-15272</v>
      </c>
      <c r="AU234" s="14" t="inlineStr">
        <is>
          <t>23.02.2026</t>
        </is>
      </c>
      <c r="AV234" s="14" t="inlineStr">
        <is>
          <t>26IPP008</t>
        </is>
      </c>
      <c r="AW234" s="14" t="n">
        <v>-15300</v>
      </c>
      <c r="AX234" s="14" t="inlineStr">
        <is>
          <t>24.02.2026</t>
        </is>
      </c>
      <c r="AY234" s="14" t="inlineStr">
        <is>
          <t>R-26IPP007</t>
        </is>
      </c>
      <c r="AZ234" s="14" t="n">
        <v>328</v>
      </c>
      <c r="BA234" s="14" t="n"/>
      <c r="BB234" s="14" t="n"/>
      <c r="BC234" s="14" t="n"/>
      <c r="BD234" s="14" t="n"/>
      <c r="BE234" s="14" t="n"/>
      <c r="BF234" s="14" t="n"/>
      <c r="BG234" s="14" t="n"/>
      <c r="BH234" s="14" t="n"/>
      <c r="BI234" s="14" t="n"/>
      <c r="BJ234" s="14" t="n"/>
      <c r="BK234" s="14" t="n"/>
      <c r="BL234" s="14" t="n"/>
      <c r="BM234" s="14" t="n"/>
      <c r="BN234" s="14" t="n"/>
      <c r="BO234" s="14" t="n"/>
    </row>
    <row r="235" hidden="1" ht="11.85" customHeight="1">
      <c r="A235" s="8" t="inlineStr">
        <is>
          <t>PP</t>
        </is>
      </c>
      <c r="B235" s="14" t="inlineStr">
        <is>
          <t>17.06.2025</t>
        </is>
      </c>
      <c r="C235" s="14" t="n"/>
      <c r="D235" s="14" t="n">
        <v>2500164</v>
      </c>
      <c r="E235" s="14" t="inlineStr">
        <is>
          <t>PP0027</t>
        </is>
      </c>
      <c r="F235" s="8" t="inlineStr">
        <is>
          <t>Inner plastic tube (HDPE) for Applicator 10.5 ml-OMAS</t>
        </is>
      </c>
      <c r="G235" s="14" t="inlineStr">
        <is>
          <t>PP2500068</t>
        </is>
      </c>
      <c r="H235" s="14" t="inlineStr">
        <is>
          <t>Propharm International S.R.L.</t>
        </is>
      </c>
      <c r="I235" s="14" t="n"/>
      <c r="J235" s="10" t="inlineStr">
        <is>
          <t>11800</t>
        </is>
      </c>
      <c r="K235" s="33" t="n">
        <v>45748</v>
      </c>
      <c r="L235" s="10" t="inlineStr">
        <is>
          <t>00.04.2025</t>
        </is>
      </c>
      <c r="M235" s="28" t="n">
        <v>46478</v>
      </c>
      <c r="N235" s="10" t="inlineStr">
        <is>
          <t>00.04.2027</t>
        </is>
      </c>
      <c r="O235" s="10" t="inlineStr">
        <is>
          <t>N/A</t>
        </is>
      </c>
      <c r="P235" s="10" t="inlineStr">
        <is>
          <t>NA</t>
        </is>
      </c>
      <c r="Q235" s="10" t="inlineStr">
        <is>
          <t>29.06.2027</t>
        </is>
      </c>
      <c r="R235" s="21" t="n"/>
      <c r="S235" s="12" t="n"/>
      <c r="T235" s="12" t="n"/>
      <c r="U235" s="13" t="n">
        <v>144000</v>
      </c>
      <c r="V235" s="14" t="inlineStr">
        <is>
          <t xml:space="preserve">No. </t>
        </is>
      </c>
      <c r="W235" s="14" t="n">
        <v>104</v>
      </c>
      <c r="X235" s="14" t="n"/>
      <c r="Y235" s="90" t="n"/>
      <c r="Z235" s="455">
        <f>U235-W235</f>
        <v/>
      </c>
      <c r="AA235" s="456">
        <f>AC235+AH235+AK235+AN235+AQ235+AT235+AW235+AZ235+BC235+BF235+BI235+BL235+BO235</f>
        <v/>
      </c>
      <c r="AB235" s="457" t="n">
        <v>0</v>
      </c>
      <c r="AC235" s="458">
        <f>Z235-AD235-AE235-AB235</f>
        <v/>
      </c>
      <c r="AD235" s="459" t="n"/>
      <c r="AE235" s="462" t="n">
        <v>0</v>
      </c>
      <c r="AF235" s="14" t="inlineStr">
        <is>
          <t>15.10.2025</t>
        </is>
      </c>
      <c r="AG235" s="14" t="inlineStr">
        <is>
          <t>25IBP034</t>
        </is>
      </c>
      <c r="AH235" s="14" t="n">
        <v>-20000</v>
      </c>
      <c r="AI235" s="14" t="inlineStr">
        <is>
          <t>22.10.2025</t>
        </is>
      </c>
      <c r="AJ235" s="14" t="inlineStr">
        <is>
          <t>R-25IBP034</t>
        </is>
      </c>
      <c r="AK235" s="14" t="n">
        <v>15700</v>
      </c>
      <c r="AL235" s="14" t="inlineStr">
        <is>
          <t>03.12.2025</t>
        </is>
      </c>
      <c r="AM235" s="14" t="inlineStr">
        <is>
          <t>MR250249</t>
        </is>
      </c>
      <c r="AN235" s="14" t="n">
        <v>-20</v>
      </c>
      <c r="AO235" s="14" t="inlineStr">
        <is>
          <t>24.12.2025</t>
        </is>
      </c>
      <c r="AP235" s="14" t="n">
        <v>67</v>
      </c>
      <c r="AQ235" s="14" t="n">
        <v>-1700</v>
      </c>
      <c r="AR235" s="14" t="inlineStr">
        <is>
          <t>28.12.2025</t>
        </is>
      </c>
      <c r="AS235" s="14" t="n">
        <v>67</v>
      </c>
      <c r="AT235" s="14" t="n">
        <v>1435</v>
      </c>
      <c r="AU235" s="14" t="inlineStr">
        <is>
          <t>06.01.2026</t>
        </is>
      </c>
      <c r="AV235" s="14" t="inlineStr">
        <is>
          <t>26IBP004</t>
        </is>
      </c>
      <c r="AW235" s="14" t="n">
        <v>-4000</v>
      </c>
      <c r="AX235" s="14" t="inlineStr">
        <is>
          <t>06.01.2026</t>
        </is>
      </c>
      <c r="AY235" s="14" t="inlineStr">
        <is>
          <t>26IBP003</t>
        </is>
      </c>
      <c r="AZ235" s="14" t="n">
        <v>-4000</v>
      </c>
      <c r="BA235" s="14" t="inlineStr">
        <is>
          <t>08.01.2026</t>
        </is>
      </c>
      <c r="BB235" s="14" t="inlineStr">
        <is>
          <t>R-26IBP004</t>
        </is>
      </c>
      <c r="BC235" s="14" t="n">
        <v>90</v>
      </c>
      <c r="BD235" s="14" t="inlineStr">
        <is>
          <t>21.01.2026</t>
        </is>
      </c>
      <c r="BE235" s="14" t="inlineStr">
        <is>
          <t>MR260012</t>
        </is>
      </c>
      <c r="BF235" s="14" t="n">
        <v>-20</v>
      </c>
      <c r="BG235" s="14" t="inlineStr">
        <is>
          <t>10.09.2026</t>
        </is>
      </c>
      <c r="BH235" s="14" t="inlineStr">
        <is>
          <t>26IBP009 26IBP010</t>
        </is>
      </c>
      <c r="BI235" s="14">
        <f>-(6000+9984)</f>
        <v/>
      </c>
      <c r="BJ235" s="14" t="inlineStr">
        <is>
          <t>12.02.2026.</t>
        </is>
      </c>
      <c r="BK235" s="14" t="inlineStr">
        <is>
          <t>R-26IBP009 R-26IBP010</t>
        </is>
      </c>
      <c r="BL235" s="14">
        <f>(470+90)</f>
        <v/>
      </c>
      <c r="BM235" s="14" t="n"/>
      <c r="BN235" s="14" t="n"/>
      <c r="BO235" s="14" t="n"/>
    </row>
    <row r="236" hidden="1" ht="11.85" customHeight="1">
      <c r="A236" s="8" t="inlineStr">
        <is>
          <t>PP</t>
        </is>
      </c>
      <c r="B236" s="14" t="inlineStr">
        <is>
          <t>17.06.2025</t>
        </is>
      </c>
      <c r="C236" s="14" t="n"/>
      <c r="D236" s="14" t="n">
        <v>2500166</v>
      </c>
      <c r="E236" s="14" t="inlineStr">
        <is>
          <t>PP0033</t>
        </is>
      </c>
      <c r="F236" s="8" t="inlineStr">
        <is>
          <t>Outer plastic tube (HDPE) for Applicator 10.5 ml-OMAS</t>
        </is>
      </c>
      <c r="G236" s="14" t="inlineStr">
        <is>
          <t>PP2500070</t>
        </is>
      </c>
      <c r="H236" s="14" t="inlineStr">
        <is>
          <t>Propharm International S.R.L.</t>
        </is>
      </c>
      <c r="I236" s="14" t="n"/>
      <c r="J236" s="10" t="inlineStr">
        <is>
          <t>11779</t>
        </is>
      </c>
      <c r="K236" s="33" t="n">
        <v>45748</v>
      </c>
      <c r="L236" s="10" t="inlineStr">
        <is>
          <t>00.04.2025</t>
        </is>
      </c>
      <c r="M236" s="28" t="n">
        <v>46478</v>
      </c>
      <c r="N236" s="10" t="inlineStr">
        <is>
          <t>00.04.2027</t>
        </is>
      </c>
      <c r="O236" s="10" t="inlineStr">
        <is>
          <t>N/A</t>
        </is>
      </c>
      <c r="P236" s="10" t="inlineStr">
        <is>
          <t>NA</t>
        </is>
      </c>
      <c r="Q236" s="10" t="inlineStr">
        <is>
          <t>18.06.2027</t>
        </is>
      </c>
      <c r="R236" s="21" t="n"/>
      <c r="S236" s="12" t="n"/>
      <c r="T236" s="12" t="n"/>
      <c r="U236" s="13" t="n">
        <v>128000</v>
      </c>
      <c r="V236" s="14" t="inlineStr">
        <is>
          <t xml:space="preserve">No. </t>
        </is>
      </c>
      <c r="W236" s="14" t="n">
        <v>146</v>
      </c>
      <c r="X236" s="14" t="n"/>
      <c r="Y236" s="90" t="n"/>
      <c r="Z236" s="455">
        <f>U236-W236</f>
        <v/>
      </c>
      <c r="AA236" s="456">
        <f>AC236+AH236+AK236+AN236+AQ236+AT236+AW236+AZ236+BC236+BF236+BI236+BL236+BO236</f>
        <v/>
      </c>
      <c r="AB236" s="457" t="n">
        <v>0</v>
      </c>
      <c r="AC236" s="458">
        <f>Z236-AD236-AE236-AB236</f>
        <v/>
      </c>
      <c r="AD236" s="459" t="n"/>
      <c r="AE236" s="462" t="n">
        <v>0</v>
      </c>
      <c r="AF236" s="14" t="inlineStr">
        <is>
          <t>23.10.2025</t>
        </is>
      </c>
      <c r="AG236" s="14" t="inlineStr">
        <is>
          <t>25IPP030</t>
        </is>
      </c>
      <c r="AH236" s="14" t="n">
        <v>-23985</v>
      </c>
      <c r="AI236" s="14" t="inlineStr">
        <is>
          <t>28.10.2025</t>
        </is>
      </c>
      <c r="AJ236" s="14" t="inlineStr">
        <is>
          <t>25IPP031</t>
        </is>
      </c>
      <c r="AK236" s="14" t="n">
        <v>-19000</v>
      </c>
      <c r="AL236" s="14" t="inlineStr">
        <is>
          <t>04.11.2025</t>
        </is>
      </c>
      <c r="AM236" s="14" t="inlineStr">
        <is>
          <t>R-25IPP031</t>
        </is>
      </c>
      <c r="AN236" s="14" t="n">
        <v>187</v>
      </c>
      <c r="AO236" s="14" t="inlineStr">
        <is>
          <t>15.02.2026</t>
        </is>
      </c>
      <c r="AP236" s="14" t="inlineStr">
        <is>
          <t>26IPP007</t>
        </is>
      </c>
      <c r="AQ236" s="14" t="n">
        <v>-15000</v>
      </c>
      <c r="AR236" s="14" t="inlineStr">
        <is>
          <t>23.02.2026</t>
        </is>
      </c>
      <c r="AS236" s="14" t="inlineStr">
        <is>
          <t>26IPP008</t>
        </is>
      </c>
      <c r="AT236" s="14" t="n">
        <v>-15166</v>
      </c>
      <c r="AU236" s="14" t="n"/>
      <c r="AV236" s="14" t="n"/>
      <c r="AW236" s="14" t="n"/>
      <c r="AX236" s="14" t="n"/>
      <c r="AY236" s="14" t="n"/>
      <c r="AZ236" s="14" t="n"/>
      <c r="BA236" s="14" t="n"/>
      <c r="BB236" s="14" t="n"/>
      <c r="BC236" s="14" t="n"/>
      <c r="BD236" s="14" t="n"/>
      <c r="BE236" s="14" t="n"/>
      <c r="BF236" s="14" t="n"/>
      <c r="BG236" s="14" t="n"/>
      <c r="BH236" s="14" t="n"/>
      <c r="BI236" s="14" t="n"/>
      <c r="BJ236" s="14" t="n"/>
      <c r="BK236" s="14" t="n"/>
      <c r="BL236" s="14" t="n"/>
      <c r="BM236" s="14" t="n"/>
      <c r="BN236" s="14" t="n"/>
      <c r="BO236" s="14" t="n"/>
    </row>
    <row r="237" hidden="1" ht="11.85" customHeight="1">
      <c r="A237" s="8" t="inlineStr">
        <is>
          <t>PP</t>
        </is>
      </c>
      <c r="B237" s="14" t="inlineStr">
        <is>
          <t>17.06.2025</t>
        </is>
      </c>
      <c r="C237" s="14" t="n"/>
      <c r="D237" s="14" t="n">
        <v>2500167</v>
      </c>
      <c r="E237" s="14" t="inlineStr">
        <is>
          <t>PP0040</t>
        </is>
      </c>
      <c r="F237" s="8" t="inlineStr">
        <is>
          <t>Swab Non-sterile plastic shaft and rayon tip</t>
        </is>
      </c>
      <c r="G237" s="14" t="inlineStr">
        <is>
          <t>PP2500071</t>
        </is>
      </c>
      <c r="H237" s="14" t="inlineStr">
        <is>
          <t>Propharm International S.R.L.</t>
        </is>
      </c>
      <c r="I237" s="14" t="n"/>
      <c r="J237" s="10" t="inlineStr">
        <is>
          <t>29.09.17</t>
        </is>
      </c>
      <c r="K237" s="33" t="n">
        <v>45536</v>
      </c>
      <c r="L237" s="10" t="inlineStr">
        <is>
          <t>00.09.2024</t>
        </is>
      </c>
      <c r="M237" s="28" t="n">
        <v>47362</v>
      </c>
      <c r="N237" s="10" t="inlineStr">
        <is>
          <t>00.09.2029</t>
        </is>
      </c>
      <c r="O237" s="10" t="inlineStr">
        <is>
          <t>N/A</t>
        </is>
      </c>
      <c r="P237" s="10" t="inlineStr">
        <is>
          <t>NA</t>
        </is>
      </c>
      <c r="Q237" s="10" t="inlineStr">
        <is>
          <t>30.06.2027</t>
        </is>
      </c>
      <c r="R237" s="21" t="n"/>
      <c r="S237" s="12" t="n"/>
      <c r="T237" s="12" t="n"/>
      <c r="U237" s="13" t="n">
        <v>104000</v>
      </c>
      <c r="V237" s="14" t="inlineStr">
        <is>
          <t xml:space="preserve">No. </t>
        </is>
      </c>
      <c r="W237" s="14" t="n">
        <v>74</v>
      </c>
      <c r="X237" s="14" t="n"/>
      <c r="Y237" s="90" t="n"/>
      <c r="Z237" s="455">
        <f>U237-W237</f>
        <v/>
      </c>
      <c r="AA237" s="456">
        <f>AC237+AH237+AK237+AN237+AQ237+AT237+AW237+AZ237+BC237+BF237+BI237+BL237+BO237</f>
        <v/>
      </c>
      <c r="AB237" s="457" t="n">
        <v>0</v>
      </c>
      <c r="AC237" s="458">
        <f>Z237-AD237-AE237-AB237</f>
        <v/>
      </c>
      <c r="AD237" s="459" t="n"/>
      <c r="AE237" s="462" t="n">
        <v>0</v>
      </c>
      <c r="AF237" s="14" t="n"/>
      <c r="AG237" s="14" t="n"/>
      <c r="AH237" s="14" t="n"/>
      <c r="AI237" s="14" t="n"/>
      <c r="AJ237" s="14" t="n"/>
      <c r="AK237" s="14" t="n"/>
      <c r="AL237" s="14" t="n"/>
      <c r="AM237" s="14" t="n"/>
      <c r="AN237" s="14" t="n"/>
      <c r="AO237" s="14" t="n"/>
      <c r="AP237" s="14" t="n"/>
      <c r="AQ237" s="14" t="n"/>
      <c r="AR237" s="14" t="n"/>
      <c r="AS237" s="14" t="n"/>
      <c r="AT237" s="14" t="n"/>
      <c r="AU237" s="14" t="n"/>
      <c r="AV237" s="14" t="n"/>
      <c r="AW237" s="14" t="n"/>
      <c r="AX237" s="14" t="n"/>
      <c r="AY237" s="14" t="n"/>
      <c r="AZ237" s="14" t="n"/>
      <c r="BA237" s="14" t="n"/>
      <c r="BB237" s="14" t="n"/>
      <c r="BC237" s="14" t="n"/>
      <c r="BD237" s="14" t="n"/>
      <c r="BE237" s="14" t="n"/>
      <c r="BF237" s="14" t="n"/>
      <c r="BG237" s="14" t="n"/>
      <c r="BH237" s="14" t="n"/>
      <c r="BI237" s="14" t="n"/>
      <c r="BJ237" s="14" t="n"/>
      <c r="BK237" s="14" t="n"/>
      <c r="BL237" s="14" t="n"/>
      <c r="BM237" s="14" t="n"/>
      <c r="BN237" s="14" t="n"/>
      <c r="BO237" s="14" t="n"/>
    </row>
    <row r="238" hidden="1" ht="11.85" customHeight="1">
      <c r="A238" s="8" t="inlineStr">
        <is>
          <t>SP</t>
        </is>
      </c>
      <c r="B238" s="14" t="inlineStr">
        <is>
          <t>18.06.2025</t>
        </is>
      </c>
      <c r="C238" s="14" t="n"/>
      <c r="D238" s="14" t="n">
        <v>2500168</v>
      </c>
      <c r="E238" s="14" t="inlineStr">
        <is>
          <t>SP0189</t>
        </is>
      </c>
      <c r="F238" s="8" t="inlineStr">
        <is>
          <t>Box-Natal Soft Gelatin Capsule</t>
        </is>
      </c>
      <c r="G238" s="14" t="inlineStr">
        <is>
          <t>SP2500042</t>
        </is>
      </c>
      <c r="H238" s="14" t="inlineStr">
        <is>
          <t>Xiamen Nicest Paper Products Co., Ltd.</t>
        </is>
      </c>
      <c r="I238" s="14" t="n"/>
      <c r="J238" s="10" t="inlineStr">
        <is>
          <t>NST-20250210KW003-001</t>
        </is>
      </c>
      <c r="K238" s="33" t="n">
        <v>45689</v>
      </c>
      <c r="L238" s="10" t="inlineStr">
        <is>
          <t>00.02.2025</t>
        </is>
      </c>
      <c r="M238" s="28" t="n">
        <v>46784</v>
      </c>
      <c r="N238" s="10" t="inlineStr">
        <is>
          <t>00.02.2028</t>
        </is>
      </c>
      <c r="O238" s="10" t="inlineStr">
        <is>
          <t>N/A</t>
        </is>
      </c>
      <c r="P238" s="10" t="inlineStr">
        <is>
          <t>NA</t>
        </is>
      </c>
      <c r="Q238" s="10" t="inlineStr">
        <is>
          <t>23.06.2027</t>
        </is>
      </c>
      <c r="R238" s="21" t="n"/>
      <c r="S238" s="12" t="n"/>
      <c r="T238" s="12" t="n"/>
      <c r="U238" s="13" t="n">
        <v>4100</v>
      </c>
      <c r="V238" s="14" t="inlineStr">
        <is>
          <t>No.</t>
        </is>
      </c>
      <c r="W238" s="14" t="n">
        <v>6</v>
      </c>
      <c r="X238" s="14" t="n"/>
      <c r="Y238" s="90" t="n"/>
      <c r="Z238" s="455">
        <f>U238-W238</f>
        <v/>
      </c>
      <c r="AA238" s="456">
        <f>AC238+AH238+AK238+AN238+AQ238+AT238+AW238+AZ238+BC238+BF238+BI238+BL238+BO238</f>
        <v/>
      </c>
      <c r="AB238" s="457" t="n">
        <v>0</v>
      </c>
      <c r="AC238" s="458">
        <f>Z238-AD238-AE238-AB238</f>
        <v/>
      </c>
      <c r="AD238" s="459" t="n"/>
      <c r="AE238" s="462" t="n">
        <v>0</v>
      </c>
      <c r="AF238" s="14" t="inlineStr">
        <is>
          <t>07.07.2025</t>
        </is>
      </c>
      <c r="AG238" s="14" t="inlineStr">
        <is>
          <t>C25G001</t>
        </is>
      </c>
      <c r="AH238" s="14" t="n">
        <v>-2494</v>
      </c>
      <c r="AI238" s="14" t="inlineStr">
        <is>
          <t>13.08.2025</t>
        </is>
      </c>
      <c r="AJ238" s="14" t="inlineStr">
        <is>
          <t>R-C25G001</t>
        </is>
      </c>
      <c r="AK238" s="14" t="n">
        <v>2494</v>
      </c>
      <c r="AL238" s="14" t="n"/>
      <c r="AM238" s="14" t="n"/>
      <c r="AN238" s="14" t="n"/>
      <c r="AO238" s="14" t="n"/>
      <c r="AP238" s="14" t="n"/>
      <c r="AQ238" s="14" t="n"/>
      <c r="AR238" s="14" t="n"/>
      <c r="AS238" s="14" t="n"/>
      <c r="AT238" s="14" t="n"/>
      <c r="AU238" s="14" t="n"/>
      <c r="AV238" s="14" t="n"/>
      <c r="AW238" s="14" t="n"/>
      <c r="AX238" s="14" t="n"/>
      <c r="AY238" s="14" t="n"/>
      <c r="AZ238" s="14" t="n"/>
      <c r="BA238" s="14" t="n"/>
      <c r="BB238" s="14" t="n"/>
      <c r="BC238" s="14" t="n"/>
      <c r="BD238" s="14" t="n"/>
      <c r="BE238" s="14" t="n"/>
      <c r="BF238" s="14" t="n"/>
      <c r="BG238" s="14" t="n"/>
      <c r="BH238" s="14" t="n"/>
      <c r="BI238" s="14" t="n"/>
      <c r="BJ238" s="14" t="n"/>
      <c r="BK238" s="14" t="n"/>
      <c r="BL238" s="14" t="n"/>
      <c r="BM238" s="14" t="n"/>
      <c r="BN238" s="14" t="n"/>
      <c r="BO238" s="14" t="n"/>
    </row>
    <row r="239" hidden="1" ht="11.85" customHeight="1">
      <c r="A239" s="8" t="inlineStr">
        <is>
          <t>PP</t>
        </is>
      </c>
      <c r="B239" s="14" t="inlineStr">
        <is>
          <t>18.06.2025</t>
        </is>
      </c>
      <c r="C239" s="14" t="n"/>
      <c r="D239" s="14" t="n">
        <v>2500170</v>
      </c>
      <c r="E239" s="14" t="inlineStr">
        <is>
          <t>PP0095</t>
        </is>
      </c>
      <c r="F239" s="8" t="inlineStr">
        <is>
          <t>Assembeled Outer tube (76*11mm) Tee Shape for Tecnomaco Applicator</t>
        </is>
      </c>
      <c r="G239" s="14" t="inlineStr">
        <is>
          <t>PP2500072</t>
        </is>
      </c>
      <c r="H239" s="14" t="inlineStr">
        <is>
          <t>JianErkang Medical Co., Ltd</t>
        </is>
      </c>
      <c r="I239" s="14" t="n"/>
      <c r="J239" s="10" t="inlineStr">
        <is>
          <t>250120</t>
        </is>
      </c>
      <c r="K239" s="8" t="inlineStr">
        <is>
          <t>20.01.2025</t>
        </is>
      </c>
      <c r="L239" s="10" t="inlineStr">
        <is>
          <t>20.01.2025</t>
        </is>
      </c>
      <c r="M239" s="14" t="inlineStr">
        <is>
          <t>19.01.2030</t>
        </is>
      </c>
      <c r="N239" s="10" t="inlineStr">
        <is>
          <t>19.01.2030</t>
        </is>
      </c>
      <c r="O239" s="10" t="inlineStr">
        <is>
          <t>N/A</t>
        </is>
      </c>
      <c r="P239" s="10" t="inlineStr">
        <is>
          <t>NA</t>
        </is>
      </c>
      <c r="Q239" s="10" t="n"/>
      <c r="R239" s="21" t="n"/>
      <c r="S239" s="12" t="n"/>
      <c r="T239" s="12" t="n"/>
      <c r="U239" s="13" t="n">
        <v>34000</v>
      </c>
      <c r="V239" s="14" t="inlineStr">
        <is>
          <t>No.</t>
        </is>
      </c>
      <c r="W239" s="14" t="n">
        <v>74</v>
      </c>
      <c r="X239" s="14" t="n"/>
      <c r="Y239" s="90" t="n"/>
      <c r="Z239" s="455">
        <f>U239-W239</f>
        <v/>
      </c>
      <c r="AA239" s="456">
        <f>AC239+AH239+AK239+AN239+AQ239+AT239+AW239+AZ239+BC239+BF239+BI239+BL239+BO239</f>
        <v/>
      </c>
      <c r="AB239" s="457" t="n">
        <v>0</v>
      </c>
      <c r="AC239" s="458">
        <f>Z239-AD239-AE239-AB239</f>
        <v/>
      </c>
      <c r="AD239" s="459" t="n"/>
      <c r="AE239" s="462" t="n">
        <v>0</v>
      </c>
      <c r="AF239" s="14" t="inlineStr">
        <is>
          <t>28.12.2025</t>
        </is>
      </c>
      <c r="AG239" s="14" t="inlineStr">
        <is>
          <t>L25L006</t>
        </is>
      </c>
      <c r="AH239" s="14" t="n">
        <v>-12990</v>
      </c>
      <c r="AI239" s="14" t="inlineStr">
        <is>
          <t>05.01.2026</t>
        </is>
      </c>
      <c r="AJ239" s="14" t="inlineStr">
        <is>
          <t>R-L25L006</t>
        </is>
      </c>
      <c r="AK239" s="14" t="n">
        <v>1109</v>
      </c>
      <c r="AL239" s="14" t="inlineStr">
        <is>
          <t>23.02.2026</t>
        </is>
      </c>
      <c r="AM239" s="14" t="inlineStr">
        <is>
          <t>L26B010</t>
        </is>
      </c>
      <c r="AN239" s="14" t="n">
        <v>-3000</v>
      </c>
      <c r="AO239" s="14" t="n"/>
      <c r="AP239" s="14" t="n"/>
      <c r="AQ239" s="14" t="n"/>
      <c r="AR239" s="14" t="n"/>
      <c r="AS239" s="14" t="n"/>
      <c r="AT239" s="14" t="n"/>
      <c r="AU239" s="14" t="n"/>
      <c r="AV239" s="14" t="n"/>
      <c r="AW239" s="14" t="n"/>
      <c r="AX239" s="14" t="n"/>
      <c r="AY239" s="14" t="n"/>
      <c r="AZ239" s="14" t="n"/>
      <c r="BA239" s="14" t="n"/>
      <c r="BB239" s="14" t="n"/>
      <c r="BC239" s="14" t="n"/>
      <c r="BD239" s="14" t="n"/>
      <c r="BE239" s="14" t="n"/>
      <c r="BF239" s="14" t="n"/>
      <c r="BG239" s="14" t="n"/>
      <c r="BH239" s="14" t="n"/>
      <c r="BI239" s="14" t="n"/>
      <c r="BJ239" s="14" t="n"/>
      <c r="BK239" s="14" t="n"/>
      <c r="BL239" s="14" t="n"/>
      <c r="BM239" s="14" t="n"/>
      <c r="BN239" s="14" t="n"/>
      <c r="BO239" s="14" t="n"/>
    </row>
    <row r="240" hidden="1" ht="11.85" customHeight="1">
      <c r="A240" s="8" t="inlineStr">
        <is>
          <t>SP</t>
        </is>
      </c>
      <c r="B240" s="14" t="inlineStr">
        <is>
          <t>18.06.2025</t>
        </is>
      </c>
      <c r="C240" s="14" t="n"/>
      <c r="D240" s="14" t="n">
        <v>2500172</v>
      </c>
      <c r="E240" s="14" t="inlineStr">
        <is>
          <t>SP0197</t>
        </is>
      </c>
      <c r="F240" s="8" t="inlineStr">
        <is>
          <t>Label-FAS Chlorex Sterile Solution 1% Clear-3ml [Size 5.5 cm x 4 cm]</t>
        </is>
      </c>
      <c r="G240" s="14" t="inlineStr">
        <is>
          <t>SP2500044</t>
        </is>
      </c>
      <c r="H240" s="14" t="inlineStr">
        <is>
          <t>Xiamen Nicest Paper Products Co., Ltd.</t>
        </is>
      </c>
      <c r="I240" s="14" t="n"/>
      <c r="J240" s="10" t="inlineStr">
        <is>
          <t>20250516NST-REP</t>
        </is>
      </c>
      <c r="K240" s="33" t="n">
        <v>45778</v>
      </c>
      <c r="L240" s="10" t="inlineStr">
        <is>
          <t>00.05.2025</t>
        </is>
      </c>
      <c r="M240" s="28" t="n">
        <v>46874</v>
      </c>
      <c r="N240" s="10" t="inlineStr">
        <is>
          <t>00.05.2028</t>
        </is>
      </c>
      <c r="O240" s="10" t="inlineStr">
        <is>
          <t>N/A</t>
        </is>
      </c>
      <c r="P240" s="10" t="inlineStr">
        <is>
          <t>NA</t>
        </is>
      </c>
      <c r="Q240" s="10" t="inlineStr">
        <is>
          <t>23.06.2027</t>
        </is>
      </c>
      <c r="R240" s="21" t="n"/>
      <c r="S240" s="12" t="n"/>
      <c r="T240" s="12" t="n"/>
      <c r="U240" s="13" t="n">
        <v>50000</v>
      </c>
      <c r="V240" s="14" t="inlineStr">
        <is>
          <t>No.</t>
        </is>
      </c>
      <c r="W240" s="14" t="n"/>
      <c r="X240" s="14" t="n"/>
      <c r="Y240" s="90" t="n"/>
      <c r="Z240" s="455">
        <f>U240-W240</f>
        <v/>
      </c>
      <c r="AA240" s="456">
        <f>AC240+AH240+AK240+AN240+AQ240+AT240+AW240+AZ240+BC240+BF240+BI240+BL240+BO240</f>
        <v/>
      </c>
      <c r="AB240" s="457" t="n">
        <v>0</v>
      </c>
      <c r="AC240" s="458">
        <f>Z240-AD240-AE240-AB240</f>
        <v/>
      </c>
      <c r="AD240" s="459" t="n"/>
      <c r="AE240" s="462" t="n">
        <v>0</v>
      </c>
      <c r="AF240" s="14" t="inlineStr">
        <is>
          <t>22.06.2025</t>
        </is>
      </c>
      <c r="AG240" s="14" t="inlineStr">
        <is>
          <t>MR250115</t>
        </is>
      </c>
      <c r="AH240" s="14" t="n">
        <v>-2497</v>
      </c>
      <c r="AI240" s="14" t="inlineStr">
        <is>
          <t>22.06.2025</t>
        </is>
      </c>
      <c r="AJ240" s="14" t="inlineStr">
        <is>
          <t>MR250115</t>
        </is>
      </c>
      <c r="AK240" s="14" t="n">
        <v>2040</v>
      </c>
      <c r="AL240" s="14" t="inlineStr">
        <is>
          <t>15.07.2025</t>
        </is>
      </c>
      <c r="AM240" s="14" t="inlineStr">
        <is>
          <t>L25G005</t>
        </is>
      </c>
      <c r="AN240" s="14" t="n">
        <v>-27430</v>
      </c>
      <c r="AO240" s="14" t="inlineStr">
        <is>
          <t>18.08.2025</t>
        </is>
      </c>
      <c r="AP240" s="14" t="inlineStr">
        <is>
          <t>R-L25G005</t>
        </is>
      </c>
      <c r="AQ240" s="14" t="n">
        <v>655</v>
      </c>
      <c r="AR240" s="14" t="inlineStr">
        <is>
          <t>11.01.2026</t>
        </is>
      </c>
      <c r="AS240" s="14" t="inlineStr">
        <is>
          <t>L26A007</t>
        </is>
      </c>
      <c r="AT240" s="14" t="n">
        <v>-2040</v>
      </c>
      <c r="AU240" s="14" t="n"/>
      <c r="AV240" s="14" t="n"/>
      <c r="AW240" s="14" t="n"/>
      <c r="AX240" s="14" t="n"/>
      <c r="AY240" s="14" t="n"/>
      <c r="AZ240" s="14" t="n"/>
      <c r="BA240" s="14" t="n"/>
      <c r="BB240" s="14" t="n"/>
      <c r="BC240" s="14" t="n"/>
      <c r="BD240" s="14" t="n"/>
      <c r="BE240" s="14" t="n"/>
      <c r="BF240" s="14" t="n"/>
      <c r="BG240" s="14" t="n"/>
      <c r="BH240" s="14" t="n"/>
      <c r="BI240" s="14" t="n"/>
      <c r="BJ240" s="14" t="n"/>
      <c r="BK240" s="14" t="n"/>
      <c r="BL240" s="14" t="n"/>
      <c r="BM240" s="14" t="n"/>
      <c r="BN240" s="14" t="n"/>
      <c r="BO240" s="14" t="n"/>
    </row>
    <row r="241" hidden="1" ht="11.85" customHeight="1">
      <c r="A241" s="8" t="inlineStr">
        <is>
          <t>PP</t>
        </is>
      </c>
      <c r="B241" s="14" t="inlineStr">
        <is>
          <t>19.06.2025</t>
        </is>
      </c>
      <c r="C241" s="14" t="n"/>
      <c r="D241" s="14" t="n">
        <v>2500174</v>
      </c>
      <c r="E241" s="14" t="inlineStr">
        <is>
          <t>PP0079</t>
        </is>
      </c>
      <c r="F241" s="8" t="inlineStr">
        <is>
          <t>Medical Sponge size:53X48X10mm</t>
        </is>
      </c>
      <c r="G241" s="14" t="inlineStr">
        <is>
          <t>PP2500074</t>
        </is>
      </c>
      <c r="H241" s="14" t="inlineStr">
        <is>
          <t>JianErkang Medical Co., Ltd</t>
        </is>
      </c>
      <c r="I241" s="14" t="n"/>
      <c r="J241" s="10" t="inlineStr">
        <is>
          <t>20250206</t>
        </is>
      </c>
      <c r="K241" s="9" t="n">
        <v>45810</v>
      </c>
      <c r="L241" s="10" t="inlineStr">
        <is>
          <t>06.02.2025</t>
        </is>
      </c>
      <c r="M241" s="35" t="n">
        <v>46540</v>
      </c>
      <c r="N241" s="10" t="inlineStr">
        <is>
          <t>06.02.2027</t>
        </is>
      </c>
      <c r="O241" s="10" t="inlineStr">
        <is>
          <t>N/A</t>
        </is>
      </c>
      <c r="P241" s="10" t="inlineStr">
        <is>
          <t>NA</t>
        </is>
      </c>
      <c r="Q241" s="10" t="inlineStr">
        <is>
          <t>24.06.2027</t>
        </is>
      </c>
      <c r="R241" s="21" t="n"/>
      <c r="S241" s="12" t="n"/>
      <c r="T241" s="12" t="n"/>
      <c r="U241" s="13" t="n">
        <v>7100</v>
      </c>
      <c r="V241" s="14" t="inlineStr">
        <is>
          <t>No.</t>
        </is>
      </c>
      <c r="W241" s="14" t="n">
        <v>38</v>
      </c>
      <c r="X241" s="14" t="n"/>
      <c r="Y241" s="90" t="n"/>
      <c r="Z241" s="455">
        <f>U241-W241</f>
        <v/>
      </c>
      <c r="AA241" s="456">
        <f>AC241+AH241+AK241+AN241+AQ241+AT241+AW241+AZ241+BC241+BF241+BI241+BL241+BO241</f>
        <v/>
      </c>
      <c r="AB241" s="457" t="n">
        <v>0</v>
      </c>
      <c r="AC241" s="458">
        <f>Z241-AD241-AE241-AB241</f>
        <v/>
      </c>
      <c r="AD241" s="459" t="n"/>
      <c r="AE241" s="462" t="n">
        <v>0</v>
      </c>
      <c r="AF241" s="14" t="n"/>
      <c r="AG241" s="14" t="n"/>
      <c r="AH241" s="14" t="n"/>
      <c r="AI241" s="14" t="n"/>
      <c r="AJ241" s="14" t="n"/>
      <c r="AK241" s="14" t="n"/>
      <c r="AL241" s="14" t="n"/>
      <c r="AM241" s="14" t="n"/>
      <c r="AN241" s="14" t="n"/>
      <c r="AO241" s="14" t="n"/>
      <c r="AP241" s="14" t="n"/>
      <c r="AQ241" s="14" t="n"/>
      <c r="AR241" s="14" t="n"/>
      <c r="AS241" s="14" t="n"/>
      <c r="AT241" s="14" t="n"/>
      <c r="AU241" s="14" t="n"/>
      <c r="AV241" s="14" t="n"/>
      <c r="AW241" s="14" t="n"/>
      <c r="AX241" s="14" t="n"/>
      <c r="AY241" s="14" t="n"/>
      <c r="AZ241" s="14" t="n"/>
      <c r="BA241" s="14" t="n"/>
      <c r="BB241" s="14" t="n"/>
      <c r="BC241" s="14" t="n"/>
      <c r="BD241" s="14" t="n"/>
      <c r="BE241" s="14" t="n"/>
      <c r="BF241" s="14" t="n"/>
      <c r="BG241" s="14" t="n"/>
      <c r="BH241" s="14" t="n"/>
      <c r="BI241" s="14" t="n"/>
      <c r="BJ241" s="14" t="n"/>
      <c r="BK241" s="14" t="n"/>
      <c r="BL241" s="14" t="n"/>
      <c r="BM241" s="14" t="n"/>
      <c r="BN241" s="14" t="n"/>
      <c r="BO241" s="14" t="n"/>
    </row>
    <row r="242" hidden="1" ht="11.85" customHeight="1">
      <c r="A242" s="8" t="inlineStr">
        <is>
          <t>PP</t>
        </is>
      </c>
      <c r="B242" s="14" t="inlineStr">
        <is>
          <t>19.06.2025</t>
        </is>
      </c>
      <c r="C242" s="14" t="n"/>
      <c r="D242" s="14" t="n">
        <v>2500175</v>
      </c>
      <c r="E242" s="14" t="inlineStr">
        <is>
          <t>PP0048</t>
        </is>
      </c>
      <c r="F242" s="8" t="inlineStr">
        <is>
          <t>FAS Chlorex C2 4% Sponge cover film 408mm width</t>
        </is>
      </c>
      <c r="G242" s="14" t="inlineStr">
        <is>
          <t>PP2500075</t>
        </is>
      </c>
      <c r="H242" s="14" t="inlineStr">
        <is>
          <t>JianErkang Medical Co., Ltd</t>
        </is>
      </c>
      <c r="I242" s="14" t="n"/>
      <c r="J242" s="10" t="inlineStr">
        <is>
          <t>250413</t>
        </is>
      </c>
      <c r="K242" s="8" t="inlineStr">
        <is>
          <t>13/04/2025</t>
        </is>
      </c>
      <c r="L242" s="10" t="inlineStr">
        <is>
          <t>13.04.2025</t>
        </is>
      </c>
      <c r="M242" s="35" t="n">
        <v>47821</v>
      </c>
      <c r="N242" s="10" t="inlineStr">
        <is>
          <t>12.04.2030</t>
        </is>
      </c>
      <c r="O242" s="10" t="inlineStr">
        <is>
          <t>N/A</t>
        </is>
      </c>
      <c r="P242" s="10" t="inlineStr">
        <is>
          <t>NA</t>
        </is>
      </c>
      <c r="Q242" s="10" t="inlineStr">
        <is>
          <t>24.06.2027</t>
        </is>
      </c>
      <c r="R242" s="21" t="n">
        <v>14</v>
      </c>
      <c r="S242" s="12" t="n"/>
      <c r="T242" s="12" t="n"/>
      <c r="U242" s="13" t="n">
        <v>372.2</v>
      </c>
      <c r="V242" s="14" t="inlineStr">
        <is>
          <t>Kg.</t>
        </is>
      </c>
      <c r="W242" s="14" t="n">
        <v>0.165</v>
      </c>
      <c r="X242" s="14" t="n"/>
      <c r="Y242" s="90" t="n"/>
      <c r="Z242" s="455" t="n">
        <v>372.035</v>
      </c>
      <c r="AA242" s="456">
        <f>AC242+AH242+AK242+AN242+AQ242+AT242+AW242+AZ242+BC242+BF242+BI242+BL242+BO242</f>
        <v/>
      </c>
      <c r="AB242" s="457" t="n">
        <v>0</v>
      </c>
      <c r="AC242" s="458" t="n">
        <v>372.035</v>
      </c>
      <c r="AD242" s="459" t="n"/>
      <c r="AE242" s="462" t="n">
        <v>0</v>
      </c>
      <c r="AF242" s="14" t="inlineStr">
        <is>
          <t>22.06.2025</t>
        </is>
      </c>
      <c r="AG242" s="14" t="inlineStr">
        <is>
          <t>L25F006</t>
        </is>
      </c>
      <c r="AH242" s="14" t="n">
        <v>-52.8</v>
      </c>
      <c r="AI242" s="14" t="inlineStr">
        <is>
          <t>24.06.2025</t>
        </is>
      </c>
      <c r="AJ242" s="14" t="inlineStr">
        <is>
          <t>MR250117</t>
        </is>
      </c>
      <c r="AK242" s="14" t="n">
        <v>-26.3</v>
      </c>
      <c r="AL242" s="14" t="inlineStr">
        <is>
          <t>26.06.2025</t>
        </is>
      </c>
      <c r="AM242" s="14" t="inlineStr">
        <is>
          <t>R-L25F006</t>
        </is>
      </c>
      <c r="AN242" s="14" t="n">
        <v>18.3</v>
      </c>
      <c r="AO242" s="14" t="inlineStr">
        <is>
          <t>02.09.2025</t>
        </is>
      </c>
      <c r="AP242" s="14" t="n">
        <v>220915</v>
      </c>
      <c r="AQ242" s="14" t="n">
        <v>-45.1</v>
      </c>
      <c r="AR242" s="14" t="inlineStr">
        <is>
          <t>03.09.2025</t>
        </is>
      </c>
      <c r="AS242" s="14" t="inlineStr">
        <is>
          <t>R-220915</t>
        </is>
      </c>
      <c r="AT242" s="14" t="n">
        <v>17.115</v>
      </c>
      <c r="AU242" s="14" t="inlineStr">
        <is>
          <t>17.11.2025</t>
        </is>
      </c>
      <c r="AV242" s="14" t="n">
        <v>220915</v>
      </c>
      <c r="AW242" s="14" t="n">
        <v>-123</v>
      </c>
      <c r="AX242" s="14" t="n"/>
      <c r="AY242" s="14" t="n"/>
      <c r="AZ242" s="14" t="n">
        <v>3.95</v>
      </c>
      <c r="BA242" s="14" t="inlineStr">
        <is>
          <t>04.12.2025</t>
        </is>
      </c>
      <c r="BB242" s="14" t="inlineStr">
        <is>
          <t>R-L25K008</t>
        </is>
      </c>
      <c r="BC242" s="14" t="n">
        <v>36.207</v>
      </c>
      <c r="BD242" s="14" t="inlineStr">
        <is>
          <t>14.12.2025</t>
        </is>
      </c>
      <c r="BE242" s="14" t="inlineStr">
        <is>
          <t>NI0433</t>
        </is>
      </c>
      <c r="BF242" s="14" t="n">
        <v>-64.3</v>
      </c>
      <c r="BG242" s="14" t="inlineStr">
        <is>
          <t>15.12.2025</t>
        </is>
      </c>
      <c r="BH242" s="14" t="inlineStr">
        <is>
          <t>NI0433</t>
        </is>
      </c>
      <c r="BI242" s="14" t="n">
        <v>-79.5</v>
      </c>
      <c r="BJ242" s="14" t="inlineStr">
        <is>
          <t>21.12.2025 27.01.2026</t>
        </is>
      </c>
      <c r="BK242" s="14" t="inlineStr">
        <is>
          <t>R-NI0443 R-L26A014</t>
        </is>
      </c>
      <c r="BL242" s="14">
        <f>(27.27+5.875)</f>
        <v/>
      </c>
      <c r="BM242" s="14" t="inlineStr">
        <is>
          <t>3-19.01.2026</t>
        </is>
      </c>
      <c r="BN242" s="14" t="inlineStr">
        <is>
          <t>L26A012-4</t>
        </is>
      </c>
      <c r="BO242" s="14" t="n">
        <v>-83.87700000000001</v>
      </c>
    </row>
    <row r="243" hidden="1" ht="11.85" customHeight="1">
      <c r="A243" s="8" t="inlineStr">
        <is>
          <t>PP</t>
        </is>
      </c>
      <c r="B243" s="14" t="inlineStr">
        <is>
          <t>19.06.2025</t>
        </is>
      </c>
      <c r="C243" s="14" t="n"/>
      <c r="D243" s="14" t="n">
        <v>2500176</v>
      </c>
      <c r="E243" s="14" t="inlineStr">
        <is>
          <t>PP0092</t>
        </is>
      </c>
      <c r="F243" s="8" t="inlineStr">
        <is>
          <t>Transparent Plastic Bottom Film 420 mm width 330 thickness</t>
        </is>
      </c>
      <c r="G243" s="14" t="inlineStr">
        <is>
          <t>PP2500076</t>
        </is>
      </c>
      <c r="H243" s="14" t="inlineStr">
        <is>
          <t>JianErkang Medical Co., Ltd</t>
        </is>
      </c>
      <c r="I243" s="14" t="n"/>
      <c r="J243" s="10" t="inlineStr">
        <is>
          <t>250413</t>
        </is>
      </c>
      <c r="K243" s="8" t="inlineStr">
        <is>
          <t>13/04/2025</t>
        </is>
      </c>
      <c r="L243" s="10" t="inlineStr">
        <is>
          <t>13.04.2025</t>
        </is>
      </c>
      <c r="M243" s="35" t="n">
        <v>47821</v>
      </c>
      <c r="N243" s="10" t="inlineStr">
        <is>
          <t>12.04.2030</t>
        </is>
      </c>
      <c r="O243" s="10" t="inlineStr">
        <is>
          <t>N/A</t>
        </is>
      </c>
      <c r="P243" s="10" t="inlineStr">
        <is>
          <t>NA</t>
        </is>
      </c>
      <c r="Q243" s="10" t="inlineStr">
        <is>
          <t>24.06.2027</t>
        </is>
      </c>
      <c r="R243" s="21" t="n">
        <v>27</v>
      </c>
      <c r="S243" s="12" t="n"/>
      <c r="T243" s="12" t="n"/>
      <c r="U243" s="13" t="n">
        <v>1088.4</v>
      </c>
      <c r="V243" s="14" t="inlineStr">
        <is>
          <t>Kg.</t>
        </is>
      </c>
      <c r="W243" s="14" t="n">
        <v>0.136</v>
      </c>
      <c r="X243" s="14" t="n"/>
      <c r="Y243" s="90" t="n"/>
      <c r="Z243" s="455">
        <f>U243-W243</f>
        <v/>
      </c>
      <c r="AA243" s="456">
        <f>AC243+AH243+AK243+AN243+AQ243+AT243+AW243+AZ243+BC243+BF243+BI243+BL243+BO243</f>
        <v/>
      </c>
      <c r="AB243" s="457" t="n">
        <v>0</v>
      </c>
      <c r="AC243" s="458">
        <f>Z243-AD243-AE243-AB243</f>
        <v/>
      </c>
      <c r="AD243" s="459" t="n"/>
      <c r="AE243" s="462" t="n">
        <v>0</v>
      </c>
      <c r="AF243" s="14" t="inlineStr">
        <is>
          <t>15.12.2025</t>
        </is>
      </c>
      <c r="AG243" s="14" t="inlineStr">
        <is>
          <t>NI0443</t>
        </is>
      </c>
      <c r="AH243" s="14" t="n">
        <v>-114</v>
      </c>
      <c r="AI243" s="14" t="inlineStr">
        <is>
          <t>18.12.2025</t>
        </is>
      </c>
      <c r="AJ243" s="14" t="inlineStr">
        <is>
          <t>MR250263</t>
        </is>
      </c>
      <c r="AK243" s="14" t="n">
        <v>-41.7</v>
      </c>
      <c r="AL243" s="14" t="inlineStr">
        <is>
          <t>21.12.2025</t>
        </is>
      </c>
      <c r="AM243" s="14" t="inlineStr">
        <is>
          <t>R-NI0443</t>
        </is>
      </c>
      <c r="AN243" s="14" t="n">
        <v>26.34</v>
      </c>
      <c r="AO243" s="14" t="inlineStr">
        <is>
          <t>28.12.2025</t>
        </is>
      </c>
      <c r="AP243" s="14" t="inlineStr">
        <is>
          <t>L25L009</t>
        </is>
      </c>
      <c r="AQ243" s="14" t="n">
        <v>-121.2</v>
      </c>
      <c r="AR243" s="14" t="inlineStr">
        <is>
          <t>31.12.2025</t>
        </is>
      </c>
      <c r="AS243" s="14" t="inlineStr">
        <is>
          <t>R-L25L009</t>
        </is>
      </c>
      <c r="AT243" s="14" t="n">
        <v>4.065</v>
      </c>
      <c r="AU243" s="14" t="inlineStr">
        <is>
          <t>06.01.2026</t>
        </is>
      </c>
      <c r="AV243" s="14" t="inlineStr">
        <is>
          <t>L26A002</t>
        </is>
      </c>
      <c r="AW243" s="14" t="n">
        <v>-105.8</v>
      </c>
      <c r="AX243" s="14" t="inlineStr">
        <is>
          <t>06.01.2026</t>
        </is>
      </c>
      <c r="AY243" s="14" t="inlineStr">
        <is>
          <t>L26A003</t>
        </is>
      </c>
      <c r="AZ243" s="14" t="n">
        <v>-118.1</v>
      </c>
      <c r="BA243" s="14" t="inlineStr">
        <is>
          <t>12.01.2026</t>
        </is>
      </c>
      <c r="BB243" s="14" t="inlineStr">
        <is>
          <t>R-L26A003</t>
        </is>
      </c>
      <c r="BC243" s="14" t="n">
        <v>1.145</v>
      </c>
      <c r="BD243" s="14" t="inlineStr">
        <is>
          <t>13.01.2026</t>
        </is>
      </c>
      <c r="BE243" s="14" t="inlineStr">
        <is>
          <t>R-L26A002</t>
        </is>
      </c>
      <c r="BF243" s="14" t="n">
        <v>25.395</v>
      </c>
      <c r="BG243" s="14" t="inlineStr">
        <is>
          <t>18.01.2026 3-19.01.2026</t>
        </is>
      </c>
      <c r="BH243" s="14" t="inlineStr">
        <is>
          <t>L26A011-2-3-4</t>
        </is>
      </c>
      <c r="BI243" s="14">
        <f>-(140.8+169.9+88.5+42.2)</f>
        <v/>
      </c>
      <c r="BJ243" s="14" t="inlineStr">
        <is>
          <t>21.01.2026 27.01.2026</t>
        </is>
      </c>
      <c r="BK243" s="14" t="inlineStr">
        <is>
          <t>R-L26A011 R-L26A014</t>
        </is>
      </c>
      <c r="BL243" s="14">
        <f>(7.195+60.85)</f>
        <v/>
      </c>
      <c r="BM243" s="14" t="inlineStr">
        <is>
          <t>17.02.2026 18.02.2026</t>
        </is>
      </c>
      <c r="BN243" s="14" t="inlineStr">
        <is>
          <t>L26B005 L26B006</t>
        </is>
      </c>
      <c r="BO243" s="14">
        <f>-(91.4+140.9+38.754)</f>
        <v/>
      </c>
    </row>
    <row r="244" hidden="1" ht="11.85" customHeight="1">
      <c r="A244" s="8" t="inlineStr">
        <is>
          <t>SP</t>
        </is>
      </c>
      <c r="B244" s="14" t="inlineStr">
        <is>
          <t>19.06.2025</t>
        </is>
      </c>
      <c r="C244" s="14" t="n"/>
      <c r="D244" s="14" t="n">
        <v>2500178</v>
      </c>
      <c r="E244" s="14" t="inlineStr">
        <is>
          <t>SP0195</t>
        </is>
      </c>
      <c r="F244" s="8" t="inlineStr">
        <is>
          <t>Box-FAS-CEL Oxidised Regenerated Cellulose Absorbable Hemostat Knit-Ref. No.: FAS47K</t>
        </is>
      </c>
      <c r="G244" s="14" t="inlineStr">
        <is>
          <t>SP2500045</t>
        </is>
      </c>
      <c r="H244" s="14" t="inlineStr">
        <is>
          <t>Xiamen Nicest Paper Products Co., Ltd.</t>
        </is>
      </c>
      <c r="I244" s="14" t="n"/>
      <c r="J244" s="10" t="inlineStr">
        <is>
          <t>20241227-SMALL002</t>
        </is>
      </c>
      <c r="K244" s="33" t="n">
        <v>45627</v>
      </c>
      <c r="L244" s="10" t="inlineStr">
        <is>
          <t>00.12.2024</t>
        </is>
      </c>
      <c r="M244" s="28" t="n">
        <v>46722</v>
      </c>
      <c r="N244" s="10" t="inlineStr">
        <is>
          <t>00.12.2027</t>
        </is>
      </c>
      <c r="O244" s="10" t="inlineStr">
        <is>
          <t>N/A</t>
        </is>
      </c>
      <c r="P244" s="10" t="inlineStr">
        <is>
          <t>NA</t>
        </is>
      </c>
      <c r="Q244" s="8" t="inlineStr">
        <is>
          <t>22.06.2027</t>
        </is>
      </c>
      <c r="R244" s="21" t="n">
        <v>1</v>
      </c>
      <c r="S244" s="12" t="n">
        <v>500</v>
      </c>
      <c r="T244" s="12" t="n"/>
      <c r="U244" s="13">
        <f>R244*S244+T244</f>
        <v/>
      </c>
      <c r="V244" s="14" t="inlineStr">
        <is>
          <t>No.</t>
        </is>
      </c>
      <c r="W244" s="14" t="n">
        <v>3</v>
      </c>
      <c r="X244" s="14" t="n"/>
      <c r="Y244" s="90" t="n"/>
      <c r="Z244" s="455">
        <f>U244-W244</f>
        <v/>
      </c>
      <c r="AA244" s="456">
        <f>AC244+AH244+AK244+AN244+AQ244+AT244+AW244+AZ244+BC244+BF244+BI244+BL244+BO244</f>
        <v/>
      </c>
      <c r="AB244" s="457" t="n">
        <v>0</v>
      </c>
      <c r="AC244" s="458">
        <f>Z244-AD244-AE244-AB244</f>
        <v/>
      </c>
      <c r="AD244" s="459" t="n"/>
      <c r="AE244" s="462" t="n">
        <v>0</v>
      </c>
      <c r="AF244" s="14" t="n"/>
      <c r="AG244" s="14" t="n"/>
      <c r="AH244" s="14" t="n"/>
      <c r="AI244" s="14" t="n"/>
      <c r="AJ244" s="14" t="n"/>
      <c r="AK244" s="14" t="n"/>
      <c r="AL244" s="14" t="n"/>
      <c r="AM244" s="14" t="n"/>
      <c r="AN244" s="14" t="n"/>
      <c r="AO244" s="14" t="n"/>
      <c r="AP244" s="14" t="n"/>
      <c r="AQ244" s="14" t="n"/>
      <c r="AR244" s="14" t="n"/>
      <c r="AS244" s="14" t="n"/>
      <c r="AT244" s="14" t="n"/>
      <c r="AU244" s="14" t="n"/>
      <c r="AV244" s="14" t="n"/>
      <c r="AW244" s="14" t="n"/>
      <c r="AX244" s="14" t="n"/>
      <c r="AY244" s="14" t="n"/>
      <c r="AZ244" s="14" t="n"/>
      <c r="BA244" s="14" t="n"/>
      <c r="BB244" s="14" t="n"/>
      <c r="BC244" s="14" t="n"/>
      <c r="BD244" s="14" t="n"/>
      <c r="BE244" s="14" t="n"/>
      <c r="BF244" s="14" t="n"/>
      <c r="BG244" s="14" t="n"/>
      <c r="BH244" s="14" t="n"/>
      <c r="BI244" s="14" t="n"/>
      <c r="BJ244" s="14" t="n"/>
      <c r="BK244" s="14" t="n"/>
      <c r="BL244" s="14" t="n"/>
      <c r="BM244" s="14" t="n"/>
      <c r="BN244" s="14" t="n"/>
      <c r="BO244" s="14" t="n"/>
    </row>
    <row r="245" hidden="1" ht="11.85" customHeight="1">
      <c r="A245" s="8" t="inlineStr">
        <is>
          <t>PP</t>
        </is>
      </c>
      <c r="B245" s="14" t="inlineStr">
        <is>
          <t>19.06.2025</t>
        </is>
      </c>
      <c r="C245" s="14" t="n"/>
      <c r="D245" s="14" t="n">
        <v>2500179</v>
      </c>
      <c r="E245" s="14" t="inlineStr">
        <is>
          <t>PP0035</t>
        </is>
      </c>
      <c r="F245" s="8" t="inlineStr">
        <is>
          <t>Regulator Disc [D 24/L 6mm] PP/PE fiber 0.08g/cm3-Applicator 26ml</t>
        </is>
      </c>
      <c r="G245" s="14" t="inlineStr">
        <is>
          <t>PP2500078</t>
        </is>
      </c>
      <c r="H245" s="14" t="inlineStr">
        <is>
          <t>Propharm International S.R.L.</t>
        </is>
      </c>
      <c r="I245" s="14" t="n"/>
      <c r="J245" s="10" t="inlineStr">
        <is>
          <t>001006</t>
        </is>
      </c>
      <c r="K245" s="8" t="inlineStr">
        <is>
          <t>31.01.2025</t>
        </is>
      </c>
      <c r="L245" s="10" t="inlineStr">
        <is>
          <t>31.01.2025</t>
        </is>
      </c>
      <c r="M245" s="14" t="inlineStr">
        <is>
          <t>31.01.2027</t>
        </is>
      </c>
      <c r="N245" s="10" t="inlineStr">
        <is>
          <t>31.01.2027</t>
        </is>
      </c>
      <c r="O245" s="10" t="inlineStr">
        <is>
          <t>N/A</t>
        </is>
      </c>
      <c r="P245" s="10" t="inlineStr">
        <is>
          <t>NA</t>
        </is>
      </c>
      <c r="Q245" s="10" t="inlineStr">
        <is>
          <t>29.06.2027</t>
        </is>
      </c>
      <c r="R245" s="21" t="n">
        <v>51</v>
      </c>
      <c r="S245" s="12" t="n">
        <v>3000</v>
      </c>
      <c r="T245" s="12" t="n"/>
      <c r="U245" s="13">
        <f>R245*S245+T245</f>
        <v/>
      </c>
      <c r="V245" s="14" t="inlineStr">
        <is>
          <t>No.</t>
        </is>
      </c>
      <c r="W245" s="14" t="n">
        <v>104</v>
      </c>
      <c r="X245" s="14" t="n"/>
      <c r="Y245" s="90" t="n"/>
      <c r="Z245" s="455">
        <f>U245-W245</f>
        <v/>
      </c>
      <c r="AA245" s="456">
        <f>AC245+AH245+AK245+AN245+AQ245+AT245+AW245+AZ245+BC245+BF245+BI245+BL245+BO245</f>
        <v/>
      </c>
      <c r="AB245" s="457" t="n">
        <v>0</v>
      </c>
      <c r="AC245" s="458">
        <f>Z245-AD245-AE245-AB245</f>
        <v/>
      </c>
      <c r="AD245" s="459" t="n"/>
      <c r="AE245" s="462" t="n">
        <v>0</v>
      </c>
      <c r="AF245" s="14" t="inlineStr">
        <is>
          <t>06.01.2026</t>
        </is>
      </c>
      <c r="AG245" s="14" t="inlineStr">
        <is>
          <t>26IPP001</t>
        </is>
      </c>
      <c r="AH245" s="14" t="n">
        <v>-30000</v>
      </c>
      <c r="AI245" s="14" t="inlineStr">
        <is>
          <t>21.01.2026</t>
        </is>
      </c>
      <c r="AJ245" s="14" t="inlineStr">
        <is>
          <t>26IPP003</t>
        </is>
      </c>
      <c r="AK245" s="14" t="n">
        <v>-26960</v>
      </c>
      <c r="AL245" s="14" t="inlineStr">
        <is>
          <t>01.02.2026</t>
        </is>
      </c>
      <c r="AM245" s="14" t="inlineStr">
        <is>
          <t>R-26IPP003</t>
        </is>
      </c>
      <c r="AN245" s="14" t="n">
        <v>1810</v>
      </c>
      <c r="AO245" s="14" t="n"/>
      <c r="AP245" s="14" t="n"/>
      <c r="AQ245" s="14" t="n"/>
      <c r="AR245" s="14" t="n"/>
      <c r="AS245" s="14" t="n"/>
      <c r="AT245" s="14" t="n"/>
      <c r="AU245" s="14" t="n"/>
      <c r="AV245" s="14" t="n"/>
      <c r="AW245" s="14" t="n"/>
      <c r="AX245" s="14" t="n"/>
      <c r="AY245" s="14" t="n"/>
      <c r="AZ245" s="14" t="n"/>
      <c r="BA245" s="14" t="n"/>
      <c r="BB245" s="14" t="n"/>
      <c r="BC245" s="14" t="n"/>
      <c r="BD245" s="14" t="n"/>
      <c r="BE245" s="14" t="n"/>
      <c r="BF245" s="14" t="n"/>
      <c r="BG245" s="14" t="n"/>
      <c r="BH245" s="14" t="n"/>
      <c r="BI245" s="14" t="n"/>
      <c r="BJ245" s="14" t="n"/>
      <c r="BK245" s="14" t="n"/>
      <c r="BL245" s="14" t="n"/>
      <c r="BM245" s="14" t="n"/>
      <c r="BN245" s="14" t="n"/>
      <c r="BO245" s="14" t="n"/>
    </row>
    <row r="246" hidden="1" ht="11.85" customHeight="1">
      <c r="A246" s="14" t="inlineStr">
        <is>
          <t>RM</t>
        </is>
      </c>
      <c r="B246" s="14" t="inlineStr">
        <is>
          <t>21.06.2025</t>
        </is>
      </c>
      <c r="C246" s="14" t="inlineStr">
        <is>
          <t xml:space="preserve">SSMC1442024 </t>
        </is>
      </c>
      <c r="D246" s="14" t="n">
        <v>2500181</v>
      </c>
      <c r="E246" s="14" t="inlineStr">
        <is>
          <t>RM0058</t>
        </is>
      </c>
      <c r="F246" s="8" t="inlineStr">
        <is>
          <t xml:space="preserve">Acetyl L- Carnitine HCl DC Granules </t>
        </is>
      </c>
      <c r="G246" s="14" t="inlineStr">
        <is>
          <t>RM2500028</t>
        </is>
      </c>
      <c r="H246" s="14" t="inlineStr">
        <is>
          <t>SHANGHAI KINGYEE BIOTECH CO., LTD.</t>
        </is>
      </c>
      <c r="I246" s="14" t="n"/>
      <c r="J246" s="10" t="inlineStr">
        <is>
          <t>KL2320250226</t>
        </is>
      </c>
      <c r="K246" s="8" t="inlineStr">
        <is>
          <t>26.02.2025</t>
        </is>
      </c>
      <c r="L246" s="10" t="inlineStr">
        <is>
          <t>26.02.2025</t>
        </is>
      </c>
      <c r="M246" s="14" t="inlineStr">
        <is>
          <t>25.02.2027</t>
        </is>
      </c>
      <c r="N246" s="10" t="inlineStr">
        <is>
          <t>25.02.2027</t>
        </is>
      </c>
      <c r="O246" s="14" t="inlineStr">
        <is>
          <t>N/A</t>
        </is>
      </c>
      <c r="P246" s="10" t="inlineStr">
        <is>
          <t>NA</t>
        </is>
      </c>
      <c r="Q246" s="14" t="inlineStr">
        <is>
          <t>06.08.2027</t>
        </is>
      </c>
      <c r="R246" s="21" t="n">
        <v>1</v>
      </c>
      <c r="S246" s="12" t="n">
        <v>13</v>
      </c>
      <c r="T246" s="12" t="n"/>
      <c r="U246" s="13">
        <f>R246*S246+T246</f>
        <v/>
      </c>
      <c r="V246" s="14" t="inlineStr">
        <is>
          <t>Kg.</t>
        </is>
      </c>
      <c r="W246" s="14" t="n">
        <v>0.05</v>
      </c>
      <c r="X246" s="14" t="n"/>
      <c r="Y246" s="90" t="n"/>
      <c r="Z246" s="455">
        <f>U246-W246</f>
        <v/>
      </c>
      <c r="AA246" s="456">
        <f>AC246+AH246+AK246+AN246+AQ246+AT246+AW246+AZ246+BC246+BF246+BI246+BL246+BO246</f>
        <v/>
      </c>
      <c r="AB246" s="457" t="n">
        <v>0</v>
      </c>
      <c r="AC246" s="458">
        <f>Z246-AD246-AE246-AB246</f>
        <v/>
      </c>
      <c r="AD246" s="459" t="n"/>
      <c r="AE246" s="462" t="n">
        <v>0</v>
      </c>
      <c r="AF246" s="14" t="inlineStr">
        <is>
          <t>15.09.2025</t>
        </is>
      </c>
      <c r="AG246" s="14" t="inlineStr">
        <is>
          <t>T25I002</t>
        </is>
      </c>
      <c r="AH246" s="14" t="n">
        <v>-7.57</v>
      </c>
      <c r="AI246" s="14" t="inlineStr">
        <is>
          <t>18.09.2025</t>
        </is>
      </c>
      <c r="AJ246" s="14" t="inlineStr">
        <is>
          <t>C25I001</t>
        </is>
      </c>
      <c r="AK246" s="14" t="n">
        <v>-5.15</v>
      </c>
      <c r="AL246" s="14" t="inlineStr">
        <is>
          <t>18.11.2025</t>
        </is>
      </c>
      <c r="AM246" s="14" t="inlineStr">
        <is>
          <t>MR250234</t>
        </is>
      </c>
      <c r="AN246" s="14" t="n">
        <v>-0.05</v>
      </c>
      <c r="AO246" s="14" t="n"/>
      <c r="AP246" s="14" t="n"/>
      <c r="AQ246" s="14" t="n"/>
      <c r="AR246" s="14" t="n"/>
      <c r="AS246" s="14" t="n"/>
      <c r="AT246" s="14" t="n"/>
      <c r="AU246" s="14" t="n"/>
      <c r="AV246" s="14" t="n"/>
      <c r="AW246" s="14" t="n"/>
      <c r="AX246" s="14" t="n"/>
      <c r="AY246" s="14" t="n"/>
      <c r="AZ246" s="14" t="n"/>
      <c r="BA246" s="14" t="n"/>
      <c r="BB246" s="14" t="n"/>
      <c r="BC246" s="14" t="n"/>
      <c r="BD246" s="14" t="n"/>
      <c r="BE246" s="14" t="n"/>
      <c r="BF246" s="14" t="n"/>
      <c r="BG246" s="14" t="n"/>
      <c r="BH246" s="14" t="n"/>
      <c r="BI246" s="14" t="n"/>
      <c r="BJ246" s="14" t="n"/>
      <c r="BK246" s="14" t="n"/>
      <c r="BL246" s="14" t="n"/>
      <c r="BM246" s="14" t="n"/>
      <c r="BN246" s="14" t="n"/>
      <c r="BO246" s="14" t="n"/>
    </row>
    <row r="247" hidden="1" ht="11.85" customHeight="1">
      <c r="A247" s="14" t="inlineStr">
        <is>
          <t>RM</t>
        </is>
      </c>
      <c r="B247" s="14" t="inlineStr">
        <is>
          <t>21.06.2025</t>
        </is>
      </c>
      <c r="C247" s="14" t="inlineStr">
        <is>
          <t xml:space="preserve">SSMC1442024 </t>
        </is>
      </c>
      <c r="D247" s="14" t="n">
        <v>2500182</v>
      </c>
      <c r="E247" s="14" t="inlineStr">
        <is>
          <t>RM0044</t>
        </is>
      </c>
      <c r="F247" s="8" t="inlineStr">
        <is>
          <t xml:space="preserve">L-Carnitine L-Tartrate DC Granules </t>
        </is>
      </c>
      <c r="G247" s="14" t="inlineStr">
        <is>
          <t>RM2500029</t>
        </is>
      </c>
      <c r="H247" s="14" t="inlineStr">
        <is>
          <t>SHANGHAI KINGYEE BIOTECH CO., LTD.</t>
        </is>
      </c>
      <c r="I247" s="14" t="n"/>
      <c r="J247" s="10" t="inlineStr">
        <is>
          <t>KL0420250328</t>
        </is>
      </c>
      <c r="K247" s="8" t="inlineStr">
        <is>
          <t>28.03.2025</t>
        </is>
      </c>
      <c r="L247" s="10" t="inlineStr">
        <is>
          <t>28.03.2025</t>
        </is>
      </c>
      <c r="M247" s="14" t="inlineStr">
        <is>
          <t>27.03.2027</t>
        </is>
      </c>
      <c r="N247" s="10" t="inlineStr">
        <is>
          <t>27.03.2027</t>
        </is>
      </c>
      <c r="O247" s="14" t="inlineStr">
        <is>
          <t>N/A</t>
        </is>
      </c>
      <c r="P247" s="10" t="inlineStr">
        <is>
          <t>NA</t>
        </is>
      </c>
      <c r="Q247" s="14" t="inlineStr">
        <is>
          <t>06.08.2027</t>
        </is>
      </c>
      <c r="R247" s="21" t="n">
        <v>3</v>
      </c>
      <c r="S247" s="12" t="n">
        <v>25</v>
      </c>
      <c r="T247" s="12" t="n"/>
      <c r="U247" s="13">
        <f>R247*S247+T247</f>
        <v/>
      </c>
      <c r="V247" s="14" t="inlineStr">
        <is>
          <t>Kg.</t>
        </is>
      </c>
      <c r="W247" s="14" t="n">
        <v>0.05</v>
      </c>
      <c r="X247" s="14" t="n"/>
      <c r="Y247" s="90" t="n"/>
      <c r="Z247" s="455">
        <f>U247-W247</f>
        <v/>
      </c>
      <c r="AA247" s="456">
        <f>AC247+AH247+AK247+AN247+AQ247+AT247+AW247+AZ247+BC247+BF247+BI247+BL247+BO247</f>
        <v/>
      </c>
      <c r="AB247" s="457" t="n">
        <v>0</v>
      </c>
      <c r="AC247" s="458">
        <f>Z247-AD247-AE247-AB247</f>
        <v/>
      </c>
      <c r="AD247" s="459" t="n"/>
      <c r="AE247" s="462" t="n">
        <v>0</v>
      </c>
      <c r="AF247" s="14" t="inlineStr">
        <is>
          <t>15.09.2025</t>
        </is>
      </c>
      <c r="AG247" s="14" t="inlineStr">
        <is>
          <t>T25I001</t>
        </is>
      </c>
      <c r="AH247" s="14" t="n">
        <v>-30.64</v>
      </c>
      <c r="AI247" s="14" t="inlineStr">
        <is>
          <t>15.09.2025</t>
        </is>
      </c>
      <c r="AJ247" s="14" t="inlineStr">
        <is>
          <t>T25I002</t>
        </is>
      </c>
      <c r="AK247" s="14" t="n">
        <v>-15.32</v>
      </c>
      <c r="AL247" s="14" t="inlineStr">
        <is>
          <t>18.09.2025</t>
        </is>
      </c>
      <c r="AM247" s="14" t="inlineStr">
        <is>
          <t>C25I001</t>
        </is>
      </c>
      <c r="AN247" s="14" t="n">
        <v>-28.29</v>
      </c>
      <c r="AO247" s="14" t="inlineStr">
        <is>
          <t>18.09.2025</t>
        </is>
      </c>
      <c r="AP247" s="14" t="inlineStr">
        <is>
          <t>INV. SH</t>
        </is>
      </c>
      <c r="AQ247" s="14" t="n">
        <v>-0.519</v>
      </c>
      <c r="AR247" s="14" t="inlineStr">
        <is>
          <t>18.11.2025</t>
        </is>
      </c>
      <c r="AS247" s="14" t="inlineStr">
        <is>
          <t>MR250234</t>
        </is>
      </c>
      <c r="AT247" s="14" t="n">
        <v>-0.05</v>
      </c>
      <c r="AU247" s="14" t="n"/>
      <c r="AV247" s="14" t="n"/>
      <c r="AW247" s="14" t="n"/>
      <c r="AX247" s="14" t="n"/>
      <c r="AY247" s="14" t="n"/>
      <c r="AZ247" s="14" t="n"/>
      <c r="BA247" s="14" t="n"/>
      <c r="BB247" s="14" t="n"/>
      <c r="BC247" s="14" t="n"/>
      <c r="BD247" s="14" t="n"/>
      <c r="BE247" s="14" t="n"/>
      <c r="BF247" s="14" t="n"/>
      <c r="BG247" s="14" t="n"/>
      <c r="BH247" s="14" t="n"/>
      <c r="BI247" s="14" t="n"/>
      <c r="BJ247" s="14" t="n"/>
      <c r="BK247" s="14" t="n"/>
      <c r="BL247" s="14" t="n"/>
      <c r="BM247" s="14" t="n"/>
      <c r="BN247" s="14" t="n"/>
      <c r="BO247" s="14" t="n"/>
    </row>
    <row r="248" hidden="1" ht="11.85" customHeight="1">
      <c r="A248" s="8" t="inlineStr">
        <is>
          <t>PP</t>
        </is>
      </c>
      <c r="B248" s="14" t="inlineStr">
        <is>
          <t>22.06.2025</t>
        </is>
      </c>
      <c r="C248" s="14" t="n"/>
      <c r="D248" s="14" t="n">
        <v>2500183</v>
      </c>
      <c r="E248" s="14" t="inlineStr">
        <is>
          <t>PP0036</t>
        </is>
      </c>
      <c r="F248" s="8" t="inlineStr">
        <is>
          <t>Regulator Disc [D 18/L 6mm] PP/PE fiber 0.08g/cm3-Applicator 10.5ml</t>
        </is>
      </c>
      <c r="G248" s="14" t="inlineStr">
        <is>
          <t>PP2500079</t>
        </is>
      </c>
      <c r="H248" s="14" t="inlineStr">
        <is>
          <t>Porex Technologies Reinbek GmbH</t>
        </is>
      </c>
      <c r="I248" s="14" t="n"/>
      <c r="J248" s="10" t="inlineStr">
        <is>
          <t>001006</t>
        </is>
      </c>
      <c r="K248" s="8" t="inlineStr">
        <is>
          <t>19/05/2025</t>
        </is>
      </c>
      <c r="L248" s="10" t="inlineStr">
        <is>
          <t>19.05.2025</t>
        </is>
      </c>
      <c r="M248" s="14" t="inlineStr">
        <is>
          <t>19/05/2027</t>
        </is>
      </c>
      <c r="N248" s="10" t="inlineStr">
        <is>
          <t>19.05.2027</t>
        </is>
      </c>
      <c r="O248" s="14" t="inlineStr">
        <is>
          <t>NA</t>
        </is>
      </c>
      <c r="P248" s="10" t="inlineStr">
        <is>
          <t>NA</t>
        </is>
      </c>
      <c r="Q248" s="14" t="inlineStr">
        <is>
          <t>29.06.2027</t>
        </is>
      </c>
      <c r="R248" s="21" t="n"/>
      <c r="S248" s="12" t="n"/>
      <c r="T248" s="12" t="n"/>
      <c r="U248" s="13" t="n">
        <v>225000</v>
      </c>
      <c r="V248" s="14" t="inlineStr">
        <is>
          <t>No.</t>
        </is>
      </c>
      <c r="W248" s="14" t="n">
        <v>74</v>
      </c>
      <c r="X248" s="14" t="n"/>
      <c r="Y248" s="90" t="n"/>
      <c r="Z248" s="455">
        <f>U248-W248</f>
        <v/>
      </c>
      <c r="AA248" s="456">
        <f>AC248+AH248+AK248+AN248+AQ248+AT248+AW248+AZ248+BC248+BF248+BI248+BL248+BO248</f>
        <v/>
      </c>
      <c r="AB248" s="457" t="n">
        <v>0</v>
      </c>
      <c r="AC248" s="458">
        <f>Z248-AD248-AE248-AB248</f>
        <v/>
      </c>
      <c r="AD248" s="459" t="n"/>
      <c r="AE248" s="462" t="n">
        <v>0</v>
      </c>
      <c r="AF248" s="14" t="inlineStr">
        <is>
          <t>02.07.2025</t>
        </is>
      </c>
      <c r="AG248" s="14" t="inlineStr">
        <is>
          <t>25IPP014</t>
        </is>
      </c>
      <c r="AH248" s="14" t="n">
        <v>-44962</v>
      </c>
      <c r="AI248" s="14" t="inlineStr">
        <is>
          <t>05.08.2025</t>
        </is>
      </c>
      <c r="AJ248" s="14" t="inlineStr">
        <is>
          <t>R-25IPP014</t>
        </is>
      </c>
      <c r="AK248" s="14" t="n">
        <v>36730</v>
      </c>
      <c r="AL248" s="14" t="inlineStr">
        <is>
          <t>22.09.2025</t>
        </is>
      </c>
      <c r="AM248" s="14" t="inlineStr">
        <is>
          <t>25IPP024</t>
        </is>
      </c>
      <c r="AN248" s="14" t="n">
        <v>-25000</v>
      </c>
      <c r="AO248" s="14" t="inlineStr">
        <is>
          <t>06.10.2025</t>
        </is>
      </c>
      <c r="AP248" s="14" t="inlineStr">
        <is>
          <t>25IPP027</t>
        </is>
      </c>
      <c r="AQ248" s="14" t="n">
        <v>-25000</v>
      </c>
      <c r="AR248" s="14" t="inlineStr">
        <is>
          <t>21.10.2025</t>
        </is>
      </c>
      <c r="AS248" s="14" t="inlineStr">
        <is>
          <t>25IPP029</t>
        </is>
      </c>
      <c r="AT248" s="14" t="n">
        <v>-15000</v>
      </c>
      <c r="AU248" s="14" t="inlineStr">
        <is>
          <t>28.10.2025</t>
        </is>
      </c>
      <c r="AV248" s="14" t="inlineStr">
        <is>
          <t>25IPP031</t>
        </is>
      </c>
      <c r="AW248" s="14" t="n">
        <v>-20000</v>
      </c>
      <c r="AX248" s="14" t="inlineStr">
        <is>
          <t>23.02.2026</t>
        </is>
      </c>
      <c r="AY248" s="14" t="inlineStr">
        <is>
          <t>26IPP008</t>
        </is>
      </c>
      <c r="AZ248" s="14" t="n">
        <v>-15000</v>
      </c>
      <c r="BA248" s="14" t="n"/>
      <c r="BB248" s="14" t="n"/>
      <c r="BC248" s="14" t="n"/>
      <c r="BD248" s="14" t="n"/>
      <c r="BE248" s="14" t="n"/>
      <c r="BF248" s="14" t="n"/>
      <c r="BG248" s="14" t="n"/>
      <c r="BH248" s="14" t="n"/>
      <c r="BI248" s="14" t="n"/>
      <c r="BJ248" s="14" t="n"/>
      <c r="BK248" s="14" t="n"/>
      <c r="BL248" s="14" t="n"/>
      <c r="BM248" s="14" t="n"/>
      <c r="BN248" s="14" t="n"/>
      <c r="BO248" s="14" t="n"/>
    </row>
    <row r="249" hidden="1" ht="11.85" customHeight="1">
      <c r="A249" s="8" t="inlineStr">
        <is>
          <t>PP</t>
        </is>
      </c>
      <c r="B249" s="14" t="inlineStr">
        <is>
          <t>22.06.2025</t>
        </is>
      </c>
      <c r="C249" s="14" t="n"/>
      <c r="D249" s="14" t="n">
        <v>2500184</v>
      </c>
      <c r="E249" s="14" t="inlineStr">
        <is>
          <t>PP0024</t>
        </is>
      </c>
      <c r="F249" s="8" t="inlineStr">
        <is>
          <t>Aluminum Seal Disc PE-Coat- D: 18mm</t>
        </is>
      </c>
      <c r="G249" s="14" t="inlineStr">
        <is>
          <t>PP2500080</t>
        </is>
      </c>
      <c r="H249" s="14" t="inlineStr">
        <is>
          <t>Ballerstaedt &amp; Co. OHG</t>
        </is>
      </c>
      <c r="I249" s="14" t="n"/>
      <c r="J249" s="10" t="inlineStr">
        <is>
          <t>533035-01</t>
        </is>
      </c>
      <c r="K249" s="8" t="inlineStr">
        <is>
          <t>15.05.2025</t>
        </is>
      </c>
      <c r="L249" s="10" t="inlineStr">
        <is>
          <t>15.05.2025</t>
        </is>
      </c>
      <c r="M249" s="466" t="inlineStr">
        <is>
          <t>15.11.2026</t>
        </is>
      </c>
      <c r="N249" s="10" t="inlineStr">
        <is>
          <t>15.11.2026</t>
        </is>
      </c>
      <c r="O249" s="14" t="inlineStr">
        <is>
          <t>NA</t>
        </is>
      </c>
      <c r="P249" s="10" t="inlineStr">
        <is>
          <t>NA</t>
        </is>
      </c>
      <c r="Q249" s="14" t="inlineStr">
        <is>
          <t>15.11.2026</t>
        </is>
      </c>
      <c r="R249" s="21" t="n"/>
      <c r="S249" s="12" t="n"/>
      <c r="T249" s="12" t="n"/>
      <c r="U249" s="13" t="n">
        <v>600000</v>
      </c>
      <c r="V249" s="14" t="inlineStr">
        <is>
          <t>No.</t>
        </is>
      </c>
      <c r="W249" s="14" t="n">
        <v>38</v>
      </c>
      <c r="X249" s="14" t="n"/>
      <c r="Y249" s="90" t="n"/>
      <c r="Z249" s="455">
        <f>U249-W249</f>
        <v/>
      </c>
      <c r="AA249" s="456">
        <f>AC249+AH249+AK249+AN249+AQ249+AT249+AW249+AZ249+BC249+BF249+BI249+BL249+BO249</f>
        <v/>
      </c>
      <c r="AB249" s="457" t="n">
        <v>0</v>
      </c>
      <c r="AC249" s="458">
        <f>Z249-AD249-AE249-AB249</f>
        <v/>
      </c>
      <c r="AD249" s="459" t="n"/>
      <c r="AE249" s="462" t="n">
        <v>0</v>
      </c>
      <c r="AF249" s="14" t="inlineStr">
        <is>
          <t>04.08.2025</t>
        </is>
      </c>
      <c r="AG249" s="14" t="inlineStr">
        <is>
          <t>MR250147</t>
        </is>
      </c>
      <c r="AH249" s="14" t="n">
        <v>-250</v>
      </c>
      <c r="AI249" s="14" t="inlineStr">
        <is>
          <t>01.09.2025</t>
        </is>
      </c>
      <c r="AJ249" s="14" t="inlineStr">
        <is>
          <t>MR250160</t>
        </is>
      </c>
      <c r="AK249" s="14" t="n">
        <v>-30</v>
      </c>
      <c r="AL249" s="14" t="inlineStr">
        <is>
          <t>03.11.2025</t>
        </is>
      </c>
      <c r="AM249" s="14" t="inlineStr">
        <is>
          <t>25IBP039</t>
        </is>
      </c>
      <c r="AN249" s="14" t="n">
        <v>-18000</v>
      </c>
      <c r="AO249" s="14" t="inlineStr">
        <is>
          <t>05.11.2025</t>
        </is>
      </c>
      <c r="AP249" s="14" t="inlineStr">
        <is>
          <t>MR250221</t>
        </is>
      </c>
      <c r="AQ249" s="14" t="n">
        <v>-3000</v>
      </c>
      <c r="AR249" s="14" t="inlineStr">
        <is>
          <t>06.11.2025</t>
        </is>
      </c>
      <c r="AS249" s="14" t="inlineStr">
        <is>
          <t>L25K004</t>
        </is>
      </c>
      <c r="AT249" s="14" t="n">
        <v>-3000</v>
      </c>
      <c r="AU249" s="14" t="inlineStr">
        <is>
          <t>10.11.2025</t>
        </is>
      </c>
      <c r="AV249" s="14" t="inlineStr">
        <is>
          <t>R-25IBP038</t>
        </is>
      </c>
      <c r="AW249" s="14" t="n">
        <v>685</v>
      </c>
      <c r="AX249" s="14" t="inlineStr">
        <is>
          <t>11.11.2025</t>
        </is>
      </c>
      <c r="AY249" s="14" t="n">
        <v>15</v>
      </c>
      <c r="AZ249" s="14" t="n">
        <v>-1462</v>
      </c>
      <c r="BA249" s="14" t="inlineStr">
        <is>
          <t>11.11.2025</t>
        </is>
      </c>
      <c r="BB249" s="14" t="inlineStr">
        <is>
          <t>14 R</t>
        </is>
      </c>
      <c r="BC249" s="14" t="n">
        <v>1330</v>
      </c>
      <c r="BD249" s="14" t="inlineStr">
        <is>
          <t>11.11.2025</t>
        </is>
      </c>
      <c r="BE249" s="14" t="inlineStr">
        <is>
          <t>15 R</t>
        </is>
      </c>
      <c r="BF249" s="14" t="n">
        <v>1442</v>
      </c>
      <c r="BG249" s="14" t="inlineStr">
        <is>
          <t>17.11.2025</t>
        </is>
      </c>
      <c r="BH249" s="14" t="inlineStr">
        <is>
          <t>25IBP041</t>
        </is>
      </c>
      <c r="BI249" s="14" t="n">
        <v>-56830</v>
      </c>
      <c r="BJ249" s="14" t="inlineStr">
        <is>
          <t>19.11.2025 04.12.2025 15.12.2025 24.12.2025 28.12.2025 29.12.2025 06.01.2026 08.01.2026 11.01.2026 12.01.2026</t>
        </is>
      </c>
      <c r="BK249" s="14" t="inlineStr">
        <is>
          <t>R-25IBP039  R-25IBP041 R-25IBP042 R-25IBP044 R-67 R-25IBP048 R-25IBP050 R-26IBP004 R-26IBP003 R-26IBP005</t>
        </is>
      </c>
      <c r="BL249" s="14">
        <f>(380+1200+2451+1500+1785+1080+2040+950+267+1145)</f>
        <v/>
      </c>
      <c r="BM249" s="14" t="inlineStr">
        <is>
          <t>30.11.2025 09.12.2025 2-24.12.2025 25.12.2025 25.12.2025 2-06.01.2026 07.01.2026 25.01.2026 29.01.2026 10.02.2026 15.02.2026</t>
        </is>
      </c>
      <c r="BN249" s="8" t="inlineStr">
        <is>
          <t>25IBP042 25IBP044 25IBP048 67 25IBP049 25IBP050 26IBP004 26IBP003 26IBP005 MR260014 26IBP008 26IBP009 26IBP010 26IBP011</t>
        </is>
      </c>
      <c r="BO249" s="14">
        <f>-(67500+66380+5093+685+4785+4080+4500+267+13500+38720+5645+9950+40500)</f>
        <v/>
      </c>
    </row>
    <row r="250" hidden="1" ht="11.85" customHeight="1">
      <c r="A250" s="8" t="inlineStr">
        <is>
          <t>SP</t>
        </is>
      </c>
      <c r="B250" s="14" t="inlineStr">
        <is>
          <t>26.06.2025</t>
        </is>
      </c>
      <c r="C250" s="14" t="n"/>
      <c r="D250" s="14" t="n">
        <v>2500188</v>
      </c>
      <c r="E250" s="14" t="inlineStr">
        <is>
          <t>SP0190</t>
        </is>
      </c>
      <c r="F250" s="8" t="inlineStr">
        <is>
          <t>Pamphlet-Natal Soft Gelatin Capsule</t>
        </is>
      </c>
      <c r="G250" s="14" t="inlineStr">
        <is>
          <t>SP2500046</t>
        </is>
      </c>
      <c r="H250" s="14" t="inlineStr">
        <is>
          <t>Xiamen Nicest Paper Products Co., Ltd.</t>
        </is>
      </c>
      <c r="I250" s="14" t="n"/>
      <c r="J250" s="10" t="inlineStr">
        <is>
          <t>NST-20250210KW003-002</t>
        </is>
      </c>
      <c r="K250" s="33" t="n">
        <v>45689</v>
      </c>
      <c r="L250" s="10" t="inlineStr">
        <is>
          <t>00.02.2025</t>
        </is>
      </c>
      <c r="M250" s="28" t="n">
        <v>46784</v>
      </c>
      <c r="N250" s="10" t="inlineStr">
        <is>
          <t>00.02.2028</t>
        </is>
      </c>
      <c r="O250" s="14" t="inlineStr">
        <is>
          <t>NA</t>
        </is>
      </c>
      <c r="P250" s="10" t="inlineStr">
        <is>
          <t>NA</t>
        </is>
      </c>
      <c r="Q250" s="14" t="inlineStr">
        <is>
          <t>30.06.2027</t>
        </is>
      </c>
      <c r="R250" s="21" t="n">
        <v>3</v>
      </c>
      <c r="S250" s="12" t="n">
        <v>4250</v>
      </c>
      <c r="T250" s="12" t="n"/>
      <c r="U250" s="13">
        <f>R250*S250+T250</f>
        <v/>
      </c>
      <c r="V250" s="14" t="inlineStr">
        <is>
          <t>EA</t>
        </is>
      </c>
      <c r="W250" s="14" t="n">
        <v>5</v>
      </c>
      <c r="X250" s="14" t="n"/>
      <c r="Y250" s="90" t="n"/>
      <c r="Z250" s="455">
        <f>U250-W250</f>
        <v/>
      </c>
      <c r="AA250" s="456">
        <f>AC250+AH250+AK250+AN250+AQ250+AT250+AW250+AZ250+BC250+BF250+BI250+BL250+BO250</f>
        <v/>
      </c>
      <c r="AB250" s="457" t="n">
        <v>0</v>
      </c>
      <c r="AC250" s="458">
        <f>Z250-AD250-AE250-AB250</f>
        <v/>
      </c>
      <c r="AD250" s="459" t="n"/>
      <c r="AE250" s="462" t="n">
        <v>0</v>
      </c>
      <c r="AF250" s="14" t="inlineStr">
        <is>
          <t>07.07.2025</t>
        </is>
      </c>
      <c r="AG250" s="14" t="inlineStr">
        <is>
          <t>C25G001</t>
        </is>
      </c>
      <c r="AH250" s="14" t="n">
        <v>-8490</v>
      </c>
      <c r="AI250" s="14" t="inlineStr">
        <is>
          <t>13.08.2025</t>
        </is>
      </c>
      <c r="AJ250" s="14" t="inlineStr">
        <is>
          <t>R-C25G001</t>
        </is>
      </c>
      <c r="AK250" s="14" t="n">
        <v>1930</v>
      </c>
      <c r="AL250" s="14" t="n"/>
      <c r="AM250" s="14" t="n"/>
      <c r="AN250" s="14" t="n"/>
      <c r="AO250" s="14" t="n"/>
      <c r="AP250" s="14" t="n"/>
      <c r="AQ250" s="14" t="n"/>
      <c r="AR250" s="14" t="n"/>
      <c r="AS250" s="14" t="n"/>
      <c r="AT250" s="14" t="n"/>
      <c r="AU250" s="14" t="n"/>
      <c r="AV250" s="14" t="n"/>
      <c r="AW250" s="14" t="n"/>
      <c r="AX250" s="14" t="n"/>
      <c r="AY250" s="14" t="n"/>
      <c r="AZ250" s="14" t="n"/>
      <c r="BA250" s="14" t="n"/>
      <c r="BB250" s="14" t="n"/>
      <c r="BC250" s="14" t="n"/>
      <c r="BD250" s="14" t="n"/>
      <c r="BE250" s="14" t="n"/>
      <c r="BF250" s="14" t="n"/>
      <c r="BG250" s="14" t="n"/>
      <c r="BH250" s="14" t="n"/>
      <c r="BI250" s="14" t="n"/>
      <c r="BJ250" s="14" t="n"/>
      <c r="BK250" s="14" t="n"/>
      <c r="BL250" s="14" t="n"/>
      <c r="BM250" s="14" t="n"/>
      <c r="BN250" s="14" t="n"/>
      <c r="BO250" s="14" t="n"/>
    </row>
    <row r="251" hidden="1" ht="11.85" customHeight="1">
      <c r="A251" s="8" t="inlineStr">
        <is>
          <t>SP</t>
        </is>
      </c>
      <c r="B251" s="14" t="inlineStr">
        <is>
          <t>29.06.2025</t>
        </is>
      </c>
      <c r="C251" s="14" t="n"/>
      <c r="D251" s="14" t="n">
        <v>2500189</v>
      </c>
      <c r="E251" s="14" t="inlineStr">
        <is>
          <t>SP0183</t>
        </is>
      </c>
      <c r="F251" s="8" t="inlineStr">
        <is>
          <t>Label-Carnispeed Capsule [Size 14cm X 5cm]</t>
        </is>
      </c>
      <c r="G251" s="14" t="inlineStr">
        <is>
          <t>SP2500047</t>
        </is>
      </c>
      <c r="H251" s="14" t="inlineStr">
        <is>
          <t>Global Pac Saudi</t>
        </is>
      </c>
      <c r="I251" s="14" t="n"/>
      <c r="J251" s="10" t="inlineStr">
        <is>
          <t>FP-ST-5300</t>
        </is>
      </c>
      <c r="K251" s="8" t="inlineStr">
        <is>
          <t>20/06/2025</t>
        </is>
      </c>
      <c r="L251" s="10" t="inlineStr">
        <is>
          <t>20.06.2025</t>
        </is>
      </c>
      <c r="M251" s="14" t="inlineStr">
        <is>
          <t>20/06/2027</t>
        </is>
      </c>
      <c r="N251" s="10" t="inlineStr">
        <is>
          <t>20.06.2027</t>
        </is>
      </c>
      <c r="O251" s="14" t="n"/>
      <c r="P251" s="10" t="inlineStr">
        <is>
          <t>NA</t>
        </is>
      </c>
      <c r="Q251" s="14" t="inlineStr">
        <is>
          <t>01.07.2027</t>
        </is>
      </c>
      <c r="R251" s="21" t="n">
        <v>6</v>
      </c>
      <c r="S251" s="12" t="n">
        <v>1300</v>
      </c>
      <c r="T251" s="12" t="n"/>
      <c r="U251" s="13">
        <f>R251*S251+T251</f>
        <v/>
      </c>
      <c r="V251" s="14" t="inlineStr">
        <is>
          <t>EA</t>
        </is>
      </c>
      <c r="W251" s="14" t="n">
        <v>3</v>
      </c>
      <c r="X251" s="14" t="n"/>
      <c r="Y251" s="90" t="n"/>
      <c r="Z251" s="455">
        <f>U251-W251</f>
        <v/>
      </c>
      <c r="AA251" s="456">
        <f>AC251+AH251+AK251+AN251+AQ251+AT251+AW251+AZ251+BC251+BF251+BI251+BL251+BO251</f>
        <v/>
      </c>
      <c r="AB251" s="457" t="n">
        <v>0</v>
      </c>
      <c r="AC251" s="458">
        <f>Z251-AD251-AE251-AB251</f>
        <v/>
      </c>
      <c r="AD251" s="459" t="n"/>
      <c r="AE251" s="462" t="n">
        <v>0</v>
      </c>
      <c r="AF251" s="14" t="inlineStr">
        <is>
          <t>02.07.2025</t>
        </is>
      </c>
      <c r="AG251" s="14" t="inlineStr">
        <is>
          <t>MR250124</t>
        </is>
      </c>
      <c r="AH251" s="14" t="n">
        <v>-1297</v>
      </c>
      <c r="AI251" s="14" t="inlineStr">
        <is>
          <t>17.07.2025</t>
        </is>
      </c>
      <c r="AJ251" s="14" t="inlineStr">
        <is>
          <t>R-MR250124</t>
        </is>
      </c>
      <c r="AK251" s="14" t="n">
        <v>1000</v>
      </c>
      <c r="AL251" s="14" t="inlineStr">
        <is>
          <t>31.07.2025</t>
        </is>
      </c>
      <c r="AM251" s="14" t="inlineStr">
        <is>
          <t>MR250145</t>
        </is>
      </c>
      <c r="AN251" s="14" t="n">
        <v>-1300</v>
      </c>
      <c r="AO251" s="14" t="inlineStr">
        <is>
          <t>03.07.2025</t>
        </is>
      </c>
      <c r="AP251" s="14" t="inlineStr">
        <is>
          <t>MR250145</t>
        </is>
      </c>
      <c r="AQ251" s="14" t="n">
        <v>-1000</v>
      </c>
      <c r="AR251" s="14" t="inlineStr">
        <is>
          <t>01.09.2025</t>
        </is>
      </c>
      <c r="AS251" s="14" t="inlineStr">
        <is>
          <t>R-MR250145</t>
        </is>
      </c>
      <c r="AT251" s="14" t="n">
        <v>805</v>
      </c>
      <c r="AU251" s="14" t="inlineStr">
        <is>
          <t>19.09.2025</t>
        </is>
      </c>
      <c r="AV251" s="14" t="inlineStr">
        <is>
          <t>C25I001</t>
        </is>
      </c>
      <c r="AW251" s="14" t="n">
        <v>-3900</v>
      </c>
      <c r="AX251" s="14" t="inlineStr">
        <is>
          <t>24.09.2025</t>
        </is>
      </c>
      <c r="AY251" s="14" t="inlineStr">
        <is>
          <t>R-C25I001</t>
        </is>
      </c>
      <c r="AZ251" s="14" t="n">
        <v>435</v>
      </c>
      <c r="BA251" s="14" t="n"/>
      <c r="BB251" s="14" t="n"/>
      <c r="BC251" s="14" t="n"/>
      <c r="BD251" s="14" t="n"/>
      <c r="BE251" s="14" t="n"/>
      <c r="BF251" s="14" t="n"/>
      <c r="BG251" s="14" t="n"/>
      <c r="BH251" s="14" t="n"/>
      <c r="BI251" s="14" t="n"/>
      <c r="BJ251" s="14" t="n"/>
      <c r="BK251" s="14" t="n"/>
      <c r="BL251" s="14" t="n"/>
      <c r="BM251" s="14" t="n"/>
      <c r="BN251" s="14" t="n"/>
      <c r="BO251" s="14" t="n"/>
    </row>
    <row r="252" hidden="1" ht="11.85" customHeight="1">
      <c r="A252" s="8" t="inlineStr">
        <is>
          <t>PP</t>
        </is>
      </c>
      <c r="B252" s="14" t="inlineStr">
        <is>
          <t>02.07.2025</t>
        </is>
      </c>
      <c r="C252" s="14" t="inlineStr">
        <is>
          <t>NA</t>
        </is>
      </c>
      <c r="D252" s="14" t="n">
        <v>2500190</v>
      </c>
      <c r="E252" s="14" t="inlineStr">
        <is>
          <t>PP0063</t>
        </is>
      </c>
      <c r="F252" s="8" t="inlineStr">
        <is>
          <t>Alu Foil unprinted 30 micron thickness 149 mm width</t>
        </is>
      </c>
      <c r="G252" s="14" t="inlineStr">
        <is>
          <t>PP2500081</t>
        </is>
      </c>
      <c r="H252" s="14" t="inlineStr">
        <is>
          <t>Svam Toyal packaging industries pvt,.ltd.</t>
        </is>
      </c>
      <c r="I252" s="14" t="n"/>
      <c r="J252" s="10" t="inlineStr">
        <is>
          <t>24252789</t>
        </is>
      </c>
      <c r="K252" s="8" t="n"/>
      <c r="L252" s="10" t="inlineStr">
        <is>
          <t>20.02.2025</t>
        </is>
      </c>
      <c r="M252" s="14" t="n"/>
      <c r="N252" s="10" t="inlineStr">
        <is>
          <t>19.08.2026</t>
        </is>
      </c>
      <c r="O252" s="14" t="n"/>
      <c r="P252" s="10" t="inlineStr">
        <is>
          <t>NA</t>
        </is>
      </c>
      <c r="Q252" s="14" t="n"/>
      <c r="R252" s="21" t="n">
        <v>1</v>
      </c>
      <c r="S252" s="12" t="n">
        <v>9.699999999999999</v>
      </c>
      <c r="T252" s="12" t="n"/>
      <c r="U252" s="13">
        <f>R252*S252+T252</f>
        <v/>
      </c>
      <c r="V252" s="14" t="inlineStr">
        <is>
          <t>Kg.</t>
        </is>
      </c>
      <c r="W252" s="14" t="n">
        <v>0.022</v>
      </c>
      <c r="X252" s="14" t="n"/>
      <c r="Y252" s="90" t="n"/>
      <c r="Z252" s="455">
        <f>U252-W252</f>
        <v/>
      </c>
      <c r="AA252" s="467">
        <f>AC252+AH252+AK252+AN252+AQ252+AT252+AW252+AZ252+BC252+BF252+BI252+BL252+BO252</f>
        <v/>
      </c>
      <c r="AB252" s="457" t="n">
        <v>0</v>
      </c>
      <c r="AC252" s="458">
        <f>Z252-AD252-AE252-AB252</f>
        <v/>
      </c>
      <c r="AD252" s="459" t="n"/>
      <c r="AE252" s="462" t="n">
        <v>0</v>
      </c>
      <c r="AF252" s="14" t="inlineStr">
        <is>
          <t>02.07.2025</t>
        </is>
      </c>
      <c r="AG252" s="14" t="inlineStr">
        <is>
          <t>MR250125</t>
        </is>
      </c>
      <c r="AH252" s="14" t="n">
        <v>-9.699999999999999</v>
      </c>
      <c r="AI252" s="14" t="inlineStr">
        <is>
          <t>03.07.2025</t>
        </is>
      </c>
      <c r="AJ252" s="14" t="inlineStr">
        <is>
          <t>R-MR250125</t>
        </is>
      </c>
      <c r="AK252" s="14" t="n">
        <v>8.699999999999999</v>
      </c>
      <c r="AL252" s="14" t="n"/>
      <c r="AM252" s="14" t="n"/>
      <c r="AN252" s="14" t="n"/>
      <c r="AO252" s="14" t="n"/>
      <c r="AP252" s="14" t="n"/>
      <c r="AQ252" s="14" t="n"/>
      <c r="AR252" s="14" t="n"/>
      <c r="AS252" s="14" t="n"/>
      <c r="AT252" s="14" t="n"/>
      <c r="AU252" s="14" t="n"/>
      <c r="AV252" s="14" t="n"/>
      <c r="AW252" s="14" t="n"/>
      <c r="AX252" s="14" t="n"/>
      <c r="AY252" s="14" t="n"/>
      <c r="AZ252" s="14" t="n"/>
      <c r="BA252" s="14" t="n"/>
      <c r="BB252" s="14" t="n"/>
      <c r="BC252" s="14" t="n"/>
      <c r="BD252" s="14" t="n"/>
      <c r="BE252" s="14" t="n"/>
      <c r="BF252" s="14" t="n"/>
      <c r="BG252" s="14" t="n"/>
      <c r="BH252" s="14" t="n"/>
      <c r="BI252" s="14" t="n"/>
      <c r="BJ252" s="14" t="n"/>
      <c r="BK252" s="14" t="n"/>
      <c r="BL252" s="14" t="n"/>
      <c r="BM252" s="14" t="n"/>
      <c r="BN252" s="14" t="n"/>
      <c r="BO252" s="14" t="n"/>
    </row>
    <row r="253" hidden="1" ht="11.85" customHeight="1">
      <c r="A253" s="8" t="inlineStr">
        <is>
          <t>PP</t>
        </is>
      </c>
      <c r="B253" s="14" t="inlineStr">
        <is>
          <t>02.07.2025</t>
        </is>
      </c>
      <c r="C253" s="14" t="inlineStr">
        <is>
          <t>NA</t>
        </is>
      </c>
      <c r="D253" s="14" t="n">
        <v>2500191</v>
      </c>
      <c r="E253" s="14" t="inlineStr">
        <is>
          <t>PP0086</t>
        </is>
      </c>
      <c r="F253" s="8" t="inlineStr">
        <is>
          <t>PVC/PVDC trasnsparent 250/60 micron thickness 151 mm width</t>
        </is>
      </c>
      <c r="G253" s="14" t="inlineStr">
        <is>
          <t>PP2500082</t>
        </is>
      </c>
      <c r="H253" s="14" t="inlineStr">
        <is>
          <t>Svam Toyal packaging industries pvt,.ltd.</t>
        </is>
      </c>
      <c r="I253" s="14" t="n"/>
      <c r="J253" s="10" t="inlineStr">
        <is>
          <t>2230077</t>
        </is>
      </c>
      <c r="K253" s="8" t="n"/>
      <c r="L253" s="10" t="inlineStr">
        <is>
          <t>20.02.2025</t>
        </is>
      </c>
      <c r="M253" s="14" t="n"/>
      <c r="N253" s="109" t="inlineStr">
        <is>
          <t>19.02.2026</t>
        </is>
      </c>
      <c r="O253" s="14" t="n"/>
      <c r="P253" s="10" t="inlineStr">
        <is>
          <t>NA</t>
        </is>
      </c>
      <c r="Q253" s="14" t="n"/>
      <c r="R253" s="21" t="n">
        <v>1</v>
      </c>
      <c r="S253" s="12" t="n">
        <v>18.4</v>
      </c>
      <c r="T253" s="12" t="n"/>
      <c r="U253" s="13">
        <f>R253*S253+T253</f>
        <v/>
      </c>
      <c r="V253" s="14" t="inlineStr">
        <is>
          <t>Kg.</t>
        </is>
      </c>
      <c r="W253" s="14" t="n">
        <v>0.058</v>
      </c>
      <c r="X253" s="14" t="n"/>
      <c r="Y253" s="90" t="n"/>
      <c r="Z253" s="455">
        <f>U253-W253</f>
        <v/>
      </c>
      <c r="AA253" s="456">
        <f>AC253+AH253+AK253+AN253+AQ253+AT253+AW253+AZ253+BC253+BF253+BI253+BL253+BO253</f>
        <v/>
      </c>
      <c r="AB253" s="457" t="n">
        <v>0</v>
      </c>
      <c r="AC253" s="458">
        <f>Z253-AD253-AE253-AB253</f>
        <v/>
      </c>
      <c r="AD253" s="459" t="n"/>
      <c r="AE253" s="462" t="n">
        <v>14.342</v>
      </c>
      <c r="AF253" s="14" t="inlineStr">
        <is>
          <t>02.07.2025</t>
        </is>
      </c>
      <c r="AG253" s="14" t="inlineStr">
        <is>
          <t>MR250125</t>
        </is>
      </c>
      <c r="AH253" s="14" t="n">
        <v>-18.4</v>
      </c>
      <c r="AI253" s="14" t="inlineStr">
        <is>
          <t>03.07.2025</t>
        </is>
      </c>
      <c r="AJ253" s="14" t="inlineStr">
        <is>
          <t>R-MR250125</t>
        </is>
      </c>
      <c r="AK253" s="14" t="n">
        <v>14.4</v>
      </c>
      <c r="AL253" s="14" t="n"/>
      <c r="AM253" s="14" t="n"/>
      <c r="AN253" s="14" t="n"/>
      <c r="AO253" s="14" t="n"/>
      <c r="AP253" s="14" t="n"/>
      <c r="AQ253" s="14" t="n"/>
      <c r="AR253" s="14" t="n"/>
      <c r="AS253" s="14" t="n"/>
      <c r="AT253" s="14" t="n"/>
      <c r="AU253" s="14" t="n"/>
      <c r="AV253" s="14" t="n"/>
      <c r="AW253" s="14" t="n"/>
      <c r="AX253" s="14" t="n"/>
      <c r="AY253" s="14" t="n"/>
      <c r="AZ253" s="14" t="n"/>
      <c r="BA253" s="14" t="n"/>
      <c r="BB253" s="14" t="n"/>
      <c r="BC253" s="14" t="n"/>
      <c r="BD253" s="14" t="n"/>
      <c r="BE253" s="14" t="n"/>
      <c r="BF253" s="14" t="n"/>
      <c r="BG253" s="14" t="n"/>
      <c r="BH253" s="14" t="n"/>
      <c r="BI253" s="14" t="n"/>
      <c r="BJ253" s="14" t="n"/>
      <c r="BK253" s="14" t="n"/>
      <c r="BL253" s="14" t="n"/>
      <c r="BM253" s="14" t="n"/>
      <c r="BN253" s="14" t="n"/>
      <c r="BO253" s="14" t="n"/>
    </row>
    <row r="254" hidden="1" ht="11.85" customHeight="1">
      <c r="A254" s="8" t="inlineStr">
        <is>
          <t>PP</t>
        </is>
      </c>
      <c r="B254" s="14" t="inlineStr">
        <is>
          <t>02.07.2025</t>
        </is>
      </c>
      <c r="C254" s="14" t="inlineStr">
        <is>
          <t>NA</t>
        </is>
      </c>
      <c r="D254" s="14" t="n">
        <v>2500192</v>
      </c>
      <c r="E254" s="14" t="inlineStr">
        <is>
          <t>PP0057</t>
        </is>
      </c>
      <c r="F254" s="8" t="inlineStr">
        <is>
          <t>PVC Transparent 250 micron thickness 151 mm width</t>
        </is>
      </c>
      <c r="G254" s="14" t="inlineStr">
        <is>
          <t>PP2500083</t>
        </is>
      </c>
      <c r="H254" s="14" t="inlineStr">
        <is>
          <t>Svam Toyal packaging industries pvt,.ltd.</t>
        </is>
      </c>
      <c r="I254" s="14" t="n"/>
      <c r="J254" s="10" t="inlineStr">
        <is>
          <t>22230077</t>
        </is>
      </c>
      <c r="K254" s="33" t="inlineStr">
        <is>
          <t> </t>
        </is>
      </c>
      <c r="L254" s="10" t="inlineStr">
        <is>
          <t>20.02.2025</t>
        </is>
      </c>
      <c r="M254" s="28" t="inlineStr">
        <is>
          <t> </t>
        </is>
      </c>
      <c r="N254" s="109" t="inlineStr">
        <is>
          <t>19.02.2026</t>
        </is>
      </c>
      <c r="O254" s="14" t="n"/>
      <c r="P254" s="10" t="inlineStr">
        <is>
          <t>NA</t>
        </is>
      </c>
      <c r="Q254" s="14" t="n"/>
      <c r="R254" s="21" t="n">
        <v>1</v>
      </c>
      <c r="S254" s="12" t="n">
        <v>17.4</v>
      </c>
      <c r="T254" s="12" t="n"/>
      <c r="U254" s="13">
        <f>R254*S254+T254</f>
        <v/>
      </c>
      <c r="V254" s="14" t="inlineStr">
        <is>
          <t>Kg.</t>
        </is>
      </c>
      <c r="W254" s="14" t="n"/>
      <c r="X254" s="14" t="n"/>
      <c r="Y254" s="90" t="n"/>
      <c r="Z254" s="455">
        <f>U254-W254</f>
        <v/>
      </c>
      <c r="AA254" s="456">
        <f>AC254+AH254+AK254+AN254+AQ254+AT254+AW254+AZ254+BC254+BF254+BI254+BL254+BO254</f>
        <v/>
      </c>
      <c r="AB254" s="457" t="n">
        <v>0</v>
      </c>
      <c r="AC254" s="458">
        <f>Z254-AD254-AE254-AB254</f>
        <v/>
      </c>
      <c r="AD254" s="459" t="n"/>
      <c r="AE254" s="462" t="n">
        <v>0</v>
      </c>
      <c r="AF254" s="14" t="n"/>
      <c r="AG254" s="14" t="n"/>
      <c r="AH254" s="14" t="n"/>
      <c r="AI254" s="14" t="n"/>
      <c r="AJ254" s="14" t="n"/>
      <c r="AK254" s="14" t="n"/>
      <c r="AL254" s="14" t="n"/>
      <c r="AM254" s="14" t="n"/>
      <c r="AN254" s="14" t="n"/>
      <c r="AO254" s="14" t="n"/>
      <c r="AP254" s="14" t="n"/>
      <c r="AQ254" s="14" t="n"/>
      <c r="AR254" s="14" t="n"/>
      <c r="AS254" s="14" t="n"/>
      <c r="AT254" s="14" t="n"/>
      <c r="AU254" s="14" t="n"/>
      <c r="AV254" s="14" t="n"/>
      <c r="AW254" s="14" t="n"/>
      <c r="AX254" s="14" t="n"/>
      <c r="AY254" s="14" t="n"/>
      <c r="AZ254" s="14" t="n"/>
      <c r="BA254" s="14" t="n"/>
      <c r="BB254" s="14" t="n"/>
      <c r="BC254" s="14" t="n"/>
      <c r="BD254" s="14" t="n"/>
      <c r="BE254" s="14" t="n"/>
      <c r="BF254" s="14" t="n"/>
      <c r="BG254" s="14" t="n"/>
      <c r="BH254" s="14" t="n"/>
      <c r="BI254" s="14" t="n"/>
      <c r="BJ254" s="14" t="n"/>
      <c r="BK254" s="14" t="n"/>
      <c r="BL254" s="14" t="n"/>
      <c r="BM254" s="14" t="n"/>
      <c r="BN254" s="14" t="n"/>
      <c r="BO254" s="14" t="n"/>
    </row>
    <row r="255" hidden="1" ht="11.85" customHeight="1">
      <c r="A255" s="14" t="inlineStr">
        <is>
          <t>RM</t>
        </is>
      </c>
      <c r="B255" s="14" t="inlineStr">
        <is>
          <t>03.07.2025</t>
        </is>
      </c>
      <c r="C255" s="14" t="n"/>
      <c r="D255" s="14" t="n">
        <v>2500193</v>
      </c>
      <c r="E255" s="14" t="inlineStr">
        <is>
          <t>RM0032</t>
        </is>
      </c>
      <c r="F255" s="8" t="inlineStr">
        <is>
          <t>Lactose Anhydrous</t>
        </is>
      </c>
      <c r="G255" s="14" t="inlineStr">
        <is>
          <t>RM2500030</t>
        </is>
      </c>
      <c r="H255" s="14" t="inlineStr">
        <is>
          <t xml:space="preserve">Meggle GmbH  </t>
        </is>
      </c>
      <c r="I255" s="14" t="n"/>
      <c r="J255" s="10" t="inlineStr">
        <is>
          <t>LC013-24-805</t>
        </is>
      </c>
      <c r="K255" s="33" t="n">
        <v>45383</v>
      </c>
      <c r="L255" s="10" t="inlineStr">
        <is>
          <t>00.04.2024</t>
        </is>
      </c>
      <c r="M255" s="28" t="n">
        <v>46478</v>
      </c>
      <c r="N255" s="10" t="inlineStr">
        <is>
          <t>00.04.2027</t>
        </is>
      </c>
      <c r="O255" s="14" t="n"/>
      <c r="P255" s="10" t="inlineStr">
        <is>
          <t>NA</t>
        </is>
      </c>
      <c r="Q255" s="14" t="inlineStr">
        <is>
          <t>19.08.2027</t>
        </is>
      </c>
      <c r="R255" s="21" t="n">
        <v>2</v>
      </c>
      <c r="S255" s="12" t="n">
        <v>25</v>
      </c>
      <c r="T255" s="12" t="n"/>
      <c r="U255" s="13">
        <f>R255*S255+T255</f>
        <v/>
      </c>
      <c r="V255" s="14" t="inlineStr">
        <is>
          <t>Kg.</t>
        </is>
      </c>
      <c r="W255" s="14" t="n">
        <v>0.158</v>
      </c>
      <c r="X255" s="14" t="n"/>
      <c r="Y255" s="90" t="n"/>
      <c r="Z255" s="455">
        <f>U255-W255</f>
        <v/>
      </c>
      <c r="AA255" s="456">
        <f>AC255+AH255+AK255+AN255+AQ255+AT255+AW255+AZ255+BC255+BF255+BI255+BL255+BO255</f>
        <v/>
      </c>
      <c r="AB255" s="457" t="n">
        <v>0</v>
      </c>
      <c r="AC255" s="458">
        <f>Z255-AD255-AE255-AB255</f>
        <v/>
      </c>
      <c r="AD255" s="459" t="n"/>
      <c r="AE255" s="462" t="n">
        <v>0</v>
      </c>
      <c r="AF255" s="14" t="inlineStr">
        <is>
          <t>20.10.2025</t>
        </is>
      </c>
      <c r="AG255" s="14" t="inlineStr">
        <is>
          <t>MR250204</t>
        </is>
      </c>
      <c r="AH255" s="14" t="n">
        <v>-0.25</v>
      </c>
      <c r="AI255" s="14" t="inlineStr">
        <is>
          <t>23 2-26.10.2025</t>
        </is>
      </c>
      <c r="AJ255" s="14" t="inlineStr">
        <is>
          <t>T25J001 T25J002 T25J003</t>
        </is>
      </c>
      <c r="AK255" s="14">
        <f>-3*(9.5848)</f>
        <v/>
      </c>
      <c r="AL255" s="14" t="inlineStr">
        <is>
          <t>3-29.10.2025</t>
        </is>
      </c>
      <c r="AM255" s="14" t="inlineStr">
        <is>
          <t>T25J004-5-6</t>
        </is>
      </c>
      <c r="AN255" s="14">
        <f>-(2*9.5848+1.7)</f>
        <v/>
      </c>
      <c r="AO255" s="14" t="n"/>
      <c r="AP255" s="14" t="n"/>
      <c r="AQ255" s="14" t="n"/>
      <c r="AR255" s="14" t="n"/>
      <c r="AS255" s="14" t="n"/>
      <c r="AT255" s="14" t="n"/>
      <c r="AU255" s="14" t="n"/>
      <c r="AV255" s="14" t="n"/>
      <c r="AW255" s="14" t="n"/>
      <c r="AX255" s="14" t="n"/>
      <c r="AY255" s="14" t="n"/>
      <c r="AZ255" s="14" t="n"/>
      <c r="BA255" s="14" t="n"/>
      <c r="BB255" s="14" t="n"/>
      <c r="BC255" s="14" t="n"/>
      <c r="BD255" s="14" t="n"/>
      <c r="BE255" s="14" t="n"/>
      <c r="BF255" s="14" t="n"/>
      <c r="BG255" s="14" t="n"/>
      <c r="BH255" s="14" t="n"/>
      <c r="BI255" s="14" t="n"/>
      <c r="BJ255" s="14" t="n"/>
      <c r="BK255" s="14" t="n"/>
      <c r="BL255" s="14" t="n"/>
      <c r="BM255" s="14" t="n"/>
      <c r="BN255" s="14" t="n"/>
      <c r="BO255" s="14" t="n"/>
    </row>
    <row r="256" hidden="1" ht="11.85" customHeight="1">
      <c r="A256" s="8" t="inlineStr">
        <is>
          <t>PP</t>
        </is>
      </c>
      <c r="B256" s="14" t="inlineStr">
        <is>
          <t>21.07.2025</t>
        </is>
      </c>
      <c r="C256" s="14" t="n"/>
      <c r="D256" s="14" t="n">
        <v>2500197</v>
      </c>
      <c r="E256" s="14" t="inlineStr">
        <is>
          <t>PP0030</t>
        </is>
      </c>
      <c r="F256" s="8" t="inlineStr">
        <is>
          <t>Medical Sponge size: 50X38X15mm for Applicator</t>
        </is>
      </c>
      <c r="G256" s="14" t="inlineStr">
        <is>
          <t>PP2500085</t>
        </is>
      </c>
      <c r="H256" s="14" t="inlineStr">
        <is>
          <t>Propharm International S.R.L.</t>
        </is>
      </c>
      <c r="I256" s="14" t="n"/>
      <c r="J256" s="10" t="inlineStr">
        <is>
          <t>2506B</t>
        </is>
      </c>
      <c r="K256" s="33" t="n">
        <v>45717</v>
      </c>
      <c r="L256" s="10" t="inlineStr">
        <is>
          <t>00.03.2025</t>
        </is>
      </c>
      <c r="M256" s="28" t="n">
        <v>46447</v>
      </c>
      <c r="N256" s="10" t="inlineStr">
        <is>
          <t>00.03.2027</t>
        </is>
      </c>
      <c r="O256" s="14" t="inlineStr">
        <is>
          <t> </t>
        </is>
      </c>
      <c r="P256" s="10" t="inlineStr">
        <is>
          <t>NA</t>
        </is>
      </c>
      <c r="Q256" s="14" t="inlineStr">
        <is>
          <t>27.07.2027</t>
        </is>
      </c>
      <c r="R256" s="21" t="n"/>
      <c r="S256" s="12" t="n"/>
      <c r="T256" s="12" t="n"/>
      <c r="U256" s="14" t="n">
        <v>153000</v>
      </c>
      <c r="V256" s="14" t="inlineStr">
        <is>
          <t>No.</t>
        </is>
      </c>
      <c r="W256" s="14" t="n">
        <v>74</v>
      </c>
      <c r="X256" s="14" t="n"/>
      <c r="Y256" s="90" t="n"/>
      <c r="Z256" s="455">
        <f>U256-W256</f>
        <v/>
      </c>
      <c r="AA256" s="456">
        <f>AC256+AH256+AK256+AN256+AQ256+AT256+AW256+AZ256+BC256+BF256+BI256+BL256+BO256</f>
        <v/>
      </c>
      <c r="AB256" s="457" t="n">
        <v>0</v>
      </c>
      <c r="AC256" s="458">
        <f>Z256-AD256-AE256-AB256</f>
        <v/>
      </c>
      <c r="AD256" s="459" t="n"/>
      <c r="AE256" s="462" t="n">
        <v>0</v>
      </c>
      <c r="AF256" s="14" t="n"/>
      <c r="AG256" s="14" t="n"/>
      <c r="AH256" s="14" t="n"/>
      <c r="AI256" s="14" t="n"/>
      <c r="AJ256" s="14" t="n"/>
      <c r="AK256" s="14" t="n"/>
      <c r="AL256" s="14" t="n"/>
      <c r="AM256" s="14" t="n"/>
      <c r="AN256" s="14" t="n"/>
      <c r="AO256" s="14" t="n"/>
      <c r="AP256" s="14" t="n"/>
      <c r="AQ256" s="14" t="n"/>
      <c r="AR256" s="14" t="n"/>
      <c r="AS256" s="14" t="n"/>
      <c r="AT256" s="14" t="n"/>
      <c r="AU256" s="14" t="n"/>
      <c r="AV256" s="14" t="n"/>
      <c r="AW256" s="14" t="n"/>
      <c r="AX256" s="14" t="n"/>
      <c r="AY256" s="14" t="n"/>
      <c r="AZ256" s="14" t="n"/>
      <c r="BA256" s="14" t="n"/>
      <c r="BB256" s="14" t="n"/>
      <c r="BC256" s="14" t="n"/>
      <c r="BD256" s="14" t="n"/>
      <c r="BE256" s="14" t="n"/>
      <c r="BF256" s="14" t="n"/>
      <c r="BG256" s="14" t="n"/>
      <c r="BH256" s="14" t="n"/>
      <c r="BI256" s="14" t="n"/>
      <c r="BJ256" s="14" t="n"/>
      <c r="BK256" s="14" t="n"/>
      <c r="BL256" s="14" t="n"/>
      <c r="BM256" s="14" t="n"/>
      <c r="BN256" s="14" t="n"/>
      <c r="BO256" s="14" t="n"/>
    </row>
    <row r="257" hidden="1" ht="11.85" customHeight="1">
      <c r="A257" s="8" t="inlineStr">
        <is>
          <t>PP</t>
        </is>
      </c>
      <c r="B257" s="14" t="inlineStr">
        <is>
          <t>21.07.2025</t>
        </is>
      </c>
      <c r="C257" s="14" t="n"/>
      <c r="D257" s="14" t="n">
        <v>2500198</v>
      </c>
      <c r="E257" s="14" t="inlineStr">
        <is>
          <t>PP0030</t>
        </is>
      </c>
      <c r="F257" s="8" t="inlineStr">
        <is>
          <t>Medical Sponge size: 50X38X15mm for Applicator</t>
        </is>
      </c>
      <c r="G257" s="14" t="inlineStr">
        <is>
          <t>PP2500086</t>
        </is>
      </c>
      <c r="H257" s="14" t="inlineStr">
        <is>
          <t>Propharm International S.R.L.</t>
        </is>
      </c>
      <c r="I257" s="14" t="n"/>
      <c r="J257" s="10" t="inlineStr">
        <is>
          <t>2507B</t>
        </is>
      </c>
      <c r="K257" s="33" t="n">
        <v>45717</v>
      </c>
      <c r="L257" s="10" t="inlineStr">
        <is>
          <t>00.03.2025</t>
        </is>
      </c>
      <c r="M257" s="28" t="n">
        <v>46447</v>
      </c>
      <c r="N257" s="10" t="inlineStr">
        <is>
          <t>00.03.2027</t>
        </is>
      </c>
      <c r="O257" s="14" t="inlineStr">
        <is>
          <t> </t>
        </is>
      </c>
      <c r="P257" s="10" t="inlineStr">
        <is>
          <t>NA</t>
        </is>
      </c>
      <c r="Q257" s="14" t="inlineStr">
        <is>
          <t>27.07.2027</t>
        </is>
      </c>
      <c r="R257" s="21" t="n"/>
      <c r="S257" s="12" t="n"/>
      <c r="T257" s="12" t="n"/>
      <c r="U257" s="14" t="n">
        <v>214200</v>
      </c>
      <c r="V257" s="14" t="inlineStr">
        <is>
          <t>No.</t>
        </is>
      </c>
      <c r="W257" s="14" t="n">
        <v>74</v>
      </c>
      <c r="X257" s="14" t="n"/>
      <c r="Y257" s="90" t="n"/>
      <c r="Z257" s="455">
        <f>U257-W257</f>
        <v/>
      </c>
      <c r="AA257" s="456">
        <f>AC257+AH257+AK257+AN257+AQ257+AT257+AW257+AZ257+BC257+BF257+BI257+BL257+BO257</f>
        <v/>
      </c>
      <c r="AB257" s="457" t="n">
        <v>0</v>
      </c>
      <c r="AC257" s="458">
        <f>Z257-AD257-AE257-AB257</f>
        <v/>
      </c>
      <c r="AD257" s="459" t="n"/>
      <c r="AE257" s="462" t="n">
        <v>0</v>
      </c>
      <c r="AF257" s="14" t="n"/>
      <c r="AG257" s="14" t="n"/>
      <c r="AH257" s="14" t="n"/>
      <c r="AI257" s="14" t="n"/>
      <c r="AJ257" s="14" t="n"/>
      <c r="AK257" s="14" t="n"/>
      <c r="AL257" s="14" t="n"/>
      <c r="AM257" s="14" t="n"/>
      <c r="AN257" s="14" t="n"/>
      <c r="AO257" s="14" t="n"/>
      <c r="AP257" s="14" t="n"/>
      <c r="AQ257" s="14" t="n"/>
      <c r="AR257" s="14" t="n"/>
      <c r="AS257" s="14" t="n"/>
      <c r="AT257" s="14" t="n"/>
      <c r="AU257" s="14" t="n"/>
      <c r="AV257" s="14" t="n"/>
      <c r="AW257" s="14" t="n"/>
      <c r="AX257" s="14" t="n"/>
      <c r="AY257" s="14" t="n"/>
      <c r="AZ257" s="14" t="n"/>
      <c r="BA257" s="14" t="n"/>
      <c r="BB257" s="14" t="n"/>
      <c r="BC257" s="14" t="n"/>
      <c r="BD257" s="14" t="n"/>
      <c r="BE257" s="14" t="n"/>
      <c r="BF257" s="14" t="n"/>
      <c r="BG257" s="14" t="n"/>
      <c r="BH257" s="14" t="n"/>
      <c r="BI257" s="14" t="n"/>
      <c r="BJ257" s="14" t="n"/>
      <c r="BK257" s="14" t="n"/>
      <c r="BL257" s="14" t="n"/>
      <c r="BM257" s="14" t="n"/>
      <c r="BN257" s="14" t="n"/>
      <c r="BO257" s="14" t="n"/>
    </row>
    <row r="258" hidden="1" ht="11.85" customHeight="1">
      <c r="A258" s="8" t="inlineStr">
        <is>
          <t>PP</t>
        </is>
      </c>
      <c r="B258" s="14" t="inlineStr">
        <is>
          <t>21.07.2025</t>
        </is>
      </c>
      <c r="C258" s="14" t="n"/>
      <c r="D258" s="14" t="n">
        <v>2500199</v>
      </c>
      <c r="E258" s="14" t="inlineStr">
        <is>
          <t>PP0036</t>
        </is>
      </c>
      <c r="F258" s="8" t="inlineStr">
        <is>
          <t>Regulator Disc [D 18/L 6mm] PP/PE fiber 0.08g/cm3-Applicator 10.5ml</t>
        </is>
      </c>
      <c r="G258" s="14" t="inlineStr">
        <is>
          <t>PP2500087</t>
        </is>
      </c>
      <c r="H258" s="14" t="inlineStr">
        <is>
          <t>Propharm International S.R.L.</t>
        </is>
      </c>
      <c r="I258" s="14" t="n"/>
      <c r="J258" s="10" t="inlineStr">
        <is>
          <t>001008</t>
        </is>
      </c>
      <c r="K258" s="33" t="n">
        <v>45778</v>
      </c>
      <c r="L258" s="10" t="inlineStr">
        <is>
          <t>00.05.2025</t>
        </is>
      </c>
      <c r="M258" s="28" t="n">
        <v>46508</v>
      </c>
      <c r="N258" s="10" t="inlineStr">
        <is>
          <t>00.05.2027</t>
        </is>
      </c>
      <c r="O258" s="14" t="inlineStr">
        <is>
          <t> </t>
        </is>
      </c>
      <c r="P258" s="10" t="inlineStr">
        <is>
          <t>NA</t>
        </is>
      </c>
      <c r="Q258" s="14" t="inlineStr">
        <is>
          <t>27.07.2027</t>
        </is>
      </c>
      <c r="R258" s="21" t="n"/>
      <c r="S258" s="12" t="n"/>
      <c r="T258" s="12" t="n"/>
      <c r="U258" s="14" t="n">
        <v>225000</v>
      </c>
      <c r="V258" s="14" t="inlineStr">
        <is>
          <t>No.</t>
        </is>
      </c>
      <c r="W258" s="14" t="n">
        <v>74</v>
      </c>
      <c r="X258" s="14" t="n"/>
      <c r="Y258" s="90" t="n"/>
      <c r="Z258" s="455">
        <f>U258-W258</f>
        <v/>
      </c>
      <c r="AA258" s="456">
        <f>AC258+AH258+AK258+AN258+AQ258+AT258+AW258+AZ258+BC258+BF258+BI258+BL258+BO258</f>
        <v/>
      </c>
      <c r="AB258" s="457" t="n">
        <v>0</v>
      </c>
      <c r="AC258" s="458">
        <f>Z258-AD258-AE258-AB258</f>
        <v/>
      </c>
      <c r="AD258" s="459" t="n"/>
      <c r="AE258" s="462" t="n">
        <v>0</v>
      </c>
      <c r="AF258" s="14" t="n"/>
      <c r="AG258" s="14" t="n"/>
      <c r="AH258" s="14" t="n"/>
      <c r="AI258" s="14" t="n"/>
      <c r="AJ258" s="14" t="n"/>
      <c r="AK258" s="14" t="n"/>
      <c r="AL258" s="14" t="n"/>
      <c r="AM258" s="14" t="n"/>
      <c r="AN258" s="14" t="n"/>
      <c r="AO258" s="14" t="n"/>
      <c r="AP258" s="14" t="n"/>
      <c r="AQ258" s="14" t="n"/>
      <c r="AR258" s="14" t="n"/>
      <c r="AS258" s="14" t="n"/>
      <c r="AT258" s="14" t="n"/>
      <c r="AU258" s="14" t="n"/>
      <c r="AV258" s="14" t="n"/>
      <c r="AW258" s="14" t="n"/>
      <c r="AX258" s="14" t="n"/>
      <c r="AY258" s="14" t="n"/>
      <c r="AZ258" s="14" t="n"/>
      <c r="BA258" s="14" t="n"/>
      <c r="BB258" s="14" t="n"/>
      <c r="BC258" s="14" t="n"/>
      <c r="BD258" s="14" t="n"/>
      <c r="BE258" s="14" t="n"/>
      <c r="BF258" s="14" t="n"/>
      <c r="BG258" s="14" t="n"/>
      <c r="BH258" s="14" t="n"/>
      <c r="BI258" s="14" t="n"/>
      <c r="BJ258" s="14" t="n"/>
      <c r="BK258" s="14" t="n"/>
      <c r="BL258" s="14" t="n"/>
      <c r="BM258" s="14" t="n"/>
      <c r="BN258" s="14" t="n"/>
      <c r="BO258" s="14" t="n"/>
      <c r="BP258" s="7" t="inlineStr">
        <is>
          <t>.</t>
        </is>
      </c>
    </row>
    <row r="259" hidden="1" ht="11.85" customHeight="1">
      <c r="A259" s="8" t="inlineStr">
        <is>
          <t>PP</t>
        </is>
      </c>
      <c r="B259" s="14" t="inlineStr">
        <is>
          <t>21.07.2025</t>
        </is>
      </c>
      <c r="C259" s="14" t="n"/>
      <c r="D259" s="14" t="n">
        <v>2500200</v>
      </c>
      <c r="E259" s="14" t="inlineStr">
        <is>
          <t>PP0036</t>
        </is>
      </c>
      <c r="F259" s="8" t="inlineStr">
        <is>
          <t>Regulator Disc [D 18/L 6mm] PP/PE fiber 0.08g/cm3-Applicator 10.5ml</t>
        </is>
      </c>
      <c r="G259" s="14" t="inlineStr">
        <is>
          <t>PP2500088</t>
        </is>
      </c>
      <c r="H259" s="14" t="inlineStr">
        <is>
          <t>Propharm International S.R.L.</t>
        </is>
      </c>
      <c r="I259" s="14" t="n"/>
      <c r="J259" s="10" t="inlineStr">
        <is>
          <t>001007</t>
        </is>
      </c>
      <c r="K259" s="33" t="n">
        <v>45778</v>
      </c>
      <c r="L259" s="10" t="inlineStr">
        <is>
          <t>00.05.2025</t>
        </is>
      </c>
      <c r="M259" s="28" t="n">
        <v>46508</v>
      </c>
      <c r="N259" s="10" t="inlineStr">
        <is>
          <t>00.05.2027</t>
        </is>
      </c>
      <c r="O259" s="14" t="n"/>
      <c r="P259" s="10" t="inlineStr">
        <is>
          <t>NA</t>
        </is>
      </c>
      <c r="Q259" s="14" t="inlineStr">
        <is>
          <t>27.07.2027</t>
        </is>
      </c>
      <c r="R259" s="21" t="n"/>
      <c r="S259" s="12" t="n"/>
      <c r="T259" s="12" t="n"/>
      <c r="U259" s="13" t="n">
        <v>225000</v>
      </c>
      <c r="V259" s="14" t="inlineStr">
        <is>
          <t>No.</t>
        </is>
      </c>
      <c r="W259" s="14" t="n">
        <v>74</v>
      </c>
      <c r="X259" s="14" t="n"/>
      <c r="Y259" s="90" t="n"/>
      <c r="Z259" s="455">
        <f>U259-W259</f>
        <v/>
      </c>
      <c r="AA259" s="456">
        <f>AC259+AH259+AK259+AN259+AQ259+AT259+AW259+AZ259+BC259+BF259+BI259+BL259+BO259</f>
        <v/>
      </c>
      <c r="AB259" s="457" t="n">
        <v>0</v>
      </c>
      <c r="AC259" s="458">
        <f>Z259-AD259-AE259-AB259</f>
        <v/>
      </c>
      <c r="AD259" s="459" t="n"/>
      <c r="AE259" s="462" t="n">
        <v>0</v>
      </c>
      <c r="AF259" s="14" t="n"/>
      <c r="AG259" s="14" t="n"/>
      <c r="AH259" s="14" t="n"/>
      <c r="AI259" s="14" t="n"/>
      <c r="AJ259" s="14" t="n"/>
      <c r="AK259" s="14" t="n"/>
      <c r="AL259" s="14" t="n"/>
      <c r="AM259" s="14" t="n"/>
      <c r="AN259" s="14" t="n"/>
      <c r="AO259" s="14" t="n"/>
      <c r="AP259" s="14" t="n"/>
      <c r="AQ259" s="14" t="n"/>
      <c r="AR259" s="14" t="n"/>
      <c r="AS259" s="14" t="n"/>
      <c r="AT259" s="14" t="n"/>
      <c r="AU259" s="14" t="n"/>
      <c r="AV259" s="14" t="n"/>
      <c r="AW259" s="14" t="n"/>
      <c r="AX259" s="14" t="n"/>
      <c r="AY259" s="14" t="n"/>
      <c r="AZ259" s="14" t="n"/>
      <c r="BA259" s="14" t="n"/>
      <c r="BB259" s="14" t="n"/>
      <c r="BC259" s="14" t="n"/>
      <c r="BD259" s="14" t="n"/>
      <c r="BE259" s="14" t="n"/>
      <c r="BF259" s="14" t="n"/>
      <c r="BG259" s="14" t="n"/>
      <c r="BH259" s="14" t="n"/>
      <c r="BI259" s="14" t="n"/>
      <c r="BJ259" s="14" t="n"/>
      <c r="BK259" s="14" t="n"/>
      <c r="BL259" s="14" t="n"/>
      <c r="BM259" s="14" t="n"/>
      <c r="BN259" s="14" t="n"/>
      <c r="BO259" s="14" t="n"/>
    </row>
    <row r="260" hidden="1" ht="11.85" customHeight="1">
      <c r="A260" s="8" t="inlineStr">
        <is>
          <t>PP</t>
        </is>
      </c>
      <c r="B260" s="14" t="inlineStr">
        <is>
          <t>21.07.2025</t>
        </is>
      </c>
      <c r="C260" s="14" t="n"/>
      <c r="D260" s="14" t="n">
        <v>2500202</v>
      </c>
      <c r="E260" s="14" t="inlineStr">
        <is>
          <t>PP0026</t>
        </is>
      </c>
      <c r="F260" s="8" t="inlineStr">
        <is>
          <t>Inner plastic tube (HDPE) for Applicator 3 ml-OMAS</t>
        </is>
      </c>
      <c r="G260" s="14" t="inlineStr">
        <is>
          <t>PP2500090</t>
        </is>
      </c>
      <c r="H260" s="14" t="inlineStr">
        <is>
          <t>Idea Stampi S.r.I.</t>
        </is>
      </c>
      <c r="I260" s="14" t="n"/>
      <c r="J260" s="10" t="inlineStr">
        <is>
          <t>11793</t>
        </is>
      </c>
      <c r="K260" s="33" t="n">
        <v>45778</v>
      </c>
      <c r="L260" s="10" t="inlineStr">
        <is>
          <t>00.05.2025</t>
        </is>
      </c>
      <c r="M260" s="28" t="n">
        <v>46508</v>
      </c>
      <c r="N260" s="10" t="inlineStr">
        <is>
          <t>00.05.2027</t>
        </is>
      </c>
      <c r="O260" s="14" t="n"/>
      <c r="P260" s="10" t="inlineStr">
        <is>
          <t>NA</t>
        </is>
      </c>
      <c r="Q260" s="14" t="inlineStr">
        <is>
          <t>27.07.2027</t>
        </is>
      </c>
      <c r="R260" s="21" t="n"/>
      <c r="S260" s="12" t="n"/>
      <c r="T260" s="12" t="n"/>
      <c r="U260" s="13" t="n">
        <v>96000</v>
      </c>
      <c r="V260" s="14" t="inlineStr">
        <is>
          <t>No.</t>
        </is>
      </c>
      <c r="W260" s="14" t="n">
        <v>74</v>
      </c>
      <c r="X260" s="14" t="n"/>
      <c r="Y260" s="90" t="n"/>
      <c r="Z260" s="455">
        <f>U260-W260</f>
        <v/>
      </c>
      <c r="AA260" s="456">
        <f>AC260+AH260+AK260+AN260+AQ260+AT260+AW260+AZ260+BC260+BF260+BI260+BL260+BO260</f>
        <v/>
      </c>
      <c r="AB260" s="457" t="n">
        <v>0</v>
      </c>
      <c r="AC260" s="458">
        <f>Z260-AD260-AE260-AB260</f>
        <v/>
      </c>
      <c r="AD260" s="459" t="n"/>
      <c r="AE260" s="462" t="n">
        <v>0</v>
      </c>
      <c r="AF260" s="14" t="inlineStr">
        <is>
          <t>25.12.2025</t>
        </is>
      </c>
      <c r="AG260" s="14" t="inlineStr">
        <is>
          <t>25IBP050</t>
        </is>
      </c>
      <c r="AH260" s="14" t="n">
        <v>-26954</v>
      </c>
      <c r="AI260" s="14" t="inlineStr">
        <is>
          <t>06.01.2026</t>
        </is>
      </c>
      <c r="AJ260" s="14" t="inlineStr">
        <is>
          <t>R-25IBP050</t>
        </is>
      </c>
      <c r="AK260" s="14" t="n">
        <v>3660</v>
      </c>
      <c r="AL260" s="14" t="inlineStr">
        <is>
          <t>07.01.2026</t>
        </is>
      </c>
      <c r="AM260" s="14" t="inlineStr">
        <is>
          <t>26IBP005</t>
        </is>
      </c>
      <c r="AN260" s="14" t="n">
        <v>-2991</v>
      </c>
      <c r="AO260" s="14" t="inlineStr">
        <is>
          <t>21.01.2026</t>
        </is>
      </c>
      <c r="AP260" s="14" t="inlineStr">
        <is>
          <t>R-26IBP005</t>
        </is>
      </c>
      <c r="AQ260" s="14" t="n">
        <v>225</v>
      </c>
      <c r="AR260" s="14" t="inlineStr">
        <is>
          <t>29.01.2026</t>
        </is>
      </c>
      <c r="AS260" s="14" t="inlineStr">
        <is>
          <t>26IBP008</t>
        </is>
      </c>
      <c r="AT260" s="14" t="n">
        <v>-15000</v>
      </c>
      <c r="AU260" s="14" t="inlineStr">
        <is>
          <t>01.02.2026</t>
        </is>
      </c>
      <c r="AV260" s="14" t="inlineStr">
        <is>
          <t>MR260020</t>
        </is>
      </c>
      <c r="AW260" s="14" t="n">
        <v>-30</v>
      </c>
      <c r="AX260" s="14" t="inlineStr">
        <is>
          <t>05.02.2026</t>
        </is>
      </c>
      <c r="AY260" s="14" t="inlineStr">
        <is>
          <t>MR260027</t>
        </is>
      </c>
      <c r="AZ260" s="14" t="n">
        <v>-50</v>
      </c>
      <c r="BA260" s="14" t="inlineStr">
        <is>
          <t>05.02.2026</t>
        </is>
      </c>
      <c r="BB260" s="14" t="inlineStr">
        <is>
          <t>R-26IBP008</t>
        </is>
      </c>
      <c r="BC260" s="14" t="n">
        <v>1630</v>
      </c>
      <c r="BD260" s="14" t="inlineStr">
        <is>
          <t>15.02.2026</t>
        </is>
      </c>
      <c r="BE260" s="14" t="inlineStr">
        <is>
          <t>26IBP011</t>
        </is>
      </c>
      <c r="BF260" s="14" t="n">
        <v>-39731</v>
      </c>
      <c r="BG260" s="14" t="n"/>
      <c r="BH260" s="14" t="n"/>
      <c r="BI260" s="14" t="n"/>
      <c r="BJ260" s="14" t="n"/>
      <c r="BK260" s="14" t="n"/>
      <c r="BL260" s="14" t="n"/>
      <c r="BM260" s="14" t="n"/>
      <c r="BN260" s="14" t="n"/>
      <c r="BO260" s="14" t="n"/>
    </row>
    <row r="261" hidden="1" ht="11.85" customHeight="1">
      <c r="A261" s="8" t="inlineStr">
        <is>
          <t>PP</t>
        </is>
      </c>
      <c r="B261" s="14" t="inlineStr">
        <is>
          <t>21.07.2025</t>
        </is>
      </c>
      <c r="C261" s="14" t="n"/>
      <c r="D261" s="14" t="n">
        <v>2500204</v>
      </c>
      <c r="E261" s="14" t="inlineStr">
        <is>
          <t>PP0032</t>
        </is>
      </c>
      <c r="F261" s="8" t="inlineStr">
        <is>
          <t>Outer plastic tube (HDPE) for Applicator 3 ml-OMAS</t>
        </is>
      </c>
      <c r="G261" s="14" t="inlineStr">
        <is>
          <t>PP2500092</t>
        </is>
      </c>
      <c r="H261" s="14" t="inlineStr">
        <is>
          <t>Idea Stampi S.r.I.</t>
        </is>
      </c>
      <c r="I261" s="14" t="n"/>
      <c r="J261" s="10" t="inlineStr">
        <is>
          <t>11795</t>
        </is>
      </c>
      <c r="K261" s="33" t="n">
        <v>45778</v>
      </c>
      <c r="L261" s="10" t="inlineStr">
        <is>
          <t>00.05.2025</t>
        </is>
      </c>
      <c r="M261" s="28" t="n">
        <v>46508</v>
      </c>
      <c r="N261" s="10" t="inlineStr">
        <is>
          <t>00.05.2027</t>
        </is>
      </c>
      <c r="O261" s="14" t="n"/>
      <c r="P261" s="10" t="inlineStr">
        <is>
          <t>NA</t>
        </is>
      </c>
      <c r="Q261" s="14" t="inlineStr">
        <is>
          <t>27.07.2025</t>
        </is>
      </c>
      <c r="R261" s="21" t="n"/>
      <c r="S261" s="12" t="n"/>
      <c r="T261" s="12" t="n"/>
      <c r="U261" s="13" t="n">
        <v>96000</v>
      </c>
      <c r="V261" s="14" t="inlineStr">
        <is>
          <t>No.</t>
        </is>
      </c>
      <c r="W261" s="14" t="n">
        <v>74</v>
      </c>
      <c r="X261" s="14" t="n"/>
      <c r="Y261" s="90" t="n"/>
      <c r="Z261" s="455">
        <f>U261-W261</f>
        <v/>
      </c>
      <c r="AA261" s="456">
        <f>AC261+AH261+AK261+AN261+AQ261+AT261+AW261+AZ261+BC261+BF261+BI261+BL261+BO261</f>
        <v/>
      </c>
      <c r="AB261" s="457" t="n">
        <v>0</v>
      </c>
      <c r="AC261" s="458">
        <f>Z261-AD261-AE261-AB261</f>
        <v/>
      </c>
      <c r="AD261" s="459" t="n"/>
      <c r="AE261" s="462" t="n">
        <v>0</v>
      </c>
      <c r="AF261" s="14" t="inlineStr">
        <is>
          <t>15.01.2026</t>
        </is>
      </c>
      <c r="AG261" s="14" t="inlineStr">
        <is>
          <t>26IPP002</t>
        </is>
      </c>
      <c r="AH261" s="14" t="n">
        <v>-18000</v>
      </c>
      <c r="AI261" s="14" t="inlineStr">
        <is>
          <t>29.01.2026</t>
        </is>
      </c>
      <c r="AJ261" s="14" t="inlineStr">
        <is>
          <t>26IPP005</t>
        </is>
      </c>
      <c r="AK261" s="14" t="n">
        <v>-30000</v>
      </c>
      <c r="AL261" s="14" t="inlineStr">
        <is>
          <t>05.02.2026</t>
        </is>
      </c>
      <c r="AM261" s="14" t="inlineStr">
        <is>
          <t>26IPP006</t>
        </is>
      </c>
      <c r="AN261" s="14" t="n">
        <v>-30000</v>
      </c>
      <c r="AO261" s="14" t="n"/>
      <c r="AP261" s="14" t="n"/>
      <c r="AQ261" s="14" t="n"/>
      <c r="AR261" s="14" t="n"/>
      <c r="AS261" s="14" t="n"/>
      <c r="AT261" s="14" t="n">
        <v>0</v>
      </c>
      <c r="AU261" s="14" t="n"/>
      <c r="AV261" s="14" t="n"/>
      <c r="AW261" s="14" t="n"/>
      <c r="AX261" s="14" t="n"/>
      <c r="AY261" s="14" t="n"/>
      <c r="AZ261" s="14" t="n"/>
      <c r="BA261" s="14" t="n"/>
      <c r="BB261" s="14" t="n"/>
      <c r="BC261" s="14" t="n"/>
      <c r="BD261" s="14" t="n"/>
      <c r="BE261" s="14" t="n"/>
      <c r="BF261" s="14" t="n"/>
      <c r="BG261" s="14" t="n"/>
      <c r="BH261" s="14" t="n"/>
      <c r="BI261" s="14" t="n"/>
      <c r="BJ261" s="14" t="n"/>
      <c r="BK261" s="14" t="n"/>
      <c r="BL261" s="14" t="n"/>
      <c r="BM261" s="14" t="n"/>
      <c r="BN261" s="14" t="n"/>
      <c r="BO261" s="14" t="n"/>
    </row>
    <row r="262" hidden="1" ht="11.85" customHeight="1">
      <c r="A262" s="8" t="inlineStr">
        <is>
          <t>PP</t>
        </is>
      </c>
      <c r="B262" s="14" t="inlineStr">
        <is>
          <t>21.07.2025</t>
        </is>
      </c>
      <c r="C262" s="14" t="n"/>
      <c r="D262" s="14" t="n">
        <v>2500205</v>
      </c>
      <c r="E262" s="14" t="inlineStr">
        <is>
          <t>PP0033</t>
        </is>
      </c>
      <c r="F262" s="8" t="inlineStr">
        <is>
          <t>Outer plastic tube (HDPE) for Applicator 10.5 ml-OMAS</t>
        </is>
      </c>
      <c r="G262" s="14" t="inlineStr">
        <is>
          <t>PP2500093</t>
        </is>
      </c>
      <c r="H262" s="14" t="inlineStr">
        <is>
          <t>Idea Stampi S.r.I.</t>
        </is>
      </c>
      <c r="I262" s="14" t="n"/>
      <c r="J262" s="10" t="inlineStr">
        <is>
          <t>11780</t>
        </is>
      </c>
      <c r="K262" s="33" t="n">
        <v>45748</v>
      </c>
      <c r="L262" s="10" t="inlineStr">
        <is>
          <t>00.04.2025</t>
        </is>
      </c>
      <c r="M262" s="28" t="n">
        <v>46478</v>
      </c>
      <c r="N262" s="10" t="inlineStr">
        <is>
          <t>00.04.2027</t>
        </is>
      </c>
      <c r="O262" s="14" t="n"/>
      <c r="P262" s="10" t="inlineStr">
        <is>
          <t>NA</t>
        </is>
      </c>
      <c r="Q262" s="14" t="inlineStr">
        <is>
          <t>27.07.2027</t>
        </is>
      </c>
      <c r="R262" s="21" t="n"/>
      <c r="S262" s="12" t="n"/>
      <c r="T262" s="12" t="n"/>
      <c r="U262" s="13" t="n">
        <v>160000</v>
      </c>
      <c r="V262" s="14" t="inlineStr">
        <is>
          <t>No.</t>
        </is>
      </c>
      <c r="W262" s="14" t="n">
        <v>218</v>
      </c>
      <c r="X262" s="14" t="n"/>
      <c r="Y262" s="90" t="n"/>
      <c r="Z262" s="455">
        <f>U262-W262</f>
        <v/>
      </c>
      <c r="AA262" s="456">
        <f>AC262+AH262+AK262+AN262+AQ262+AT262+AW262+AZ262+BC262+BF262+BI262+BL262+BO262</f>
        <v/>
      </c>
      <c r="AB262" s="457" t="n">
        <v>0</v>
      </c>
      <c r="AC262" s="458">
        <f>Z262-AD262-AE262-AB262</f>
        <v/>
      </c>
      <c r="AD262" s="459" t="n"/>
      <c r="AE262" s="462" t="n">
        <v>0</v>
      </c>
      <c r="AF262" s="14" t="n"/>
      <c r="AG262" s="14" t="n"/>
      <c r="AH262" s="14" t="n"/>
      <c r="AI262" s="14" t="n"/>
      <c r="AJ262" s="14" t="n"/>
      <c r="AK262" s="14" t="n"/>
      <c r="AL262" s="14" t="n"/>
      <c r="AM262" s="14" t="n"/>
      <c r="AN262" s="14" t="n"/>
      <c r="AO262" s="14" t="n"/>
      <c r="AP262" s="14" t="n"/>
      <c r="AQ262" s="14" t="n"/>
      <c r="AR262" s="14" t="n"/>
      <c r="AS262" s="14" t="n"/>
      <c r="AT262" s="14" t="n"/>
      <c r="AU262" s="14" t="n"/>
      <c r="AV262" s="14" t="n"/>
      <c r="AW262" s="14" t="n"/>
      <c r="AX262" s="14" t="n"/>
      <c r="AY262" s="14" t="n"/>
      <c r="AZ262" s="14" t="n"/>
      <c r="BA262" s="14" t="n"/>
      <c r="BB262" s="14" t="n"/>
      <c r="BC262" s="14" t="n"/>
      <c r="BD262" s="14" t="n"/>
      <c r="BE262" s="14" t="n"/>
      <c r="BF262" s="14" t="n"/>
      <c r="BG262" s="14" t="n"/>
      <c r="BH262" s="14" t="n"/>
      <c r="BI262" s="14" t="n"/>
      <c r="BJ262" s="14" t="n"/>
      <c r="BK262" s="14" t="n"/>
      <c r="BL262" s="14" t="n"/>
      <c r="BM262" s="14" t="n"/>
      <c r="BN262" s="14" t="n"/>
      <c r="BO262" s="14" t="n"/>
    </row>
    <row r="263" hidden="1" ht="11.85" customHeight="1">
      <c r="A263" s="8" t="inlineStr">
        <is>
          <t>PP</t>
        </is>
      </c>
      <c r="B263" s="14" t="inlineStr">
        <is>
          <t>21.07.2025</t>
        </is>
      </c>
      <c r="C263" s="14" t="n"/>
      <c r="D263" s="14" t="n">
        <v>2500206</v>
      </c>
      <c r="E263" s="14" t="inlineStr">
        <is>
          <t>PP0033</t>
        </is>
      </c>
      <c r="F263" s="8" t="inlineStr">
        <is>
          <t>Outer plastic tube (HDPE) for Applicator 10.5 ml-OMAS</t>
        </is>
      </c>
      <c r="G263" s="14" t="inlineStr">
        <is>
          <t>PP2500094</t>
        </is>
      </c>
      <c r="H263" s="14" t="inlineStr">
        <is>
          <t>Idea Stampi S.r.I.</t>
        </is>
      </c>
      <c r="I263" s="14" t="n"/>
      <c r="J263" s="10" t="inlineStr">
        <is>
          <t>11799</t>
        </is>
      </c>
      <c r="K263" s="33" t="n">
        <v>45778</v>
      </c>
      <c r="L263" s="10" t="inlineStr">
        <is>
          <t>00.05.2025</t>
        </is>
      </c>
      <c r="M263" s="28" t="n">
        <v>46508</v>
      </c>
      <c r="N263" s="10" t="inlineStr">
        <is>
          <t>00.05.2027</t>
        </is>
      </c>
      <c r="O263" s="14" t="n"/>
      <c r="P263" s="10" t="inlineStr">
        <is>
          <t>NA</t>
        </is>
      </c>
      <c r="Q263" s="14" t="inlineStr">
        <is>
          <t>27.07.2027</t>
        </is>
      </c>
      <c r="R263" s="21" t="n"/>
      <c r="S263" s="12" t="n"/>
      <c r="T263" s="12" t="n"/>
      <c r="U263" s="13" t="n">
        <v>80000</v>
      </c>
      <c r="V263" s="14" t="inlineStr">
        <is>
          <t>No.</t>
        </is>
      </c>
      <c r="W263" s="14" t="n">
        <v>104</v>
      </c>
      <c r="X263" s="14" t="n"/>
      <c r="Y263" s="90" t="n"/>
      <c r="Z263" s="455">
        <f>U263-W263</f>
        <v/>
      </c>
      <c r="AA263" s="456">
        <f>AC263+AH263+AK263+AN263+AQ263+AT263+AW263+AZ263+BC263+BF263+BI263+BL263+BO263</f>
        <v/>
      </c>
      <c r="AB263" s="457" t="n">
        <v>0</v>
      </c>
      <c r="AC263" s="458">
        <f>Z263-AD263-AE263-AB263</f>
        <v/>
      </c>
      <c r="AD263" s="459" t="n"/>
      <c r="AE263" s="462" t="n">
        <v>0</v>
      </c>
      <c r="AF263" s="14" t="n"/>
      <c r="AG263" s="14" t="n"/>
      <c r="AH263" s="14" t="n"/>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4" t="n"/>
      <c r="BJ263" s="14" t="n"/>
      <c r="BK263" s="14" t="n"/>
      <c r="BL263" s="14" t="n"/>
      <c r="BM263" s="14" t="n"/>
      <c r="BN263" s="14" t="n"/>
      <c r="BO263" s="14" t="n"/>
    </row>
    <row r="264" hidden="1" ht="11.85" customHeight="1">
      <c r="A264" s="8" t="inlineStr">
        <is>
          <t>PP</t>
        </is>
      </c>
      <c r="B264" s="14" t="inlineStr">
        <is>
          <t>21.07.2025</t>
        </is>
      </c>
      <c r="C264" s="14" t="n"/>
      <c r="D264" s="14" t="n">
        <v>2500207</v>
      </c>
      <c r="E264" s="14" t="inlineStr">
        <is>
          <t>PP0027</t>
        </is>
      </c>
      <c r="F264" s="8" t="inlineStr">
        <is>
          <t>Inner plastic tube (HDPE) for Applicator 10.5 ml-OMAS</t>
        </is>
      </c>
      <c r="G264" s="14" t="inlineStr">
        <is>
          <t>PP2500095</t>
        </is>
      </c>
      <c r="H264" s="14" t="inlineStr">
        <is>
          <t>Idea Stampi S.r.I.</t>
        </is>
      </c>
      <c r="I264" s="14" t="n"/>
      <c r="J264" s="10" t="inlineStr">
        <is>
          <t>11801</t>
        </is>
      </c>
      <c r="K264" s="33" t="n">
        <v>45778</v>
      </c>
      <c r="L264" s="10" t="inlineStr">
        <is>
          <t>00.05.2025</t>
        </is>
      </c>
      <c r="M264" s="28" t="n">
        <v>46508</v>
      </c>
      <c r="N264" s="10" t="inlineStr">
        <is>
          <t>00.05.2027</t>
        </is>
      </c>
      <c r="O264" s="14" t="n"/>
      <c r="P264" s="10" t="inlineStr">
        <is>
          <t>NA</t>
        </is>
      </c>
      <c r="Q264" s="14" t="inlineStr">
        <is>
          <t>27.07.2027</t>
        </is>
      </c>
      <c r="R264" s="21" t="n"/>
      <c r="S264" s="12" t="n"/>
      <c r="T264" s="12" t="n"/>
      <c r="U264" s="13" t="n">
        <v>240000</v>
      </c>
      <c r="V264" s="14" t="inlineStr">
        <is>
          <t>No.</t>
        </is>
      </c>
      <c r="W264" s="14" t="n">
        <v>146</v>
      </c>
      <c r="X264" s="14" t="n"/>
      <c r="Y264" s="90" t="n"/>
      <c r="Z264" s="455">
        <f>U264-W264</f>
        <v/>
      </c>
      <c r="AA264" s="456">
        <f>AC264+AH264+AK264+AN264+AQ264+AT264+AW264+AZ264+BC264+BF264+BI264+BL264+BO264</f>
        <v/>
      </c>
      <c r="AB264" s="457" t="n">
        <v>0</v>
      </c>
      <c r="AC264" s="458">
        <f>Z264-AD264-AE264-AB264</f>
        <v/>
      </c>
      <c r="AD264" s="459" t="n"/>
      <c r="AE264" s="462" t="n">
        <v>0</v>
      </c>
      <c r="AF264" s="14" t="n"/>
      <c r="AG264" s="14" t="n"/>
      <c r="AH264" s="14" t="n"/>
      <c r="AI264" s="14" t="n"/>
      <c r="AJ264" s="14" t="n"/>
      <c r="AK264" s="14" t="n"/>
      <c r="AL264" s="14" t="n"/>
      <c r="AM264" s="14" t="n"/>
      <c r="AN264" s="14" t="n"/>
      <c r="AO264" s="14" t="n"/>
      <c r="AP264" s="14" t="n"/>
      <c r="AQ264" s="14" t="n"/>
      <c r="AR264" s="14" t="n"/>
      <c r="AS264" s="14" t="n"/>
      <c r="AT264" s="14" t="n"/>
      <c r="AU264" s="14" t="n"/>
      <c r="AV264" s="14" t="n"/>
      <c r="AW264" s="14" t="n"/>
      <c r="AX264" s="14" t="n"/>
      <c r="AY264" s="14" t="n"/>
      <c r="AZ264" s="14" t="n"/>
      <c r="BA264" s="14" t="n"/>
      <c r="BB264" s="14" t="n"/>
      <c r="BC264" s="14" t="n"/>
      <c r="BD264" s="14" t="n"/>
      <c r="BE264" s="14" t="n"/>
      <c r="BF264" s="14" t="n"/>
      <c r="BG264" s="14" t="n"/>
      <c r="BH264" s="14" t="n"/>
      <c r="BI264" s="14" t="n"/>
      <c r="BJ264" s="14" t="n"/>
      <c r="BK264" s="14" t="n"/>
      <c r="BL264" s="14" t="n"/>
      <c r="BM264" s="14" t="n"/>
      <c r="BN264" s="14" t="n"/>
      <c r="BO264" s="14" t="n"/>
    </row>
    <row r="265" hidden="1" ht="11.85" customHeight="1">
      <c r="A265" s="14" t="inlineStr">
        <is>
          <t>RM</t>
        </is>
      </c>
      <c r="B265" s="14" t="inlineStr">
        <is>
          <t>22.07.2025</t>
        </is>
      </c>
      <c r="C265" s="14" t="n"/>
      <c r="D265" s="14" t="n">
        <v>2500209</v>
      </c>
      <c r="E265" s="14" t="inlineStr">
        <is>
          <t>RM0057</t>
        </is>
      </c>
      <c r="F265" s="8" t="inlineStr">
        <is>
          <t>Hypromellose Capsule Shell Size “0” Cap: Opaque Blue Body: Opaque White</t>
        </is>
      </c>
      <c r="G265" s="14" t="inlineStr">
        <is>
          <t>RM2500031</t>
        </is>
      </c>
      <c r="H265" s="14" t="inlineStr">
        <is>
          <t>ACG Associated Capsules Private Limited</t>
        </is>
      </c>
      <c r="I265" s="14" t="n"/>
      <c r="J265" s="10" t="inlineStr">
        <is>
          <t>1150100608</t>
        </is>
      </c>
      <c r="K265" s="33" t="n">
        <v>45778</v>
      </c>
      <c r="L265" s="10" t="inlineStr">
        <is>
          <t>00.05.2025</t>
        </is>
      </c>
      <c r="M265" s="28" t="n">
        <v>47574</v>
      </c>
      <c r="N265" s="10" t="inlineStr">
        <is>
          <t>00.04.2030</t>
        </is>
      </c>
      <c r="O265" s="14" t="n"/>
      <c r="P265" s="10" t="inlineStr">
        <is>
          <t>NA</t>
        </is>
      </c>
      <c r="Q265" s="14" t="inlineStr">
        <is>
          <t>21.08.2027</t>
        </is>
      </c>
      <c r="R265" s="21" t="n"/>
      <c r="S265" s="12" t="n"/>
      <c r="T265" s="12" t="n"/>
      <c r="U265" s="13" t="n">
        <v>500000</v>
      </c>
      <c r="V265" s="14" t="inlineStr">
        <is>
          <t>No.</t>
        </is>
      </c>
      <c r="W265" s="14" t="n">
        <v>400</v>
      </c>
      <c r="X265" s="14" t="n"/>
      <c r="Y265" s="90" t="n"/>
      <c r="Z265" s="455">
        <f>U265-W265</f>
        <v/>
      </c>
      <c r="AA265" s="456">
        <f>AC265+AH265+AK265+AN265+AQ265+AT265+AW265+AZ265+BC265+BF265+BI265+BL265+BO265</f>
        <v/>
      </c>
      <c r="AB265" s="457" t="n">
        <v>0</v>
      </c>
      <c r="AC265" s="458">
        <f>Z265-AD265-AE265-AB265</f>
        <v/>
      </c>
      <c r="AD265" s="459" t="n"/>
      <c r="AE265" s="462" t="n">
        <v>0</v>
      </c>
      <c r="AF265" s="14" t="inlineStr">
        <is>
          <t>10.11.2025</t>
        </is>
      </c>
      <c r="AG265" s="14" t="inlineStr">
        <is>
          <t>C25K003</t>
        </is>
      </c>
      <c r="AH265" s="14" t="n">
        <v>-100000</v>
      </c>
      <c r="AI265" s="14" t="inlineStr">
        <is>
          <t>15.11.2025</t>
        </is>
      </c>
      <c r="AJ265" s="14" t="inlineStr">
        <is>
          <t>R-C25K003</t>
        </is>
      </c>
      <c r="AK265" s="14" t="n">
        <v>74550</v>
      </c>
      <c r="AL265" s="14" t="n"/>
      <c r="AM265" s="14" t="n"/>
      <c r="AN265" s="14" t="n"/>
      <c r="AO265" s="14" t="n"/>
      <c r="AP265" s="14" t="n"/>
      <c r="AQ265" s="14" t="n"/>
      <c r="AR265" s="14" t="n"/>
      <c r="AS265" s="14" t="n"/>
      <c r="AT265" s="14" t="n"/>
      <c r="AU265" s="14" t="n"/>
      <c r="AV265" s="14" t="n"/>
      <c r="AW265" s="14" t="n"/>
      <c r="AX265" s="14" t="n"/>
      <c r="AY265" s="14" t="n"/>
      <c r="AZ265" s="14" t="n"/>
      <c r="BA265" s="14" t="n"/>
      <c r="BB265" s="14" t="n"/>
      <c r="BC265" s="14" t="n"/>
      <c r="BD265" s="14" t="n"/>
      <c r="BE265" s="14" t="n"/>
      <c r="BF265" s="14" t="n"/>
      <c r="BG265" s="14" t="n"/>
      <c r="BH265" s="14" t="n"/>
      <c r="BI265" s="14" t="n"/>
      <c r="BJ265" s="14" t="n"/>
      <c r="BK265" s="14" t="n"/>
      <c r="BL265" s="14" t="n"/>
      <c r="BM265" s="14" t="n"/>
      <c r="BN265" s="14" t="n"/>
      <c r="BO265" s="14" t="n"/>
    </row>
    <row r="266" hidden="1" ht="11.85" customHeight="1">
      <c r="A266" s="14" t="inlineStr">
        <is>
          <t>RM</t>
        </is>
      </c>
      <c r="B266" s="14" t="inlineStr">
        <is>
          <t>22.07.2025</t>
        </is>
      </c>
      <c r="C266" s="14" t="n"/>
      <c r="D266" s="14" t="n">
        <v>2500210</v>
      </c>
      <c r="E266" s="14" t="inlineStr">
        <is>
          <t>RM0065</t>
        </is>
      </c>
      <c r="F266" s="8" t="inlineStr">
        <is>
          <t>Hypromellose Capsule Shell Size “0” Cap: Opaque Pink Body: Opaque White</t>
        </is>
      </c>
      <c r="G266" s="14" t="inlineStr">
        <is>
          <t>RM2500032</t>
        </is>
      </c>
      <c r="H266" s="14" t="inlineStr">
        <is>
          <t>ACG Associated Capsules Private Limited</t>
        </is>
      </c>
      <c r="I266" s="14" t="n"/>
      <c r="J266" s="10" t="inlineStr">
        <is>
          <t>1150100607</t>
        </is>
      </c>
      <c r="K266" s="33" t="n">
        <v>45778</v>
      </c>
      <c r="L266" s="10" t="inlineStr">
        <is>
          <t>00.05.2025</t>
        </is>
      </c>
      <c r="M266" s="28" t="n">
        <v>47574</v>
      </c>
      <c r="N266" s="10" t="inlineStr">
        <is>
          <t>00.04.2030</t>
        </is>
      </c>
      <c r="O266" s="14" t="n"/>
      <c r="P266" s="10" t="inlineStr">
        <is>
          <t>NA</t>
        </is>
      </c>
      <c r="Q266" s="14" t="inlineStr">
        <is>
          <t>21.08.2027</t>
        </is>
      </c>
      <c r="R266" s="21" t="n"/>
      <c r="S266" s="12" t="n"/>
      <c r="T266" s="12" t="n"/>
      <c r="U266" s="13" t="n">
        <v>500000</v>
      </c>
      <c r="V266" s="14" t="inlineStr">
        <is>
          <t>No.</t>
        </is>
      </c>
      <c r="W266" s="14" t="n">
        <v>400</v>
      </c>
      <c r="X266" s="14" t="n"/>
      <c r="Y266" s="90" t="n"/>
      <c r="Z266" s="455">
        <f>U266-W266</f>
        <v/>
      </c>
      <c r="AA266" s="456">
        <f>AC266+AH266+AK266+AN266+AQ266+AT266+AW266+AZ266+BC266+BF266+BI266+BL266+BO266</f>
        <v/>
      </c>
      <c r="AB266" s="457" t="n">
        <v>0</v>
      </c>
      <c r="AC266" s="458">
        <f>Z266-AD266-AE266-AB266</f>
        <v/>
      </c>
      <c r="AD266" s="459" t="n"/>
      <c r="AE266" s="462" t="n">
        <v>0</v>
      </c>
      <c r="AF266" s="14" t="inlineStr">
        <is>
          <t>09.11.2025</t>
        </is>
      </c>
      <c r="AG266" s="14" t="inlineStr">
        <is>
          <t>C25K002</t>
        </is>
      </c>
      <c r="AH266" s="14" t="n">
        <v>-100000</v>
      </c>
      <c r="AI266" s="14" t="inlineStr">
        <is>
          <t>11.11.2025</t>
        </is>
      </c>
      <c r="AJ266" s="14" t="inlineStr">
        <is>
          <t>R-C25K002</t>
        </is>
      </c>
      <c r="AK266" s="14" t="n">
        <v>71320</v>
      </c>
      <c r="AL266" s="14" t="n"/>
      <c r="AM266" s="14" t="n"/>
      <c r="AN266" s="14" t="n"/>
      <c r="AO266" s="14" t="n"/>
      <c r="AP266" s="14" t="n"/>
      <c r="AQ266" s="14" t="n"/>
      <c r="AR266" s="14" t="n"/>
      <c r="AS266" s="14" t="n"/>
      <c r="AT266" s="14" t="n"/>
      <c r="AU266" s="14" t="n"/>
      <c r="AV266" s="14" t="n"/>
      <c r="AW266" s="14" t="n"/>
      <c r="AX266" s="14" t="n"/>
      <c r="AY266" s="14" t="n"/>
      <c r="AZ266" s="14" t="n"/>
      <c r="BA266" s="14" t="n"/>
      <c r="BB266" s="14" t="n"/>
      <c r="BC266" s="14" t="n"/>
      <c r="BD266" s="14" t="n"/>
      <c r="BE266" s="14" t="n"/>
      <c r="BF266" s="14" t="n"/>
      <c r="BG266" s="14" t="n"/>
      <c r="BH266" s="14" t="n"/>
      <c r="BI266" s="14" t="n"/>
      <c r="BJ266" s="14" t="n"/>
      <c r="BK266" s="14" t="n"/>
      <c r="BL266" s="14" t="n"/>
      <c r="BM266" s="14" t="n"/>
      <c r="BN266" s="14" t="n"/>
      <c r="BO266" s="14" t="n"/>
    </row>
    <row r="267" hidden="1" ht="11.85" customHeight="1">
      <c r="A267" s="8" t="inlineStr">
        <is>
          <t>SP</t>
        </is>
      </c>
      <c r="B267" s="14" t="inlineStr">
        <is>
          <t>24.07.2025</t>
        </is>
      </c>
      <c r="C267" s="14" t="inlineStr">
        <is>
          <t> </t>
        </is>
      </c>
      <c r="D267" s="14" t="n">
        <v>2500212</v>
      </c>
      <c r="E267" s="14" t="inlineStr">
        <is>
          <t>SP0197</t>
        </is>
      </c>
      <c r="F267" s="8" t="inlineStr">
        <is>
          <t>Label-FAS Chlorex Sterile Solution 1% Clear-3ml [Size 5.5 cm x 4 cm]</t>
        </is>
      </c>
      <c r="G267" s="14" t="inlineStr">
        <is>
          <t>SP2500049</t>
        </is>
      </c>
      <c r="H267" s="14" t="inlineStr">
        <is>
          <t>Xiamen Nicest Paper Products Co., Ltd.</t>
        </is>
      </c>
      <c r="I267" s="14" t="n"/>
      <c r="J267" s="10" t="inlineStr">
        <is>
          <t>20250516NST-REP</t>
        </is>
      </c>
      <c r="K267" s="33" t="n">
        <v>45778</v>
      </c>
      <c r="L267" s="10" t="inlineStr">
        <is>
          <t>00.05.2025</t>
        </is>
      </c>
      <c r="M267" s="28" t="n">
        <v>46874</v>
      </c>
      <c r="N267" s="10" t="inlineStr">
        <is>
          <t>00.05.2028</t>
        </is>
      </c>
      <c r="O267" s="14" t="n"/>
      <c r="P267" s="10" t="inlineStr">
        <is>
          <t>NA</t>
        </is>
      </c>
      <c r="Q267" s="14" t="inlineStr">
        <is>
          <t>27.07.2027</t>
        </is>
      </c>
      <c r="R267" s="21" t="n"/>
      <c r="S267" s="12" t="n"/>
      <c r="T267" s="12" t="n"/>
      <c r="U267" s="13" t="n">
        <v>150000</v>
      </c>
      <c r="V267" s="14" t="inlineStr">
        <is>
          <t>No.</t>
        </is>
      </c>
      <c r="W267" s="14" t="n">
        <v>6</v>
      </c>
      <c r="X267" s="14" t="n"/>
      <c r="Y267" s="90" t="n"/>
      <c r="Z267" s="455">
        <f>U267-W267</f>
        <v/>
      </c>
      <c r="AA267" s="456">
        <f>AC267+AH267+AK267+AN267+AQ267+AT267+AW267+AZ267+BC267+BF267+BI267+BL267+BO267</f>
        <v/>
      </c>
      <c r="AB267" s="457" t="n">
        <v>0</v>
      </c>
      <c r="AC267" s="458">
        <f>Z267-AD267-AE267-AB267</f>
        <v/>
      </c>
      <c r="AD267" s="459" t="n"/>
      <c r="AE267" s="462" t="n">
        <v>0</v>
      </c>
      <c r="AF267" s="14" t="n"/>
      <c r="AG267" s="14" t="n"/>
      <c r="AH267" s="14" t="n"/>
      <c r="AI267" s="14" t="n"/>
      <c r="AJ267" s="14" t="n"/>
      <c r="AK267" s="14" t="n"/>
      <c r="AL267" s="14" t="n"/>
      <c r="AM267" s="14" t="n"/>
      <c r="AN267" s="14" t="n"/>
      <c r="AO267" s="14" t="n"/>
      <c r="AP267" s="14" t="n"/>
      <c r="AQ267" s="14" t="n"/>
      <c r="AR267" s="14" t="n"/>
      <c r="AS267" s="14" t="n"/>
      <c r="AT267" s="14" t="n"/>
      <c r="AU267" s="14" t="n"/>
      <c r="AV267" s="14" t="n"/>
      <c r="AW267" s="14" t="n"/>
      <c r="AX267" s="14" t="n"/>
      <c r="AY267" s="14" t="n"/>
      <c r="AZ267" s="14" t="n"/>
      <c r="BA267" s="14" t="n"/>
      <c r="BB267" s="14" t="n"/>
      <c r="BC267" s="14" t="n"/>
      <c r="BD267" s="14" t="n"/>
      <c r="BE267" s="14" t="n"/>
      <c r="BF267" s="14" t="n"/>
      <c r="BG267" s="14" t="n"/>
      <c r="BH267" s="14" t="n"/>
      <c r="BI267" s="14" t="n"/>
      <c r="BJ267" s="14" t="n"/>
      <c r="BK267" s="14" t="n"/>
      <c r="BL267" s="14" t="n"/>
      <c r="BM267" s="14" t="n"/>
      <c r="BN267" s="14" t="n"/>
      <c r="BO267" s="14" t="n"/>
    </row>
    <row r="268" hidden="1" ht="11.85" customHeight="1">
      <c r="A268" s="8" t="inlineStr">
        <is>
          <t>SP</t>
        </is>
      </c>
      <c r="B268" s="14" t="inlineStr">
        <is>
          <t>24.07.2025</t>
        </is>
      </c>
      <c r="C268" s="14" t="inlineStr">
        <is>
          <t> </t>
        </is>
      </c>
      <c r="D268" s="14" t="n">
        <v>2500213</v>
      </c>
      <c r="E268" s="14" t="inlineStr">
        <is>
          <t>SP0085</t>
        </is>
      </c>
      <c r="F268" s="8" t="inlineStr">
        <is>
          <t>Label-FAS Chlorex Sterile Solution 2% Clear-3ml [Size 6 cm x 5 cm]</t>
        </is>
      </c>
      <c r="G268" s="14" t="inlineStr">
        <is>
          <t>SP2500050</t>
        </is>
      </c>
      <c r="H268" s="14" t="inlineStr">
        <is>
          <t>Golden label</t>
        </is>
      </c>
      <c r="I268" s="14" t="n"/>
      <c r="J268" s="10" t="inlineStr">
        <is>
          <t>FP-ST-4466</t>
        </is>
      </c>
      <c r="K268" s="33" t="n">
        <v>45839</v>
      </c>
      <c r="L268" s="10" t="inlineStr">
        <is>
          <t>00.07.2025</t>
        </is>
      </c>
      <c r="M268" s="28" t="n">
        <v>46569</v>
      </c>
      <c r="N268" s="10" t="inlineStr">
        <is>
          <t>00.07.2027</t>
        </is>
      </c>
      <c r="O268" s="14" t="n"/>
      <c r="P268" s="10" t="inlineStr">
        <is>
          <t>NA</t>
        </is>
      </c>
      <c r="Q268" s="14" t="inlineStr">
        <is>
          <t>27.07.2027</t>
        </is>
      </c>
      <c r="R268" s="21" t="n"/>
      <c r="S268" s="12" t="n"/>
      <c r="T268" s="12" t="n"/>
      <c r="U268" s="13" t="n">
        <v>204000</v>
      </c>
      <c r="V268" s="14" t="inlineStr">
        <is>
          <t>No.</t>
        </is>
      </c>
      <c r="W268" s="14" t="n">
        <v>6</v>
      </c>
      <c r="X268" s="14" t="n"/>
      <c r="Y268" s="90" t="n"/>
      <c r="Z268" s="455">
        <f>U268-W268</f>
        <v/>
      </c>
      <c r="AA268" s="456">
        <f>AC268+AH268+AK268+AN268+AQ268+AT268+AW268+AZ268+BC268+BF268+BI268+BL268+BO268</f>
        <v/>
      </c>
      <c r="AB268" s="457" t="n">
        <v>0</v>
      </c>
      <c r="AC268" s="458">
        <f>Z268-AD268-AE268-AB268</f>
        <v/>
      </c>
      <c r="AD268" s="459" t="n"/>
      <c r="AE268" s="462" t="n">
        <v>0</v>
      </c>
      <c r="AF268" s="14" t="inlineStr">
        <is>
          <t>05.08.2025</t>
        </is>
      </c>
      <c r="AG268" s="14" t="inlineStr">
        <is>
          <t>L25H003</t>
        </is>
      </c>
      <c r="AH268" s="14" t="n">
        <v>-67997</v>
      </c>
      <c r="AI268" s="14" t="inlineStr">
        <is>
          <t>08.10.2025</t>
        </is>
      </c>
      <c r="AJ268" s="14" t="inlineStr">
        <is>
          <t>L25J003</t>
        </is>
      </c>
      <c r="AK268" s="14" t="n">
        <v>-28000</v>
      </c>
      <c r="AL268" s="14" t="inlineStr">
        <is>
          <t>15.10.2025</t>
        </is>
      </c>
      <c r="AM268" s="14" t="inlineStr">
        <is>
          <t>R-L25J003</t>
        </is>
      </c>
      <c r="AN268" s="14" t="n">
        <v>140</v>
      </c>
      <c r="AO268" s="14" t="inlineStr">
        <is>
          <t>29.01.2026</t>
        </is>
      </c>
      <c r="AP268" s="14" t="inlineStr">
        <is>
          <t>L26A017</t>
        </is>
      </c>
      <c r="AQ268" s="14" t="n">
        <v>-18000</v>
      </c>
      <c r="AR268" s="14" t="inlineStr">
        <is>
          <t>01.02.2026</t>
        </is>
      </c>
      <c r="AS268" s="14" t="inlineStr">
        <is>
          <t>L26B001</t>
        </is>
      </c>
      <c r="AT268" s="14" t="n">
        <v>-18000</v>
      </c>
      <c r="AU268" s="14" t="inlineStr">
        <is>
          <t>02.02.2026</t>
        </is>
      </c>
      <c r="AV268" s="14" t="inlineStr">
        <is>
          <t>L26B002</t>
        </is>
      </c>
      <c r="AW268" s="14" t="n">
        <v>-14000</v>
      </c>
      <c r="AX268" s="14" t="inlineStr">
        <is>
          <t>04.02.2026</t>
        </is>
      </c>
      <c r="AY268" s="14" t="inlineStr">
        <is>
          <t>R-L26B001</t>
        </is>
      </c>
      <c r="AZ268" s="14" t="n">
        <v>400</v>
      </c>
      <c r="BA268" s="14" t="n"/>
      <c r="BB268" s="14" t="n"/>
      <c r="BC268" s="14" t="n"/>
      <c r="BD268" s="14" t="n"/>
      <c r="BE268" s="14" t="n"/>
      <c r="BF268" s="14" t="n"/>
      <c r="BG268" s="14" t="n"/>
      <c r="BH268" s="14" t="n"/>
      <c r="BI268" s="14" t="n"/>
      <c r="BJ268" s="14" t="n"/>
      <c r="BK268" s="14" t="n"/>
      <c r="BL268" s="14" t="n"/>
      <c r="BM268" s="14" t="n"/>
      <c r="BN268" s="14" t="n"/>
      <c r="BO268" s="14" t="n"/>
    </row>
    <row r="269" hidden="1" ht="11.85" customHeight="1">
      <c r="A269" s="14" t="inlineStr">
        <is>
          <t>RM</t>
        </is>
      </c>
      <c r="B269" s="14" t="inlineStr">
        <is>
          <t>30.07.2025</t>
        </is>
      </c>
      <c r="C269" s="14" t="n"/>
      <c r="D269" s="14" t="n">
        <v>2500214</v>
      </c>
      <c r="E269" s="14" t="inlineStr">
        <is>
          <t>RM0078</t>
        </is>
      </c>
      <c r="F269" s="8" t="inlineStr">
        <is>
          <t>Sucralose</t>
        </is>
      </c>
      <c r="G269" s="14" t="inlineStr">
        <is>
          <t>RM2500034</t>
        </is>
      </c>
      <c r="H269" s="14" t="inlineStr">
        <is>
          <t>techno fujian food ingredients co.,ltd</t>
        </is>
      </c>
      <c r="I269" s="14" t="n"/>
      <c r="J269" s="10" t="inlineStr">
        <is>
          <t>KH-S60-250608-1</t>
        </is>
      </c>
      <c r="K269" s="33" t="n">
        <v>45809</v>
      </c>
      <c r="L269" s="10" t="inlineStr">
        <is>
          <t>00.06.2025</t>
        </is>
      </c>
      <c r="M269" s="28" t="n">
        <v>46905</v>
      </c>
      <c r="N269" s="10" t="inlineStr">
        <is>
          <t>00.06.2028</t>
        </is>
      </c>
      <c r="O269" s="14" t="n"/>
      <c r="P269" s="10" t="inlineStr">
        <is>
          <t>NA</t>
        </is>
      </c>
      <c r="Q269" s="14" t="n"/>
      <c r="R269" s="21" t="n"/>
      <c r="S269" s="12" t="n"/>
      <c r="T269" s="12" t="n"/>
      <c r="U269" s="13" t="n">
        <v>0.3</v>
      </c>
      <c r="V269" s="14" t="inlineStr">
        <is>
          <t>Kg.</t>
        </is>
      </c>
      <c r="W269" s="14" t="n"/>
      <c r="X269" s="14" t="n"/>
      <c r="Y269" s="90" t="n"/>
      <c r="Z269" s="455">
        <f>U269-W269</f>
        <v/>
      </c>
      <c r="AA269" s="456">
        <f>AC269+AH269+AK269+AN269+AQ269+AT269+AW269+AZ269+BC269+BF269+BI269+BL269+BO269</f>
        <v/>
      </c>
      <c r="AB269" s="457" t="n">
        <v>0.285</v>
      </c>
      <c r="AC269" s="458">
        <f>Z269-AD269-AE269-AB269</f>
        <v/>
      </c>
      <c r="AD269" s="459" t="n"/>
      <c r="AE269" s="462" t="n">
        <v>0</v>
      </c>
      <c r="AF269" s="14" t="inlineStr">
        <is>
          <t>25.08.2025</t>
        </is>
      </c>
      <c r="AG269" s="14" t="inlineStr">
        <is>
          <t>MR R&amp;D</t>
        </is>
      </c>
      <c r="AH269" s="14" t="n">
        <v>-0.015</v>
      </c>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4" t="n"/>
      <c r="BJ269" s="14" t="n"/>
      <c r="BK269" s="14" t="n"/>
      <c r="BL269" s="14" t="n"/>
      <c r="BM269" s="14" t="n"/>
      <c r="BN269" s="14" t="n"/>
      <c r="BO269" s="14" t="n"/>
    </row>
    <row r="270" hidden="1" ht="11.85" customHeight="1">
      <c r="A270" s="8" t="inlineStr">
        <is>
          <t>SP</t>
        </is>
      </c>
      <c r="B270" s="14" t="inlineStr">
        <is>
          <t>04.08.2025</t>
        </is>
      </c>
      <c r="C270" s="14" t="n"/>
      <c r="D270" s="14" t="n">
        <v>2500217</v>
      </c>
      <c r="E270" s="14" t="inlineStr">
        <is>
          <t>SP0138</t>
        </is>
      </c>
      <c r="F270" s="14" t="inlineStr">
        <is>
          <t>Label-FAS Chlorex Sterile Solution 2% Clear-1ml</t>
        </is>
      </c>
      <c r="G270" s="8" t="inlineStr">
        <is>
          <t>SP2500051</t>
        </is>
      </c>
      <c r="H270" s="14" t="inlineStr">
        <is>
          <t>Golden label</t>
        </is>
      </c>
      <c r="I270" s="14" t="n"/>
      <c r="J270" s="10" t="inlineStr">
        <is>
          <t>FP-ST-4466</t>
        </is>
      </c>
      <c r="K270" s="33" t="n">
        <v>45839</v>
      </c>
      <c r="L270" s="10" t="inlineStr">
        <is>
          <t>00.07.2025</t>
        </is>
      </c>
      <c r="M270" s="28" t="n">
        <v>46569</v>
      </c>
      <c r="N270" s="10" t="inlineStr">
        <is>
          <t>00.07.2027</t>
        </is>
      </c>
      <c r="O270" s="14" t="n"/>
      <c r="P270" s="10" t="inlineStr">
        <is>
          <t>NA</t>
        </is>
      </c>
      <c r="Q270" s="14" t="inlineStr">
        <is>
          <t>05.08.2027</t>
        </is>
      </c>
      <c r="R270" s="21" t="n"/>
      <c r="S270" s="75" t="n"/>
      <c r="T270" s="75" t="n"/>
      <c r="U270" s="13" t="n">
        <v>217000</v>
      </c>
      <c r="V270" s="14" t="inlineStr">
        <is>
          <t>No.</t>
        </is>
      </c>
      <c r="W270" s="14" t="n">
        <v>6</v>
      </c>
      <c r="X270" s="14" t="n"/>
      <c r="Y270" s="90" t="n"/>
      <c r="Z270" s="455">
        <f>U270-W270</f>
        <v/>
      </c>
      <c r="AA270" s="456">
        <f>AC270+AH270+AK270+AN270+AQ270+AT270+AW270+AZ270+BC270+BF270+BI270+BL270+BO270</f>
        <v/>
      </c>
      <c r="AB270" s="457" t="n">
        <v>0</v>
      </c>
      <c r="AC270" s="458">
        <f>Z270-AD270-AE270-AB270</f>
        <v/>
      </c>
      <c r="AD270" s="459" t="n"/>
      <c r="AE270" s="462" t="n">
        <v>0</v>
      </c>
      <c r="AF270" s="14" t="inlineStr">
        <is>
          <t>09.10.2025</t>
        </is>
      </c>
      <c r="AG270" s="14" t="inlineStr">
        <is>
          <t>MR250193</t>
        </is>
      </c>
      <c r="AH270" s="14" t="n">
        <v>-1400</v>
      </c>
      <c r="AI270" s="14" t="inlineStr">
        <is>
          <t>09.10.2025</t>
        </is>
      </c>
      <c r="AJ270" s="14" t="inlineStr">
        <is>
          <t>R-MR250193</t>
        </is>
      </c>
      <c r="AK270" s="14" t="n">
        <v>1320</v>
      </c>
      <c r="AL270" s="14" t="inlineStr">
        <is>
          <t>09.10.2025</t>
        </is>
      </c>
      <c r="AM270" s="14" t="inlineStr">
        <is>
          <t>L25J004</t>
        </is>
      </c>
      <c r="AN270" s="14" t="n">
        <v>-6000</v>
      </c>
      <c r="AO270" s="14" t="inlineStr">
        <is>
          <t>12.10.2025</t>
        </is>
      </c>
      <c r="AP270" s="14" t="inlineStr">
        <is>
          <t>L25J005</t>
        </is>
      </c>
      <c r="AQ270" s="14" t="n">
        <v>-31317</v>
      </c>
      <c r="AR270" s="14" t="inlineStr">
        <is>
          <t>13.10.2025</t>
        </is>
      </c>
      <c r="AS270" s="14" t="inlineStr">
        <is>
          <t>MR250195</t>
        </is>
      </c>
      <c r="AT270" s="14" t="n">
        <v>-1400</v>
      </c>
      <c r="AU270" s="14" t="inlineStr">
        <is>
          <t>15.10.2025</t>
        </is>
      </c>
      <c r="AV270" s="14" t="inlineStr">
        <is>
          <t>R-L25J004</t>
        </is>
      </c>
      <c r="AW270" s="14" t="n">
        <v>943</v>
      </c>
      <c r="AX270" s="14" t="inlineStr">
        <is>
          <t>21.10.2025</t>
        </is>
      </c>
      <c r="AY270" s="14" t="inlineStr">
        <is>
          <t>R-L25J005</t>
        </is>
      </c>
      <c r="AZ270" s="14" t="n">
        <v>540</v>
      </c>
      <c r="BA270" s="14" t="inlineStr">
        <is>
          <t>27.10.2025 11.11.2025</t>
        </is>
      </c>
      <c r="BB270" s="14" t="inlineStr">
        <is>
          <t>L25J013 39</t>
        </is>
      </c>
      <c r="BC270" s="14">
        <f>-(20540+943)</f>
        <v/>
      </c>
      <c r="BD270" s="14" t="inlineStr">
        <is>
          <t>15.11.2025</t>
        </is>
      </c>
      <c r="BE270" s="14" t="inlineStr">
        <is>
          <t>R-0039/2025</t>
        </is>
      </c>
      <c r="BF270" s="14" t="n">
        <v>1178</v>
      </c>
      <c r="BG270" s="14" t="inlineStr">
        <is>
          <t>28.12.2025</t>
        </is>
      </c>
      <c r="BH270" s="14" t="inlineStr">
        <is>
          <t>L25L006</t>
        </is>
      </c>
      <c r="BI270" s="14" t="n">
        <v>-26000</v>
      </c>
      <c r="BJ270" s="14" t="inlineStr">
        <is>
          <t>01.01.2026 23.02.2026</t>
        </is>
      </c>
      <c r="BK270" s="14" t="inlineStr">
        <is>
          <t>MR260001 L26B010</t>
        </is>
      </c>
      <c r="BL270" s="14">
        <f>-(1400+4000)</f>
        <v/>
      </c>
      <c r="BM270" s="14" t="inlineStr">
        <is>
          <t>05.01.2026</t>
        </is>
      </c>
      <c r="BN270" s="14" t="inlineStr">
        <is>
          <t>R-L25L006</t>
        </is>
      </c>
      <c r="BO270" s="14" t="n">
        <v>508</v>
      </c>
    </row>
    <row r="271" hidden="1" ht="11.85" customHeight="1">
      <c r="A271" s="14" t="inlineStr">
        <is>
          <t>RM</t>
        </is>
      </c>
      <c r="B271" s="14" t="inlineStr">
        <is>
          <t>05.08.2025</t>
        </is>
      </c>
      <c r="C271" s="14" t="inlineStr">
        <is>
          <t>SSMC0662025</t>
        </is>
      </c>
      <c r="D271" s="14" t="n">
        <v>2500218</v>
      </c>
      <c r="E271" s="14" t="inlineStr">
        <is>
          <t>RM0076</t>
        </is>
      </c>
      <c r="F271" s="8" t="inlineStr">
        <is>
          <t>Opadry II White (03F580031)</t>
        </is>
      </c>
      <c r="G271" s="14" t="inlineStr">
        <is>
          <t>RM2500035</t>
        </is>
      </c>
      <c r="H271" s="14" t="inlineStr">
        <is>
          <t>Colorcon Ltd</t>
        </is>
      </c>
      <c r="I271" s="14" t="n"/>
      <c r="J271" s="10" t="inlineStr">
        <is>
          <t>DT777398</t>
        </is>
      </c>
      <c r="K271" s="8" t="inlineStr">
        <is>
          <t>16/07/2025</t>
        </is>
      </c>
      <c r="L271" s="10" t="inlineStr">
        <is>
          <t>16.07.2025</t>
        </is>
      </c>
      <c r="M271" s="14" t="inlineStr">
        <is>
          <t>16/07/2027</t>
        </is>
      </c>
      <c r="N271" s="10" t="inlineStr">
        <is>
          <t>16.07.2027</t>
        </is>
      </c>
      <c r="O271" s="14" t="n"/>
      <c r="P271" s="10" t="inlineStr">
        <is>
          <t>NA</t>
        </is>
      </c>
      <c r="Q271" s="14" t="inlineStr">
        <is>
          <t>19.08.2027</t>
        </is>
      </c>
      <c r="R271" s="21" t="n">
        <v>1</v>
      </c>
      <c r="S271" s="12" t="n">
        <v>15</v>
      </c>
      <c r="T271" s="12" t="n"/>
      <c r="U271" s="13">
        <f>R271*S271+T271</f>
        <v/>
      </c>
      <c r="V271" s="14" t="inlineStr">
        <is>
          <t>Kg.</t>
        </is>
      </c>
      <c r="W271" s="14" t="n">
        <v>0.05</v>
      </c>
      <c r="X271" s="14" t="n"/>
      <c r="Y271" s="90" t="n"/>
      <c r="Z271" s="455">
        <f>U271-W271</f>
        <v/>
      </c>
      <c r="AA271" s="456">
        <f>AC271+AH271+AK271+AN271+AQ271+AT271+AW271+AZ271+BC271+BF271+BI271+BL271+BO271</f>
        <v/>
      </c>
      <c r="AB271" s="457" t="n">
        <v>0</v>
      </c>
      <c r="AC271" s="458">
        <f>Z271-AD271-AE271-AB271</f>
        <v/>
      </c>
      <c r="AD271" s="459" t="n"/>
      <c r="AE271" s="462" t="n">
        <v>0</v>
      </c>
      <c r="AF271" s="14" t="inlineStr">
        <is>
          <t>23 2-26.10.2025</t>
        </is>
      </c>
      <c r="AG271" s="14" t="inlineStr">
        <is>
          <t>T25J001 T25J002 T25J003</t>
        </is>
      </c>
      <c r="AH271" s="14">
        <f>-3*(1.238)</f>
        <v/>
      </c>
      <c r="AI271" s="14" t="inlineStr">
        <is>
          <t>3-29.10.2025</t>
        </is>
      </c>
      <c r="AJ271" s="14" t="inlineStr">
        <is>
          <t>T25J004-5-6</t>
        </is>
      </c>
      <c r="AK271" s="14">
        <f>-3*(1.238)</f>
        <v/>
      </c>
      <c r="AL271" s="14" t="n"/>
      <c r="AM271" s="14" t="n"/>
      <c r="AN271" s="14" t="n"/>
      <c r="AO271" s="14" t="n"/>
      <c r="AP271" s="14" t="n"/>
      <c r="AQ271" s="14" t="n"/>
      <c r="AR271" s="14" t="n"/>
      <c r="AS271" s="14" t="n"/>
      <c r="AT271" s="14" t="n"/>
      <c r="AU271" s="14" t="n"/>
      <c r="AV271" s="14" t="n"/>
      <c r="AW271" s="14" t="n"/>
      <c r="AX271" s="14" t="n"/>
      <c r="AY271" s="14" t="n"/>
      <c r="AZ271" s="14" t="n"/>
      <c r="BA271" s="14" t="n"/>
      <c r="BB271" s="14" t="n"/>
      <c r="BC271" s="14" t="n"/>
      <c r="BD271" s="14" t="n"/>
      <c r="BE271" s="14" t="n"/>
      <c r="BF271" s="14" t="n"/>
      <c r="BG271" s="14" t="n"/>
      <c r="BH271" s="14" t="n"/>
      <c r="BI271" s="14" t="n"/>
      <c r="BJ271" s="14" t="n"/>
      <c r="BK271" s="14" t="n"/>
      <c r="BL271" s="14" t="n"/>
      <c r="BM271" s="14" t="n"/>
      <c r="BN271" s="14" t="n"/>
      <c r="BO271" s="14" t="n"/>
    </row>
    <row r="272" hidden="1" ht="11.85" customHeight="1">
      <c r="A272" s="8" t="inlineStr">
        <is>
          <t>SP</t>
        </is>
      </c>
      <c r="B272" s="14" t="inlineStr">
        <is>
          <t>10.08.2025</t>
        </is>
      </c>
      <c r="C272" s="8" t="inlineStr">
        <is>
          <t>NA</t>
        </is>
      </c>
      <c r="D272" s="14" t="n">
        <v>2500219</v>
      </c>
      <c r="E272" s="14" t="inlineStr">
        <is>
          <t>SP0195</t>
        </is>
      </c>
      <c r="F272" s="8" t="inlineStr">
        <is>
          <t>Box-FAS-CEL Oxidised Regenerated Cellulose Absorbable Hemostat Knit-Ref. No.: FAS47K</t>
        </is>
      </c>
      <c r="G272" s="14" t="inlineStr">
        <is>
          <t>SP2500052</t>
        </is>
      </c>
      <c r="H272" s="14" t="inlineStr">
        <is>
          <t>Xiamen Nicest Paper Products Co., Ltd.</t>
        </is>
      </c>
      <c r="I272" s="14" t="n"/>
      <c r="J272" s="10" t="inlineStr">
        <is>
          <t>20250421-SMALL002</t>
        </is>
      </c>
      <c r="K272" s="33" t="n">
        <v>45748</v>
      </c>
      <c r="L272" s="10" t="inlineStr">
        <is>
          <t>00.04.2025</t>
        </is>
      </c>
      <c r="M272" s="28" t="n">
        <v>46844</v>
      </c>
      <c r="N272" s="10" t="inlineStr">
        <is>
          <t>00.04.2028</t>
        </is>
      </c>
      <c r="O272" s="14" t="n"/>
      <c r="P272" s="10" t="inlineStr">
        <is>
          <t>NA</t>
        </is>
      </c>
      <c r="Q272" s="14" t="inlineStr">
        <is>
          <t>25.08.2027</t>
        </is>
      </c>
      <c r="R272" s="21" t="n"/>
      <c r="S272" s="12" t="n"/>
      <c r="T272" s="12" t="n"/>
      <c r="U272" s="13" t="n">
        <v>1000</v>
      </c>
      <c r="V272" s="14" t="inlineStr">
        <is>
          <t>No.</t>
        </is>
      </c>
      <c r="W272" s="14" t="n">
        <v>6</v>
      </c>
      <c r="X272" s="14" t="n"/>
      <c r="Y272" s="90" t="n"/>
      <c r="Z272" s="455">
        <f>U272-W272</f>
        <v/>
      </c>
      <c r="AA272" s="456">
        <f>AC272+AH272+AK272+AN272+AQ272+AT272+AW272+AZ272+BC272+BF272+BI272+BL272+BO272</f>
        <v/>
      </c>
      <c r="AB272" s="457" t="n">
        <v>0</v>
      </c>
      <c r="AC272" s="458">
        <f>Z272-AD272-AE272-AB272</f>
        <v/>
      </c>
      <c r="AD272" s="459" t="n"/>
      <c r="AE272" s="462" t="n">
        <v>0</v>
      </c>
      <c r="AF272" s="14" t="n"/>
      <c r="AG272" s="14" t="n"/>
      <c r="AH272" s="14" t="n"/>
      <c r="AI272" s="14" t="n"/>
      <c r="AJ272" s="14" t="n"/>
      <c r="AK272" s="14" t="n"/>
      <c r="AL272" s="14" t="n"/>
      <c r="AM272" s="14" t="n"/>
      <c r="AN272" s="14" t="n"/>
      <c r="AO272" s="14" t="n"/>
      <c r="AP272" s="14" t="n"/>
      <c r="AQ272" s="14" t="n"/>
      <c r="AR272" s="14" t="n"/>
      <c r="AS272" s="14" t="n"/>
      <c r="AT272" s="14" t="n"/>
      <c r="AU272" s="14" t="n"/>
      <c r="AV272" s="14" t="n"/>
      <c r="AW272" s="14" t="n"/>
      <c r="AX272" s="14" t="n"/>
      <c r="AY272" s="14" t="n"/>
      <c r="AZ272" s="14" t="n"/>
      <c r="BA272" s="14" t="n"/>
      <c r="BB272" s="14" t="n"/>
      <c r="BC272" s="14" t="n"/>
      <c r="BD272" s="14" t="n"/>
      <c r="BE272" s="14" t="n"/>
      <c r="BF272" s="14" t="n"/>
      <c r="BG272" s="14" t="n"/>
      <c r="BH272" s="14" t="n"/>
      <c r="BI272" s="14" t="n"/>
      <c r="BJ272" s="14" t="n"/>
      <c r="BK272" s="14" t="n"/>
      <c r="BL272" s="14" t="n"/>
      <c r="BM272" s="14" t="n"/>
      <c r="BN272" s="14" t="n"/>
      <c r="BO272" s="14" t="n"/>
    </row>
    <row r="273" hidden="1" ht="11.85" customHeight="1">
      <c r="A273" s="8" t="inlineStr">
        <is>
          <t>SP</t>
        </is>
      </c>
      <c r="B273" s="14" t="inlineStr">
        <is>
          <t>10.08.2025</t>
        </is>
      </c>
      <c r="C273" s="8" t="inlineStr">
        <is>
          <t>NA</t>
        </is>
      </c>
      <c r="D273" s="14" t="n">
        <v>2500220</v>
      </c>
      <c r="E273" s="14" t="inlineStr">
        <is>
          <t>SP0168</t>
        </is>
      </c>
      <c r="F273" s="8" t="inlineStr">
        <is>
          <t>Box-FAS-CEL Oxidised Regenerated Cellulose Absorbable Hemostat Non-Woven-Ref. No.: FAS26N</t>
        </is>
      </c>
      <c r="G273" s="14" t="inlineStr">
        <is>
          <t>SP2500053</t>
        </is>
      </c>
      <c r="H273" s="14" t="inlineStr">
        <is>
          <t>Xiamen Nicest Paper Products Co., Ltd.</t>
        </is>
      </c>
      <c r="I273" s="14" t="n"/>
      <c r="J273" s="10" t="inlineStr">
        <is>
          <t>20250421-SMALL005</t>
        </is>
      </c>
      <c r="K273" s="33" t="n">
        <v>45748</v>
      </c>
      <c r="L273" s="10" t="inlineStr">
        <is>
          <t>00.04.2025</t>
        </is>
      </c>
      <c r="M273" s="28" t="n">
        <v>46844</v>
      </c>
      <c r="N273" s="10" t="inlineStr">
        <is>
          <t>00.04.2028</t>
        </is>
      </c>
      <c r="O273" s="14" t="n"/>
      <c r="P273" s="10" t="inlineStr">
        <is>
          <t>NA</t>
        </is>
      </c>
      <c r="Q273" s="14" t="inlineStr">
        <is>
          <t>25.08.2027</t>
        </is>
      </c>
      <c r="R273" s="21" t="n"/>
      <c r="S273" s="12" t="n"/>
      <c r="T273" s="12" t="n"/>
      <c r="U273" s="13" t="n">
        <v>500</v>
      </c>
      <c r="V273" s="14" t="inlineStr">
        <is>
          <t>No.</t>
        </is>
      </c>
      <c r="W273" s="14" t="n">
        <v>3</v>
      </c>
      <c r="X273" s="14" t="n"/>
      <c r="Y273" s="90" t="n"/>
      <c r="Z273" s="455">
        <f>U273-W273</f>
        <v/>
      </c>
      <c r="AA273" s="456">
        <f>AC273+AH273+AK273+AN273+AQ273+AT273+AW273+AZ273+BC273+BF273+BI273+BL273+BO273</f>
        <v/>
      </c>
      <c r="AB273" s="457" t="n">
        <v>0</v>
      </c>
      <c r="AC273" s="458">
        <f>Z273-AD273-AE273-AB273</f>
        <v/>
      </c>
      <c r="AD273" s="459" t="n"/>
      <c r="AE273" s="462" t="n">
        <v>0</v>
      </c>
      <c r="AF273" s="14" t="n"/>
      <c r="AG273" s="14" t="n"/>
      <c r="AH273" s="14" t="n"/>
      <c r="AI273" s="14" t="n"/>
      <c r="AJ273" s="14" t="n"/>
      <c r="AK273" s="14" t="n"/>
      <c r="AL273" s="14" t="n"/>
      <c r="AM273" s="14" t="n"/>
      <c r="AN273" s="14" t="n"/>
      <c r="AO273" s="14" t="n"/>
      <c r="AP273" s="14" t="n"/>
      <c r="AQ273" s="14" t="n"/>
      <c r="AR273" s="14" t="n"/>
      <c r="AS273" s="14" t="n"/>
      <c r="AT273" s="14" t="n"/>
      <c r="AU273" s="14" t="n"/>
      <c r="AV273" s="14" t="n"/>
      <c r="AW273" s="14" t="n"/>
      <c r="AX273" s="14" t="n"/>
      <c r="AY273" s="14" t="n"/>
      <c r="AZ273" s="14" t="n"/>
      <c r="BA273" s="14" t="n"/>
      <c r="BB273" s="14" t="n"/>
      <c r="BC273" s="14" t="n"/>
      <c r="BD273" s="14" t="n"/>
      <c r="BE273" s="14" t="n"/>
      <c r="BF273" s="14" t="n"/>
      <c r="BG273" s="14" t="n"/>
      <c r="BH273" s="14" t="n"/>
      <c r="BI273" s="14" t="n"/>
      <c r="BJ273" s="14" t="n"/>
      <c r="BK273" s="14" t="n"/>
      <c r="BL273" s="14" t="n"/>
      <c r="BM273" s="14" t="n"/>
      <c r="BN273" s="14" t="n"/>
      <c r="BO273" s="14" t="n"/>
    </row>
    <row r="274" hidden="1" ht="11.85" customHeight="1">
      <c r="A274" s="8" t="inlineStr">
        <is>
          <t>SP</t>
        </is>
      </c>
      <c r="B274" s="14" t="inlineStr">
        <is>
          <t>10.08.2025</t>
        </is>
      </c>
      <c r="C274" s="8" t="inlineStr">
        <is>
          <t>NA</t>
        </is>
      </c>
      <c r="D274" s="14" t="n">
        <v>2500221</v>
      </c>
      <c r="E274" s="14" t="inlineStr">
        <is>
          <t>SP0167</t>
        </is>
      </c>
      <c r="F274" s="8" t="inlineStr">
        <is>
          <t>Box-FAS-CEL Oxidised Regenerated Cellulose Absorbable Hemostat Knit-Ref. No.: FAS42K</t>
        </is>
      </c>
      <c r="G274" s="14" t="inlineStr">
        <is>
          <t>SP2500054</t>
        </is>
      </c>
      <c r="H274" s="14" t="inlineStr">
        <is>
          <t>Xiamen Nicest Paper Products Co., Ltd.</t>
        </is>
      </c>
      <c r="I274" s="14" t="n"/>
      <c r="J274" s="10" t="inlineStr">
        <is>
          <t>20250421-BIG011</t>
        </is>
      </c>
      <c r="K274" s="33" t="n">
        <v>45748</v>
      </c>
      <c r="L274" s="10" t="inlineStr">
        <is>
          <t>00.04.2025</t>
        </is>
      </c>
      <c r="M274" s="28" t="n">
        <v>46844</v>
      </c>
      <c r="N274" s="10" t="inlineStr">
        <is>
          <t>00.04.2028</t>
        </is>
      </c>
      <c r="O274" s="14" t="n"/>
      <c r="P274" s="10" t="inlineStr">
        <is>
          <t>NA</t>
        </is>
      </c>
      <c r="Q274" s="14" t="inlineStr">
        <is>
          <t>25.08.2027</t>
        </is>
      </c>
      <c r="R274" s="21" t="n"/>
      <c r="S274" s="12" t="n"/>
      <c r="T274" s="12" t="n"/>
      <c r="U274" s="13" t="n">
        <v>1750</v>
      </c>
      <c r="V274" s="14" t="inlineStr">
        <is>
          <t>No.</t>
        </is>
      </c>
      <c r="W274" s="14" t="n">
        <v>6</v>
      </c>
      <c r="X274" s="14" t="n"/>
      <c r="Y274" s="90" t="n"/>
      <c r="Z274" s="455">
        <f>U274-W274</f>
        <v/>
      </c>
      <c r="AA274" s="456">
        <f>AC274+AH274+AK274+AN274+AQ274+AT274+AW274+AZ274+BC274+BF274+BI274+BL274+BO274</f>
        <v/>
      </c>
      <c r="AB274" s="457" t="n">
        <v>0</v>
      </c>
      <c r="AC274" s="458">
        <f>Z274-AD274-AE274-AB274</f>
        <v/>
      </c>
      <c r="AD274" s="459" t="n"/>
      <c r="AE274" s="462" t="n">
        <v>0</v>
      </c>
      <c r="AF274" s="14" t="n"/>
      <c r="AG274" s="14" t="n"/>
      <c r="AH274" s="14" t="n"/>
      <c r="AI274" s="14" t="n"/>
      <c r="AJ274" s="14" t="n"/>
      <c r="AK274" s="14" t="n"/>
      <c r="AL274" s="14" t="n"/>
      <c r="AM274" s="14" t="n"/>
      <c r="AN274" s="14" t="n"/>
      <c r="AO274" s="14" t="n"/>
      <c r="AP274" s="14" t="n"/>
      <c r="AQ274" s="14" t="n"/>
      <c r="AR274" s="14" t="n"/>
      <c r="AS274" s="14" t="n"/>
      <c r="AT274" s="14" t="n"/>
      <c r="AU274" s="14" t="n"/>
      <c r="AV274" s="14" t="n"/>
      <c r="AW274" s="14" t="n"/>
      <c r="AX274" s="14" t="n"/>
      <c r="AY274" s="14" t="n"/>
      <c r="AZ274" s="14" t="n"/>
      <c r="BA274" s="14" t="n"/>
      <c r="BB274" s="14" t="n"/>
      <c r="BC274" s="14" t="n"/>
      <c r="BD274" s="14" t="n"/>
      <c r="BE274" s="14" t="n"/>
      <c r="BF274" s="14" t="n"/>
      <c r="BG274" s="14" t="n"/>
      <c r="BH274" s="14" t="n"/>
      <c r="BI274" s="14" t="n"/>
      <c r="BJ274" s="14" t="n"/>
      <c r="BK274" s="14" t="n"/>
      <c r="BL274" s="14" t="n"/>
      <c r="BM274" s="14" t="n"/>
      <c r="BN274" s="14" t="n"/>
      <c r="BO274" s="14" t="n"/>
    </row>
    <row r="275" hidden="1" ht="11.85" customHeight="1">
      <c r="A275" s="8" t="inlineStr">
        <is>
          <t>SP</t>
        </is>
      </c>
      <c r="B275" s="14" t="inlineStr">
        <is>
          <t>10.08.2025</t>
        </is>
      </c>
      <c r="C275" s="8" t="inlineStr">
        <is>
          <t>NA</t>
        </is>
      </c>
      <c r="D275" s="14" t="n">
        <v>2500222</v>
      </c>
      <c r="E275" s="14" t="inlineStr">
        <is>
          <t>SP0169</t>
        </is>
      </c>
      <c r="F275" s="8" t="inlineStr">
        <is>
          <t>Box-FAS-CEL Oxidised Regenerated Cellulose Absorbable Hemostat Standard-Ref. No.: FAS08H</t>
        </is>
      </c>
      <c r="G275" s="14" t="inlineStr">
        <is>
          <t>SP2500055</t>
        </is>
      </c>
      <c r="H275" s="14" t="inlineStr">
        <is>
          <t>Xiamen Nicest Paper Products Co., Ltd.</t>
        </is>
      </c>
      <c r="I275" s="14" t="n"/>
      <c r="J275" s="10" t="inlineStr">
        <is>
          <t>20250421-SMALL009</t>
        </is>
      </c>
      <c r="K275" s="33" t="n">
        <v>45748</v>
      </c>
      <c r="L275" s="10" t="inlineStr">
        <is>
          <t>00.04.2025</t>
        </is>
      </c>
      <c r="M275" s="28" t="n">
        <v>46844</v>
      </c>
      <c r="N275" s="10" t="inlineStr">
        <is>
          <t>00.04.2028</t>
        </is>
      </c>
      <c r="O275" s="14" t="n"/>
      <c r="P275" s="10" t="inlineStr">
        <is>
          <t>NA</t>
        </is>
      </c>
      <c r="Q275" s="14" t="inlineStr">
        <is>
          <t>25.08.2027</t>
        </is>
      </c>
      <c r="R275" s="21" t="n"/>
      <c r="S275" s="12" t="n"/>
      <c r="T275" s="12" t="n"/>
      <c r="U275" s="13" t="n">
        <v>1500</v>
      </c>
      <c r="V275" s="14" t="inlineStr">
        <is>
          <t>No.</t>
        </is>
      </c>
      <c r="W275" s="14" t="n">
        <v>6</v>
      </c>
      <c r="X275" s="14" t="n"/>
      <c r="Y275" s="90" t="n"/>
      <c r="Z275" s="455">
        <f>U275-W275</f>
        <v/>
      </c>
      <c r="AA275" s="456">
        <f>AC275+AH275+AK275+AN275+AQ275+AT275+AW275+AZ275+BC275+BF275+BI275+BL275+BO275</f>
        <v/>
      </c>
      <c r="AB275" s="457" t="n">
        <v>0</v>
      </c>
      <c r="AC275" s="458">
        <f>Z275-AD275-AE275-AB275</f>
        <v/>
      </c>
      <c r="AD275" s="459" t="n"/>
      <c r="AE275" s="462" t="n">
        <v>0</v>
      </c>
      <c r="AF275" s="14" t="n"/>
      <c r="AG275" s="14" t="n"/>
      <c r="AH275" s="14" t="n"/>
      <c r="AI275" s="14" t="n"/>
      <c r="AJ275" s="14" t="n"/>
      <c r="AK275" s="14" t="n"/>
      <c r="AL275" s="14" t="n"/>
      <c r="AM275" s="14" t="n"/>
      <c r="AN275" s="14" t="n"/>
      <c r="AO275" s="14" t="n"/>
      <c r="AP275" s="14" t="n"/>
      <c r="AQ275" s="14" t="n"/>
      <c r="AR275" s="14" t="n"/>
      <c r="AS275" s="14" t="n"/>
      <c r="AT275" s="14" t="n"/>
      <c r="AU275" s="14" t="n"/>
      <c r="AV275" s="14" t="n"/>
      <c r="AW275" s="14" t="n"/>
      <c r="AX275" s="14" t="n"/>
      <c r="AY275" s="14" t="n"/>
      <c r="AZ275" s="14" t="n"/>
      <c r="BA275" s="14" t="n"/>
      <c r="BB275" s="14" t="n"/>
      <c r="BC275" s="14" t="n"/>
      <c r="BD275" s="14" t="n"/>
      <c r="BE275" s="14" t="n"/>
      <c r="BF275" s="14" t="n"/>
      <c r="BG275" s="14" t="n"/>
      <c r="BH275" s="14" t="n"/>
      <c r="BI275" s="14" t="n"/>
      <c r="BJ275" s="14" t="n"/>
      <c r="BK275" s="14" t="n"/>
      <c r="BL275" s="14" t="n"/>
      <c r="BM275" s="14" t="n"/>
      <c r="BN275" s="14" t="n"/>
      <c r="BO275" s="14" t="n"/>
    </row>
    <row r="276" hidden="1" ht="11.85" customHeight="1">
      <c r="A276" s="8" t="inlineStr">
        <is>
          <t>SP</t>
        </is>
      </c>
      <c r="B276" s="14" t="inlineStr">
        <is>
          <t>10.08.2025</t>
        </is>
      </c>
      <c r="C276" s="8" t="inlineStr">
        <is>
          <t>NA</t>
        </is>
      </c>
      <c r="D276" s="14" t="n">
        <v>2500223</v>
      </c>
      <c r="E276" s="14" t="inlineStr">
        <is>
          <t>SP0170</t>
        </is>
      </c>
      <c r="F276" s="8" t="inlineStr">
        <is>
          <t>Box-FAS-CEL Oxidised Regenerated Cellulose Absorbable Hemostat Standard-Ref. No.: FAS06H</t>
        </is>
      </c>
      <c r="G276" s="14" t="inlineStr">
        <is>
          <t>SP2500056</t>
        </is>
      </c>
      <c r="H276" s="14" t="inlineStr">
        <is>
          <t>Xiamen Nicest Paper Products Co., Ltd.</t>
        </is>
      </c>
      <c r="I276" s="14" t="n"/>
      <c r="J276" s="10" t="inlineStr">
        <is>
          <t>20250421-SMALL007</t>
        </is>
      </c>
      <c r="K276" s="33" t="n">
        <v>45748</v>
      </c>
      <c r="L276" s="10" t="inlineStr">
        <is>
          <t>00.04.2025</t>
        </is>
      </c>
      <c r="M276" s="28" t="n">
        <v>46844</v>
      </c>
      <c r="N276" s="10" t="inlineStr">
        <is>
          <t>00.04.2028</t>
        </is>
      </c>
      <c r="O276" s="14" t="n"/>
      <c r="P276" s="10" t="inlineStr">
        <is>
          <t>NA</t>
        </is>
      </c>
      <c r="Q276" s="14" t="inlineStr">
        <is>
          <t>25.08.2027</t>
        </is>
      </c>
      <c r="R276" s="21" t="n"/>
      <c r="S276" s="12" t="n"/>
      <c r="T276" s="12" t="n"/>
      <c r="U276" s="13" t="n">
        <v>1500</v>
      </c>
      <c r="V276" s="14" t="inlineStr">
        <is>
          <t>No.</t>
        </is>
      </c>
      <c r="W276" s="14" t="n">
        <v>6</v>
      </c>
      <c r="X276" s="14" t="n"/>
      <c r="Y276" s="90" t="n"/>
      <c r="Z276" s="455">
        <f>U276-W276</f>
        <v/>
      </c>
      <c r="AA276" s="456">
        <f>AC276+AH276+AK276+AN276+AQ276+AT276+AW276+AZ276+BC276+BF276+BI276+BL276+BO276</f>
        <v/>
      </c>
      <c r="AB276" s="457" t="n">
        <v>0</v>
      </c>
      <c r="AC276" s="458">
        <f>Z276-AD276-AE276-AB276</f>
        <v/>
      </c>
      <c r="AD276" s="459" t="n"/>
      <c r="AE276" s="462" t="n">
        <v>0</v>
      </c>
      <c r="AF276" s="14" t="inlineStr">
        <is>
          <t>01.12.2025</t>
        </is>
      </c>
      <c r="AG276" s="14" t="inlineStr">
        <is>
          <t>0035/2025</t>
        </is>
      </c>
      <c r="AH276" s="14" t="n">
        <v>-263</v>
      </c>
      <c r="AI276" s="14" t="inlineStr">
        <is>
          <t>09.12.2025</t>
        </is>
      </c>
      <c r="AJ276" s="14" t="inlineStr">
        <is>
          <t>OR2025604</t>
        </is>
      </c>
      <c r="AK276" s="14" t="n">
        <v>-205</v>
      </c>
      <c r="AL276" s="14" t="inlineStr">
        <is>
          <t>14.01.2026</t>
        </is>
      </c>
      <c r="AM276" s="14" t="inlineStr">
        <is>
          <t>0015/2026</t>
        </is>
      </c>
      <c r="AN276" s="14" t="n">
        <v>-206</v>
      </c>
      <c r="AO276" s="14" t="inlineStr">
        <is>
          <t>23.02.2026</t>
        </is>
      </c>
      <c r="AP276" s="14" t="inlineStr">
        <is>
          <t>OR2026027</t>
        </is>
      </c>
      <c r="AQ276" s="14" t="n">
        <v>-605</v>
      </c>
      <c r="AR276" s="14" t="n"/>
      <c r="AS276" s="14" t="n"/>
      <c r="AT276" s="14" t="n"/>
      <c r="AU276" s="14" t="n"/>
      <c r="AV276" s="14" t="n"/>
      <c r="AW276" s="14" t="n"/>
      <c r="AX276" s="14" t="n"/>
      <c r="AY276" s="14" t="n"/>
      <c r="AZ276" s="14" t="n"/>
      <c r="BA276" s="14" t="n"/>
      <c r="BB276" s="14" t="n"/>
      <c r="BC276" s="14" t="n"/>
      <c r="BD276" s="14" t="n"/>
      <c r="BE276" s="14" t="n"/>
      <c r="BF276" s="14" t="n"/>
      <c r="BG276" s="14" t="n"/>
      <c r="BH276" s="14" t="n"/>
      <c r="BI276" s="14" t="n"/>
      <c r="BJ276" s="14" t="n"/>
      <c r="BK276" s="14" t="n"/>
      <c r="BL276" s="14" t="n"/>
      <c r="BM276" s="14" t="n"/>
      <c r="BN276" s="14" t="n"/>
      <c r="BO276" s="14" t="n"/>
      <c r="BP276" s="7" t="inlineStr">
        <is>
          <t> </t>
        </is>
      </c>
    </row>
    <row r="277" hidden="1" ht="11.85" customHeight="1">
      <c r="A277" s="8" t="inlineStr">
        <is>
          <t>SP</t>
        </is>
      </c>
      <c r="B277" s="14" t="inlineStr">
        <is>
          <t>10.08.2025</t>
        </is>
      </c>
      <c r="C277" s="8" t="inlineStr">
        <is>
          <t>NA</t>
        </is>
      </c>
      <c r="D277" s="14" t="n">
        <v>2500224</v>
      </c>
      <c r="E277" s="14" t="inlineStr">
        <is>
          <t>SP0209</t>
        </is>
      </c>
      <c r="F277" s="8" t="inlineStr">
        <is>
          <t>Box-FAS-CEL Oxidised Regenerated Cellulose Absorbable Hemostat Knit-Ref. No.: FAS41K</t>
        </is>
      </c>
      <c r="G277" s="14" t="inlineStr">
        <is>
          <t>SP2500057</t>
        </is>
      </c>
      <c r="H277" s="14" t="inlineStr">
        <is>
          <t>Xiamen Nicest Paper Products Co., Ltd.</t>
        </is>
      </c>
      <c r="I277" s="14" t="n"/>
      <c r="J277" s="10" t="inlineStr">
        <is>
          <t>20250421-SMALL003</t>
        </is>
      </c>
      <c r="K277" s="33" t="n">
        <v>45748</v>
      </c>
      <c r="L277" s="10" t="inlineStr">
        <is>
          <t>00.04.2025</t>
        </is>
      </c>
      <c r="M277" s="28" t="n">
        <v>46844</v>
      </c>
      <c r="N277" s="10" t="inlineStr">
        <is>
          <t>00.04.2028</t>
        </is>
      </c>
      <c r="O277" s="14" t="n"/>
      <c r="P277" s="10" t="inlineStr">
        <is>
          <t>NA</t>
        </is>
      </c>
      <c r="Q277" s="14" t="inlineStr">
        <is>
          <t>25.08.2027</t>
        </is>
      </c>
      <c r="R277" s="21" t="n"/>
      <c r="S277" s="12" t="n"/>
      <c r="T277" s="12" t="n"/>
      <c r="U277" s="13" t="n">
        <v>500</v>
      </c>
      <c r="V277" s="14" t="inlineStr">
        <is>
          <t>No.</t>
        </is>
      </c>
      <c r="W277" s="14" t="n">
        <v>3</v>
      </c>
      <c r="X277" s="14" t="n"/>
      <c r="Y277" s="90" t="n"/>
      <c r="Z277" s="455">
        <f>U277-W277</f>
        <v/>
      </c>
      <c r="AA277" s="456">
        <f>AC277+AH277+AK277+AN277+AQ277+AT277+AW277+AZ277+BC277+BF277+BI277+BL277+BO277</f>
        <v/>
      </c>
      <c r="AB277" s="457" t="n">
        <v>0</v>
      </c>
      <c r="AC277" s="458">
        <f>Z277-AD277-AE277-AB277</f>
        <v/>
      </c>
      <c r="AD277" s="459" t="n"/>
      <c r="AE277" s="462" t="n">
        <v>0</v>
      </c>
      <c r="AF277" s="14" t="n"/>
      <c r="AG277" s="14" t="n"/>
      <c r="AH277" s="14" t="n"/>
      <c r="AI277" s="14" t="n"/>
      <c r="AJ277" s="14" t="n"/>
      <c r="AK277" s="14" t="n"/>
      <c r="AL277" s="14" t="n"/>
      <c r="AM277" s="14" t="n"/>
      <c r="AN277" s="14" t="n"/>
      <c r="AO277" s="14" t="n"/>
      <c r="AP277" s="14" t="n"/>
      <c r="AQ277" s="14" t="n"/>
      <c r="AR277" s="14" t="n"/>
      <c r="AS277" s="14" t="n"/>
      <c r="AT277" s="14" t="n"/>
      <c r="AU277" s="14" t="n"/>
      <c r="AV277" s="14" t="n"/>
      <c r="AW277" s="14" t="n"/>
      <c r="AX277" s="14" t="n"/>
      <c r="AY277" s="14" t="n"/>
      <c r="AZ277" s="14" t="n"/>
      <c r="BA277" s="14" t="n"/>
      <c r="BB277" s="14" t="n"/>
      <c r="BC277" s="14" t="n"/>
      <c r="BD277" s="14" t="n"/>
      <c r="BE277" s="14" t="n"/>
      <c r="BF277" s="14" t="n"/>
      <c r="BG277" s="14" t="n"/>
      <c r="BH277" s="14" t="n"/>
      <c r="BI277" s="14" t="n"/>
      <c r="BJ277" s="14" t="n"/>
      <c r="BK277" s="14" t="n"/>
      <c r="BL277" s="14" t="n"/>
      <c r="BM277" s="14" t="n"/>
      <c r="BN277" s="14" t="n"/>
      <c r="BO277" s="14" t="n"/>
    </row>
    <row r="278" hidden="1" ht="11.85" customHeight="1">
      <c r="A278" s="8" t="inlineStr">
        <is>
          <t>SP</t>
        </is>
      </c>
      <c r="B278" s="14" t="inlineStr">
        <is>
          <t>10.08.2025</t>
        </is>
      </c>
      <c r="C278" s="8" t="inlineStr">
        <is>
          <t>NA</t>
        </is>
      </c>
      <c r="D278" s="14" t="n">
        <v>2500225</v>
      </c>
      <c r="E278" s="14" t="inlineStr">
        <is>
          <t>SP0210</t>
        </is>
      </c>
      <c r="F278" s="8" t="inlineStr">
        <is>
          <t>Box-FAS-CEL Oxidised Regenerated Cellulose Absorbable Hemostat Non-Woven-Ref. No.: FAS20N</t>
        </is>
      </c>
      <c r="G278" s="14" t="inlineStr">
        <is>
          <t>SP2500058</t>
        </is>
      </c>
      <c r="H278" s="14" t="inlineStr">
        <is>
          <t>Xiamen Nicest Paper Products Co., Ltd.</t>
        </is>
      </c>
      <c r="I278" s="14" t="n"/>
      <c r="J278" s="10" t="inlineStr">
        <is>
          <t>20250421-SMALL004</t>
        </is>
      </c>
      <c r="K278" s="33" t="n">
        <v>45748</v>
      </c>
      <c r="L278" s="10" t="inlineStr">
        <is>
          <t>00.04.2025</t>
        </is>
      </c>
      <c r="M278" s="28" t="n">
        <v>46844</v>
      </c>
      <c r="N278" s="10" t="inlineStr">
        <is>
          <t>00.04.2028</t>
        </is>
      </c>
      <c r="O278" s="14" t="n"/>
      <c r="P278" s="10" t="inlineStr">
        <is>
          <t>NA</t>
        </is>
      </c>
      <c r="Q278" s="14" t="inlineStr">
        <is>
          <t>25.08.2027</t>
        </is>
      </c>
      <c r="R278" s="21" t="n"/>
      <c r="S278" s="12" t="n"/>
      <c r="T278" s="12" t="n"/>
      <c r="U278" s="13" t="n">
        <v>2000</v>
      </c>
      <c r="V278" s="14" t="inlineStr">
        <is>
          <t>No.</t>
        </is>
      </c>
      <c r="W278" s="14" t="n">
        <v>6</v>
      </c>
      <c r="X278" s="14" t="n"/>
      <c r="Y278" s="90" t="n"/>
      <c r="Z278" s="455">
        <f>U278-W278</f>
        <v/>
      </c>
      <c r="AA278" s="456">
        <f>AC278+AH278+AK278+AN278+AQ278+AT278+AW278+AZ278+BC278+BF278+BI278+BL278+BO278</f>
        <v/>
      </c>
      <c r="AB278" s="457" t="n">
        <v>0</v>
      </c>
      <c r="AC278" s="458">
        <f>Z278-AD278-AE278-AB278</f>
        <v/>
      </c>
      <c r="AD278" s="459" t="n"/>
      <c r="AE278" s="462" t="n">
        <v>0</v>
      </c>
      <c r="AF278" s="14" t="n"/>
      <c r="AG278" s="14" t="n"/>
      <c r="AH278" s="14" t="n"/>
      <c r="AI278" s="14" t="n"/>
      <c r="AJ278" s="14" t="n"/>
      <c r="AK278" s="14" t="n"/>
      <c r="AL278" s="14" t="n"/>
      <c r="AM278" s="14" t="n"/>
      <c r="AN278" s="14" t="n"/>
      <c r="AO278" s="14" t="n"/>
      <c r="AP278" s="14" t="n"/>
      <c r="AQ278" s="14" t="n"/>
      <c r="AR278" s="14" t="n"/>
      <c r="AS278" s="14" t="n"/>
      <c r="AT278" s="14" t="n"/>
      <c r="AU278" s="14" t="n"/>
      <c r="AV278" s="14" t="n"/>
      <c r="AW278" s="14" t="n"/>
      <c r="AX278" s="14" t="n"/>
      <c r="AY278" s="14" t="n"/>
      <c r="AZ278" s="14" t="n"/>
      <c r="BA278" s="14" t="n"/>
      <c r="BB278" s="14" t="n"/>
      <c r="BC278" s="14" t="n"/>
      <c r="BD278" s="14" t="n"/>
      <c r="BE278" s="14" t="n"/>
      <c r="BF278" s="14" t="n"/>
      <c r="BG278" s="14" t="n"/>
      <c r="BH278" s="14" t="n"/>
      <c r="BI278" s="14" t="n"/>
      <c r="BJ278" s="14" t="n"/>
      <c r="BK278" s="14" t="n"/>
      <c r="BL278" s="14" t="n"/>
      <c r="BM278" s="14" t="n"/>
      <c r="BN278" s="14" t="n"/>
      <c r="BO278" s="14" t="n"/>
    </row>
    <row r="279" hidden="1" ht="11.85" customHeight="1">
      <c r="A279" s="8" t="inlineStr">
        <is>
          <t>SP</t>
        </is>
      </c>
      <c r="B279" s="14" t="inlineStr">
        <is>
          <t>10.08.2025</t>
        </is>
      </c>
      <c r="C279" s="8" t="inlineStr">
        <is>
          <t>NA</t>
        </is>
      </c>
      <c r="D279" s="14" t="n">
        <v>2500226</v>
      </c>
      <c r="E279" s="14" t="inlineStr">
        <is>
          <t>SP0171</t>
        </is>
      </c>
      <c r="F279" s="8" t="inlineStr">
        <is>
          <t>Box-FAS-CEL Oxidised Regenerated Cellulose Absorbable Hemostat Non-Woven-Ref. No.: FAS28N</t>
        </is>
      </c>
      <c r="G279" s="14" t="inlineStr">
        <is>
          <t>SP2500059</t>
        </is>
      </c>
      <c r="H279" s="14" t="inlineStr">
        <is>
          <t>Xiamen Nicest Paper Products Co., Ltd.</t>
        </is>
      </c>
      <c r="I279" s="14" t="n"/>
      <c r="J279" s="10" t="inlineStr">
        <is>
          <t>20250421-BIG012</t>
        </is>
      </c>
      <c r="K279" s="33" t="n">
        <v>45748</v>
      </c>
      <c r="L279" s="10" t="inlineStr">
        <is>
          <t>00.04.2025</t>
        </is>
      </c>
      <c r="M279" s="28" t="n">
        <v>46844</v>
      </c>
      <c r="N279" s="10" t="inlineStr">
        <is>
          <t>00.04.2028</t>
        </is>
      </c>
      <c r="O279" s="14" t="n"/>
      <c r="P279" s="10" t="inlineStr">
        <is>
          <t>NA</t>
        </is>
      </c>
      <c r="Q279" s="14" t="inlineStr">
        <is>
          <t>25.08.2027</t>
        </is>
      </c>
      <c r="R279" s="21" t="n"/>
      <c r="S279" s="12" t="n"/>
      <c r="T279" s="12" t="n"/>
      <c r="U279" s="13" t="n">
        <v>250</v>
      </c>
      <c r="V279" s="14" t="inlineStr">
        <is>
          <t>No.</t>
        </is>
      </c>
      <c r="W279" s="14" t="n">
        <v>3</v>
      </c>
      <c r="X279" s="14" t="n"/>
      <c r="Y279" s="90" t="n"/>
      <c r="Z279" s="455">
        <f>U279-W279</f>
        <v/>
      </c>
      <c r="AA279" s="456">
        <f>AC279+AH279+AK279+AN279+AQ279+AT279+AW279+AZ279+BC279+BF279+BI279+BL279+BO279</f>
        <v/>
      </c>
      <c r="AB279" s="457" t="n">
        <v>0</v>
      </c>
      <c r="AC279" s="458">
        <f>Z279-AD279-AE279-AB279</f>
        <v/>
      </c>
      <c r="AD279" s="459" t="n"/>
      <c r="AE279" s="462" t="n">
        <v>0</v>
      </c>
      <c r="AF279" s="14" t="n"/>
      <c r="AG279" s="14" t="n"/>
      <c r="AH279" s="14" t="n"/>
      <c r="AI279" s="14" t="n"/>
      <c r="AJ279" s="14" t="n"/>
      <c r="AK279" s="14" t="n"/>
      <c r="AL279" s="14" t="n"/>
      <c r="AM279" s="14" t="n"/>
      <c r="AN279" s="14" t="n"/>
      <c r="AO279" s="14" t="n"/>
      <c r="AP279" s="14" t="n"/>
      <c r="AQ279" s="14" t="n"/>
      <c r="AR279" s="14" t="n"/>
      <c r="AS279" s="14" t="n"/>
      <c r="AT279" s="14" t="n"/>
      <c r="AU279" s="14" t="n"/>
      <c r="AV279" s="14" t="n"/>
      <c r="AW279" s="14" t="n"/>
      <c r="AX279" s="14" t="n"/>
      <c r="AY279" s="14" t="n"/>
      <c r="AZ279" s="14" t="n"/>
      <c r="BA279" s="14" t="n"/>
      <c r="BB279" s="14" t="n"/>
      <c r="BC279" s="14" t="n"/>
      <c r="BD279" s="14" t="n"/>
      <c r="BE279" s="14" t="n"/>
      <c r="BF279" s="14" t="n"/>
      <c r="BG279" s="14" t="n"/>
      <c r="BH279" s="14" t="n"/>
      <c r="BI279" s="14" t="n"/>
      <c r="BJ279" s="14" t="n"/>
      <c r="BK279" s="14" t="n"/>
      <c r="BL279" s="14" t="n"/>
      <c r="BM279" s="14" t="n"/>
      <c r="BN279" s="14" t="n"/>
      <c r="BO279" s="14" t="n"/>
    </row>
    <row r="280" hidden="1" ht="11.85" customHeight="1">
      <c r="A280" s="8" t="inlineStr">
        <is>
          <t>SP</t>
        </is>
      </c>
      <c r="B280" s="14" t="inlineStr">
        <is>
          <t>10.08.2025</t>
        </is>
      </c>
      <c r="C280" s="8" t="inlineStr">
        <is>
          <t>NA</t>
        </is>
      </c>
      <c r="D280" s="14" t="n">
        <v>2500227</v>
      </c>
      <c r="E280" s="14" t="inlineStr">
        <is>
          <t>SP0208</t>
        </is>
      </c>
      <c r="F280" s="8" t="inlineStr">
        <is>
          <t>Box-FAS-CEL Oxidised Regenerated Cellulose Absorbable Hemostat Standard-Ref. No.: FAS01H</t>
        </is>
      </c>
      <c r="G280" s="14" t="inlineStr">
        <is>
          <t>SP2500060</t>
        </is>
      </c>
      <c r="H280" s="14" t="inlineStr">
        <is>
          <t>Xiamen Nicest Paper Products Co., Ltd.</t>
        </is>
      </c>
      <c r="I280" s="14" t="n"/>
      <c r="J280" s="10" t="inlineStr">
        <is>
          <t>20250421-SMALL006</t>
        </is>
      </c>
      <c r="K280" s="33" t="n">
        <v>45748</v>
      </c>
      <c r="L280" s="10" t="inlineStr">
        <is>
          <t>00.04.2025</t>
        </is>
      </c>
      <c r="M280" s="28" t="n">
        <v>46844</v>
      </c>
      <c r="N280" s="10" t="inlineStr">
        <is>
          <t>00.04.2028</t>
        </is>
      </c>
      <c r="O280" s="14" t="n"/>
      <c r="P280" s="10" t="inlineStr">
        <is>
          <t>NA</t>
        </is>
      </c>
      <c r="Q280" s="14" t="inlineStr">
        <is>
          <t>25.08.2027</t>
        </is>
      </c>
      <c r="R280" s="21" t="n"/>
      <c r="S280" s="12" t="n"/>
      <c r="T280" s="12" t="n"/>
      <c r="U280" s="13" t="n">
        <v>1000</v>
      </c>
      <c r="V280" s="14" t="inlineStr">
        <is>
          <t>No.</t>
        </is>
      </c>
      <c r="W280" s="14" t="n">
        <v>6</v>
      </c>
      <c r="X280" s="14" t="n"/>
      <c r="Y280" s="90" t="n"/>
      <c r="Z280" s="455">
        <f>U280-W280</f>
        <v/>
      </c>
      <c r="AA280" s="456">
        <f>AC280+AH280+AK280+AN280+AQ280+AT280+AW280+AZ280+BC280+BF280+BI280+BL280+BO280</f>
        <v/>
      </c>
      <c r="AB280" s="457" t="n">
        <v>0</v>
      </c>
      <c r="AC280" s="458">
        <f>Z280-AD280-AE280-AB280</f>
        <v/>
      </c>
      <c r="AD280" s="459" t="n"/>
      <c r="AE280" s="462" t="n">
        <v>0</v>
      </c>
      <c r="AF280" s="14" t="inlineStr">
        <is>
          <t>26.08.2025</t>
        </is>
      </c>
      <c r="AG280" s="14" t="inlineStr">
        <is>
          <t>OR2025231</t>
        </is>
      </c>
      <c r="AH280" s="14" t="n">
        <v>-620</v>
      </c>
      <c r="AI280" s="14" t="n"/>
      <c r="AJ280" s="14" t="n"/>
      <c r="AK280" s="14" t="n"/>
      <c r="AL280" s="14" t="n"/>
      <c r="AM280" s="14" t="n"/>
      <c r="AN280" s="14" t="n"/>
      <c r="AO280" s="14" t="n"/>
      <c r="AP280" s="14" t="n"/>
      <c r="AQ280" s="14" t="n"/>
      <c r="AR280" s="14" t="n"/>
      <c r="AS280" s="14" t="n"/>
      <c r="AT280" s="14" t="n"/>
      <c r="AU280" s="14" t="n"/>
      <c r="AV280" s="14" t="n"/>
      <c r="AW280" s="14" t="n"/>
      <c r="AX280" s="14" t="n"/>
      <c r="AY280" s="14" t="n"/>
      <c r="AZ280" s="14" t="n"/>
      <c r="BA280" s="14" t="n"/>
      <c r="BB280" s="14" t="n"/>
      <c r="BC280" s="14" t="n"/>
      <c r="BD280" s="14" t="n"/>
      <c r="BE280" s="14" t="n"/>
      <c r="BF280" s="14" t="n"/>
      <c r="BG280" s="14" t="n"/>
      <c r="BH280" s="14" t="n"/>
      <c r="BI280" s="14" t="n"/>
      <c r="BJ280" s="14" t="n"/>
      <c r="BK280" s="14" t="n"/>
      <c r="BL280" s="14" t="n"/>
      <c r="BM280" s="14" t="n"/>
      <c r="BN280" s="14" t="n"/>
      <c r="BO280" s="14" t="n"/>
    </row>
    <row r="281" hidden="1" ht="11.85" customHeight="1">
      <c r="A281" s="8" t="inlineStr">
        <is>
          <t>SP</t>
        </is>
      </c>
      <c r="B281" s="14" t="inlineStr">
        <is>
          <t>14.08.2025</t>
        </is>
      </c>
      <c r="C281" s="14" t="n"/>
      <c r="D281" s="14" t="n">
        <v>2500235</v>
      </c>
      <c r="E281" s="14" t="inlineStr">
        <is>
          <t>SP0208</t>
        </is>
      </c>
      <c r="F281" s="8" t="inlineStr">
        <is>
          <t>Box-FAS-CEL Oxidised Regenerated Cellulose Absorbable Hemostat Standard-Ref. No.: FAS01H</t>
        </is>
      </c>
      <c r="G281" s="14" t="inlineStr">
        <is>
          <t>SP2500062</t>
        </is>
      </c>
      <c r="H281" s="14" t="inlineStr">
        <is>
          <t>Xiamen Nicest Paper Products Co., Ltd.</t>
        </is>
      </c>
      <c r="I281" s="14" t="n"/>
      <c r="J281" s="10" t="inlineStr">
        <is>
          <t>20250421-SMALL006</t>
        </is>
      </c>
      <c r="K281" s="110" t="n">
        <v>45748</v>
      </c>
      <c r="L281" s="10" t="inlineStr">
        <is>
          <t>00.04.2025</t>
        </is>
      </c>
      <c r="M281" s="86" t="n">
        <v>46844</v>
      </c>
      <c r="N281" s="10" t="inlineStr">
        <is>
          <t>00.04.2028</t>
        </is>
      </c>
      <c r="O281" s="14" t="n"/>
      <c r="P281" s="10" t="inlineStr">
        <is>
          <t>NA</t>
        </is>
      </c>
      <c r="Q281" s="14" t="inlineStr">
        <is>
          <t>25.08.2027</t>
        </is>
      </c>
      <c r="R281" s="21" t="n"/>
      <c r="S281" s="12" t="n"/>
      <c r="T281" s="12" t="n"/>
      <c r="U281" s="13" t="n">
        <v>2000</v>
      </c>
      <c r="V281" s="14" t="inlineStr">
        <is>
          <t>No.</t>
        </is>
      </c>
      <c r="W281" s="14" t="n"/>
      <c r="X281" s="14" t="n"/>
      <c r="Y281" s="90" t="n"/>
      <c r="Z281" s="455">
        <f>U281-W281</f>
        <v/>
      </c>
      <c r="AA281" s="456">
        <f>AC281+AH281+AK281+AN281+AQ281+AT281+AW281+AZ281+BC281+BF281+BI281+BL281+BO281</f>
        <v/>
      </c>
      <c r="AB281" s="457" t="n">
        <v>0</v>
      </c>
      <c r="AC281" s="458">
        <f>Z281-AD281-AE281-AB281</f>
        <v/>
      </c>
      <c r="AD281" s="459" t="n"/>
      <c r="AE281" s="462" t="n">
        <v>0</v>
      </c>
      <c r="AF281" s="14" t="n"/>
      <c r="AG281" s="14" t="n"/>
      <c r="AH281" s="14" t="n"/>
      <c r="AI281" s="14" t="n"/>
      <c r="AJ281" s="14" t="n"/>
      <c r="AK281" s="14" t="n"/>
      <c r="AL281" s="14" t="n"/>
      <c r="AM281" s="14" t="n"/>
      <c r="AN281" s="14" t="n"/>
      <c r="AO281" s="14" t="n"/>
      <c r="AP281" s="14" t="n"/>
      <c r="AQ281" s="14" t="n"/>
      <c r="AR281" s="14" t="n"/>
      <c r="AS281" s="14" t="n"/>
      <c r="AT281" s="14" t="n"/>
      <c r="AU281" s="14" t="n"/>
      <c r="AV281" s="14" t="n"/>
      <c r="AW281" s="14" t="n"/>
      <c r="AX281" s="14" t="n"/>
      <c r="AY281" s="14" t="n"/>
      <c r="AZ281" s="14" t="n"/>
      <c r="BA281" s="14" t="n"/>
      <c r="BB281" s="14" t="n"/>
      <c r="BC281" s="14" t="n"/>
      <c r="BD281" s="14" t="n"/>
      <c r="BE281" s="14" t="n"/>
      <c r="BF281" s="14" t="n"/>
      <c r="BG281" s="14" t="n"/>
      <c r="BH281" s="14" t="n"/>
      <c r="BI281" s="14" t="n"/>
      <c r="BJ281" s="14" t="n"/>
      <c r="BK281" s="14" t="n"/>
      <c r="BL281" s="14" t="n"/>
      <c r="BM281" s="14" t="n"/>
      <c r="BN281" s="14" t="n"/>
      <c r="BO281" s="14" t="n"/>
    </row>
    <row r="282" hidden="1" ht="11.85" customHeight="1">
      <c r="A282" s="8" t="inlineStr">
        <is>
          <t>SP</t>
        </is>
      </c>
      <c r="B282" s="14" t="inlineStr">
        <is>
          <t>14.08.2025</t>
        </is>
      </c>
      <c r="C282" s="14" t="n"/>
      <c r="D282" s="14" t="n">
        <v>2500236</v>
      </c>
      <c r="E282" s="14" t="inlineStr">
        <is>
          <t>SP0164</t>
        </is>
      </c>
      <c r="F282" s="8" t="inlineStr">
        <is>
          <t>Box-FAS-CEL Oxidised Regenerated Cellulose Absorbable Hemostat Fibril-Ref. No.: FAS35F</t>
        </is>
      </c>
      <c r="G282" s="14" t="inlineStr">
        <is>
          <t>SP2500063</t>
        </is>
      </c>
      <c r="H282" s="14" t="inlineStr">
        <is>
          <t>Xiamen Nicest Paper Products Co., Ltd.</t>
        </is>
      </c>
      <c r="I282" s="14" t="n"/>
      <c r="J282" s="10" t="inlineStr">
        <is>
          <t>20250421-BIG010</t>
        </is>
      </c>
      <c r="K282" s="110" t="n">
        <v>45748</v>
      </c>
      <c r="L282" s="10" t="inlineStr">
        <is>
          <t>00.04.2025</t>
        </is>
      </c>
      <c r="M282" s="86" t="n">
        <v>46844</v>
      </c>
      <c r="N282" s="10" t="inlineStr">
        <is>
          <t>00.04.2028</t>
        </is>
      </c>
      <c r="O282" s="14" t="n"/>
      <c r="P282" s="10" t="inlineStr">
        <is>
          <t>NA</t>
        </is>
      </c>
      <c r="Q282" s="14" t="inlineStr">
        <is>
          <t>25.08.2027</t>
        </is>
      </c>
      <c r="R282" s="21" t="n"/>
      <c r="S282" s="12" t="n"/>
      <c r="T282" s="12" t="n"/>
      <c r="U282" s="13" t="n">
        <v>2750</v>
      </c>
      <c r="V282" s="14" t="inlineStr">
        <is>
          <t>No.</t>
        </is>
      </c>
      <c r="W282" s="14" t="n"/>
      <c r="X282" s="14" t="n"/>
      <c r="Y282" s="90" t="n"/>
      <c r="Z282" s="455">
        <f>U282-W282</f>
        <v/>
      </c>
      <c r="AA282" s="456">
        <f>AC282+AH282+AK282+AN282+AQ282+AT282+AW282+AZ282+BC282+BF282+BI282+BL282+BO282</f>
        <v/>
      </c>
      <c r="AB282" s="457" t="n">
        <v>0</v>
      </c>
      <c r="AC282" s="458">
        <f>Z282-AD282-AE282-AB282</f>
        <v/>
      </c>
      <c r="AD282" s="459" t="n"/>
      <c r="AE282" s="462" t="n">
        <v>0</v>
      </c>
      <c r="AF282" s="14" t="n"/>
      <c r="AG282" s="14" t="n"/>
      <c r="AH282" s="14" t="n"/>
      <c r="AI282" s="14" t="n"/>
      <c r="AJ282" s="14" t="n"/>
      <c r="AK282" s="14" t="n"/>
      <c r="AL282" s="14" t="n"/>
      <c r="AM282" s="14" t="n"/>
      <c r="AN282" s="14" t="n"/>
      <c r="AO282" s="14" t="n"/>
      <c r="AP282" s="14" t="n"/>
      <c r="AQ282" s="14" t="n"/>
      <c r="AR282" s="14" t="n"/>
      <c r="AS282" s="14" t="n"/>
      <c r="AT282" s="14" t="n"/>
      <c r="AU282" s="14" t="n"/>
      <c r="AV282" s="14" t="n"/>
      <c r="AW282" s="14" t="n"/>
      <c r="AX282" s="14" t="n"/>
      <c r="AY282" s="14" t="n"/>
      <c r="AZ282" s="14" t="n"/>
      <c r="BA282" s="14" t="n"/>
      <c r="BB282" s="14" t="n"/>
      <c r="BC282" s="14" t="n"/>
      <c r="BD282" s="14" t="n"/>
      <c r="BE282" s="14" t="n"/>
      <c r="BF282" s="14" t="n"/>
      <c r="BG282" s="14" t="n"/>
      <c r="BH282" s="14" t="n"/>
      <c r="BI282" s="14" t="n"/>
      <c r="BJ282" s="14" t="n"/>
      <c r="BK282" s="14" t="n"/>
      <c r="BL282" s="14" t="n"/>
      <c r="BM282" s="14" t="n"/>
      <c r="BN282" s="14" t="n"/>
      <c r="BO282" s="14" t="n"/>
    </row>
    <row r="283" hidden="1" ht="11.85" customHeight="1">
      <c r="A283" s="8" t="inlineStr">
        <is>
          <t>SP</t>
        </is>
      </c>
      <c r="B283" s="14" t="inlineStr">
        <is>
          <t>14.08.2025</t>
        </is>
      </c>
      <c r="C283" s="14" t="n"/>
      <c r="D283" s="14" t="n">
        <v>2500237</v>
      </c>
      <c r="E283" s="14" t="inlineStr">
        <is>
          <t>SP0170</t>
        </is>
      </c>
      <c r="F283" s="8" t="inlineStr">
        <is>
          <t>Box-FAS-CEL Oxidised Regenerated Cellulose Absorbable Hemostat Standard-Ref. No.: FAS06H</t>
        </is>
      </c>
      <c r="G283" s="14" t="inlineStr">
        <is>
          <t>SP2500064</t>
        </is>
      </c>
      <c r="H283" s="14" t="inlineStr">
        <is>
          <t>Xiamen Nicest Paper Products Co., Ltd.</t>
        </is>
      </c>
      <c r="I283" s="14" t="n"/>
      <c r="J283" s="10" t="inlineStr">
        <is>
          <t>20250421-SMALL007</t>
        </is>
      </c>
      <c r="K283" s="110" t="n">
        <v>45748</v>
      </c>
      <c r="L283" s="10" t="inlineStr">
        <is>
          <t>00.04.2025</t>
        </is>
      </c>
      <c r="M283" s="86" t="n">
        <v>46844</v>
      </c>
      <c r="N283" s="10" t="inlineStr">
        <is>
          <t>00.04.2028</t>
        </is>
      </c>
      <c r="O283" s="14" t="n"/>
      <c r="P283" s="10" t="inlineStr">
        <is>
          <t>NA</t>
        </is>
      </c>
      <c r="Q283" s="14" t="inlineStr">
        <is>
          <t>25.08.2027</t>
        </is>
      </c>
      <c r="R283" s="21" t="n"/>
      <c r="S283" s="12" t="n"/>
      <c r="T283" s="12" t="n"/>
      <c r="U283" s="13" t="n">
        <v>1500</v>
      </c>
      <c r="V283" s="14" t="inlineStr">
        <is>
          <t>No.</t>
        </is>
      </c>
      <c r="W283" s="14" t="n"/>
      <c r="X283" s="14" t="n"/>
      <c r="Y283" s="90" t="n"/>
      <c r="Z283" s="455">
        <f>U283-W283</f>
        <v/>
      </c>
      <c r="AA283" s="456">
        <f>AC283+AH283+AK283+AN283+AQ283+AT283+AW283+AZ283+BC283+BF283+BI283+BL283+BO283</f>
        <v/>
      </c>
      <c r="AB283" s="457" t="n">
        <v>0</v>
      </c>
      <c r="AC283" s="458">
        <f>Z283-AD283-AE283-AB283</f>
        <v/>
      </c>
      <c r="AD283" s="459" t="n"/>
      <c r="AE283" s="462" t="n">
        <v>0</v>
      </c>
      <c r="AF283" s="14" t="n"/>
      <c r="AG283" s="14" t="n"/>
      <c r="AH283" s="14" t="n"/>
      <c r="AI283" s="14" t="n"/>
      <c r="AJ283" s="14" t="n"/>
      <c r="AK283" s="14" t="n"/>
      <c r="AL283" s="14" t="n"/>
      <c r="AM283" s="14" t="n"/>
      <c r="AN283" s="14" t="n"/>
      <c r="AO283" s="14" t="n"/>
      <c r="AP283" s="14" t="n"/>
      <c r="AQ283" s="14" t="n"/>
      <c r="AR283" s="14" t="n"/>
      <c r="AS283" s="14" t="n"/>
      <c r="AT283" s="14" t="n"/>
      <c r="AU283" s="14" t="n"/>
      <c r="AV283" s="14" t="n"/>
      <c r="AW283" s="14" t="n"/>
      <c r="AX283" s="14" t="n"/>
      <c r="AY283" s="14" t="n"/>
      <c r="AZ283" s="14" t="n"/>
      <c r="BA283" s="14" t="n"/>
      <c r="BB283" s="14" t="n"/>
      <c r="BC283" s="14" t="n"/>
      <c r="BD283" s="14" t="n"/>
      <c r="BE283" s="14" t="n"/>
      <c r="BF283" s="14" t="n"/>
      <c r="BG283" s="14" t="n"/>
      <c r="BH283" s="14" t="n"/>
      <c r="BI283" s="14" t="n"/>
      <c r="BJ283" s="14" t="n"/>
      <c r="BK283" s="14" t="n"/>
      <c r="BL283" s="14" t="n"/>
      <c r="BM283" s="14" t="n"/>
      <c r="BN283" s="14" t="n"/>
      <c r="BO283" s="14" t="n"/>
    </row>
    <row r="284" hidden="1" ht="11.85" customHeight="1">
      <c r="A284" s="8" t="inlineStr">
        <is>
          <t>SP</t>
        </is>
      </c>
      <c r="B284" s="14" t="inlineStr">
        <is>
          <t>14.08.2025</t>
        </is>
      </c>
      <c r="C284" s="14" t="n"/>
      <c r="D284" s="14" t="n">
        <v>2500238</v>
      </c>
      <c r="E284" s="14" t="inlineStr">
        <is>
          <t>SP0168</t>
        </is>
      </c>
      <c r="F284" s="8" t="inlineStr">
        <is>
          <t>Box-FAS-CEL Oxidised Regenerated Cellulose Absorbable Hemostat Non-Woven-Ref. No.: FAS26N</t>
        </is>
      </c>
      <c r="G284" s="14" t="inlineStr">
        <is>
          <t>SP2500065</t>
        </is>
      </c>
      <c r="H284" s="14" t="inlineStr">
        <is>
          <t>Xiamen Nicest Paper Products Co., Ltd.</t>
        </is>
      </c>
      <c r="I284" s="14" t="n"/>
      <c r="J284" s="10" t="inlineStr">
        <is>
          <t>20250421-SMALL005</t>
        </is>
      </c>
      <c r="K284" s="110" t="n">
        <v>45748</v>
      </c>
      <c r="L284" s="10" t="inlineStr">
        <is>
          <t>00.04.2025</t>
        </is>
      </c>
      <c r="M284" s="86" t="n">
        <v>46844</v>
      </c>
      <c r="N284" s="10" t="inlineStr">
        <is>
          <t>00.04.2028</t>
        </is>
      </c>
      <c r="O284" s="14" t="n"/>
      <c r="P284" s="10" t="inlineStr">
        <is>
          <t>NA</t>
        </is>
      </c>
      <c r="Q284" s="14" t="inlineStr">
        <is>
          <t>25.08.2027</t>
        </is>
      </c>
      <c r="R284" s="21" t="n"/>
      <c r="S284" s="12" t="n"/>
      <c r="T284" s="12" t="n"/>
      <c r="U284" s="13" t="n">
        <v>1000</v>
      </c>
      <c r="V284" s="14" t="inlineStr">
        <is>
          <t>No.</t>
        </is>
      </c>
      <c r="W284" s="14" t="n"/>
      <c r="X284" s="14" t="n"/>
      <c r="Y284" s="90" t="n"/>
      <c r="Z284" s="455">
        <f>U284-W284</f>
        <v/>
      </c>
      <c r="AA284" s="456">
        <f>AC284+AH284+AK284+AN284+AQ284+AT284+AW284+AZ284+BC284+BF284+BI284+BL284+BO284</f>
        <v/>
      </c>
      <c r="AB284" s="457" t="n">
        <v>0</v>
      </c>
      <c r="AC284" s="458">
        <f>Z284-AD284-AE284-AB284</f>
        <v/>
      </c>
      <c r="AD284" s="459" t="n"/>
      <c r="AE284" s="462" t="n">
        <v>0</v>
      </c>
      <c r="AF284" s="14" t="n"/>
      <c r="AG284" s="14" t="n"/>
      <c r="AH284" s="14" t="n"/>
      <c r="AI284" s="14" t="n"/>
      <c r="AJ284" s="14" t="n"/>
      <c r="AK284" s="14" t="n"/>
      <c r="AL284" s="14" t="n"/>
      <c r="AM284" s="14" t="n"/>
      <c r="AN284" s="14" t="n"/>
      <c r="AO284" s="14" t="n"/>
      <c r="AP284" s="14" t="n"/>
      <c r="AQ284" s="14" t="n"/>
      <c r="AR284" s="14" t="n"/>
      <c r="AS284" s="14" t="n"/>
      <c r="AT284" s="14" t="n"/>
      <c r="AU284" s="14" t="n"/>
      <c r="AV284" s="14" t="n"/>
      <c r="AW284" s="14" t="n"/>
      <c r="AX284" s="14" t="n"/>
      <c r="AY284" s="14" t="n"/>
      <c r="AZ284" s="14" t="n"/>
      <c r="BA284" s="14" t="n"/>
      <c r="BB284" s="14" t="n"/>
      <c r="BC284" s="14" t="n"/>
      <c r="BD284" s="14" t="n"/>
      <c r="BE284" s="14" t="n"/>
      <c r="BF284" s="14" t="n"/>
      <c r="BG284" s="14" t="n"/>
      <c r="BH284" s="14" t="n"/>
      <c r="BI284" s="14" t="n"/>
      <c r="BJ284" s="14" t="n"/>
      <c r="BK284" s="14" t="n"/>
      <c r="BL284" s="14" t="n"/>
      <c r="BM284" s="14" t="n"/>
      <c r="BN284" s="14" t="n"/>
      <c r="BO284" s="14" t="n"/>
    </row>
    <row r="285" hidden="1" ht="11.85" customHeight="1">
      <c r="A285" s="8" t="inlineStr">
        <is>
          <t>SP</t>
        </is>
      </c>
      <c r="B285" s="14" t="inlineStr">
        <is>
          <t>14.08.2025</t>
        </is>
      </c>
      <c r="C285" s="14" t="n"/>
      <c r="D285" s="14" t="n">
        <v>2500239</v>
      </c>
      <c r="E285" s="14" t="inlineStr">
        <is>
          <t>SP0209</t>
        </is>
      </c>
      <c r="F285" s="8" t="inlineStr">
        <is>
          <t>Box-FAS-CEL Oxidised Regenerated Cellulose Absorbable Hemostat Knit-Ref. No.: FAS41K</t>
        </is>
      </c>
      <c r="G285" s="14" t="inlineStr">
        <is>
          <t>SP2500066</t>
        </is>
      </c>
      <c r="H285" s="14" t="inlineStr">
        <is>
          <t>Xiamen Nicest Paper Products Co., Ltd.</t>
        </is>
      </c>
      <c r="I285" s="14" t="n"/>
      <c r="J285" s="10" t="inlineStr">
        <is>
          <t>20250421-SMALL003</t>
        </is>
      </c>
      <c r="K285" s="110" t="n">
        <v>45748</v>
      </c>
      <c r="L285" s="10" t="inlineStr">
        <is>
          <t>00.04.2025</t>
        </is>
      </c>
      <c r="M285" s="86" t="n">
        <v>46844</v>
      </c>
      <c r="N285" s="10" t="inlineStr">
        <is>
          <t>00.04.2028</t>
        </is>
      </c>
      <c r="O285" s="14" t="n"/>
      <c r="P285" s="10" t="inlineStr">
        <is>
          <t>NA</t>
        </is>
      </c>
      <c r="Q285" s="14" t="inlineStr">
        <is>
          <t>25.08.2027</t>
        </is>
      </c>
      <c r="R285" s="21" t="n"/>
      <c r="S285" s="12" t="n"/>
      <c r="T285" s="12" t="n"/>
      <c r="U285" s="13" t="n">
        <v>2500</v>
      </c>
      <c r="V285" s="14" t="inlineStr">
        <is>
          <t>No.</t>
        </is>
      </c>
      <c r="W285" s="14" t="n"/>
      <c r="X285" s="14" t="n"/>
      <c r="Y285" s="90" t="n"/>
      <c r="Z285" s="455">
        <f>U285-W285</f>
        <v/>
      </c>
      <c r="AA285" s="456">
        <f>AC285+AH285+AK285+AN285+AQ285+AT285+AW285+AZ285+BC285+BF285+BI285+BL285+BO285</f>
        <v/>
      </c>
      <c r="AB285" s="457" t="n">
        <v>0</v>
      </c>
      <c r="AC285" s="458">
        <f>Z285-AD285-AE285-AB285</f>
        <v/>
      </c>
      <c r="AD285" s="459" t="n"/>
      <c r="AE285" s="462" t="n">
        <v>0</v>
      </c>
      <c r="AF285" s="14" t="n"/>
      <c r="AG285" s="14" t="n"/>
      <c r="AH285" s="14" t="n"/>
      <c r="AI285" s="14" t="n"/>
      <c r="AJ285" s="14" t="n"/>
      <c r="AK285" s="14" t="n"/>
      <c r="AL285" s="14" t="n"/>
      <c r="AM285" s="14" t="n"/>
      <c r="AN285" s="14" t="n"/>
      <c r="AO285" s="14" t="n"/>
      <c r="AP285" s="14" t="n"/>
      <c r="AQ285" s="14" t="n"/>
      <c r="AR285" s="14" t="n"/>
      <c r="AS285" s="14" t="n"/>
      <c r="AT285" s="14" t="n"/>
      <c r="AU285" s="14" t="n"/>
      <c r="AV285" s="14" t="n"/>
      <c r="AW285" s="14" t="n"/>
      <c r="AX285" s="14" t="n"/>
      <c r="AY285" s="14" t="n"/>
      <c r="AZ285" s="14" t="n"/>
      <c r="BA285" s="14" t="n"/>
      <c r="BB285" s="14" t="n"/>
      <c r="BC285" s="14" t="n"/>
      <c r="BD285" s="14" t="n"/>
      <c r="BE285" s="14" t="n"/>
      <c r="BF285" s="14" t="n"/>
      <c r="BG285" s="14" t="n"/>
      <c r="BH285" s="14" t="n"/>
      <c r="BI285" s="14" t="n"/>
      <c r="BJ285" s="14" t="n"/>
      <c r="BK285" s="14" t="n"/>
      <c r="BL285" s="14" t="n"/>
      <c r="BM285" s="14" t="n"/>
      <c r="BN285" s="14" t="n"/>
      <c r="BO285" s="14" t="n"/>
    </row>
    <row r="286" hidden="1" ht="11.85" customHeight="1">
      <c r="A286" s="8" t="inlineStr">
        <is>
          <t>SP</t>
        </is>
      </c>
      <c r="B286" s="14" t="inlineStr">
        <is>
          <t>14.08.2025</t>
        </is>
      </c>
      <c r="C286" s="14" t="n"/>
      <c r="D286" s="14" t="n">
        <v>2500240</v>
      </c>
      <c r="E286" s="14" t="inlineStr">
        <is>
          <t>SP0165</t>
        </is>
      </c>
      <c r="F286" s="8" t="inlineStr">
        <is>
          <t>Box-FAS-CEL Oxidised Regenerated Cellulose Absorbable Hemostat Standard-Ref. No.: FAS11H</t>
        </is>
      </c>
      <c r="G286" s="14" t="inlineStr">
        <is>
          <t>SP2500067</t>
        </is>
      </c>
      <c r="H286" s="14" t="inlineStr">
        <is>
          <t>Xiamen Nicest Paper Products Co., Ltd.</t>
        </is>
      </c>
      <c r="I286" s="14" t="n"/>
      <c r="J286" s="10" t="inlineStr">
        <is>
          <t>20250421-SMALL008</t>
        </is>
      </c>
      <c r="K286" s="110" t="n">
        <v>45748</v>
      </c>
      <c r="L286" s="10" t="inlineStr">
        <is>
          <t>00.04.2025</t>
        </is>
      </c>
      <c r="M286" s="86" t="n">
        <v>46844</v>
      </c>
      <c r="N286" s="10" t="inlineStr">
        <is>
          <t>00.04.2028</t>
        </is>
      </c>
      <c r="O286" s="14" t="n"/>
      <c r="P286" s="10" t="inlineStr">
        <is>
          <t>NA</t>
        </is>
      </c>
      <c r="Q286" s="14" t="inlineStr">
        <is>
          <t>25.08.2027</t>
        </is>
      </c>
      <c r="R286" s="21" t="n"/>
      <c r="S286" s="12" t="n"/>
      <c r="T286" s="12" t="n"/>
      <c r="U286" s="13" t="n">
        <v>1500</v>
      </c>
      <c r="V286" s="14" t="inlineStr">
        <is>
          <t>No.</t>
        </is>
      </c>
      <c r="W286" s="14" t="n"/>
      <c r="X286" s="14" t="n"/>
      <c r="Y286" s="90" t="n"/>
      <c r="Z286" s="455">
        <f>U286-W286</f>
        <v/>
      </c>
      <c r="AA286" s="456">
        <f>AC286+AH286+AK286+AN286+AQ286+AT286+AW286+AZ286+BC286+BF286+BI286+BL286+BO286</f>
        <v/>
      </c>
      <c r="AB286" s="457" t="n">
        <v>0</v>
      </c>
      <c r="AC286" s="458">
        <f>Z286-AD286-AE286-AB286</f>
        <v/>
      </c>
      <c r="AD286" s="459" t="n"/>
      <c r="AE286" s="462" t="n">
        <v>0</v>
      </c>
      <c r="AF286" s="14" t="inlineStr">
        <is>
          <t>26.08.2025</t>
        </is>
      </c>
      <c r="AG286" s="14" t="inlineStr">
        <is>
          <t>OR2025113</t>
        </is>
      </c>
      <c r="AH286" s="14" t="n">
        <v>-130</v>
      </c>
      <c r="AI286" s="14" t="inlineStr">
        <is>
          <t>23.02.2026</t>
        </is>
      </c>
      <c r="AJ286" s="14" t="inlineStr">
        <is>
          <t>OR2026021</t>
        </is>
      </c>
      <c r="AK286" s="14" t="n">
        <v>-355</v>
      </c>
      <c r="AL286" s="14" t="n"/>
      <c r="AM286" s="14" t="n"/>
      <c r="AN286" s="14" t="n"/>
      <c r="AO286" s="14" t="n"/>
      <c r="AP286" s="14" t="n"/>
      <c r="AQ286" s="14" t="n"/>
      <c r="AR286" s="14" t="n"/>
      <c r="AS286" s="14" t="n"/>
      <c r="AT286" s="14" t="n"/>
      <c r="AU286" s="14" t="n"/>
      <c r="AV286" s="14" t="n"/>
      <c r="AW286" s="14" t="n"/>
      <c r="AX286" s="14" t="n"/>
      <c r="AY286" s="14" t="n"/>
      <c r="AZ286" s="14" t="n"/>
      <c r="BA286" s="14" t="n"/>
      <c r="BB286" s="14" t="n"/>
      <c r="BC286" s="14" t="n"/>
      <c r="BD286" s="14" t="n"/>
      <c r="BE286" s="14" t="n"/>
      <c r="BF286" s="14" t="n"/>
      <c r="BG286" s="14" t="n"/>
      <c r="BH286" s="14" t="n"/>
      <c r="BI286" s="14" t="n"/>
      <c r="BJ286" s="14" t="n"/>
      <c r="BK286" s="14" t="n"/>
      <c r="BL286" s="14" t="n"/>
      <c r="BM286" s="14" t="n"/>
      <c r="BN286" s="14" t="n"/>
      <c r="BO286" s="14" t="n"/>
    </row>
    <row r="287" hidden="1" ht="11.85" customHeight="1">
      <c r="A287" s="8" t="inlineStr">
        <is>
          <t>SP</t>
        </is>
      </c>
      <c r="B287" s="14" t="inlineStr">
        <is>
          <t>14.08.2025</t>
        </is>
      </c>
      <c r="C287" s="14" t="n"/>
      <c r="D287" s="14" t="n">
        <v>2500241</v>
      </c>
      <c r="E287" s="14" t="inlineStr">
        <is>
          <t>SP0169</t>
        </is>
      </c>
      <c r="F287" s="8" t="inlineStr">
        <is>
          <t>Box-FAS-CEL Oxidised Regenerated Cellulose Absorbable Hemostat Standard-Ref. No.: FAS08H</t>
        </is>
      </c>
      <c r="G287" s="14" t="inlineStr">
        <is>
          <t>SP2500068</t>
        </is>
      </c>
      <c r="H287" s="14" t="inlineStr">
        <is>
          <t>Xiamen Nicest Paper Products Co., Ltd.</t>
        </is>
      </c>
      <c r="I287" s="14" t="n"/>
      <c r="J287" s="10" t="inlineStr">
        <is>
          <t>20250421-SMALL009</t>
        </is>
      </c>
      <c r="K287" s="110" t="n">
        <v>45748</v>
      </c>
      <c r="L287" s="10" t="inlineStr">
        <is>
          <t>00.04.2025</t>
        </is>
      </c>
      <c r="M287" s="86" t="n">
        <v>46844</v>
      </c>
      <c r="N287" s="10" t="inlineStr">
        <is>
          <t>00.04.2028</t>
        </is>
      </c>
      <c r="O287" s="14" t="n"/>
      <c r="P287" s="10" t="inlineStr">
        <is>
          <t>NA</t>
        </is>
      </c>
      <c r="Q287" s="14" t="inlineStr">
        <is>
          <t>25.08.2027</t>
        </is>
      </c>
      <c r="R287" s="21" t="n"/>
      <c r="S287" s="12" t="n"/>
      <c r="T287" s="12" t="n"/>
      <c r="U287" s="13" t="n">
        <v>1500</v>
      </c>
      <c r="V287" s="14" t="inlineStr">
        <is>
          <t>No.</t>
        </is>
      </c>
      <c r="W287" s="14" t="n"/>
      <c r="X287" s="14" t="n"/>
      <c r="Y287" s="90" t="n"/>
      <c r="Z287" s="455">
        <f>U287-W287</f>
        <v/>
      </c>
      <c r="AA287" s="456">
        <f>AC287+AH287+AK287+AN287+AQ287+AT287+AW287+AZ287+BC287+BF287+BI287+BL287+BO287</f>
        <v/>
      </c>
      <c r="AB287" s="457" t="n">
        <v>0</v>
      </c>
      <c r="AC287" s="458">
        <f>Z287-AD287-AE287-AB287</f>
        <v/>
      </c>
      <c r="AD287" s="459" t="n"/>
      <c r="AE287" s="462" t="n">
        <v>0</v>
      </c>
      <c r="AF287" s="14" t="n"/>
      <c r="AG287" s="14" t="n"/>
      <c r="AH287" s="14" t="n"/>
      <c r="AI287" s="14" t="n"/>
      <c r="AJ287" s="14" t="n"/>
      <c r="AK287" s="14" t="n"/>
      <c r="AL287" s="14" t="n"/>
      <c r="AM287" s="14" t="n"/>
      <c r="AN287" s="14" t="n"/>
      <c r="AO287" s="14" t="n"/>
      <c r="AP287" s="14" t="n"/>
      <c r="AQ287" s="14" t="n"/>
      <c r="AR287" s="14" t="n"/>
      <c r="AS287" s="14" t="n"/>
      <c r="AT287" s="14" t="n"/>
      <c r="AU287" s="14" t="n"/>
      <c r="AV287" s="14" t="n"/>
      <c r="AW287" s="14" t="n"/>
      <c r="AX287" s="14" t="n"/>
      <c r="AY287" s="14" t="n"/>
      <c r="AZ287" s="14" t="n"/>
      <c r="BA287" s="14" t="n"/>
      <c r="BB287" s="14" t="n"/>
      <c r="BC287" s="14" t="n"/>
      <c r="BD287" s="14" t="n"/>
      <c r="BE287" s="14" t="n"/>
      <c r="BF287" s="14" t="n"/>
      <c r="BG287" s="14" t="n"/>
      <c r="BH287" s="14" t="n"/>
      <c r="BI287" s="14" t="n"/>
      <c r="BJ287" s="14" t="n"/>
      <c r="BK287" s="14" t="n"/>
      <c r="BL287" s="14" t="n"/>
      <c r="BM287" s="14" t="n"/>
      <c r="BN287" s="14" t="n"/>
      <c r="BO287" s="14" t="n"/>
    </row>
    <row r="288" hidden="1" ht="11.85" customHeight="1">
      <c r="A288" s="8" t="inlineStr">
        <is>
          <t>SP</t>
        </is>
      </c>
      <c r="B288" s="14" t="inlineStr">
        <is>
          <t>14.08.2032</t>
        </is>
      </c>
      <c r="C288" s="14" t="n"/>
      <c r="D288" s="14" t="n">
        <v>2500242</v>
      </c>
      <c r="E288" s="14" t="inlineStr">
        <is>
          <t>SP0210</t>
        </is>
      </c>
      <c r="F288" s="8" t="inlineStr">
        <is>
          <t>Box-FAS-CEL Oxidised Regenerated Cellulose Absorbable Hemostat Non-Woven-Ref. No.: FAS20N</t>
        </is>
      </c>
      <c r="G288" s="14" t="inlineStr">
        <is>
          <t>SP2500069</t>
        </is>
      </c>
      <c r="H288" s="14" t="inlineStr">
        <is>
          <t>Xiamen Nicest Paper Products Co., Ltd.</t>
        </is>
      </c>
      <c r="I288" s="14" t="n"/>
      <c r="J288" s="10" t="inlineStr">
        <is>
          <t>20250421-SMALL004</t>
        </is>
      </c>
      <c r="K288" s="110" t="n">
        <v>45748</v>
      </c>
      <c r="L288" s="10" t="inlineStr">
        <is>
          <t>00.04.2025</t>
        </is>
      </c>
      <c r="M288" s="86" t="n">
        <v>46844</v>
      </c>
      <c r="N288" s="10" t="inlineStr">
        <is>
          <t>00.04.2028</t>
        </is>
      </c>
      <c r="O288" s="14" t="n"/>
      <c r="P288" s="10" t="inlineStr">
        <is>
          <t>NA</t>
        </is>
      </c>
      <c r="Q288" s="14" t="inlineStr">
        <is>
          <t>25.08.2027</t>
        </is>
      </c>
      <c r="R288" s="21" t="n"/>
      <c r="S288" s="12" t="n"/>
      <c r="T288" s="12" t="n"/>
      <c r="U288" s="13" t="n">
        <v>500</v>
      </c>
      <c r="V288" s="14" t="inlineStr">
        <is>
          <t>No.</t>
        </is>
      </c>
      <c r="W288" s="14" t="n"/>
      <c r="X288" s="14" t="n"/>
      <c r="Y288" s="90" t="n"/>
      <c r="Z288" s="455">
        <f>U288-W288</f>
        <v/>
      </c>
      <c r="AA288" s="456">
        <f>AC288+AH288+AK288+AN288+AQ288+AT288+AW288+AZ288+BC288+BF288+BI288+BL288+BO288</f>
        <v/>
      </c>
      <c r="AB288" s="457" t="n">
        <v>0</v>
      </c>
      <c r="AC288" s="458">
        <f>Z288-AD288-AE288-AB288</f>
        <v/>
      </c>
      <c r="AD288" s="459" t="n"/>
      <c r="AE288" s="462" t="n">
        <v>0</v>
      </c>
      <c r="AF288" s="14" t="n"/>
      <c r="AG288" s="14" t="n"/>
      <c r="AH288" s="14" t="n"/>
      <c r="AI288" s="14" t="n"/>
      <c r="AJ288" s="14" t="n"/>
      <c r="AK288" s="14" t="n"/>
      <c r="AL288" s="14" t="n"/>
      <c r="AM288" s="14" t="n"/>
      <c r="AN288" s="14" t="n"/>
      <c r="AO288" s="14" t="n"/>
      <c r="AP288" s="14" t="n"/>
      <c r="AQ288" s="14" t="n"/>
      <c r="AR288" s="14" t="n"/>
      <c r="AS288" s="14" t="n"/>
      <c r="AT288" s="14" t="n"/>
      <c r="AU288" s="14" t="n"/>
      <c r="AV288" s="14" t="n"/>
      <c r="AW288" s="14" t="n"/>
      <c r="AX288" s="14" t="n"/>
      <c r="AY288" s="14" t="n"/>
      <c r="AZ288" s="14" t="n"/>
      <c r="BA288" s="14" t="n"/>
      <c r="BB288" s="14" t="n"/>
      <c r="BC288" s="14" t="n"/>
      <c r="BD288" s="14" t="n"/>
      <c r="BE288" s="14" t="n"/>
      <c r="BF288" s="14" t="n"/>
      <c r="BG288" s="14" t="n"/>
      <c r="BH288" s="14" t="n"/>
      <c r="BI288" s="14" t="n"/>
      <c r="BJ288" s="14" t="n"/>
      <c r="BK288" s="14" t="n"/>
      <c r="BL288" s="14" t="n"/>
      <c r="BM288" s="14" t="n"/>
      <c r="BN288" s="14" t="n"/>
      <c r="BO288" s="14" t="n"/>
    </row>
    <row r="289" hidden="1" ht="11.85" customHeight="1">
      <c r="A289" s="8" t="inlineStr">
        <is>
          <t>SP</t>
        </is>
      </c>
      <c r="B289" s="14" t="inlineStr">
        <is>
          <t>14.08.2025</t>
        </is>
      </c>
      <c r="C289" s="14" t="n"/>
      <c r="D289" s="14" t="n">
        <v>2500243</v>
      </c>
      <c r="E289" s="14" t="inlineStr">
        <is>
          <t>SP0166</t>
        </is>
      </c>
      <c r="F289" s="8" t="inlineStr">
        <is>
          <t>Box-FAS-CEL Oxidised Regenerated Cellulose Absorbable Hemostat Fibril-Ref. No.: FAS34F</t>
        </is>
      </c>
      <c r="G289" s="14" t="inlineStr">
        <is>
          <t>SP2500070</t>
        </is>
      </c>
      <c r="H289" s="14" t="inlineStr">
        <is>
          <t>Xiamen Nicest Paper Products Co., Ltd.</t>
        </is>
      </c>
      <c r="I289" s="14" t="n"/>
      <c r="J289" s="10" t="inlineStr">
        <is>
          <t>20250421-SMALL001</t>
        </is>
      </c>
      <c r="K289" s="110" t="n">
        <v>45748</v>
      </c>
      <c r="L289" s="10" t="inlineStr">
        <is>
          <t>00.04.2025</t>
        </is>
      </c>
      <c r="M289" s="86" t="n">
        <v>46844</v>
      </c>
      <c r="N289" s="10" t="inlineStr">
        <is>
          <t>00.04.2028</t>
        </is>
      </c>
      <c r="O289" s="14" t="n"/>
      <c r="P289" s="10" t="inlineStr">
        <is>
          <t>NA</t>
        </is>
      </c>
      <c r="Q289" s="14" t="inlineStr">
        <is>
          <t>25.08.2027</t>
        </is>
      </c>
      <c r="R289" s="21" t="n"/>
      <c r="S289" s="12" t="n"/>
      <c r="T289" s="12" t="n"/>
      <c r="U289" s="13" t="n">
        <v>2500</v>
      </c>
      <c r="V289" s="14" t="inlineStr">
        <is>
          <t>No.</t>
        </is>
      </c>
      <c r="W289" s="14" t="n"/>
      <c r="X289" s="14" t="n"/>
      <c r="Y289" s="90" t="n"/>
      <c r="Z289" s="455">
        <f>U289-W289</f>
        <v/>
      </c>
      <c r="AA289" s="456">
        <f>AC289+AH289+AK289+AN289+AQ289+AT289+AW289+AZ289+BC289+BF289+BI289+BL289+BO289</f>
        <v/>
      </c>
      <c r="AB289" s="457" t="n">
        <v>0</v>
      </c>
      <c r="AC289" s="458">
        <f>Z289-AD289-AE289-AB289</f>
        <v/>
      </c>
      <c r="AD289" s="459" t="n"/>
      <c r="AE289" s="462" t="n">
        <v>0</v>
      </c>
      <c r="AF289" s="14" t="n"/>
      <c r="AG289" s="14" t="n"/>
      <c r="AH289" s="14" t="n"/>
      <c r="AI289" s="14" t="n"/>
      <c r="AJ289" s="14" t="n"/>
      <c r="AK289" s="14" t="n"/>
      <c r="AL289" s="14" t="n"/>
      <c r="AM289" s="14" t="n"/>
      <c r="AN289" s="14" t="n"/>
      <c r="AO289" s="14" t="n"/>
      <c r="AP289" s="14" t="n"/>
      <c r="AQ289" s="14" t="n"/>
      <c r="AR289" s="14" t="n"/>
      <c r="AS289" s="14" t="n"/>
      <c r="AT289" s="14" t="n"/>
      <c r="AU289" s="14" t="n"/>
      <c r="AV289" s="14" t="n"/>
      <c r="AW289" s="14" t="n"/>
      <c r="AX289" s="14" t="n"/>
      <c r="AY289" s="14" t="n"/>
      <c r="AZ289" s="14" t="n"/>
      <c r="BA289" s="14" t="n"/>
      <c r="BB289" s="14" t="n"/>
      <c r="BC289" s="14" t="n"/>
      <c r="BD289" s="14" t="n"/>
      <c r="BE289" s="14" t="n"/>
      <c r="BF289" s="14" t="n"/>
      <c r="BG289" s="14" t="n"/>
      <c r="BH289" s="14" t="n"/>
      <c r="BI289" s="14" t="n"/>
      <c r="BJ289" s="14" t="n"/>
      <c r="BK289" s="14" t="n"/>
      <c r="BL289" s="14" t="n"/>
      <c r="BM289" s="14" t="n"/>
      <c r="BN289" s="14" t="n"/>
      <c r="BO289" s="14" t="n"/>
    </row>
    <row r="290" hidden="1" ht="11.85" customHeight="1">
      <c r="A290" s="8" t="inlineStr">
        <is>
          <t>SP</t>
        </is>
      </c>
      <c r="B290" s="14" t="inlineStr">
        <is>
          <t>14.08.2025</t>
        </is>
      </c>
      <c r="C290" s="14" t="n"/>
      <c r="D290" s="14" t="n">
        <v>2500244</v>
      </c>
      <c r="E290" s="14" t="inlineStr">
        <is>
          <t>SP0167</t>
        </is>
      </c>
      <c r="F290" s="8" t="inlineStr">
        <is>
          <t>Box-FAS-CEL Oxidised Regenerated Cellulose Absorbable Hemostat Knit-Ref. No.: FAS42K</t>
        </is>
      </c>
      <c r="G290" s="14" t="inlineStr">
        <is>
          <t>SP2500071</t>
        </is>
      </c>
      <c r="H290" s="14" t="inlineStr">
        <is>
          <t>Xiamen Nicest Paper Products Co., Ltd.</t>
        </is>
      </c>
      <c r="I290" s="14" t="n"/>
      <c r="J290" s="10" t="inlineStr">
        <is>
          <t>20250421-BIG011</t>
        </is>
      </c>
      <c r="K290" s="110" t="n">
        <v>45748</v>
      </c>
      <c r="L290" s="10" t="inlineStr">
        <is>
          <t>00.04.2025</t>
        </is>
      </c>
      <c r="M290" s="86" t="n">
        <v>46844</v>
      </c>
      <c r="N290" s="10" t="inlineStr">
        <is>
          <t>00.04.2028</t>
        </is>
      </c>
      <c r="O290" s="14" t="n"/>
      <c r="P290" s="10" t="inlineStr">
        <is>
          <t>NA</t>
        </is>
      </c>
      <c r="Q290" s="14" t="inlineStr">
        <is>
          <t>25.08.2027</t>
        </is>
      </c>
      <c r="R290" s="21" t="n"/>
      <c r="S290" s="12" t="n"/>
      <c r="T290" s="12" t="n"/>
      <c r="U290" s="13" t="n">
        <v>1250</v>
      </c>
      <c r="V290" s="14" t="inlineStr">
        <is>
          <t>No.</t>
        </is>
      </c>
      <c r="W290" s="14" t="n"/>
      <c r="X290" s="14" t="n"/>
      <c r="Y290" s="90" t="n"/>
      <c r="Z290" s="455">
        <f>U290-W290</f>
        <v/>
      </c>
      <c r="AA290" s="456">
        <f>AC290+AH290+AK290+AN290+AQ290+AT290+AW290+AZ290+BC290+BF290+BI290+BL290+BO290</f>
        <v/>
      </c>
      <c r="AB290" s="457" t="n">
        <v>0</v>
      </c>
      <c r="AC290" s="458">
        <f>Z290-AD290-AE290-AB290</f>
        <v/>
      </c>
      <c r="AD290" s="459" t="n"/>
      <c r="AE290" s="462" t="n">
        <v>0</v>
      </c>
      <c r="AF290" s="14" t="n"/>
      <c r="AG290" s="14" t="n"/>
      <c r="AH290" s="14" t="n"/>
      <c r="AI290" s="14" t="n"/>
      <c r="AJ290" s="14" t="n"/>
      <c r="AK290" s="14" t="n"/>
      <c r="AL290" s="14" t="n"/>
      <c r="AM290" s="14" t="n"/>
      <c r="AN290" s="14" t="n"/>
      <c r="AO290" s="14" t="n"/>
      <c r="AP290" s="14" t="n"/>
      <c r="AQ290" s="14" t="n"/>
      <c r="AR290" s="14" t="n"/>
      <c r="AS290" s="14" t="n"/>
      <c r="AT290" s="14" t="n"/>
      <c r="AU290" s="14" t="n"/>
      <c r="AV290" s="14" t="n"/>
      <c r="AW290" s="14" t="n"/>
      <c r="AX290" s="14" t="n"/>
      <c r="AY290" s="14" t="n"/>
      <c r="AZ290" s="14" t="n"/>
      <c r="BA290" s="14" t="n"/>
      <c r="BB290" s="14" t="n"/>
      <c r="BC290" s="14" t="n"/>
      <c r="BD290" s="14" t="n"/>
      <c r="BE290" s="14" t="n"/>
      <c r="BF290" s="14" t="n"/>
      <c r="BG290" s="14" t="n"/>
      <c r="BH290" s="14" t="n"/>
      <c r="BI290" s="14" t="n"/>
      <c r="BJ290" s="14" t="n"/>
      <c r="BK290" s="14" t="n"/>
      <c r="BL290" s="14" t="n"/>
      <c r="BM290" s="14" t="n"/>
      <c r="BN290" s="14" t="n"/>
      <c r="BO290" s="14" t="n"/>
    </row>
    <row r="291" hidden="1" ht="11.85" customHeight="1">
      <c r="A291" s="8" t="inlineStr">
        <is>
          <t>SP</t>
        </is>
      </c>
      <c r="B291" s="14" t="inlineStr">
        <is>
          <t>14.08.2025</t>
        </is>
      </c>
      <c r="C291" s="14" t="n"/>
      <c r="D291" s="14" t="n">
        <v>2500245</v>
      </c>
      <c r="E291" s="14" t="inlineStr">
        <is>
          <t>SP0171</t>
        </is>
      </c>
      <c r="F291" s="8" t="inlineStr">
        <is>
          <t>Box-FAS-CEL Oxidised Regenerated Cellulose Absorbable Hemostat Non-Woven-Ref. No.: FAS28N</t>
        </is>
      </c>
      <c r="G291" s="14" t="inlineStr">
        <is>
          <t>SP2500072</t>
        </is>
      </c>
      <c r="H291" s="14" t="inlineStr">
        <is>
          <t>Xiamen Nicest Paper Products Co., Ltd.</t>
        </is>
      </c>
      <c r="I291" s="14" t="n"/>
      <c r="J291" s="10" t="inlineStr">
        <is>
          <t>20250421-BIG012</t>
        </is>
      </c>
      <c r="K291" s="110" t="n">
        <v>45748</v>
      </c>
      <c r="L291" s="10" t="inlineStr">
        <is>
          <t>00.04.2025</t>
        </is>
      </c>
      <c r="M291" s="86" t="n">
        <v>46844</v>
      </c>
      <c r="N291" s="10" t="inlineStr">
        <is>
          <t>00.04.2028</t>
        </is>
      </c>
      <c r="O291" s="14" t="n"/>
      <c r="P291" s="10" t="inlineStr">
        <is>
          <t>NA</t>
        </is>
      </c>
      <c r="Q291" s="14" t="inlineStr">
        <is>
          <t>25.08.2027</t>
        </is>
      </c>
      <c r="R291" s="21" t="n"/>
      <c r="S291" s="12" t="n"/>
      <c r="T291" s="12" t="n"/>
      <c r="U291" s="13" t="n">
        <v>2000</v>
      </c>
      <c r="V291" s="14" t="inlineStr">
        <is>
          <t>No.</t>
        </is>
      </c>
      <c r="W291" s="14" t="n"/>
      <c r="X291" s="14" t="n"/>
      <c r="Y291" s="90" t="n"/>
      <c r="Z291" s="455">
        <f>U291-W291</f>
        <v/>
      </c>
      <c r="AA291" s="456">
        <f>AC291+AH291+AK291+AN291+AQ291+AT291+AW291+AZ291+BC291+BF291+BI291+BL291+BO291</f>
        <v/>
      </c>
      <c r="AB291" s="457" t="n">
        <v>0</v>
      </c>
      <c r="AC291" s="458">
        <f>Z291-AD291-AE291-AB291</f>
        <v/>
      </c>
      <c r="AD291" s="459" t="n"/>
      <c r="AE291" s="462" t="n">
        <v>0</v>
      </c>
      <c r="AF291" s="14" t="n"/>
      <c r="AG291" s="14" t="n"/>
      <c r="AH291" s="14" t="n"/>
      <c r="AI291" s="14" t="n"/>
      <c r="AJ291" s="14" t="n"/>
      <c r="AK291" s="14" t="n"/>
      <c r="AL291" s="14" t="n"/>
      <c r="AM291" s="14" t="n"/>
      <c r="AN291" s="14" t="n"/>
      <c r="AO291" s="14" t="n"/>
      <c r="AP291" s="14" t="n"/>
      <c r="AQ291" s="14" t="n"/>
      <c r="AR291" s="14" t="n"/>
      <c r="AS291" s="14" t="n"/>
      <c r="AT291" s="14" t="n"/>
      <c r="AU291" s="14" t="n"/>
      <c r="AV291" s="14" t="n"/>
      <c r="AW291" s="14" t="n"/>
      <c r="AX291" s="14" t="n"/>
      <c r="AY291" s="14" t="n"/>
      <c r="AZ291" s="14" t="n"/>
      <c r="BA291" s="14" t="n"/>
      <c r="BB291" s="14" t="n"/>
      <c r="BC291" s="14" t="n"/>
      <c r="BD291" s="14" t="n"/>
      <c r="BE291" s="14" t="n"/>
      <c r="BF291" s="14" t="n"/>
      <c r="BG291" s="14" t="n"/>
      <c r="BH291" s="14" t="n"/>
      <c r="BI291" s="14" t="n"/>
      <c r="BJ291" s="14" t="n"/>
      <c r="BK291" s="14" t="n"/>
      <c r="BL291" s="14" t="n"/>
      <c r="BM291" s="14" t="n"/>
      <c r="BN291" s="14" t="n"/>
      <c r="BO291" s="14" t="n"/>
    </row>
    <row r="292" hidden="1" ht="11.85" customHeight="1">
      <c r="A292" s="8" t="inlineStr">
        <is>
          <t xml:space="preserve">SF </t>
        </is>
      </c>
      <c r="B292" s="14" t="inlineStr">
        <is>
          <t>14.08.2025</t>
        </is>
      </c>
      <c r="C292" s="14" t="n"/>
      <c r="D292" s="14" t="n">
        <v>2500246</v>
      </c>
      <c r="E292" s="14" t="inlineStr">
        <is>
          <t>SF0134</t>
        </is>
      </c>
      <c r="F292" s="8" t="inlineStr">
        <is>
          <t>FAS-CEL oxidised Regenerated Cellulose Absorbable Hemostat Non woven-Ref. No.: FAS22N</t>
        </is>
      </c>
      <c r="G292" s="14" t="inlineStr">
        <is>
          <t>SF2500031</t>
        </is>
      </c>
      <c r="H292" s="14" t="inlineStr">
        <is>
          <t>Altaylar Medical Tibbi Malz.ins.Teks.gida. Ith. Ihr. SAN VE TIC LTD. STI.</t>
        </is>
      </c>
      <c r="I292" s="14" t="n"/>
      <c r="J292" s="10" t="inlineStr">
        <is>
          <t>OR2025272</t>
        </is>
      </c>
      <c r="K292" s="110" t="n">
        <v>45778</v>
      </c>
      <c r="L292" s="10" t="inlineStr">
        <is>
          <t>00.05.2025</t>
        </is>
      </c>
      <c r="M292" s="86" t="n">
        <v>46874</v>
      </c>
      <c r="N292" s="10" t="inlineStr">
        <is>
          <t>00.05.2028</t>
        </is>
      </c>
      <c r="O292" s="14" t="n"/>
      <c r="P292" s="10" t="inlineStr">
        <is>
          <t>NA</t>
        </is>
      </c>
      <c r="Q292" s="10" t="inlineStr">
        <is>
          <t>00.08.2027</t>
        </is>
      </c>
      <c r="R292" s="21" t="n"/>
      <c r="S292" s="12" t="n"/>
      <c r="T292" s="12" t="n"/>
      <c r="U292" s="13" t="n">
        <v>500</v>
      </c>
      <c r="V292" s="14" t="inlineStr">
        <is>
          <t>No.</t>
        </is>
      </c>
      <c r="W292" s="14" t="n"/>
      <c r="X292" s="14" t="n"/>
      <c r="Y292" s="90" t="n"/>
      <c r="Z292" s="455">
        <f>U292-W292</f>
        <v/>
      </c>
      <c r="AA292" s="456">
        <f>AC292+AH292+AK292+AN292+AQ292+AT292+AW292+AZ292+BC292+BF292+BI292+BL292+BO292</f>
        <v/>
      </c>
      <c r="AB292" s="457" t="n">
        <v>0</v>
      </c>
      <c r="AC292" s="458">
        <f>Z292-AD292-AE292-AB292</f>
        <v/>
      </c>
      <c r="AD292" s="459" t="n"/>
      <c r="AE292" s="462" t="n">
        <v>0</v>
      </c>
      <c r="AF292" s="14" t="n"/>
      <c r="AG292" s="14" t="n"/>
      <c r="AH292" s="14" t="n"/>
      <c r="AI292" s="14" t="n"/>
      <c r="AJ292" s="14" t="n"/>
      <c r="AK292" s="14" t="n"/>
      <c r="AL292" s="14" t="n"/>
      <c r="AM292" s="14" t="n"/>
      <c r="AN292" s="14" t="n"/>
      <c r="AO292" s="14" t="n"/>
      <c r="AP292" s="14" t="n"/>
      <c r="AQ292" s="14" t="n"/>
      <c r="AR292" s="14" t="n"/>
      <c r="AS292" s="14" t="n"/>
      <c r="AT292" s="14" t="n"/>
      <c r="AU292" s="14" t="n"/>
      <c r="AV292" s="14" t="n"/>
      <c r="AW292" s="14" t="n"/>
      <c r="AX292" s="14" t="n"/>
      <c r="AY292" s="14" t="n"/>
      <c r="AZ292" s="14" t="n"/>
      <c r="BA292" s="14" t="n"/>
      <c r="BB292" s="14" t="n"/>
      <c r="BC292" s="14" t="n"/>
      <c r="BD292" s="14" t="n"/>
      <c r="BE292" s="14" t="n"/>
      <c r="BF292" s="14" t="n"/>
      <c r="BG292" s="14" t="n"/>
      <c r="BH292" s="14" t="n"/>
      <c r="BI292" s="14" t="n"/>
      <c r="BJ292" s="14" t="n"/>
      <c r="BK292" s="14" t="n"/>
      <c r="BL292" s="14" t="n"/>
      <c r="BM292" s="14" t="n"/>
      <c r="BN292" s="14" t="n"/>
      <c r="BO292" s="14" t="n"/>
    </row>
    <row r="293" hidden="1" ht="11.85" customHeight="1">
      <c r="A293" s="8" t="inlineStr">
        <is>
          <t>SP</t>
        </is>
      </c>
      <c r="B293" s="14" t="inlineStr">
        <is>
          <t>24.08.2025</t>
        </is>
      </c>
      <c r="C293" s="14" t="n"/>
      <c r="D293" s="14" t="n">
        <v>2500247</v>
      </c>
      <c r="E293" s="14" t="inlineStr">
        <is>
          <t>SP0168</t>
        </is>
      </c>
      <c r="F293" s="8" t="inlineStr">
        <is>
          <t>Box-FAS-CEL Oxidised Regenerated Cellulose Absorbable Hemostat Non-Woven-Ref. No.: FAS26N</t>
        </is>
      </c>
      <c r="G293" s="14" t="inlineStr">
        <is>
          <t>SP2500073</t>
        </is>
      </c>
      <c r="H293" s="14" t="inlineStr">
        <is>
          <t>Xiamen Nicest Paper Products Co., Ltd.</t>
        </is>
      </c>
      <c r="I293" s="14" t="n"/>
      <c r="J293" s="10" t="inlineStr">
        <is>
          <t>20250421-SMALL005</t>
        </is>
      </c>
      <c r="K293" s="33" t="n">
        <v>45748</v>
      </c>
      <c r="L293" s="10" t="inlineStr">
        <is>
          <t>00.04.2025</t>
        </is>
      </c>
      <c r="M293" s="28" t="n">
        <v>46844</v>
      </c>
      <c r="N293" s="10" t="inlineStr">
        <is>
          <t>00.04.2028</t>
        </is>
      </c>
      <c r="O293" s="14" t="n"/>
      <c r="P293" s="10" t="inlineStr">
        <is>
          <t>NA</t>
        </is>
      </c>
      <c r="Q293" s="14" t="inlineStr">
        <is>
          <t>25.08.2027</t>
        </is>
      </c>
      <c r="R293" s="21" t="n"/>
      <c r="S293" s="12" t="n"/>
      <c r="T293" s="12" t="n"/>
      <c r="U293" s="13" t="n">
        <v>1500</v>
      </c>
      <c r="V293" s="14" t="inlineStr">
        <is>
          <t>No.</t>
        </is>
      </c>
      <c r="W293" s="14" t="n">
        <v>6</v>
      </c>
      <c r="X293" s="14" t="n"/>
      <c r="Y293" s="90" t="n"/>
      <c r="Z293" s="455">
        <f>U293-W293</f>
        <v/>
      </c>
      <c r="AA293" s="456">
        <f>AC293+AH293+AK293+AN293+AQ293+AT293+AW293+AZ293+BC293+BF293+BI293+BL293+BO293</f>
        <v/>
      </c>
      <c r="AB293" s="457" t="n">
        <v>0</v>
      </c>
      <c r="AC293" s="458">
        <f>Z293-AD293-AE293-AB293</f>
        <v/>
      </c>
      <c r="AD293" s="459" t="n"/>
      <c r="AE293" s="462" t="n">
        <v>0</v>
      </c>
      <c r="AF293" s="14" t="n"/>
      <c r="AG293" s="14" t="n"/>
      <c r="AH293" s="14" t="n"/>
      <c r="AI293" s="14" t="n"/>
      <c r="AJ293" s="14" t="n"/>
      <c r="AK293" s="14" t="n"/>
      <c r="AL293" s="14" t="n"/>
      <c r="AM293" s="14" t="n"/>
      <c r="AN293" s="14" t="n"/>
      <c r="AO293" s="14" t="n"/>
      <c r="AP293" s="14" t="n"/>
      <c r="AQ293" s="14" t="n"/>
      <c r="AR293" s="14" t="n"/>
      <c r="AS293" s="14" t="n"/>
      <c r="AT293" s="14" t="n"/>
      <c r="AU293" s="14" t="n"/>
      <c r="AV293" s="14" t="n"/>
      <c r="AW293" s="14" t="n"/>
      <c r="AX293" s="14" t="n"/>
      <c r="AY293" s="14" t="n"/>
      <c r="AZ293" s="14" t="n"/>
      <c r="BA293" s="14" t="n"/>
      <c r="BB293" s="14" t="n"/>
      <c r="BC293" s="14" t="n"/>
      <c r="BD293" s="14" t="n"/>
      <c r="BE293" s="14" t="n"/>
      <c r="BF293" s="14" t="n"/>
      <c r="BG293" s="14" t="n"/>
      <c r="BH293" s="14" t="n"/>
      <c r="BI293" s="14" t="n"/>
      <c r="BJ293" s="14" t="n"/>
      <c r="BK293" s="14" t="n"/>
      <c r="BL293" s="14" t="n"/>
      <c r="BM293" s="14" t="n"/>
      <c r="BN293" s="14" t="n"/>
      <c r="BO293" s="14" t="n"/>
    </row>
    <row r="294" hidden="1" ht="11.85" customHeight="1">
      <c r="A294" s="8" t="inlineStr">
        <is>
          <t>SP</t>
        </is>
      </c>
      <c r="B294" s="14" t="inlineStr">
        <is>
          <t>24.08.2025</t>
        </is>
      </c>
      <c r="C294" s="14" t="n"/>
      <c r="D294" s="14" t="n">
        <v>2500248</v>
      </c>
      <c r="E294" s="14" t="inlineStr">
        <is>
          <t>SP0171</t>
        </is>
      </c>
      <c r="F294" s="8" t="inlineStr">
        <is>
          <t>Box-FAS-CEL Oxidised Regenerated Cellulose Absorbable Hemostat Non-Woven-Ref. No.: FAS28N</t>
        </is>
      </c>
      <c r="G294" s="14" t="inlineStr">
        <is>
          <t>SP2500074</t>
        </is>
      </c>
      <c r="H294" s="14" t="inlineStr">
        <is>
          <t>Xiamen Nicest Paper Products Co., Ltd.</t>
        </is>
      </c>
      <c r="I294" s="14" t="n"/>
      <c r="J294" s="10" t="inlineStr">
        <is>
          <t>20250421-BIG012</t>
        </is>
      </c>
      <c r="K294" s="33" t="n">
        <v>45748</v>
      </c>
      <c r="L294" s="10" t="inlineStr">
        <is>
          <t>00.04.2025</t>
        </is>
      </c>
      <c r="M294" s="28" t="n">
        <v>46844</v>
      </c>
      <c r="N294" s="10" t="inlineStr">
        <is>
          <t>00.04.2028</t>
        </is>
      </c>
      <c r="O294" s="14" t="n"/>
      <c r="P294" s="10" t="inlineStr">
        <is>
          <t>NA</t>
        </is>
      </c>
      <c r="Q294" s="14" t="inlineStr">
        <is>
          <t>25.08.2027</t>
        </is>
      </c>
      <c r="R294" s="21" t="n"/>
      <c r="S294" s="12" t="n"/>
      <c r="T294" s="12" t="n"/>
      <c r="U294" s="13" t="n">
        <v>750</v>
      </c>
      <c r="V294" s="14" t="inlineStr">
        <is>
          <t>No.</t>
        </is>
      </c>
      <c r="W294" s="14" t="n">
        <v>6</v>
      </c>
      <c r="X294" s="14" t="n"/>
      <c r="Y294" s="90" t="n"/>
      <c r="Z294" s="455">
        <f>U294-W294</f>
        <v/>
      </c>
      <c r="AA294" s="456">
        <f>AC294+AH294+AK294+AN294+AQ294+AT294+AW294+AZ294+BC294+BF294+BI294+BL294+BO294</f>
        <v/>
      </c>
      <c r="AB294" s="457" t="n">
        <v>0</v>
      </c>
      <c r="AC294" s="458">
        <f>Z294-AD294-AE294-AB294</f>
        <v/>
      </c>
      <c r="AD294" s="459" t="n"/>
      <c r="AE294" s="462" t="n">
        <v>0</v>
      </c>
      <c r="AF294" s="14" t="n"/>
      <c r="AG294" s="14" t="n"/>
      <c r="AH294" s="14" t="n"/>
      <c r="AI294" s="14" t="n"/>
      <c r="AJ294" s="14" t="n"/>
      <c r="AK294" s="14" t="n"/>
      <c r="AL294" s="14" t="n"/>
      <c r="AM294" s="14" t="n"/>
      <c r="AN294" s="14" t="n"/>
      <c r="AO294" s="14" t="n"/>
      <c r="AP294" s="14" t="n"/>
      <c r="AQ294" s="14" t="n"/>
      <c r="AR294" s="14" t="n"/>
      <c r="AS294" s="14" t="n"/>
      <c r="AT294" s="14" t="n"/>
      <c r="AU294" s="14" t="n"/>
      <c r="AV294" s="14" t="n"/>
      <c r="AW294" s="14" t="n"/>
      <c r="AX294" s="14" t="n"/>
      <c r="AY294" s="14" t="n"/>
      <c r="AZ294" s="14" t="n"/>
      <c r="BA294" s="14" t="n"/>
      <c r="BB294" s="14" t="n"/>
      <c r="BC294" s="14" t="n"/>
      <c r="BD294" s="14" t="n"/>
      <c r="BE294" s="14" t="n"/>
      <c r="BF294" s="14" t="n"/>
      <c r="BG294" s="14" t="n"/>
      <c r="BH294" s="14" t="n"/>
      <c r="BI294" s="14" t="n"/>
      <c r="BJ294" s="14" t="n"/>
      <c r="BK294" s="14" t="n"/>
      <c r="BL294" s="14" t="n"/>
      <c r="BM294" s="14" t="n"/>
      <c r="BN294" s="14" t="n"/>
      <c r="BO294" s="14" t="n"/>
    </row>
    <row r="295" hidden="1" ht="11.85" customHeight="1">
      <c r="A295" s="8" t="inlineStr">
        <is>
          <t>SP</t>
        </is>
      </c>
      <c r="B295" s="14" t="inlineStr">
        <is>
          <t>24.08.2025</t>
        </is>
      </c>
      <c r="C295" s="14" t="n"/>
      <c r="D295" s="14" t="n">
        <v>2500249</v>
      </c>
      <c r="E295" s="14" t="inlineStr">
        <is>
          <t>SP0165</t>
        </is>
      </c>
      <c r="F295" s="8" t="inlineStr">
        <is>
          <t>Box-FAS-CEL Oxidised Regenerated Cellulose Absorbable Hemostat Standard-Ref. No.: FAS11H</t>
        </is>
      </c>
      <c r="G295" s="14" t="inlineStr">
        <is>
          <t>SP2500075</t>
        </is>
      </c>
      <c r="H295" s="14" t="inlineStr">
        <is>
          <t>Xiamen Nicest Paper Products Co., Ltd.</t>
        </is>
      </c>
      <c r="I295" s="14" t="n"/>
      <c r="J295" s="10" t="inlineStr">
        <is>
          <t>20250421-SMALL008</t>
        </is>
      </c>
      <c r="K295" s="33" t="n">
        <v>45748</v>
      </c>
      <c r="L295" s="10" t="inlineStr">
        <is>
          <t>00.04.2025</t>
        </is>
      </c>
      <c r="M295" s="28" t="n">
        <v>46844</v>
      </c>
      <c r="N295" s="10" t="inlineStr">
        <is>
          <t>00.04.2028</t>
        </is>
      </c>
      <c r="O295" s="14" t="n"/>
      <c r="P295" s="10" t="inlineStr">
        <is>
          <t>NA</t>
        </is>
      </c>
      <c r="Q295" s="14" t="inlineStr">
        <is>
          <t>25.08.2027</t>
        </is>
      </c>
      <c r="R295" s="21" t="n"/>
      <c r="S295" s="12" t="n"/>
      <c r="T295" s="12" t="n"/>
      <c r="U295" s="13" t="n">
        <v>1000</v>
      </c>
      <c r="V295" s="14" t="inlineStr">
        <is>
          <t>No.</t>
        </is>
      </c>
      <c r="W295" s="14" t="n">
        <v>6</v>
      </c>
      <c r="X295" s="14" t="n"/>
      <c r="Y295" s="90" t="n"/>
      <c r="Z295" s="455">
        <f>U295-W295</f>
        <v/>
      </c>
      <c r="AA295" s="456">
        <f>AC295+AH295+AK295+AN295+AQ295+AT295+AW295+AZ295+BC295+BF295+BI295+BL295+BO295</f>
        <v/>
      </c>
      <c r="AB295" s="457" t="n">
        <v>0</v>
      </c>
      <c r="AC295" s="458">
        <f>Z295-AD295-AE295-AB295</f>
        <v/>
      </c>
      <c r="AD295" s="459" t="n"/>
      <c r="AE295" s="462" t="n">
        <v>0</v>
      </c>
      <c r="AF295" s="14" t="n"/>
      <c r="AG295" s="14" t="n"/>
      <c r="AH295" s="14" t="n"/>
      <c r="AI295" s="14" t="n"/>
      <c r="AJ295" s="14" t="n"/>
      <c r="AK295" s="14" t="n"/>
      <c r="AL295" s="14" t="n"/>
      <c r="AM295" s="14" t="n"/>
      <c r="AN295" s="14" t="n"/>
      <c r="AO295" s="14" t="n"/>
      <c r="AP295" s="14" t="n"/>
      <c r="AQ295" s="14" t="n"/>
      <c r="AR295" s="14" t="n"/>
      <c r="AS295" s="14" t="n"/>
      <c r="AT295" s="14" t="n"/>
      <c r="AU295" s="14" t="n"/>
      <c r="AV295" s="14" t="n"/>
      <c r="AW295" s="14" t="n"/>
      <c r="AX295" s="14" t="n"/>
      <c r="AY295" s="14" t="n"/>
      <c r="AZ295" s="14" t="n"/>
      <c r="BA295" s="14" t="n"/>
      <c r="BB295" s="14" t="n"/>
      <c r="BC295" s="14" t="n"/>
      <c r="BD295" s="14" t="n"/>
      <c r="BE295" s="14" t="n"/>
      <c r="BF295" s="14" t="n"/>
      <c r="BG295" s="14" t="n"/>
      <c r="BH295" s="14" t="n"/>
      <c r="BI295" s="14" t="n"/>
      <c r="BJ295" s="14" t="n"/>
      <c r="BK295" s="14" t="n"/>
      <c r="BL295" s="14" t="n"/>
      <c r="BM295" s="14" t="n"/>
      <c r="BN295" s="14" t="n"/>
      <c r="BO295" s="14" t="n"/>
    </row>
    <row r="296" hidden="1" ht="11.85" customHeight="1">
      <c r="A296" s="8" t="inlineStr">
        <is>
          <t>SP</t>
        </is>
      </c>
      <c r="B296" s="14" t="inlineStr">
        <is>
          <t>24.08.2025</t>
        </is>
      </c>
      <c r="C296" s="14" t="n"/>
      <c r="D296" s="14" t="n">
        <v>2500250</v>
      </c>
      <c r="E296" s="14" t="inlineStr">
        <is>
          <t>SP0210</t>
        </is>
      </c>
      <c r="F296" s="8" t="inlineStr">
        <is>
          <t>Box-FAS-CEL Oxidised Regenerated Cellulose Absorbable Hemostat Non-Woven-Ref. No.: FAS20N</t>
        </is>
      </c>
      <c r="G296" s="14" t="inlineStr">
        <is>
          <t>SP2500076</t>
        </is>
      </c>
      <c r="H296" s="14" t="inlineStr">
        <is>
          <t>Xiamen Nicest Paper Products Co., Ltd.</t>
        </is>
      </c>
      <c r="I296" s="14" t="n"/>
      <c r="J296" s="10" t="inlineStr">
        <is>
          <t>20250421-SMALL004</t>
        </is>
      </c>
      <c r="K296" s="33" t="n">
        <v>45748</v>
      </c>
      <c r="L296" s="10" t="inlineStr">
        <is>
          <t>00.04.2025</t>
        </is>
      </c>
      <c r="M296" s="28" t="n">
        <v>46844</v>
      </c>
      <c r="N296" s="10" t="inlineStr">
        <is>
          <t>00.04.2028</t>
        </is>
      </c>
      <c r="O296" s="14" t="n"/>
      <c r="P296" s="10" t="inlineStr">
        <is>
          <t>NA</t>
        </is>
      </c>
      <c r="Q296" s="14" t="inlineStr">
        <is>
          <t>25.08.2027</t>
        </is>
      </c>
      <c r="R296" s="21" t="n"/>
      <c r="S296" s="12" t="n"/>
      <c r="T296" s="12" t="n"/>
      <c r="U296" s="13" t="n">
        <v>500</v>
      </c>
      <c r="V296" s="14" t="inlineStr">
        <is>
          <t>No.</t>
        </is>
      </c>
      <c r="W296" s="14" t="n">
        <v>3</v>
      </c>
      <c r="X296" s="14" t="n"/>
      <c r="Y296" s="90" t="n"/>
      <c r="Z296" s="455">
        <f>U296-W296</f>
        <v/>
      </c>
      <c r="AA296" s="456">
        <f>AC296+AH296+AK296+AN296+AQ296+AT296+AW296+AZ296+BC296+BF296+BI296+BL296+BO296</f>
        <v/>
      </c>
      <c r="AB296" s="457" t="n">
        <v>0</v>
      </c>
      <c r="AC296" s="458">
        <f>Z296-AD296-AE296-AB296</f>
        <v/>
      </c>
      <c r="AD296" s="459" t="n"/>
      <c r="AE296" s="462" t="n">
        <v>0</v>
      </c>
      <c r="AF296" s="14" t="n"/>
      <c r="AG296" s="14" t="n"/>
      <c r="AH296" s="14" t="n"/>
      <c r="AI296" s="14" t="n"/>
      <c r="AJ296" s="14" t="n"/>
      <c r="AK296" s="14" t="n"/>
      <c r="AL296" s="14" t="n"/>
      <c r="AM296" s="14" t="n"/>
      <c r="AN296" s="14" t="n"/>
      <c r="AO296" s="14" t="n"/>
      <c r="AP296" s="14" t="n"/>
      <c r="AQ296" s="14" t="n"/>
      <c r="AR296" s="14" t="n"/>
      <c r="AS296" s="14" t="n"/>
      <c r="AT296" s="14" t="n"/>
      <c r="AU296" s="14" t="n"/>
      <c r="AV296" s="14" t="n"/>
      <c r="AW296" s="14" t="n"/>
      <c r="AX296" s="14" t="n"/>
      <c r="AY296" s="14" t="n"/>
      <c r="AZ296" s="14" t="n"/>
      <c r="BA296" s="14" t="n"/>
      <c r="BB296" s="14" t="n"/>
      <c r="BC296" s="14" t="n"/>
      <c r="BD296" s="14" t="n"/>
      <c r="BE296" s="14" t="n"/>
      <c r="BF296" s="14" t="n"/>
      <c r="BG296" s="14" t="n"/>
      <c r="BH296" s="14" t="n"/>
      <c r="BI296" s="14" t="n"/>
      <c r="BJ296" s="14" t="n"/>
      <c r="BK296" s="14" t="n"/>
      <c r="BL296" s="14" t="n"/>
      <c r="BM296" s="14" t="n"/>
      <c r="BN296" s="14" t="n"/>
      <c r="BO296" s="14" t="n"/>
    </row>
    <row r="297" hidden="1" ht="11.85" customHeight="1">
      <c r="A297" s="8" t="inlineStr">
        <is>
          <t>SP</t>
        </is>
      </c>
      <c r="B297" s="14" t="inlineStr">
        <is>
          <t>24.08.2025</t>
        </is>
      </c>
      <c r="C297" s="14" t="n"/>
      <c r="D297" s="14" t="n">
        <v>2500251</v>
      </c>
      <c r="E297" s="14" t="inlineStr">
        <is>
          <t>SP0195</t>
        </is>
      </c>
      <c r="F297" s="8" t="inlineStr">
        <is>
          <t>Box-FAS-CEL Oxidised Regenerated Cellulose Absorbable Hemostat Knit-Ref. No.: FAS47K</t>
        </is>
      </c>
      <c r="G297" s="14" t="inlineStr">
        <is>
          <t>SP2500077</t>
        </is>
      </c>
      <c r="H297" s="14" t="inlineStr">
        <is>
          <t>Xiamen Nicest Paper Products Co., Ltd.</t>
        </is>
      </c>
      <c r="I297" s="14" t="n"/>
      <c r="J297" s="10" t="inlineStr">
        <is>
          <t>20250421-SMALL002</t>
        </is>
      </c>
      <c r="K297" s="33" t="n">
        <v>45748</v>
      </c>
      <c r="L297" s="10" t="inlineStr">
        <is>
          <t>00.04.2025</t>
        </is>
      </c>
      <c r="M297" s="28" t="n">
        <v>46844</v>
      </c>
      <c r="N297" s="10" t="inlineStr">
        <is>
          <t>00.04.2028</t>
        </is>
      </c>
      <c r="O297" s="14" t="n"/>
      <c r="P297" s="10" t="inlineStr">
        <is>
          <t>NA</t>
        </is>
      </c>
      <c r="Q297" s="14" t="inlineStr">
        <is>
          <t>25.08.2027</t>
        </is>
      </c>
      <c r="R297" s="21" t="n"/>
      <c r="S297" s="12" t="n"/>
      <c r="T297" s="12" t="n"/>
      <c r="U297" s="13" t="n">
        <v>2000</v>
      </c>
      <c r="V297" s="14" t="inlineStr">
        <is>
          <t>No.</t>
        </is>
      </c>
      <c r="W297" s="14" t="n">
        <v>6</v>
      </c>
      <c r="X297" s="14" t="n"/>
      <c r="Y297" s="90" t="n"/>
      <c r="Z297" s="455">
        <f>U297-W297</f>
        <v/>
      </c>
      <c r="AA297" s="456">
        <f>AC297+AH297+AK297+AN297+AQ297+AT297+AW297+AZ297+BC297+BF297+BI297+BL297+BO297</f>
        <v/>
      </c>
      <c r="AB297" s="457" t="n">
        <v>0</v>
      </c>
      <c r="AC297" s="458">
        <f>Z297-AD297-AE297-AB297</f>
        <v/>
      </c>
      <c r="AD297" s="459" t="n"/>
      <c r="AE297" s="462" t="n">
        <v>0</v>
      </c>
      <c r="AF297" s="14" t="n"/>
      <c r="AG297" s="14" t="n"/>
      <c r="AH297" s="14" t="n"/>
      <c r="AI297" s="14" t="n"/>
      <c r="AJ297" s="14" t="n"/>
      <c r="AK297" s="14" t="n"/>
      <c r="AL297" s="14" t="n"/>
      <c r="AM297" s="14" t="n"/>
      <c r="AN297" s="14" t="n"/>
      <c r="AO297" s="14" t="n"/>
      <c r="AP297" s="14" t="n"/>
      <c r="AQ297" s="14" t="n"/>
      <c r="AR297" s="14" t="n"/>
      <c r="AS297" s="14" t="n"/>
      <c r="AT297" s="14" t="n"/>
      <c r="AU297" s="14" t="n"/>
      <c r="AV297" s="14" t="n"/>
      <c r="AW297" s="14" t="n"/>
      <c r="AX297" s="14" t="n"/>
      <c r="AY297" s="14" t="n"/>
      <c r="AZ297" s="14" t="n"/>
      <c r="BA297" s="14" t="n"/>
      <c r="BB297" s="14" t="n"/>
      <c r="BC297" s="14" t="n"/>
      <c r="BD297" s="14" t="n"/>
      <c r="BE297" s="14" t="n"/>
      <c r="BF297" s="14" t="n"/>
      <c r="BG297" s="14" t="n"/>
      <c r="BH297" s="14" t="n"/>
      <c r="BI297" s="14" t="n"/>
      <c r="BJ297" s="14" t="n"/>
      <c r="BK297" s="14" t="n"/>
      <c r="BL297" s="14" t="n"/>
      <c r="BM297" s="14" t="n"/>
      <c r="BN297" s="14" t="n"/>
      <c r="BO297" s="14" t="n"/>
    </row>
    <row r="298" hidden="1" ht="11.85" customHeight="1">
      <c r="A298" s="8" t="inlineStr">
        <is>
          <t>SP</t>
        </is>
      </c>
      <c r="B298" s="14" t="inlineStr">
        <is>
          <t>24.08.2025</t>
        </is>
      </c>
      <c r="C298" s="14" t="n"/>
      <c r="D298" s="14" t="n">
        <v>2500252</v>
      </c>
      <c r="E298" s="14" t="inlineStr">
        <is>
          <t>SP0166</t>
        </is>
      </c>
      <c r="F298" s="8" t="inlineStr">
        <is>
          <t>Box-FAS-CEL Oxidised Regenerated Cellulose Absorbable Hemostat Fibril-Ref. No.: FAS34F</t>
        </is>
      </c>
      <c r="G298" s="14" t="inlineStr">
        <is>
          <t>SP2500078</t>
        </is>
      </c>
      <c r="H298" s="14" t="inlineStr">
        <is>
          <t>Xiamen Nicest Paper Products Co., Ltd.</t>
        </is>
      </c>
      <c r="I298" s="14" t="n"/>
      <c r="J298" s="10" t="inlineStr">
        <is>
          <t>20250421-SMALL001</t>
        </is>
      </c>
      <c r="K298" s="33" t="n">
        <v>45748</v>
      </c>
      <c r="L298" s="10" t="inlineStr">
        <is>
          <t>00.04.2025</t>
        </is>
      </c>
      <c r="M298" s="28" t="n">
        <v>46844</v>
      </c>
      <c r="N298" s="10" t="inlineStr">
        <is>
          <t>00.04.2028</t>
        </is>
      </c>
      <c r="O298" s="14" t="n"/>
      <c r="P298" s="10" t="inlineStr">
        <is>
          <t>NA</t>
        </is>
      </c>
      <c r="Q298" s="14" t="inlineStr">
        <is>
          <t>25.08.2027</t>
        </is>
      </c>
      <c r="R298" s="21" t="n"/>
      <c r="S298" s="12" t="n"/>
      <c r="T298" s="12" t="n"/>
      <c r="U298" s="13" t="n">
        <v>500</v>
      </c>
      <c r="V298" s="14" t="inlineStr">
        <is>
          <t>No.</t>
        </is>
      </c>
      <c r="W298" s="14" t="n">
        <v>3</v>
      </c>
      <c r="X298" s="14" t="n"/>
      <c r="Y298" s="90" t="n"/>
      <c r="Z298" s="455">
        <f>U298-W298</f>
        <v/>
      </c>
      <c r="AA298" s="456">
        <f>AC298+AH298+AK298+AN298+AQ298+AT298+AW298+AZ298+BC298+BF298+BI298+BL298+BO298</f>
        <v/>
      </c>
      <c r="AB298" s="457" t="n">
        <v>0</v>
      </c>
      <c r="AC298" s="458">
        <f>Z298-AD298-AE298-AB298</f>
        <v/>
      </c>
      <c r="AD298" s="459" t="n"/>
      <c r="AE298" s="462" t="n">
        <v>0</v>
      </c>
      <c r="AF298" s="14" t="n"/>
      <c r="AG298" s="14" t="n"/>
      <c r="AH298" s="14" t="n"/>
      <c r="AI298" s="14" t="n"/>
      <c r="AJ298" s="14" t="n"/>
      <c r="AK298" s="14" t="n"/>
      <c r="AL298" s="14" t="n"/>
      <c r="AM298" s="14" t="n"/>
      <c r="AN298" s="14" t="n"/>
      <c r="AO298" s="14" t="n"/>
      <c r="AP298" s="14" t="n"/>
      <c r="AQ298" s="14" t="n"/>
      <c r="AR298" s="14" t="n"/>
      <c r="AS298" s="14" t="n"/>
      <c r="AT298" s="14" t="n"/>
      <c r="AU298" s="14" t="n"/>
      <c r="AV298" s="14" t="n"/>
      <c r="AW298" s="14" t="n"/>
      <c r="AX298" s="14" t="n"/>
      <c r="AY298" s="14" t="n"/>
      <c r="AZ298" s="14" t="n"/>
      <c r="BA298" s="14" t="n"/>
      <c r="BB298" s="14" t="n"/>
      <c r="BC298" s="14" t="n"/>
      <c r="BD298" s="14" t="n"/>
      <c r="BE298" s="14" t="n"/>
      <c r="BF298" s="14" t="n"/>
      <c r="BG298" s="14" t="n"/>
      <c r="BH298" s="14" t="n"/>
      <c r="BI298" s="14" t="n"/>
      <c r="BJ298" s="14" t="n"/>
      <c r="BK298" s="14" t="n"/>
      <c r="BL298" s="14" t="n"/>
      <c r="BM298" s="14" t="n"/>
      <c r="BN298" s="14" t="n"/>
      <c r="BO298" s="14" t="n"/>
    </row>
    <row r="299" hidden="1" ht="11.85" customHeight="1">
      <c r="A299" s="8" t="inlineStr">
        <is>
          <t>SP</t>
        </is>
      </c>
      <c r="B299" s="14" t="inlineStr">
        <is>
          <t>24.08.2025</t>
        </is>
      </c>
      <c r="C299" s="14" t="n"/>
      <c r="D299" s="14" t="n">
        <v>2500253</v>
      </c>
      <c r="E299" s="14" t="inlineStr">
        <is>
          <t>SP0164</t>
        </is>
      </c>
      <c r="F299" s="8" t="inlineStr">
        <is>
          <t>Box-FAS-CEL Oxidised Regenerated Cellulose Absorbable Hemostat Fibril-Ref. No.: FAS35F</t>
        </is>
      </c>
      <c r="G299" s="14" t="inlineStr">
        <is>
          <t>SP2500079</t>
        </is>
      </c>
      <c r="H299" s="14" t="inlineStr">
        <is>
          <t>Xiamen Nicest Paper Products Co., Ltd.</t>
        </is>
      </c>
      <c r="I299" s="14" t="n"/>
      <c r="J299" s="10" t="inlineStr">
        <is>
          <t>20250421-BIG010</t>
        </is>
      </c>
      <c r="K299" s="33" t="n">
        <v>45748</v>
      </c>
      <c r="L299" s="10" t="inlineStr">
        <is>
          <t>00.04.2025</t>
        </is>
      </c>
      <c r="M299" s="28" t="n">
        <v>46844</v>
      </c>
      <c r="N299" s="10" t="inlineStr">
        <is>
          <t>00.04.2028</t>
        </is>
      </c>
      <c r="O299" s="14" t="n"/>
      <c r="P299" s="10" t="inlineStr">
        <is>
          <t>NA</t>
        </is>
      </c>
      <c r="Q299" s="14" t="inlineStr">
        <is>
          <t>25.08.2027</t>
        </is>
      </c>
      <c r="R299" s="21" t="n"/>
      <c r="S299" s="12" t="n"/>
      <c r="T299" s="12" t="n"/>
      <c r="U299" s="13" t="n">
        <v>250</v>
      </c>
      <c r="V299" s="14" t="inlineStr">
        <is>
          <t>No.</t>
        </is>
      </c>
      <c r="W299" s="14" t="n">
        <v>3</v>
      </c>
      <c r="X299" s="14" t="n"/>
      <c r="Y299" s="90" t="n"/>
      <c r="Z299" s="455">
        <f>U299-W299</f>
        <v/>
      </c>
      <c r="AA299" s="456">
        <f>AC299+AH299+AK299+AN299+AQ299+AT299+AW299+AZ299+BC299+BF299+BI299+BL299+BO299</f>
        <v/>
      </c>
      <c r="AB299" s="457" t="n">
        <v>0</v>
      </c>
      <c r="AC299" s="458">
        <f>Z299-AD299-AE299-AB299</f>
        <v/>
      </c>
      <c r="AD299" s="459" t="n"/>
      <c r="AE299" s="462" t="n">
        <v>0</v>
      </c>
      <c r="AF299" s="14" t="n"/>
      <c r="AG299" s="14" t="n"/>
      <c r="AH299" s="14" t="n"/>
      <c r="AI299" s="14" t="n"/>
      <c r="AJ299" s="14" t="n"/>
      <c r="AK299" s="14" t="n"/>
      <c r="AL299" s="14" t="n"/>
      <c r="AM299" s="14" t="n"/>
      <c r="AN299" s="14" t="n"/>
      <c r="AO299" s="14" t="n"/>
      <c r="AP299" s="14" t="n"/>
      <c r="AQ299" s="14" t="n"/>
      <c r="AR299" s="14" t="n"/>
      <c r="AS299" s="14" t="n"/>
      <c r="AT299" s="14" t="n"/>
      <c r="AU299" s="14" t="n"/>
      <c r="AV299" s="14" t="n"/>
      <c r="AW299" s="14" t="n"/>
      <c r="AX299" s="14" t="n"/>
      <c r="AY299" s="14" t="n"/>
      <c r="AZ299" s="14" t="n"/>
      <c r="BA299" s="14" t="n"/>
      <c r="BB299" s="14" t="n"/>
      <c r="BC299" s="14" t="n"/>
      <c r="BD299" s="14" t="n"/>
      <c r="BE299" s="14" t="n"/>
      <c r="BF299" s="14" t="n"/>
      <c r="BG299" s="14" t="n"/>
      <c r="BH299" s="14" t="n"/>
      <c r="BI299" s="14" t="n"/>
      <c r="BJ299" s="14" t="n"/>
      <c r="BK299" s="14" t="n"/>
      <c r="BL299" s="14" t="n"/>
      <c r="BM299" s="14" t="n"/>
      <c r="BN299" s="14" t="n"/>
      <c r="BO299" s="14" t="n"/>
    </row>
    <row r="300" hidden="1" ht="11.85" customHeight="1">
      <c r="A300" s="14" t="inlineStr">
        <is>
          <t>RM</t>
        </is>
      </c>
      <c r="B300" s="14" t="inlineStr">
        <is>
          <t>07.09.2025</t>
        </is>
      </c>
      <c r="C300" s="8" t="inlineStr">
        <is>
          <t>NA</t>
        </is>
      </c>
      <c r="D300" s="14" t="n">
        <v>2500255</v>
      </c>
      <c r="E300" s="14" t="inlineStr">
        <is>
          <t>RM0059</t>
        </is>
      </c>
      <c r="F300" s="8" t="inlineStr">
        <is>
          <t>Thiamine Mononitrate</t>
        </is>
      </c>
      <c r="G300" s="14" t="inlineStr">
        <is>
          <t>RM2500036</t>
        </is>
      </c>
      <c r="H300" s="14" t="inlineStr">
        <is>
          <t>DSM Nutritional Products GmbH</t>
        </is>
      </c>
      <c r="I300" s="14" t="n"/>
      <c r="J300" s="10" t="inlineStr">
        <is>
          <t>UQ40413119</t>
        </is>
      </c>
      <c r="K300" s="8" t="n"/>
      <c r="L300" s="14" t="inlineStr">
        <is>
          <t>03.04.2024</t>
        </is>
      </c>
      <c r="M300" s="14" t="n"/>
      <c r="N300" s="14" t="inlineStr">
        <is>
          <t>03.04.2027</t>
        </is>
      </c>
      <c r="O300" s="14" t="n"/>
      <c r="P300" s="10" t="inlineStr">
        <is>
          <t>NA</t>
        </is>
      </c>
      <c r="Q300" s="14" t="inlineStr">
        <is>
          <t>25.09.2027</t>
        </is>
      </c>
      <c r="R300" s="21" t="n">
        <v>10</v>
      </c>
      <c r="S300" s="12" t="n">
        <v>0.02</v>
      </c>
      <c r="T300" s="12" t="n"/>
      <c r="U300" s="13">
        <f>R300*S300+T300</f>
        <v/>
      </c>
      <c r="V300" s="14" t="inlineStr">
        <is>
          <t>Kg.</t>
        </is>
      </c>
      <c r="W300" s="14" t="n">
        <v>0.033</v>
      </c>
      <c r="X300" s="14" t="n"/>
      <c r="Y300" s="90" t="n"/>
      <c r="Z300" s="455">
        <f>U300-W300</f>
        <v/>
      </c>
      <c r="AA300" s="456">
        <f>AC300+AH300+AK300+AN300+AQ300+AT300+AW300+AZ300+BC300+BF300+BI300+BL300+BO300</f>
        <v/>
      </c>
      <c r="AB300" s="457" t="n">
        <v>0</v>
      </c>
      <c r="AC300" s="458">
        <f>Z300-AD300-AE300-AB300</f>
        <v/>
      </c>
      <c r="AD300" s="459" t="n"/>
      <c r="AE300" s="462" t="n">
        <v>0</v>
      </c>
      <c r="AF300" s="14" t="n"/>
      <c r="AG300" s="14" t="n"/>
      <c r="AH300" s="14" t="n"/>
      <c r="AI300" s="14" t="n"/>
      <c r="AJ300" s="14" t="n"/>
      <c r="AK300" s="14" t="n"/>
      <c r="AL300" s="14" t="n"/>
      <c r="AM300" s="14" t="n"/>
      <c r="AN300" s="14" t="n"/>
      <c r="AO300" s="14" t="n"/>
      <c r="AP300" s="14" t="n"/>
      <c r="AQ300" s="14" t="n"/>
      <c r="AR300" s="14" t="n"/>
      <c r="AS300" s="14" t="n"/>
      <c r="AT300" s="14" t="n"/>
      <c r="AU300" s="14" t="n"/>
      <c r="AV300" s="14" t="n"/>
      <c r="AW300" s="14" t="n"/>
      <c r="AX300" s="14" t="n"/>
      <c r="AY300" s="14" t="n"/>
      <c r="AZ300" s="14" t="n"/>
      <c r="BA300" s="14" t="n"/>
      <c r="BB300" s="14" t="n"/>
      <c r="BC300" s="14" t="n"/>
      <c r="BD300" s="14" t="n"/>
      <c r="BE300" s="14" t="n"/>
      <c r="BF300" s="14" t="n"/>
      <c r="BG300" s="14" t="n"/>
      <c r="BH300" s="14" t="n"/>
      <c r="BI300" s="14" t="n"/>
      <c r="BJ300" s="14" t="n"/>
      <c r="BK300" s="14" t="n"/>
      <c r="BL300" s="14" t="n"/>
      <c r="BM300" s="14" t="n"/>
      <c r="BN300" s="14" t="n"/>
      <c r="BO300" s="14" t="n"/>
    </row>
    <row r="301" hidden="1" ht="11.85" customHeight="1">
      <c r="A301" s="14" t="inlineStr">
        <is>
          <t>RM</t>
        </is>
      </c>
      <c r="B301" s="14" t="inlineStr">
        <is>
          <t>07.09.2026</t>
        </is>
      </c>
      <c r="C301" s="8" t="inlineStr">
        <is>
          <t>NA</t>
        </is>
      </c>
      <c r="D301" s="14" t="n">
        <v>2500256</v>
      </c>
      <c r="E301" s="14" t="inlineStr">
        <is>
          <t>RM0038</t>
        </is>
      </c>
      <c r="F301" s="8" t="inlineStr">
        <is>
          <t>Folic Acid</t>
        </is>
      </c>
      <c r="G301" s="14" t="inlineStr">
        <is>
          <t>RM2500037</t>
        </is>
      </c>
      <c r="H301" s="14" t="inlineStr">
        <is>
          <t>DSM Nutritional Products GmbH</t>
        </is>
      </c>
      <c r="I301" s="14" t="n"/>
      <c r="J301" s="10" t="inlineStr">
        <is>
          <t>UT24050096</t>
        </is>
      </c>
      <c r="K301" s="8" t="n"/>
      <c r="L301" s="14" t="inlineStr">
        <is>
          <t>18.05.2024</t>
        </is>
      </c>
      <c r="M301" s="14" t="n"/>
      <c r="N301" s="14" t="inlineStr">
        <is>
          <t>18.05.2026</t>
        </is>
      </c>
      <c r="O301" s="14" t="n"/>
      <c r="P301" s="10" t="inlineStr">
        <is>
          <t>NA</t>
        </is>
      </c>
      <c r="Q301" s="14" t="inlineStr">
        <is>
          <t>24.09.2027</t>
        </is>
      </c>
      <c r="R301" s="21" t="n">
        <v>4</v>
      </c>
      <c r="S301" s="12" t="n">
        <v>0.05</v>
      </c>
      <c r="T301" s="12" t="n"/>
      <c r="U301" s="13">
        <f>R301*S301+T301</f>
        <v/>
      </c>
      <c r="V301" s="14" t="inlineStr">
        <is>
          <t>Kg.</t>
        </is>
      </c>
      <c r="W301" s="14" t="n">
        <v>0.033</v>
      </c>
      <c r="X301" s="14" t="n"/>
      <c r="Y301" s="90" t="n"/>
      <c r="Z301" s="455">
        <f>U301-W301</f>
        <v/>
      </c>
      <c r="AA301" s="456">
        <f>AC301+AH301+AK301+AN301+AQ301+AT301+AW301+AZ301+BC301+BF301+BI301+BL301+BO301</f>
        <v/>
      </c>
      <c r="AB301" s="457" t="n">
        <v>0</v>
      </c>
      <c r="AC301" s="458">
        <f>Z301-AD301-AE301-AB301</f>
        <v/>
      </c>
      <c r="AD301" s="459" t="n"/>
      <c r="AE301" s="462" t="n">
        <v>0</v>
      </c>
      <c r="AF301" s="14" t="inlineStr">
        <is>
          <t>09.11.2025</t>
        </is>
      </c>
      <c r="AG301" s="14" t="inlineStr">
        <is>
          <t>C25K002</t>
        </is>
      </c>
      <c r="AH301" s="14" t="n">
        <v>-0.0129</v>
      </c>
      <c r="AI301" s="14" t="inlineStr">
        <is>
          <t>10.11.2025</t>
        </is>
      </c>
      <c r="AJ301" s="14" t="inlineStr">
        <is>
          <t>C25K003</t>
        </is>
      </c>
      <c r="AK301" s="14" t="n">
        <v>-0.0129</v>
      </c>
      <c r="AL301" s="14" t="n"/>
      <c r="AM301" s="14" t="n"/>
      <c r="AN301" s="14" t="n"/>
      <c r="AO301" s="14" t="n"/>
      <c r="AP301" s="14" t="n"/>
      <c r="AQ301" s="14" t="n"/>
      <c r="AR301" s="14" t="n"/>
      <c r="AS301" s="14" t="n"/>
      <c r="AT301" s="14" t="n"/>
      <c r="AU301" s="14" t="n"/>
      <c r="AV301" s="14" t="n"/>
      <c r="AW301" s="14" t="n"/>
      <c r="AX301" s="14" t="n"/>
      <c r="AY301" s="14" t="n"/>
      <c r="AZ301" s="14" t="n"/>
      <c r="BA301" s="14" t="n"/>
      <c r="BB301" s="14" t="n"/>
      <c r="BC301" s="14" t="n"/>
      <c r="BD301" s="14" t="n"/>
      <c r="BE301" s="14" t="n"/>
      <c r="BF301" s="14" t="n"/>
      <c r="BG301" s="14" t="n"/>
      <c r="BH301" s="14" t="n"/>
      <c r="BI301" s="14" t="n"/>
      <c r="BJ301" s="14" t="n"/>
      <c r="BK301" s="14" t="n"/>
      <c r="BL301" s="14" t="n"/>
      <c r="BM301" s="14" t="n"/>
      <c r="BN301" s="14" t="n"/>
      <c r="BO301" s="14" t="n"/>
    </row>
    <row r="302" hidden="1" ht="11.85" customHeight="1">
      <c r="A302" s="14" t="inlineStr">
        <is>
          <t>RM</t>
        </is>
      </c>
      <c r="B302" s="14" t="inlineStr">
        <is>
          <t>07.09.2027</t>
        </is>
      </c>
      <c r="C302" s="8" t="inlineStr">
        <is>
          <t>NA</t>
        </is>
      </c>
      <c r="D302" s="14" t="n">
        <v>2500257</v>
      </c>
      <c r="E302" s="14" t="inlineStr">
        <is>
          <t>RM0061</t>
        </is>
      </c>
      <c r="F302" s="8" t="inlineStr">
        <is>
          <t>Pyridoxine Hydrochloride</t>
        </is>
      </c>
      <c r="G302" s="14" t="inlineStr">
        <is>
          <t>RM2500038</t>
        </is>
      </c>
      <c r="H302" s="14" t="inlineStr">
        <is>
          <t>DSM Nutritional Products GmbH</t>
        </is>
      </c>
      <c r="I302" s="14" t="n"/>
      <c r="J302" s="10" t="inlineStr">
        <is>
          <t>UQ40801165</t>
        </is>
      </c>
      <c r="K302" s="8" t="n"/>
      <c r="L302" s="14" t="inlineStr">
        <is>
          <t>20.08.2024</t>
        </is>
      </c>
      <c r="M302" s="14" t="n"/>
      <c r="N302" s="14" t="inlineStr">
        <is>
          <t>20.08.2027</t>
        </is>
      </c>
      <c r="O302" s="14" t="n"/>
      <c r="P302" s="10" t="inlineStr">
        <is>
          <t>NA</t>
        </is>
      </c>
      <c r="Q302" s="14" t="inlineStr">
        <is>
          <t>25.09.2027</t>
        </is>
      </c>
      <c r="R302" s="21" t="n">
        <v>4</v>
      </c>
      <c r="S302" s="12" t="n">
        <v>0.05</v>
      </c>
      <c r="T302" s="12" t="n"/>
      <c r="U302" s="13">
        <f>R302*S302+T302</f>
        <v/>
      </c>
      <c r="V302" s="14" t="inlineStr">
        <is>
          <t>Kg.</t>
        </is>
      </c>
      <c r="W302" s="14" t="n">
        <v>0.033</v>
      </c>
      <c r="X302" s="14" t="n"/>
      <c r="Y302" s="90" t="n"/>
      <c r="Z302" s="455">
        <f>U302-W302</f>
        <v/>
      </c>
      <c r="AA302" s="456">
        <f>AC302+AH302+AK302+AN302+AQ302+AT302+AW302+AZ302+BC302+BF302+BI302+BL302+BO302</f>
        <v/>
      </c>
      <c r="AB302" s="457" t="n">
        <v>0</v>
      </c>
      <c r="AC302" s="458">
        <f>Z302-AD302-AE302-AB302</f>
        <v/>
      </c>
      <c r="AD302" s="459" t="n"/>
      <c r="AE302" s="462" t="n">
        <v>0</v>
      </c>
      <c r="AF302" s="14" t="n"/>
      <c r="AG302" s="14" t="n"/>
      <c r="AH302" s="14" t="n"/>
      <c r="AI302" s="14" t="n"/>
      <c r="AJ302" s="14" t="n"/>
      <c r="AK302" s="14" t="n"/>
      <c r="AL302" s="14" t="n"/>
      <c r="AM302" s="14" t="n"/>
      <c r="AN302" s="14" t="n"/>
      <c r="AO302" s="14" t="n"/>
      <c r="AP302" s="14" t="n"/>
      <c r="AQ302" s="14" t="n"/>
      <c r="AR302" s="14" t="n"/>
      <c r="AS302" s="14" t="n"/>
      <c r="AT302" s="14" t="n"/>
      <c r="AU302" s="14" t="n"/>
      <c r="AV302" s="14" t="n"/>
      <c r="AW302" s="14" t="n"/>
      <c r="AX302" s="14" t="n"/>
      <c r="AY302" s="14" t="n"/>
      <c r="AZ302" s="14" t="n"/>
      <c r="BA302" s="14" t="n"/>
      <c r="BB302" s="14" t="n"/>
      <c r="BC302" s="14" t="n"/>
      <c r="BD302" s="14" t="n"/>
      <c r="BE302" s="14" t="n"/>
      <c r="BF302" s="14" t="n"/>
      <c r="BG302" s="14" t="n"/>
      <c r="BH302" s="14" t="n"/>
      <c r="BI302" s="14" t="n"/>
      <c r="BJ302" s="14" t="n"/>
      <c r="BK302" s="14" t="n"/>
      <c r="BL302" s="14" t="n"/>
      <c r="BM302" s="14" t="n"/>
      <c r="BN302" s="14" t="n"/>
      <c r="BO302" s="14" t="n"/>
    </row>
    <row r="303" hidden="1" ht="11.85" customHeight="1">
      <c r="A303" s="14" t="inlineStr">
        <is>
          <t>RM</t>
        </is>
      </c>
      <c r="B303" s="14" t="inlineStr">
        <is>
          <t>07.09.2025</t>
        </is>
      </c>
      <c r="C303" s="8" t="inlineStr">
        <is>
          <t>NA</t>
        </is>
      </c>
      <c r="D303" s="14" t="n">
        <v>2500258</v>
      </c>
      <c r="E303" s="14" t="inlineStr">
        <is>
          <t>RM0049</t>
        </is>
      </c>
      <c r="F303" s="8" t="inlineStr">
        <is>
          <t>Lycopene 10%</t>
        </is>
      </c>
      <c r="G303" s="14" t="inlineStr">
        <is>
          <t>RM2500039</t>
        </is>
      </c>
      <c r="H303" s="14" t="inlineStr">
        <is>
          <t>DSM Nutritional Products GmbH</t>
        </is>
      </c>
      <c r="I303" s="14" t="n"/>
      <c r="J303" s="10" t="inlineStr">
        <is>
          <t>UT23050015</t>
        </is>
      </c>
      <c r="K303" s="8" t="n"/>
      <c r="L303" s="14" t="inlineStr">
        <is>
          <t>17.05.2023</t>
        </is>
      </c>
      <c r="M303" s="14" t="n"/>
      <c r="N303" s="14" t="inlineStr">
        <is>
          <t>16.05.2026</t>
        </is>
      </c>
      <c r="O303" s="14" t="n"/>
      <c r="P303" s="10" t="inlineStr">
        <is>
          <t>NA</t>
        </is>
      </c>
      <c r="Q303" s="14" t="inlineStr">
        <is>
          <t>24.09.2027</t>
        </is>
      </c>
      <c r="R303" s="21" t="n">
        <v>4</v>
      </c>
      <c r="S303" s="12" t="n">
        <v>0.05</v>
      </c>
      <c r="T303" s="12" t="n"/>
      <c r="U303" s="13">
        <f>R303*S303+T303</f>
        <v/>
      </c>
      <c r="V303" s="14" t="inlineStr">
        <is>
          <t>Kg.</t>
        </is>
      </c>
      <c r="W303" s="14" t="n">
        <v>0.033</v>
      </c>
      <c r="X303" s="14" t="n"/>
      <c r="Y303" s="90" t="n"/>
      <c r="Z303" s="455">
        <f>U303-W303</f>
        <v/>
      </c>
      <c r="AA303" s="456">
        <f>AC303+AH303+AK303+AN303+AQ303+AT303+AW303+AZ303+BC303+BF303+BI303+BL303+BO303</f>
        <v/>
      </c>
      <c r="AB303" s="457" t="n">
        <v>0</v>
      </c>
      <c r="AC303" s="458">
        <f>Z303-AD303-AE303-AB303</f>
        <v/>
      </c>
      <c r="AD303" s="459" t="n"/>
      <c r="AE303" s="462" t="n">
        <v>0</v>
      </c>
      <c r="AF303" s="14" t="inlineStr">
        <is>
          <t>10.11.2025</t>
        </is>
      </c>
      <c r="AG303" s="14" t="inlineStr">
        <is>
          <t>C25K003</t>
        </is>
      </c>
      <c r="AH303" s="14" t="n">
        <v>-0.06</v>
      </c>
      <c r="AI303" s="14" t="n"/>
      <c r="AJ303" s="14" t="n"/>
      <c r="AK303" s="14" t="n"/>
      <c r="AL303" s="14" t="n"/>
      <c r="AM303" s="14" t="n"/>
      <c r="AN303" s="14" t="n"/>
      <c r="AO303" s="14" t="n"/>
      <c r="AP303" s="14" t="n"/>
      <c r="AQ303" s="14" t="n"/>
      <c r="AR303" s="14" t="n"/>
      <c r="AS303" s="14" t="n"/>
      <c r="AT303" s="14" t="n"/>
      <c r="AU303" s="14" t="n"/>
      <c r="AV303" s="14" t="n"/>
      <c r="AW303" s="14" t="n"/>
      <c r="AX303" s="14" t="n"/>
      <c r="AY303" s="14" t="n"/>
      <c r="AZ303" s="14" t="n"/>
      <c r="BA303" s="14" t="n"/>
      <c r="BB303" s="14" t="n"/>
      <c r="BC303" s="14" t="n"/>
      <c r="BD303" s="14" t="n"/>
      <c r="BE303" s="14" t="n"/>
      <c r="BF303" s="14" t="n"/>
      <c r="BG303" s="14" t="n"/>
      <c r="BH303" s="14" t="n"/>
      <c r="BI303" s="14" t="n"/>
      <c r="BJ303" s="14" t="n"/>
      <c r="BK303" s="14" t="n"/>
      <c r="BL303" s="14" t="n"/>
      <c r="BM303" s="14" t="n"/>
      <c r="BN303" s="14" t="n"/>
      <c r="BO303" s="14" t="n"/>
    </row>
    <row r="304" hidden="1" ht="11.85" customHeight="1">
      <c r="A304" s="14" t="inlineStr">
        <is>
          <t>RM</t>
        </is>
      </c>
      <c r="B304" s="14" t="inlineStr">
        <is>
          <t>07.09.2025</t>
        </is>
      </c>
      <c r="C304" s="8" t="inlineStr">
        <is>
          <t>NA</t>
        </is>
      </c>
      <c r="D304" s="14" t="n">
        <v>2500259</v>
      </c>
      <c r="E304" s="14" t="inlineStr">
        <is>
          <t>RM0048</t>
        </is>
      </c>
      <c r="F304" s="8" t="inlineStr">
        <is>
          <t>Vitamin B12 1%</t>
        </is>
      </c>
      <c r="G304" s="14" t="inlineStr">
        <is>
          <t>RM2500040</t>
        </is>
      </c>
      <c r="H304" s="14" t="inlineStr">
        <is>
          <t>DSM Nutritional Products GmbH</t>
        </is>
      </c>
      <c r="I304" s="14" t="n"/>
      <c r="J304" s="10" t="inlineStr">
        <is>
          <t>UT24100009</t>
        </is>
      </c>
      <c r="K304" s="8" t="n"/>
      <c r="L304" s="14" t="inlineStr">
        <is>
          <t>28.10.2024</t>
        </is>
      </c>
      <c r="M304" s="14" t="n"/>
      <c r="N304" s="14" t="inlineStr">
        <is>
          <t>28.10.2026</t>
        </is>
      </c>
      <c r="O304" s="14" t="n"/>
      <c r="P304" s="10" t="inlineStr">
        <is>
          <t>NA</t>
        </is>
      </c>
      <c r="Q304" s="14" t="n"/>
      <c r="R304" s="21" t="n">
        <v>4</v>
      </c>
      <c r="S304" s="12" t="n">
        <v>0.05</v>
      </c>
      <c r="T304" s="12" t="n"/>
      <c r="U304" s="13">
        <f>R304*S304+T304</f>
        <v/>
      </c>
      <c r="V304" s="14" t="inlineStr">
        <is>
          <t>Kg.</t>
        </is>
      </c>
      <c r="W304" s="14" t="n">
        <v>0.033</v>
      </c>
      <c r="X304" s="14" t="n"/>
      <c r="Y304" s="90" t="n"/>
      <c r="Z304" s="455">
        <f>U304-W304</f>
        <v/>
      </c>
      <c r="AA304" s="456">
        <f>AC304+AH304+AK304+AN304+AQ304+AT304+AW304+AZ304+BC304+BF304+BI304+BL304+BO304</f>
        <v/>
      </c>
      <c r="AB304" s="457" t="n">
        <v>0</v>
      </c>
      <c r="AC304" s="458">
        <f>Z304-AD304-AE304-AB304</f>
        <v/>
      </c>
      <c r="AD304" s="459" t="n"/>
      <c r="AE304" s="462" t="n">
        <v>0</v>
      </c>
      <c r="AF304" s="14" t="inlineStr">
        <is>
          <t>09.11.2025</t>
        </is>
      </c>
      <c r="AG304" s="14" t="inlineStr">
        <is>
          <t>C25K002</t>
        </is>
      </c>
      <c r="AH304" s="14" t="n">
        <v>-0.027</v>
      </c>
      <c r="AI304" s="14" t="n"/>
      <c r="AJ304" s="14" t="inlineStr">
        <is>
          <t>C25K003</t>
        </is>
      </c>
      <c r="AK304" s="14" t="n">
        <v>-0.027</v>
      </c>
      <c r="AL304" s="14" t="n"/>
      <c r="AM304" s="14" t="n"/>
      <c r="AN304" s="14" t="n"/>
      <c r="AO304" s="14" t="n"/>
      <c r="AP304" s="14" t="n"/>
      <c r="AQ304" s="14" t="n"/>
      <c r="AR304" s="14" t="n"/>
      <c r="AS304" s="14" t="n"/>
      <c r="AT304" s="14" t="n"/>
      <c r="AU304" s="14" t="n"/>
      <c r="AV304" s="14" t="n"/>
      <c r="AW304" s="14" t="n"/>
      <c r="AX304" s="14" t="n"/>
      <c r="AY304" s="14" t="n"/>
      <c r="AZ304" s="14" t="n"/>
      <c r="BA304" s="14" t="n"/>
      <c r="BB304" s="14" t="n"/>
      <c r="BC304" s="14" t="n"/>
      <c r="BD304" s="14" t="n"/>
      <c r="BE304" s="14" t="n"/>
      <c r="BF304" s="14" t="n"/>
      <c r="BG304" s="14" t="n"/>
      <c r="BH304" s="14" t="n"/>
      <c r="BI304" s="14" t="n"/>
      <c r="BJ304" s="14" t="n"/>
      <c r="BK304" s="14" t="n"/>
      <c r="BL304" s="14" t="n"/>
      <c r="BM304" s="14" t="n"/>
      <c r="BN304" s="14" t="n"/>
      <c r="BO304" s="14" t="n"/>
    </row>
    <row r="305" hidden="1" ht="11.85" customHeight="1">
      <c r="A305" s="14" t="inlineStr">
        <is>
          <t>RM</t>
        </is>
      </c>
      <c r="B305" s="14" t="inlineStr">
        <is>
          <t>07.09.2025</t>
        </is>
      </c>
      <c r="C305" s="8" t="inlineStr">
        <is>
          <t>NA</t>
        </is>
      </c>
      <c r="D305" s="14" t="n">
        <v>2500260</v>
      </c>
      <c r="E305" s="14" t="inlineStr">
        <is>
          <t>RM0049</t>
        </is>
      </c>
      <c r="F305" s="8" t="inlineStr">
        <is>
          <t>Lycopene 10%</t>
        </is>
      </c>
      <c r="G305" s="14" t="inlineStr">
        <is>
          <t>RM2500041</t>
        </is>
      </c>
      <c r="H305" s="14" t="inlineStr">
        <is>
          <t>DSM Nutritional Products GmbH</t>
        </is>
      </c>
      <c r="I305" s="14" t="n"/>
      <c r="J305" s="10" t="inlineStr">
        <is>
          <t>UT23050015</t>
        </is>
      </c>
      <c r="K305" s="8" t="n"/>
      <c r="L305" s="14" t="inlineStr">
        <is>
          <t>17.05.2023</t>
        </is>
      </c>
      <c r="M305" s="14" t="n"/>
      <c r="N305" s="14" t="inlineStr">
        <is>
          <t>16.05.2026</t>
        </is>
      </c>
      <c r="O305" s="14" t="n"/>
      <c r="P305" s="10" t="inlineStr">
        <is>
          <t>NA</t>
        </is>
      </c>
      <c r="Q305" s="14" t="inlineStr">
        <is>
          <t>24.09.2027</t>
        </is>
      </c>
      <c r="R305" s="21" t="n">
        <v>1</v>
      </c>
      <c r="S305" s="12" t="n">
        <v>0.32</v>
      </c>
      <c r="T305" s="12" t="n"/>
      <c r="U305" s="13">
        <f>R305*S305+T305</f>
        <v/>
      </c>
      <c r="V305" s="14" t="inlineStr">
        <is>
          <t>Kg.</t>
        </is>
      </c>
      <c r="W305" s="14" t="n">
        <v>0.03</v>
      </c>
      <c r="X305" s="14" t="n"/>
      <c r="Y305" s="90" t="n"/>
      <c r="Z305" s="455">
        <f>U305-W305</f>
        <v/>
      </c>
      <c r="AA305" s="456">
        <f>AC305+AH305+AK305+AN305+AQ305+AT305+AW305+AZ305+BC305+BF305+BI305+BL305+BO305</f>
        <v/>
      </c>
      <c r="AB305" s="457" t="n">
        <v>0</v>
      </c>
      <c r="AC305" s="458">
        <f>Z305-AD305-AE305-AB305</f>
        <v/>
      </c>
      <c r="AD305" s="459" t="n"/>
      <c r="AE305" s="462" t="n">
        <v>0</v>
      </c>
      <c r="AF305" s="14" t="n"/>
      <c r="AG305" s="14" t="n"/>
      <c r="AH305" s="14" t="n"/>
      <c r="AI305" s="14" t="n"/>
      <c r="AJ305" s="14" t="n"/>
      <c r="AK305" s="14" t="n"/>
      <c r="AL305" s="14" t="n"/>
      <c r="AM305" s="14" t="n"/>
      <c r="AN305" s="14" t="n"/>
      <c r="AO305" s="14" t="n"/>
      <c r="AP305" s="14" t="n"/>
      <c r="AQ305" s="14" t="n"/>
      <c r="AR305" s="14" t="n"/>
      <c r="AS305" s="14" t="n"/>
      <c r="AT305" s="14" t="n"/>
      <c r="AU305" s="14" t="n"/>
      <c r="AV305" s="14" t="n"/>
      <c r="AW305" s="14" t="n"/>
      <c r="AX305" s="14" t="n"/>
      <c r="AY305" s="14" t="n"/>
      <c r="AZ305" s="14" t="n"/>
      <c r="BA305" s="14" t="n"/>
      <c r="BB305" s="14" t="n"/>
      <c r="BC305" s="14" t="n"/>
      <c r="BD305" s="14" t="n"/>
      <c r="BE305" s="14" t="n"/>
      <c r="BF305" s="14" t="n"/>
      <c r="BG305" s="14" t="n"/>
      <c r="BH305" s="14" t="n"/>
      <c r="BI305" s="14" t="n"/>
      <c r="BJ305" s="14" t="n"/>
      <c r="BK305" s="14" t="n"/>
      <c r="BL305" s="14" t="n"/>
      <c r="BM305" s="14" t="n"/>
      <c r="BN305" s="14" t="n"/>
      <c r="BO305" s="14" t="n"/>
    </row>
    <row r="306" hidden="1" ht="11.85" customHeight="1">
      <c r="A306" s="8" t="inlineStr">
        <is>
          <t>Bu</t>
        </is>
      </c>
      <c r="B306" s="14" t="inlineStr">
        <is>
          <t>07.09.2025</t>
        </is>
      </c>
      <c r="C306" s="14" t="inlineStr">
        <is>
          <t>PRO-2025-016</t>
        </is>
      </c>
      <c r="D306" s="14" t="n">
        <v>2500261</v>
      </c>
      <c r="E306" s="14" t="inlineStr">
        <is>
          <t>BP0004</t>
        </is>
      </c>
      <c r="F306" s="8" t="inlineStr">
        <is>
          <t>FAS Chlorex 2% Solution</t>
        </is>
      </c>
      <c r="G306" s="14" t="inlineStr">
        <is>
          <t>BP2500011</t>
        </is>
      </c>
      <c r="H306" s="14" t="inlineStr">
        <is>
          <t>Propharm International S.R.L.</t>
        </is>
      </c>
      <c r="I306" s="14" t="n"/>
      <c r="J306" s="10" t="inlineStr">
        <is>
          <t>Q0794</t>
        </is>
      </c>
      <c r="K306" s="8" t="n"/>
      <c r="L306" s="35" t="inlineStr">
        <is>
          <t>07.07.2025</t>
        </is>
      </c>
      <c r="M306" s="28" t="n">
        <v>47635</v>
      </c>
      <c r="N306" s="14" t="inlineStr">
        <is>
          <t>00.06.2030</t>
        </is>
      </c>
      <c r="O306" s="14" t="n"/>
      <c r="P306" s="10" t="inlineStr">
        <is>
          <t>NA</t>
        </is>
      </c>
      <c r="Q306" s="14" t="n"/>
      <c r="R306" s="21" t="n"/>
      <c r="S306" s="12" t="n"/>
      <c r="T306" s="12" t="n"/>
      <c r="U306" s="13" t="n">
        <v>3520</v>
      </c>
      <c r="V306" s="14" t="inlineStr">
        <is>
          <t>Kg.</t>
        </is>
      </c>
      <c r="W306" s="14" t="n">
        <v>0.2</v>
      </c>
      <c r="X306" s="14" t="n"/>
      <c r="Y306" s="90" t="n"/>
      <c r="Z306" s="455">
        <f>U306-W306</f>
        <v/>
      </c>
      <c r="AA306" s="456">
        <f>AC306+AH306+AK306+AN306+AQ306+AT306+AW306+AZ306+BC306+BF306+BI306+BL306+BO306</f>
        <v/>
      </c>
      <c r="AB306" s="457" t="n">
        <v>0</v>
      </c>
      <c r="AC306" s="458">
        <f>Z306-AD306-AE306-AB306</f>
        <v/>
      </c>
      <c r="AD306" s="459" t="n"/>
      <c r="AE306" s="462" t="n">
        <v>0</v>
      </c>
      <c r="AF306" s="14" t="n"/>
      <c r="AG306" s="14" t="n"/>
      <c r="AH306" s="14" t="n"/>
      <c r="AI306" s="14" t="n"/>
      <c r="AJ306" s="14" t="n"/>
      <c r="AK306" s="14" t="n"/>
      <c r="AL306" s="14" t="n"/>
      <c r="AM306" s="14" t="n"/>
      <c r="AN306" s="14" t="n"/>
      <c r="AO306" s="14" t="n"/>
      <c r="AP306" s="14" t="n"/>
      <c r="AQ306" s="14" t="n"/>
      <c r="AR306" s="14" t="n"/>
      <c r="AS306" s="14" t="n"/>
      <c r="AT306" s="14" t="n"/>
      <c r="AU306" s="14" t="n"/>
      <c r="AV306" s="14" t="n"/>
      <c r="AW306" s="14" t="n"/>
      <c r="AX306" s="14" t="n"/>
      <c r="AY306" s="14" t="n"/>
      <c r="AZ306" s="14" t="n"/>
      <c r="BA306" s="14" t="n"/>
      <c r="BB306" s="14" t="n"/>
      <c r="BC306" s="14" t="n"/>
      <c r="BD306" s="14" t="n"/>
      <c r="BE306" s="14" t="n"/>
      <c r="BF306" s="14" t="n"/>
      <c r="BG306" s="14" t="n"/>
      <c r="BH306" s="14" t="n"/>
      <c r="BI306" s="14" t="n"/>
      <c r="BJ306" s="14" t="n"/>
      <c r="BK306" s="14" t="n"/>
      <c r="BL306" s="14" t="n"/>
      <c r="BM306" s="14" t="n"/>
      <c r="BN306" s="14" t="n"/>
      <c r="BO306" s="14" t="n"/>
    </row>
    <row r="307" hidden="1" ht="11.85" customHeight="1">
      <c r="A307" s="14" t="inlineStr">
        <is>
          <t>PP</t>
        </is>
      </c>
      <c r="B307" s="14" t="inlineStr">
        <is>
          <t>07.09.2025</t>
        </is>
      </c>
      <c r="C307" s="14" t="inlineStr">
        <is>
          <t>PRO-2025-015</t>
        </is>
      </c>
      <c r="D307" s="14" t="n">
        <v>2500262</v>
      </c>
      <c r="E307" s="14" t="inlineStr">
        <is>
          <t>PP0024</t>
        </is>
      </c>
      <c r="F307" s="8" t="inlineStr">
        <is>
          <t>Aluminum Seal Disc PE-Coat- D: 18mm</t>
        </is>
      </c>
      <c r="G307" s="14" t="inlineStr">
        <is>
          <t>PP2500098</t>
        </is>
      </c>
      <c r="H307" s="14" t="inlineStr">
        <is>
          <t>Propharm International S.R.L.</t>
        </is>
      </c>
      <c r="I307" s="14" t="n"/>
      <c r="J307" s="10" t="inlineStr">
        <is>
          <t>533035-02</t>
        </is>
      </c>
      <c r="K307" s="8" t="n"/>
      <c r="L307" s="35" t="inlineStr">
        <is>
          <t>10.07.2025</t>
        </is>
      </c>
      <c r="M307" s="35" t="n">
        <v>46661</v>
      </c>
      <c r="N307" s="14" t="inlineStr">
        <is>
          <t>10.01.2027</t>
        </is>
      </c>
      <c r="O307" s="14" t="n"/>
      <c r="P307" s="10" t="inlineStr">
        <is>
          <t>NA</t>
        </is>
      </c>
      <c r="Q307" s="14" t="inlineStr">
        <is>
          <t>14.09.2027</t>
        </is>
      </c>
      <c r="R307" s="21" t="n"/>
      <c r="S307" s="12" t="n"/>
      <c r="T307" s="12" t="n"/>
      <c r="U307" s="13" t="n">
        <v>600000</v>
      </c>
      <c r="V307" s="14" t="inlineStr">
        <is>
          <t>No.</t>
        </is>
      </c>
      <c r="W307" s="14" t="n">
        <v>38</v>
      </c>
      <c r="X307" s="14" t="n"/>
      <c r="Y307" s="90" t="n"/>
      <c r="Z307" s="455">
        <f>U307-W307</f>
        <v/>
      </c>
      <c r="AA307" s="456">
        <f>AC307+AH307+AK307+AN307+AQ307+AT307+AW307+AZ307+BC307+BF307+BI307+BL307+BO307</f>
        <v/>
      </c>
      <c r="AB307" s="457" t="n">
        <v>0</v>
      </c>
      <c r="AC307" s="458">
        <f>Z307-AD307-AE307-AB307</f>
        <v/>
      </c>
      <c r="AD307" s="459" t="n"/>
      <c r="AE307" s="462" t="n">
        <v>0</v>
      </c>
      <c r="AF307" s="14" t="n"/>
      <c r="AG307" s="14" t="n"/>
      <c r="AH307" s="14" t="n"/>
      <c r="AI307" s="14" t="n"/>
      <c r="AJ307" s="14" t="n"/>
      <c r="AK307" s="14" t="n"/>
      <c r="AL307" s="14" t="n"/>
      <c r="AM307" s="14" t="n"/>
      <c r="AN307" s="14" t="n"/>
      <c r="AO307" s="14" t="n"/>
      <c r="AP307" s="14" t="n"/>
      <c r="AQ307" s="14" t="n"/>
      <c r="AR307" s="14" t="n"/>
      <c r="AS307" s="14" t="n"/>
      <c r="AT307" s="14" t="n"/>
      <c r="AU307" s="14" t="n"/>
      <c r="AV307" s="14" t="n"/>
      <c r="AW307" s="14" t="n"/>
      <c r="AX307" s="14" t="n"/>
      <c r="AY307" s="14" t="n"/>
      <c r="AZ307" s="14" t="n"/>
      <c r="BA307" s="14" t="n"/>
      <c r="BB307" s="14" t="n"/>
      <c r="BC307" s="14" t="n"/>
      <c r="BD307" s="14" t="n"/>
      <c r="BE307" s="14" t="n"/>
      <c r="BF307" s="14" t="n"/>
      <c r="BG307" s="14" t="n"/>
      <c r="BH307" s="14" t="n"/>
      <c r="BI307" s="14" t="n"/>
      <c r="BJ307" s="14" t="n"/>
      <c r="BK307" s="14" t="n"/>
      <c r="BL307" s="14" t="n"/>
      <c r="BM307" s="14" t="n"/>
      <c r="BN307" s="14" t="n"/>
      <c r="BO307" s="14" t="n"/>
    </row>
    <row r="308" hidden="1" ht="11.85" customHeight="1">
      <c r="A308" s="14" t="inlineStr">
        <is>
          <t>PP</t>
        </is>
      </c>
      <c r="B308" s="14" t="inlineStr">
        <is>
          <t>07.09.2025</t>
        </is>
      </c>
      <c r="C308" s="14" t="inlineStr">
        <is>
          <t>PRO-2025-015</t>
        </is>
      </c>
      <c r="D308" s="14" t="n">
        <v>2500263</v>
      </c>
      <c r="E308" s="14" t="inlineStr">
        <is>
          <t>PP0029</t>
        </is>
      </c>
      <c r="F308" s="8" t="inlineStr">
        <is>
          <t>Medical Sponge size: 42X32X10mm for Applicator</t>
        </is>
      </c>
      <c r="G308" s="14" t="inlineStr">
        <is>
          <t>PP2500099</t>
        </is>
      </c>
      <c r="H308" s="14" t="inlineStr">
        <is>
          <t>Propharm International S.R.L.</t>
        </is>
      </c>
      <c r="I308" s="14" t="n"/>
      <c r="J308" s="10" t="inlineStr">
        <is>
          <t>2508A</t>
        </is>
      </c>
      <c r="K308" s="8" t="n"/>
      <c r="L308" s="28" t="inlineStr">
        <is>
          <t>00.05.2025</t>
        </is>
      </c>
      <c r="M308" s="28" t="n">
        <v>46508</v>
      </c>
      <c r="N308" s="14" t="inlineStr">
        <is>
          <t>00.05.2027</t>
        </is>
      </c>
      <c r="O308" s="14" t="n"/>
      <c r="P308" s="10" t="inlineStr">
        <is>
          <t>NA</t>
        </is>
      </c>
      <c r="Q308" s="14" t="inlineStr">
        <is>
          <t>14.09.2027</t>
        </is>
      </c>
      <c r="R308" s="21" t="n"/>
      <c r="S308" s="12" t="n"/>
      <c r="T308" s="12" t="n"/>
      <c r="U308" s="13" t="n">
        <v>139750</v>
      </c>
      <c r="V308" s="14" t="inlineStr">
        <is>
          <t>No.</t>
        </is>
      </c>
      <c r="W308" s="14" t="n">
        <v>44</v>
      </c>
      <c r="X308" s="14" t="n"/>
      <c r="Y308" s="90" t="n"/>
      <c r="Z308" s="455">
        <f>U308-W308</f>
        <v/>
      </c>
      <c r="AA308" s="456">
        <f>AC308+AH308+AK308+AN308+AQ308+AT308+AW308+AZ308+BC308+BF308+BI308+BL308+BO308</f>
        <v/>
      </c>
      <c r="AB308" s="457" t="n">
        <v>0</v>
      </c>
      <c r="AC308" s="458">
        <f>Z308-AD308-AE308-AB308</f>
        <v/>
      </c>
      <c r="AD308" s="459" t="n"/>
      <c r="AE308" s="462" t="n">
        <v>0</v>
      </c>
      <c r="AF308" s="14" t="inlineStr">
        <is>
          <t>15.01.2026</t>
        </is>
      </c>
      <c r="AG308" s="14" t="inlineStr">
        <is>
          <t>26IPP002</t>
        </is>
      </c>
      <c r="AH308" s="14" t="n">
        <v>-21486</v>
      </c>
      <c r="AI308" s="14" t="inlineStr">
        <is>
          <t>29.01.2026</t>
        </is>
      </c>
      <c r="AJ308" s="14" t="inlineStr">
        <is>
          <t>26IPP005</t>
        </is>
      </c>
      <c r="AK308" s="14" t="n">
        <v>-32236</v>
      </c>
      <c r="AL308" s="14" t="inlineStr">
        <is>
          <t>05.02.2026</t>
        </is>
      </c>
      <c r="AM308" s="14" t="inlineStr">
        <is>
          <t>26IPP006</t>
        </is>
      </c>
      <c r="AN308" s="14" t="n">
        <v>-32250</v>
      </c>
      <c r="AO308" s="14" t="inlineStr">
        <is>
          <t>05.02.2026</t>
        </is>
      </c>
      <c r="AP308" s="14" t="inlineStr">
        <is>
          <t>R-26IPP005</t>
        </is>
      </c>
      <c r="AQ308" s="14" t="n">
        <v>2168</v>
      </c>
      <c r="AR308" s="14" t="inlineStr">
        <is>
          <t>17.02.2026</t>
        </is>
      </c>
      <c r="AS308" s="14" t="inlineStr">
        <is>
          <t>R-26IPP006</t>
        </is>
      </c>
      <c r="AT308" s="14" t="n">
        <v>2096</v>
      </c>
      <c r="AU308" s="14" t="n"/>
      <c r="AV308" s="14" t="n"/>
      <c r="AW308" s="14" t="n"/>
      <c r="AX308" s="14" t="n"/>
      <c r="AY308" s="14" t="n"/>
      <c r="AZ308" s="14" t="n"/>
      <c r="BA308" s="14" t="n"/>
      <c r="BB308" s="14" t="n"/>
      <c r="BC308" s="14" t="n"/>
      <c r="BD308" s="14" t="n"/>
      <c r="BE308" s="14" t="n"/>
      <c r="BF308" s="14" t="n"/>
      <c r="BG308" s="14" t="n"/>
      <c r="BH308" s="14" t="n"/>
      <c r="BI308" s="14" t="n"/>
      <c r="BJ308" s="14" t="n"/>
      <c r="BK308" s="14" t="n"/>
      <c r="BL308" s="14" t="n"/>
      <c r="BM308" s="14" t="n"/>
      <c r="BN308" s="14" t="n"/>
      <c r="BO308" s="14" t="n"/>
    </row>
    <row r="309" hidden="1" ht="11.85" customHeight="1">
      <c r="A309" s="14" t="inlineStr">
        <is>
          <t>PP</t>
        </is>
      </c>
      <c r="B309" s="14" t="inlineStr">
        <is>
          <t>07.09.2025</t>
        </is>
      </c>
      <c r="C309" s="14" t="inlineStr">
        <is>
          <t>PRO-2025-015</t>
        </is>
      </c>
      <c r="D309" s="14" t="n">
        <v>2500264</v>
      </c>
      <c r="E309" s="14" t="inlineStr">
        <is>
          <t>PP0030</t>
        </is>
      </c>
      <c r="F309" s="8" t="inlineStr">
        <is>
          <t>Medical Sponge size: 50X38X15mm for Applicator</t>
        </is>
      </c>
      <c r="G309" s="14" t="inlineStr">
        <is>
          <t>PP2500100</t>
        </is>
      </c>
      <c r="H309" s="14" t="inlineStr">
        <is>
          <t>Propharm International S.R.L.</t>
        </is>
      </c>
      <c r="I309" s="14" t="n"/>
      <c r="J309" s="10" t="inlineStr">
        <is>
          <t>2508B</t>
        </is>
      </c>
      <c r="K309" s="8" t="n"/>
      <c r="L309" s="28" t="inlineStr">
        <is>
          <t>00.05.2025</t>
        </is>
      </c>
      <c r="M309" s="28" t="n">
        <v>46508</v>
      </c>
      <c r="N309" s="14" t="inlineStr">
        <is>
          <t>00.05.2027</t>
        </is>
      </c>
      <c r="O309" s="14" t="n"/>
      <c r="P309" s="10" t="inlineStr">
        <is>
          <t>NA</t>
        </is>
      </c>
      <c r="Q309" s="14" t="inlineStr">
        <is>
          <t>14.09.2027</t>
        </is>
      </c>
      <c r="R309" s="21" t="n"/>
      <c r="S309" s="12" t="n"/>
      <c r="T309" s="12" t="n"/>
      <c r="U309" s="13" t="n">
        <v>249900</v>
      </c>
      <c r="V309" s="14" t="inlineStr">
        <is>
          <t>No.</t>
        </is>
      </c>
      <c r="W309" s="14" t="n">
        <v>74</v>
      </c>
      <c r="X309" s="14" t="n"/>
      <c r="Y309" s="90" t="n"/>
      <c r="Z309" s="455">
        <f>U309-W309</f>
        <v/>
      </c>
      <c r="AA309" s="456">
        <f>AC309+AH309+AK309+AN309+AQ309+AT309+AW309+AZ309+BC309+BF309+BI309+BL309+BO309</f>
        <v/>
      </c>
      <c r="AB309" s="457" t="n">
        <v>0</v>
      </c>
      <c r="AC309" s="458">
        <f>Z309-AD309-AE309-AB309</f>
        <v/>
      </c>
      <c r="AD309" s="459" t="n"/>
      <c r="AE309" s="462" t="n">
        <v>0</v>
      </c>
      <c r="AF309" s="14" t="n"/>
      <c r="AG309" s="14" t="n"/>
      <c r="AH309" s="14" t="n"/>
      <c r="AI309" s="14" t="n"/>
      <c r="AJ309" s="14" t="n"/>
      <c r="AK309" s="14" t="n"/>
      <c r="AL309" s="14" t="n"/>
      <c r="AM309" s="14" t="n"/>
      <c r="AN309" s="14" t="n"/>
      <c r="AO309" s="14" t="n"/>
      <c r="AP309" s="14" t="n"/>
      <c r="AQ309" s="14" t="n"/>
      <c r="AR309" s="14" t="n"/>
      <c r="AS309" s="14" t="n"/>
      <c r="AT309" s="14" t="n"/>
      <c r="AU309" s="14" t="n"/>
      <c r="AV309" s="14" t="n"/>
      <c r="AW309" s="14" t="n"/>
      <c r="AX309" s="14" t="n"/>
      <c r="AY309" s="14" t="n"/>
      <c r="AZ309" s="14" t="n"/>
      <c r="BA309" s="14" t="n"/>
      <c r="BB309" s="14" t="n"/>
      <c r="BC309" s="14" t="n"/>
      <c r="BD309" s="14" t="n"/>
      <c r="BE309" s="14" t="n"/>
      <c r="BF309" s="14" t="n"/>
      <c r="BG309" s="14" t="n"/>
      <c r="BH309" s="14" t="n"/>
      <c r="BI309" s="14" t="n"/>
      <c r="BJ309" s="14" t="n"/>
      <c r="BK309" s="14" t="n"/>
      <c r="BL309" s="14" t="n"/>
      <c r="BM309" s="14" t="n"/>
      <c r="BN309" s="14" t="n"/>
      <c r="BO309" s="14" t="n"/>
    </row>
    <row r="310" hidden="1" ht="11.85" customHeight="1">
      <c r="A310" s="14" t="inlineStr">
        <is>
          <t>RM</t>
        </is>
      </c>
      <c r="B310" s="14" t="inlineStr">
        <is>
          <t>07.09.2025</t>
        </is>
      </c>
      <c r="C310" s="14" t="inlineStr">
        <is>
          <t>N/A</t>
        </is>
      </c>
      <c r="D310" s="14" t="n">
        <v>2500265</v>
      </c>
      <c r="E310" s="14" t="inlineStr">
        <is>
          <t>RM0055</t>
        </is>
      </c>
      <c r="F310" s="8" t="inlineStr">
        <is>
          <t>Zinc Oxide</t>
        </is>
      </c>
      <c r="G310" s="14" t="inlineStr">
        <is>
          <t>RM2500042</t>
        </is>
      </c>
      <c r="H310" s="14" t="inlineStr">
        <is>
          <t>Ambe NS Agro Products PVT. LTD.</t>
        </is>
      </c>
      <c r="I310" s="14" t="n"/>
      <c r="J310" s="10" t="inlineStr">
        <is>
          <t>AMBAIZ2555</t>
        </is>
      </c>
      <c r="K310" s="8" t="n"/>
      <c r="L310" s="35" t="inlineStr">
        <is>
          <t>11.05.2025</t>
        </is>
      </c>
      <c r="M310" s="35" t="n">
        <v>46665</v>
      </c>
      <c r="N310" s="14" t="inlineStr">
        <is>
          <t>10.05.2027</t>
        </is>
      </c>
      <c r="O310" s="14" t="n"/>
      <c r="P310" s="10" t="inlineStr">
        <is>
          <t>NA</t>
        </is>
      </c>
      <c r="Q310" s="14" t="n"/>
      <c r="R310" s="21" t="n"/>
      <c r="S310" s="12" t="n"/>
      <c r="T310" s="12" t="n"/>
      <c r="U310" s="13" t="n">
        <v>5</v>
      </c>
      <c r="V310" s="14" t="inlineStr">
        <is>
          <t>Kg.</t>
        </is>
      </c>
      <c r="W310" s="14" t="n">
        <v>0.03</v>
      </c>
      <c r="X310" s="14" t="n"/>
      <c r="Y310" s="90" t="n"/>
      <c r="Z310" s="455">
        <f>U310-W310</f>
        <v/>
      </c>
      <c r="AA310" s="456">
        <f>AC310+AH310+AK310+AN310+AQ310+AT310+AW310+AZ310+BC310+BF310+BI310+BL310+BO310</f>
        <v/>
      </c>
      <c r="AB310" s="457" t="n">
        <v>0</v>
      </c>
      <c r="AC310" s="458">
        <f>Z310-AD310-AE310-AB310</f>
        <v/>
      </c>
      <c r="AD310" s="459" t="n"/>
      <c r="AE310" s="462" t="n">
        <v>0</v>
      </c>
      <c r="AF310" s="14" t="inlineStr">
        <is>
          <t>10.11.2025</t>
        </is>
      </c>
      <c r="AG310" s="14" t="inlineStr">
        <is>
          <t>C25K003</t>
        </is>
      </c>
      <c r="AH310" s="14" t="n">
        <v>-1.1184</v>
      </c>
      <c r="AI310" s="14" t="n"/>
      <c r="AJ310" s="14" t="n"/>
      <c r="AK310" s="14" t="n"/>
      <c r="AL310" s="14" t="n"/>
      <c r="AM310" s="14" t="n"/>
      <c r="AN310" s="14" t="n"/>
      <c r="AO310" s="14" t="n"/>
      <c r="AP310" s="14" t="n"/>
      <c r="AQ310" s="14" t="n"/>
      <c r="AR310" s="14" t="n"/>
      <c r="AS310" s="14" t="n"/>
      <c r="AT310" s="14" t="n"/>
      <c r="AU310" s="14" t="n"/>
      <c r="AV310" s="14" t="n"/>
      <c r="AW310" s="14" t="n"/>
      <c r="AX310" s="14" t="n"/>
      <c r="AY310" s="14" t="n"/>
      <c r="AZ310" s="14" t="n"/>
      <c r="BA310" s="14" t="n"/>
      <c r="BB310" s="14" t="n"/>
      <c r="BC310" s="14" t="n"/>
      <c r="BD310" s="14" t="n"/>
      <c r="BE310" s="14" t="n"/>
      <c r="BF310" s="14" t="n"/>
      <c r="BG310" s="14" t="n"/>
      <c r="BH310" s="14" t="n"/>
      <c r="BI310" s="14" t="n"/>
      <c r="BJ310" s="14" t="n"/>
      <c r="BK310" s="14" t="n"/>
      <c r="BL310" s="14" t="n"/>
      <c r="BM310" s="14" t="n"/>
      <c r="BN310" s="14" t="n"/>
      <c r="BO310" s="14" t="n"/>
    </row>
    <row r="311" hidden="1" ht="11.85" customHeight="1">
      <c r="A311" s="14" t="inlineStr">
        <is>
          <t>RM</t>
        </is>
      </c>
      <c r="B311" s="14" t="inlineStr">
        <is>
          <t>07.09.2025</t>
        </is>
      </c>
      <c r="C311" s="14" t="inlineStr">
        <is>
          <t>N/A</t>
        </is>
      </c>
      <c r="D311" s="14" t="n">
        <v>2500266</v>
      </c>
      <c r="E311" s="14" t="inlineStr">
        <is>
          <t>RM0056</t>
        </is>
      </c>
      <c r="F311" s="8" t="inlineStr">
        <is>
          <t>Acetyl L-Carnitine Hydrochloride</t>
        </is>
      </c>
      <c r="G311" s="14" t="inlineStr">
        <is>
          <t>RM2500043</t>
        </is>
      </c>
      <c r="H311" s="14" t="inlineStr">
        <is>
          <t>Ambe NS Agro Products PVT. LTD.</t>
        </is>
      </c>
      <c r="I311" s="14" t="n"/>
      <c r="J311" s="10" t="inlineStr">
        <is>
          <t>AMBAIL2513</t>
        </is>
      </c>
      <c r="K311" s="8" t="n"/>
      <c r="L311" s="35" t="inlineStr">
        <is>
          <t>08.06.2025</t>
        </is>
      </c>
      <c r="M311" s="35" t="n">
        <v>46574</v>
      </c>
      <c r="N311" s="14" t="inlineStr">
        <is>
          <t>07.06.2027</t>
        </is>
      </c>
      <c r="O311" s="14" t="n"/>
      <c r="P311" s="10" t="inlineStr">
        <is>
          <t>NA</t>
        </is>
      </c>
      <c r="Q311" s="14" t="n"/>
      <c r="R311" s="21" t="n"/>
      <c r="S311" s="12" t="n"/>
      <c r="T311" s="12" t="n"/>
      <c r="U311" s="13" t="n">
        <v>95</v>
      </c>
      <c r="V311" s="14" t="inlineStr">
        <is>
          <t>Kg.</t>
        </is>
      </c>
      <c r="W311" s="14" t="n">
        <v>0.033</v>
      </c>
      <c r="X311" s="14" t="n"/>
      <c r="Y311" s="90" t="inlineStr">
        <is>
          <t>QC-R</t>
        </is>
      </c>
      <c r="Z311" s="455">
        <f>U311-W311</f>
        <v/>
      </c>
      <c r="AA311" s="456">
        <f>AC311+AH311+AK311+AN311+AQ311+AT311+AW311+AZ311+BC311+BF311+BI311+BL311+BO311</f>
        <v/>
      </c>
      <c r="AB311" s="457" t="n">
        <v>0</v>
      </c>
      <c r="AC311" s="458">
        <f>Z311-AD311-AE311-AB311</f>
        <v/>
      </c>
      <c r="AD311" s="459" t="n"/>
      <c r="AE311" s="462" t="n">
        <v>94.967</v>
      </c>
      <c r="AF311" s="14" t="n"/>
      <c r="AG311" s="14" t="n"/>
      <c r="AH311" s="14" t="n"/>
      <c r="AI311" s="14" t="n"/>
      <c r="AJ311" s="14" t="n"/>
      <c r="AK311" s="14" t="n"/>
      <c r="AL311" s="14" t="n"/>
      <c r="AM311" s="14" t="n"/>
      <c r="AN311" s="14" t="n"/>
      <c r="AO311" s="14" t="n"/>
      <c r="AP311" s="14" t="n"/>
      <c r="AQ311" s="14" t="n"/>
      <c r="AR311" s="14" t="n"/>
      <c r="AS311" s="14" t="n"/>
      <c r="AT311" s="14" t="n"/>
      <c r="AU311" s="14" t="n"/>
      <c r="AV311" s="14" t="n"/>
      <c r="AW311" s="14" t="n"/>
      <c r="AX311" s="14" t="n"/>
      <c r="AY311" s="14" t="n"/>
      <c r="AZ311" s="14" t="n"/>
      <c r="BA311" s="14" t="n"/>
      <c r="BB311" s="14" t="n"/>
      <c r="BC311" s="14" t="n"/>
      <c r="BD311" s="14" t="n"/>
      <c r="BE311" s="14" t="n"/>
      <c r="BF311" s="14" t="n"/>
      <c r="BG311" s="14" t="n"/>
      <c r="BH311" s="14" t="n"/>
      <c r="BI311" s="14" t="n"/>
      <c r="BJ311" s="14" t="n"/>
      <c r="BK311" s="14" t="n"/>
      <c r="BL311" s="14" t="n"/>
      <c r="BM311" s="14" t="n"/>
      <c r="BN311" s="14" t="n"/>
      <c r="BO311" s="14" t="n"/>
    </row>
    <row r="312" hidden="1" ht="11.85" customHeight="1">
      <c r="A312" s="14" t="inlineStr">
        <is>
          <t>RM</t>
        </is>
      </c>
      <c r="B312" s="14" t="inlineStr">
        <is>
          <t>07.09.2025</t>
        </is>
      </c>
      <c r="C312" s="14" t="inlineStr">
        <is>
          <t>N/A</t>
        </is>
      </c>
      <c r="D312" s="14" t="n">
        <v>2500267</v>
      </c>
      <c r="E312" s="14" t="inlineStr">
        <is>
          <t>RM0064</t>
        </is>
      </c>
      <c r="F312" s="8" t="inlineStr">
        <is>
          <t>L- Arginine Hydrochloride</t>
        </is>
      </c>
      <c r="G312" s="14" t="inlineStr">
        <is>
          <t>RM2500044</t>
        </is>
      </c>
      <c r="H312" s="14" t="inlineStr">
        <is>
          <t>Ambe NS Agro Products PVT. LTD.</t>
        </is>
      </c>
      <c r="I312" s="14" t="n"/>
      <c r="J312" s="10" t="inlineStr">
        <is>
          <t>AMBAILA2545</t>
        </is>
      </c>
      <c r="K312" s="8" t="n"/>
      <c r="L312" s="14" t="inlineStr">
        <is>
          <t>25.06.2025</t>
        </is>
      </c>
      <c r="M312" s="14" t="inlineStr">
        <is>
          <t>24/06/2027</t>
        </is>
      </c>
      <c r="N312" s="14" t="inlineStr">
        <is>
          <t>24.06.2027</t>
        </is>
      </c>
      <c r="O312" s="14" t="n"/>
      <c r="P312" s="10" t="inlineStr">
        <is>
          <t>NA</t>
        </is>
      </c>
      <c r="Q312" s="14" t="n"/>
      <c r="R312" s="21" t="n"/>
      <c r="S312" s="12" t="n"/>
      <c r="T312" s="12" t="n"/>
      <c r="U312" s="13" t="n">
        <v>55</v>
      </c>
      <c r="V312" s="14" t="inlineStr">
        <is>
          <t>Kg.</t>
        </is>
      </c>
      <c r="W312" s="14" t="n">
        <v>0.03</v>
      </c>
      <c r="X312" s="14" t="n"/>
      <c r="Y312" s="90" t="inlineStr">
        <is>
          <t>QC-R</t>
        </is>
      </c>
      <c r="Z312" s="455">
        <f>U312-W312</f>
        <v/>
      </c>
      <c r="AA312" s="456">
        <f>AC312+AH312+AK312+AN312+AQ312+AT312+AW312+AZ312+BC312+BF312+BI312+BL312+BO312</f>
        <v/>
      </c>
      <c r="AB312" s="457" t="n">
        <v>0</v>
      </c>
      <c r="AC312" s="458">
        <f>Z312-AD312-AE312-AB312</f>
        <v/>
      </c>
      <c r="AD312" s="459" t="n"/>
      <c r="AE312" s="462" t="n">
        <v>54.97</v>
      </c>
      <c r="AF312" s="14" t="n"/>
      <c r="AG312" s="14" t="n"/>
      <c r="AH312" s="14" t="n"/>
      <c r="AI312" s="14" t="n"/>
      <c r="AJ312" s="14" t="n"/>
      <c r="AK312" s="14" t="n"/>
      <c r="AL312" s="14" t="n"/>
      <c r="AM312" s="14" t="n"/>
      <c r="AN312" s="14" t="n"/>
      <c r="AO312" s="14" t="n"/>
      <c r="AP312" s="14" t="n"/>
      <c r="AQ312" s="14" t="n"/>
      <c r="AR312" s="14" t="n"/>
      <c r="AS312" s="14" t="n"/>
      <c r="AT312" s="14" t="n"/>
      <c r="AU312" s="14" t="n"/>
      <c r="AV312" s="14" t="n"/>
      <c r="AW312" s="14" t="n"/>
      <c r="AX312" s="14" t="n"/>
      <c r="AY312" s="14" t="n"/>
      <c r="AZ312" s="14" t="n"/>
      <c r="BA312" s="14" t="n"/>
      <c r="BB312" s="14" t="n"/>
      <c r="BC312" s="14" t="n"/>
      <c r="BD312" s="14" t="n"/>
      <c r="BE312" s="14" t="n"/>
      <c r="BF312" s="14" t="n"/>
      <c r="BG312" s="14" t="n"/>
      <c r="BH312" s="14" t="n"/>
      <c r="BI312" s="14" t="n"/>
      <c r="BJ312" s="14" t="n"/>
      <c r="BK312" s="14" t="n"/>
      <c r="BL312" s="14" t="n"/>
      <c r="BM312" s="14" t="n"/>
      <c r="BN312" s="14" t="n"/>
      <c r="BO312" s="14" t="n"/>
    </row>
    <row r="313" hidden="1" ht="11.85" customHeight="1">
      <c r="A313" s="14" t="inlineStr">
        <is>
          <t>PP</t>
        </is>
      </c>
      <c r="B313" s="14" t="inlineStr">
        <is>
          <t>09.09.2025</t>
        </is>
      </c>
      <c r="C313" s="14" t="inlineStr">
        <is>
          <t>IDA-2025-009</t>
        </is>
      </c>
      <c r="D313" s="14" t="n">
        <v>2500268</v>
      </c>
      <c r="E313" s="14" t="inlineStr">
        <is>
          <t>PP0026</t>
        </is>
      </c>
      <c r="F313" s="8" t="inlineStr">
        <is>
          <t>Inner plastic tube (HDPE) for Applicator 3 ml-OMAS</t>
        </is>
      </c>
      <c r="G313" s="14" t="inlineStr">
        <is>
          <t>PP2500101</t>
        </is>
      </c>
      <c r="H313" s="14" t="inlineStr">
        <is>
          <t>Idea Stampi S.r.I.</t>
        </is>
      </c>
      <c r="I313" s="14" t="n"/>
      <c r="J313" s="10" t="inlineStr">
        <is>
          <t>11797</t>
        </is>
      </c>
      <c r="K313" s="8" t="n"/>
      <c r="L313" s="14" t="inlineStr">
        <is>
          <t>00.06.2025</t>
        </is>
      </c>
      <c r="M313" s="14" t="n"/>
      <c r="N313" s="14" t="inlineStr">
        <is>
          <t>00.06.2027</t>
        </is>
      </c>
      <c r="O313" s="14" t="n"/>
      <c r="P313" s="10" t="inlineStr">
        <is>
          <t>NA</t>
        </is>
      </c>
      <c r="Q313" s="14" t="n"/>
      <c r="R313" s="21" t="n"/>
      <c r="S313" s="12" t="n"/>
      <c r="T313" s="12" t="n"/>
      <c r="U313" s="13" t="n">
        <v>96000</v>
      </c>
      <c r="V313" s="14" t="inlineStr">
        <is>
          <t>No.</t>
        </is>
      </c>
      <c r="W313" s="14" t="n">
        <v>74</v>
      </c>
      <c r="X313" s="14" t="n"/>
      <c r="Y313" s="90" t="n"/>
      <c r="Z313" s="455">
        <f>U313-W313</f>
        <v/>
      </c>
      <c r="AA313" s="456">
        <f>AC313+AH313+AK313+AN313+AQ313+AT313+AW313+AZ313+BC313+BF313+BI313+BL313+BO313</f>
        <v/>
      </c>
      <c r="AB313" s="457" t="n">
        <v>0</v>
      </c>
      <c r="AC313" s="458">
        <f>Z313-AD313-AE313-AB313</f>
        <v/>
      </c>
      <c r="AD313" s="459" t="n"/>
      <c r="AE313" s="462" t="n">
        <v>0</v>
      </c>
      <c r="AF313" s="14" t="inlineStr">
        <is>
          <t>21.01.2026</t>
        </is>
      </c>
      <c r="AG313" s="14" t="inlineStr">
        <is>
          <t>MR260012</t>
        </is>
      </c>
      <c r="AH313" s="14" t="n">
        <v>-20</v>
      </c>
      <c r="AI313" s="14" t="n"/>
      <c r="AJ313" s="14" t="n"/>
      <c r="AK313" s="14" t="n"/>
      <c r="AL313" s="14" t="n"/>
      <c r="AM313" s="14" t="n"/>
      <c r="AN313" s="14" t="n"/>
      <c r="AO313" s="14" t="n"/>
      <c r="AP313" s="14" t="n"/>
      <c r="AQ313" s="14" t="n"/>
      <c r="AR313" s="14" t="n"/>
      <c r="AS313" s="14" t="n"/>
      <c r="AT313" s="14" t="n"/>
      <c r="AU313" s="14" t="n"/>
      <c r="AV313" s="14" t="n"/>
      <c r="AW313" s="14" t="n"/>
      <c r="AX313" s="14" t="n"/>
      <c r="AY313" s="14" t="n"/>
      <c r="AZ313" s="14" t="n"/>
      <c r="BA313" s="14" t="n"/>
      <c r="BB313" s="14" t="n"/>
      <c r="BC313" s="14" t="n"/>
      <c r="BD313" s="14" t="n"/>
      <c r="BE313" s="14" t="n"/>
      <c r="BF313" s="14" t="n"/>
      <c r="BG313" s="14" t="n"/>
      <c r="BH313" s="14" t="n"/>
      <c r="BI313" s="14" t="n"/>
      <c r="BJ313" s="14" t="n"/>
      <c r="BK313" s="14" t="n"/>
      <c r="BL313" s="14" t="n"/>
      <c r="BM313" s="14" t="n"/>
      <c r="BN313" s="14" t="n"/>
      <c r="BO313" s="14" t="n"/>
    </row>
    <row r="314" hidden="1" ht="11.85" customHeight="1">
      <c r="A314" s="14" t="inlineStr">
        <is>
          <t>PP</t>
        </is>
      </c>
      <c r="B314" s="14" t="inlineStr">
        <is>
          <t>09.09.2026</t>
        </is>
      </c>
      <c r="C314" s="14" t="inlineStr">
        <is>
          <t>IDA-2025-009</t>
        </is>
      </c>
      <c r="D314" s="14" t="n">
        <v>2500269</v>
      </c>
      <c r="E314" s="14" t="inlineStr">
        <is>
          <t>PP0032</t>
        </is>
      </c>
      <c r="F314" s="8" t="inlineStr">
        <is>
          <t>Outer plastic tube (HDPE) for Applicator 3 ml-OMAS</t>
        </is>
      </c>
      <c r="G314" s="14" t="inlineStr">
        <is>
          <t>PP2500102</t>
        </is>
      </c>
      <c r="H314" s="14" t="inlineStr">
        <is>
          <t>Idea Stampi S.r.I.</t>
        </is>
      </c>
      <c r="I314" s="14" t="n"/>
      <c r="J314" s="10" t="inlineStr">
        <is>
          <t>11796</t>
        </is>
      </c>
      <c r="K314" s="8" t="n"/>
      <c r="L314" s="14" t="inlineStr">
        <is>
          <t>00.05.2025</t>
        </is>
      </c>
      <c r="M314" s="14" t="n"/>
      <c r="N314" s="14" t="inlineStr">
        <is>
          <t>00.05.2027</t>
        </is>
      </c>
      <c r="O314" s="14" t="n"/>
      <c r="P314" s="10" t="inlineStr">
        <is>
          <t>NA</t>
        </is>
      </c>
      <c r="Q314" s="14" t="n"/>
      <c r="R314" s="21" t="n"/>
      <c r="S314" s="12" t="n"/>
      <c r="T314" s="12" t="n"/>
      <c r="U314" s="13" t="n">
        <v>48000</v>
      </c>
      <c r="V314" s="14" t="inlineStr">
        <is>
          <t>No.</t>
        </is>
      </c>
      <c r="W314" s="14" t="n">
        <v>56</v>
      </c>
      <c r="X314" s="14" t="n"/>
      <c r="Y314" s="90" t="n"/>
      <c r="Z314" s="455">
        <f>U314-W314</f>
        <v/>
      </c>
      <c r="AA314" s="456">
        <f>AC314+AH314+AK314+AN314+AQ314+AT314+AW314+AZ314+BC314+BF314+BI314+BL314+BO314</f>
        <v/>
      </c>
      <c r="AB314" s="457" t="n">
        <v>0</v>
      </c>
      <c r="AC314" s="458">
        <f>Z314-AD314-AE314-AB314</f>
        <v/>
      </c>
      <c r="AD314" s="459" t="n"/>
      <c r="AE314" s="462" t="n">
        <v>0</v>
      </c>
      <c r="AF314" s="14" t="n"/>
      <c r="AG314" s="14" t="n"/>
      <c r="AH314" s="14" t="n"/>
      <c r="AI314" s="14" t="n"/>
      <c r="AJ314" s="14" t="n"/>
      <c r="AK314" s="14" t="n"/>
      <c r="AL314" s="14" t="n"/>
      <c r="AM314" s="14" t="n"/>
      <c r="AN314" s="14" t="n"/>
      <c r="AO314" s="14" t="n"/>
      <c r="AP314" s="14" t="n"/>
      <c r="AQ314" s="14" t="n"/>
      <c r="AR314" s="14" t="n"/>
      <c r="AS314" s="14" t="n"/>
      <c r="AT314" s="14" t="n"/>
      <c r="AU314" s="14" t="n"/>
      <c r="AV314" s="14" t="n"/>
      <c r="AW314" s="14" t="n"/>
      <c r="AX314" s="14" t="n"/>
      <c r="AY314" s="14" t="n"/>
      <c r="AZ314" s="14" t="n"/>
      <c r="BA314" s="14" t="n"/>
      <c r="BB314" s="14" t="n"/>
      <c r="BC314" s="14" t="n"/>
      <c r="BD314" s="14" t="n"/>
      <c r="BE314" s="14" t="n"/>
      <c r="BF314" s="14" t="n"/>
      <c r="BG314" s="14" t="n"/>
      <c r="BH314" s="14" t="n"/>
      <c r="BI314" s="14" t="n"/>
      <c r="BJ314" s="14" t="n"/>
      <c r="BK314" s="14" t="n"/>
      <c r="BL314" s="14" t="n"/>
      <c r="BM314" s="14" t="n"/>
      <c r="BN314" s="14" t="n"/>
      <c r="BO314" s="14" t="n"/>
    </row>
    <row r="315" ht="11.85" customHeight="1">
      <c r="A315" s="14" t="inlineStr">
        <is>
          <t>PP</t>
        </is>
      </c>
      <c r="B315" s="14" t="inlineStr">
        <is>
          <t>09.09.2025</t>
        </is>
      </c>
      <c r="C315" s="14" t="inlineStr">
        <is>
          <t>IDA-2025-009</t>
        </is>
      </c>
      <c r="D315" s="14" t="n">
        <v>2500270</v>
      </c>
      <c r="E315" s="14" t="inlineStr">
        <is>
          <t>PP0027</t>
        </is>
      </c>
      <c r="F315" s="8" t="inlineStr">
        <is>
          <t>Inner plastic tube (HDPE) for Applicator 10.5 ml-OMAS</t>
        </is>
      </c>
      <c r="G315" s="14" t="inlineStr">
        <is>
          <t>PP2500103</t>
        </is>
      </c>
      <c r="H315" s="14" t="inlineStr">
        <is>
          <t>Idea Stampi S.r.I.</t>
        </is>
      </c>
      <c r="I315" s="14" t="n"/>
      <c r="J315" s="10" t="inlineStr">
        <is>
          <t>11802</t>
        </is>
      </c>
      <c r="K315" s="8" t="n"/>
      <c r="L315" s="14" t="inlineStr">
        <is>
          <t>00.06.2025</t>
        </is>
      </c>
      <c r="M315" s="14" t="n"/>
      <c r="N315" s="14" t="inlineStr">
        <is>
          <t>00.06.2027</t>
        </is>
      </c>
      <c r="O315" s="14" t="n"/>
      <c r="P315" s="10" t="inlineStr">
        <is>
          <t>NA</t>
        </is>
      </c>
      <c r="Q315" s="14" t="n"/>
      <c r="R315" s="21" t="n"/>
      <c r="S315" s="12" t="n"/>
      <c r="T315" s="12" t="n"/>
      <c r="U315" s="13" t="n">
        <v>192000</v>
      </c>
      <c r="V315" s="14" t="inlineStr">
        <is>
          <t>No.</t>
        </is>
      </c>
      <c r="W315" s="14" t="n">
        <v>146</v>
      </c>
      <c r="X315" s="14" t="n"/>
      <c r="Y315" s="90" t="n"/>
      <c r="Z315" s="455">
        <f>U315-W315</f>
        <v/>
      </c>
      <c r="AA315" s="456">
        <f>AC315+AH315+AK315+AN315+AQ315+AT315+AW315+AZ315+BC315+BF315+BI315+BL315+BO315</f>
        <v/>
      </c>
      <c r="AB315" s="457" t="n">
        <v>0</v>
      </c>
      <c r="AC315" s="458">
        <f>Z315-AD315-AE315-AB315</f>
        <v/>
      </c>
      <c r="AD315" s="459" t="n"/>
      <c r="AE315" s="462" t="n">
        <v>0</v>
      </c>
      <c r="AF315" s="14" t="n"/>
      <c r="AG315" s="14" t="n"/>
      <c r="AH315" s="14" t="n"/>
      <c r="AI315" s="14" t="n"/>
      <c r="AJ315" s="14" t="n"/>
      <c r="AK315" s="14" t="n"/>
      <c r="AL315" s="14" t="n"/>
      <c r="AM315" s="14" t="n"/>
      <c r="AN315" s="14" t="n"/>
      <c r="AO315" s="14" t="n"/>
      <c r="AP315" s="14" t="n"/>
      <c r="AQ315" s="14" t="n"/>
      <c r="AR315" s="14" t="n"/>
      <c r="AS315" s="14" t="n"/>
      <c r="AT315" s="14" t="n"/>
      <c r="AU315" s="14" t="n"/>
      <c r="AV315" s="14" t="n"/>
      <c r="AW315" s="14" t="n"/>
      <c r="AX315" s="14" t="n"/>
      <c r="AY315" s="14" t="n"/>
      <c r="AZ315" s="14" t="n"/>
      <c r="BA315" s="14" t="n"/>
      <c r="BB315" s="14" t="n"/>
      <c r="BC315" s="14" t="n"/>
      <c r="BD315" s="14" t="n"/>
      <c r="BE315" s="14" t="n"/>
      <c r="BF315" s="14" t="n"/>
      <c r="BG315" s="14" t="n"/>
      <c r="BH315" s="14" t="n"/>
      <c r="BI315" s="14" t="n"/>
      <c r="BJ315" s="14" t="n"/>
      <c r="BK315" s="14" t="n"/>
      <c r="BL315" s="14" t="n"/>
      <c r="BM315" s="14" t="n"/>
      <c r="BN315" s="14" t="n"/>
      <c r="BO315" s="14" t="n"/>
    </row>
    <row r="316" hidden="1" ht="11.85" customHeight="1">
      <c r="A316" s="14" t="inlineStr">
        <is>
          <t>PP</t>
        </is>
      </c>
      <c r="B316" s="14" t="inlineStr">
        <is>
          <t>09.09.2025</t>
        </is>
      </c>
      <c r="C316" s="14" t="inlineStr">
        <is>
          <t>IDA-2025-009</t>
        </is>
      </c>
      <c r="D316" s="14" t="n">
        <v>2500271</v>
      </c>
      <c r="E316" s="14" t="inlineStr">
        <is>
          <t>PP0033</t>
        </is>
      </c>
      <c r="F316" s="8" t="inlineStr">
        <is>
          <t>Outer plastic tube (HDPE) for Applicator 10.5 ml-OMAS</t>
        </is>
      </c>
      <c r="G316" s="14" t="inlineStr">
        <is>
          <t>PP2500104</t>
        </is>
      </c>
      <c r="H316" s="14" t="inlineStr">
        <is>
          <t>Idea Stampi S.r.I.</t>
        </is>
      </c>
      <c r="I316" s="14" t="n"/>
      <c r="J316" s="10" t="inlineStr">
        <is>
          <t>11803</t>
        </is>
      </c>
      <c r="K316" s="8" t="n"/>
      <c r="L316" s="14" t="inlineStr">
        <is>
          <t>00.05.2025</t>
        </is>
      </c>
      <c r="M316" s="14" t="n"/>
      <c r="N316" s="14" t="inlineStr">
        <is>
          <t>00.05.2027</t>
        </is>
      </c>
      <c r="O316" s="14" t="n"/>
      <c r="P316" s="10" t="inlineStr">
        <is>
          <t>NA</t>
        </is>
      </c>
      <c r="Q316" s="14" t="n"/>
      <c r="R316" s="21" t="n"/>
      <c r="S316" s="12" t="n"/>
      <c r="T316" s="12" t="n"/>
      <c r="U316" s="13" t="n">
        <v>96000</v>
      </c>
      <c r="V316" s="14" t="inlineStr">
        <is>
          <t>No.</t>
        </is>
      </c>
      <c r="W316" s="14" t="n">
        <v>146</v>
      </c>
      <c r="X316" s="14" t="n"/>
      <c r="Y316" s="90" t="n"/>
      <c r="Z316" s="455">
        <f>U316-W316</f>
        <v/>
      </c>
      <c r="AA316" s="456">
        <f>AC316+AH316+AK316+AN316+AQ316+AT316+AW316+AZ316+BC316+BF316+BI316+BL316+BO316</f>
        <v/>
      </c>
      <c r="AB316" s="457" t="n">
        <v>0</v>
      </c>
      <c r="AC316" s="458">
        <f>Z316-AD316-AE316-AB316</f>
        <v/>
      </c>
      <c r="AD316" s="459" t="n"/>
      <c r="AE316" s="462" t="n">
        <v>0</v>
      </c>
      <c r="AF316" s="14" t="n"/>
      <c r="AG316" s="14" t="n"/>
      <c r="AH316" s="14" t="n"/>
      <c r="AI316" s="14" t="n"/>
      <c r="AJ316" s="14" t="n"/>
      <c r="AK316" s="14" t="n"/>
      <c r="AL316" s="14" t="n"/>
      <c r="AM316" s="14" t="n"/>
      <c r="AN316" s="14" t="n"/>
      <c r="AO316" s="14" t="n"/>
      <c r="AP316" s="14" t="n"/>
      <c r="AQ316" s="14" t="n"/>
      <c r="AR316" s="14" t="n"/>
      <c r="AS316" s="14" t="n"/>
      <c r="AT316" s="14" t="n"/>
      <c r="AU316" s="14" t="n"/>
      <c r="AV316" s="14" t="n"/>
      <c r="AW316" s="14" t="n"/>
      <c r="AX316" s="14" t="n"/>
      <c r="AY316" s="14" t="n"/>
      <c r="AZ316" s="14" t="n"/>
      <c r="BA316" s="14" t="n"/>
      <c r="BB316" s="14" t="n"/>
      <c r="BC316" s="14" t="n"/>
      <c r="BD316" s="14" t="n"/>
      <c r="BE316" s="14" t="n"/>
      <c r="BF316" s="14" t="n"/>
      <c r="BG316" s="14" t="n"/>
      <c r="BH316" s="14" t="n"/>
      <c r="BI316" s="14" t="n"/>
      <c r="BJ316" s="14" t="n"/>
      <c r="BK316" s="14" t="n"/>
      <c r="BL316" s="14" t="n"/>
      <c r="BM316" s="14" t="n"/>
      <c r="BN316" s="14" t="n"/>
      <c r="BO316" s="14" t="n"/>
    </row>
    <row r="317" hidden="1" ht="11.85" customHeight="1">
      <c r="A317" s="14" t="inlineStr">
        <is>
          <t>PP</t>
        </is>
      </c>
      <c r="B317" s="14" t="inlineStr">
        <is>
          <t>09.09.2025</t>
        </is>
      </c>
      <c r="C317" s="14" t="inlineStr">
        <is>
          <t>IDA-2025-009</t>
        </is>
      </c>
      <c r="D317" s="14" t="n">
        <v>2500272</v>
      </c>
      <c r="E317" s="14" t="inlineStr">
        <is>
          <t>PP0033</t>
        </is>
      </c>
      <c r="F317" s="8" t="inlineStr">
        <is>
          <t>Outer plastic tube (HDPE) for Applicator 10.5 ml-OMAS</t>
        </is>
      </c>
      <c r="G317" s="14" t="inlineStr">
        <is>
          <t>PP2500105</t>
        </is>
      </c>
      <c r="H317" s="14" t="inlineStr">
        <is>
          <t>Idea Stampi S.r.I.</t>
        </is>
      </c>
      <c r="I317" s="14" t="n"/>
      <c r="J317" s="10" t="inlineStr">
        <is>
          <t>11804</t>
        </is>
      </c>
      <c r="K317" s="8" t="n"/>
      <c r="L317" s="14" t="inlineStr">
        <is>
          <t>00.06.2025</t>
        </is>
      </c>
      <c r="M317" s="14" t="n"/>
      <c r="N317" s="14" t="inlineStr">
        <is>
          <t>00.06.2027</t>
        </is>
      </c>
      <c r="O317" s="14" t="n"/>
      <c r="P317" s="10" t="inlineStr">
        <is>
          <t>NA</t>
        </is>
      </c>
      <c r="Q317" s="14" t="n"/>
      <c r="R317" s="21" t="n"/>
      <c r="S317" s="12" t="n"/>
      <c r="T317" s="12" t="n"/>
      <c r="U317" s="13" t="n">
        <v>96000</v>
      </c>
      <c r="V317" s="14" t="inlineStr">
        <is>
          <t>No.</t>
        </is>
      </c>
      <c r="W317" s="14" t="n">
        <v>146</v>
      </c>
      <c r="X317" s="14" t="n"/>
      <c r="Y317" s="90" t="n"/>
      <c r="Z317" s="455">
        <f>U317-W317</f>
        <v/>
      </c>
      <c r="AA317" s="456">
        <f>AC317+AH317+AK317+AN317+AQ317+AT317+AW317+AZ317+BC317+BF317+BI317+BL317+BO317</f>
        <v/>
      </c>
      <c r="AB317" s="457" t="n">
        <v>0</v>
      </c>
      <c r="AC317" s="458">
        <f>Z317-AD317-AE317-AB317</f>
        <v/>
      </c>
      <c r="AD317" s="459" t="n"/>
      <c r="AE317" s="462" t="n">
        <v>0</v>
      </c>
      <c r="AF317" s="14" t="n"/>
      <c r="AG317" s="14" t="n"/>
      <c r="AH317" s="14" t="n"/>
      <c r="AI317" s="14" t="n"/>
      <c r="AJ317" s="14" t="n"/>
      <c r="AK317" s="14" t="n"/>
      <c r="AL317" s="14" t="n"/>
      <c r="AM317" s="14" t="n"/>
      <c r="AN317" s="14" t="n"/>
      <c r="AO317" s="14" t="n"/>
      <c r="AP317" s="14" t="n"/>
      <c r="AQ317" s="14" t="n"/>
      <c r="AR317" s="14" t="n"/>
      <c r="AS317" s="14" t="n"/>
      <c r="AT317" s="14" t="n"/>
      <c r="AU317" s="14" t="n"/>
      <c r="AV317" s="14" t="n"/>
      <c r="AW317" s="14" t="n"/>
      <c r="AX317" s="14" t="n"/>
      <c r="AY317" s="14" t="n"/>
      <c r="AZ317" s="14" t="n"/>
      <c r="BA317" s="14" t="n"/>
      <c r="BB317" s="14" t="n"/>
      <c r="BC317" s="14" t="n"/>
      <c r="BD317" s="14" t="n"/>
      <c r="BE317" s="14" t="n"/>
      <c r="BF317" s="14" t="n"/>
      <c r="BG317" s="14" t="n"/>
      <c r="BH317" s="14" t="n"/>
      <c r="BI317" s="14" t="n"/>
      <c r="BJ317" s="14" t="n"/>
      <c r="BK317" s="14" t="n"/>
      <c r="BL317" s="14" t="n"/>
      <c r="BM317" s="14" t="n"/>
      <c r="BN317" s="14" t="n"/>
      <c r="BO317" s="14" t="n"/>
    </row>
    <row r="318" hidden="1" ht="11.85" customHeight="1">
      <c r="A318" s="14" t="inlineStr">
        <is>
          <t>RM</t>
        </is>
      </c>
      <c r="B318" s="14" t="inlineStr">
        <is>
          <t>16.09.2025</t>
        </is>
      </c>
      <c r="C318" s="14" t="inlineStr">
        <is>
          <t>SSMC0682025</t>
        </is>
      </c>
      <c r="D318" s="14" t="n">
        <v>2500273</v>
      </c>
      <c r="E318" s="14" t="inlineStr">
        <is>
          <t>RM0075</t>
        </is>
      </c>
      <c r="F318" s="8" t="inlineStr">
        <is>
          <t>Red Iron Oxide</t>
        </is>
      </c>
      <c r="G318" s="14" t="inlineStr">
        <is>
          <t>RM2500045</t>
        </is>
      </c>
      <c r="H318" s="14" t="inlineStr">
        <is>
          <t>nitika pharmacutical specialities pvt.ltd</t>
        </is>
      </c>
      <c r="I318" s="14" t="n"/>
      <c r="J318" s="10" t="inlineStr">
        <is>
          <t>FEOR3P102</t>
        </is>
      </c>
      <c r="K318" s="33" t="n">
        <v>45689</v>
      </c>
      <c r="L318" s="28" t="inlineStr">
        <is>
          <t>00.02.2025</t>
        </is>
      </c>
      <c r="M318" s="14" t="n"/>
      <c r="N318" s="14" t="inlineStr">
        <is>
          <t>00.01.2030</t>
        </is>
      </c>
      <c r="O318" s="14" t="n"/>
      <c r="P318" s="10" t="inlineStr">
        <is>
          <t>NA</t>
        </is>
      </c>
      <c r="Q318" s="14" t="n"/>
      <c r="R318" s="21" t="n">
        <v>5</v>
      </c>
      <c r="S318" s="12" t="n">
        <v>1</v>
      </c>
      <c r="T318" s="12" t="n"/>
      <c r="U318" s="13">
        <f>R318*S318+T318</f>
        <v/>
      </c>
      <c r="V318" s="14" t="inlineStr">
        <is>
          <t>Kg.</t>
        </is>
      </c>
      <c r="W318" s="14" t="n">
        <v>0.08</v>
      </c>
      <c r="X318" s="14" t="n"/>
      <c r="Y318" s="90" t="n"/>
      <c r="Z318" s="455">
        <f>U318-W318</f>
        <v/>
      </c>
      <c r="AA318" s="456">
        <f>AC318+AH318+AK318+AN318+AQ318+AT318+AW318+AZ318+BC318+BF318+BI318+BL318+BO318</f>
        <v/>
      </c>
      <c r="AB318" s="457" t="n">
        <v>0</v>
      </c>
      <c r="AC318" s="458">
        <f>Z318-AD318-AE318-AB318</f>
        <v/>
      </c>
      <c r="AD318" s="459" t="n"/>
      <c r="AE318" s="462" t="n">
        <v>0</v>
      </c>
      <c r="AF318" s="14" t="inlineStr">
        <is>
          <t>23 2-26.10.2025</t>
        </is>
      </c>
      <c r="AG318" s="14" t="inlineStr">
        <is>
          <t>T25J001 T25J002 T25J003</t>
        </is>
      </c>
      <c r="AH318" s="14">
        <f>-(3*0.012)</f>
        <v/>
      </c>
      <c r="AI318" s="14" t="inlineStr">
        <is>
          <t>3-29.10.2025</t>
        </is>
      </c>
      <c r="AJ318" s="14" t="inlineStr">
        <is>
          <t>T25J004-5-6</t>
        </is>
      </c>
      <c r="AK318" s="14">
        <f>-3*(0.012)</f>
        <v/>
      </c>
      <c r="AL318" s="14" t="n"/>
      <c r="AM318" s="14" t="n"/>
      <c r="AN318" s="14" t="n"/>
      <c r="AO318" s="14" t="n"/>
      <c r="AP318" s="14" t="n"/>
      <c r="AQ318" s="14" t="n"/>
      <c r="AR318" s="14" t="n"/>
      <c r="AS318" s="14" t="n"/>
      <c r="AT318" s="14" t="n"/>
      <c r="AU318" s="14" t="n"/>
      <c r="AV318" s="14" t="n"/>
      <c r="AW318" s="14" t="n"/>
      <c r="AX318" s="14" t="n"/>
      <c r="AY318" s="14" t="n"/>
      <c r="AZ318" s="14" t="n"/>
      <c r="BA318" s="14" t="n"/>
      <c r="BB318" s="14" t="n"/>
      <c r="BC318" s="14" t="n"/>
      <c r="BD318" s="14" t="n"/>
      <c r="BE318" s="14" t="n"/>
      <c r="BF318" s="14" t="n"/>
      <c r="BG318" s="14" t="n"/>
      <c r="BH318" s="14" t="n"/>
      <c r="BI318" s="14" t="n"/>
      <c r="BJ318" s="14" t="n"/>
      <c r="BK318" s="14" t="n"/>
      <c r="BL318" s="14" t="n"/>
      <c r="BM318" s="14" t="n"/>
      <c r="BN318" s="14" t="n"/>
      <c r="BO318" s="14" t="n"/>
    </row>
    <row r="319" hidden="1" ht="11.85" customHeight="1">
      <c r="A319" s="8" t="inlineStr">
        <is>
          <t>SP</t>
        </is>
      </c>
      <c r="B319" s="9" t="inlineStr">
        <is>
          <t>24.09.2025</t>
        </is>
      </c>
      <c r="C319" s="14" t="inlineStr">
        <is>
          <t>N.A</t>
        </is>
      </c>
      <c r="D319" s="14" t="n">
        <v>2500276</v>
      </c>
      <c r="E319" s="8" t="inlineStr">
        <is>
          <t>SP0204</t>
        </is>
      </c>
      <c r="F319" s="8" t="inlineStr">
        <is>
          <t>Label for FAS Chlorex Box</t>
        </is>
      </c>
      <c r="G319" s="14" t="inlineStr">
        <is>
          <t>SP2500080</t>
        </is>
      </c>
      <c r="H319" s="14" t="inlineStr">
        <is>
          <t>Golden label</t>
        </is>
      </c>
      <c r="I319" s="14" t="n"/>
      <c r="J319" s="10" t="inlineStr">
        <is>
          <t>FP-ST-5305</t>
        </is>
      </c>
      <c r="K319" s="8" t="n"/>
      <c r="L319" s="14" t="inlineStr">
        <is>
          <t>15.09.2025</t>
        </is>
      </c>
      <c r="M319" s="14" t="n"/>
      <c r="N319" s="14" t="inlineStr">
        <is>
          <t>14.09.2027</t>
        </is>
      </c>
      <c r="O319" s="14" t="n"/>
      <c r="P319" s="10" t="inlineStr">
        <is>
          <t>NA</t>
        </is>
      </c>
      <c r="Q319" s="14" t="n"/>
      <c r="R319" s="21" t="n">
        <v>33</v>
      </c>
      <c r="S319" s="12" t="n">
        <v>1000</v>
      </c>
      <c r="T319" s="12" t="n"/>
      <c r="U319" s="13">
        <f>R319*S319+T319</f>
        <v/>
      </c>
      <c r="V319" s="14" t="inlineStr">
        <is>
          <t>No.</t>
        </is>
      </c>
      <c r="W319" s="14" t="n">
        <v>6</v>
      </c>
      <c r="X319" s="14" t="n"/>
      <c r="Y319" s="90" t="n"/>
      <c r="Z319" s="455">
        <f>U319-W319</f>
        <v/>
      </c>
      <c r="AA319" s="456">
        <f>AC319+AH319+AK319+AN319+AQ319+AT319+AW319+AZ319+BC319+BF319+BI319+BL319+BO319</f>
        <v/>
      </c>
      <c r="AB319" s="457" t="n">
        <v>0</v>
      </c>
      <c r="AC319" s="458">
        <f>Z319-AD319-AE319-AB319</f>
        <v/>
      </c>
      <c r="AD319" s="459" t="n"/>
      <c r="AE319" s="462" t="n">
        <v>0</v>
      </c>
      <c r="AF319" s="14" t="inlineStr">
        <is>
          <t>01.10.2025</t>
        </is>
      </c>
      <c r="AG319" s="14" t="inlineStr">
        <is>
          <t>MR250187</t>
        </is>
      </c>
      <c r="AH319" s="14" t="n">
        <v>-997</v>
      </c>
      <c r="AI319" s="14" t="inlineStr">
        <is>
          <t>02.10.2025</t>
        </is>
      </c>
      <c r="AJ319" s="14" t="inlineStr">
        <is>
          <t>R-MR250187</t>
        </is>
      </c>
      <c r="AK319" s="14" t="n">
        <v>989</v>
      </c>
      <c r="AL319" s="14" t="inlineStr">
        <is>
          <t>08.10.2025</t>
        </is>
      </c>
      <c r="AM319" s="14" t="inlineStr">
        <is>
          <t>L25G005/MR250191</t>
        </is>
      </c>
      <c r="AN319" s="14" t="n">
        <v>-1989</v>
      </c>
      <c r="AO319" s="14" t="inlineStr">
        <is>
          <t>08.10.2025</t>
        </is>
      </c>
      <c r="AP319" s="14" t="inlineStr">
        <is>
          <t>MR250191</t>
        </is>
      </c>
      <c r="AQ319" s="14" t="n">
        <v>-1989</v>
      </c>
      <c r="AR319" s="14" t="inlineStr">
        <is>
          <t>26.10.2025</t>
        </is>
      </c>
      <c r="AS319" s="14" t="inlineStr">
        <is>
          <t>MR250205</t>
        </is>
      </c>
      <c r="AT319" s="14" t="n">
        <v>-3000</v>
      </c>
      <c r="AU319" s="14" t="inlineStr">
        <is>
          <t>28.10.2025</t>
        </is>
      </c>
      <c r="AV319" s="14" t="inlineStr">
        <is>
          <t>R-L25H003</t>
        </is>
      </c>
      <c r="AW319" s="14" t="n">
        <v>470</v>
      </c>
      <c r="AX319" s="14" t="inlineStr">
        <is>
          <t>29.10.2025</t>
        </is>
      </c>
      <c r="AY319" s="14" t="inlineStr">
        <is>
          <t>L25J005</t>
        </is>
      </c>
      <c r="AZ319" s="14" t="n">
        <v>-2000</v>
      </c>
      <c r="BA319" s="14" t="inlineStr">
        <is>
          <t>30.10.2025</t>
        </is>
      </c>
      <c r="BB319" s="14" t="inlineStr">
        <is>
          <t>L25J004</t>
        </is>
      </c>
      <c r="BC319" s="14" t="n">
        <v>-470</v>
      </c>
      <c r="BD319" s="14" t="inlineStr">
        <is>
          <t>08.11.2025</t>
        </is>
      </c>
      <c r="BE319" s="14" t="inlineStr">
        <is>
          <t>R-L25J011 R-L25J005</t>
        </is>
      </c>
      <c r="BF319" s="14">
        <f>(189+498)</f>
        <v/>
      </c>
      <c r="BG319" s="14" t="inlineStr">
        <is>
          <t>11.11.2025</t>
        </is>
      </c>
      <c r="BH319" s="14" t="inlineStr">
        <is>
          <t>L25J009</t>
        </is>
      </c>
      <c r="BI319" s="14" t="n">
        <v>-498</v>
      </c>
      <c r="BJ319" s="14" t="inlineStr">
        <is>
          <t>2-11.11.2025 18.11.2025 30.11.2025 07.12.2025 07.12.2025 08.12.2025 17.12.2025 22.12.2025 23.12.2025 23.12.2025 25.12.2025 2-28.12.2025 29.12.2025 07.01.2026 2-11.01.2026 15.01.2026 2-29.01.2026 01.02.2026 02.02.2026 15.02.2026 23.02.2026</t>
        </is>
      </c>
      <c r="BK319" s="14" t="inlineStr">
        <is>
          <t>L25J010 39 L25J011 L25K002 L25J013 L25L001 L25L002 L25L003 L25K0011 0065 0066 L25K010 L25L005 L25L006 L25L005 L26A006 L26A008 L26A007 L26A009 L26A018 L26A017 L26B001 L26B002 L26A018 L26B010</t>
        </is>
      </c>
      <c r="BL319" s="14">
        <f>-(1000+1000+3662+2000+1014+2768+2059+2000+1000+410+2000+3000+498+2000+2000+191+238+239+660+1310+920+1000+1000+63+200)</f>
        <v/>
      </c>
      <c r="BM319" s="14" t="inlineStr">
        <is>
          <t xml:space="preserve">2-15.11.2025 26.11.2025 27.11.2025 02.12.2025 24.12.2025 2-31.12.2025 04.01.2026 05.01.2026 07.01.2026 08.01.2026 12.01.2026 3-27.01.2026 3-03.02.2026 16.02.2026 3-23.02.2026 </t>
        </is>
      </c>
      <c r="BN319" s="14" t="inlineStr">
        <is>
          <t>R-L25J009 R-L25J010 R-39/2025 R-L25J011 R-L25G005 R-L25K002 R-L25K011 R-L25K010 R-L25H003 R-L25K005 R-L25L001 R-L25L003 R-L25L002 R-L25J003 R-L25L005 R-L25L006 R-L26A006 R-L26A009 R-L26A005 R-L26A007 R-L26A018 R-L26B001 R-L26A017 R-L26B002</t>
        </is>
      </c>
      <c r="BO319" s="14">
        <f>(59+662+1014+221+768+1992+244+498+191+73+200+239+238+21+660+289+676+6+439+63+129+44+80+181+325)</f>
        <v/>
      </c>
    </row>
    <row r="320" hidden="1" ht="11.85" customHeight="1">
      <c r="A320" s="8" t="inlineStr">
        <is>
          <t>TP</t>
        </is>
      </c>
      <c r="B320" s="9" t="inlineStr">
        <is>
          <t>24.09.2025</t>
        </is>
      </c>
      <c r="C320" s="14" t="inlineStr">
        <is>
          <t>N.A</t>
        </is>
      </c>
      <c r="D320" s="14" t="n">
        <v>2500277</v>
      </c>
      <c r="E320" s="8" t="inlineStr">
        <is>
          <t>TP0012</t>
        </is>
      </c>
      <c r="F320" s="8" t="inlineStr">
        <is>
          <t>Label for FAS Chlorex Outer Carton</t>
        </is>
      </c>
      <c r="G320" s="14" t="inlineStr">
        <is>
          <t>TP2500003</t>
        </is>
      </c>
      <c r="H320" s="14" t="inlineStr">
        <is>
          <t>Golden label</t>
        </is>
      </c>
      <c r="I320" s="14" t="n"/>
      <c r="J320" s="10" t="inlineStr">
        <is>
          <t>FP-ST-5305</t>
        </is>
      </c>
      <c r="K320" s="8" t="n"/>
      <c r="L320" s="14" t="inlineStr">
        <is>
          <t>15.09.2025</t>
        </is>
      </c>
      <c r="M320" s="14" t="n"/>
      <c r="N320" s="14" t="inlineStr">
        <is>
          <t>14.09.2027</t>
        </is>
      </c>
      <c r="O320" s="14" t="n"/>
      <c r="P320" s="10" t="inlineStr">
        <is>
          <t>NA</t>
        </is>
      </c>
      <c r="Q320" s="14" t="n"/>
      <c r="R320" s="21" t="n">
        <v>9</v>
      </c>
      <c r="S320" s="12" t="n"/>
      <c r="T320" s="12" t="n"/>
      <c r="U320" s="13" t="n">
        <v>7200</v>
      </c>
      <c r="V320" s="14" t="inlineStr">
        <is>
          <t>No.</t>
        </is>
      </c>
      <c r="W320" s="14" t="n">
        <v>3</v>
      </c>
      <c r="X320" s="14" t="n"/>
      <c r="Y320" s="90" t="n"/>
      <c r="Z320" s="455">
        <f>U320-W320</f>
        <v/>
      </c>
      <c r="AA320" s="456">
        <f>AC320+AH320+AK320+AN320+AQ320+AT320+AW320+AZ320+BC320+BF320+BI320+BL320+BO320</f>
        <v/>
      </c>
      <c r="AB320" s="457" t="n">
        <v>0</v>
      </c>
      <c r="AC320" s="458">
        <f>Z320-AD320-AE320-AB320</f>
        <v/>
      </c>
      <c r="AD320" s="459" t="n"/>
      <c r="AE320" s="462" t="n">
        <v>0</v>
      </c>
      <c r="AF320" s="14" t="inlineStr">
        <is>
          <t>01.10.2025</t>
        </is>
      </c>
      <c r="AG320" s="14" t="inlineStr">
        <is>
          <t>MR250187</t>
        </is>
      </c>
      <c r="AH320" s="14" t="n">
        <v>-397</v>
      </c>
      <c r="AI320" s="14" t="inlineStr">
        <is>
          <t>02.10.2025</t>
        </is>
      </c>
      <c r="AJ320" s="14" t="inlineStr">
        <is>
          <t>R-MR250187</t>
        </is>
      </c>
      <c r="AK320" s="14" t="n">
        <v>393</v>
      </c>
      <c r="AL320" s="14" t="inlineStr">
        <is>
          <t>26.10.2025</t>
        </is>
      </c>
      <c r="AM320" s="14" t="inlineStr">
        <is>
          <t>MR250205</t>
        </is>
      </c>
      <c r="AN320" s="14" t="n">
        <v>-1000</v>
      </c>
      <c r="AO320" s="14" t="inlineStr">
        <is>
          <t>28.07.2025</t>
        </is>
      </c>
      <c r="AP320" s="14" t="inlineStr">
        <is>
          <t>R-L25H003</t>
        </is>
      </c>
      <c r="AQ320" s="14" t="n">
        <v>582</v>
      </c>
      <c r="AR320" s="14" t="inlineStr">
        <is>
          <t>29.10.2025</t>
        </is>
      </c>
      <c r="AS320" s="14" t="inlineStr">
        <is>
          <t>L25J005</t>
        </is>
      </c>
      <c r="AT320" s="14" t="n">
        <v>-393</v>
      </c>
      <c r="AU320" s="14" t="inlineStr">
        <is>
          <t>30.10.2025</t>
        </is>
      </c>
      <c r="AV320" s="14" t="inlineStr">
        <is>
          <t>L25J004</t>
        </is>
      </c>
      <c r="AW320" s="14" t="n">
        <v>-582</v>
      </c>
      <c r="AX320" s="14" t="inlineStr">
        <is>
          <t>08.11.2025 06.11.2025 30.11.2025</t>
        </is>
      </c>
      <c r="AY320" s="14" t="inlineStr">
        <is>
          <t>R-L25J011 R-L25J005</t>
        </is>
      </c>
      <c r="AZ320" s="14">
        <f>(530+317)</f>
        <v/>
      </c>
      <c r="BA320" s="14" t="inlineStr">
        <is>
          <t>11.11.2025</t>
        </is>
      </c>
      <c r="BB320" s="14" t="inlineStr">
        <is>
          <t>L25J009</t>
        </is>
      </c>
      <c r="BC320" s="14" t="n">
        <v>-463</v>
      </c>
      <c r="BD320" s="14" t="inlineStr">
        <is>
          <t>11.11.2025</t>
        </is>
      </c>
      <c r="BE320" s="14" t="inlineStr">
        <is>
          <t>L25J010</t>
        </is>
      </c>
      <c r="BF320" s="14" t="n">
        <v>-317</v>
      </c>
      <c r="BG320" s="14" t="inlineStr">
        <is>
          <t>15.11.2025</t>
        </is>
      </c>
      <c r="BH320" s="14" t="inlineStr">
        <is>
          <t>R-L25J009</t>
        </is>
      </c>
      <c r="BI320" s="14" t="n">
        <v>455</v>
      </c>
      <c r="BJ320" s="14" t="inlineStr">
        <is>
          <t xml:space="preserve">15.11.2025 02.12.2025 24.12.2025 2-31.12.2025 04.01.2026 05.01.2026 06.01.2026 08.01.2026 12.01.2026 27.01.2026 3-03.02.2026 3-23.02.2026 </t>
        </is>
      </c>
      <c r="BK320" s="14" t="inlineStr">
        <is>
          <t>R-L25J010 R-L25J011 R-L25K002 R-L25K011 R-L25K010 R-L25H003 R-L25K005 R-L25L001 R-L25L003 R-L25L002 R-L25J003 R-L25L005 R-L26A009 R-L26A005 R-L26A007 R-L26B001 R-L26A017 R-L26B002</t>
        </is>
      </c>
      <c r="BL320" s="14">
        <f>(257+118+701+914+133+448+56+707+64+715+151+488+964+22+436+23+134+506+316+596)</f>
        <v/>
      </c>
      <c r="BM320" s="14" t="inlineStr">
        <is>
          <t>18.11.2025 26.11.2025 07.12.2025 17.12.2025 22.12.2025 22.12.2025 23.12.2025 25.12.2025 28.12.2025 29.12.2025 07.01.2026 2-11.01.2026  15.01.2026 29.01.2026 01.02.2026 02.02.2026 23.02.2026</t>
        </is>
      </c>
      <c r="BN320" s="14" t="inlineStr">
        <is>
          <t>L25J011 L25K002 L25L001 L25L003 L25K0011 0065 0066 L25K010 L25L005  L25K005 L26A006 L26A008 L26A007 L26A009 L26A017 L26B001 L26B001 L26B010</t>
        </is>
      </c>
      <c r="BO320" s="14">
        <f>-(712+1000+500+500+1000+1000+118+701+914+1000+1000+64+56+151+488+448+707+715+23)</f>
        <v/>
      </c>
    </row>
    <row r="321" hidden="1" ht="11.85" customHeight="1">
      <c r="A321" s="8" t="inlineStr">
        <is>
          <t>SP</t>
        </is>
      </c>
      <c r="B321" s="9" t="inlineStr">
        <is>
          <t>24.09.2025</t>
        </is>
      </c>
      <c r="C321" s="14" t="inlineStr">
        <is>
          <t>N.A</t>
        </is>
      </c>
      <c r="D321" s="14" t="n">
        <v>2500278</v>
      </c>
      <c r="E321" s="8" t="inlineStr">
        <is>
          <t>SP0150</t>
        </is>
      </c>
      <c r="F321" s="8" t="inlineStr">
        <is>
          <t>Label-FAS Chlorex Sterile Solution 2% Tinted-26ml [Size 7.5 cm x 7 cm] (Reference Code: FASC2AEN26OC)</t>
        </is>
      </c>
      <c r="G321" s="14" t="inlineStr">
        <is>
          <t>SP2500081</t>
        </is>
      </c>
      <c r="H321" s="14" t="inlineStr">
        <is>
          <t>Golden label</t>
        </is>
      </c>
      <c r="I321" s="14" t="n"/>
      <c r="J321" s="10" t="inlineStr">
        <is>
          <t>FP-ST-53055</t>
        </is>
      </c>
      <c r="K321" s="8" t="n"/>
      <c r="L321" s="14" t="inlineStr">
        <is>
          <t>15.09.2025</t>
        </is>
      </c>
      <c r="M321" s="14" t="n"/>
      <c r="N321" s="14" t="inlineStr">
        <is>
          <t>14.09.2027</t>
        </is>
      </c>
      <c r="O321" s="14" t="n"/>
      <c r="P321" s="10" t="inlineStr">
        <is>
          <t>NA</t>
        </is>
      </c>
      <c r="Q321" s="14" t="n"/>
      <c r="R321" s="21" t="n">
        <v>8</v>
      </c>
      <c r="S321" s="12" t="n"/>
      <c r="T321" s="12" t="n"/>
      <c r="U321" s="13" t="n">
        <v>16000</v>
      </c>
      <c r="V321" s="14" t="inlineStr">
        <is>
          <t>No.</t>
        </is>
      </c>
      <c r="W321" s="14" t="n">
        <v>3</v>
      </c>
      <c r="X321" s="14" t="n"/>
      <c r="Y321" s="90" t="n"/>
      <c r="Z321" s="455">
        <f>U321-W321</f>
        <v/>
      </c>
      <c r="AA321" s="456">
        <f>AC321+AH321+AK321+AN321+AQ321+AT321+AW321+AZ321+BC321+BF321+BI321+BL321+BO321</f>
        <v/>
      </c>
      <c r="AB321" s="457" t="n">
        <v>0</v>
      </c>
      <c r="AC321" s="458">
        <f>Z321-AD321-AE321-AB321</f>
        <v/>
      </c>
      <c r="AD321" s="459" t="n"/>
      <c r="AE321" s="462" t="n">
        <v>0</v>
      </c>
      <c r="AF321" s="14" t="inlineStr">
        <is>
          <t>01.10.2025</t>
        </is>
      </c>
      <c r="AG321" s="14" t="inlineStr">
        <is>
          <t>MR250187</t>
        </is>
      </c>
      <c r="AH321" s="14" t="n">
        <v>-1997</v>
      </c>
      <c r="AI321" s="14" t="inlineStr">
        <is>
          <t>02.10.2025</t>
        </is>
      </c>
      <c r="AJ321" s="14" t="inlineStr">
        <is>
          <t>R-MR250187</t>
        </is>
      </c>
      <c r="AK321" s="14" t="n">
        <v>1971</v>
      </c>
      <c r="AL321" s="14" t="inlineStr">
        <is>
          <t>21.01.2026</t>
        </is>
      </c>
      <c r="AM321" s="14" t="inlineStr">
        <is>
          <t>R-L26A010</t>
        </is>
      </c>
      <c r="AN321" s="14" t="n">
        <v>66</v>
      </c>
      <c r="AO321" s="14" t="n"/>
      <c r="AP321" s="14" t="n"/>
      <c r="AQ321" s="14" t="n"/>
      <c r="AR321" s="14" t="inlineStr">
        <is>
          <t>15.01.2026</t>
        </is>
      </c>
      <c r="AS321" s="14" t="inlineStr">
        <is>
          <t>L26A010</t>
        </is>
      </c>
      <c r="AT321" s="14" t="n">
        <v>-2000</v>
      </c>
      <c r="AU321" s="14" t="n"/>
      <c r="AV321" s="14" t="n"/>
      <c r="AW321" s="14" t="n"/>
      <c r="AX321" s="14" t="n"/>
      <c r="AY321" s="14" t="n"/>
      <c r="AZ321" s="14" t="n"/>
      <c r="BA321" s="14" t="n"/>
      <c r="BB321" s="14" t="n"/>
      <c r="BC321" s="14" t="n"/>
      <c r="BD321" s="14" t="n"/>
      <c r="BE321" s="14" t="n"/>
      <c r="BF321" s="14" t="n"/>
      <c r="BG321" s="14" t="n"/>
      <c r="BH321" s="14" t="n"/>
      <c r="BI321" s="14" t="n"/>
      <c r="BJ321" s="14" t="n"/>
      <c r="BK321" s="14" t="n"/>
      <c r="BL321" s="14" t="n"/>
      <c r="BM321" s="14" t="n"/>
      <c r="BN321" s="14" t="n"/>
      <c r="BO321" s="14" t="n"/>
    </row>
    <row r="322" hidden="1" ht="11.85" customHeight="1">
      <c r="A322" s="14" t="inlineStr">
        <is>
          <t>PP</t>
        </is>
      </c>
      <c r="B322" s="35" t="inlineStr">
        <is>
          <t>05.10.2025</t>
        </is>
      </c>
      <c r="C322" s="8" t="inlineStr">
        <is>
          <t>NA</t>
        </is>
      </c>
      <c r="D322" s="14" t="n">
        <v>2500281</v>
      </c>
      <c r="E322" s="14" t="inlineStr">
        <is>
          <t>PP0024</t>
        </is>
      </c>
      <c r="F322" s="8" t="inlineStr">
        <is>
          <t>Aluminum Seal Disc PE-Coat- D: 18mm</t>
        </is>
      </c>
      <c r="G322" s="14" t="n">
        <v>2025000002</v>
      </c>
      <c r="H322" s="14" t="inlineStr">
        <is>
          <t>Propharm International S.R.L.</t>
        </is>
      </c>
      <c r="I322" s="14" t="n"/>
      <c r="J322" s="10" t="inlineStr">
        <is>
          <t>533633-01</t>
        </is>
      </c>
      <c r="K322" s="8" t="n"/>
      <c r="L322" s="35" t="inlineStr">
        <is>
          <t>12.06.2025</t>
        </is>
      </c>
      <c r="M322" s="35" t="inlineStr">
        <is>
          <t> </t>
        </is>
      </c>
      <c r="N322" s="14" t="inlineStr">
        <is>
          <t>N.A</t>
        </is>
      </c>
      <c r="O322" s="14" t="n"/>
      <c r="P322" s="10" t="inlineStr">
        <is>
          <t>12.12.2026</t>
        </is>
      </c>
      <c r="Q322" s="14" t="inlineStr">
        <is>
          <t>12.10.2027</t>
        </is>
      </c>
      <c r="R322" s="21" t="n"/>
      <c r="S322" s="12" t="n"/>
      <c r="T322" s="12" t="n"/>
      <c r="U322" s="13" t="n">
        <v>90000</v>
      </c>
      <c r="V322" s="14" t="inlineStr">
        <is>
          <t>No.</t>
        </is>
      </c>
      <c r="W322" s="14" t="n">
        <v>32</v>
      </c>
      <c r="X322" s="14" t="n"/>
      <c r="Y322" s="90" t="n"/>
      <c r="Z322" s="455">
        <f>U322-W322</f>
        <v/>
      </c>
      <c r="AA322" s="456">
        <f>AC322+AH322+AK322+AN322+AQ322+AT322+AW322+AZ322+BC322+BF322+BI322+BL322+BO322</f>
        <v/>
      </c>
      <c r="AB322" s="457" t="n">
        <v>0</v>
      </c>
      <c r="AC322" s="458">
        <f>Z322-AD322-AE322-AB322</f>
        <v/>
      </c>
      <c r="AD322" s="459" t="n"/>
      <c r="AE322" s="462" t="n">
        <v>0</v>
      </c>
      <c r="AF322" s="14" t="n"/>
      <c r="AG322" s="14" t="n"/>
      <c r="AH322" s="14" t="n"/>
      <c r="AI322" s="14" t="n"/>
      <c r="AJ322" s="14" t="n"/>
      <c r="AK322" s="14" t="n"/>
      <c r="AL322" s="14" t="n"/>
      <c r="AM322" s="14" t="n"/>
      <c r="AN322" s="14" t="n"/>
      <c r="AO322" s="14" t="n"/>
      <c r="AP322" s="14" t="n"/>
      <c r="AQ322" s="14" t="n"/>
      <c r="AR322" s="14" t="n"/>
      <c r="AS322" s="14" t="n"/>
      <c r="AT322" s="14" t="n"/>
      <c r="AU322" s="14" t="n"/>
      <c r="AV322" s="14" t="n"/>
      <c r="AW322" s="14" t="n"/>
      <c r="AX322" s="14" t="n"/>
      <c r="AY322" s="14" t="n"/>
      <c r="AZ322" s="14" t="n"/>
      <c r="BA322" s="14" t="n"/>
      <c r="BB322" s="14" t="n"/>
      <c r="BC322" s="14" t="n"/>
      <c r="BD322" s="14" t="n"/>
      <c r="BE322" s="14" t="n"/>
      <c r="BF322" s="14" t="n"/>
      <c r="BG322" s="14" t="n"/>
      <c r="BH322" s="14" t="n"/>
      <c r="BI322" s="14" t="n"/>
      <c r="BJ322" s="14" t="n"/>
      <c r="BK322" s="14" t="n"/>
      <c r="BL322" s="14" t="n"/>
      <c r="BM322" s="14" t="n"/>
      <c r="BN322" s="14" t="n"/>
      <c r="BO322" s="14" t="n"/>
    </row>
    <row r="323" hidden="1" ht="11.85" customHeight="1">
      <c r="A323" s="14" t="inlineStr">
        <is>
          <t>RM</t>
        </is>
      </c>
      <c r="B323" s="35" t="inlineStr">
        <is>
          <t>05.10.2025</t>
        </is>
      </c>
      <c r="C323" s="8" t="inlineStr">
        <is>
          <t>NA</t>
        </is>
      </c>
      <c r="D323" s="14" t="n">
        <v>2500282</v>
      </c>
      <c r="E323" s="14" t="inlineStr">
        <is>
          <t>RM0073</t>
        </is>
      </c>
      <c r="F323" s="8" t="inlineStr">
        <is>
          <t>Apixaban</t>
        </is>
      </c>
      <c r="G323" s="14" t="n">
        <v>2025000003</v>
      </c>
      <c r="H323" s="14" t="inlineStr">
        <is>
          <t>VIRDEV INTERMEDIATES PVT. LTD.</t>
        </is>
      </c>
      <c r="I323" s="14" t="n"/>
      <c r="J323" s="10" t="inlineStr">
        <is>
          <t>APNZ250007</t>
        </is>
      </c>
      <c r="K323" s="8" t="n"/>
      <c r="L323" s="14" t="inlineStr">
        <is>
          <t>00.04.2025</t>
        </is>
      </c>
      <c r="M323" s="14" t="n"/>
      <c r="N323" s="14" t="inlineStr">
        <is>
          <t>N.A</t>
        </is>
      </c>
      <c r="O323" s="14" t="n"/>
      <c r="P323" s="10" t="inlineStr">
        <is>
          <t>00.03.2028</t>
        </is>
      </c>
      <c r="Q323" s="14" t="n"/>
      <c r="R323" s="21" t="n"/>
      <c r="S323" s="12" t="n"/>
      <c r="T323" s="12" t="n"/>
      <c r="U323" s="13" t="n">
        <v>3.5</v>
      </c>
      <c r="V323" s="14" t="inlineStr">
        <is>
          <t>Kg.</t>
        </is>
      </c>
      <c r="W323" s="14" t="n">
        <v>0.07000000000000001</v>
      </c>
      <c r="X323" s="14" t="n"/>
      <c r="Y323" s="90" t="n"/>
      <c r="Z323" s="455">
        <f>U323-W323</f>
        <v/>
      </c>
      <c r="AA323" s="456">
        <f>AC323+AH323+AK323+AN323+AQ323+AT323+AW323+AZ323+BC323+BF323+BI323+BL323+BO323</f>
        <v/>
      </c>
      <c r="AB323" s="457" t="n">
        <v>0</v>
      </c>
      <c r="AC323" s="458">
        <f>Z323-AD323-AE323-AB323</f>
        <v/>
      </c>
      <c r="AD323" s="459" t="n"/>
      <c r="AE323" s="462" t="n">
        <v>0</v>
      </c>
      <c r="AF323" s="14" t="inlineStr">
        <is>
          <t>20.10.2025</t>
        </is>
      </c>
      <c r="AG323" s="14" t="inlineStr">
        <is>
          <t>MR250203</t>
        </is>
      </c>
      <c r="AH323" s="14" t="n">
        <v>-0.005</v>
      </c>
      <c r="AI323" s="14" t="inlineStr">
        <is>
          <t>20.10.2025</t>
        </is>
      </c>
      <c r="AJ323" s="14" t="inlineStr">
        <is>
          <t>MR250204</t>
        </is>
      </c>
      <c r="AK323" s="14" t="n">
        <v>-0.005</v>
      </c>
      <c r="AL323" s="14" t="inlineStr">
        <is>
          <t>23.10.2025 2-26.10.2025</t>
        </is>
      </c>
      <c r="AM323" s="14" t="inlineStr">
        <is>
          <t>T25J001 T25J002 T25J003</t>
        </is>
      </c>
      <c r="AN323" s="14">
        <f>-(0.5012+0.5012+0.5012)</f>
        <v/>
      </c>
      <c r="AO323" s="14" t="inlineStr">
        <is>
          <t>3-29.10.2025</t>
        </is>
      </c>
      <c r="AP323" s="14" t="inlineStr">
        <is>
          <t>T25J004 T25J005 T25J006</t>
        </is>
      </c>
      <c r="AQ323" s="14">
        <f>-(0.5012+0.5012+0.5012)</f>
        <v/>
      </c>
      <c r="AR323" s="14" t="n"/>
      <c r="AS323" s="14" t="n"/>
      <c r="AT323" s="14" t="n"/>
      <c r="AU323" s="14" t="n"/>
      <c r="AV323" s="14" t="n"/>
      <c r="AW323" s="14" t="n"/>
      <c r="AX323" s="14" t="n"/>
      <c r="AY323" s="14" t="n"/>
      <c r="AZ323" s="14" t="n"/>
      <c r="BA323" s="14" t="n"/>
      <c r="BB323" s="14" t="n"/>
      <c r="BC323" s="14" t="n"/>
      <c r="BD323" s="14" t="n"/>
      <c r="BE323" s="14" t="n"/>
      <c r="BF323" s="14" t="n"/>
      <c r="BG323" s="14" t="n"/>
      <c r="BH323" s="14" t="n"/>
      <c r="BI323" s="14" t="n"/>
      <c r="BJ323" s="14" t="n"/>
      <c r="BK323" s="14" t="n"/>
      <c r="BL323" s="14" t="n"/>
      <c r="BM323" s="14" t="n"/>
      <c r="BN323" s="14" t="n"/>
      <c r="BO323" s="14" t="n"/>
    </row>
    <row r="324" hidden="1" ht="11.85" customHeight="1">
      <c r="A324" s="14" t="inlineStr">
        <is>
          <t>SP</t>
        </is>
      </c>
      <c r="B324" s="14" t="inlineStr">
        <is>
          <t>06.10.2025</t>
        </is>
      </c>
      <c r="C324" s="8" t="inlineStr">
        <is>
          <t>NA</t>
        </is>
      </c>
      <c r="D324" s="14" t="n">
        <v>2500291</v>
      </c>
      <c r="E324" s="14" t="inlineStr">
        <is>
          <t>SP0005</t>
        </is>
      </c>
      <c r="F324" s="8" t="inlineStr">
        <is>
          <t>Label, printed-round Self-Adhesive for 5mm Trocar</t>
        </is>
      </c>
      <c r="G324" s="14" t="n">
        <v>2025000012</v>
      </c>
      <c r="H324" s="14" t="inlineStr">
        <is>
          <t>Surgsci Medical Ltd.</t>
        </is>
      </c>
      <c r="I324" s="14" t="n"/>
      <c r="J324" s="10" t="inlineStr">
        <is>
          <t>NA</t>
        </is>
      </c>
      <c r="K324" s="8" t="n"/>
      <c r="L324" s="28" t="inlineStr">
        <is>
          <t>06.10.2025</t>
        </is>
      </c>
      <c r="M324" s="14" t="n"/>
      <c r="N324" s="28" t="inlineStr">
        <is>
          <t>05.10.2028</t>
        </is>
      </c>
      <c r="O324" s="14" t="n"/>
      <c r="P324" s="10" t="n"/>
      <c r="Q324" s="14" t="n"/>
      <c r="R324" s="21" t="n"/>
      <c r="S324" s="12" t="n"/>
      <c r="T324" s="12" t="n"/>
      <c r="U324" s="13" t="n">
        <v>4950</v>
      </c>
      <c r="V324" s="14" t="inlineStr">
        <is>
          <t>No.</t>
        </is>
      </c>
      <c r="W324" s="14" t="n">
        <v>3</v>
      </c>
      <c r="X324" s="14" t="n"/>
      <c r="Y324" s="90" t="n"/>
      <c r="Z324" s="455">
        <f>U324-W324</f>
        <v/>
      </c>
      <c r="AA324" s="456">
        <f>AC324+AH324+AK324+AN324+AQ324+AT324+AW324+AZ324+BC324+BF324+BI324+BL324+BO324</f>
        <v/>
      </c>
      <c r="AB324" s="457" t="n">
        <v>0</v>
      </c>
      <c r="AC324" s="458">
        <f>Z324-AD324-AE324-AB324</f>
        <v/>
      </c>
      <c r="AD324" s="459" t="n"/>
      <c r="AE324" s="462" t="n">
        <v>0</v>
      </c>
      <c r="AF324" s="14" t="inlineStr">
        <is>
          <t>08.10.2025</t>
        </is>
      </c>
      <c r="AG324" s="14" t="inlineStr">
        <is>
          <t>TLT20250704</t>
        </is>
      </c>
      <c r="AH324" s="14" t="n">
        <v>-4947</v>
      </c>
      <c r="AI324" s="14" t="inlineStr">
        <is>
          <t>22.10.2025</t>
        </is>
      </c>
      <c r="AJ324" s="14" t="inlineStr">
        <is>
          <t>R-TLT20250704</t>
        </is>
      </c>
      <c r="AK324" s="14" t="n">
        <v>87</v>
      </c>
      <c r="AL324" s="14" t="n"/>
      <c r="AM324" s="14" t="n"/>
      <c r="AN324" s="14" t="n"/>
      <c r="AO324" s="14" t="n"/>
      <c r="AP324" s="14" t="n"/>
      <c r="AQ324" s="14" t="n"/>
      <c r="AR324" s="14" t="n"/>
      <c r="AS324" s="14" t="n"/>
      <c r="AT324" s="14" t="n"/>
      <c r="AU324" s="14" t="n"/>
      <c r="AV324" s="14" t="n"/>
      <c r="AW324" s="14" t="n"/>
      <c r="AX324" s="14" t="n"/>
      <c r="AY324" s="14" t="n"/>
      <c r="AZ324" s="14" t="n"/>
      <c r="BA324" s="14" t="n"/>
      <c r="BB324" s="14" t="n"/>
      <c r="BC324" s="14" t="n"/>
      <c r="BD324" s="14" t="n"/>
      <c r="BE324" s="14" t="n"/>
      <c r="BF324" s="14" t="n"/>
      <c r="BG324" s="14" t="n"/>
      <c r="BH324" s="14" t="n"/>
      <c r="BI324" s="14" t="n"/>
      <c r="BJ324" s="14" t="n"/>
      <c r="BK324" s="14" t="n"/>
      <c r="BL324" s="14" t="n"/>
      <c r="BM324" s="14" t="n"/>
      <c r="BN324" s="14" t="n"/>
      <c r="BO324" s="14" t="n"/>
    </row>
    <row r="325" hidden="1" ht="11.85" customHeight="1">
      <c r="A325" s="14" t="inlineStr">
        <is>
          <t>SP</t>
        </is>
      </c>
      <c r="B325" s="14" t="inlineStr">
        <is>
          <t>06.10.2025</t>
        </is>
      </c>
      <c r="C325" s="8" t="inlineStr">
        <is>
          <t>NA</t>
        </is>
      </c>
      <c r="D325" s="14" t="n">
        <v>2500294</v>
      </c>
      <c r="E325" s="14" t="inlineStr">
        <is>
          <t>SP0035</t>
        </is>
      </c>
      <c r="F325" s="8" t="inlineStr">
        <is>
          <t>Label, printed-round Self-Adhesive for 10mm Trocar</t>
        </is>
      </c>
      <c r="G325" s="14" t="n">
        <v>2025000015</v>
      </c>
      <c r="H325" s="14" t="inlineStr">
        <is>
          <t>Surgsci Medical Ltd.</t>
        </is>
      </c>
      <c r="I325" s="14" t="n"/>
      <c r="J325" s="10" t="inlineStr">
        <is>
          <t>NA</t>
        </is>
      </c>
      <c r="K325" s="8" t="n"/>
      <c r="L325" s="28" t="inlineStr">
        <is>
          <t>06.10.2025</t>
        </is>
      </c>
      <c r="M325" s="14" t="n"/>
      <c r="N325" s="28" t="inlineStr">
        <is>
          <t>05.10.2028</t>
        </is>
      </c>
      <c r="O325" s="14" t="n"/>
      <c r="P325" s="10" t="n"/>
      <c r="Q325" s="14" t="n"/>
      <c r="R325" s="21" t="n"/>
      <c r="S325" s="12" t="n"/>
      <c r="T325" s="12" t="n"/>
      <c r="U325" s="13" t="n">
        <v>6500</v>
      </c>
      <c r="V325" s="14" t="inlineStr">
        <is>
          <t>No.</t>
        </is>
      </c>
      <c r="W325" s="14" t="n">
        <v>3</v>
      </c>
      <c r="X325" s="14" t="n"/>
      <c r="Y325" s="90" t="n"/>
      <c r="Z325" s="455">
        <f>U325-W325</f>
        <v/>
      </c>
      <c r="AA325" s="456">
        <f>AC325+AH325+AK325+AN325+AQ325+AT325+AW325+AZ325+BC325+BF325+BI325+BL325+BO325</f>
        <v/>
      </c>
      <c r="AB325" s="457" t="n">
        <v>0</v>
      </c>
      <c r="AC325" s="458">
        <f>Z325-AD325-AE325-AB325</f>
        <v/>
      </c>
      <c r="AD325" s="459" t="n"/>
      <c r="AE325" s="462" t="n">
        <v>0</v>
      </c>
      <c r="AF325" s="14" t="inlineStr">
        <is>
          <t>08.10.2025</t>
        </is>
      </c>
      <c r="AG325" s="14" t="inlineStr">
        <is>
          <t>TLT20250704</t>
        </is>
      </c>
      <c r="AH325" s="14" t="n">
        <v>-6497</v>
      </c>
      <c r="AI325" s="14" t="n"/>
      <c r="AJ325" s="14" t="n"/>
      <c r="AK325" s="14" t="n"/>
      <c r="AL325" s="14" t="n"/>
      <c r="AM325" s="14" t="n"/>
      <c r="AN325" s="14" t="n"/>
      <c r="AO325" s="14" t="n"/>
      <c r="AP325" s="14" t="n"/>
      <c r="AQ325" s="14" t="n"/>
      <c r="AR325" s="14" t="inlineStr">
        <is>
          <t>22.10.2025</t>
        </is>
      </c>
      <c r="AS325" s="14" t="inlineStr">
        <is>
          <t>R-TLT20250704</t>
        </is>
      </c>
      <c r="AT325" s="14" t="n">
        <v>1854</v>
      </c>
      <c r="AU325" s="14" t="n"/>
      <c r="AV325" s="14" t="n"/>
      <c r="AW325" s="14" t="n"/>
      <c r="AX325" s="14" t="n"/>
      <c r="AY325" s="14" t="n"/>
      <c r="AZ325" s="14" t="n"/>
      <c r="BA325" s="14" t="n"/>
      <c r="BB325" s="14" t="n"/>
      <c r="BC325" s="14" t="n"/>
      <c r="BD325" s="14" t="n"/>
      <c r="BE325" s="14" t="n"/>
      <c r="BF325" s="14" t="n"/>
      <c r="BG325" s="14" t="n"/>
      <c r="BH325" s="14" t="n"/>
      <c r="BI325" s="14" t="n"/>
      <c r="BJ325" s="14" t="n"/>
      <c r="BK325" s="14" t="n"/>
      <c r="BL325" s="14" t="n"/>
      <c r="BM325" s="14" t="n"/>
      <c r="BN325" s="14" t="n"/>
      <c r="BO325" s="14" t="n"/>
    </row>
    <row r="326" hidden="1" ht="11.85" customHeight="1">
      <c r="A326" s="14" t="inlineStr">
        <is>
          <t>RM</t>
        </is>
      </c>
      <c r="B326" s="14" t="inlineStr">
        <is>
          <t>16.10.2025</t>
        </is>
      </c>
      <c r="C326" s="14" t="inlineStr">
        <is>
          <t>NA</t>
        </is>
      </c>
      <c r="D326" s="14" t="n">
        <v>2500361</v>
      </c>
      <c r="E326" s="14" t="inlineStr">
        <is>
          <t>RM0060</t>
        </is>
      </c>
      <c r="F326" s="8" t="inlineStr">
        <is>
          <t>Riboflavin</t>
        </is>
      </c>
      <c r="G326" s="14" t="n">
        <v>2025000082</v>
      </c>
      <c r="H326" s="14" t="inlineStr">
        <is>
          <t>DSM Nutritional product L.t.d</t>
        </is>
      </c>
      <c r="I326" s="14" t="n"/>
      <c r="J326" s="10" t="inlineStr">
        <is>
          <t>UQ40320591</t>
        </is>
      </c>
      <c r="K326" s="8" t="n"/>
      <c r="L326" s="14" t="inlineStr">
        <is>
          <t>31.03.2024</t>
        </is>
      </c>
      <c r="M326" s="14" t="n"/>
      <c r="N326" s="14" t="inlineStr">
        <is>
          <t>31.03.2027</t>
        </is>
      </c>
      <c r="O326" s="14" t="n"/>
      <c r="P326" s="10" t="inlineStr">
        <is>
          <t>NA</t>
        </is>
      </c>
      <c r="Q326" s="14" t="n"/>
      <c r="R326" s="21" t="n"/>
      <c r="S326" s="12" t="n"/>
      <c r="T326" s="12" t="n"/>
      <c r="U326" s="13" t="n">
        <v>0.21</v>
      </c>
      <c r="V326" s="14" t="inlineStr">
        <is>
          <t>Kg.</t>
        </is>
      </c>
      <c r="W326" s="14">
        <f>(0.03+0.03)</f>
        <v/>
      </c>
      <c r="X326" s="14" t="n"/>
      <c r="Y326" s="90" t="n"/>
      <c r="Z326" s="455">
        <f>U326-W326</f>
        <v/>
      </c>
      <c r="AA326" s="456">
        <f>AC326+AH326+AK326+AN326+AQ326+AT326+AW326+AZ326+BC326+BF326+BI326+BL326+BO326</f>
        <v/>
      </c>
      <c r="AB326" s="457" t="n">
        <v>0</v>
      </c>
      <c r="AC326" s="458">
        <f>Z326-AD326-AE326-AB326</f>
        <v/>
      </c>
      <c r="AD326" s="459" t="n"/>
      <c r="AE326" s="462" t="n">
        <v>0</v>
      </c>
      <c r="AF326" s="14" t="n"/>
      <c r="AG326" s="14" t="n"/>
      <c r="AH326" s="14" t="n"/>
      <c r="AI326" s="14" t="n"/>
      <c r="AJ326" s="14" t="n"/>
      <c r="AK326" s="14" t="n"/>
      <c r="AL326" s="14" t="n"/>
      <c r="AM326" s="14" t="n"/>
      <c r="AN326" s="14" t="n"/>
      <c r="AO326" s="14" t="n"/>
      <c r="AP326" s="14" t="n"/>
      <c r="AQ326" s="14" t="n"/>
      <c r="AR326" s="14" t="n"/>
      <c r="AS326" s="14" t="n"/>
      <c r="AT326" s="14" t="n"/>
      <c r="AU326" s="14" t="n"/>
      <c r="AV326" s="14" t="n"/>
      <c r="AW326" s="14" t="n"/>
      <c r="AX326" s="14" t="n"/>
      <c r="AY326" s="14" t="n"/>
      <c r="AZ326" s="14" t="n"/>
      <c r="BA326" s="14" t="n"/>
      <c r="BB326" s="14" t="n"/>
      <c r="BC326" s="14" t="n"/>
      <c r="BD326" s="14" t="n"/>
      <c r="BE326" s="14" t="n"/>
      <c r="BF326" s="14" t="n"/>
      <c r="BG326" s="14" t="n"/>
      <c r="BH326" s="14" t="n"/>
      <c r="BI326" s="14" t="n"/>
      <c r="BJ326" s="14" t="n"/>
      <c r="BK326" s="14" t="n"/>
      <c r="BL326" s="14" t="n"/>
      <c r="BM326" s="14" t="n"/>
      <c r="BN326" s="14" t="n"/>
      <c r="BO326" s="14" t="n"/>
    </row>
    <row r="327" hidden="1" ht="11.85" customHeight="1">
      <c r="A327" s="14" t="inlineStr">
        <is>
          <t>RM</t>
        </is>
      </c>
      <c r="B327" s="14" t="inlineStr">
        <is>
          <t>16.10.2025</t>
        </is>
      </c>
      <c r="C327" s="14" t="inlineStr">
        <is>
          <t>NA</t>
        </is>
      </c>
      <c r="D327" s="14" t="n">
        <v>2500362</v>
      </c>
      <c r="E327" s="14" t="inlineStr">
        <is>
          <t>RM0062</t>
        </is>
      </c>
      <c r="F327" s="8" t="inlineStr">
        <is>
          <t>Biotin</t>
        </is>
      </c>
      <c r="G327" s="14" t="n">
        <v>2025000083</v>
      </c>
      <c r="H327" s="14" t="inlineStr">
        <is>
          <t>DSM Nutritional product L.t.d</t>
        </is>
      </c>
      <c r="I327" s="14" t="n"/>
      <c r="J327" s="10" t="inlineStr">
        <is>
          <t>UE02404004</t>
        </is>
      </c>
      <c r="K327" s="8" t="n"/>
      <c r="L327" s="14" t="inlineStr">
        <is>
          <t>07.04.2024</t>
        </is>
      </c>
      <c r="M327" s="14" t="n"/>
      <c r="N327" s="14" t="inlineStr">
        <is>
          <t>07.04.2027</t>
        </is>
      </c>
      <c r="O327" s="14" t="n"/>
      <c r="P327" s="10" t="inlineStr">
        <is>
          <t>NA</t>
        </is>
      </c>
      <c r="Q327" s="14" t="n"/>
      <c r="R327" s="21" t="n"/>
      <c r="S327" s="12" t="n"/>
      <c r="T327" s="12" t="n"/>
      <c r="U327" s="13" t="n">
        <v>0.1</v>
      </c>
      <c r="V327" s="14" t="inlineStr">
        <is>
          <t>Kg.</t>
        </is>
      </c>
      <c r="W327" s="14">
        <f>(0.02+0.03)</f>
        <v/>
      </c>
      <c r="X327" s="14" t="n"/>
      <c r="Y327" s="90" t="n"/>
      <c r="Z327" s="455">
        <f>U327-W327</f>
        <v/>
      </c>
      <c r="AA327" s="456">
        <f>AC327+AH327+AK327+AN327+AQ327+AT327+AW327+AZ327+BC327+BF327+BI327+BL327+BO327</f>
        <v/>
      </c>
      <c r="AB327" s="457" t="n">
        <v>0</v>
      </c>
      <c r="AC327" s="458">
        <f>Z327-AD327-AE327-AB327</f>
        <v/>
      </c>
      <c r="AD327" s="459" t="n"/>
      <c r="AE327" s="462" t="n">
        <v>0</v>
      </c>
      <c r="AF327" s="14" t="inlineStr">
        <is>
          <t>09.11.2025</t>
        </is>
      </c>
      <c r="AG327" s="14" t="inlineStr">
        <is>
          <t>C25K002</t>
        </is>
      </c>
      <c r="AH327" s="14" t="n">
        <v>-0.0016</v>
      </c>
      <c r="AI327" s="14" t="n"/>
      <c r="AJ327" s="14" t="n"/>
      <c r="AK327" s="14" t="n"/>
      <c r="AL327" s="14" t="n"/>
      <c r="AM327" s="14" t="n"/>
      <c r="AN327" s="14" t="n"/>
      <c r="AO327" s="14" t="n"/>
      <c r="AP327" s="14" t="n"/>
      <c r="AQ327" s="14" t="n"/>
      <c r="AR327" s="14" t="n"/>
      <c r="AS327" s="14" t="n"/>
      <c r="AT327" s="14" t="n"/>
      <c r="AU327" s="14" t="n"/>
      <c r="AV327" s="14" t="n"/>
      <c r="AW327" s="14" t="n"/>
      <c r="AX327" s="14" t="n"/>
      <c r="AY327" s="14" t="n"/>
      <c r="AZ327" s="14" t="n"/>
      <c r="BA327" s="14" t="n"/>
      <c r="BB327" s="14" t="n"/>
      <c r="BC327" s="14" t="n"/>
      <c r="BD327" s="14" t="n"/>
      <c r="BE327" s="14" t="n"/>
      <c r="BF327" s="14" t="n"/>
      <c r="BG327" s="14" t="n"/>
      <c r="BH327" s="14" t="n"/>
      <c r="BI327" s="14" t="n"/>
      <c r="BJ327" s="14" t="n"/>
      <c r="BK327" s="14" t="n"/>
      <c r="BL327" s="14" t="n"/>
      <c r="BM327" s="14" t="n"/>
      <c r="BN327" s="14" t="n"/>
      <c r="BO327" s="14" t="n"/>
    </row>
    <row r="328" hidden="1" ht="11.85" customHeight="1">
      <c r="A328" s="14" t="inlineStr">
        <is>
          <t>TP</t>
        </is>
      </c>
      <c r="B328" s="14" t="inlineStr">
        <is>
          <t>19.10.2025</t>
        </is>
      </c>
      <c r="C328" s="14" t="n"/>
      <c r="D328" s="14" t="n">
        <v>2500364</v>
      </c>
      <c r="E328" s="14" t="inlineStr">
        <is>
          <t>TP0015</t>
        </is>
      </c>
      <c r="F328" s="8" t="inlineStr">
        <is>
          <t>Outer Carton - L65.5 X H63.5 X W27.5cm - V1</t>
        </is>
      </c>
      <c r="G328" s="14" t="n">
        <v>2025000085</v>
      </c>
      <c r="H328" s="14" t="inlineStr">
        <is>
          <t>Techno Carton Factory</t>
        </is>
      </c>
      <c r="I328" s="14" t="n"/>
      <c r="J328" s="10" t="inlineStr">
        <is>
          <t>AZ-15961</t>
        </is>
      </c>
      <c r="K328" s="8" t="n"/>
      <c r="L328" s="14" t="inlineStr">
        <is>
          <t>14.10.2025</t>
        </is>
      </c>
      <c r="M328" s="14" t="inlineStr">
        <is>
          <t> </t>
        </is>
      </c>
      <c r="N328" s="14" t="inlineStr">
        <is>
          <t>14.10.2030</t>
        </is>
      </c>
      <c r="O328" s="14" t="n"/>
      <c r="P328" s="10" t="inlineStr">
        <is>
          <t>NA</t>
        </is>
      </c>
      <c r="Q328" s="14" t="n"/>
      <c r="R328" s="21" t="n"/>
      <c r="S328" s="12" t="n"/>
      <c r="T328" s="12" t="n"/>
      <c r="U328" s="13" t="n">
        <v>9919</v>
      </c>
      <c r="V328" s="14" t="inlineStr">
        <is>
          <t>No.</t>
        </is>
      </c>
      <c r="W328" s="14" t="n">
        <v>9</v>
      </c>
      <c r="X328" s="14" t="n"/>
      <c r="Y328" s="90" t="n"/>
      <c r="Z328" s="455">
        <f>U328-W328</f>
        <v/>
      </c>
      <c r="AA328" s="456">
        <f>AC328+AH328+AK328+AN328+AQ328+AT328+AW328+AZ328+BC328+BF328+BI328+BL328+BO328</f>
        <v/>
      </c>
      <c r="AB328" s="457" t="n">
        <v>0</v>
      </c>
      <c r="AC328" s="458">
        <f>Z328-AD328-AE328-AB328</f>
        <v/>
      </c>
      <c r="AD328" s="459" t="n"/>
      <c r="AE328" s="462" t="n">
        <v>0</v>
      </c>
      <c r="AF328" s="14" t="inlineStr">
        <is>
          <t>16.11.2025</t>
        </is>
      </c>
      <c r="AG328" s="14" t="inlineStr">
        <is>
          <t>L25K006</t>
        </is>
      </c>
      <c r="AH328" s="14" t="n">
        <v>-50</v>
      </c>
      <c r="AI328" s="14" t="inlineStr">
        <is>
          <t>23.11.2025</t>
        </is>
      </c>
      <c r="AJ328" s="14" t="inlineStr">
        <is>
          <t>L25K009</t>
        </is>
      </c>
      <c r="AK328" s="14" t="n">
        <v>-84</v>
      </c>
      <c r="AL328" s="14" t="inlineStr">
        <is>
          <t>23.11.2025</t>
        </is>
      </c>
      <c r="AM328" s="14" t="inlineStr">
        <is>
          <t>R-L25K006</t>
        </is>
      </c>
      <c r="AN328" s="14" t="n">
        <v>1</v>
      </c>
      <c r="AO328" s="14" t="inlineStr">
        <is>
          <t>27.11.2025</t>
        </is>
      </c>
      <c r="AP328" s="14" t="inlineStr">
        <is>
          <t>L25K012</t>
        </is>
      </c>
      <c r="AQ328" s="14" t="n">
        <v>-45</v>
      </c>
      <c r="AR328" s="14" t="inlineStr">
        <is>
          <t>01.12.2025</t>
        </is>
      </c>
      <c r="AS328" s="14" t="inlineStr">
        <is>
          <t>MR250246</t>
        </is>
      </c>
      <c r="AT328" s="14" t="n">
        <v>-1</v>
      </c>
      <c r="AU328" s="14" t="inlineStr">
        <is>
          <t>14.12.2025</t>
        </is>
      </c>
      <c r="AV328" s="14" t="inlineStr">
        <is>
          <t>MR250257 MR250256</t>
        </is>
      </c>
      <c r="AW328" s="14">
        <f>-(5+17)</f>
        <v/>
      </c>
      <c r="AX328" s="14" t="inlineStr">
        <is>
          <t>28.12.2025</t>
        </is>
      </c>
      <c r="AY328" s="14" t="inlineStr">
        <is>
          <t>L25L009</t>
        </is>
      </c>
      <c r="AZ328" s="14" t="n">
        <v>-113</v>
      </c>
      <c r="BA328" s="14" t="inlineStr">
        <is>
          <t>31.12.2025</t>
        </is>
      </c>
      <c r="BB328" s="14" t="inlineStr">
        <is>
          <t>R-L25L009</t>
        </is>
      </c>
      <c r="BC328" s="14" t="n">
        <v>2</v>
      </c>
      <c r="BD328" s="14" t="inlineStr">
        <is>
          <t>06.01.2026</t>
        </is>
      </c>
      <c r="BE328" s="14" t="inlineStr">
        <is>
          <t>L26A003</t>
        </is>
      </c>
      <c r="BF328" s="14" t="n">
        <v>-113</v>
      </c>
      <c r="BG328" s="14" t="inlineStr">
        <is>
          <t>12.01.2026</t>
        </is>
      </c>
      <c r="BH328" s="14" t="inlineStr">
        <is>
          <t>R-L26A003</t>
        </is>
      </c>
      <c r="BI328" s="14" t="n">
        <v>2</v>
      </c>
      <c r="BJ328" s="14" t="inlineStr">
        <is>
          <t>17.02.2026</t>
        </is>
      </c>
      <c r="BK328" s="14" t="inlineStr">
        <is>
          <t>L26B005</t>
        </is>
      </c>
      <c r="BL328" s="14" t="n">
        <v>-85</v>
      </c>
      <c r="BM328" s="14" t="inlineStr">
        <is>
          <t>18.02.2026 19.02.2026 24.02.2026</t>
        </is>
      </c>
      <c r="BN328" s="14" t="inlineStr">
        <is>
          <t>L26B006 L26B009 L26B011</t>
        </is>
      </c>
      <c r="BO328" s="14">
        <f>-(140+115+113)</f>
        <v/>
      </c>
    </row>
    <row r="329" hidden="1" ht="11.85" customHeight="1">
      <c r="A329" s="14" t="inlineStr">
        <is>
          <t>TP</t>
        </is>
      </c>
      <c r="B329" s="14" t="inlineStr">
        <is>
          <t>19.10.2025</t>
        </is>
      </c>
      <c r="C329" s="14" t="n"/>
      <c r="D329" s="14" t="n">
        <v>2500365</v>
      </c>
      <c r="E329" s="14" t="inlineStr">
        <is>
          <t>TP0001</t>
        </is>
      </c>
      <c r="F329" s="8" t="inlineStr">
        <is>
          <t>Outer Carton for FAS Chlorex 41L x 37.5W x 24.5H cm</t>
        </is>
      </c>
      <c r="G329" s="14" t="n">
        <v>2025000086</v>
      </c>
      <c r="H329" s="14" t="inlineStr">
        <is>
          <t>Techno Carton Factory</t>
        </is>
      </c>
      <c r="I329" s="14" t="n"/>
      <c r="J329" s="10" t="inlineStr">
        <is>
          <t>AZ-15962</t>
        </is>
      </c>
      <c r="K329" s="8" t="n"/>
      <c r="L329" s="14" t="inlineStr">
        <is>
          <t>14.10.2025</t>
        </is>
      </c>
      <c r="M329" s="14" t="inlineStr">
        <is>
          <t> </t>
        </is>
      </c>
      <c r="N329" s="14" t="inlineStr">
        <is>
          <t>14.10.2030</t>
        </is>
      </c>
      <c r="O329" s="14" t="n"/>
      <c r="P329" s="10" t="inlineStr">
        <is>
          <t>NA</t>
        </is>
      </c>
      <c r="Q329" s="14" t="n"/>
      <c r="R329" s="21" t="n"/>
      <c r="S329" s="12" t="n"/>
      <c r="T329" s="12" t="n"/>
      <c r="U329" s="13" t="n">
        <v>11120</v>
      </c>
      <c r="V329" s="14" t="inlineStr">
        <is>
          <t>No.</t>
        </is>
      </c>
      <c r="W329" s="14" t="n">
        <v>6</v>
      </c>
      <c r="X329" s="14" t="n"/>
      <c r="Y329" s="90" t="n"/>
      <c r="Z329" s="455">
        <f>U329-W329</f>
        <v/>
      </c>
      <c r="AA329" s="456">
        <f>AC329+AH329+AK329+AN329+AQ329+AT329+AW329+AZ329+BC329+BF329+BI329+BL329+BO329</f>
        <v/>
      </c>
      <c r="AB329" s="457" t="n">
        <v>0</v>
      </c>
      <c r="AC329" s="458">
        <f>Z329-AD329-AE329-AB329</f>
        <v/>
      </c>
      <c r="AD329" s="459" t="n"/>
      <c r="AE329" s="462" t="n">
        <v>0</v>
      </c>
      <c r="AF329" s="14" t="n"/>
      <c r="AG329" s="14" t="n"/>
      <c r="AH329" s="14" t="n"/>
      <c r="AI329" s="14" t="n"/>
      <c r="AJ329" s="14" t="n"/>
      <c r="AK329" s="14" t="n"/>
      <c r="AL329" s="14" t="n"/>
      <c r="AM329" s="14" t="n"/>
      <c r="AN329" s="14" t="n"/>
      <c r="AO329" s="14" t="n"/>
      <c r="AP329" s="14" t="n"/>
      <c r="AQ329" s="14" t="n"/>
      <c r="AR329" s="14" t="n"/>
      <c r="AS329" s="14" t="n"/>
      <c r="AT329" s="14" t="n"/>
      <c r="AU329" s="14" t="n"/>
      <c r="AV329" s="14" t="n"/>
      <c r="AW329" s="14" t="n"/>
      <c r="AX329" s="14" t="n"/>
      <c r="AY329" s="14" t="n"/>
      <c r="AZ329" s="14" t="n"/>
      <c r="BA329" s="14" t="n"/>
      <c r="BB329" s="14" t="n"/>
      <c r="BC329" s="14" t="n"/>
      <c r="BD329" s="14" t="n"/>
      <c r="BE329" s="14" t="n"/>
      <c r="BF329" s="14" t="n"/>
      <c r="BG329" s="14" t="n"/>
      <c r="BH329" s="14" t="n"/>
      <c r="BI329" s="14" t="n"/>
      <c r="BJ329" s="14" t="n"/>
      <c r="BK329" s="14" t="n"/>
      <c r="BL329" s="14" t="n"/>
      <c r="BM329" s="14" t="n"/>
      <c r="BN329" s="14" t="n"/>
      <c r="BO329" s="14" t="n"/>
    </row>
    <row r="330" hidden="1" ht="11.85" customHeight="1">
      <c r="A330" s="14" t="inlineStr">
        <is>
          <t>TP</t>
        </is>
      </c>
      <c r="B330" s="14" t="inlineStr">
        <is>
          <t>19.10.2025</t>
        </is>
      </c>
      <c r="C330" s="14" t="n"/>
      <c r="D330" s="14" t="n">
        <v>2500366</v>
      </c>
      <c r="E330" s="14" t="inlineStr">
        <is>
          <t>TP0003</t>
        </is>
      </c>
      <c r="F330" s="8" t="inlineStr">
        <is>
          <t>Outer Carton for FAS Chlorex 45.5Lx 41W x 29.5H cm</t>
        </is>
      </c>
      <c r="G330" s="14" t="n">
        <v>2025000087</v>
      </c>
      <c r="H330" s="14" t="inlineStr">
        <is>
          <t>Techno Carton Factory</t>
        </is>
      </c>
      <c r="I330" s="14" t="n"/>
      <c r="J330" s="10" t="inlineStr">
        <is>
          <t>MFG date 14102025</t>
        </is>
      </c>
      <c r="K330" s="8" t="n"/>
      <c r="L330" s="14" t="inlineStr">
        <is>
          <t>14.10.2025</t>
        </is>
      </c>
      <c r="M330" s="14" t="inlineStr">
        <is>
          <t> </t>
        </is>
      </c>
      <c r="N330" s="14" t="inlineStr">
        <is>
          <t>14.10.2030</t>
        </is>
      </c>
      <c r="O330" s="14" t="n"/>
      <c r="P330" s="10" t="inlineStr">
        <is>
          <t>NA</t>
        </is>
      </c>
      <c r="Q330" s="14" t="n"/>
      <c r="R330" s="21" t="n"/>
      <c r="S330" s="12" t="n"/>
      <c r="T330" s="12" t="n"/>
      <c r="U330" s="13" t="n">
        <v>10100</v>
      </c>
      <c r="V330" s="14" t="inlineStr">
        <is>
          <t>No.</t>
        </is>
      </c>
      <c r="W330" s="14" t="n">
        <v>6</v>
      </c>
      <c r="X330" s="14" t="n"/>
      <c r="Y330" s="90" t="n"/>
      <c r="Z330" s="455">
        <f>U330-W330</f>
        <v/>
      </c>
      <c r="AA330" s="456">
        <f>AC330+AH330+AK330+AN330+AQ330+AT330+AW330+AZ330+BC330+BF330+BI330+BL330+BO330</f>
        <v/>
      </c>
      <c r="AB330" s="457" t="n">
        <v>0</v>
      </c>
      <c r="AC330" s="458">
        <f>Z330-AD330-AE330-AB330</f>
        <v/>
      </c>
      <c r="AD330" s="459" t="n"/>
      <c r="AE330" s="462" t="n">
        <v>0</v>
      </c>
      <c r="AF330" s="14" t="n"/>
      <c r="AG330" s="14" t="n"/>
      <c r="AH330" s="14" t="n"/>
      <c r="AI330" s="14" t="n"/>
      <c r="AJ330" s="14" t="n"/>
      <c r="AK330" s="14" t="n"/>
      <c r="AL330" s="14" t="n"/>
      <c r="AM330" s="14" t="n"/>
      <c r="AN330" s="14" t="n"/>
      <c r="AO330" s="14" t="n"/>
      <c r="AP330" s="14" t="n"/>
      <c r="AQ330" s="14" t="n"/>
      <c r="AR330" s="14" t="n"/>
      <c r="AS330" s="14" t="n"/>
      <c r="AT330" s="14" t="n"/>
      <c r="AU330" s="14" t="n"/>
      <c r="AV330" s="14" t="n"/>
      <c r="AW330" s="14" t="n"/>
      <c r="AX330" s="14" t="n"/>
      <c r="AY330" s="14" t="n"/>
      <c r="AZ330" s="14" t="n"/>
      <c r="BA330" s="14" t="n"/>
      <c r="BB330" s="14" t="n"/>
      <c r="BC330" s="14" t="n"/>
      <c r="BD330" s="14" t="n"/>
      <c r="BE330" s="14" t="n"/>
      <c r="BF330" s="14" t="n"/>
      <c r="BG330" s="14" t="n"/>
      <c r="BH330" s="14" t="n"/>
      <c r="BI330" s="14" t="n"/>
      <c r="BJ330" s="14" t="n"/>
      <c r="BK330" s="14" t="n"/>
      <c r="BL330" s="14" t="n"/>
      <c r="BM330" s="14" t="n"/>
      <c r="BN330" s="14" t="n"/>
      <c r="BO330" s="14" t="n"/>
    </row>
    <row r="331" hidden="1" ht="11.85" customHeight="1">
      <c r="A331" s="14" t="inlineStr">
        <is>
          <t>RM</t>
        </is>
      </c>
      <c r="B331" s="14" t="inlineStr">
        <is>
          <t>19.10.2025</t>
        </is>
      </c>
      <c r="C331" s="14" t="n"/>
      <c r="D331" s="14" t="n">
        <v>2500367</v>
      </c>
      <c r="E331" s="14" t="inlineStr">
        <is>
          <t>RM0079</t>
        </is>
      </c>
      <c r="F331" s="8" t="inlineStr">
        <is>
          <t>Butylated Hydroxytoluene</t>
        </is>
      </c>
      <c r="G331" s="14" t="n">
        <v>2025000088</v>
      </c>
      <c r="H331" s="14" t="inlineStr">
        <is>
          <t xml:space="preserve">Merck </t>
        </is>
      </c>
      <c r="I331" s="14" t="n"/>
      <c r="J331" s="10" t="inlineStr">
        <is>
          <t>K56661274</t>
        </is>
      </c>
      <c r="K331" s="8" t="n"/>
      <c r="L331" s="14" t="inlineStr">
        <is>
          <t>05.02.2025</t>
        </is>
      </c>
      <c r="M331" s="14" t="inlineStr">
        <is>
          <t> </t>
        </is>
      </c>
      <c r="N331" s="14" t="inlineStr">
        <is>
          <t>29.02.2028</t>
        </is>
      </c>
      <c r="O331" s="14" t="n"/>
      <c r="P331" s="10" t="inlineStr">
        <is>
          <t>NA</t>
        </is>
      </c>
      <c r="Q331" s="14" t="n"/>
      <c r="R331" s="21" t="n"/>
      <c r="S331" s="12" t="n"/>
      <c r="T331" s="12" t="n"/>
      <c r="U331" s="13" t="n">
        <v>2</v>
      </c>
      <c r="V331" s="14" t="inlineStr">
        <is>
          <t>Kg.</t>
        </is>
      </c>
      <c r="W331" s="14" t="n">
        <v>0.04</v>
      </c>
      <c r="X331" s="14" t="n"/>
      <c r="Y331" s="90" t="n"/>
      <c r="Z331" s="455">
        <f>U331-W331</f>
        <v/>
      </c>
      <c r="AA331" s="456">
        <f>AC331+AH331+AK331+AN331+AQ331+AT331+AW331+AZ331+BC331+BF331+BI331+BL331+BO331</f>
        <v/>
      </c>
      <c r="AB331" s="457" t="n">
        <v>1.96</v>
      </c>
      <c r="AC331" s="458">
        <f>Z331-AD331-AE331-AB331</f>
        <v/>
      </c>
      <c r="AD331" s="459" t="n"/>
      <c r="AE331" s="462" t="n">
        <v>0</v>
      </c>
      <c r="AF331" s="14" t="n"/>
      <c r="AG331" s="14" t="n"/>
      <c r="AH331" s="14" t="n"/>
      <c r="AI331" s="14" t="n"/>
      <c r="AJ331" s="14" t="n"/>
      <c r="AK331" s="14" t="n"/>
      <c r="AL331" s="14" t="n"/>
      <c r="AM331" s="14" t="n"/>
      <c r="AN331" s="14" t="n"/>
      <c r="AO331" s="14" t="n"/>
      <c r="AP331" s="14" t="n"/>
      <c r="AQ331" s="14" t="n"/>
      <c r="AR331" s="14" t="n"/>
      <c r="AS331" s="14" t="n"/>
      <c r="AT331" s="14" t="n"/>
      <c r="AU331" s="14" t="n"/>
      <c r="AV331" s="14" t="n"/>
      <c r="AW331" s="14" t="n"/>
      <c r="AX331" s="14" t="n"/>
      <c r="AY331" s="14" t="n"/>
      <c r="AZ331" s="14" t="n"/>
      <c r="BA331" s="14" t="n"/>
      <c r="BB331" s="14" t="n"/>
      <c r="BC331" s="14" t="n"/>
      <c r="BD331" s="14" t="n"/>
      <c r="BE331" s="14" t="n"/>
      <c r="BF331" s="14" t="n"/>
      <c r="BG331" s="14" t="n"/>
      <c r="BH331" s="14" t="n"/>
      <c r="BI331" s="14" t="n"/>
      <c r="BJ331" s="14" t="n"/>
      <c r="BK331" s="14" t="n"/>
      <c r="BL331" s="14" t="n"/>
      <c r="BM331" s="14" t="n"/>
      <c r="BN331" s="14" t="n"/>
      <c r="BO331" s="14" t="n"/>
    </row>
    <row r="332" hidden="1" ht="11.85" customHeight="1">
      <c r="A332" s="14" t="inlineStr">
        <is>
          <t>RM</t>
        </is>
      </c>
      <c r="B332" s="14" t="inlineStr">
        <is>
          <t>19.10.2025</t>
        </is>
      </c>
      <c r="C332" s="14" t="n"/>
      <c r="D332" s="14" t="n">
        <v>2500368</v>
      </c>
      <c r="E332" s="14" t="inlineStr">
        <is>
          <t>RM0074</t>
        </is>
      </c>
      <c r="F332" s="8" t="inlineStr">
        <is>
          <t>Sodium Lauryl Sulfate</t>
        </is>
      </c>
      <c r="G332" s="14" t="n">
        <v>2025000089</v>
      </c>
      <c r="H332" s="14" t="inlineStr">
        <is>
          <t xml:space="preserve">Merck </t>
        </is>
      </c>
      <c r="I332" s="14" t="n"/>
      <c r="J332" s="10" t="inlineStr">
        <is>
          <t>K56870534</t>
        </is>
      </c>
      <c r="K332" s="8" t="n"/>
      <c r="L332" s="14" t="inlineStr">
        <is>
          <t>03.06.2025</t>
        </is>
      </c>
      <c r="M332" s="14" t="inlineStr">
        <is>
          <t> </t>
        </is>
      </c>
      <c r="N332" s="14" t="inlineStr">
        <is>
          <t>30.06.2030</t>
        </is>
      </c>
      <c r="O332" s="14" t="n"/>
      <c r="P332" s="10" t="inlineStr">
        <is>
          <t>NA</t>
        </is>
      </c>
      <c r="Q332" s="14" t="n"/>
      <c r="R332" s="21" t="n"/>
      <c r="S332" s="12" t="n"/>
      <c r="T332" s="12" t="n"/>
      <c r="U332" s="13" t="n">
        <v>2</v>
      </c>
      <c r="V332" s="14" t="inlineStr">
        <is>
          <t>Kg.</t>
        </is>
      </c>
      <c r="W332" s="14" t="n">
        <v>0.12</v>
      </c>
      <c r="X332" s="14" t="n"/>
      <c r="Y332" s="90" t="n"/>
      <c r="Z332" s="455">
        <f>U332-W332</f>
        <v/>
      </c>
      <c r="AA332" s="456">
        <f>AC332+AH332+AK332+AN332+AQ332+AT332+AW332+AZ332+BC332+BF332+BI332+BL332+BO332</f>
        <v/>
      </c>
      <c r="AB332" s="457" t="n">
        <v>0</v>
      </c>
      <c r="AC332" s="458">
        <f>Z332-AD332-AE332-AB332</f>
        <v/>
      </c>
      <c r="AD332" s="459" t="n"/>
      <c r="AE332" s="462" t="n">
        <v>0</v>
      </c>
      <c r="AF332" s="14" t="inlineStr">
        <is>
          <t>20.10.2025</t>
        </is>
      </c>
      <c r="AG332" s="14" t="inlineStr">
        <is>
          <t>MR250202</t>
        </is>
      </c>
      <c r="AH332" s="14" t="n">
        <v>-0.005</v>
      </c>
      <c r="AI332" s="14" t="inlineStr">
        <is>
          <t>23 2-26.10.2025</t>
        </is>
      </c>
      <c r="AJ332" s="14" t="inlineStr">
        <is>
          <t>T25J001 T25J002 T25J003</t>
        </is>
      </c>
      <c r="AK332" s="14">
        <f>-3*(0.208)</f>
        <v/>
      </c>
      <c r="AL332" s="14" t="inlineStr">
        <is>
          <t>3-29.10.2025</t>
        </is>
      </c>
      <c r="AM332" s="14" t="inlineStr">
        <is>
          <t>T25J004-5-6</t>
        </is>
      </c>
      <c r="AN332" s="14">
        <f>-3*(0.208)</f>
        <v/>
      </c>
      <c r="AO332" s="14" t="n"/>
      <c r="AP332" s="14" t="n"/>
      <c r="AQ332" s="14" t="n"/>
      <c r="AR332" s="14" t="n"/>
      <c r="AS332" s="14" t="n"/>
      <c r="AT332" s="14" t="n"/>
      <c r="AU332" s="14" t="n"/>
      <c r="AV332" s="14" t="n"/>
      <c r="AW332" s="14" t="n"/>
      <c r="AX332" s="14" t="n"/>
      <c r="AY332" s="14" t="n"/>
      <c r="AZ332" s="14" t="n"/>
      <c r="BA332" s="14" t="n"/>
      <c r="BB332" s="14" t="n"/>
      <c r="BC332" s="14" t="n"/>
      <c r="BD332" s="14" t="n"/>
      <c r="BE332" s="14" t="n"/>
      <c r="BF332" s="14" t="n"/>
      <c r="BG332" s="14" t="n"/>
      <c r="BH332" s="14" t="n"/>
      <c r="BI332" s="14" t="n"/>
      <c r="BJ332" s="14" t="n"/>
      <c r="BK332" s="14" t="n"/>
      <c r="BL332" s="14" t="n"/>
      <c r="BM332" s="14" t="n"/>
      <c r="BN332" s="14" t="n"/>
      <c r="BO332" s="14" t="n"/>
    </row>
    <row r="333" hidden="1" ht="11.85" customHeight="1">
      <c r="A333" s="14" t="inlineStr">
        <is>
          <t>PP</t>
        </is>
      </c>
      <c r="B333" s="14" t="inlineStr">
        <is>
          <t>30.10.2025</t>
        </is>
      </c>
      <c r="C333" s="14" t="inlineStr">
        <is>
          <t>SSMC0382025</t>
        </is>
      </c>
      <c r="D333" s="14" t="n">
        <v>2500456</v>
      </c>
      <c r="E333" s="14" t="inlineStr">
        <is>
          <t>PP0086</t>
        </is>
      </c>
      <c r="F333" s="8" t="inlineStr">
        <is>
          <t>PVC/PVDC trasnsparent 250/60 micron thickness 151 mm width</t>
        </is>
      </c>
      <c r="G333" s="14" t="n">
        <v>2025000177</v>
      </c>
      <c r="H333" s="14" t="inlineStr">
        <is>
          <t>Futurastic packaging PVT LTD</t>
        </is>
      </c>
      <c r="I333" s="14" t="n"/>
      <c r="J333" s="10" t="inlineStr">
        <is>
          <t>WO0206202508</t>
        </is>
      </c>
      <c r="K333" s="8" t="n"/>
      <c r="L333" s="14" t="inlineStr">
        <is>
          <t>10.06.2025</t>
        </is>
      </c>
      <c r="M333" s="14" t="n"/>
      <c r="N333" s="14" t="inlineStr">
        <is>
          <t>09.06.2027</t>
        </is>
      </c>
      <c r="O333" s="14" t="n"/>
      <c r="P333" s="14" t="inlineStr">
        <is>
          <t>NA</t>
        </is>
      </c>
      <c r="Q333" s="14" t="n"/>
      <c r="R333" s="21" t="n">
        <v>53</v>
      </c>
      <c r="S333" s="12" t="n">
        <v>14.9564</v>
      </c>
      <c r="T333" s="12" t="n"/>
      <c r="U333" s="13" t="n">
        <v>792.6892</v>
      </c>
      <c r="V333" s="14" t="inlineStr">
        <is>
          <t>Kg.</t>
        </is>
      </c>
      <c r="W333" s="14" t="n">
        <v>0.754</v>
      </c>
      <c r="X333" s="14" t="n"/>
      <c r="Y333" s="90" t="n"/>
      <c r="Z333" s="455">
        <f>U333-W333</f>
        <v/>
      </c>
      <c r="AA333" s="456">
        <f>AC333+AH333+AK333+AN333+AQ333+AT333+AW333+AZ333+BC333+BF333+BI333+BL333+BO333</f>
        <v/>
      </c>
      <c r="AB333" s="457" t="n">
        <v>0</v>
      </c>
      <c r="AC333" s="458">
        <f>Z333-AD333-AE333-AB333</f>
        <v/>
      </c>
      <c r="AD333" s="459" t="n"/>
      <c r="AE333" s="462" t="n">
        <v>0</v>
      </c>
      <c r="AF333" s="14" t="inlineStr">
        <is>
          <t>02.11.2025</t>
        </is>
      </c>
      <c r="AG333" s="14" t="inlineStr">
        <is>
          <t>MR250214</t>
        </is>
      </c>
      <c r="AH333" s="14" t="n">
        <v>-39.5</v>
      </c>
      <c r="AI333" s="14" t="inlineStr">
        <is>
          <t>04.11.2025</t>
        </is>
      </c>
      <c r="AJ333" s="14" t="inlineStr">
        <is>
          <t>R-MR250214</t>
        </is>
      </c>
      <c r="AK333" s="14" t="n">
        <v>26.6</v>
      </c>
      <c r="AL333" s="14" t="inlineStr">
        <is>
          <t>15.11.2025</t>
        </is>
      </c>
      <c r="AM333" s="14" t="inlineStr">
        <is>
          <t>C25K004</t>
        </is>
      </c>
      <c r="AN333" s="14" t="n">
        <v>-108.6</v>
      </c>
      <c r="AO333" s="14" t="inlineStr">
        <is>
          <t>19.11.2025</t>
        </is>
      </c>
      <c r="AP333" s="14" t="inlineStr">
        <is>
          <t>R-C25K004</t>
        </is>
      </c>
      <c r="AQ333" s="14" t="n">
        <v>61.61</v>
      </c>
      <c r="AR333" s="14" t="inlineStr">
        <is>
          <t>06.12.2025</t>
        </is>
      </c>
      <c r="AS333" s="14" t="inlineStr">
        <is>
          <t>C25L001</t>
        </is>
      </c>
      <c r="AT333" s="14" t="n">
        <v>-107</v>
      </c>
      <c r="AU333" s="14" t="inlineStr">
        <is>
          <t>08.12.2025</t>
        </is>
      </c>
      <c r="AV333" s="14" t="inlineStr">
        <is>
          <t>R-C25L001</t>
        </is>
      </c>
      <c r="AW333" s="14" t="n">
        <v>41.75</v>
      </c>
      <c r="AX333" s="14" t="n"/>
      <c r="AY333" s="14" t="n"/>
      <c r="AZ333" s="14" t="n"/>
      <c r="BA333" s="14" t="n"/>
      <c r="BB333" s="14" t="n"/>
      <c r="BC333" s="14" t="n"/>
      <c r="BD333" s="14" t="n"/>
      <c r="BE333" s="14" t="n"/>
      <c r="BF333" s="14" t="n"/>
      <c r="BG333" s="14" t="n"/>
      <c r="BH333" s="14" t="n"/>
      <c r="BI333" s="14" t="n"/>
      <c r="BJ333" s="14" t="n"/>
      <c r="BK333" s="14" t="n"/>
      <c r="BL333" s="14" t="n"/>
      <c r="BM333" s="14" t="n"/>
      <c r="BN333" s="14" t="n"/>
      <c r="BO333" s="14" t="n"/>
    </row>
    <row r="334" hidden="1" ht="11.85" customHeight="1">
      <c r="A334" s="14" t="inlineStr">
        <is>
          <t>PP</t>
        </is>
      </c>
      <c r="B334" s="14" t="inlineStr">
        <is>
          <t>30.10.2025</t>
        </is>
      </c>
      <c r="C334" s="14" t="inlineStr">
        <is>
          <t>SSMC0382025</t>
        </is>
      </c>
      <c r="D334" s="14" t="n">
        <v>2500457</v>
      </c>
      <c r="E334" s="14" t="inlineStr">
        <is>
          <t>PP0093</t>
        </is>
      </c>
      <c r="F334" s="8" t="inlineStr">
        <is>
          <t>PVC/PVDC transparent 250/60 micron thickness 205mm width</t>
        </is>
      </c>
      <c r="G334" s="14" t="n">
        <v>2025000178</v>
      </c>
      <c r="H334" s="14" t="inlineStr">
        <is>
          <t>Futurastic packaging PVT LTD</t>
        </is>
      </c>
      <c r="I334" s="14" t="n"/>
      <c r="J334" s="10" t="inlineStr">
        <is>
          <t>WO0206202508</t>
        </is>
      </c>
      <c r="K334" s="8" t="n"/>
      <c r="L334" s="14" t="inlineStr">
        <is>
          <t>10.06.2025</t>
        </is>
      </c>
      <c r="M334" s="14" t="n"/>
      <c r="N334" s="14" t="inlineStr">
        <is>
          <t>09.06.2027</t>
        </is>
      </c>
      <c r="O334" s="14" t="n"/>
      <c r="P334" s="14" t="inlineStr">
        <is>
          <t>NA</t>
        </is>
      </c>
      <c r="Q334" s="14" t="n"/>
      <c r="R334" s="21" t="n">
        <v>40</v>
      </c>
      <c r="S334" s="12" t="n">
        <v>20.43</v>
      </c>
      <c r="T334" s="12" t="n"/>
      <c r="U334" s="13" t="n">
        <v>817.2</v>
      </c>
      <c r="V334" s="14" t="inlineStr">
        <is>
          <t>Kg.</t>
        </is>
      </c>
      <c r="W334" s="14" t="n">
        <v>0.8</v>
      </c>
      <c r="X334" s="14" t="n"/>
      <c r="Y334" s="90" t="n"/>
      <c r="Z334" s="455">
        <f>U334-W334</f>
        <v/>
      </c>
      <c r="AA334" s="456">
        <f>AC334+AH334+AK334+AN334+AQ334+AT334+AW334+AZ334+BC334+BF334+BI334+BL334+BO334</f>
        <v/>
      </c>
      <c r="AB334" s="457" t="n">
        <v>0</v>
      </c>
      <c r="AC334" s="458">
        <f>Z334-AD334-AE334-AB334</f>
        <v/>
      </c>
      <c r="AD334" s="459" t="n"/>
      <c r="AE334" s="462" t="n">
        <v>0</v>
      </c>
      <c r="AF334" s="14" t="inlineStr">
        <is>
          <t>04.11.2025</t>
        </is>
      </c>
      <c r="AG334" s="14" t="inlineStr">
        <is>
          <t>MR250220</t>
        </is>
      </c>
      <c r="AH334" s="14" t="n">
        <v>-62.1</v>
      </c>
      <c r="AI334" s="14" t="inlineStr">
        <is>
          <t>05.11.2025</t>
        </is>
      </c>
      <c r="AJ334" s="14" t="inlineStr">
        <is>
          <t>R-MR250220</t>
        </is>
      </c>
      <c r="AK334" s="14" t="n">
        <v>53.51</v>
      </c>
      <c r="AL334" s="14" t="inlineStr">
        <is>
          <t>05.11.2025</t>
        </is>
      </c>
      <c r="AM334" s="14" t="inlineStr">
        <is>
          <t>C25K001</t>
        </is>
      </c>
      <c r="AN334" s="14" t="n">
        <v>-672.5</v>
      </c>
      <c r="AO334" s="14" t="inlineStr">
        <is>
          <t>15.11.2025</t>
        </is>
      </c>
      <c r="AP334" s="14" t="inlineStr">
        <is>
          <t>R-C25K001</t>
        </is>
      </c>
      <c r="AQ334" s="14" t="n">
        <v>32.55</v>
      </c>
      <c r="AR334" s="14" t="inlineStr">
        <is>
          <t>25.11.2025</t>
        </is>
      </c>
      <c r="AS334" s="14" t="inlineStr">
        <is>
          <t>C25K005</t>
        </is>
      </c>
      <c r="AT334" s="14" t="n">
        <v>-13.8</v>
      </c>
      <c r="AU334" s="14" t="inlineStr">
        <is>
          <t>27.11.2025</t>
        </is>
      </c>
      <c r="AV334" s="14" t="inlineStr">
        <is>
          <t>R-C25K005</t>
        </is>
      </c>
      <c r="AW334" s="14" t="n">
        <v>3.05</v>
      </c>
      <c r="AX334" s="14" t="n"/>
      <c r="AY334" s="14" t="n"/>
      <c r="AZ334" s="14" t="n"/>
      <c r="BA334" s="14" t="n"/>
      <c r="BB334" s="14" t="n"/>
      <c r="BC334" s="14" t="n"/>
      <c r="BD334" s="14" t="n"/>
      <c r="BE334" s="14" t="n"/>
      <c r="BF334" s="14" t="n"/>
      <c r="BG334" s="14" t="n"/>
      <c r="BH334" s="14" t="n"/>
      <c r="BI334" s="14" t="n"/>
      <c r="BJ334" s="14" t="n"/>
      <c r="BK334" s="14" t="n"/>
      <c r="BL334" s="14" t="n"/>
      <c r="BM334" s="14" t="n"/>
      <c r="BN334" s="14" t="n"/>
      <c r="BO334" s="14" t="n"/>
    </row>
    <row r="335" hidden="1" ht="11.85" customHeight="1">
      <c r="A335" s="14" t="inlineStr">
        <is>
          <t>PP</t>
        </is>
      </c>
      <c r="B335" s="14" t="inlineStr">
        <is>
          <t>30.10.2025</t>
        </is>
      </c>
      <c r="C335" s="14" t="inlineStr">
        <is>
          <t>SSMC0382025</t>
        </is>
      </c>
      <c r="D335" s="14" t="n">
        <v>2500458</v>
      </c>
      <c r="E335" s="14" t="inlineStr">
        <is>
          <t>PP0087</t>
        </is>
      </c>
      <c r="F335" s="8" t="inlineStr">
        <is>
          <t>Alui. Foil-Sawpro Soft Gelatin Capsule 149mm width</t>
        </is>
      </c>
      <c r="G335" s="14" t="n">
        <v>2025000179</v>
      </c>
      <c r="H335" s="14" t="inlineStr">
        <is>
          <t>Futurastic packaging PVT LTD</t>
        </is>
      </c>
      <c r="I335" s="14" t="n"/>
      <c r="J335" s="10" t="n">
        <v>52530</v>
      </c>
      <c r="K335" s="8" t="n"/>
      <c r="L335" s="14" t="inlineStr">
        <is>
          <t>10.06.2025</t>
        </is>
      </c>
      <c r="M335" s="14" t="n"/>
      <c r="N335" s="14" t="inlineStr">
        <is>
          <t>09.06.2027</t>
        </is>
      </c>
      <c r="O335" s="14" t="n"/>
      <c r="P335" s="14" t="inlineStr">
        <is>
          <t>NA</t>
        </is>
      </c>
      <c r="Q335" s="14" t="n"/>
      <c r="R335" s="21" t="n">
        <v>11</v>
      </c>
      <c r="S335" s="12" t="n">
        <v>14.9709</v>
      </c>
      <c r="T335" s="12" t="n"/>
      <c r="U335" s="13" t="n">
        <v>164.6799</v>
      </c>
      <c r="V335" s="14" t="inlineStr">
        <is>
          <t>Kg.</t>
        </is>
      </c>
      <c r="W335" s="14" t="n">
        <v>0.066</v>
      </c>
      <c r="X335" s="14" t="n"/>
      <c r="Y335" s="90" t="n"/>
      <c r="Z335" s="455">
        <f>U335-W335</f>
        <v/>
      </c>
      <c r="AA335" s="456">
        <f>AC335+AH335+AK335+AN335+AQ335+AT335+AW335+AZ335+BC335+BF335+BI335+BL335+BO335</f>
        <v/>
      </c>
      <c r="AB335" s="457" t="n">
        <v>0</v>
      </c>
      <c r="AC335" s="458">
        <f>Z335-AD335-AE335-AB335</f>
        <v/>
      </c>
      <c r="AD335" s="459" t="n"/>
      <c r="AE335" s="462" t="n">
        <v>0</v>
      </c>
      <c r="AF335" s="14" t="inlineStr">
        <is>
          <t>02.11.2025</t>
        </is>
      </c>
      <c r="AG335" s="14" t="inlineStr">
        <is>
          <t>MR250214</t>
        </is>
      </c>
      <c r="AH335" s="14" t="n">
        <v>-15.2</v>
      </c>
      <c r="AI335" s="14" t="inlineStr">
        <is>
          <t>04.11.2025</t>
        </is>
      </c>
      <c r="AJ335" s="14" t="inlineStr">
        <is>
          <t>R-MR250214</t>
        </is>
      </c>
      <c r="AK335" s="14" t="n">
        <v>13.3</v>
      </c>
      <c r="AL335" s="14" t="inlineStr">
        <is>
          <t>15.11.2025</t>
        </is>
      </c>
      <c r="AM335" s="14" t="inlineStr">
        <is>
          <t>C25K004</t>
        </is>
      </c>
      <c r="AN335" s="14" t="n">
        <v>-75.8</v>
      </c>
      <c r="AO335" s="14" t="inlineStr">
        <is>
          <t>19.11.2025</t>
        </is>
      </c>
      <c r="AP335" s="14" t="inlineStr">
        <is>
          <t>R-C25K004</t>
        </is>
      </c>
      <c r="AQ335" s="14" t="n">
        <v>9.6</v>
      </c>
      <c r="AR335" s="14" t="inlineStr">
        <is>
          <t>06.12.2025</t>
        </is>
      </c>
      <c r="AS335" s="14" t="inlineStr">
        <is>
          <t>C25L001</t>
        </is>
      </c>
      <c r="AT335" s="14" t="n">
        <v>-29</v>
      </c>
      <c r="AU335" s="14" t="inlineStr">
        <is>
          <t>08.12.2025</t>
        </is>
      </c>
      <c r="AV335" s="14" t="inlineStr">
        <is>
          <t>R-C25L001</t>
        </is>
      </c>
      <c r="AW335" s="14" t="n">
        <v>3.5</v>
      </c>
      <c r="AX335" s="14" t="n"/>
      <c r="AY335" s="14" t="n"/>
      <c r="AZ335" s="14" t="n"/>
      <c r="BA335" s="14" t="n"/>
      <c r="BB335" s="14" t="n"/>
      <c r="BC335" s="14" t="n"/>
      <c r="BD335" s="14" t="n"/>
      <c r="BE335" s="14" t="n"/>
      <c r="BF335" s="14" t="n"/>
      <c r="BG335" s="14" t="n"/>
      <c r="BH335" s="14" t="n"/>
      <c r="BI335" s="14" t="n"/>
      <c r="BJ335" s="14" t="n"/>
      <c r="BK335" s="14" t="n"/>
      <c r="BL335" s="14" t="n"/>
      <c r="BM335" s="14" t="n"/>
      <c r="BN335" s="14" t="n"/>
      <c r="BO335" s="14" t="n"/>
    </row>
    <row r="336" hidden="1" ht="11.85" customHeight="1">
      <c r="A336" s="14" t="inlineStr">
        <is>
          <t>PP</t>
        </is>
      </c>
      <c r="B336" s="14" t="inlineStr">
        <is>
          <t>30.10.2025</t>
        </is>
      </c>
      <c r="C336" s="14" t="inlineStr">
        <is>
          <t>SSMC0382025</t>
        </is>
      </c>
      <c r="D336" s="14" t="n">
        <v>2500459</v>
      </c>
      <c r="E336" s="14" t="inlineStr">
        <is>
          <t>PP0089</t>
        </is>
      </c>
      <c r="F336" s="8" t="inlineStr">
        <is>
          <t>Alui. Foil-Mega-Q Soft Gelatine Capsule 203mm width</t>
        </is>
      </c>
      <c r="G336" s="14" t="n">
        <v>2025000180</v>
      </c>
      <c r="H336" s="14" t="inlineStr">
        <is>
          <t>Futurastic packaging PVT LTD</t>
        </is>
      </c>
      <c r="I336" s="14" t="n"/>
      <c r="J336" s="10" t="n">
        <v>52529</v>
      </c>
      <c r="K336" s="8" t="n"/>
      <c r="L336" s="14" t="inlineStr">
        <is>
          <t>10.06.2025</t>
        </is>
      </c>
      <c r="M336" s="14" t="n"/>
      <c r="N336" s="14" t="inlineStr">
        <is>
          <t>09.06.2027</t>
        </is>
      </c>
      <c r="O336" s="14" t="n"/>
      <c r="P336" s="14" t="inlineStr">
        <is>
          <t>NA</t>
        </is>
      </c>
      <c r="Q336" s="14" t="n"/>
      <c r="R336" s="21" t="n">
        <v>9</v>
      </c>
      <c r="S336" s="12" t="n">
        <v>19.7666</v>
      </c>
      <c r="T336" s="12" t="n"/>
      <c r="U336" s="13" t="n">
        <v>177.8994</v>
      </c>
      <c r="V336" s="14" t="inlineStr">
        <is>
          <t>Kg.</t>
        </is>
      </c>
      <c r="W336" s="14" t="n">
        <v>0.135</v>
      </c>
      <c r="X336" s="14" t="n"/>
      <c r="Y336" s="90" t="n"/>
      <c r="Z336" s="455">
        <f>U336-W336</f>
        <v/>
      </c>
      <c r="AA336" s="456">
        <f>AC336+AH336+AK336+AN336+AQ336+AT336+AW336+AZ336+BC336+BF336+BI336+BL336+BO336</f>
        <v/>
      </c>
      <c r="AB336" s="457" t="n">
        <v>0</v>
      </c>
      <c r="AC336" s="458">
        <f>Z336-AD336-AE336-AB336</f>
        <v/>
      </c>
      <c r="AD336" s="459" t="n"/>
      <c r="AE336" s="462" t="n">
        <v>0</v>
      </c>
      <c r="AF336" s="14" t="inlineStr">
        <is>
          <t>04.11.2025</t>
        </is>
      </c>
      <c r="AG336" s="14" t="inlineStr">
        <is>
          <t>MR250220</t>
        </is>
      </c>
      <c r="AH336" s="14" t="n">
        <v>-21.3</v>
      </c>
      <c r="AI336" s="14" t="inlineStr">
        <is>
          <t>05.11.2025</t>
        </is>
      </c>
      <c r="AJ336" s="14" t="inlineStr">
        <is>
          <t>R-MR250220</t>
        </is>
      </c>
      <c r="AK336" s="14" t="n">
        <v>19.65</v>
      </c>
      <c r="AL336" s="14" t="inlineStr">
        <is>
          <t>05.11.2025</t>
        </is>
      </c>
      <c r="AM336" s="14" t="inlineStr">
        <is>
          <t>C25K001</t>
        </is>
      </c>
      <c r="AN336" s="14" t="n">
        <v>-140</v>
      </c>
      <c r="AO336" s="14" t="inlineStr">
        <is>
          <t>25.11.2025</t>
        </is>
      </c>
      <c r="AP336" s="14" t="inlineStr">
        <is>
          <t>C25K005</t>
        </is>
      </c>
      <c r="AQ336" s="14" t="n">
        <v>-18.7</v>
      </c>
      <c r="AR336" s="14" t="inlineStr">
        <is>
          <t>27.11.2025</t>
        </is>
      </c>
      <c r="AS336" s="14" t="inlineStr">
        <is>
          <t>R-C25K005</t>
        </is>
      </c>
      <c r="AT336" s="14" t="n">
        <v>16.35</v>
      </c>
      <c r="AU336" s="14" t="n"/>
      <c r="AV336" s="14" t="n"/>
      <c r="AW336" s="14" t="n"/>
      <c r="AX336" s="14" t="n"/>
      <c r="AY336" s="14" t="n"/>
      <c r="AZ336" s="14" t="n"/>
      <c r="BA336" s="14" t="n"/>
      <c r="BB336" s="14" t="n"/>
      <c r="BC336" s="14" t="n"/>
      <c r="BD336" s="14" t="n"/>
      <c r="BE336" s="14" t="n"/>
      <c r="BF336" s="14" t="n"/>
      <c r="BG336" s="14" t="n"/>
      <c r="BH336" s="14" t="n"/>
      <c r="BI336" s="14" t="n"/>
      <c r="BJ336" s="14" t="n"/>
      <c r="BK336" s="14" t="n"/>
      <c r="BL336" s="14" t="n"/>
      <c r="BM336" s="14" t="n"/>
      <c r="BN336" s="14" t="n"/>
      <c r="BO336" s="14" t="n"/>
    </row>
    <row r="337" hidden="1" ht="11.85" customHeight="1">
      <c r="A337" s="14" t="inlineStr">
        <is>
          <t>SP</t>
        </is>
      </c>
      <c r="B337" s="14" t="inlineStr">
        <is>
          <t>02.11.2025</t>
        </is>
      </c>
      <c r="C337" s="14" t="inlineStr">
        <is>
          <t>SSMC1322025</t>
        </is>
      </c>
      <c r="D337" s="14" t="n">
        <v>2500463</v>
      </c>
      <c r="E337" s="14" t="inlineStr">
        <is>
          <t>SP0240</t>
        </is>
      </c>
      <c r="F337" s="8" t="inlineStr">
        <is>
          <t>Label-FAS Chlorex Sterile Solution 2% Clear-3ml [Size 5.5 cm x 4 cm]</t>
        </is>
      </c>
      <c r="G337" s="14" t="n">
        <v>2025000184</v>
      </c>
      <c r="H337" s="14" t="inlineStr">
        <is>
          <t>Golden label</t>
        </is>
      </c>
      <c r="I337" s="14" t="n"/>
      <c r="J337" s="10" t="inlineStr">
        <is>
          <t>FP-ST-SEM-PL-30</t>
        </is>
      </c>
      <c r="K337" s="8" t="n"/>
      <c r="L337" s="105" t="inlineStr">
        <is>
          <t>27.10.2025</t>
        </is>
      </c>
      <c r="M337" s="14" t="n"/>
      <c r="N337" s="105" t="inlineStr">
        <is>
          <t>27.10.2027</t>
        </is>
      </c>
      <c r="O337" s="14" t="n"/>
      <c r="P337" s="14" t="n"/>
      <c r="Q337" s="14" t="n"/>
      <c r="R337" s="21" t="n"/>
      <c r="S337" s="12" t="n"/>
      <c r="T337" s="12" t="n"/>
      <c r="U337" s="13" t="n">
        <v>155000</v>
      </c>
      <c r="V337" s="14" t="inlineStr">
        <is>
          <t>No.</t>
        </is>
      </c>
      <c r="W337" s="14" t="n">
        <v>6</v>
      </c>
      <c r="X337" s="14" t="n"/>
      <c r="Y337" s="90" t="n"/>
      <c r="Z337" s="455">
        <f>U337-W337</f>
        <v/>
      </c>
      <c r="AA337" s="456">
        <f>AC337+AH337+AK337+AN337+AQ337+AT337+AW337+AZ337+BC337+BF337+BI337+BL337+BO337</f>
        <v/>
      </c>
      <c r="AB337" s="457" t="n">
        <v>0</v>
      </c>
      <c r="AC337" s="458">
        <f>Z337-AD337-AE337-AB337</f>
        <v/>
      </c>
      <c r="AD337" s="459" t="n"/>
      <c r="AE337" s="462" t="n">
        <v>0</v>
      </c>
      <c r="AF337" s="14" t="inlineStr">
        <is>
          <t>02.11.2025</t>
        </is>
      </c>
      <c r="AG337" s="14" t="inlineStr">
        <is>
          <t>L25K002</t>
        </is>
      </c>
      <c r="AH337" s="14" t="n">
        <v>-36000</v>
      </c>
      <c r="AI337" s="14" t="inlineStr">
        <is>
          <t>11.11.2025</t>
        </is>
      </c>
      <c r="AJ337" s="14" t="inlineStr">
        <is>
          <t>L25K005</t>
        </is>
      </c>
      <c r="AK337" s="14" t="n">
        <v>-37997</v>
      </c>
      <c r="AL337" s="14" t="inlineStr">
        <is>
          <t>19.11.2025</t>
        </is>
      </c>
      <c r="AM337" s="14" t="inlineStr">
        <is>
          <t>R-L25K002</t>
        </is>
      </c>
      <c r="AN337" s="14" t="n">
        <v>755</v>
      </c>
      <c r="AO337" s="14" t="inlineStr">
        <is>
          <t>25.11.2025</t>
        </is>
      </c>
      <c r="AP337" s="14" t="inlineStr">
        <is>
          <t>MR250240</t>
        </is>
      </c>
      <c r="AQ337" s="14" t="n">
        <v>-2000</v>
      </c>
      <c r="AR337" s="14" t="inlineStr">
        <is>
          <t>25.11.2025</t>
        </is>
      </c>
      <c r="AS337" s="14" t="inlineStr">
        <is>
          <t>L25K011</t>
        </is>
      </c>
      <c r="AT337" s="14" t="n">
        <v>-10000</v>
      </c>
      <c r="AU337" s="14" t="inlineStr">
        <is>
          <t>27.11.2025</t>
        </is>
      </c>
      <c r="AV337" s="14" t="inlineStr">
        <is>
          <t>MR250244</t>
        </is>
      </c>
      <c r="AW337" s="14" t="n">
        <v>-2000</v>
      </c>
      <c r="AX337" s="14" t="inlineStr">
        <is>
          <t>04.12.2025</t>
        </is>
      </c>
      <c r="AY337" s="14" t="inlineStr">
        <is>
          <t>R-L25K011</t>
        </is>
      </c>
      <c r="AZ337" s="14" t="n">
        <v>1687</v>
      </c>
      <c r="BA337" s="14" t="inlineStr">
        <is>
          <t>08.12.2025</t>
        </is>
      </c>
      <c r="BB337" s="14" t="inlineStr">
        <is>
          <t>L25L002</t>
        </is>
      </c>
      <c r="BC337" s="14" t="n">
        <v>-40755</v>
      </c>
      <c r="BD337" s="14" t="inlineStr">
        <is>
          <t>29.01.2026</t>
        </is>
      </c>
      <c r="BE337" s="14" t="inlineStr">
        <is>
          <t>L26A018</t>
        </is>
      </c>
      <c r="BF337" s="14" t="n">
        <v>-26687</v>
      </c>
      <c r="BG337" s="14" t="inlineStr">
        <is>
          <t>03.02.2026</t>
        </is>
      </c>
      <c r="BH337" s="14" t="inlineStr">
        <is>
          <t>mr260024</t>
        </is>
      </c>
      <c r="BI337" s="14" t="n">
        <v>-1000</v>
      </c>
      <c r="BJ337" s="14" t="inlineStr">
        <is>
          <t>04.02.2026</t>
        </is>
      </c>
      <c r="BK337" s="14" t="inlineStr">
        <is>
          <t>R-L26A018</t>
        </is>
      </c>
      <c r="BL337" s="14" t="n">
        <v>554</v>
      </c>
      <c r="BM337" s="14" t="n"/>
      <c r="BN337" s="14" t="n"/>
      <c r="BO337" s="14" t="n"/>
    </row>
    <row r="338" hidden="1" ht="11.85" customHeight="1">
      <c r="A338" s="14" t="inlineStr">
        <is>
          <t>RM</t>
        </is>
      </c>
      <c r="B338" s="14" t="inlineStr">
        <is>
          <t>03.11.2025</t>
        </is>
      </c>
      <c r="C338" s="103" t="inlineStr">
        <is>
          <t>SSMC1272025 R1</t>
        </is>
      </c>
      <c r="D338" s="14" t="n">
        <v>2500464</v>
      </c>
      <c r="E338" s="14" t="inlineStr">
        <is>
          <t>RM0056</t>
        </is>
      </c>
      <c r="F338" s="8" t="inlineStr">
        <is>
          <t>Acetyl L-Carnitine Hydrochloride</t>
        </is>
      </c>
      <c r="G338" s="14" t="n">
        <v>2025000185</v>
      </c>
      <c r="H338" s="105" t="inlineStr">
        <is>
          <t>Nutraceuticals Group Europe Ltd</t>
        </is>
      </c>
      <c r="I338" s="14" t="n"/>
      <c r="J338" s="10" t="inlineStr">
        <is>
          <t>ALC250426043</t>
        </is>
      </c>
      <c r="K338" s="8" t="n"/>
      <c r="L338" s="14" t="inlineStr">
        <is>
          <t>26.04.2025</t>
        </is>
      </c>
      <c r="M338" s="14" t="n"/>
      <c r="N338" s="14" t="inlineStr">
        <is>
          <t>25.04.2027</t>
        </is>
      </c>
      <c r="O338" s="14" t="n"/>
      <c r="P338" s="14" t="n"/>
      <c r="Q338" s="14" t="n"/>
      <c r="R338" s="21" t="n">
        <v>5</v>
      </c>
      <c r="S338" s="12" t="n">
        <v>25</v>
      </c>
      <c r="T338" s="12" t="n"/>
      <c r="U338" s="13">
        <f>R338*S338+T338</f>
        <v/>
      </c>
      <c r="V338" s="14" t="inlineStr">
        <is>
          <t>Kg.</t>
        </is>
      </c>
      <c r="W338" s="14" t="n"/>
      <c r="X338" s="14" t="n"/>
      <c r="Y338" s="90" t="n"/>
      <c r="Z338" s="455">
        <f>U338-W338</f>
        <v/>
      </c>
      <c r="AA338" s="456">
        <f>AC338+AH338+AK338+AN338+AQ338+AT338+AW338+AZ338+BC338+BF338+BI338+BL338+BO338</f>
        <v/>
      </c>
      <c r="AB338" s="457" t="n">
        <v>0</v>
      </c>
      <c r="AC338" s="458">
        <f>Z338-AD338-AE338-AB338</f>
        <v/>
      </c>
      <c r="AD338" s="459" t="n"/>
      <c r="AE338" s="462" t="n">
        <v>0</v>
      </c>
      <c r="AF338" s="14" t="inlineStr">
        <is>
          <t>C25K003</t>
        </is>
      </c>
      <c r="AG338" s="14" t="inlineStr">
        <is>
          <t>C25K003</t>
        </is>
      </c>
      <c r="AH338" s="14" t="n">
        <v>-7.5113</v>
      </c>
      <c r="AI338" s="14" t="inlineStr">
        <is>
          <t>05.02.2026</t>
        </is>
      </c>
      <c r="AJ338" s="14" t="inlineStr">
        <is>
          <t>C26B001</t>
        </is>
      </c>
      <c r="AK338" s="14" t="n">
        <v>-94.5</v>
      </c>
      <c r="AL338" s="14" t="inlineStr">
        <is>
          <t>12.02.2026</t>
        </is>
      </c>
      <c r="AM338" s="14" t="inlineStr">
        <is>
          <t>IE</t>
        </is>
      </c>
      <c r="AN338" s="14" t="n">
        <v>0.311</v>
      </c>
      <c r="AO338" s="14" t="inlineStr">
        <is>
          <t>19.02.2026</t>
        </is>
      </c>
      <c r="AP338" s="14" t="inlineStr">
        <is>
          <t>MR260036</t>
        </is>
      </c>
      <c r="AQ338" s="14" t="n">
        <v>-0.05</v>
      </c>
      <c r="AR338" s="14" t="n"/>
      <c r="AS338" s="14" t="n"/>
      <c r="AT338" s="14" t="n"/>
      <c r="AU338" s="14" t="n"/>
      <c r="AV338" s="14" t="n"/>
      <c r="AW338" s="14" t="n"/>
      <c r="AX338" s="14" t="n"/>
      <c r="AY338" s="14" t="n"/>
      <c r="AZ338" s="14" t="n"/>
      <c r="BA338" s="14" t="n"/>
      <c r="BB338" s="14" t="n"/>
      <c r="BC338" s="14" t="n"/>
      <c r="BD338" s="14" t="n"/>
      <c r="BE338" s="14" t="n"/>
      <c r="BF338" s="14" t="n"/>
      <c r="BG338" s="14" t="n"/>
      <c r="BH338" s="14" t="n"/>
      <c r="BI338" s="14" t="n"/>
      <c r="BJ338" s="14" t="n"/>
      <c r="BK338" s="14" t="n"/>
      <c r="BL338" s="14" t="n"/>
      <c r="BM338" s="14" t="n"/>
      <c r="BN338" s="14" t="n"/>
      <c r="BO338" s="14" t="n"/>
    </row>
    <row r="339" hidden="1" ht="11.85" customHeight="1">
      <c r="A339" s="14" t="inlineStr">
        <is>
          <t>RM</t>
        </is>
      </c>
      <c r="B339" s="14" t="inlineStr">
        <is>
          <t>03.11.2025</t>
        </is>
      </c>
      <c r="C339" s="103" t="inlineStr">
        <is>
          <t>SSMC1272025 R1</t>
        </is>
      </c>
      <c r="D339" s="14" t="n">
        <v>2500465</v>
      </c>
      <c r="E339" s="14" t="inlineStr">
        <is>
          <t>RM0064</t>
        </is>
      </c>
      <c r="F339" s="8" t="inlineStr">
        <is>
          <t>L- Arginine Hydrochloride</t>
        </is>
      </c>
      <c r="G339" s="14" t="n">
        <v>2025000186</v>
      </c>
      <c r="H339" s="105" t="inlineStr">
        <is>
          <t>Nutraceuticals Group Europe Ltd</t>
        </is>
      </c>
      <c r="I339" s="14" t="n"/>
      <c r="J339" s="10" t="inlineStr">
        <is>
          <t>HDBD24122901</t>
        </is>
      </c>
      <c r="K339" s="8" t="n"/>
      <c r="L339" s="14" t="inlineStr">
        <is>
          <t>29.12.2024</t>
        </is>
      </c>
      <c r="M339" s="14" t="n"/>
      <c r="N339" s="14" t="inlineStr">
        <is>
          <t>28.12.2027</t>
        </is>
      </c>
      <c r="O339" s="14" t="n"/>
      <c r="P339" s="14" t="n"/>
      <c r="Q339" s="14" t="n"/>
      <c r="R339" s="21" t="n">
        <v>3</v>
      </c>
      <c r="S339" s="12" t="n">
        <v>25</v>
      </c>
      <c r="T339" s="12" t="n"/>
      <c r="U339" s="13">
        <f>R339*S339+T339</f>
        <v/>
      </c>
      <c r="V339" s="14" t="inlineStr">
        <is>
          <t>Kg.</t>
        </is>
      </c>
      <c r="W339" s="14" t="n"/>
      <c r="X339" s="14" t="n"/>
      <c r="Y339" s="90" t="n"/>
      <c r="Z339" s="455">
        <f>U339-W339</f>
        <v/>
      </c>
      <c r="AA339" s="456">
        <f>AC339+AH339+AK339+AN339+AQ339+AT339+AW339+AZ339+BC339+BF339+BI339+BL339+BO339</f>
        <v/>
      </c>
      <c r="AB339" s="457" t="n">
        <v>0</v>
      </c>
      <c r="AC339" s="458">
        <f>Z339-AD339-AE339-AB339</f>
        <v/>
      </c>
      <c r="AD339" s="459" t="n"/>
      <c r="AE339" s="462" t="n">
        <v>0</v>
      </c>
      <c r="AF339" s="14" t="inlineStr">
        <is>
          <t>09.11.2025</t>
        </is>
      </c>
      <c r="AG339" s="14" t="inlineStr">
        <is>
          <t>C25K002</t>
        </is>
      </c>
      <c r="AH339" s="14" t="n">
        <v>-7.5128</v>
      </c>
      <c r="AI339" s="14" t="inlineStr">
        <is>
          <t>05.02.2026</t>
        </is>
      </c>
      <c r="AJ339" s="14" t="inlineStr">
        <is>
          <t>C26B001</t>
        </is>
      </c>
      <c r="AK339" s="14" t="n">
        <v>-47.25</v>
      </c>
      <c r="AL339" s="14" t="inlineStr">
        <is>
          <t>19.02.2026</t>
        </is>
      </c>
      <c r="AM339" s="14" t="inlineStr">
        <is>
          <t>MR260036</t>
        </is>
      </c>
      <c r="AN339" s="14" t="n">
        <v>-0.05</v>
      </c>
      <c r="AO339" s="14" t="n"/>
      <c r="AP339" s="14" t="n"/>
      <c r="AQ339" s="14" t="n"/>
      <c r="AR339" s="14" t="n"/>
      <c r="AS339" s="14" t="n"/>
      <c r="AT339" s="14" t="n"/>
      <c r="AU339" s="14" t="n"/>
      <c r="AV339" s="14" t="n"/>
      <c r="AW339" s="14" t="n"/>
      <c r="AX339" s="14" t="n"/>
      <c r="AY339" s="14" t="n"/>
      <c r="AZ339" s="14" t="n"/>
      <c r="BA339" s="14" t="n"/>
      <c r="BB339" s="14" t="n"/>
      <c r="BC339" s="14" t="n"/>
      <c r="BD339" s="14" t="n"/>
      <c r="BE339" s="14" t="n"/>
      <c r="BF339" s="14" t="n"/>
      <c r="BG339" s="14" t="n"/>
      <c r="BH339" s="14" t="n"/>
      <c r="BI339" s="14" t="n"/>
      <c r="BJ339" s="14" t="n"/>
      <c r="BK339" s="14" t="n"/>
      <c r="BL339" s="14" t="n"/>
      <c r="BM339" s="14" t="n"/>
      <c r="BN339" s="14" t="n"/>
      <c r="BO339" s="14" t="n"/>
    </row>
    <row r="340" hidden="1" ht="11.85" customHeight="1">
      <c r="A340" s="14" t="inlineStr">
        <is>
          <t>SP</t>
        </is>
      </c>
      <c r="B340" s="14" t="inlineStr">
        <is>
          <t>03.11.2025</t>
        </is>
      </c>
      <c r="C340" s="22" t="inlineStr">
        <is>
          <t>N.A</t>
        </is>
      </c>
      <c r="D340" s="14" t="n">
        <v>2500470</v>
      </c>
      <c r="E340" s="14" t="inlineStr">
        <is>
          <t>SP0310</t>
        </is>
      </c>
      <c r="F340" s="8" t="inlineStr">
        <is>
          <t>Box-FAS Flush Pre-filled Saline Syringe Ref.No.:FAS5N</t>
        </is>
      </c>
      <c r="G340" s="14" t="n">
        <v>2025000191</v>
      </c>
      <c r="H340" s="55" t="inlineStr">
        <is>
          <t>Jiangsu Caina Medical Co., Ltd.</t>
        </is>
      </c>
      <c r="I340" s="14" t="n"/>
      <c r="J340" s="10" t="inlineStr">
        <is>
          <t>250801</t>
        </is>
      </c>
      <c r="K340" s="8" t="n"/>
      <c r="L340" s="14" t="inlineStr">
        <is>
          <t>01.08.2025</t>
        </is>
      </c>
      <c r="M340" s="14" t="n"/>
      <c r="N340" s="14" t="inlineStr">
        <is>
          <t>31.07.2028</t>
        </is>
      </c>
      <c r="O340" s="14" t="n"/>
      <c r="P340" s="14" t="n"/>
      <c r="Q340" s="14" t="n"/>
      <c r="R340" s="21" t="n">
        <v>1</v>
      </c>
      <c r="S340" s="12" t="n">
        <v>5100</v>
      </c>
      <c r="T340" s="12" t="n"/>
      <c r="U340" s="13">
        <f>R340*S340+T340</f>
        <v/>
      </c>
      <c r="V340" s="14" t="inlineStr">
        <is>
          <t>No.</t>
        </is>
      </c>
      <c r="W340" s="14" t="n"/>
      <c r="X340" s="14" t="n"/>
      <c r="Y340" s="90" t="n"/>
      <c r="Z340" s="455">
        <f>U340-W340</f>
        <v/>
      </c>
      <c r="AA340" s="456">
        <f>AC340+AH340+AK340+AN340+AQ340+AT340+AW340+AZ340+BC340+BF340+BI340+BL340+BO340</f>
        <v/>
      </c>
      <c r="AB340" s="457" t="n">
        <v>0</v>
      </c>
      <c r="AC340" s="458">
        <f>Z340-AD340-AE340-AB340</f>
        <v/>
      </c>
      <c r="AD340" s="459" t="n"/>
      <c r="AE340" s="462" t="n">
        <v>0</v>
      </c>
      <c r="AF340" s="14" t="n"/>
      <c r="AG340" s="14" t="n"/>
      <c r="AH340" s="14" t="n">
        <v>-5100</v>
      </c>
      <c r="AI340" s="14" t="n"/>
      <c r="AJ340" s="14" t="n"/>
      <c r="AK340" s="14" t="n">
        <v>80</v>
      </c>
      <c r="AL340" s="14" t="n"/>
      <c r="AM340" s="14" t="n"/>
      <c r="AN340" s="14" t="n">
        <v>-1</v>
      </c>
      <c r="AO340" s="14" t="n"/>
      <c r="AP340" s="14" t="n"/>
      <c r="AQ340" s="14" t="n"/>
      <c r="AR340" s="14" t="n"/>
      <c r="AS340" s="14" t="n"/>
      <c r="AT340" s="14" t="n"/>
      <c r="AU340" s="14" t="n"/>
      <c r="AV340" s="14" t="n"/>
      <c r="AW340" s="14" t="n"/>
      <c r="AX340" s="14" t="n"/>
      <c r="AY340" s="14" t="n"/>
      <c r="AZ340" s="14" t="n"/>
      <c r="BA340" s="14" t="n"/>
      <c r="BB340" s="14" t="n"/>
      <c r="BC340" s="14" t="n"/>
      <c r="BD340" s="14" t="n"/>
      <c r="BE340" s="14" t="n"/>
      <c r="BF340" s="14" t="n"/>
      <c r="BG340" s="14" t="n"/>
      <c r="BH340" s="14" t="n"/>
      <c r="BI340" s="14" t="n"/>
      <c r="BJ340" s="14" t="n"/>
      <c r="BK340" s="14" t="n"/>
      <c r="BL340" s="14" t="n"/>
      <c r="BM340" s="14" t="n"/>
      <c r="BN340" s="14" t="n"/>
      <c r="BO340" s="14" t="n"/>
    </row>
    <row r="341" hidden="1" ht="11.85" customHeight="1">
      <c r="A341" s="14" t="inlineStr">
        <is>
          <t>SP</t>
        </is>
      </c>
      <c r="B341" s="14" t="inlineStr">
        <is>
          <t>03.11.2025</t>
        </is>
      </c>
      <c r="C341" s="22" t="inlineStr">
        <is>
          <t>N.A</t>
        </is>
      </c>
      <c r="D341" s="14" t="n">
        <v>2500480</v>
      </c>
      <c r="E341" s="103" t="inlineStr">
        <is>
          <t>SP0270</t>
        </is>
      </c>
      <c r="F341" s="103" t="inlineStr">
        <is>
          <t>Box-FAS Flush Pre-filled Salline Syringe Ref. No.: FAS3N</t>
        </is>
      </c>
      <c r="G341" s="14" t="n">
        <v>2025000201</v>
      </c>
      <c r="H341" s="55" t="inlineStr">
        <is>
          <t>Jiangsu Caina Medical Co., Ltd.</t>
        </is>
      </c>
      <c r="I341" s="14" t="n"/>
      <c r="J341" s="10" t="inlineStr">
        <is>
          <t>250801</t>
        </is>
      </c>
      <c r="K341" s="8" t="n"/>
      <c r="L341" s="14" t="inlineStr">
        <is>
          <t>01.08.2025</t>
        </is>
      </c>
      <c r="M341" s="14" t="n"/>
      <c r="N341" s="14" t="inlineStr">
        <is>
          <t>31.07.2028</t>
        </is>
      </c>
      <c r="O341" s="14" t="n"/>
      <c r="P341" s="14" t="n"/>
      <c r="Q341" s="14" t="n"/>
      <c r="R341" s="21" t="n">
        <v>42</v>
      </c>
      <c r="S341" s="12" t="n">
        <v>200</v>
      </c>
      <c r="T341" s="12" t="n"/>
      <c r="U341" s="13">
        <f>R341*S341+T341</f>
        <v/>
      </c>
      <c r="V341" s="14" t="inlineStr">
        <is>
          <t>No.</t>
        </is>
      </c>
      <c r="W341" s="14" t="n"/>
      <c r="X341" s="14" t="n"/>
      <c r="Y341" s="90" t="n"/>
      <c r="Z341" s="455">
        <f>U341-W341</f>
        <v/>
      </c>
      <c r="AA341" s="456">
        <f>AC341+AH341+AK341+AN341+AQ341+AT341+AW341+AZ341+BC341+BF341+BI341+BL341+BO341</f>
        <v/>
      </c>
      <c r="AB341" s="457" t="n">
        <v>0</v>
      </c>
      <c r="AC341" s="458">
        <f>Z341-AD341-AE341-AB341</f>
        <v/>
      </c>
      <c r="AD341" s="459" t="n"/>
      <c r="AE341" s="462" t="n">
        <v>0</v>
      </c>
      <c r="AF341" s="14" t="n"/>
      <c r="AG341" s="14" t="inlineStr">
        <is>
          <t>0020/2026</t>
        </is>
      </c>
      <c r="AH341" s="14" t="n">
        <v>-8400</v>
      </c>
      <c r="AI341" s="14" t="n"/>
      <c r="AJ341" s="14" t="inlineStr">
        <is>
          <t>R</t>
        </is>
      </c>
      <c r="AK341" s="14" t="n">
        <v>30</v>
      </c>
      <c r="AL341" s="14" t="n"/>
      <c r="AM341" s="14" t="n"/>
      <c r="AN341" s="14" t="n"/>
      <c r="AO341" s="14" t="n"/>
      <c r="AP341" s="14" t="n"/>
      <c r="AQ341" s="14" t="n"/>
      <c r="AR341" s="14" t="n"/>
      <c r="AS341" s="14" t="n"/>
      <c r="AT341" s="14" t="n"/>
      <c r="AU341" s="14" t="n"/>
      <c r="AV341" s="14" t="n"/>
      <c r="AW341" s="14" t="n"/>
      <c r="AX341" s="14" t="n"/>
      <c r="AY341" s="14" t="n"/>
      <c r="AZ341" s="14" t="n"/>
      <c r="BA341" s="14" t="n"/>
      <c r="BB341" s="14" t="n"/>
      <c r="BC341" s="14" t="n"/>
      <c r="BD341" s="14" t="n"/>
      <c r="BE341" s="14" t="n"/>
      <c r="BF341" s="14" t="n"/>
      <c r="BG341" s="14" t="n"/>
      <c r="BH341" s="14" t="n"/>
      <c r="BI341" s="14" t="n"/>
      <c r="BJ341" s="14" t="n"/>
      <c r="BK341" s="14" t="n"/>
      <c r="BL341" s="14" t="n"/>
      <c r="BM341" s="14" t="n"/>
      <c r="BN341" s="14" t="n"/>
      <c r="BO341" s="14" t="n"/>
    </row>
    <row r="342" hidden="1" ht="11.85" customHeight="1">
      <c r="A342" s="14" t="inlineStr">
        <is>
          <t>SP</t>
        </is>
      </c>
      <c r="B342" s="14" t="inlineStr">
        <is>
          <t>03.11.2025</t>
        </is>
      </c>
      <c r="C342" s="22" t="inlineStr">
        <is>
          <t>N.A</t>
        </is>
      </c>
      <c r="D342" s="14" t="n">
        <v>2500481</v>
      </c>
      <c r="E342" s="103" t="inlineStr">
        <is>
          <t>SP0312</t>
        </is>
      </c>
      <c r="F342" s="103" t="inlineStr">
        <is>
          <t>Instruction Manual for SSMC Pre-filled Catheter Flush Syringe - IFU</t>
        </is>
      </c>
      <c r="G342" s="14" t="n">
        <v>2025000202</v>
      </c>
      <c r="H342" s="55" t="inlineStr">
        <is>
          <t>Jiangsu Caina Medical Co., Ltd.</t>
        </is>
      </c>
      <c r="I342" s="14" t="n"/>
      <c r="J342" s="10" t="inlineStr">
        <is>
          <t>250801</t>
        </is>
      </c>
      <c r="K342" s="8" t="n"/>
      <c r="L342" s="14" t="inlineStr">
        <is>
          <t>01.08.2025</t>
        </is>
      </c>
      <c r="M342" s="14" t="n"/>
      <c r="N342" s="14" t="inlineStr">
        <is>
          <t>31.07.2028</t>
        </is>
      </c>
      <c r="O342" s="14" t="n"/>
      <c r="P342" s="14" t="n"/>
      <c r="Q342" s="14" t="n"/>
      <c r="R342" s="21" t="n">
        <v>2</v>
      </c>
      <c r="S342" s="12" t="n">
        <v>6850</v>
      </c>
      <c r="T342" s="12" t="n"/>
      <c r="U342" s="13">
        <f>R342*S342+T342</f>
        <v/>
      </c>
      <c r="V342" s="14" t="inlineStr">
        <is>
          <t>No.</t>
        </is>
      </c>
      <c r="W342" s="14" t="n"/>
      <c r="X342" s="14" t="n"/>
      <c r="Y342" s="90" t="n"/>
      <c r="Z342" s="455">
        <f>U342-W342</f>
        <v/>
      </c>
      <c r="AA342" s="456">
        <f>AC342+AH342+AK342+AN342+AQ342+AT342+AW342+AZ342+BC342+BF342+BI342+BL342+BO342</f>
        <v/>
      </c>
      <c r="AB342" s="457" t="n">
        <v>0</v>
      </c>
      <c r="AC342" s="458">
        <f>Z342-AD342-AE342-AB342</f>
        <v/>
      </c>
      <c r="AD342" s="459" t="n"/>
      <c r="AE342" s="462" t="n">
        <v>0</v>
      </c>
      <c r="AF342" s="14" t="n"/>
      <c r="AG342" s="14" t="n"/>
      <c r="AH342" s="14" t="n">
        <v>-13700</v>
      </c>
      <c r="AI342" s="14" t="n"/>
      <c r="AJ342" s="14" t="inlineStr">
        <is>
          <t>R</t>
        </is>
      </c>
      <c r="AK342" s="14" t="n">
        <v>20</v>
      </c>
      <c r="AL342" s="14" t="n"/>
      <c r="AM342" s="14" t="inlineStr">
        <is>
          <t>R</t>
        </is>
      </c>
      <c r="AN342" s="14" t="n">
        <v>385</v>
      </c>
      <c r="AO342" s="14" t="n"/>
      <c r="AP342" s="14" t="n"/>
      <c r="AQ342" s="14" t="n"/>
      <c r="AR342" s="14" t="n"/>
      <c r="AS342" s="14" t="n"/>
      <c r="AT342" s="14" t="n"/>
      <c r="AU342" s="14" t="n"/>
      <c r="AV342" s="14" t="n"/>
      <c r="AW342" s="14" t="n"/>
      <c r="AX342" s="14" t="n"/>
      <c r="AY342" s="14" t="n"/>
      <c r="AZ342" s="14" t="n"/>
      <c r="BA342" s="14" t="n"/>
      <c r="BB342" s="14" t="n"/>
      <c r="BC342" s="14" t="n"/>
      <c r="BD342" s="14" t="n"/>
      <c r="BE342" s="14" t="n"/>
      <c r="BF342" s="14" t="n"/>
      <c r="BG342" s="14" t="n"/>
      <c r="BH342" s="14" t="n"/>
      <c r="BI342" s="14" t="n"/>
      <c r="BJ342" s="14" t="n"/>
      <c r="BK342" s="14" t="n"/>
      <c r="BL342" s="14" t="n"/>
      <c r="BM342" s="14" t="n"/>
      <c r="BN342" s="14" t="n"/>
      <c r="BO342" s="14" t="n"/>
    </row>
    <row r="343" hidden="1" ht="11.85" customFormat="1" customHeight="1" s="185">
      <c r="A343" s="181" t="inlineStr">
        <is>
          <t>SP</t>
        </is>
      </c>
      <c r="B343" s="181" t="inlineStr">
        <is>
          <t>04.11.2025</t>
        </is>
      </c>
      <c r="C343" s="181" t="n"/>
      <c r="D343" s="181" t="n">
        <v>2500482</v>
      </c>
      <c r="E343" s="181" t="inlineStr">
        <is>
          <t>SP0207</t>
        </is>
      </c>
      <c r="F343" s="187" t="inlineStr">
        <is>
          <t>Box-Mega-Q Soft Gelatine Capsule [Food Supplement]</t>
        </is>
      </c>
      <c r="G343" s="181" t="n">
        <v>2025000203</v>
      </c>
      <c r="H343" s="181" t="inlineStr">
        <is>
          <t>Xiamen Nicest Paper Products Co.,Ltd</t>
        </is>
      </c>
      <c r="I343" s="181" t="n"/>
      <c r="J343" s="186" t="inlineStr">
        <is>
          <t>NST-KW20250806FAS016-001</t>
        </is>
      </c>
      <c r="K343" s="187" t="n"/>
      <c r="L343" s="181" t="inlineStr">
        <is>
          <t>00.08.2025</t>
        </is>
      </c>
      <c r="M343" s="181" t="n"/>
      <c r="N343" s="181" t="inlineStr">
        <is>
          <t>00.08.2028</t>
        </is>
      </c>
      <c r="O343" s="181" t="n"/>
      <c r="P343" s="181" t="n"/>
      <c r="Q343" s="181" t="n"/>
      <c r="R343" s="188" t="n">
        <v>42</v>
      </c>
      <c r="S343" s="189" t="n">
        <v>2000</v>
      </c>
      <c r="T343" s="189" t="n"/>
      <c r="U343" s="190">
        <f>R343*S343+T343</f>
        <v/>
      </c>
      <c r="V343" s="181" t="inlineStr">
        <is>
          <t>No.</t>
        </is>
      </c>
      <c r="W343" s="181" t="n"/>
      <c r="X343" s="181" t="n"/>
      <c r="Y343" s="201" t="n"/>
      <c r="Z343" s="468">
        <f>U343-W343</f>
        <v/>
      </c>
      <c r="AA343" s="469">
        <f>AC343+AH343+AK343+AN343+AQ343+AT343+AW343+AZ343+BC343+BF343+BI343+BL343+BO343</f>
        <v/>
      </c>
      <c r="AB343" s="470" t="n">
        <v>0</v>
      </c>
      <c r="AC343" s="470">
        <f>Z343-AD343-AE343-AB343</f>
        <v/>
      </c>
      <c r="AD343" s="470" t="n"/>
      <c r="AE343" s="470" t="n">
        <v>0</v>
      </c>
      <c r="AF343" s="181" t="inlineStr">
        <is>
          <t>06.11.2025</t>
        </is>
      </c>
      <c r="AG343" s="181" t="inlineStr">
        <is>
          <t>C25K001</t>
        </is>
      </c>
      <c r="AH343" s="181" t="n">
        <v>-78400</v>
      </c>
      <c r="AI343" s="181" t="n"/>
      <c r="AJ343" s="181" t="n"/>
      <c r="AK343" s="181" t="n">
        <v>-1</v>
      </c>
      <c r="AL343" s="181" t="inlineStr">
        <is>
          <t>25.11.2025</t>
        </is>
      </c>
      <c r="AM343" s="181" t="inlineStr">
        <is>
          <t>C25K005</t>
        </is>
      </c>
      <c r="AN343" s="181" t="n">
        <v>-650</v>
      </c>
      <c r="AO343" s="181" t="inlineStr">
        <is>
          <t>27.11.2025</t>
        </is>
      </c>
      <c r="AP343" s="181" t="inlineStr">
        <is>
          <t>R-C25K001</t>
        </is>
      </c>
      <c r="AQ343" s="181" t="n">
        <v>5135</v>
      </c>
      <c r="AR343" s="181" t="inlineStr">
        <is>
          <t>03.12.2025</t>
        </is>
      </c>
      <c r="AS343" s="181" t="inlineStr">
        <is>
          <t>R-C25K005</t>
        </is>
      </c>
      <c r="AT343" s="181" t="n">
        <v>62</v>
      </c>
      <c r="AU343" s="181" t="n"/>
      <c r="AV343" s="181" t="n"/>
      <c r="AW343" s="181" t="n"/>
      <c r="AX343" s="181" t="n"/>
      <c r="AY343" s="181" t="n"/>
      <c r="AZ343" s="181" t="n"/>
      <c r="BA343" s="181" t="n"/>
      <c r="BB343" s="181" t="n"/>
      <c r="BC343" s="181" t="n"/>
      <c r="BD343" s="181" t="n"/>
      <c r="BE343" s="181" t="n"/>
      <c r="BF343" s="181" t="n"/>
      <c r="BG343" s="181" t="n"/>
      <c r="BH343" s="181" t="n"/>
      <c r="BI343" s="181" t="n"/>
      <c r="BJ343" s="181" t="n"/>
      <c r="BK343" s="181" t="n"/>
      <c r="BL343" s="181" t="n"/>
      <c r="BM343" s="181" t="n"/>
      <c r="BN343" s="181" t="n"/>
      <c r="BO343" s="181" t="n"/>
    </row>
    <row r="344" hidden="1" ht="13.2" customFormat="1" customHeight="1" s="185">
      <c r="A344" s="181" t="inlineStr">
        <is>
          <t>SP</t>
        </is>
      </c>
      <c r="B344" s="181" t="inlineStr">
        <is>
          <t>04.11.2025</t>
        </is>
      </c>
      <c r="C344" s="181" t="n"/>
      <c r="D344" s="181" t="n">
        <v>2500483</v>
      </c>
      <c r="E344" s="181" t="inlineStr">
        <is>
          <t>SP0163</t>
        </is>
      </c>
      <c r="F344" s="187" t="inlineStr">
        <is>
          <t xml:space="preserve">Pamphlet-Mega-Q Soft Gelatin Capsule </t>
        </is>
      </c>
      <c r="G344" s="181" t="n">
        <v>2025000204</v>
      </c>
      <c r="H344" s="181" t="inlineStr">
        <is>
          <t>Xiamen Nicest Paper Products Co.,Ltd</t>
        </is>
      </c>
      <c r="I344" s="181" t="n"/>
      <c r="J344" s="186" t="inlineStr">
        <is>
          <t>NST-KW20250806FAS016-002</t>
        </is>
      </c>
      <c r="K344" s="187" t="n"/>
      <c r="L344" s="181" t="inlineStr">
        <is>
          <t>00.08.2025</t>
        </is>
      </c>
      <c r="M344" s="181" t="n"/>
      <c r="N344" s="181" t="inlineStr">
        <is>
          <t>00.08.2028</t>
        </is>
      </c>
      <c r="O344" s="181" t="n"/>
      <c r="P344" s="181" t="n"/>
      <c r="Q344" s="181" t="n"/>
      <c r="R344" s="188" t="n">
        <v>42</v>
      </c>
      <c r="S344" s="189" t="n">
        <v>2000</v>
      </c>
      <c r="T344" s="189" t="n"/>
      <c r="U344" s="190">
        <f>R344*S344+T344</f>
        <v/>
      </c>
      <c r="V344" s="181" t="inlineStr">
        <is>
          <t>No.</t>
        </is>
      </c>
      <c r="W344" s="181" t="n"/>
      <c r="X344" s="181" t="n"/>
      <c r="Y344" s="201" t="n"/>
      <c r="Z344" s="468">
        <f>U344-W344</f>
        <v/>
      </c>
      <c r="AA344" s="469">
        <f>AC344+AH344+AK344+AN344+AQ344+AT344+AW344+AZ344+BC344+BF344+BI344+BL344+BO344</f>
        <v/>
      </c>
      <c r="AB344" s="470" t="n">
        <v>0</v>
      </c>
      <c r="AC344" s="470">
        <f>Z344-AD344-AE344-AB344</f>
        <v/>
      </c>
      <c r="AD344" s="470" t="n"/>
      <c r="AE344" s="470" t="n">
        <v>0</v>
      </c>
      <c r="AF344" s="181" t="inlineStr">
        <is>
          <t>06.11.2025</t>
        </is>
      </c>
      <c r="AG344" s="181" t="inlineStr">
        <is>
          <t>C25K001</t>
        </is>
      </c>
      <c r="AH344" s="181" t="n">
        <v>-78740</v>
      </c>
      <c r="AI344" s="181" t="inlineStr">
        <is>
          <t>25.11.2025</t>
        </is>
      </c>
      <c r="AJ344" s="181" t="inlineStr">
        <is>
          <t>C25K005</t>
        </is>
      </c>
      <c r="AK344" s="181" t="n">
        <v>-650</v>
      </c>
      <c r="AL344" s="181" t="inlineStr">
        <is>
          <t>27.11.2025</t>
        </is>
      </c>
      <c r="AM344" s="181" t="inlineStr">
        <is>
          <t>R-C25K001</t>
        </is>
      </c>
      <c r="AN344" s="181" t="n">
        <v>5400</v>
      </c>
      <c r="AO344" s="181" t="inlineStr">
        <is>
          <t>03.12.2025</t>
        </is>
      </c>
      <c r="AP344" s="181" t="inlineStr">
        <is>
          <t>R-C25K005</t>
        </is>
      </c>
      <c r="AQ344" s="181" t="n">
        <v>80</v>
      </c>
      <c r="AR344" s="181" t="n"/>
      <c r="AS344" s="181" t="n"/>
      <c r="AT344" s="181" t="n"/>
      <c r="AU344" s="181" t="n"/>
      <c r="AV344" s="181" t="n"/>
      <c r="AW344" s="181" t="n"/>
      <c r="AX344" s="181" t="n"/>
      <c r="AY344" s="181" t="n"/>
      <c r="AZ344" s="181" t="n"/>
      <c r="BA344" s="181" t="n"/>
      <c r="BB344" s="181" t="n"/>
      <c r="BC344" s="181" t="n"/>
      <c r="BD344" s="181" t="n"/>
      <c r="BE344" s="181" t="n"/>
      <c r="BF344" s="181" t="n"/>
      <c r="BG344" s="181" t="n"/>
      <c r="BH344" s="181" t="n"/>
      <c r="BI344" s="181" t="n"/>
      <c r="BJ344" s="181" t="n"/>
      <c r="BK344" s="181" t="n"/>
      <c r="BL344" s="181" t="n"/>
      <c r="BM344" s="181" t="n"/>
      <c r="BN344" s="181" t="n"/>
      <c r="BO344" s="181" t="n"/>
    </row>
    <row r="345" hidden="1" ht="11.25" customFormat="1" customHeight="1" s="185">
      <c r="A345" s="181" t="inlineStr">
        <is>
          <t>SP</t>
        </is>
      </c>
      <c r="B345" s="181" t="inlineStr">
        <is>
          <t>04.11.2025</t>
        </is>
      </c>
      <c r="C345" s="181" t="n"/>
      <c r="D345" s="181" t="n">
        <v>2500484</v>
      </c>
      <c r="E345" s="181" t="inlineStr">
        <is>
          <t>SP0205</t>
        </is>
      </c>
      <c r="F345" s="187" t="inlineStr">
        <is>
          <t>Box-Sawpro Soft Gelatin Capsule</t>
        </is>
      </c>
      <c r="G345" s="181" t="n">
        <v>2025000205</v>
      </c>
      <c r="H345" s="181" t="inlineStr">
        <is>
          <t>Xiamen Nicest Paper Products Co.,Ltd</t>
        </is>
      </c>
      <c r="I345" s="181" t="n"/>
      <c r="J345" s="186" t="inlineStr">
        <is>
          <t>NST-KW20250806FAS016-003</t>
        </is>
      </c>
      <c r="K345" s="187" t="n"/>
      <c r="L345" s="181" t="inlineStr">
        <is>
          <t>00.08.2025</t>
        </is>
      </c>
      <c r="M345" s="181" t="n"/>
      <c r="N345" s="181" t="inlineStr">
        <is>
          <t>00.08.2028</t>
        </is>
      </c>
      <c r="O345" s="181" t="n"/>
      <c r="P345" s="181" t="n"/>
      <c r="Q345" s="181" t="n"/>
      <c r="R345" s="188" t="n">
        <v>37</v>
      </c>
      <c r="S345" s="189" t="n">
        <v>2000</v>
      </c>
      <c r="T345" s="189" t="n">
        <v>1600</v>
      </c>
      <c r="U345" s="190">
        <f>R345*S345+T345</f>
        <v/>
      </c>
      <c r="V345" s="181" t="inlineStr">
        <is>
          <t>No.</t>
        </is>
      </c>
      <c r="W345" s="181" t="n"/>
      <c r="X345" s="181" t="n"/>
      <c r="Y345" s="201" t="n"/>
      <c r="Z345" s="468">
        <f>U345-W345</f>
        <v/>
      </c>
      <c r="AA345" s="469">
        <f>AC345+AH345+AK345+AN345+AQ345+AT345+AW345+AZ345+BC345+BF345+BI345+BL345+BO345</f>
        <v/>
      </c>
      <c r="AB345" s="470" t="n">
        <v>0</v>
      </c>
      <c r="AC345" s="470">
        <f>Z345-AD345-AE345-AB345</f>
        <v/>
      </c>
      <c r="AD345" s="470" t="n"/>
      <c r="AE345" s="470" t="n">
        <v>0</v>
      </c>
      <c r="AF345" s="181" t="inlineStr">
        <is>
          <t>15.11.2025</t>
        </is>
      </c>
      <c r="AG345" s="181" t="inlineStr">
        <is>
          <t>C25K004</t>
        </is>
      </c>
      <c r="AH345" s="181" t="n">
        <v>-52800</v>
      </c>
      <c r="AI345" s="181" t="n"/>
      <c r="AJ345" s="181" t="inlineStr">
        <is>
          <t>MR</t>
        </is>
      </c>
      <c r="AK345" s="181" t="n">
        <v>-1</v>
      </c>
      <c r="AL345" s="181" t="inlineStr">
        <is>
          <t>03.12.2025</t>
        </is>
      </c>
      <c r="AM345" s="181" t="inlineStr">
        <is>
          <t xml:space="preserve"> R-C25K004</t>
        </is>
      </c>
      <c r="AN345" s="181" t="n">
        <v>520</v>
      </c>
      <c r="AO345" s="181" t="inlineStr">
        <is>
          <t>04.12.2025</t>
        </is>
      </c>
      <c r="AP345" s="181" t="inlineStr">
        <is>
          <t>C25L001</t>
        </is>
      </c>
      <c r="AQ345" s="181" t="n">
        <v>-20400</v>
      </c>
      <c r="AR345" s="181" t="inlineStr">
        <is>
          <t>21.12.2025</t>
        </is>
      </c>
      <c r="AS345" s="181" t="inlineStr">
        <is>
          <t xml:space="preserve"> R-C25L001</t>
        </is>
      </c>
      <c r="AT345" s="181" t="n">
        <v>198</v>
      </c>
      <c r="AU345" s="181" t="n"/>
      <c r="AV345" s="181" t="n"/>
      <c r="AW345" s="181" t="n"/>
      <c r="AX345" s="181" t="n"/>
      <c r="AY345" s="181" t="n"/>
      <c r="AZ345" s="181" t="n"/>
      <c r="BA345" s="181" t="n"/>
      <c r="BB345" s="181" t="n"/>
      <c r="BC345" s="181" t="n"/>
      <c r="BD345" s="181" t="n"/>
      <c r="BE345" s="181" t="n"/>
      <c r="BF345" s="181" t="n"/>
      <c r="BG345" s="181" t="n"/>
      <c r="BH345" s="181" t="n"/>
      <c r="BI345" s="181" t="n"/>
      <c r="BJ345" s="181" t="n"/>
      <c r="BK345" s="181" t="n"/>
      <c r="BL345" s="181" t="n"/>
      <c r="BM345" s="181" t="n"/>
      <c r="BN345" s="181" t="n"/>
      <c r="BO345" s="181" t="n"/>
    </row>
    <row r="346" hidden="1" ht="11.25" customFormat="1" customHeight="1" s="185">
      <c r="A346" s="181" t="inlineStr">
        <is>
          <t>SP</t>
        </is>
      </c>
      <c r="B346" s="181" t="inlineStr">
        <is>
          <t>04.11.2025</t>
        </is>
      </c>
      <c r="C346" s="181" t="n"/>
      <c r="D346" s="181" t="n">
        <v>2500485</v>
      </c>
      <c r="E346" s="181" t="inlineStr">
        <is>
          <t>SP0211</t>
        </is>
      </c>
      <c r="F346" s="187" t="inlineStr">
        <is>
          <t>Pamphlet-Sawpro Soft Gelatin Capsule</t>
        </is>
      </c>
      <c r="G346" s="181" t="n">
        <v>2025000206</v>
      </c>
      <c r="H346" s="181" t="inlineStr">
        <is>
          <t>Xiamen Nicest Paper Products Co.,Ltd</t>
        </is>
      </c>
      <c r="I346" s="181" t="n"/>
      <c r="J346" s="186" t="inlineStr">
        <is>
          <t>NST-KW20250806FAS016-004</t>
        </is>
      </c>
      <c r="K346" s="187" t="n"/>
      <c r="L346" s="181" t="inlineStr">
        <is>
          <t>00.08.2025</t>
        </is>
      </c>
      <c r="M346" s="181" t="n"/>
      <c r="N346" s="181" t="inlineStr">
        <is>
          <t>00.08.2028</t>
        </is>
      </c>
      <c r="O346" s="181" t="n"/>
      <c r="P346" s="181" t="n"/>
      <c r="Q346" s="181" t="n"/>
      <c r="R346" s="188" t="n">
        <v>37</v>
      </c>
      <c r="S346" s="189" t="n">
        <v>2000</v>
      </c>
      <c r="T346" s="189" t="n">
        <v>1000</v>
      </c>
      <c r="U346" s="190" t="n">
        <v>75000</v>
      </c>
      <c r="V346" s="181" t="inlineStr">
        <is>
          <t>No.</t>
        </is>
      </c>
      <c r="W346" s="181" t="n">
        <v>15</v>
      </c>
      <c r="X346" s="181" t="n"/>
      <c r="Y346" s="201" t="n"/>
      <c r="Z346" s="468" t="n">
        <v>74985</v>
      </c>
      <c r="AA346" s="469">
        <f>AC346+AH346+AK346+AN346+AQ346+AT346+AW346+AZ346+BC346+BF346+BI346+BL346+BO346</f>
        <v/>
      </c>
      <c r="AB346" s="470" t="n">
        <v>0</v>
      </c>
      <c r="AC346" s="470" t="n">
        <v>74985</v>
      </c>
      <c r="AD346" s="470" t="n"/>
      <c r="AE346" s="470" t="n">
        <v>0</v>
      </c>
      <c r="AF346" s="181" t="inlineStr">
        <is>
          <t>15.11.2025</t>
        </is>
      </c>
      <c r="AG346" s="181" t="inlineStr">
        <is>
          <t>C25K004</t>
        </is>
      </c>
      <c r="AH346" s="181" t="n">
        <v>-56235</v>
      </c>
      <c r="AI346" s="181" t="inlineStr">
        <is>
          <t>03.12.2025</t>
        </is>
      </c>
      <c r="AJ346" s="181" t="inlineStr">
        <is>
          <t xml:space="preserve"> R-C25K004</t>
        </is>
      </c>
      <c r="AK346" s="181" t="n">
        <v>4050</v>
      </c>
      <c r="AL346" s="181" t="inlineStr">
        <is>
          <t>04.12.2025</t>
        </is>
      </c>
      <c r="AM346" s="181" t="inlineStr">
        <is>
          <t>C25L001</t>
        </is>
      </c>
      <c r="AN346" s="181" t="n">
        <v>-22800</v>
      </c>
      <c r="AO346" s="181" t="inlineStr">
        <is>
          <t>21.12.2025</t>
        </is>
      </c>
      <c r="AP346" s="181" t="inlineStr">
        <is>
          <t>R-C25L001</t>
        </is>
      </c>
      <c r="AQ346" s="181" t="n">
        <v>2619</v>
      </c>
      <c r="AR346" s="181" t="n"/>
      <c r="AS346" s="181" t="n"/>
      <c r="AT346" s="181" t="n"/>
      <c r="AU346" s="181" t="n"/>
      <c r="AV346" s="181" t="n"/>
      <c r="AW346" s="181" t="n"/>
      <c r="AX346" s="181" t="n"/>
      <c r="AY346" s="181" t="n"/>
      <c r="AZ346" s="181" t="n"/>
      <c r="BA346" s="181" t="n"/>
      <c r="BB346" s="181" t="n"/>
      <c r="BC346" s="181" t="n"/>
      <c r="BD346" s="181" t="n"/>
      <c r="BE346" s="181" t="n"/>
      <c r="BF346" s="181" t="n"/>
      <c r="BG346" s="181" t="n"/>
      <c r="BH346" s="181" t="n"/>
      <c r="BI346" s="181" t="n"/>
      <c r="BJ346" s="181" t="n"/>
      <c r="BK346" s="181" t="n"/>
      <c r="BL346" s="181" t="n"/>
      <c r="BM346" s="181" t="n"/>
      <c r="BN346" s="181" t="n"/>
      <c r="BO346" s="181" t="n"/>
    </row>
    <row r="347" hidden="1" ht="11.85" customFormat="1" customHeight="1" s="185">
      <c r="A347" s="181" t="inlineStr">
        <is>
          <t>SP</t>
        </is>
      </c>
      <c r="B347" s="181" t="inlineStr">
        <is>
          <t>05.11.2025</t>
        </is>
      </c>
      <c r="C347" s="211" t="inlineStr">
        <is>
          <t>SSMC1322025</t>
        </is>
      </c>
      <c r="D347" s="181" t="n">
        <v>2500486</v>
      </c>
      <c r="E347" s="212" t="inlineStr">
        <is>
          <t>SP0229</t>
        </is>
      </c>
      <c r="F347" s="213" t="inlineStr">
        <is>
          <t>Label-Nutri-DHA Soft gelatine Capsule [Size 14cm X 5cm]</t>
        </is>
      </c>
      <c r="G347" s="181" t="n">
        <v>2025000207</v>
      </c>
      <c r="H347" s="181" t="inlineStr">
        <is>
          <t>Golden label</t>
        </is>
      </c>
      <c r="I347" s="181" t="n"/>
      <c r="J347" s="214" t="inlineStr">
        <is>
          <t>FP-ST-SEM-40</t>
        </is>
      </c>
      <c r="K347" s="187" t="n"/>
      <c r="L347" s="181" t="inlineStr">
        <is>
          <t>29.10.2025</t>
        </is>
      </c>
      <c r="M347" s="181" t="n"/>
      <c r="N347" s="181" t="inlineStr">
        <is>
          <t>29.10.2027</t>
        </is>
      </c>
      <c r="O347" s="181" t="n"/>
      <c r="P347" s="181" t="n"/>
      <c r="Q347" s="181" t="n"/>
      <c r="R347" s="188" t="n">
        <v>1</v>
      </c>
      <c r="S347" s="189" t="n">
        <v>5000</v>
      </c>
      <c r="T347" s="189" t="n"/>
      <c r="U347" s="190">
        <f>R347*S347+T347</f>
        <v/>
      </c>
      <c r="V347" s="181" t="inlineStr">
        <is>
          <t>No.</t>
        </is>
      </c>
      <c r="W347" s="181" t="n">
        <v>3</v>
      </c>
      <c r="X347" s="181" t="n"/>
      <c r="Y347" s="201" t="n"/>
      <c r="Z347" s="468">
        <f>U347-W347</f>
        <v/>
      </c>
      <c r="AA347" s="469">
        <f>AC347+AH347+AK347+AN347+AQ347+AT347+AW347+AZ347+BC347+BF347+BI347+BL347+BO347</f>
        <v/>
      </c>
      <c r="AB347" s="470" t="n">
        <v>0</v>
      </c>
      <c r="AC347" s="470">
        <f>Z347-AD347-AE347-AB347</f>
        <v/>
      </c>
      <c r="AD347" s="470" t="n"/>
      <c r="AE347" s="470" t="n">
        <v>0</v>
      </c>
      <c r="AF347" s="181" t="inlineStr">
        <is>
          <t>05.11.2025</t>
        </is>
      </c>
      <c r="AG347" s="181" t="inlineStr">
        <is>
          <t>MR250222</t>
        </is>
      </c>
      <c r="AH347" s="181" t="n">
        <v>-997</v>
      </c>
      <c r="AI347" s="181" t="inlineStr">
        <is>
          <t>11.11.2025</t>
        </is>
      </c>
      <c r="AJ347" s="181" t="inlineStr">
        <is>
          <t>R-C25J001</t>
        </is>
      </c>
      <c r="AK347" s="181" t="n">
        <v>240</v>
      </c>
      <c r="AL347" s="181" t="n"/>
      <c r="AM347" s="181" t="n"/>
      <c r="AN347" s="181" t="n"/>
      <c r="AO347" s="181" t="n"/>
      <c r="AP347" s="181" t="n"/>
      <c r="AQ347" s="181" t="n"/>
      <c r="AR347" s="181" t="n"/>
      <c r="AS347" s="181" t="n"/>
      <c r="AT347" s="181" t="n"/>
      <c r="AU347" s="181" t="n"/>
      <c r="AV347" s="181" t="n"/>
      <c r="AW347" s="181" t="n"/>
      <c r="AX347" s="181" t="n"/>
      <c r="AY347" s="181" t="n"/>
      <c r="AZ347" s="181" t="n"/>
      <c r="BA347" s="181" t="n"/>
      <c r="BB347" s="181" t="n"/>
      <c r="BC347" s="181" t="n"/>
      <c r="BD347" s="181" t="n"/>
      <c r="BE347" s="181" t="n"/>
      <c r="BF347" s="181" t="n"/>
      <c r="BG347" s="181" t="n"/>
      <c r="BH347" s="181" t="n"/>
      <c r="BI347" s="181" t="n"/>
      <c r="BJ347" s="181" t="n"/>
      <c r="BK347" s="181" t="n"/>
      <c r="BL347" s="181" t="n"/>
      <c r="BM347" s="181" t="n"/>
      <c r="BN347" s="181" t="n"/>
      <c r="BO347" s="181" t="n"/>
    </row>
    <row r="348" hidden="1" ht="13.2" customFormat="1" customHeight="1" s="185">
      <c r="A348" s="181" t="inlineStr">
        <is>
          <t>SP</t>
        </is>
      </c>
      <c r="B348" s="181" t="inlineStr">
        <is>
          <t>05.11.2025</t>
        </is>
      </c>
      <c r="C348" s="211" t="inlineStr">
        <is>
          <t>SSMC1322025</t>
        </is>
      </c>
      <c r="D348" s="181" t="n">
        <v>2500487</v>
      </c>
      <c r="E348" s="212" t="inlineStr">
        <is>
          <t>SP0217</t>
        </is>
      </c>
      <c r="F348" s="213" t="inlineStr">
        <is>
          <t>Label-FAS Chlorex 2% Sterile Solution 6ml Clear  [Size 6 cm x 5 cm]</t>
        </is>
      </c>
      <c r="G348" s="181" t="n">
        <v>2025000208</v>
      </c>
      <c r="H348" s="181" t="inlineStr">
        <is>
          <t>Golden label</t>
        </is>
      </c>
      <c r="I348" s="181" t="n"/>
      <c r="J348" s="215" t="inlineStr">
        <is>
          <t>FP-ST-PP-35</t>
        </is>
      </c>
      <c r="K348" s="187" t="n"/>
      <c r="L348" s="181" t="inlineStr">
        <is>
          <t>29.10.2025</t>
        </is>
      </c>
      <c r="M348" s="181" t="n"/>
      <c r="N348" s="181" t="inlineStr">
        <is>
          <t>29.10.2027</t>
        </is>
      </c>
      <c r="O348" s="181" t="n"/>
      <c r="P348" s="181" t="n"/>
      <c r="Q348" s="181" t="n"/>
      <c r="R348" s="188" t="n">
        <v>1</v>
      </c>
      <c r="S348" s="189" t="n">
        <v>12000</v>
      </c>
      <c r="T348" s="189" t="n"/>
      <c r="U348" s="190">
        <f>R348*S348+T348</f>
        <v/>
      </c>
      <c r="V348" s="181" t="inlineStr">
        <is>
          <t>No.</t>
        </is>
      </c>
      <c r="W348" s="181" t="n">
        <v>3</v>
      </c>
      <c r="X348" s="181" t="n"/>
      <c r="Y348" s="201" t="n"/>
      <c r="Z348" s="468">
        <f>U348-W348</f>
        <v/>
      </c>
      <c r="AA348" s="469">
        <f>AC348+AH348+AK348+AN348+AQ348+AT348+AW348+AZ348+BC348+BF348+BI348+BL348+BO348</f>
        <v/>
      </c>
      <c r="AB348" s="470" t="n">
        <v>0</v>
      </c>
      <c r="AC348" s="470">
        <f>Z348-AD348-AE348-AB348</f>
        <v/>
      </c>
      <c r="AD348" s="470" t="n"/>
      <c r="AE348" s="470" t="n">
        <v>0</v>
      </c>
      <c r="AF348" s="181" t="inlineStr">
        <is>
          <t>28.12.2025</t>
        </is>
      </c>
      <c r="AG348" s="181" t="inlineStr">
        <is>
          <t>L25L008</t>
        </is>
      </c>
      <c r="AH348" s="181" t="n">
        <v>-10997</v>
      </c>
      <c r="AI348" s="181" t="inlineStr">
        <is>
          <t>30.12.2025</t>
        </is>
      </c>
      <c r="AJ348" s="181" t="inlineStr">
        <is>
          <t>MR250271</t>
        </is>
      </c>
      <c r="AK348" s="181" t="n">
        <v>-1000</v>
      </c>
      <c r="AL348" s="181" t="inlineStr">
        <is>
          <t>07.01.2026</t>
        </is>
      </c>
      <c r="AM348" s="181" t="inlineStr">
        <is>
          <t xml:space="preserve">R-L25L008 </t>
        </is>
      </c>
      <c r="AN348" s="181" t="n">
        <v>577</v>
      </c>
      <c r="AO348" s="181" t="n"/>
      <c r="AP348" s="181" t="n"/>
      <c r="AQ348" s="181" t="n"/>
      <c r="AR348" s="181" t="n"/>
      <c r="AS348" s="181" t="n"/>
      <c r="AT348" s="181" t="n"/>
      <c r="AU348" s="181" t="n"/>
      <c r="AV348" s="181" t="n"/>
      <c r="AW348" s="181" t="n"/>
      <c r="AX348" s="181" t="n"/>
      <c r="AY348" s="181" t="n"/>
      <c r="AZ348" s="181" t="n"/>
      <c r="BA348" s="181" t="n"/>
      <c r="BB348" s="181" t="n"/>
      <c r="BC348" s="181" t="n"/>
      <c r="BD348" s="181" t="n"/>
      <c r="BE348" s="181" t="n"/>
      <c r="BF348" s="181" t="n"/>
      <c r="BG348" s="181" t="n"/>
      <c r="BH348" s="181" t="n"/>
      <c r="BI348" s="181" t="n"/>
      <c r="BJ348" s="181" t="n"/>
      <c r="BK348" s="181" t="n"/>
      <c r="BL348" s="181" t="n"/>
      <c r="BM348" s="181" t="n"/>
      <c r="BN348" s="181" t="n"/>
      <c r="BO348" s="181" t="n"/>
    </row>
    <row r="349" hidden="1" ht="13.2" customFormat="1" customHeight="1" s="185">
      <c r="A349" s="181" t="inlineStr">
        <is>
          <t>SP</t>
        </is>
      </c>
      <c r="B349" s="181" t="inlineStr">
        <is>
          <t>05.11.2025</t>
        </is>
      </c>
      <c r="C349" s="211" t="inlineStr">
        <is>
          <t>SSMC1322025</t>
        </is>
      </c>
      <c r="D349" s="181" t="n">
        <v>2500489</v>
      </c>
      <c r="E349" s="212" t="inlineStr">
        <is>
          <t>SP0183</t>
        </is>
      </c>
      <c r="F349" s="216" t="inlineStr">
        <is>
          <t>Label-Carnispeed Capsule [Size 14cm X 5cm]</t>
        </is>
      </c>
      <c r="G349" s="181" t="n">
        <v>2025000210</v>
      </c>
      <c r="H349" s="181" t="inlineStr">
        <is>
          <t>Golden label</t>
        </is>
      </c>
      <c r="I349" s="181" t="n"/>
      <c r="J349" s="215" t="inlineStr">
        <is>
          <t>FP-ST-SEM-41</t>
        </is>
      </c>
      <c r="K349" s="187" t="n"/>
      <c r="L349" s="181" t="inlineStr">
        <is>
          <t>29.10.2025</t>
        </is>
      </c>
      <c r="M349" s="181" t="n"/>
      <c r="N349" s="181" t="inlineStr">
        <is>
          <t>29.10.2027</t>
        </is>
      </c>
      <c r="O349" s="181" t="n"/>
      <c r="P349" s="181" t="n"/>
      <c r="Q349" s="181" t="n"/>
      <c r="R349" s="188" t="n">
        <v>1</v>
      </c>
      <c r="S349" s="189" t="n">
        <v>7000</v>
      </c>
      <c r="T349" s="189" t="n"/>
      <c r="U349" s="190">
        <f>R349*S349+T349</f>
        <v/>
      </c>
      <c r="V349" s="181" t="inlineStr">
        <is>
          <t>No.</t>
        </is>
      </c>
      <c r="W349" s="181" t="n">
        <v>6</v>
      </c>
      <c r="X349" s="181" t="n"/>
      <c r="Y349" s="201" t="n"/>
      <c r="Z349" s="468">
        <f>U349-W349</f>
        <v/>
      </c>
      <c r="AA349" s="469">
        <f>AC349+AH349+AK349+AN349+AQ349+AT349+AW349+AZ349+BC349+BF349+BI349+BL349+BO349</f>
        <v/>
      </c>
      <c r="AB349" s="470" t="n">
        <v>0</v>
      </c>
      <c r="AC349" s="470">
        <f>Z349-AD349-AE349-AB349</f>
        <v/>
      </c>
      <c r="AD349" s="470" t="n"/>
      <c r="AE349" s="470" t="n">
        <v>0</v>
      </c>
      <c r="AF349" s="181" t="inlineStr">
        <is>
          <t>09.02.2026</t>
        </is>
      </c>
      <c r="AG349" s="181" t="inlineStr">
        <is>
          <t>C26B001</t>
        </is>
      </c>
      <c r="AH349" s="181" t="n">
        <v>-6300</v>
      </c>
      <c r="AI349" s="181" t="inlineStr">
        <is>
          <t>24.02.2026</t>
        </is>
      </c>
      <c r="AJ349" s="181" t="inlineStr">
        <is>
          <t>R-L26B009</t>
        </is>
      </c>
      <c r="AK349" s="181" t="n">
        <v>219</v>
      </c>
      <c r="AL349" s="181" t="n"/>
      <c r="AM349" s="181" t="n"/>
      <c r="AN349" s="181" t="n"/>
      <c r="AO349" s="181" t="n"/>
      <c r="AP349" s="181" t="n"/>
      <c r="AQ349" s="181" t="n"/>
      <c r="AR349" s="181" t="n"/>
      <c r="AS349" s="181" t="n"/>
      <c r="AT349" s="181" t="n"/>
      <c r="AU349" s="181" t="n"/>
      <c r="AV349" s="181" t="n"/>
      <c r="AW349" s="181" t="n"/>
      <c r="AX349" s="181" t="n"/>
      <c r="AY349" s="181" t="n"/>
      <c r="AZ349" s="181" t="n"/>
      <c r="BA349" s="181" t="n"/>
      <c r="BB349" s="181" t="n"/>
      <c r="BC349" s="181" t="n"/>
      <c r="BD349" s="181" t="n"/>
      <c r="BE349" s="181" t="n"/>
      <c r="BF349" s="181" t="n"/>
      <c r="BG349" s="181" t="n"/>
      <c r="BH349" s="181" t="n"/>
      <c r="BI349" s="181" t="n"/>
      <c r="BJ349" s="181" t="n"/>
      <c r="BK349" s="181" t="n"/>
      <c r="BL349" s="181" t="n"/>
      <c r="BM349" s="181" t="n"/>
      <c r="BN349" s="181" t="n"/>
      <c r="BO349" s="181" t="n"/>
    </row>
    <row r="350" hidden="1" ht="14.4" customFormat="1" customHeight="1" s="185">
      <c r="A350" s="181" t="inlineStr">
        <is>
          <t>PP</t>
        </is>
      </c>
      <c r="B350" s="181" t="inlineStr">
        <is>
          <t>05.11.2025</t>
        </is>
      </c>
      <c r="C350" s="211" t="inlineStr">
        <is>
          <t>SSMC0712025</t>
        </is>
      </c>
      <c r="D350" s="181" t="n">
        <v>2500491</v>
      </c>
      <c r="E350" s="181" t="inlineStr">
        <is>
          <t>PP0091</t>
        </is>
      </c>
      <c r="F350" s="187" t="inlineStr">
        <is>
          <t>Inner plastic tube (HDPE) 77*11mm - Tecnomaco</t>
        </is>
      </c>
      <c r="G350" s="181" t="n">
        <v>2025000212</v>
      </c>
      <c r="H350" s="181" t="inlineStr">
        <is>
          <t>JianErkang Medical Co., Ltd</t>
        </is>
      </c>
      <c r="I350" s="181" t="n"/>
      <c r="J350" s="218" t="inlineStr">
        <is>
          <t>250716-N</t>
        </is>
      </c>
      <c r="K350" s="219" t="n">
        <v>20250716</v>
      </c>
      <c r="L350" s="220" t="inlineStr">
        <is>
          <t>16.07.2025</t>
        </is>
      </c>
      <c r="M350" s="181" t="n"/>
      <c r="N350" s="181" t="inlineStr">
        <is>
          <t>15.07.2030</t>
        </is>
      </c>
      <c r="O350" s="181" t="n"/>
      <c r="P350" s="181" t="n"/>
      <c r="Q350" s="181" t="n"/>
      <c r="R350" s="188" t="n">
        <v>125</v>
      </c>
      <c r="S350" s="189" t="n">
        <v>2000</v>
      </c>
      <c r="T350" s="189" t="n"/>
      <c r="U350" s="190">
        <f>R350*S350+T350</f>
        <v/>
      </c>
      <c r="V350" s="181" t="inlineStr">
        <is>
          <t>No.</t>
        </is>
      </c>
      <c r="W350" s="181" t="n"/>
      <c r="X350" s="181" t="n"/>
      <c r="Y350" s="201" t="n"/>
      <c r="Z350" s="468">
        <f>U350-W350</f>
        <v/>
      </c>
      <c r="AA350" s="469">
        <f>AC350+AH350+AK350+AN350+AQ350+AT350+AW350+AZ350+BC350+BF350+BI350+BL350+BO350</f>
        <v/>
      </c>
      <c r="AB350" s="470" t="n">
        <v>0</v>
      </c>
      <c r="AC350" s="470">
        <f>Z350-AD350-AE350-AB350</f>
        <v/>
      </c>
      <c r="AD350" s="470" t="n"/>
      <c r="AE350" s="470" t="n">
        <v>0</v>
      </c>
      <c r="AF350" s="181" t="inlineStr">
        <is>
          <t>11.06.2025</t>
        </is>
      </c>
      <c r="AG350" s="181" t="inlineStr">
        <is>
          <t>25IBP040</t>
        </is>
      </c>
      <c r="AH350" s="181" t="n">
        <v>-10000</v>
      </c>
      <c r="AI350" s="181" t="inlineStr">
        <is>
          <t>08.12.2025</t>
        </is>
      </c>
      <c r="AJ350" s="181" t="inlineStr">
        <is>
          <t>25IBP043</t>
        </is>
      </c>
      <c r="AK350" s="181" t="n">
        <v>-68000</v>
      </c>
      <c r="AL350" s="181" t="inlineStr">
        <is>
          <t>18.12.2025</t>
        </is>
      </c>
      <c r="AM350" s="181" t="inlineStr">
        <is>
          <t>R-25IBP043</t>
        </is>
      </c>
      <c r="AN350" s="181" t="n">
        <v>2250</v>
      </c>
      <c r="AO350" s="181" t="inlineStr">
        <is>
          <t>22.12.2025</t>
        </is>
      </c>
      <c r="AP350" s="181" t="inlineStr">
        <is>
          <t>25IBP044</t>
        </is>
      </c>
      <c r="AQ350" s="181" t="n">
        <v>-32000</v>
      </c>
      <c r="AR350" s="181" t="inlineStr">
        <is>
          <t>29.12.2025</t>
        </is>
      </c>
      <c r="AS350" s="181" t="inlineStr">
        <is>
          <t>R-25IBP045</t>
        </is>
      </c>
      <c r="AT350" s="181" t="n">
        <v>136</v>
      </c>
      <c r="AU350" s="181" t="n"/>
      <c r="AV350" s="181" t="n"/>
      <c r="AW350" s="181" t="n"/>
      <c r="AX350" s="181" t="n"/>
      <c r="AY350" s="181" t="n"/>
      <c r="AZ350" s="181" t="n"/>
      <c r="BA350" s="181" t="n"/>
      <c r="BB350" s="181" t="n"/>
      <c r="BC350" s="181" t="n"/>
      <c r="BD350" s="181" t="n"/>
      <c r="BE350" s="181" t="n"/>
      <c r="BF350" s="181" t="n"/>
      <c r="BG350" s="181" t="n"/>
      <c r="BH350" s="181" t="n"/>
      <c r="BI350" s="181" t="n"/>
      <c r="BJ350" s="181" t="n"/>
      <c r="BK350" s="181" t="n"/>
      <c r="BL350" s="181" t="n"/>
      <c r="BM350" s="181" t="n"/>
      <c r="BN350" s="181" t="n"/>
      <c r="BO350" s="181" t="n"/>
    </row>
    <row r="351" hidden="1" ht="11.85" customFormat="1" customHeight="1" s="185">
      <c r="A351" s="181" t="inlineStr">
        <is>
          <t>PP</t>
        </is>
      </c>
      <c r="B351" s="181" t="inlineStr">
        <is>
          <t>05.11.2025</t>
        </is>
      </c>
      <c r="C351" s="211" t="inlineStr">
        <is>
          <t>SSMC0712025</t>
        </is>
      </c>
      <c r="D351" s="181" t="n">
        <v>2500492</v>
      </c>
      <c r="E351" s="187" t="inlineStr">
        <is>
          <t>PP0090</t>
        </is>
      </c>
      <c r="F351" s="187" t="inlineStr">
        <is>
          <t>Assembeled Outer tube (102*11mm) Angulated Applicator for Tecnomaco</t>
        </is>
      </c>
      <c r="G351" s="181" t="n">
        <v>2025000213</v>
      </c>
      <c r="H351" s="181" t="inlineStr">
        <is>
          <t>JianErkang Medical Co., Ltd</t>
        </is>
      </c>
      <c r="I351" s="181" t="n"/>
      <c r="J351" s="218" t="inlineStr">
        <is>
          <t>250716-w</t>
        </is>
      </c>
      <c r="K351" s="219" t="n">
        <v>20250716</v>
      </c>
      <c r="L351" s="220" t="inlineStr">
        <is>
          <t>16.07.2025</t>
        </is>
      </c>
      <c r="M351" s="181" t="n"/>
      <c r="N351" s="181" t="inlineStr">
        <is>
          <t>15.07.2030</t>
        </is>
      </c>
      <c r="O351" s="181" t="n"/>
      <c r="P351" s="181" t="n"/>
      <c r="Q351" s="181" t="n"/>
      <c r="R351" s="188" t="n">
        <v>250</v>
      </c>
      <c r="S351" s="189" t="n">
        <v>1000</v>
      </c>
      <c r="T351" s="189" t="n"/>
      <c r="U351" s="190">
        <f>R351*S351+T351</f>
        <v/>
      </c>
      <c r="V351" s="181" t="inlineStr">
        <is>
          <t>No.</t>
        </is>
      </c>
      <c r="W351" s="181" t="n">
        <v>218</v>
      </c>
      <c r="X351" s="181" t="n"/>
      <c r="Y351" s="201" t="n"/>
      <c r="Z351" s="468">
        <f>U351-W351</f>
        <v/>
      </c>
      <c r="AA351" s="469">
        <f>AC351+AH351+AK351+AN351+AQ351+AT351+AW351+AZ351+BC351+BF351+BI351+BL351+BO351</f>
        <v/>
      </c>
      <c r="AB351" s="470" t="n">
        <v>0</v>
      </c>
      <c r="AC351" s="470">
        <f>Z351-AD351-AE351-AB351</f>
        <v/>
      </c>
      <c r="AD351" s="470" t="n"/>
      <c r="AE351" s="470" t="n">
        <v>0</v>
      </c>
      <c r="AF351" s="181" t="inlineStr">
        <is>
          <t>11.11.2025</t>
        </is>
      </c>
      <c r="AG351" s="181" t="inlineStr">
        <is>
          <t>L25K005</t>
        </is>
      </c>
      <c r="AH351" s="181" t="n">
        <v>-37000</v>
      </c>
      <c r="AI351" s="181" t="inlineStr">
        <is>
          <t>11.11.2025</t>
        </is>
      </c>
      <c r="AJ351" s="181" t="n">
        <v>39</v>
      </c>
      <c r="AK351" s="181" t="n">
        <v>-20</v>
      </c>
      <c r="AL351" s="181" t="inlineStr">
        <is>
          <t>15.11.2025</t>
        </is>
      </c>
      <c r="AM351" s="181" t="inlineStr">
        <is>
          <t>L25K005</t>
        </is>
      </c>
      <c r="AN351" s="181" t="n">
        <v>0</v>
      </c>
      <c r="AO351" s="181" t="inlineStr">
        <is>
          <t>25.11.2025</t>
        </is>
      </c>
      <c r="AP351" s="181" t="inlineStr">
        <is>
          <t>MR250240</t>
        </is>
      </c>
      <c r="AQ351" s="181" t="n">
        <v>-1000</v>
      </c>
      <c r="AR351" s="181" t="inlineStr">
        <is>
          <t>25.11.2025</t>
        </is>
      </c>
      <c r="AS351" s="181" t="inlineStr">
        <is>
          <t>L25K011</t>
        </is>
      </c>
      <c r="AT351" s="181" t="n">
        <v>-10000</v>
      </c>
      <c r="AU351" s="181" t="inlineStr">
        <is>
          <t>04.12.2025</t>
        </is>
      </c>
      <c r="AV351" s="181" t="inlineStr">
        <is>
          <t>R-L25K011</t>
        </is>
      </c>
      <c r="AW351" s="181" t="n">
        <v>516</v>
      </c>
      <c r="AX351" s="181" t="inlineStr">
        <is>
          <t>08.12.2025</t>
        </is>
      </c>
      <c r="AY351" s="181" t="inlineStr">
        <is>
          <t>L25L002</t>
        </is>
      </c>
      <c r="AZ351" s="181" t="n">
        <v>-40516</v>
      </c>
      <c r="BA351" s="181" t="inlineStr">
        <is>
          <t>14.12.2025</t>
        </is>
      </c>
      <c r="BB351" s="181" t="inlineStr">
        <is>
          <t>R-L25K005</t>
        </is>
      </c>
      <c r="BC351" s="181" t="n">
        <v>2600</v>
      </c>
      <c r="BD351" s="181" t="inlineStr">
        <is>
          <t>24.12.2025</t>
        </is>
      </c>
      <c r="BE351" s="181" t="inlineStr">
        <is>
          <t>R-L25L002</t>
        </is>
      </c>
      <c r="BF351" s="181" t="n">
        <v>2150</v>
      </c>
      <c r="BG351" s="181" t="inlineStr">
        <is>
          <t>11.01.2026</t>
        </is>
      </c>
      <c r="BH351" s="181" t="inlineStr">
        <is>
          <t>L26A007</t>
        </is>
      </c>
      <c r="BI351" s="181" t="n">
        <v>-2000</v>
      </c>
      <c r="BJ351" s="181" t="inlineStr">
        <is>
          <t>15.01.2026</t>
        </is>
      </c>
      <c r="BK351" s="181" t="inlineStr">
        <is>
          <t>R-L26A007 R-L26A018</t>
        </is>
      </c>
      <c r="BL351" s="181">
        <f>(103+770)</f>
        <v/>
      </c>
      <c r="BM351" s="181" t="inlineStr">
        <is>
          <t>29.01.2026</t>
        </is>
      </c>
      <c r="BN351" s="181" t="inlineStr">
        <is>
          <t>L26A018</t>
        </is>
      </c>
      <c r="BO351" s="181" t="n">
        <v>-26000</v>
      </c>
    </row>
    <row r="352" hidden="1" ht="11.25" customFormat="1" customHeight="1" s="185">
      <c r="A352" s="181" t="inlineStr">
        <is>
          <t>SP</t>
        </is>
      </c>
      <c r="B352" s="181" t="inlineStr">
        <is>
          <t>05.11.2025</t>
        </is>
      </c>
      <c r="C352" s="181" t="inlineStr">
        <is>
          <t>SSMC0942025</t>
        </is>
      </c>
      <c r="D352" s="181" t="n">
        <v>2500493</v>
      </c>
      <c r="E352" s="225" t="inlineStr">
        <is>
          <t>SP0160</t>
        </is>
      </c>
      <c r="F352" s="226" t="inlineStr">
        <is>
          <t>Box-FAS Chlorex [ 40L X 22.5W X 5.6H cm]</t>
        </is>
      </c>
      <c r="G352" s="181" t="n">
        <v>2025000214</v>
      </c>
      <c r="H352" s="181" t="inlineStr">
        <is>
          <t>Xiamen Nicest Paper Products Co.,Ltd</t>
        </is>
      </c>
      <c r="I352" s="181" t="n"/>
      <c r="J352" s="227" t="inlineStr">
        <is>
          <t>NST003-SSMC0942025</t>
        </is>
      </c>
      <c r="K352" s="187" t="n"/>
      <c r="L352" s="181" t="inlineStr">
        <is>
          <t>00.07.2025</t>
        </is>
      </c>
      <c r="M352" s="181" t="n"/>
      <c r="N352" s="181" t="inlineStr">
        <is>
          <t>00.07.2028</t>
        </is>
      </c>
      <c r="O352" s="181" t="n"/>
      <c r="P352" s="181" t="n"/>
      <c r="Q352" s="181" t="n"/>
      <c r="R352" s="188" t="n">
        <v>167</v>
      </c>
      <c r="S352" s="189" t="n">
        <v>100</v>
      </c>
      <c r="T352" s="189" t="n"/>
      <c r="U352" s="190">
        <f>R352*S352+T352</f>
        <v/>
      </c>
      <c r="V352" s="181" t="inlineStr">
        <is>
          <t>No.</t>
        </is>
      </c>
      <c r="W352" s="181" t="n">
        <v>39</v>
      </c>
      <c r="X352" s="181" t="n"/>
      <c r="Y352" s="201" t="n"/>
      <c r="Z352" s="468">
        <f>U352-W352</f>
        <v/>
      </c>
      <c r="AA352" s="469">
        <f>AC352+AH352+AK352+AN352+AQ352+AT352+AW352+AZ352+BC352+BF352+BI352+BL352+BO352</f>
        <v/>
      </c>
      <c r="AB352" s="470" t="n">
        <v>0</v>
      </c>
      <c r="AC352" s="470">
        <f>Z352-AD352-AE352-AB352</f>
        <v/>
      </c>
      <c r="AD352" s="470" t="n"/>
      <c r="AE352" s="470" t="n">
        <v>0</v>
      </c>
      <c r="AF352" s="181" t="inlineStr">
        <is>
          <t>10.11.2025</t>
        </is>
      </c>
      <c r="AG352" s="181" t="inlineStr">
        <is>
          <t>MR250226</t>
        </is>
      </c>
      <c r="AH352" s="181" t="n">
        <v>-419</v>
      </c>
      <c r="AI352" s="181" t="inlineStr">
        <is>
          <t>11.11.2025</t>
        </is>
      </c>
      <c r="AJ352" s="181" t="inlineStr">
        <is>
          <t>MR250227</t>
        </is>
      </c>
      <c r="AK352" s="181" t="n">
        <v>-330</v>
      </c>
      <c r="AL352" s="181" t="inlineStr">
        <is>
          <t>15.11.2025</t>
        </is>
      </c>
      <c r="AM352" s="181" t="inlineStr">
        <is>
          <t>R-L25J010</t>
        </is>
      </c>
      <c r="AN352" s="181" t="n">
        <v>3</v>
      </c>
      <c r="AO352" s="181" t="inlineStr">
        <is>
          <t>25.11.2025</t>
        </is>
      </c>
      <c r="AP352" s="181" t="inlineStr">
        <is>
          <t>L25G006</t>
        </is>
      </c>
      <c r="AQ352" s="181" t="n">
        <v>-606</v>
      </c>
      <c r="AR352" s="181" t="inlineStr">
        <is>
          <t>27.11.2025</t>
        </is>
      </c>
      <c r="AS352" s="181" t="inlineStr">
        <is>
          <t>R-L25G005</t>
        </is>
      </c>
      <c r="AT352" s="181" t="n">
        <v>9</v>
      </c>
      <c r="AU352" s="181" t="inlineStr">
        <is>
          <t>28.12.2025</t>
        </is>
      </c>
      <c r="AV352" s="181" t="inlineStr">
        <is>
          <t>L25L005</t>
        </is>
      </c>
      <c r="AW352" s="181" t="n">
        <v>-400</v>
      </c>
      <c r="AX352" s="181" t="inlineStr">
        <is>
          <t>07.01.2026</t>
        </is>
      </c>
      <c r="AY352" s="181" t="inlineStr">
        <is>
          <t>L26A005</t>
        </is>
      </c>
      <c r="AZ352" s="181" t="n">
        <v>-400</v>
      </c>
      <c r="BA352" s="181" t="inlineStr">
        <is>
          <t>07.01.2026</t>
        </is>
      </c>
      <c r="BB352" s="181" t="inlineStr">
        <is>
          <t>L25A004</t>
        </is>
      </c>
      <c r="BC352" s="181" t="n">
        <v>-360</v>
      </c>
      <c r="BD352" s="181" t="inlineStr">
        <is>
          <t>11.01.2026</t>
        </is>
      </c>
      <c r="BE352" s="181" t="inlineStr">
        <is>
          <t>L26A008</t>
        </is>
      </c>
      <c r="BF352" s="181" t="n">
        <v>-167</v>
      </c>
      <c r="BG352" s="181" t="inlineStr">
        <is>
          <t>11.01.2026</t>
        </is>
      </c>
      <c r="BH352" s="181" t="inlineStr">
        <is>
          <t>L26A007</t>
        </is>
      </c>
      <c r="BI352" s="181" t="n">
        <v>-100</v>
      </c>
      <c r="BJ352" s="181" t="inlineStr">
        <is>
          <t>2-03.02.2026</t>
        </is>
      </c>
      <c r="BK352" s="181" t="inlineStr">
        <is>
          <t>R-L26A005 R-L26A007</t>
        </is>
      </c>
      <c r="BL352" s="181">
        <f>(11+4)</f>
        <v/>
      </c>
      <c r="BM352" s="181" t="inlineStr">
        <is>
          <t>04.02.2026</t>
        </is>
      </c>
      <c r="BN352" s="181" t="inlineStr">
        <is>
          <t>R-L25L005</t>
        </is>
      </c>
      <c r="BO352" s="181" t="n">
        <v>400</v>
      </c>
    </row>
    <row r="353" hidden="1" ht="11.25" customFormat="1" customHeight="1" s="185">
      <c r="A353" s="181" t="inlineStr">
        <is>
          <t>SP</t>
        </is>
      </c>
      <c r="B353" s="181" t="inlineStr">
        <is>
          <t>09.11.2025</t>
        </is>
      </c>
      <c r="C353" s="181" t="inlineStr">
        <is>
          <t>CAINA-2025-009</t>
        </is>
      </c>
      <c r="D353" s="181" t="n">
        <v>2500508</v>
      </c>
      <c r="E353" s="181" t="inlineStr">
        <is>
          <t>SP0332</t>
        </is>
      </c>
      <c r="F353" s="187" t="inlineStr">
        <is>
          <t>IFU- FAS-FLOW Double Lumen Extension Set with Needle-Less Connectors Ref. FASCL02</t>
        </is>
      </c>
      <c r="G353" s="181" t="n">
        <v>2025000229</v>
      </c>
      <c r="H353" s="181" t="inlineStr">
        <is>
          <t>Jiangsu Caina Medical Co., Ltd.</t>
        </is>
      </c>
      <c r="I353" s="181" t="n"/>
      <c r="J353" s="186" t="inlineStr">
        <is>
          <t>N.A</t>
        </is>
      </c>
      <c r="K353" s="187" t="n"/>
      <c r="L353" s="181" t="inlineStr">
        <is>
          <t>01.02.2025</t>
        </is>
      </c>
      <c r="M353" s="181" t="n"/>
      <c r="N353" s="181" t="inlineStr">
        <is>
          <t>31.01.2028</t>
        </is>
      </c>
      <c r="O353" s="181" t="n"/>
      <c r="P353" s="181" t="n"/>
      <c r="Q353" s="181" t="n"/>
      <c r="R353" s="188" t="n"/>
      <c r="S353" s="189" t="n"/>
      <c r="T353" s="189" t="n"/>
      <c r="U353" s="190" t="n">
        <v>2000</v>
      </c>
      <c r="V353" s="200" t="inlineStr">
        <is>
          <t>No.</t>
        </is>
      </c>
      <c r="W353" s="181" t="n"/>
      <c r="X353" s="181" t="n"/>
      <c r="Y353" s="201" t="n"/>
      <c r="Z353" s="468">
        <f>U353-W353</f>
        <v/>
      </c>
      <c r="AA353" s="469">
        <f>AC353+AH353+AK353+AN353+AQ353+AT353+AW353+AZ353+BC353+BF353+BI353+BL353+BO353</f>
        <v/>
      </c>
      <c r="AB353" s="470" t="n">
        <v>0</v>
      </c>
      <c r="AC353" s="470">
        <f>Z353-AD353-AE353-AB353</f>
        <v/>
      </c>
      <c r="AD353" s="470" t="n"/>
      <c r="AE353" s="470" t="n">
        <v>0</v>
      </c>
      <c r="AF353" s="181" t="n"/>
      <c r="AG353" s="181" t="n">
        <v>250201</v>
      </c>
      <c r="AH353" s="181" t="n">
        <v>-2000</v>
      </c>
      <c r="AI353" s="181" t="n"/>
      <c r="AJ353" s="181" t="n">
        <v>250201</v>
      </c>
      <c r="AK353" s="181" t="n">
        <v>479</v>
      </c>
      <c r="AL353" s="181" t="n"/>
      <c r="AM353" s="181" t="n"/>
      <c r="AN353" s="181" t="n"/>
      <c r="AO353" s="181" t="n"/>
      <c r="AP353" s="181" t="n"/>
      <c r="AQ353" s="181" t="n"/>
      <c r="AR353" s="181" t="n"/>
      <c r="AS353" s="181" t="n"/>
      <c r="AT353" s="181" t="n"/>
      <c r="AU353" s="181" t="n"/>
      <c r="AV353" s="181" t="n"/>
      <c r="AW353" s="181" t="n"/>
      <c r="AX353" s="181" t="n"/>
      <c r="AY353" s="181" t="n"/>
      <c r="AZ353" s="181" t="n"/>
      <c r="BA353" s="181" t="n"/>
      <c r="BB353" s="181" t="n"/>
      <c r="BC353" s="181" t="n"/>
      <c r="BD353" s="181" t="n"/>
      <c r="BE353" s="181" t="n"/>
      <c r="BF353" s="181" t="n"/>
      <c r="BG353" s="181" t="n"/>
      <c r="BH353" s="181" t="n"/>
      <c r="BI353" s="181" t="n"/>
      <c r="BJ353" s="181" t="n"/>
      <c r="BK353" s="181" t="n"/>
      <c r="BL353" s="181" t="n"/>
      <c r="BM353" s="181" t="n"/>
      <c r="BN353" s="181" t="n"/>
      <c r="BO353" s="181" t="n"/>
    </row>
    <row r="354" hidden="1" ht="12" customFormat="1" customHeight="1" s="185">
      <c r="A354" s="181" t="inlineStr">
        <is>
          <t>SP</t>
        </is>
      </c>
      <c r="B354" s="181" t="inlineStr">
        <is>
          <t>15.11.2025</t>
        </is>
      </c>
      <c r="C354" s="181" t="n"/>
      <c r="D354" s="181" t="n">
        <v>2500515</v>
      </c>
      <c r="E354" s="181" t="inlineStr">
        <is>
          <t>SP0333</t>
        </is>
      </c>
      <c r="F354" s="187" t="inlineStr">
        <is>
          <t>Box- IV Cannula with Injection Port and Wings.</t>
        </is>
      </c>
      <c r="G354" s="181" t="n">
        <v>2025000236</v>
      </c>
      <c r="H354" s="181" t="inlineStr">
        <is>
          <t xml:space="preserve">Hi-tech medics private limited </t>
        </is>
      </c>
      <c r="I354" s="181" t="n"/>
      <c r="J354" s="186" t="inlineStr">
        <is>
          <t>N.A</t>
        </is>
      </c>
      <c r="K354" s="187" t="n"/>
      <c r="L354" s="228" t="inlineStr">
        <is>
          <t>00.11.2025</t>
        </is>
      </c>
      <c r="M354" s="181" t="n"/>
      <c r="N354" s="181" t="inlineStr">
        <is>
          <t>00.11.2028</t>
        </is>
      </c>
      <c r="O354" s="181" t="n"/>
      <c r="P354" s="181" t="n"/>
      <c r="Q354" s="181" t="n"/>
      <c r="R354" s="188" t="n"/>
      <c r="S354" s="189" t="n"/>
      <c r="T354" s="189" t="n"/>
      <c r="U354" s="190" t="n">
        <v>2500</v>
      </c>
      <c r="V354" s="181" t="inlineStr">
        <is>
          <t>No.</t>
        </is>
      </c>
      <c r="W354" s="181" t="n">
        <v>1</v>
      </c>
      <c r="X354" s="181" t="n"/>
      <c r="Y354" s="201" t="n"/>
      <c r="Z354" s="468">
        <f>U354-W354</f>
        <v/>
      </c>
      <c r="AA354" s="469">
        <f>AC354+AH354+AK354+AN354+AQ354+AT354+AW354+AZ354+BC354+BF354+BI354+BL354+BO354</f>
        <v/>
      </c>
      <c r="AB354" s="470" t="n">
        <v>0</v>
      </c>
      <c r="AC354" s="470">
        <f>Z354-AD354-AE354-AB354</f>
        <v/>
      </c>
      <c r="AD354" s="470" t="n"/>
      <c r="AE354" s="470" t="n">
        <v>0</v>
      </c>
      <c r="AF354" s="181" t="inlineStr">
        <is>
          <t>25.12.2025</t>
        </is>
      </c>
      <c r="AG354" s="181" t="inlineStr">
        <is>
          <t>MR250270</t>
        </is>
      </c>
      <c r="AH354" s="181" t="n">
        <v>-90</v>
      </c>
      <c r="AI354" s="181" t="inlineStr">
        <is>
          <t>28.12.2025</t>
        </is>
      </c>
      <c r="AJ354" s="181" t="inlineStr">
        <is>
          <t>R</t>
        </is>
      </c>
      <c r="AK354" s="181" t="n">
        <v>10</v>
      </c>
      <c r="AL354" s="181" t="n"/>
      <c r="AM354" s="181" t="n"/>
      <c r="AN354" s="181" t="n"/>
      <c r="AO354" s="181" t="n"/>
      <c r="AP354" s="181" t="n"/>
      <c r="AQ354" s="181" t="n"/>
      <c r="AR354" s="181" t="n"/>
      <c r="AS354" s="181" t="n"/>
      <c r="AT354" s="181" t="n"/>
      <c r="AU354" s="181" t="n"/>
      <c r="AV354" s="181" t="n"/>
      <c r="AW354" s="181" t="n"/>
      <c r="AX354" s="181" t="n"/>
      <c r="AY354" s="181" t="n"/>
      <c r="AZ354" s="181" t="n"/>
      <c r="BA354" s="181" t="n"/>
      <c r="BB354" s="181" t="n"/>
      <c r="BC354" s="181" t="n"/>
      <c r="BD354" s="181" t="n"/>
      <c r="BE354" s="181" t="n"/>
      <c r="BF354" s="181" t="n"/>
      <c r="BG354" s="181" t="n"/>
      <c r="BH354" s="181" t="n"/>
      <c r="BI354" s="181" t="n"/>
      <c r="BJ354" s="181" t="n"/>
      <c r="BK354" s="181" t="n"/>
      <c r="BL354" s="181" t="n"/>
      <c r="BM354" s="181" t="n"/>
      <c r="BN354" s="181" t="n"/>
      <c r="BO354" s="181" t="n"/>
    </row>
    <row r="355" hidden="1" ht="13.2" customFormat="1" customHeight="1" s="185">
      <c r="A355" s="181" t="inlineStr">
        <is>
          <t>TP</t>
        </is>
      </c>
      <c r="B355" s="181" t="inlineStr">
        <is>
          <t>16.11.2025</t>
        </is>
      </c>
      <c r="C355" s="181" t="inlineStr">
        <is>
          <t>N.A</t>
        </is>
      </c>
      <c r="D355" s="181" t="n">
        <v>2500518</v>
      </c>
      <c r="E355" s="187" t="inlineStr">
        <is>
          <t>TP0008</t>
        </is>
      </c>
      <c r="F355" s="187" t="inlineStr">
        <is>
          <t>Label for outer carton 100 x 100 mm</t>
        </is>
      </c>
      <c r="G355" s="181" t="n">
        <v>2025000239</v>
      </c>
      <c r="H355" s="181" t="inlineStr">
        <is>
          <t>Golden label</t>
        </is>
      </c>
      <c r="I355" s="181" t="n"/>
      <c r="J355" s="186" t="inlineStr">
        <is>
          <t>FP-ST-5307 semigloss</t>
        </is>
      </c>
      <c r="K355" s="187" t="n"/>
      <c r="L355" s="181" t="inlineStr">
        <is>
          <t>05.11.2025</t>
        </is>
      </c>
      <c r="M355" s="181" t="n"/>
      <c r="N355" s="181" t="inlineStr">
        <is>
          <t>05.11.2027</t>
        </is>
      </c>
      <c r="O355" s="181" t="n"/>
      <c r="P355" s="186" t="inlineStr">
        <is>
          <t>NA</t>
        </is>
      </c>
      <c r="Q355" s="181" t="n"/>
      <c r="R355" s="188" t="n">
        <v>5</v>
      </c>
      <c r="S355" s="189" t="n">
        <v>1000</v>
      </c>
      <c r="T355" s="189" t="n"/>
      <c r="U355" s="190">
        <f>R355*S355+T355</f>
        <v/>
      </c>
      <c r="V355" s="181" t="inlineStr">
        <is>
          <t>No.</t>
        </is>
      </c>
      <c r="W355" s="181" t="n">
        <v>3</v>
      </c>
      <c r="X355" s="181" t="n"/>
      <c r="Y355" s="201" t="n"/>
      <c r="Z355" s="468">
        <f>U355-W355</f>
        <v/>
      </c>
      <c r="AA355" s="469">
        <f>AC355+AH355+AK355+AN355+AQ355+AT355+AW355+AZ355+BC355+BF355+BI355+BL355+BO355</f>
        <v/>
      </c>
      <c r="AB355" s="470" t="n">
        <v>0</v>
      </c>
      <c r="AC355" s="470">
        <f>Z355-AD355-AE355-AB355</f>
        <v/>
      </c>
      <c r="AD355" s="470" t="n"/>
      <c r="AE355" s="470" t="n">
        <v>0</v>
      </c>
      <c r="AF355" s="181" t="inlineStr">
        <is>
          <t>16.11.2025</t>
        </is>
      </c>
      <c r="AG355" s="181" t="inlineStr">
        <is>
          <t>L25K006</t>
        </is>
      </c>
      <c r="AH355" s="181" t="n">
        <v>-500</v>
      </c>
      <c r="AI355" s="181" t="inlineStr">
        <is>
          <t>17.11.2025</t>
        </is>
      </c>
      <c r="AJ355" s="181" t="inlineStr">
        <is>
          <t>CT25K01</t>
        </is>
      </c>
      <c r="AK355" s="181" t="n">
        <v>-497</v>
      </c>
      <c r="AL355" s="181" t="inlineStr">
        <is>
          <t>17.11.2025</t>
        </is>
      </c>
      <c r="AM355" s="181" t="inlineStr">
        <is>
          <t>L25K007</t>
        </is>
      </c>
      <c r="AN355" s="181" t="n">
        <v>-1000</v>
      </c>
      <c r="AO355" s="181" t="inlineStr">
        <is>
          <t>18.11.2025</t>
        </is>
      </c>
      <c r="AP355" s="181" t="inlineStr">
        <is>
          <t>L25K004</t>
        </is>
      </c>
      <c r="AQ355" s="181" t="n">
        <v>-1000</v>
      </c>
      <c r="AR355" s="181" t="inlineStr">
        <is>
          <t>23.11.2025</t>
        </is>
      </c>
      <c r="AS355" s="181" t="inlineStr">
        <is>
          <t>L25K009</t>
        </is>
      </c>
      <c r="AT355" s="181" t="n">
        <v>-439</v>
      </c>
      <c r="AU355" s="181" t="inlineStr">
        <is>
          <t>23.11.2025</t>
        </is>
      </c>
      <c r="AV355" s="181" t="inlineStr">
        <is>
          <t>R-L25K006</t>
        </is>
      </c>
      <c r="AW355" s="181" t="n">
        <v>439</v>
      </c>
      <c r="AX355" s="181" t="inlineStr">
        <is>
          <t>24.11.2025</t>
        </is>
      </c>
      <c r="AY355" s="181" t="n">
        <v>220915</v>
      </c>
      <c r="AZ355" s="181" t="n">
        <v>-1000</v>
      </c>
      <c r="BA355" s="181" t="inlineStr">
        <is>
          <t>25.11.2025</t>
        </is>
      </c>
      <c r="BB355" s="181" t="inlineStr">
        <is>
          <t>MR250242</t>
        </is>
      </c>
      <c r="BC355" s="181" t="n">
        <v>-1000</v>
      </c>
      <c r="BD355" s="181" t="inlineStr">
        <is>
          <t>25.11.2025</t>
        </is>
      </c>
      <c r="BE355" s="181" t="inlineStr">
        <is>
          <t>R-L25K007</t>
        </is>
      </c>
      <c r="BF355" s="181" t="n">
        <v>682</v>
      </c>
      <c r="BG355" s="181" t="inlineStr">
        <is>
          <t>25.11.2025</t>
        </is>
      </c>
      <c r="BH355" s="181" t="inlineStr">
        <is>
          <t>C25K005</t>
        </is>
      </c>
      <c r="BI355" s="181" t="n">
        <v>-682</v>
      </c>
      <c r="BJ355" s="181" t="inlineStr">
        <is>
          <t>26.11.2025 01.12.2025 03.12.2025 03.12.2025 04.12.2025 15.12.2025 21.12.2025 21.12.2025 31.12.2025 12.01.2026 13.01.2026 18.01.2026 21.01.2026</t>
        </is>
      </c>
      <c r="BK355" s="181" t="inlineStr">
        <is>
          <t>R-CT25K02 R-L25K012 R-C25K005 R-L25K009  R-C25K004 R-L25K008 R-Trocar R-MR250256 R-NI0443 R-C25L001 R-L25L009 R-L26A003 R-L26A002 R-TLT20251101 R-L26A011</t>
        </is>
      </c>
      <c r="BL355" s="181">
        <f>(554+520+674+316+391+255+902+220+1189+156+30+103+28+475+85)</f>
        <v/>
      </c>
      <c r="BM355" s="181" t="inlineStr">
        <is>
          <t>27.11.2025 04.12.2025 14.12.2025 15.12.2025 21.12.2025 28.12.2025 2-06.01.2026 12.01.2026 18.01.2026 04.02.2026 09.02.2026 17.02.2026 24.02.2026</t>
        </is>
      </c>
      <c r="BN355" s="181" t="inlineStr">
        <is>
          <t>L25K012 C25L001 NI0433 MR250256 NI0443 MR250265 L25L009 L26A002 L26A003 0006/2026 L26A011 0083 C26B001 L26B005 L26B011</t>
        </is>
      </c>
      <c r="BO355" s="181">
        <f>-(554+391+520+316+1576+425+156+255+220+674+475+28+103+115+90)</f>
        <v/>
      </c>
    </row>
    <row r="356" hidden="1" ht="11.25" customFormat="1" customHeight="1" s="185">
      <c r="A356" s="181" t="inlineStr">
        <is>
          <t>RM</t>
        </is>
      </c>
      <c r="B356" s="181" t="inlineStr">
        <is>
          <t>23.11.2025</t>
        </is>
      </c>
      <c r="C356" s="181" t="inlineStr">
        <is>
          <t>N/A</t>
        </is>
      </c>
      <c r="D356" s="181" t="n">
        <v>2500521</v>
      </c>
      <c r="E356" s="181" t="inlineStr">
        <is>
          <t>RM0056</t>
        </is>
      </c>
      <c r="F356" s="187" t="inlineStr">
        <is>
          <t>Acetyl L-Carnitine Hydrochloride</t>
        </is>
      </c>
      <c r="G356" s="181" t="n">
        <v>2025000242</v>
      </c>
      <c r="H356" s="181" t="inlineStr">
        <is>
          <t>AMBE NS AGRO PRODUCTS PVT LTD</t>
        </is>
      </c>
      <c r="I356" s="181" t="n"/>
      <c r="J356" s="186" t="inlineStr">
        <is>
          <t>AMBAIL2550</t>
        </is>
      </c>
      <c r="K356" s="187" t="n"/>
      <c r="L356" s="181" t="inlineStr">
        <is>
          <t>05.08.2025</t>
        </is>
      </c>
      <c r="M356" s="181" t="n"/>
      <c r="N356" s="181" t="inlineStr">
        <is>
          <t>04.08.2027</t>
        </is>
      </c>
      <c r="O356" s="181" t="n"/>
      <c r="P356" s="181" t="n"/>
      <c r="Q356" s="181" t="n"/>
      <c r="R356" s="188" t="n"/>
      <c r="S356" s="189" t="n"/>
      <c r="T356" s="189" t="n"/>
      <c r="U356" s="190" t="n">
        <v>50</v>
      </c>
      <c r="V356" s="181" t="inlineStr">
        <is>
          <t>Kg.</t>
        </is>
      </c>
      <c r="W356" s="181" t="n">
        <v>0.06</v>
      </c>
      <c r="X356" s="181" t="n"/>
      <c r="Y356" s="201" t="n"/>
      <c r="Z356" s="468">
        <f>U356-W356</f>
        <v/>
      </c>
      <c r="AA356" s="469">
        <f>AC356+AH356+AK356+AN356+AQ356+AT356+AW356+AZ356+BC356+BF356+BI356+BL356+BO356</f>
        <v/>
      </c>
      <c r="AB356" s="470" t="n">
        <v>0</v>
      </c>
      <c r="AC356" s="470">
        <f>Z356-AD356-AE356-AB356</f>
        <v/>
      </c>
      <c r="AD356" s="470" t="n"/>
      <c r="AE356" s="470" t="n">
        <v>0</v>
      </c>
      <c r="AF356" s="181" t="n"/>
      <c r="AG356" s="181" t="n"/>
      <c r="AH356" s="181" t="n"/>
      <c r="AI356" s="181" t="n"/>
      <c r="AJ356" s="181" t="n"/>
      <c r="AK356" s="181" t="n"/>
      <c r="AL356" s="181" t="n"/>
      <c r="AM356" s="181" t="n"/>
      <c r="AN356" s="181" t="n"/>
      <c r="AO356" s="181" t="n"/>
      <c r="AP356" s="181" t="n"/>
      <c r="AQ356" s="181" t="n"/>
      <c r="AR356" s="181" t="n"/>
      <c r="AS356" s="181" t="n"/>
      <c r="AT356" s="181" t="n"/>
      <c r="AU356" s="181" t="n"/>
      <c r="AV356" s="181" t="n"/>
      <c r="AW356" s="181" t="n"/>
      <c r="AX356" s="181" t="n"/>
      <c r="AY356" s="181" t="n"/>
      <c r="AZ356" s="181" t="n"/>
      <c r="BA356" s="181" t="n"/>
      <c r="BB356" s="181" t="n"/>
      <c r="BC356" s="181" t="n"/>
      <c r="BD356" s="181" t="n"/>
      <c r="BE356" s="181" t="n"/>
      <c r="BF356" s="181" t="n"/>
      <c r="BG356" s="181" t="n"/>
      <c r="BH356" s="181" t="n"/>
      <c r="BI356" s="181" t="n"/>
      <c r="BJ356" s="181" t="n"/>
      <c r="BK356" s="181" t="n"/>
      <c r="BL356" s="181" t="n"/>
      <c r="BM356" s="181" t="n"/>
      <c r="BN356" s="181" t="n"/>
      <c r="BO356" s="181" t="n"/>
    </row>
    <row r="357" hidden="1" ht="11.85" customFormat="1" customHeight="1" s="185">
      <c r="A357" s="181" t="inlineStr">
        <is>
          <t>RM</t>
        </is>
      </c>
      <c r="B357" s="181" t="inlineStr">
        <is>
          <t>23.11.2025</t>
        </is>
      </c>
      <c r="C357" s="181" t="inlineStr">
        <is>
          <t>N/A</t>
        </is>
      </c>
      <c r="D357" s="181" t="n">
        <v>2500522</v>
      </c>
      <c r="E357" s="181" t="inlineStr">
        <is>
          <t>RM0064</t>
        </is>
      </c>
      <c r="F357" s="187" t="inlineStr">
        <is>
          <t>L- Arginine Hydrochloride</t>
        </is>
      </c>
      <c r="G357" s="181" t="n">
        <v>2025000243</v>
      </c>
      <c r="H357" s="181" t="inlineStr">
        <is>
          <t>AMBE NS AGRO PRODUCTS PVT LTD</t>
        </is>
      </c>
      <c r="I357" s="181" t="n"/>
      <c r="J357" s="186" t="inlineStr">
        <is>
          <t>AMBAILA2548</t>
        </is>
      </c>
      <c r="K357" s="187" t="n"/>
      <c r="L357" s="181" t="inlineStr">
        <is>
          <t>25.08.2025</t>
        </is>
      </c>
      <c r="M357" s="181" t="n"/>
      <c r="N357" s="181" t="inlineStr">
        <is>
          <t>24.08.2028</t>
        </is>
      </c>
      <c r="O357" s="181" t="n"/>
      <c r="P357" s="181" t="n"/>
      <c r="Q357" s="181" t="n"/>
      <c r="R357" s="188" t="n"/>
      <c r="S357" s="189" t="n"/>
      <c r="T357" s="189" t="n"/>
      <c r="U357" s="190" t="n">
        <v>25</v>
      </c>
      <c r="V357" s="181" t="inlineStr">
        <is>
          <t>Kg.</t>
        </is>
      </c>
      <c r="W357" s="181" t="n">
        <v>0.06</v>
      </c>
      <c r="X357" s="181" t="n"/>
      <c r="Y357" s="201" t="inlineStr">
        <is>
          <t>QC-R</t>
        </is>
      </c>
      <c r="Z357" s="468">
        <f>U357-W357</f>
        <v/>
      </c>
      <c r="AA357" s="469">
        <f>AC357+AH357+AK357+AN357+AQ357+AT357+AW357+AZ357+BC357+BF357+BI357+BL357+BO357</f>
        <v/>
      </c>
      <c r="AB357" s="470" t="n">
        <v>0</v>
      </c>
      <c r="AC357" s="470">
        <f>Z357-AD357-AE357-AB357</f>
        <v/>
      </c>
      <c r="AD357" s="470" t="n"/>
      <c r="AE357" s="470" t="n">
        <v>24.94</v>
      </c>
      <c r="AF357" s="181" t="n"/>
      <c r="AG357" s="181" t="n"/>
      <c r="AH357" s="181" t="n"/>
      <c r="AI357" s="181" t="n"/>
      <c r="AJ357" s="181" t="n"/>
      <c r="AK357" s="181" t="n"/>
      <c r="AL357" s="181" t="n"/>
      <c r="AM357" s="181" t="n"/>
      <c r="AN357" s="181" t="n"/>
      <c r="AO357" s="181" t="n"/>
      <c r="AP357" s="181" t="n"/>
      <c r="AQ357" s="181" t="n"/>
      <c r="AR357" s="181" t="n"/>
      <c r="AS357" s="181" t="n"/>
      <c r="AT357" s="181" t="n"/>
      <c r="AU357" s="181" t="n"/>
      <c r="AV357" s="181" t="n"/>
      <c r="AW357" s="181" t="n"/>
      <c r="AX357" s="181" t="n"/>
      <c r="AY357" s="181" t="n"/>
      <c r="AZ357" s="181" t="n"/>
      <c r="BA357" s="181" t="n"/>
      <c r="BB357" s="181" t="n"/>
      <c r="BC357" s="181" t="n"/>
      <c r="BD357" s="181" t="n"/>
      <c r="BE357" s="181" t="n"/>
      <c r="BF357" s="181" t="n"/>
      <c r="BG357" s="181" t="n"/>
      <c r="BH357" s="181" t="n"/>
      <c r="BI357" s="181" t="n"/>
      <c r="BJ357" s="181" t="n"/>
      <c r="BK357" s="181" t="n"/>
      <c r="BL357" s="181" t="n"/>
      <c r="BM357" s="181" t="n"/>
      <c r="BN357" s="181" t="n"/>
      <c r="BO357" s="181" t="n"/>
    </row>
    <row r="358" hidden="1" ht="11.25" customFormat="1" customHeight="1" s="185">
      <c r="A358" s="181" t="inlineStr">
        <is>
          <t>RM</t>
        </is>
      </c>
      <c r="B358" s="181" t="inlineStr">
        <is>
          <t>24.11.2025</t>
        </is>
      </c>
      <c r="C358" s="181" t="inlineStr">
        <is>
          <t>SSMC13012025</t>
        </is>
      </c>
      <c r="D358" s="181" t="n">
        <v>2500523</v>
      </c>
      <c r="E358" s="181" t="inlineStr">
        <is>
          <t>RM0054</t>
        </is>
      </c>
      <c r="F358" s="187" t="inlineStr">
        <is>
          <t>L-Glutathione Reduced</t>
        </is>
      </c>
      <c r="G358" s="181" t="n">
        <v>2025000244</v>
      </c>
      <c r="H358" s="181" t="inlineStr">
        <is>
          <t>Meteoric Biopharmaceuticals</t>
        </is>
      </c>
      <c r="I358" s="181" t="n"/>
      <c r="J358" s="186" t="inlineStr">
        <is>
          <t>LGR2510036</t>
        </is>
      </c>
      <c r="K358" s="187" t="n"/>
      <c r="L358" s="181" t="inlineStr">
        <is>
          <t>00.10.2025</t>
        </is>
      </c>
      <c r="M358" s="181" t="n"/>
      <c r="N358" s="181" t="inlineStr">
        <is>
          <t>00.09.2028</t>
        </is>
      </c>
      <c r="O358" s="181" t="n"/>
      <c r="P358" s="181" t="n"/>
      <c r="Q358" s="181" t="n"/>
      <c r="R358" s="188" t="n"/>
      <c r="S358" s="189" t="n"/>
      <c r="T358" s="189" t="n"/>
      <c r="U358" s="190" t="n">
        <v>14</v>
      </c>
      <c r="V358" s="181" t="inlineStr">
        <is>
          <t>Kg.</t>
        </is>
      </c>
      <c r="W358" s="181" t="n">
        <v>0.05</v>
      </c>
      <c r="X358" s="181" t="n"/>
      <c r="Y358" s="201" t="n"/>
      <c r="Z358" s="468">
        <f>U358-W358</f>
        <v/>
      </c>
      <c r="AA358" s="469">
        <f>AC358+AH358+AK358+AN358+AQ358+AT358+AW358+AZ358+BC358+BF358+BI358+BL358+BO358</f>
        <v/>
      </c>
      <c r="AB358" s="470" t="n">
        <v>0</v>
      </c>
      <c r="AC358" s="470">
        <f>Z358-AD358-AE358-AB358</f>
        <v/>
      </c>
      <c r="AD358" s="470" t="n"/>
      <c r="AE358" s="470" t="n">
        <v>0</v>
      </c>
      <c r="AF358" s="181" t="inlineStr">
        <is>
          <t>05.02.2026</t>
        </is>
      </c>
      <c r="AG358" s="181" t="inlineStr">
        <is>
          <t>C26B001</t>
        </is>
      </c>
      <c r="AH358" s="181" t="n">
        <v>-6.9802</v>
      </c>
      <c r="AI358" s="181" t="inlineStr">
        <is>
          <t>19.02.2026</t>
        </is>
      </c>
      <c r="AJ358" s="181" t="inlineStr">
        <is>
          <t>MR260036</t>
        </is>
      </c>
      <c r="AK358" s="181" t="n">
        <v>-0.02</v>
      </c>
      <c r="AL358" s="181" t="n"/>
      <c r="AM358" s="181" t="n"/>
      <c r="AN358" s="181" t="n"/>
      <c r="AO358" s="181" t="n"/>
      <c r="AP358" s="181" t="n"/>
      <c r="AQ358" s="181" t="n"/>
      <c r="AR358" s="181" t="n"/>
      <c r="AS358" s="181" t="n"/>
      <c r="AT358" s="181" t="n"/>
      <c r="AU358" s="181" t="n"/>
      <c r="AV358" s="181" t="n"/>
      <c r="AW358" s="181" t="n"/>
      <c r="AX358" s="181" t="n"/>
      <c r="AY358" s="181" t="n"/>
      <c r="AZ358" s="181" t="n"/>
      <c r="BA358" s="181" t="n"/>
      <c r="BB358" s="181" t="n"/>
      <c r="BC358" s="181" t="n"/>
      <c r="BD358" s="181" t="n"/>
      <c r="BE358" s="181" t="n"/>
      <c r="BF358" s="181" t="n"/>
      <c r="BG358" s="181" t="n"/>
      <c r="BH358" s="181" t="n"/>
      <c r="BI358" s="181" t="n"/>
      <c r="BJ358" s="181" t="n"/>
      <c r="BK358" s="181" t="n"/>
      <c r="BL358" s="181" t="n"/>
      <c r="BM358" s="181" t="n"/>
      <c r="BN358" s="181" t="n"/>
      <c r="BO358" s="181" t="n"/>
    </row>
    <row r="359" hidden="1" ht="11.25" customFormat="1" customHeight="1" s="185">
      <c r="A359" s="181" t="inlineStr">
        <is>
          <t>SP</t>
        </is>
      </c>
      <c r="B359" s="181" t="inlineStr">
        <is>
          <t>26.11.2025</t>
        </is>
      </c>
      <c r="C359" s="181" t="inlineStr">
        <is>
          <t>CAINA-2024-009</t>
        </is>
      </c>
      <c r="D359" s="181" t="n">
        <v>2500526</v>
      </c>
      <c r="E359" s="181" t="inlineStr">
        <is>
          <t>SP0338</t>
        </is>
      </c>
      <c r="F359" s="187" t="inlineStr">
        <is>
          <t>IFU For Pre-filled Saline Syringe FAS-FLUSH</t>
        </is>
      </c>
      <c r="G359" s="181" t="n">
        <v>2025000247</v>
      </c>
      <c r="H359" s="181" t="inlineStr">
        <is>
          <t>Jiangsu Caina Medical Co., Ltd.</t>
        </is>
      </c>
      <c r="I359" s="181" t="n"/>
      <c r="J359" s="186" t="inlineStr">
        <is>
          <t>250201</t>
        </is>
      </c>
      <c r="K359" s="187" t="n"/>
      <c r="L359" s="181" t="inlineStr">
        <is>
          <t>01.02.2025</t>
        </is>
      </c>
      <c r="M359" s="181" t="n"/>
      <c r="N359" s="181" t="inlineStr">
        <is>
          <t>31.01.2028</t>
        </is>
      </c>
      <c r="O359" s="181" t="n"/>
      <c r="P359" s="181" t="n"/>
      <c r="Q359" s="181" t="n"/>
      <c r="R359" s="188" t="n"/>
      <c r="S359" s="189" t="n"/>
      <c r="T359" s="189" t="n"/>
      <c r="U359" s="190" t="n">
        <v>31866</v>
      </c>
      <c r="V359" s="181" t="inlineStr">
        <is>
          <t>No.</t>
        </is>
      </c>
      <c r="W359" s="181" t="n">
        <v>0</v>
      </c>
      <c r="X359" s="181" t="n"/>
      <c r="Y359" s="201" t="n"/>
      <c r="Z359" s="468" t="n">
        <v>31866</v>
      </c>
      <c r="AA359" s="469">
        <f>AC359+AH359+AK359+AN359+AQ359+AT359+AW359+AZ359+BC359+BF359+BI359+BL359+BO359</f>
        <v/>
      </c>
      <c r="AB359" s="470" t="n">
        <v>0</v>
      </c>
      <c r="AC359" s="470" t="n">
        <v>31866</v>
      </c>
      <c r="AD359" s="470" t="n"/>
      <c r="AE359" s="470" t="n">
        <v>0</v>
      </c>
      <c r="AF359" s="181" t="inlineStr">
        <is>
          <t>27.11.2025</t>
        </is>
      </c>
      <c r="AG359" s="181" t="inlineStr">
        <is>
          <t>0046/2025</t>
        </is>
      </c>
      <c r="AH359" s="181" t="n">
        <v>-14688</v>
      </c>
      <c r="AI359" s="181" t="inlineStr">
        <is>
          <t>03.12.2025</t>
        </is>
      </c>
      <c r="AJ359" s="181" t="inlineStr">
        <is>
          <t>0047/2025</t>
        </is>
      </c>
      <c r="AK359" s="181" t="n">
        <v>-17178</v>
      </c>
      <c r="AL359" s="181" t="inlineStr">
        <is>
          <t>21.12.2025</t>
        </is>
      </c>
      <c r="AM359" s="181" t="inlineStr">
        <is>
          <t>R-250201</t>
        </is>
      </c>
      <c r="AN359" s="181" t="n">
        <v>139</v>
      </c>
      <c r="AO359" s="181" t="n"/>
      <c r="AP359" s="181" t="n"/>
      <c r="AQ359" s="181" t="n"/>
      <c r="AR359" s="181" t="n"/>
      <c r="AS359" s="181" t="n"/>
      <c r="AT359" s="181" t="n"/>
      <c r="AU359" s="181" t="n"/>
      <c r="AV359" s="181" t="n"/>
      <c r="AW359" s="181" t="n"/>
      <c r="AX359" s="181" t="n"/>
      <c r="AY359" s="181" t="n"/>
      <c r="AZ359" s="181" t="n"/>
      <c r="BA359" s="181" t="n"/>
      <c r="BB359" s="181" t="n"/>
      <c r="BC359" s="181" t="n"/>
      <c r="BD359" s="181" t="n"/>
      <c r="BE359" s="181" t="n"/>
      <c r="BF359" s="181" t="n"/>
      <c r="BG359" s="181" t="n"/>
      <c r="BH359" s="181" t="n"/>
      <c r="BI359" s="181" t="n"/>
      <c r="BJ359" s="181" t="n"/>
      <c r="BK359" s="181" t="n"/>
      <c r="BL359" s="181" t="n"/>
      <c r="BM359" s="181" t="n"/>
      <c r="BN359" s="181" t="n"/>
      <c r="BO359" s="181" t="n"/>
    </row>
    <row r="360" hidden="1" ht="11.25" customFormat="1" customHeight="1" s="185">
      <c r="A360" s="181" t="inlineStr">
        <is>
          <t>RM</t>
        </is>
      </c>
      <c r="B360" s="181" t="inlineStr">
        <is>
          <t>09.12.2025</t>
        </is>
      </c>
      <c r="C360" s="181" t="inlineStr">
        <is>
          <t>SSMC1612024</t>
        </is>
      </c>
      <c r="D360" s="181" t="n">
        <v>2500529</v>
      </c>
      <c r="E360" s="181" t="inlineStr">
        <is>
          <t>RM0095</t>
        </is>
      </c>
      <c r="F360" s="187" t="inlineStr">
        <is>
          <t xml:space="preserve">Povidone Iodine </t>
        </is>
      </c>
      <c r="G360" s="181" t="n">
        <v>2025000250</v>
      </c>
      <c r="H360" s="181" t="inlineStr">
        <is>
          <t xml:space="preserve">PROTO CHEMICAL INDUSTRIES </t>
        </is>
      </c>
      <c r="I360" s="181" t="n"/>
      <c r="J360" s="229" t="inlineStr">
        <is>
          <t>PCPOVG3232401127</t>
        </is>
      </c>
      <c r="K360" s="187" t="n"/>
      <c r="L360" s="181" t="inlineStr">
        <is>
          <t>00.01.2024</t>
        </is>
      </c>
      <c r="M360" s="181" t="n"/>
      <c r="N360" s="181" t="inlineStr">
        <is>
          <t>00.12.2026</t>
        </is>
      </c>
      <c r="O360" s="181" t="n"/>
      <c r="P360" s="181" t="n"/>
      <c r="Q360" s="181" t="n"/>
      <c r="R360" s="188" t="n"/>
      <c r="S360" s="189" t="n"/>
      <c r="T360" s="189" t="n"/>
      <c r="U360" s="190" t="n">
        <v>19.75</v>
      </c>
      <c r="V360" s="181" t="inlineStr">
        <is>
          <t>Kg.</t>
        </is>
      </c>
      <c r="W360" s="181" t="n">
        <v>0.04</v>
      </c>
      <c r="X360" s="181" t="n"/>
      <c r="Y360" s="201" t="n"/>
      <c r="Z360" s="468">
        <f>U360-W360</f>
        <v/>
      </c>
      <c r="AA360" s="469">
        <f>AC360+AH360+AK360+AN360+AQ360+AT360+AW360+AZ360+BC360+BF360+BI360+BL360+BO360</f>
        <v/>
      </c>
      <c r="AB360" s="470" t="n">
        <v>0</v>
      </c>
      <c r="AC360" s="470">
        <f>Z360-AD360-AE360-AB360</f>
        <v/>
      </c>
      <c r="AD360" s="470" t="n"/>
      <c r="AE360" s="470" t="n">
        <v>0</v>
      </c>
      <c r="AF360" s="181" t="inlineStr">
        <is>
          <t>23.12.2025</t>
        </is>
      </c>
      <c r="AG360" s="181" t="inlineStr">
        <is>
          <t>25IBP046</t>
        </is>
      </c>
      <c r="AH360" s="181" t="n">
        <v>-0.48401</v>
      </c>
      <c r="AI360" s="181" t="inlineStr">
        <is>
          <t>23.12.2025</t>
        </is>
      </c>
      <c r="AJ360" s="181" t="inlineStr">
        <is>
          <t>25IBP047</t>
        </is>
      </c>
      <c r="AK360" s="181" t="n">
        <v>-0.484</v>
      </c>
      <c r="AL360" s="181" t="n"/>
      <c r="AM360" s="181" t="n"/>
      <c r="AN360" s="181" t="n"/>
      <c r="AO360" s="181" t="n"/>
      <c r="AP360" s="181" t="n"/>
      <c r="AQ360" s="181" t="n"/>
      <c r="AR360" s="181" t="n"/>
      <c r="AS360" s="181" t="n"/>
      <c r="AT360" s="181" t="n"/>
      <c r="AU360" s="181" t="n"/>
      <c r="AV360" s="181" t="n"/>
      <c r="AW360" s="181" t="n"/>
      <c r="AX360" s="181" t="n"/>
      <c r="AY360" s="181" t="n"/>
      <c r="AZ360" s="181" t="n"/>
      <c r="BA360" s="181" t="n"/>
      <c r="BB360" s="181" t="n"/>
      <c r="BC360" s="181" t="n"/>
      <c r="BD360" s="181" t="n"/>
      <c r="BE360" s="181" t="n"/>
      <c r="BF360" s="181" t="n"/>
      <c r="BG360" s="181" t="n"/>
      <c r="BH360" s="181" t="n"/>
      <c r="BI360" s="181" t="n"/>
      <c r="BJ360" s="181" t="n"/>
      <c r="BK360" s="181" t="n"/>
      <c r="BL360" s="181" t="n"/>
      <c r="BM360" s="181" t="n"/>
      <c r="BN360" s="181" t="n"/>
      <c r="BO360" s="181" t="n"/>
    </row>
    <row r="361" hidden="1" ht="11.85" customFormat="1" customHeight="1" s="185">
      <c r="A361" s="181" t="inlineStr">
        <is>
          <t>RM</t>
        </is>
      </c>
      <c r="B361" s="181" t="inlineStr">
        <is>
          <t>14.12.2025</t>
        </is>
      </c>
      <c r="C361" s="181" t="inlineStr">
        <is>
          <t>N/A</t>
        </is>
      </c>
      <c r="D361" s="181" t="n">
        <v>2500534</v>
      </c>
      <c r="E361" s="181" t="inlineStr">
        <is>
          <t>RM0096</t>
        </is>
      </c>
      <c r="F361" s="187" t="inlineStr">
        <is>
          <t>Isopropyl Alcohol</t>
        </is>
      </c>
      <c r="G361" s="181" t="n">
        <v>2025000255</v>
      </c>
      <c r="H361" s="181" t="inlineStr">
        <is>
          <t>Deepak fertilizer &amp; petrochemicals corporation limited</t>
        </is>
      </c>
      <c r="I361" s="181" t="n"/>
      <c r="J361" s="186" t="inlineStr">
        <is>
          <t>IPA/T-606/2025/209</t>
        </is>
      </c>
      <c r="K361" s="187" t="n"/>
      <c r="L361" s="181" t="inlineStr">
        <is>
          <t>27.08.2025</t>
        </is>
      </c>
      <c r="M361" s="181" t="n"/>
      <c r="N361" s="181" t="inlineStr">
        <is>
          <t>27.08.2028</t>
        </is>
      </c>
      <c r="O361" s="181" t="n"/>
      <c r="P361" s="181" t="n"/>
      <c r="Q361" s="181" t="n"/>
      <c r="R361" s="188" t="n"/>
      <c r="S361" s="189" t="n"/>
      <c r="T361" s="189" t="n"/>
      <c r="U361" s="190" t="n">
        <v>10</v>
      </c>
      <c r="V361" s="181" t="inlineStr">
        <is>
          <t>Kg.</t>
        </is>
      </c>
      <c r="W361" s="181" t="n">
        <v>0.36</v>
      </c>
      <c r="X361" s="181" t="n"/>
      <c r="Y361" s="201" t="n"/>
      <c r="Z361" s="468">
        <f>U361-W361</f>
        <v/>
      </c>
      <c r="AA361" s="469">
        <f>AC361+AH361+AK361+AN361+AQ361+AT361+AW361+AZ361+BC361+BF361+BI361+BL361+BO361</f>
        <v/>
      </c>
      <c r="AB361" s="470" t="n">
        <v>0</v>
      </c>
      <c r="AC361" s="470">
        <f>Z361-AD361-AE361-AB361</f>
        <v/>
      </c>
      <c r="AD361" s="470" t="n"/>
      <c r="AE361" s="470" t="n">
        <v>0</v>
      </c>
      <c r="AF361" s="181" t="inlineStr">
        <is>
          <t>23.12.2025</t>
        </is>
      </c>
      <c r="AG361" s="181" t="inlineStr">
        <is>
          <t>25IBP046</t>
        </is>
      </c>
      <c r="AH361" s="181" t="n">
        <v>-2.73813</v>
      </c>
      <c r="AI361" s="181" t="inlineStr">
        <is>
          <t>23.12.2025</t>
        </is>
      </c>
      <c r="AJ361" s="181" t="inlineStr">
        <is>
          <t>25IBP047</t>
        </is>
      </c>
      <c r="AK361" s="181" t="n">
        <v>-2.73808</v>
      </c>
      <c r="AL361" s="181" t="n"/>
      <c r="AM361" s="181" t="n"/>
      <c r="AN361" s="181" t="n"/>
      <c r="AO361" s="181" t="n"/>
      <c r="AP361" s="181" t="n"/>
      <c r="AQ361" s="181" t="n"/>
      <c r="AR361" s="181" t="n"/>
      <c r="AS361" s="181" t="n"/>
      <c r="AT361" s="181" t="n"/>
      <c r="AU361" s="181" t="n"/>
      <c r="AV361" s="181" t="n"/>
      <c r="AW361" s="181" t="n"/>
      <c r="AX361" s="181" t="n"/>
      <c r="AY361" s="181" t="n"/>
      <c r="AZ361" s="181" t="n"/>
      <c r="BA361" s="181" t="n"/>
      <c r="BB361" s="181" t="n"/>
      <c r="BC361" s="181" t="n"/>
      <c r="BD361" s="181" t="n"/>
      <c r="BE361" s="181" t="n"/>
      <c r="BF361" s="181" t="n"/>
      <c r="BG361" s="181" t="n"/>
      <c r="BH361" s="181" t="n"/>
      <c r="BI361" s="181" t="n"/>
      <c r="BJ361" s="181" t="n"/>
      <c r="BK361" s="181" t="n"/>
      <c r="BL361" s="181" t="n"/>
      <c r="BM361" s="181" t="n"/>
      <c r="BN361" s="181" t="n"/>
      <c r="BO361" s="181" t="n"/>
    </row>
    <row r="362" hidden="1" ht="13.5" customFormat="1" customHeight="1" s="185">
      <c r="A362" s="181" t="inlineStr">
        <is>
          <t>SF</t>
        </is>
      </c>
      <c r="B362" s="181" t="inlineStr">
        <is>
          <t>15.12.2025</t>
        </is>
      </c>
      <c r="C362" s="181" t="inlineStr">
        <is>
          <t>JEK/FAS23-02</t>
        </is>
      </c>
      <c r="D362" s="181" t="n">
        <v>2500535</v>
      </c>
      <c r="E362" s="181" t="inlineStr">
        <is>
          <t>SF0072</t>
        </is>
      </c>
      <c r="F362" s="187" t="inlineStr">
        <is>
          <t>FAS Body Sponge</t>
        </is>
      </c>
      <c r="G362" s="181" t="n">
        <v>2025000256</v>
      </c>
      <c r="H362" s="181" t="inlineStr">
        <is>
          <t>JianErkang Medical Co., Ltd</t>
        </is>
      </c>
      <c r="I362" s="181" t="n"/>
      <c r="J362" s="186" t="inlineStr">
        <is>
          <t>230325</t>
        </is>
      </c>
      <c r="K362" s="187" t="n"/>
      <c r="L362" s="181" t="inlineStr">
        <is>
          <t>25.03.2023</t>
        </is>
      </c>
      <c r="M362" s="181" t="n"/>
      <c r="N362" s="181" t="inlineStr">
        <is>
          <t>24.03.2028</t>
        </is>
      </c>
      <c r="O362" s="181" t="n"/>
      <c r="P362" s="181" t="n"/>
      <c r="Q362" s="181" t="n"/>
      <c r="R362" s="188" t="n"/>
      <c r="S362" s="189" t="n"/>
      <c r="T362" s="189" t="n"/>
      <c r="U362" s="190" t="n">
        <v>205120</v>
      </c>
      <c r="V362" s="181" t="inlineStr">
        <is>
          <t>No.</t>
        </is>
      </c>
      <c r="W362" s="181" t="n"/>
      <c r="X362" s="181" t="n"/>
      <c r="Y362" s="201" t="n"/>
      <c r="Z362" s="468">
        <f>U362-W362</f>
        <v/>
      </c>
      <c r="AA362" s="469">
        <f>AC362+AH362+AK362+AN362+AQ362+AT362+AW362+AZ362+BC362+BF362+BI362+BL362+BO362</f>
        <v/>
      </c>
      <c r="AB362" s="470" t="n">
        <v>0</v>
      </c>
      <c r="AC362" s="470">
        <f>Z362-AD362-AE362-AB362</f>
        <v/>
      </c>
      <c r="AD362" s="470" t="n"/>
      <c r="AE362" s="470" t="n">
        <v>0</v>
      </c>
      <c r="AF362" s="181" t="inlineStr">
        <is>
          <t>18.01.2026</t>
        </is>
      </c>
      <c r="AG362" s="181" t="inlineStr">
        <is>
          <t>L26A011</t>
        </is>
      </c>
      <c r="AH362" s="181" t="n">
        <v>-25040</v>
      </c>
      <c r="AI362" s="181" t="n"/>
      <c r="AJ362" s="181" t="n"/>
      <c r="AK362" s="181" t="n"/>
      <c r="AL362" s="181" t="n"/>
      <c r="AM362" s="181" t="n"/>
      <c r="AN362" s="181" t="n"/>
      <c r="AO362" s="181" t="n"/>
      <c r="AP362" s="181" t="n"/>
      <c r="AQ362" s="181" t="n"/>
      <c r="AR362" s="181" t="n"/>
      <c r="AS362" s="181" t="n"/>
      <c r="AT362" s="181" t="n"/>
      <c r="AU362" s="181" t="n"/>
      <c r="AV362" s="181" t="n"/>
      <c r="AW362" s="181" t="n"/>
      <c r="AX362" s="181" t="n"/>
      <c r="AY362" s="181" t="n"/>
      <c r="AZ362" s="181" t="n"/>
      <c r="BA362" s="181" t="n"/>
      <c r="BB362" s="181" t="n"/>
      <c r="BC362" s="181" t="n"/>
      <c r="BD362" s="181" t="n"/>
      <c r="BE362" s="181" t="n"/>
      <c r="BF362" s="181" t="n"/>
      <c r="BG362" s="181" t="n"/>
      <c r="BH362" s="181" t="n"/>
      <c r="BI362" s="181" t="n"/>
      <c r="BJ362" s="181" t="n"/>
      <c r="BK362" s="181" t="n"/>
      <c r="BL362" s="181" t="n"/>
      <c r="BM362" s="181" t="n"/>
      <c r="BN362" s="181" t="n"/>
      <c r="BO362" s="181" t="n"/>
    </row>
    <row r="363" hidden="1" ht="15" customFormat="1" customHeight="1" s="185">
      <c r="A363" s="181" t="inlineStr">
        <is>
          <t>SF</t>
        </is>
      </c>
      <c r="B363" s="181" t="inlineStr">
        <is>
          <t>15.12.2025</t>
        </is>
      </c>
      <c r="C363" s="181" t="inlineStr">
        <is>
          <t>N/A</t>
        </is>
      </c>
      <c r="D363" s="181" t="n">
        <v>2500537</v>
      </c>
      <c r="E363" s="181" t="inlineStr">
        <is>
          <t>SF0072</t>
        </is>
      </c>
      <c r="F363" s="187" t="inlineStr">
        <is>
          <t>FAS Body Sponge</t>
        </is>
      </c>
      <c r="G363" s="181" t="n">
        <v>2025000258</v>
      </c>
      <c r="H363" s="181" t="inlineStr">
        <is>
          <t>JianErkang Medical Co., Ltd</t>
        </is>
      </c>
      <c r="I363" s="181" t="n"/>
      <c r="J363" s="186" t="inlineStr">
        <is>
          <t>230425</t>
        </is>
      </c>
      <c r="K363" s="187" t="n"/>
      <c r="L363" s="181" t="inlineStr">
        <is>
          <t>25.04.2023</t>
        </is>
      </c>
      <c r="M363" s="181" t="n"/>
      <c r="N363" s="181" t="inlineStr">
        <is>
          <t>24.04.2028</t>
        </is>
      </c>
      <c r="O363" s="181" t="n"/>
      <c r="P363" s="181" t="n"/>
      <c r="Q363" s="181" t="n"/>
      <c r="R363" s="188" t="n"/>
      <c r="S363" s="189" t="n"/>
      <c r="T363" s="189" t="n"/>
      <c r="U363" s="190" t="n">
        <v>3440</v>
      </c>
      <c r="V363" s="181" t="inlineStr">
        <is>
          <t>No.</t>
        </is>
      </c>
      <c r="W363" s="181" t="n"/>
      <c r="X363" s="181" t="n"/>
      <c r="Y363" s="201" t="n"/>
      <c r="Z363" s="468">
        <f>U363-W363</f>
        <v/>
      </c>
      <c r="AA363" s="469">
        <f>AC363+AH363+AK363+AN363+AQ363+AT363+AW363+AZ363+BC363+BF363+BI363+BL363+BO363</f>
        <v/>
      </c>
      <c r="AB363" s="470" t="n">
        <v>0</v>
      </c>
      <c r="AC363" s="470">
        <f>Z363-AD363-AE363-AB363</f>
        <v/>
      </c>
      <c r="AD363" s="470" t="n"/>
      <c r="AE363" s="470" t="n">
        <v>0</v>
      </c>
      <c r="AF363" s="181" t="n"/>
      <c r="AG363" s="181" t="n"/>
      <c r="AH363" s="181" t="n"/>
      <c r="AI363" s="181" t="n"/>
      <c r="AJ363" s="181" t="n"/>
      <c r="AK363" s="181" t="n"/>
      <c r="AL363" s="181" t="n"/>
      <c r="AM363" s="181" t="n"/>
      <c r="AN363" s="181" t="n"/>
      <c r="AO363" s="181" t="n"/>
      <c r="AP363" s="181" t="n"/>
      <c r="AQ363" s="181" t="n"/>
      <c r="AR363" s="181" t="n"/>
      <c r="AS363" s="181" t="n"/>
      <c r="AT363" s="181" t="n"/>
      <c r="AU363" s="181" t="n"/>
      <c r="AV363" s="181" t="n"/>
      <c r="AW363" s="181" t="n"/>
      <c r="AX363" s="181" t="n"/>
      <c r="AY363" s="181" t="n"/>
      <c r="AZ363" s="181" t="n"/>
      <c r="BA363" s="181" t="n"/>
      <c r="BB363" s="181" t="n"/>
      <c r="BC363" s="181" t="n"/>
      <c r="BD363" s="181" t="n"/>
      <c r="BE363" s="181" t="n"/>
      <c r="BF363" s="181" t="n"/>
      <c r="BG363" s="181" t="n"/>
      <c r="BH363" s="181" t="n"/>
      <c r="BI363" s="181" t="n"/>
      <c r="BJ363" s="181" t="n"/>
      <c r="BK363" s="181" t="n"/>
      <c r="BL363" s="181" t="n"/>
      <c r="BM363" s="181" t="n"/>
      <c r="BN363" s="181" t="n"/>
      <c r="BO363" s="181" t="n"/>
    </row>
    <row r="364" hidden="1" ht="11.85" customFormat="1" customHeight="1" s="185">
      <c r="A364" s="181" t="inlineStr">
        <is>
          <t>SP</t>
        </is>
      </c>
      <c r="B364" s="181" t="inlineStr">
        <is>
          <t>16.12.2025</t>
        </is>
      </c>
      <c r="C364" s="181" t="inlineStr">
        <is>
          <t>SSMC1392025</t>
        </is>
      </c>
      <c r="D364" s="181" t="n">
        <v>2500538</v>
      </c>
      <c r="E364" s="181" t="inlineStr">
        <is>
          <t>SP0133</t>
        </is>
      </c>
      <c r="F364" s="187" t="inlineStr">
        <is>
          <t>Box-FAS IODO P2 Scrub 127L x 127W x 615H mm</t>
        </is>
      </c>
      <c r="G364" s="181" t="n">
        <v>2025000259</v>
      </c>
      <c r="H364" s="181" t="inlineStr">
        <is>
          <t>Obekan Packaging Factory</t>
        </is>
      </c>
      <c r="I364" s="181" t="n"/>
      <c r="J364" s="186" t="inlineStr">
        <is>
          <t>S25103358</t>
        </is>
      </c>
      <c r="K364" s="187" t="n"/>
      <c r="L364" s="181" t="inlineStr">
        <is>
          <t>15.12.2025</t>
        </is>
      </c>
      <c r="M364" s="181" t="n"/>
      <c r="N364" s="181" t="inlineStr">
        <is>
          <t>15.12.2026</t>
        </is>
      </c>
      <c r="O364" s="181" t="n"/>
      <c r="P364" s="181" t="n"/>
      <c r="Q364" s="181" t="n"/>
      <c r="R364" s="188" t="n"/>
      <c r="S364" s="189" t="n"/>
      <c r="T364" s="189" t="n"/>
      <c r="U364" s="190" t="n">
        <v>3600</v>
      </c>
      <c r="V364" s="181" t="inlineStr">
        <is>
          <t>No.</t>
        </is>
      </c>
      <c r="W364" s="181" t="n">
        <v>6</v>
      </c>
      <c r="X364" s="181" t="n"/>
      <c r="Y364" s="201" t="n"/>
      <c r="Z364" s="468">
        <f>U364-W364</f>
        <v/>
      </c>
      <c r="AA364" s="469">
        <f>AC364+AH364+AK364+AN364+AQ364+AT364+AW364+AZ364+BC364+BF364+BI364+BL364+BO364</f>
        <v/>
      </c>
      <c r="AB364" s="470" t="n">
        <v>0</v>
      </c>
      <c r="AC364" s="470">
        <f>Z364-AD364-AE364-AB364</f>
        <v/>
      </c>
      <c r="AD364" s="470" t="n"/>
      <c r="AE364" s="470" t="n">
        <v>0</v>
      </c>
      <c r="AF364" s="181" t="inlineStr">
        <is>
          <t>18.02.2026</t>
        </is>
      </c>
      <c r="AG364" s="181" t="inlineStr">
        <is>
          <t>L26B006</t>
        </is>
      </c>
      <c r="AH364" s="181" t="n">
        <v>-897</v>
      </c>
      <c r="AI364" s="181" t="n"/>
      <c r="AJ364" s="181" t="n"/>
      <c r="AK364" s="181" t="n"/>
      <c r="AL364" s="181" t="n"/>
      <c r="AM364" s="181" t="n"/>
      <c r="AN364" s="181" t="n"/>
      <c r="AO364" s="181" t="n"/>
      <c r="AP364" s="181" t="n"/>
      <c r="AQ364" s="181" t="n"/>
      <c r="AR364" s="181" t="n"/>
      <c r="AS364" s="181" t="n"/>
      <c r="AT364" s="181" t="n"/>
      <c r="AU364" s="181" t="n"/>
      <c r="AV364" s="181" t="n"/>
      <c r="AW364" s="181" t="n"/>
      <c r="AX364" s="181" t="n"/>
      <c r="AY364" s="181" t="n"/>
      <c r="AZ364" s="181" t="n"/>
      <c r="BA364" s="181" t="n"/>
      <c r="BB364" s="181" t="n"/>
      <c r="BC364" s="181" t="n"/>
      <c r="BD364" s="181" t="n"/>
      <c r="BE364" s="181" t="n"/>
      <c r="BF364" s="181" t="n"/>
      <c r="BG364" s="181" t="n"/>
      <c r="BH364" s="181" t="n"/>
      <c r="BI364" s="181" t="n"/>
      <c r="BJ364" s="181" t="n"/>
      <c r="BK364" s="181" t="n"/>
      <c r="BL364" s="181" t="n"/>
      <c r="BM364" s="181" t="n"/>
      <c r="BN364" s="181" t="n"/>
      <c r="BO364" s="181" t="n"/>
    </row>
    <row r="365" hidden="1" ht="11.25" customFormat="1" customHeight="1" s="185">
      <c r="A365" s="181" t="inlineStr">
        <is>
          <t>SP</t>
        </is>
      </c>
      <c r="B365" s="181" t="inlineStr">
        <is>
          <t>16.12.2025</t>
        </is>
      </c>
      <c r="C365" s="181" t="inlineStr">
        <is>
          <t>SSMC1392025</t>
        </is>
      </c>
      <c r="D365" s="181" t="n">
        <v>2500539</v>
      </c>
      <c r="E365" s="181" t="inlineStr">
        <is>
          <t>SP0132</t>
        </is>
      </c>
      <c r="F365" s="187" t="inlineStr">
        <is>
          <t>Box-FAS Chlorex C2 Scrub 127L x 127W x 615H mm</t>
        </is>
      </c>
      <c r="G365" s="181" t="n">
        <v>2025000260</v>
      </c>
      <c r="H365" s="181" t="inlineStr">
        <is>
          <t>Obekan Packaging Factory</t>
        </is>
      </c>
      <c r="I365" s="181" t="n"/>
      <c r="J365" s="186" t="inlineStr">
        <is>
          <t>S25103357</t>
        </is>
      </c>
      <c r="K365" s="187" t="n"/>
      <c r="L365" s="181" t="inlineStr">
        <is>
          <t>15.12.2025</t>
        </is>
      </c>
      <c r="M365" s="181" t="n"/>
      <c r="N365" s="181" t="inlineStr">
        <is>
          <t>15.12.2026</t>
        </is>
      </c>
      <c r="O365" s="181" t="n"/>
      <c r="P365" s="181" t="n"/>
      <c r="Q365" s="181" t="n"/>
      <c r="R365" s="188" t="n"/>
      <c r="S365" s="189" t="n"/>
      <c r="T365" s="189" t="n"/>
      <c r="U365" s="190" t="n">
        <v>10800</v>
      </c>
      <c r="V365" s="181" t="inlineStr">
        <is>
          <t>No.</t>
        </is>
      </c>
      <c r="W365" s="181" t="n">
        <v>6</v>
      </c>
      <c r="X365" s="181" t="n"/>
      <c r="Y365" s="201" t="n"/>
      <c r="Z365" s="468">
        <f>U365-W365</f>
        <v/>
      </c>
      <c r="AA365" s="469">
        <f>AC365+AH365+AK365+AN365+AQ365+AT365+AW365+AZ365+BC365+BF365+BI365+BL365+BO365</f>
        <v/>
      </c>
      <c r="AB365" s="470" t="n">
        <v>0</v>
      </c>
      <c r="AC365" s="470">
        <f>Z365-AD365-AE365-AB365</f>
        <v/>
      </c>
      <c r="AD365" s="470" t="n"/>
      <c r="AE365" s="470" t="n">
        <v>0</v>
      </c>
      <c r="AF365" s="181" t="inlineStr">
        <is>
          <t>17.02.2026</t>
        </is>
      </c>
      <c r="AG365" s="181" t="inlineStr">
        <is>
          <t>L26B005</t>
        </is>
      </c>
      <c r="AH365" s="181" t="n">
        <v>-460</v>
      </c>
      <c r="AI365" s="181" t="inlineStr">
        <is>
          <t>19.02.2026</t>
        </is>
      </c>
      <c r="AJ365" s="181" t="inlineStr">
        <is>
          <t>L26B006</t>
        </is>
      </c>
      <c r="AK365" s="181" t="n">
        <v>-1197</v>
      </c>
      <c r="AL365" s="181" t="inlineStr">
        <is>
          <t>24.02.2026</t>
        </is>
      </c>
      <c r="AM365" s="181" t="inlineStr">
        <is>
          <t>R-L26B009</t>
        </is>
      </c>
      <c r="AN365" s="181" t="n">
        <v>78</v>
      </c>
      <c r="AO365" s="181" t="inlineStr">
        <is>
          <t>24.02.2026</t>
        </is>
      </c>
      <c r="AP365" s="181" t="inlineStr">
        <is>
          <t>L26B011</t>
        </is>
      </c>
      <c r="AQ365" s="181" t="n">
        <v>-1128</v>
      </c>
      <c r="AR365" s="181" t="n"/>
      <c r="AS365" s="181" t="n"/>
      <c r="AT365" s="181" t="n"/>
      <c r="AU365" s="181" t="n"/>
      <c r="AV365" s="181" t="n"/>
      <c r="AW365" s="181" t="n"/>
      <c r="AX365" s="181" t="n"/>
      <c r="AY365" s="181" t="n"/>
      <c r="AZ365" s="181" t="n"/>
      <c r="BA365" s="181" t="n"/>
      <c r="BB365" s="181" t="n"/>
      <c r="BC365" s="181" t="n"/>
      <c r="BD365" s="181" t="n"/>
      <c r="BE365" s="181" t="n"/>
      <c r="BF365" s="181" t="n"/>
      <c r="BG365" s="181" t="n"/>
      <c r="BH365" s="181" t="n"/>
      <c r="BI365" s="181" t="n"/>
      <c r="BJ365" s="181" t="n"/>
      <c r="BK365" s="181" t="n"/>
      <c r="BL365" s="181" t="n"/>
      <c r="BM365" s="181" t="n"/>
      <c r="BN365" s="181" t="n"/>
      <c r="BO365" s="181" t="n"/>
    </row>
    <row r="366" hidden="1" ht="11.25" customFormat="1" customHeight="1" s="185">
      <c r="A366" s="181" t="inlineStr">
        <is>
          <t>RM</t>
        </is>
      </c>
      <c r="B366" s="181" t="inlineStr">
        <is>
          <t>18.12.2025</t>
        </is>
      </c>
      <c r="C366" s="181" t="inlineStr">
        <is>
          <t>N/A</t>
        </is>
      </c>
      <c r="D366" s="181" t="n">
        <v>2500540</v>
      </c>
      <c r="E366" s="181" t="inlineStr">
        <is>
          <t>RM0066</t>
        </is>
      </c>
      <c r="F366" s="187" t="inlineStr">
        <is>
          <t>Hypromellose Capsule Shell ‘’00’’Opaque white Body: Opaque white</t>
        </is>
      </c>
      <c r="G366" s="181" t="n">
        <v>2025000261</v>
      </c>
      <c r="H366" s="181" t="inlineStr">
        <is>
          <t>ACG Associated Capsule Privet Limited</t>
        </is>
      </c>
      <c r="I366" s="181" t="n"/>
      <c r="J366" s="186" t="inlineStr">
        <is>
          <t>3500005940</t>
        </is>
      </c>
      <c r="K366" s="187" t="n"/>
      <c r="L366" s="181" t="inlineStr">
        <is>
          <t>00.07.2025</t>
        </is>
      </c>
      <c r="M366" s="181" t="n"/>
      <c r="N366" s="181" t="inlineStr">
        <is>
          <t>00.06.2030</t>
        </is>
      </c>
      <c r="O366" s="181" t="n"/>
      <c r="P366" s="186" t="inlineStr">
        <is>
          <t>NA</t>
        </is>
      </c>
      <c r="Q366" s="181" t="n"/>
      <c r="R366" s="188" t="n"/>
      <c r="S366" s="189" t="n"/>
      <c r="T366" s="189" t="n"/>
      <c r="U366" s="190" t="n">
        <v>25000</v>
      </c>
      <c r="V366" s="181" t="inlineStr">
        <is>
          <t>No.</t>
        </is>
      </c>
      <c r="W366" s="181" t="n">
        <v>400</v>
      </c>
      <c r="X366" s="181" t="n"/>
      <c r="Y366" s="201" t="n"/>
      <c r="Z366" s="468">
        <f>U366-W366</f>
        <v/>
      </c>
      <c r="AA366" s="469">
        <f>AC366+AH366+AK366+AN366+AQ366+AT366+AW366+AZ366+BC366+BF366+BI366+BL366+BO366</f>
        <v/>
      </c>
      <c r="AB366" s="470" t="n">
        <v>0</v>
      </c>
      <c r="AC366" s="470">
        <f>Z366-AD366-AE366-AB366</f>
        <v/>
      </c>
      <c r="AD366" s="470" t="n"/>
      <c r="AE366" s="470" t="n">
        <v>0</v>
      </c>
      <c r="AF366" s="181" t="inlineStr">
        <is>
          <t>05.02.2026</t>
        </is>
      </c>
      <c r="AG366" s="181" t="inlineStr">
        <is>
          <t>C26B001</t>
        </is>
      </c>
      <c r="AH366" s="181" t="n">
        <v>-24600</v>
      </c>
      <c r="AI366" s="181" t="inlineStr">
        <is>
          <t>11.02.2026</t>
        </is>
      </c>
      <c r="AJ366" s="181" t="inlineStr">
        <is>
          <t>R-C26B001</t>
        </is>
      </c>
      <c r="AK366" s="181" t="n">
        <v>11900</v>
      </c>
      <c r="AL366" s="181" t="inlineStr">
        <is>
          <t>24.02.2026</t>
        </is>
      </c>
      <c r="AM366" s="181" t="inlineStr">
        <is>
          <t>MR260040</t>
        </is>
      </c>
      <c r="AN366" s="181" t="n">
        <v>-1000</v>
      </c>
      <c r="AO366" s="181" t="n"/>
      <c r="AP366" s="181" t="n"/>
      <c r="AQ366" s="181" t="n"/>
      <c r="AR366" s="181" t="n"/>
      <c r="AS366" s="181" t="n"/>
      <c r="AT366" s="181" t="n"/>
      <c r="AU366" s="181" t="n"/>
      <c r="AV366" s="181" t="n"/>
      <c r="AW366" s="181" t="n"/>
      <c r="AX366" s="181" t="n"/>
      <c r="AY366" s="181" t="n"/>
      <c r="AZ366" s="181" t="n"/>
      <c r="BA366" s="181" t="n"/>
      <c r="BB366" s="181" t="n"/>
      <c r="BC366" s="181" t="n"/>
      <c r="BD366" s="181" t="n"/>
      <c r="BE366" s="181" t="n"/>
      <c r="BF366" s="181" t="n"/>
      <c r="BG366" s="181" t="n"/>
      <c r="BH366" s="181" t="n"/>
      <c r="BI366" s="181" t="n"/>
      <c r="BJ366" s="181" t="n"/>
      <c r="BK366" s="181" t="n"/>
      <c r="BL366" s="181" t="n"/>
      <c r="BM366" s="181" t="n"/>
      <c r="BN366" s="181" t="n"/>
      <c r="BO366" s="181" t="n"/>
    </row>
    <row r="367" hidden="1" ht="24" customFormat="1" customHeight="1" s="185">
      <c r="A367" s="181" t="inlineStr">
        <is>
          <t>SP</t>
        </is>
      </c>
      <c r="B367" s="181" t="inlineStr">
        <is>
          <t>22.12.2025</t>
        </is>
      </c>
      <c r="C367" s="181" t="inlineStr">
        <is>
          <t>SSMC1382025</t>
        </is>
      </c>
      <c r="D367" s="181" t="n">
        <v>2500541</v>
      </c>
      <c r="E367" s="181" t="inlineStr">
        <is>
          <t>SP0154</t>
        </is>
      </c>
      <c r="F367" s="187" t="inlineStr">
        <is>
          <t>Medical Paper 60gm Printed-FAS Chlorex2% [W 408mm X L 200mm]</t>
        </is>
      </c>
      <c r="G367" s="181" t="n">
        <v>2025000262</v>
      </c>
      <c r="H367" s="181" t="inlineStr">
        <is>
          <t>Shangdong Qilu Ethylene Chemicals Co.LTd</t>
        </is>
      </c>
      <c r="I367" s="181" t="n"/>
      <c r="J367" s="186" t="inlineStr">
        <is>
          <t>C4S217</t>
        </is>
      </c>
      <c r="K367" s="187" t="n"/>
      <c r="L367" s="181" t="inlineStr">
        <is>
          <t>25.11.2025</t>
        </is>
      </c>
      <c r="M367" s="181" t="n"/>
      <c r="N367" s="181" t="inlineStr">
        <is>
          <t>25.11.2027</t>
        </is>
      </c>
      <c r="O367" s="181" t="n"/>
      <c r="P367" s="181" t="n"/>
      <c r="Q367" s="181" t="n"/>
      <c r="R367" s="188" t="n"/>
      <c r="S367" s="189" t="n"/>
      <c r="T367" s="189" t="n"/>
      <c r="U367" s="190" t="n">
        <v>500</v>
      </c>
      <c r="V367" s="181" t="inlineStr">
        <is>
          <t>No.</t>
        </is>
      </c>
      <c r="W367" s="181" t="n">
        <v>0.058</v>
      </c>
      <c r="X367" s="181" t="n"/>
      <c r="Y367" s="201" t="inlineStr">
        <is>
          <t xml:space="preserve">QC-R / Functional test approved / QA approved </t>
        </is>
      </c>
      <c r="Z367" s="468">
        <f>U367-W367</f>
        <v/>
      </c>
      <c r="AA367" s="469">
        <f>AC367+AH367+AK367+AN367+AQ367+AT367+AW367+AZ367+BC367+BF367+BI367+BL367+BO367</f>
        <v/>
      </c>
      <c r="AB367" s="470" t="n">
        <v>0</v>
      </c>
      <c r="AC367" s="470">
        <f>Z367-AD367-AE367-AB367</f>
        <v/>
      </c>
      <c r="AD367" s="470" t="n"/>
      <c r="AE367" s="470" t="n">
        <v>0</v>
      </c>
      <c r="AF367" s="181" t="inlineStr">
        <is>
          <t>22.12.2025</t>
        </is>
      </c>
      <c r="AG367" s="181" t="inlineStr">
        <is>
          <t>MR250269</t>
        </is>
      </c>
      <c r="AH367" s="181" t="n">
        <v>-19.5</v>
      </c>
      <c r="AI367" s="181" t="inlineStr">
        <is>
          <t>28.12.2025</t>
        </is>
      </c>
      <c r="AJ367" s="181" t="inlineStr">
        <is>
          <t>L25L007</t>
        </is>
      </c>
      <c r="AK367" s="181" t="n">
        <v>-25.4</v>
      </c>
      <c r="AL367" s="181" t="inlineStr">
        <is>
          <t>28.12.2025</t>
        </is>
      </c>
      <c r="AM367" s="181" t="inlineStr">
        <is>
          <t>L25L008</t>
        </is>
      </c>
      <c r="AN367" s="181" t="n">
        <v>-50.6</v>
      </c>
      <c r="AO367" s="181" t="inlineStr">
        <is>
          <t>31.12.2025</t>
        </is>
      </c>
      <c r="AP367" s="181" t="inlineStr">
        <is>
          <t>R-MR250269</t>
        </is>
      </c>
      <c r="AQ367" s="181" t="n">
        <v>17.784</v>
      </c>
      <c r="AR367" s="181" t="inlineStr">
        <is>
          <t>01.01.2026</t>
        </is>
      </c>
      <c r="AS367" s="181" t="inlineStr">
        <is>
          <t>R-L25L007</t>
        </is>
      </c>
      <c r="AT367" s="181" t="n">
        <v>18.71</v>
      </c>
      <c r="AU367" s="181" t="inlineStr">
        <is>
          <t>07.01.2026</t>
        </is>
      </c>
      <c r="AV367" s="181" t="inlineStr">
        <is>
          <t>R-L25L006</t>
        </is>
      </c>
      <c r="AW367" s="181" t="n">
        <v>19.655</v>
      </c>
      <c r="AX367" s="181" t="inlineStr">
        <is>
          <t>10.02.2026</t>
        </is>
      </c>
      <c r="AY367" s="181" t="inlineStr">
        <is>
          <t>L26B003</t>
        </is>
      </c>
      <c r="AZ367" s="181" t="n">
        <v>-25</v>
      </c>
      <c r="BA367" s="181" t="inlineStr">
        <is>
          <t>16.02.2026</t>
        </is>
      </c>
      <c r="BB367" s="181" t="inlineStr">
        <is>
          <t>R-L26B003</t>
        </is>
      </c>
      <c r="BC367" s="181" t="n">
        <v>9.23</v>
      </c>
      <c r="BD367" s="181" t="n"/>
      <c r="BE367" s="181" t="n"/>
      <c r="BF367" s="181" t="n"/>
      <c r="BG367" s="181" t="n"/>
      <c r="BH367" s="181" t="n"/>
      <c r="BI367" s="181" t="n"/>
      <c r="BJ367" s="181" t="n"/>
      <c r="BK367" s="181" t="n"/>
      <c r="BL367" s="181" t="n"/>
      <c r="BM367" s="181" t="n"/>
      <c r="BN367" s="181" t="n"/>
      <c r="BO367" s="181" t="n"/>
    </row>
    <row r="368" hidden="1" ht="12" customFormat="1" customHeight="1" s="185">
      <c r="A368" s="181" t="inlineStr">
        <is>
          <t>RM</t>
        </is>
      </c>
      <c r="B368" s="181" t="inlineStr">
        <is>
          <t>25.12.2025</t>
        </is>
      </c>
      <c r="C368" s="181" t="inlineStr">
        <is>
          <t>SSMC1562025</t>
        </is>
      </c>
      <c r="D368" s="181" t="n">
        <v>2500542</v>
      </c>
      <c r="E368" s="181" t="inlineStr">
        <is>
          <t>RM0097</t>
        </is>
      </c>
      <c r="F368" s="187" t="inlineStr">
        <is>
          <t>2-octyl cyanoacrylate (CAS No:133978-15-1)</t>
        </is>
      </c>
      <c r="G368" s="181" t="n">
        <v>2025000263</v>
      </c>
      <c r="H368" s="181" t="inlineStr">
        <is>
          <t>Shaanxi Dideu Medichem Co.Ltd</t>
        </is>
      </c>
      <c r="I368" s="181" t="n"/>
      <c r="J368" s="186" t="inlineStr">
        <is>
          <t>2512091556</t>
        </is>
      </c>
      <c r="K368" s="187" t="n"/>
      <c r="L368" s="181" t="inlineStr">
        <is>
          <t>09.12.2025</t>
        </is>
      </c>
      <c r="M368" s="181" t="n"/>
      <c r="N368" s="181" t="inlineStr">
        <is>
          <t>08.12.2027</t>
        </is>
      </c>
      <c r="O368" s="181" t="n"/>
      <c r="P368" s="181" t="n"/>
      <c r="Q368" s="181" t="n"/>
      <c r="R368" s="188" t="n"/>
      <c r="S368" s="189" t="n"/>
      <c r="T368" s="189" t="n"/>
      <c r="U368" s="190" t="n">
        <v>1</v>
      </c>
      <c r="V368" s="181" t="inlineStr">
        <is>
          <t>Kg.</t>
        </is>
      </c>
      <c r="W368" s="181" t="n"/>
      <c r="X368" s="181" t="n"/>
      <c r="Y368" s="201" t="n"/>
      <c r="Z368" s="468">
        <f>U368-W368</f>
        <v/>
      </c>
      <c r="AA368" s="469">
        <f>AC368+AH368+AK368+AN368+AQ368+AT368+AW368+AZ368+BC368+BF368+BI368+BL368+BO368</f>
        <v/>
      </c>
      <c r="AB368" s="470" t="n">
        <v>1</v>
      </c>
      <c r="AC368" s="470">
        <f>Z368-AD368-AE368-AB368</f>
        <v/>
      </c>
      <c r="AD368" s="470" t="n"/>
      <c r="AE368" s="470" t="n">
        <v>0</v>
      </c>
      <c r="AF368" s="181" t="n"/>
      <c r="AG368" s="181" t="n"/>
      <c r="AH368" s="181" t="n"/>
      <c r="AI368" s="181" t="n"/>
      <c r="AJ368" s="181" t="n"/>
      <c r="AK368" s="181" t="n"/>
      <c r="AL368" s="181" t="n"/>
      <c r="AM368" s="181" t="n"/>
      <c r="AN368" s="181" t="n"/>
      <c r="AO368" s="181" t="n"/>
      <c r="AP368" s="181" t="n"/>
      <c r="AQ368" s="181" t="n"/>
      <c r="AR368" s="181" t="n"/>
      <c r="AS368" s="181" t="n"/>
      <c r="AT368" s="181" t="n"/>
      <c r="AU368" s="181" t="n"/>
      <c r="AV368" s="181" t="n"/>
      <c r="AW368" s="181" t="n"/>
      <c r="AX368" s="181" t="n"/>
      <c r="AY368" s="181" t="n"/>
      <c r="AZ368" s="181" t="n"/>
      <c r="BA368" s="181" t="n"/>
      <c r="BB368" s="181" t="n"/>
      <c r="BC368" s="181" t="n"/>
      <c r="BD368" s="181" t="n"/>
      <c r="BE368" s="181" t="n"/>
      <c r="BF368" s="181" t="n"/>
      <c r="BG368" s="181" t="n"/>
      <c r="BH368" s="181" t="n"/>
      <c r="BI368" s="181" t="n"/>
      <c r="BJ368" s="181" t="n"/>
      <c r="BK368" s="181" t="n"/>
      <c r="BL368" s="181" t="n"/>
      <c r="BM368" s="181" t="n"/>
      <c r="BN368" s="181" t="n"/>
      <c r="BO368" s="181" t="n"/>
    </row>
    <row r="369" hidden="1" ht="11.25" customFormat="1" customHeight="1" s="185">
      <c r="A369" s="181" t="inlineStr">
        <is>
          <t>RM</t>
        </is>
      </c>
      <c r="B369" s="181" t="inlineStr">
        <is>
          <t>25.12.2025</t>
        </is>
      </c>
      <c r="C369" s="181" t="inlineStr">
        <is>
          <t>SSMC1562025</t>
        </is>
      </c>
      <c r="D369" s="181" t="n">
        <v>2500543</v>
      </c>
      <c r="E369" s="181" t="inlineStr">
        <is>
          <t>RM0098</t>
        </is>
      </c>
      <c r="F369" s="187" t="inlineStr">
        <is>
          <t>Hexamethyldisiloxane (HMDSO) (CAS No:107-46-0)</t>
        </is>
      </c>
      <c r="G369" s="181" t="n">
        <v>2025000264</v>
      </c>
      <c r="H369" s="181" t="inlineStr">
        <is>
          <t>Shaanxi Dideu Medichem Co.Ltd</t>
        </is>
      </c>
      <c r="I369" s="181" t="n"/>
      <c r="J369" s="186" t="inlineStr">
        <is>
          <t>2512061556</t>
        </is>
      </c>
      <c r="K369" s="187" t="n"/>
      <c r="L369" s="181" t="inlineStr">
        <is>
          <t>06.12.2025</t>
        </is>
      </c>
      <c r="M369" s="181" t="n"/>
      <c r="N369" s="181" t="inlineStr">
        <is>
          <t>05.12.2027</t>
        </is>
      </c>
      <c r="O369" s="181" t="n"/>
      <c r="P369" s="181" t="n"/>
      <c r="Q369" s="181" t="n"/>
      <c r="R369" s="188" t="n"/>
      <c r="S369" s="189" t="n"/>
      <c r="T369" s="189" t="n"/>
      <c r="U369" s="190" t="n">
        <v>3</v>
      </c>
      <c r="V369" s="181" t="inlineStr">
        <is>
          <t>Kg.</t>
        </is>
      </c>
      <c r="W369" s="181" t="n"/>
      <c r="X369" s="181" t="n"/>
      <c r="Y369" s="201" t="n"/>
      <c r="Z369" s="468">
        <f>U369-W369</f>
        <v/>
      </c>
      <c r="AA369" s="469">
        <f>AC369+AH369+AK369+AN369+AQ369+AT369+AW369+AZ369+BC369+BF369+BI369+BL369+BO369</f>
        <v/>
      </c>
      <c r="AB369" s="470" t="n">
        <v>2.492</v>
      </c>
      <c r="AC369" s="470">
        <f>Z369-AD369-AE369-AB369</f>
        <v/>
      </c>
      <c r="AD369" s="470" t="n"/>
      <c r="AE369" s="470" t="n">
        <v>0</v>
      </c>
      <c r="AF369" s="181" t="inlineStr">
        <is>
          <t>01.02.2026</t>
        </is>
      </c>
      <c r="AG369" s="181" t="inlineStr">
        <is>
          <t>MR260020</t>
        </is>
      </c>
      <c r="AH369" s="181" t="n">
        <v>-0.2</v>
      </c>
      <c r="AI369" s="181" t="inlineStr">
        <is>
          <t>04.02.2026</t>
        </is>
      </c>
      <c r="AJ369" s="181" t="inlineStr">
        <is>
          <t>MR260025</t>
        </is>
      </c>
      <c r="AK369" s="181" t="n">
        <v>-0.308</v>
      </c>
      <c r="AL369" s="181" t="n"/>
      <c r="AM369" s="181" t="n"/>
      <c r="AN369" s="181" t="n"/>
      <c r="AO369" s="181" t="n"/>
      <c r="AP369" s="181" t="n"/>
      <c r="AQ369" s="181" t="n"/>
      <c r="AR369" s="181" t="n"/>
      <c r="AS369" s="181" t="n"/>
      <c r="AT369" s="181" t="n"/>
      <c r="AU369" s="181" t="n"/>
      <c r="AV369" s="181" t="n"/>
      <c r="AW369" s="181" t="n"/>
      <c r="AX369" s="181" t="n"/>
      <c r="AY369" s="181" t="n"/>
      <c r="AZ369" s="181" t="n"/>
      <c r="BA369" s="181" t="n"/>
      <c r="BB369" s="181" t="n"/>
      <c r="BC369" s="181" t="n"/>
      <c r="BD369" s="181" t="n"/>
      <c r="BE369" s="181" t="n"/>
      <c r="BF369" s="181" t="n"/>
      <c r="BG369" s="181" t="n"/>
      <c r="BH369" s="181" t="n"/>
      <c r="BI369" s="181" t="n"/>
      <c r="BJ369" s="181" t="n"/>
      <c r="BK369" s="181" t="n"/>
      <c r="BL369" s="181" t="n"/>
      <c r="BM369" s="181" t="n"/>
      <c r="BN369" s="181" t="n"/>
      <c r="BO369" s="181" t="n"/>
    </row>
    <row r="370" hidden="1" ht="11.25" customFormat="1" customHeight="1" s="185">
      <c r="A370" s="181" t="inlineStr">
        <is>
          <t>PP</t>
        </is>
      </c>
      <c r="B370" s="181" t="inlineStr">
        <is>
          <t>28.12.2025</t>
        </is>
      </c>
      <c r="C370" s="181" t="inlineStr">
        <is>
          <t>JEK/SMC25-02-1</t>
        </is>
      </c>
      <c r="D370" s="181" t="n">
        <v>2500546</v>
      </c>
      <c r="E370" s="181" t="inlineStr">
        <is>
          <t>PP0041</t>
        </is>
      </c>
      <c r="F370" s="187" t="inlineStr">
        <is>
          <t>Sponge with Plastic Scrub</t>
        </is>
      </c>
      <c r="G370" s="181" t="n">
        <v>2025000267</v>
      </c>
      <c r="H370" s="181" t="inlineStr">
        <is>
          <t>JianErkang Medical Co., Ltd</t>
        </is>
      </c>
      <c r="I370" s="181" t="n"/>
      <c r="J370" s="186" t="inlineStr">
        <is>
          <t>251216</t>
        </is>
      </c>
      <c r="K370" s="187" t="n"/>
      <c r="L370" s="181" t="inlineStr">
        <is>
          <t>16.12.2025</t>
        </is>
      </c>
      <c r="M370" s="181" t="n"/>
      <c r="N370" s="181" t="inlineStr">
        <is>
          <t>15.12.2030</t>
        </is>
      </c>
      <c r="O370" s="181" t="n"/>
      <c r="P370" s="181" t="n"/>
      <c r="Q370" s="181" t="n"/>
      <c r="R370" s="188" t="n"/>
      <c r="S370" s="189" t="n"/>
      <c r="T370" s="189" t="n"/>
      <c r="U370" s="190" t="n">
        <v>40180</v>
      </c>
      <c r="V370" s="181" t="inlineStr">
        <is>
          <t>No</t>
        </is>
      </c>
      <c r="W370" s="181" t="n">
        <v>104</v>
      </c>
      <c r="X370" s="181" t="n"/>
      <c r="Y370" s="201" t="n"/>
      <c r="Z370" s="468">
        <f>U370-W370</f>
        <v/>
      </c>
      <c r="AA370" s="469">
        <f>AC370+AH370+AK370+AN370+AQ370+AT370+AW370+AZ370+BC370+BF370+BI370+BL370+BO370</f>
        <v/>
      </c>
      <c r="AB370" s="470" t="n">
        <v>0</v>
      </c>
      <c r="AC370" s="470">
        <f>Z370-AD370-AE370-AB370</f>
        <v/>
      </c>
      <c r="AD370" s="470" t="n"/>
      <c r="AE370" s="470" t="n">
        <v>0</v>
      </c>
      <c r="AF370" s="181" t="inlineStr">
        <is>
          <t>06.01.2026</t>
        </is>
      </c>
      <c r="AG370" s="181" t="inlineStr">
        <is>
          <t>L26A003</t>
        </is>
      </c>
      <c r="AH370" s="181" t="n">
        <v>-33232</v>
      </c>
      <c r="AI370" s="181" t="inlineStr">
        <is>
          <t>17.02.2026</t>
        </is>
      </c>
      <c r="AJ370" s="181" t="inlineStr">
        <is>
          <t>L26B005</t>
        </is>
      </c>
      <c r="AK370" s="181" t="n">
        <v>-6844</v>
      </c>
      <c r="AL370" s="181" t="n"/>
      <c r="AM370" s="181" t="n"/>
      <c r="AN370" s="181" t="n"/>
      <c r="AO370" s="181" t="n"/>
      <c r="AP370" s="181" t="n"/>
      <c r="AQ370" s="181" t="n"/>
      <c r="AR370" s="181" t="n"/>
      <c r="AS370" s="181" t="n"/>
      <c r="AT370" s="181" t="n"/>
      <c r="AU370" s="181" t="n"/>
      <c r="AV370" s="181" t="n"/>
      <c r="AW370" s="181" t="n"/>
      <c r="AX370" s="181" t="n"/>
      <c r="AY370" s="181" t="n"/>
      <c r="AZ370" s="181" t="n"/>
      <c r="BA370" s="181" t="n"/>
      <c r="BB370" s="181" t="n"/>
      <c r="BC370" s="181" t="n"/>
      <c r="BD370" s="181" t="n"/>
      <c r="BE370" s="181" t="n"/>
      <c r="BF370" s="181" t="n"/>
      <c r="BG370" s="181" t="n"/>
      <c r="BH370" s="181" t="n"/>
      <c r="BI370" s="181" t="n"/>
      <c r="BJ370" s="181" t="n"/>
      <c r="BK370" s="181" t="n"/>
      <c r="BL370" s="181" t="n"/>
      <c r="BM370" s="181" t="n"/>
      <c r="BN370" s="181" t="n"/>
      <c r="BO370" s="181" t="n"/>
    </row>
    <row r="371" hidden="1" ht="11.25" customFormat="1" customHeight="1" s="185">
      <c r="A371" s="181" t="inlineStr">
        <is>
          <t>PP</t>
        </is>
      </c>
      <c r="B371" s="181" t="inlineStr">
        <is>
          <t>28.12.2025</t>
        </is>
      </c>
      <c r="C371" s="181" t="inlineStr">
        <is>
          <t>JEK/SMC25-02-1</t>
        </is>
      </c>
      <c r="D371" s="181" t="n">
        <v>2500547</v>
      </c>
      <c r="E371" s="181" t="inlineStr">
        <is>
          <t>PP0043</t>
        </is>
      </c>
      <c r="F371" s="187" t="inlineStr">
        <is>
          <t>Nail Cleaner-White</t>
        </is>
      </c>
      <c r="G371" s="181" t="n">
        <v>2025000268</v>
      </c>
      <c r="H371" s="181" t="inlineStr">
        <is>
          <t>JianErkang Medical Co., Ltd</t>
        </is>
      </c>
      <c r="I371" s="181" t="n"/>
      <c r="J371" s="186" t="inlineStr">
        <is>
          <t>PK-251216</t>
        </is>
      </c>
      <c r="K371" s="187" t="n"/>
      <c r="L371" s="181" t="inlineStr">
        <is>
          <t>16.12.2025</t>
        </is>
      </c>
      <c r="M371" s="181" t="n"/>
      <c r="N371" s="181" t="inlineStr">
        <is>
          <t>15.12.2030</t>
        </is>
      </c>
      <c r="O371" s="181" t="n"/>
      <c r="P371" s="181" t="n"/>
      <c r="Q371" s="181" t="n"/>
      <c r="R371" s="188" t="n"/>
      <c r="S371" s="189" t="n"/>
      <c r="T371" s="189" t="n"/>
      <c r="U371" s="190" t="n">
        <v>50000</v>
      </c>
      <c r="V371" s="181" t="inlineStr">
        <is>
          <t>No</t>
        </is>
      </c>
      <c r="W371" s="181" t="n">
        <v>38</v>
      </c>
      <c r="X371" s="181" t="n"/>
      <c r="Y371" s="201" t="n"/>
      <c r="Z371" s="468">
        <f>U371-W371</f>
        <v/>
      </c>
      <c r="AA371" s="469">
        <f>AC371+AH371+AK371+AN371+AQ371+AT371+AW371+AZ371+BC371+BF371+BI371+BL371+BO371</f>
        <v/>
      </c>
      <c r="AB371" s="470" t="n">
        <v>0</v>
      </c>
      <c r="AC371" s="470">
        <f>Z371-AD371-AE371-AB371</f>
        <v/>
      </c>
      <c r="AD371" s="470" t="n"/>
      <c r="AE371" s="470" t="n">
        <v>0</v>
      </c>
      <c r="AF371" s="181" t="inlineStr">
        <is>
          <t>28.12.2025</t>
        </is>
      </c>
      <c r="AG371" s="181" t="inlineStr">
        <is>
          <t>L25L009</t>
        </is>
      </c>
      <c r="AH371" s="181" t="n">
        <v>-5000</v>
      </c>
      <c r="AI371" s="181" t="inlineStr">
        <is>
          <t>31.12.2025</t>
        </is>
      </c>
      <c r="AJ371" s="181" t="inlineStr">
        <is>
          <t>R-L25L009</t>
        </is>
      </c>
      <c r="AK371" s="181" t="n">
        <v>1864</v>
      </c>
      <c r="AL371" s="181" t="inlineStr">
        <is>
          <t>06.01.2026</t>
        </is>
      </c>
      <c r="AM371" s="181" t="inlineStr">
        <is>
          <t>L26A003</t>
        </is>
      </c>
      <c r="AN371" s="181" t="n">
        <v>-35000</v>
      </c>
      <c r="AO371" s="181" t="inlineStr">
        <is>
          <t>12.01.2026</t>
        </is>
      </c>
      <c r="AP371" s="181" t="inlineStr">
        <is>
          <t>R-L26A003</t>
        </is>
      </c>
      <c r="AQ371" s="181" t="n">
        <v>5400</v>
      </c>
      <c r="AR371" s="181" t="inlineStr">
        <is>
          <t>17.02.2026</t>
        </is>
      </c>
      <c r="AS371" s="181" t="inlineStr">
        <is>
          <t>L26B005</t>
        </is>
      </c>
      <c r="AT371" s="181" t="n">
        <v>-17226</v>
      </c>
      <c r="AU371" s="181" t="n"/>
      <c r="AV371" s="181" t="n"/>
      <c r="AW371" s="181" t="n"/>
      <c r="AX371" s="181" t="n"/>
      <c r="AY371" s="181" t="n"/>
      <c r="AZ371" s="181" t="n"/>
      <c r="BA371" s="181" t="n"/>
      <c r="BB371" s="181" t="n"/>
      <c r="BC371" s="181" t="n"/>
      <c r="BD371" s="181" t="n"/>
      <c r="BE371" s="181" t="n"/>
      <c r="BF371" s="181" t="n"/>
      <c r="BG371" s="181" t="n"/>
      <c r="BH371" s="181" t="n"/>
      <c r="BI371" s="181" t="n"/>
      <c r="BJ371" s="181" t="n"/>
      <c r="BK371" s="181" t="n"/>
      <c r="BL371" s="181" t="n"/>
      <c r="BM371" s="181" t="n"/>
      <c r="BN371" s="181" t="n"/>
      <c r="BO371" s="181" t="n"/>
    </row>
    <row r="372" hidden="1" ht="11.25" customFormat="1" customHeight="1" s="185">
      <c r="A372" s="181" t="inlineStr">
        <is>
          <t>RM</t>
        </is>
      </c>
      <c r="B372" s="181" t="inlineStr">
        <is>
          <t>28.12.2025</t>
        </is>
      </c>
      <c r="C372" s="181" t="inlineStr">
        <is>
          <t>SSMC1312025</t>
        </is>
      </c>
      <c r="D372" s="181" t="n">
        <v>2500548</v>
      </c>
      <c r="E372" s="181" t="inlineStr">
        <is>
          <t>RM0011</t>
        </is>
      </c>
      <c r="F372" s="187" t="inlineStr">
        <is>
          <t>Microcrystalline Cellulose PH102</t>
        </is>
      </c>
      <c r="G372" s="181" t="n">
        <v>2025000269</v>
      </c>
      <c r="H372" s="181" t="inlineStr">
        <is>
          <t>IMCD Arabia Trading LLC</t>
        </is>
      </c>
      <c r="I372" s="181" t="n"/>
      <c r="J372" s="186" t="inlineStr">
        <is>
          <t>4574831008</t>
        </is>
      </c>
      <c r="K372" s="187" t="n"/>
      <c r="L372" s="181" t="inlineStr">
        <is>
          <t>09.06.2025</t>
        </is>
      </c>
      <c r="M372" s="181" t="n"/>
      <c r="N372" s="181" t="inlineStr">
        <is>
          <t>08.06.2029</t>
        </is>
      </c>
      <c r="O372" s="181" t="n"/>
      <c r="P372" s="181" t="n"/>
      <c r="Q372" s="181" t="n"/>
      <c r="R372" s="188" t="n"/>
      <c r="S372" s="189" t="n"/>
      <c r="T372" s="189" t="n"/>
      <c r="U372" s="190" t="n">
        <v>50</v>
      </c>
      <c r="V372" s="181" t="inlineStr">
        <is>
          <t>kg</t>
        </is>
      </c>
      <c r="W372" s="181" t="n">
        <v>0.14</v>
      </c>
      <c r="X372" s="181" t="n"/>
      <c r="Y372" s="201" t="n"/>
      <c r="Z372" s="468">
        <f>U372-W372</f>
        <v/>
      </c>
      <c r="AA372" s="469">
        <f>AC372+AH372+AK372+AN372+AQ372+AT372+AW372+AZ372+BC372+BF372+BI372+BL372+BO372</f>
        <v/>
      </c>
      <c r="AB372" s="470" t="n">
        <v>0</v>
      </c>
      <c r="AC372" s="470">
        <f>Z372-AD372-AE372-AB372</f>
        <v/>
      </c>
      <c r="AD372" s="470" t="n"/>
      <c r="AE372" s="470" t="n">
        <v>0</v>
      </c>
      <c r="AF372" s="181" t="inlineStr">
        <is>
          <t>05.02.2026</t>
        </is>
      </c>
      <c r="AG372" s="181" t="inlineStr">
        <is>
          <t>C26B001</t>
        </is>
      </c>
      <c r="AH372" s="181" t="n">
        <v>-5.991</v>
      </c>
      <c r="AI372" s="181" t="n"/>
      <c r="AJ372" s="181" t="n"/>
      <c r="AK372" s="181" t="n"/>
      <c r="AL372" s="181" t="n"/>
      <c r="AM372" s="181" t="n"/>
      <c r="AN372" s="181" t="n"/>
      <c r="AO372" s="181" t="n"/>
      <c r="AP372" s="181" t="n"/>
      <c r="AQ372" s="181" t="n"/>
      <c r="AR372" s="181" t="n"/>
      <c r="AS372" s="181" t="n"/>
      <c r="AT372" s="181" t="n"/>
      <c r="AU372" s="181" t="n"/>
      <c r="AV372" s="181" t="n"/>
      <c r="AW372" s="181" t="n"/>
      <c r="AX372" s="181" t="n"/>
      <c r="AY372" s="181" t="n"/>
      <c r="AZ372" s="181" t="n"/>
      <c r="BA372" s="181" t="n"/>
      <c r="BB372" s="181" t="n"/>
      <c r="BC372" s="181" t="n"/>
      <c r="BD372" s="181" t="n"/>
      <c r="BE372" s="181" t="n"/>
      <c r="BF372" s="181" t="n"/>
      <c r="BG372" s="181" t="n"/>
      <c r="BH372" s="181" t="n"/>
      <c r="BI372" s="181" t="n"/>
      <c r="BJ372" s="181" t="n"/>
      <c r="BK372" s="181" t="n"/>
      <c r="BL372" s="181" t="n"/>
      <c r="BM372" s="181" t="n"/>
      <c r="BN372" s="181" t="n"/>
      <c r="BO372" s="181" t="n"/>
    </row>
    <row r="373" hidden="1" ht="11.25" customFormat="1" customHeight="1" s="185">
      <c r="A373" s="181" t="inlineStr">
        <is>
          <t>SP</t>
        </is>
      </c>
      <c r="B373" s="181" t="inlineStr">
        <is>
          <t>29.12.2025</t>
        </is>
      </c>
      <c r="C373" s="181" t="inlineStr">
        <is>
          <t>N/A</t>
        </is>
      </c>
      <c r="D373" s="181" t="n">
        <v>2500548</v>
      </c>
      <c r="E373" s="181" t="inlineStr">
        <is>
          <t>SP0170</t>
        </is>
      </c>
      <c r="F373" s="187" t="inlineStr">
        <is>
          <t>Box-FAS-CEL Oxidised Regenerated Cellulose Absorbable Hemostat Standard-Ref. No.: FAS06H</t>
        </is>
      </c>
      <c r="G373" s="181" t="n">
        <v>2025000270</v>
      </c>
      <c r="H373" s="187" t="inlineStr">
        <is>
          <t>Xiamen Nicest Paper Products Co., Ltd.</t>
        </is>
      </c>
      <c r="I373" s="181" t="n"/>
      <c r="J373" s="186" t="inlineStr">
        <is>
          <t>20250421-SMALL007</t>
        </is>
      </c>
      <c r="K373" s="187" t="n"/>
      <c r="L373" s="181" t="inlineStr">
        <is>
          <t>00.04.2025</t>
        </is>
      </c>
      <c r="M373" s="181" t="n"/>
      <c r="N373" s="181" t="inlineStr">
        <is>
          <t>00.04.2028</t>
        </is>
      </c>
      <c r="O373" s="181" t="n"/>
      <c r="P373" s="181" t="n"/>
      <c r="Q373" s="181" t="n"/>
      <c r="R373" s="188" t="n"/>
      <c r="S373" s="189" t="n"/>
      <c r="T373" s="189" t="n"/>
      <c r="U373" s="190" t="n">
        <v>1000</v>
      </c>
      <c r="V373" s="181" t="inlineStr">
        <is>
          <t>No</t>
        </is>
      </c>
      <c r="W373" s="181" t="n"/>
      <c r="X373" s="181" t="n"/>
      <c r="Y373" s="201" t="n"/>
      <c r="Z373" s="468">
        <f>U373-W373</f>
        <v/>
      </c>
      <c r="AA373" s="469">
        <f>AC373+AH373+AK373+AN373+AQ373+AT373+AW373+AZ373+BC373+BF373+BI373+BL373+BO373</f>
        <v/>
      </c>
      <c r="AB373" s="470" t="n">
        <v>0</v>
      </c>
      <c r="AC373" s="470">
        <f>Z373-AD373-AE373-AB373</f>
        <v/>
      </c>
      <c r="AD373" s="470" t="n"/>
      <c r="AE373" s="470" t="n">
        <v>0</v>
      </c>
      <c r="AF373" s="181" t="n"/>
      <c r="AG373" s="181" t="n"/>
      <c r="AH373" s="181" t="n"/>
      <c r="AI373" s="181" t="n"/>
      <c r="AJ373" s="181" t="n"/>
      <c r="AK373" s="181" t="n"/>
      <c r="AL373" s="181" t="n"/>
      <c r="AM373" s="181" t="n"/>
      <c r="AN373" s="181" t="n"/>
      <c r="AO373" s="181" t="n"/>
      <c r="AP373" s="181" t="n"/>
      <c r="AQ373" s="181" t="n"/>
      <c r="AR373" s="181" t="n"/>
      <c r="AS373" s="181" t="n"/>
      <c r="AT373" s="181" t="n"/>
      <c r="AU373" s="181" t="n"/>
      <c r="AV373" s="181" t="n"/>
      <c r="AW373" s="181" t="n"/>
      <c r="AX373" s="181" t="n"/>
      <c r="AY373" s="181" t="n"/>
      <c r="AZ373" s="181" t="n"/>
      <c r="BA373" s="181" t="n"/>
      <c r="BB373" s="181" t="n"/>
      <c r="BC373" s="181" t="n"/>
      <c r="BD373" s="181" t="n"/>
      <c r="BE373" s="181" t="n"/>
      <c r="BF373" s="181" t="n"/>
      <c r="BG373" s="181" t="n"/>
      <c r="BH373" s="181" t="n"/>
      <c r="BI373" s="181" t="n"/>
      <c r="BJ373" s="181" t="n"/>
      <c r="BK373" s="181" t="n"/>
      <c r="BL373" s="181" t="n"/>
      <c r="BM373" s="181" t="n"/>
      <c r="BN373" s="181" t="n"/>
      <c r="BO373" s="181" t="n"/>
    </row>
    <row r="374" hidden="1" ht="11.85" customFormat="1" customHeight="1" s="185">
      <c r="A374" s="181" t="inlineStr">
        <is>
          <t>SP</t>
        </is>
      </c>
      <c r="B374" s="181" t="inlineStr">
        <is>
          <t>29.12.2025</t>
        </is>
      </c>
      <c r="C374" s="181" t="inlineStr">
        <is>
          <t>N/A</t>
        </is>
      </c>
      <c r="D374" s="181" t="n">
        <v>2500549</v>
      </c>
      <c r="E374" s="181" t="inlineStr">
        <is>
          <t>SP0168</t>
        </is>
      </c>
      <c r="F374" s="187" t="inlineStr">
        <is>
          <t>Box-FAS-CEL Oxidised Regenerated Cellulose Absorbable Hemostat Non-Woven-Ref. No.: FAS26N</t>
        </is>
      </c>
      <c r="G374" s="181" t="n">
        <v>2025000271</v>
      </c>
      <c r="H374" s="187" t="inlineStr">
        <is>
          <t>Xiamen Nicest Paper Products Co., Ltd.</t>
        </is>
      </c>
      <c r="I374" s="181" t="n"/>
      <c r="J374" s="186" t="inlineStr">
        <is>
          <t>20250421-SMALL005</t>
        </is>
      </c>
      <c r="K374" s="187" t="n"/>
      <c r="L374" s="181" t="inlineStr">
        <is>
          <t>00.04.2025</t>
        </is>
      </c>
      <c r="M374" s="181" t="n"/>
      <c r="N374" s="181" t="inlineStr">
        <is>
          <t>00.04.2028</t>
        </is>
      </c>
      <c r="O374" s="181" t="n"/>
      <c r="P374" s="181" t="n"/>
      <c r="Q374" s="181" t="n"/>
      <c r="R374" s="188" t="n"/>
      <c r="S374" s="189" t="n"/>
      <c r="T374" s="189" t="n"/>
      <c r="U374" s="190" t="n">
        <v>1000</v>
      </c>
      <c r="V374" s="181" t="inlineStr">
        <is>
          <t>No</t>
        </is>
      </c>
      <c r="W374" s="181" t="n"/>
      <c r="X374" s="181" t="n"/>
      <c r="Y374" s="201" t="n"/>
      <c r="Z374" s="468">
        <f>U374-W374</f>
        <v/>
      </c>
      <c r="AA374" s="469">
        <f>AC374+AH374+AK374+AN374+AQ374+AT374+AW374+AZ374+BC374+BF374+BI374+BL374+BO374</f>
        <v/>
      </c>
      <c r="AB374" s="470" t="n">
        <v>0</v>
      </c>
      <c r="AC374" s="470">
        <f>Z374-AD374-AE374-AB374</f>
        <v/>
      </c>
      <c r="AD374" s="470" t="n"/>
      <c r="AE374" s="470" t="n">
        <v>0</v>
      </c>
      <c r="AF374" s="181" t="n"/>
      <c r="AG374" s="181" t="n"/>
      <c r="AH374" s="181" t="n"/>
      <c r="AI374" s="181" t="n"/>
      <c r="AJ374" s="181" t="n"/>
      <c r="AK374" s="181" t="n"/>
      <c r="AL374" s="181" t="n"/>
      <c r="AM374" s="181" t="n"/>
      <c r="AN374" s="181" t="n"/>
      <c r="AO374" s="181" t="n"/>
      <c r="AP374" s="181" t="n"/>
      <c r="AQ374" s="181" t="n"/>
      <c r="AR374" s="181" t="n"/>
      <c r="AS374" s="181" t="n"/>
      <c r="AT374" s="181" t="n"/>
      <c r="AU374" s="181" t="n"/>
      <c r="AV374" s="181" t="n"/>
      <c r="AW374" s="181" t="n"/>
      <c r="AX374" s="181" t="n"/>
      <c r="AY374" s="181" t="n"/>
      <c r="AZ374" s="181" t="n"/>
      <c r="BA374" s="181" t="n"/>
      <c r="BB374" s="181" t="n"/>
      <c r="BC374" s="181" t="n"/>
      <c r="BD374" s="181" t="n"/>
      <c r="BE374" s="181" t="n"/>
      <c r="BF374" s="181" t="n"/>
      <c r="BG374" s="181" t="n"/>
      <c r="BH374" s="181" t="n"/>
      <c r="BI374" s="181" t="n"/>
      <c r="BJ374" s="181" t="n"/>
      <c r="BK374" s="181" t="n"/>
      <c r="BL374" s="181" t="n"/>
      <c r="BM374" s="181" t="n"/>
      <c r="BN374" s="181" t="n"/>
      <c r="BO374" s="181" t="n"/>
    </row>
    <row r="375" hidden="1" ht="12" customFormat="1" customHeight="1" s="185">
      <c r="A375" s="181" t="inlineStr">
        <is>
          <t>SP</t>
        </is>
      </c>
      <c r="B375" s="181" t="inlineStr">
        <is>
          <t>29.12.2025</t>
        </is>
      </c>
      <c r="C375" s="181" t="inlineStr">
        <is>
          <t>N/A</t>
        </is>
      </c>
      <c r="D375" s="181" t="n">
        <v>2500550</v>
      </c>
      <c r="E375" s="181" t="inlineStr">
        <is>
          <t>SP0165</t>
        </is>
      </c>
      <c r="F375" s="187" t="inlineStr">
        <is>
          <t>Box-FAS-CEL Oxidised Regenerated Cellulose Absorbable Hemostat Standard-Ref. No.: FAS11H</t>
        </is>
      </c>
      <c r="G375" s="181" t="n">
        <v>2025000272</v>
      </c>
      <c r="H375" s="187" t="inlineStr">
        <is>
          <t>Xiamen Nicest Paper Products Co., Ltd.</t>
        </is>
      </c>
      <c r="I375" s="181" t="n"/>
      <c r="J375" s="186" t="inlineStr">
        <is>
          <t>20250421-SMALL008</t>
        </is>
      </c>
      <c r="K375" s="187" t="n"/>
      <c r="L375" s="181" t="inlineStr">
        <is>
          <t>00.04.2025</t>
        </is>
      </c>
      <c r="M375" s="181" t="n"/>
      <c r="N375" s="181" t="inlineStr">
        <is>
          <t>00.04.2028</t>
        </is>
      </c>
      <c r="O375" s="181" t="n"/>
      <c r="P375" s="181" t="n"/>
      <c r="Q375" s="181" t="n"/>
      <c r="R375" s="188" t="n"/>
      <c r="S375" s="189" t="n"/>
      <c r="T375" s="189" t="n"/>
      <c r="U375" s="190" t="n">
        <v>1000</v>
      </c>
      <c r="V375" s="181" t="inlineStr">
        <is>
          <t>No</t>
        </is>
      </c>
      <c r="W375" s="181" t="n"/>
      <c r="X375" s="181" t="n"/>
      <c r="Y375" s="201" t="n"/>
      <c r="Z375" s="468">
        <f>U375-W375</f>
        <v/>
      </c>
      <c r="AA375" s="469">
        <f>AC375+AH375+AK375+AN375+AQ375+AT375+AW375+AZ375+BC375+BF375+BI375+BL375+BO375</f>
        <v/>
      </c>
      <c r="AB375" s="470" t="n">
        <v>0</v>
      </c>
      <c r="AC375" s="470">
        <f>Z375-AD375-AE375-AB375</f>
        <v/>
      </c>
      <c r="AD375" s="470" t="n"/>
      <c r="AE375" s="470" t="n">
        <v>0</v>
      </c>
      <c r="AF375" s="181" t="n"/>
      <c r="AG375" s="181" t="n"/>
      <c r="AH375" s="181" t="n"/>
      <c r="AI375" s="181" t="n"/>
      <c r="AJ375" s="181" t="n"/>
      <c r="AK375" s="181" t="n"/>
      <c r="AL375" s="181" t="n"/>
      <c r="AM375" s="181" t="n"/>
      <c r="AN375" s="181" t="n"/>
      <c r="AO375" s="181" t="n"/>
      <c r="AP375" s="181" t="n"/>
      <c r="AQ375" s="181" t="n"/>
      <c r="AR375" s="181" t="n"/>
      <c r="AS375" s="181" t="n"/>
      <c r="AT375" s="181" t="n"/>
      <c r="AU375" s="181" t="n"/>
      <c r="AV375" s="181" t="n"/>
      <c r="AW375" s="181" t="n"/>
      <c r="AX375" s="181" t="n"/>
      <c r="AY375" s="181" t="n"/>
      <c r="AZ375" s="181" t="n"/>
      <c r="BA375" s="181" t="n"/>
      <c r="BB375" s="181" t="n"/>
      <c r="BC375" s="181" t="n"/>
      <c r="BD375" s="181" t="n"/>
      <c r="BE375" s="181" t="n"/>
      <c r="BF375" s="181" t="n"/>
      <c r="BG375" s="181" t="n"/>
      <c r="BH375" s="181" t="n"/>
      <c r="BI375" s="181" t="n"/>
      <c r="BJ375" s="181" t="n"/>
      <c r="BK375" s="181" t="n"/>
      <c r="BL375" s="181" t="n"/>
      <c r="BM375" s="181" t="n"/>
      <c r="BN375" s="181" t="n"/>
      <c r="BO375" s="181" t="n"/>
    </row>
    <row r="376" hidden="1" ht="11.25" customFormat="1" customHeight="1" s="185">
      <c r="A376" s="181" t="inlineStr">
        <is>
          <t>SP</t>
        </is>
      </c>
      <c r="B376" s="181" t="inlineStr">
        <is>
          <t>29.12.2025</t>
        </is>
      </c>
      <c r="C376" s="181" t="inlineStr">
        <is>
          <t>N/A</t>
        </is>
      </c>
      <c r="D376" s="181" t="n">
        <v>2500551</v>
      </c>
      <c r="E376" s="181" t="inlineStr">
        <is>
          <t>SP0210</t>
        </is>
      </c>
      <c r="F376" s="187" t="inlineStr">
        <is>
          <t>Box-FAS-CEL Oxidised Regenerated Cellulose Absorbable Hemostat Non-Woven-Ref. No.: FAS20N</t>
        </is>
      </c>
      <c r="G376" s="181" t="n">
        <v>2025000273</v>
      </c>
      <c r="H376" s="187" t="inlineStr">
        <is>
          <t>Xiamen Nicest Paper Products Co., Ltd.</t>
        </is>
      </c>
      <c r="I376" s="181" t="n"/>
      <c r="J376" s="186" t="inlineStr">
        <is>
          <t>20250421-SMALL004</t>
        </is>
      </c>
      <c r="K376" s="187" t="n"/>
      <c r="L376" s="181" t="inlineStr">
        <is>
          <t>00.04.2025</t>
        </is>
      </c>
      <c r="M376" s="181" t="n"/>
      <c r="N376" s="181" t="inlineStr">
        <is>
          <t>00.04.2028</t>
        </is>
      </c>
      <c r="O376" s="181" t="n"/>
      <c r="P376" s="181" t="n"/>
      <c r="Q376" s="181" t="n"/>
      <c r="R376" s="188" t="n"/>
      <c r="S376" s="189" t="n"/>
      <c r="T376" s="189" t="n"/>
      <c r="U376" s="190" t="n">
        <v>1000</v>
      </c>
      <c r="V376" s="181" t="inlineStr">
        <is>
          <t>No</t>
        </is>
      </c>
      <c r="W376" s="181" t="n"/>
      <c r="X376" s="181" t="n"/>
      <c r="Y376" s="201" t="n"/>
      <c r="Z376" s="468">
        <f>U376-W376</f>
        <v/>
      </c>
      <c r="AA376" s="469">
        <f>AC376+AH376+AK376+AN376+AQ376+AT376+AW376+AZ376+BC376+BF376+BI376+BL376+BO376</f>
        <v/>
      </c>
      <c r="AB376" s="470" t="n">
        <v>0</v>
      </c>
      <c r="AC376" s="470">
        <f>Z376-AD376-AE376-AB376</f>
        <v/>
      </c>
      <c r="AD376" s="470" t="n"/>
      <c r="AE376" s="470" t="n">
        <v>0</v>
      </c>
      <c r="AF376" s="181" t="n"/>
      <c r="AG376" s="181" t="n"/>
      <c r="AH376" s="181" t="n"/>
      <c r="AI376" s="181" t="n"/>
      <c r="AJ376" s="181" t="n"/>
      <c r="AK376" s="181" t="n"/>
      <c r="AL376" s="181" t="n"/>
      <c r="AM376" s="181" t="n"/>
      <c r="AN376" s="181" t="n"/>
      <c r="AO376" s="181" t="n"/>
      <c r="AP376" s="181" t="n"/>
      <c r="AQ376" s="181" t="n"/>
      <c r="AR376" s="181" t="n"/>
      <c r="AS376" s="181" t="n"/>
      <c r="AT376" s="181" t="n"/>
      <c r="AU376" s="181" t="n"/>
      <c r="AV376" s="181" t="n"/>
      <c r="AW376" s="181" t="n"/>
      <c r="AX376" s="181" t="n"/>
      <c r="AY376" s="181" t="n"/>
      <c r="AZ376" s="181" t="n"/>
      <c r="BA376" s="181" t="n"/>
      <c r="BB376" s="181" t="n"/>
      <c r="BC376" s="181" t="n"/>
      <c r="BD376" s="181" t="n"/>
      <c r="BE376" s="181" t="n"/>
      <c r="BF376" s="181" t="n"/>
      <c r="BG376" s="181" t="n"/>
      <c r="BH376" s="181" t="n"/>
      <c r="BI376" s="181" t="n"/>
      <c r="BJ376" s="181" t="n"/>
      <c r="BK376" s="181" t="n"/>
      <c r="BL376" s="181" t="n"/>
      <c r="BM376" s="181" t="n"/>
      <c r="BN376" s="181" t="n"/>
      <c r="BO376" s="181" t="n"/>
    </row>
    <row r="377" hidden="1" ht="11.25" customFormat="1" customHeight="1" s="185">
      <c r="A377" s="181" t="inlineStr">
        <is>
          <t>SP</t>
        </is>
      </c>
      <c r="B377" s="181" t="inlineStr">
        <is>
          <t>29.12.2025</t>
        </is>
      </c>
      <c r="C377" s="181" t="inlineStr">
        <is>
          <t>N/A</t>
        </is>
      </c>
      <c r="D377" s="181" t="n">
        <v>2500552</v>
      </c>
      <c r="E377" s="181" t="inlineStr">
        <is>
          <t>SP0209</t>
        </is>
      </c>
      <c r="F377" s="187" t="inlineStr">
        <is>
          <t>Box-FAS-CEL Oxidised Regenerated Cellulose Absorbable Hemostat Knit-Ref. No.: FAS41K</t>
        </is>
      </c>
      <c r="G377" s="181" t="n">
        <v>2025000274</v>
      </c>
      <c r="H377" s="187" t="inlineStr">
        <is>
          <t>Xiamen Nicest Paper Products Co., Ltd.</t>
        </is>
      </c>
      <c r="I377" s="181" t="n"/>
      <c r="J377" s="186" t="inlineStr">
        <is>
          <t>20250421-SMALL003</t>
        </is>
      </c>
      <c r="K377" s="187" t="n"/>
      <c r="L377" s="181" t="inlineStr">
        <is>
          <t>00.04.2025</t>
        </is>
      </c>
      <c r="M377" s="181" t="n"/>
      <c r="N377" s="181" t="inlineStr">
        <is>
          <t>00.04.2028</t>
        </is>
      </c>
      <c r="O377" s="181" t="n"/>
      <c r="P377" s="181" t="n"/>
      <c r="Q377" s="181" t="n"/>
      <c r="R377" s="188" t="n"/>
      <c r="S377" s="189" t="n"/>
      <c r="T377" s="189" t="n"/>
      <c r="U377" s="190" t="n">
        <v>1000</v>
      </c>
      <c r="V377" s="181" t="inlineStr">
        <is>
          <t>No</t>
        </is>
      </c>
      <c r="W377" s="181" t="n"/>
      <c r="X377" s="181" t="n"/>
      <c r="Y377" s="201" t="n"/>
      <c r="Z377" s="468">
        <f>U377-W377</f>
        <v/>
      </c>
      <c r="AA377" s="469">
        <f>AC377+AH377+AK377+AN377+AQ377+AT377+AW377+AZ377+BC377+BF377+BI377+BL377+BO377</f>
        <v/>
      </c>
      <c r="AB377" s="470" t="n">
        <v>0</v>
      </c>
      <c r="AC377" s="470">
        <f>Z377-AD377-AE377-AB377</f>
        <v/>
      </c>
      <c r="AD377" s="470" t="n"/>
      <c r="AE377" s="470" t="n">
        <v>0</v>
      </c>
      <c r="AF377" s="181" t="n"/>
      <c r="AG377" s="181" t="n"/>
      <c r="AH377" s="181" t="n"/>
      <c r="AI377" s="181" t="n"/>
      <c r="AJ377" s="181" t="n"/>
      <c r="AK377" s="181" t="n"/>
      <c r="AL377" s="181" t="n"/>
      <c r="AM377" s="181" t="n"/>
      <c r="AN377" s="181" t="n"/>
      <c r="AO377" s="181" t="n"/>
      <c r="AP377" s="181" t="n"/>
      <c r="AQ377" s="181" t="n"/>
      <c r="AR377" s="181" t="n"/>
      <c r="AS377" s="181" t="n"/>
      <c r="AT377" s="181" t="n"/>
      <c r="AU377" s="181" t="n"/>
      <c r="AV377" s="181" t="n"/>
      <c r="AW377" s="181" t="n"/>
      <c r="AX377" s="181" t="n"/>
      <c r="AY377" s="181" t="n"/>
      <c r="AZ377" s="181" t="n"/>
      <c r="BA377" s="181" t="n"/>
      <c r="BB377" s="181" t="n"/>
      <c r="BC377" s="181" t="n"/>
      <c r="BD377" s="181" t="n"/>
      <c r="BE377" s="181" t="n"/>
      <c r="BF377" s="181" t="n"/>
      <c r="BG377" s="181" t="n"/>
      <c r="BH377" s="181" t="n"/>
      <c r="BI377" s="181" t="n"/>
      <c r="BJ377" s="181" t="n"/>
      <c r="BK377" s="181" t="n"/>
      <c r="BL377" s="181" t="n"/>
      <c r="BM377" s="181" t="n"/>
      <c r="BN377" s="181" t="n"/>
      <c r="BO377" s="181" t="n"/>
    </row>
    <row r="378" hidden="1" ht="12.75" customFormat="1" customHeight="1" s="185">
      <c r="A378" s="181" t="inlineStr">
        <is>
          <t>SP</t>
        </is>
      </c>
      <c r="B378" s="181" t="inlineStr">
        <is>
          <t>29.12.2025</t>
        </is>
      </c>
      <c r="C378" s="181" t="inlineStr">
        <is>
          <t>N/A</t>
        </is>
      </c>
      <c r="D378" s="181" t="n">
        <v>2500553</v>
      </c>
      <c r="E378" s="181" t="inlineStr">
        <is>
          <t>SP0169</t>
        </is>
      </c>
      <c r="F378" s="187" t="inlineStr">
        <is>
          <t>Box-FAS-CEL Oxidised Regenerated Cellulose Absorbable Hemostat Standard-Ref. No.: FAS08H</t>
        </is>
      </c>
      <c r="G378" s="181" t="n">
        <v>2025000275</v>
      </c>
      <c r="H378" s="187" t="inlineStr">
        <is>
          <t>Xiamen Nicest Paper Products Co., Ltd.</t>
        </is>
      </c>
      <c r="I378" s="181" t="n"/>
      <c r="J378" s="186" t="inlineStr">
        <is>
          <t>20250421-SMALL009</t>
        </is>
      </c>
      <c r="K378" s="187" t="n"/>
      <c r="L378" s="181" t="inlineStr">
        <is>
          <t>00.04.2025</t>
        </is>
      </c>
      <c r="M378" s="181" t="n"/>
      <c r="N378" s="181" t="inlineStr">
        <is>
          <t>00.04.2028</t>
        </is>
      </c>
      <c r="O378" s="181" t="n"/>
      <c r="P378" s="181" t="n"/>
      <c r="Q378" s="181" t="n"/>
      <c r="R378" s="188" t="n"/>
      <c r="S378" s="189" t="n"/>
      <c r="T378" s="189" t="n"/>
      <c r="U378" s="190" t="n">
        <v>1000</v>
      </c>
      <c r="V378" s="181" t="inlineStr">
        <is>
          <t>No</t>
        </is>
      </c>
      <c r="W378" s="181" t="n"/>
      <c r="X378" s="181" t="n"/>
      <c r="Y378" s="201" t="n"/>
      <c r="Z378" s="468">
        <f>U378-W378</f>
        <v/>
      </c>
      <c r="AA378" s="469">
        <f>AC378+AH378+AK378+AN378+AQ378+AT378+AW378+AZ378+BC378+BF378+BI378+BL378+BO378</f>
        <v/>
      </c>
      <c r="AB378" s="470" t="n">
        <v>0</v>
      </c>
      <c r="AC378" s="470">
        <f>Z378-AD378-AE378-AB378</f>
        <v/>
      </c>
      <c r="AD378" s="470" t="n"/>
      <c r="AE378" s="470" t="n">
        <v>0</v>
      </c>
      <c r="AF378" s="181" t="n"/>
      <c r="AG378" s="181" t="n"/>
      <c r="AH378" s="181" t="n"/>
      <c r="AI378" s="181" t="n"/>
      <c r="AJ378" s="181" t="n"/>
      <c r="AK378" s="181" t="n"/>
      <c r="AL378" s="181" t="n"/>
      <c r="AM378" s="181" t="n"/>
      <c r="AN378" s="181" t="n"/>
      <c r="AO378" s="181" t="n"/>
      <c r="AP378" s="181" t="n"/>
      <c r="AQ378" s="181" t="n"/>
      <c r="AR378" s="181" t="n"/>
      <c r="AS378" s="181" t="n"/>
      <c r="AT378" s="181" t="n"/>
      <c r="AU378" s="181" t="n"/>
      <c r="AV378" s="181" t="n"/>
      <c r="AW378" s="181" t="n"/>
      <c r="AX378" s="181" t="n"/>
      <c r="AY378" s="181" t="n"/>
      <c r="AZ378" s="181" t="n"/>
      <c r="BA378" s="181" t="n"/>
      <c r="BB378" s="181" t="n"/>
      <c r="BC378" s="181" t="n"/>
      <c r="BD378" s="181" t="n"/>
      <c r="BE378" s="181" t="n"/>
      <c r="BF378" s="181" t="n"/>
      <c r="BG378" s="181" t="n"/>
      <c r="BH378" s="181" t="n"/>
      <c r="BI378" s="181" t="n"/>
      <c r="BJ378" s="181" t="n"/>
      <c r="BK378" s="181" t="n"/>
      <c r="BL378" s="181" t="n"/>
      <c r="BM378" s="181" t="n"/>
      <c r="BN378" s="181" t="n"/>
      <c r="BO378" s="181" t="n"/>
    </row>
    <row r="379" hidden="1" ht="11.25" customFormat="1" customHeight="1" s="185">
      <c r="A379" s="181" t="inlineStr">
        <is>
          <t>SP</t>
        </is>
      </c>
      <c r="B379" s="181" t="inlineStr">
        <is>
          <t>29.12.2025</t>
        </is>
      </c>
      <c r="C379" s="181" t="inlineStr">
        <is>
          <t>N/A</t>
        </is>
      </c>
      <c r="D379" s="181" t="n">
        <v>2500554</v>
      </c>
      <c r="E379" s="181" t="inlineStr">
        <is>
          <t>SP0171</t>
        </is>
      </c>
      <c r="F379" s="187" t="inlineStr">
        <is>
          <t>Box-FAS-CEL Oxidised Regenerated Cellulose Absorbable Hemostat Non-Woven-Ref. No.: FAS28N</t>
        </is>
      </c>
      <c r="G379" s="181" t="n">
        <v>2025000276</v>
      </c>
      <c r="H379" s="187" t="inlineStr">
        <is>
          <t>Xiamen Nicest Paper Products Co., Ltd.</t>
        </is>
      </c>
      <c r="I379" s="181" t="n"/>
      <c r="J379" s="186" t="inlineStr">
        <is>
          <t>20250421-BIG012</t>
        </is>
      </c>
      <c r="K379" s="187" t="n"/>
      <c r="L379" s="181" t="inlineStr">
        <is>
          <t>00.04.2025</t>
        </is>
      </c>
      <c r="M379" s="181" t="n"/>
      <c r="N379" s="181" t="inlineStr">
        <is>
          <t>00.04.2028</t>
        </is>
      </c>
      <c r="O379" s="181" t="n"/>
      <c r="P379" s="181" t="n"/>
      <c r="Q379" s="181" t="n"/>
      <c r="R379" s="188" t="n"/>
      <c r="S379" s="189" t="n"/>
      <c r="T379" s="189" t="n"/>
      <c r="U379" s="190" t="n">
        <v>750</v>
      </c>
      <c r="V379" s="181" t="inlineStr">
        <is>
          <t>No</t>
        </is>
      </c>
      <c r="W379" s="181" t="n"/>
      <c r="X379" s="181" t="n"/>
      <c r="Y379" s="201" t="n"/>
      <c r="Z379" s="468">
        <f>U379-W379</f>
        <v/>
      </c>
      <c r="AA379" s="469">
        <f>AC379+AH379+AK379+AN379+AQ379+AT379+AW379+AZ379+BC379+BF379+BI379+BL379+BO379</f>
        <v/>
      </c>
      <c r="AB379" s="470" t="n">
        <v>0</v>
      </c>
      <c r="AC379" s="470">
        <f>Z379-AD379-AE379-AB379</f>
        <v/>
      </c>
      <c r="AD379" s="470" t="n"/>
      <c r="AE379" s="470" t="n">
        <v>0</v>
      </c>
      <c r="AF379" s="181" t="n"/>
      <c r="AG379" s="181" t="n"/>
      <c r="AH379" s="181" t="n"/>
      <c r="AI379" s="181" t="n"/>
      <c r="AJ379" s="181" t="n"/>
      <c r="AK379" s="181" t="n"/>
      <c r="AL379" s="181" t="n"/>
      <c r="AM379" s="181" t="n"/>
      <c r="AN379" s="181" t="n"/>
      <c r="AO379" s="181" t="n"/>
      <c r="AP379" s="181" t="n"/>
      <c r="AQ379" s="181" t="n"/>
      <c r="AR379" s="181" t="n"/>
      <c r="AS379" s="181" t="n"/>
      <c r="AT379" s="181" t="n"/>
      <c r="AU379" s="181" t="n"/>
      <c r="AV379" s="181" t="n"/>
      <c r="AW379" s="181" t="n"/>
      <c r="AX379" s="181" t="n"/>
      <c r="AY379" s="181" t="n"/>
      <c r="AZ379" s="181" t="n"/>
      <c r="BA379" s="181" t="n"/>
      <c r="BB379" s="181" t="n"/>
      <c r="BC379" s="181" t="n"/>
      <c r="BD379" s="181" t="n"/>
      <c r="BE379" s="181" t="n"/>
      <c r="BF379" s="181" t="n"/>
      <c r="BG379" s="181" t="n"/>
      <c r="BH379" s="181" t="n"/>
      <c r="BI379" s="181" t="n"/>
      <c r="BJ379" s="181" t="n"/>
      <c r="BK379" s="181" t="n"/>
      <c r="BL379" s="181" t="n"/>
      <c r="BM379" s="181" t="n"/>
      <c r="BN379" s="181" t="n"/>
      <c r="BO379" s="181" t="n"/>
    </row>
    <row r="380" hidden="1" ht="11.25" customFormat="1" customHeight="1" s="185">
      <c r="A380" s="181" t="inlineStr">
        <is>
          <t>SP</t>
        </is>
      </c>
      <c r="B380" s="181" t="inlineStr">
        <is>
          <t>29.12.2025</t>
        </is>
      </c>
      <c r="C380" s="181" t="inlineStr">
        <is>
          <t>N/A</t>
        </is>
      </c>
      <c r="D380" s="181" t="n">
        <v>2500555</v>
      </c>
      <c r="E380" s="181" t="inlineStr">
        <is>
          <t>SP0166</t>
        </is>
      </c>
      <c r="F380" s="187" t="inlineStr">
        <is>
          <t>Box-FAS-CEL Oxidised Regenerated Cellulose Absorbable Hemostat Fibril-Ref. No.: FAS34F</t>
        </is>
      </c>
      <c r="G380" s="181" t="n">
        <v>2025000277</v>
      </c>
      <c r="H380" s="187" t="inlineStr">
        <is>
          <t>Xiamen Nicest Paper Products Co., Ltd.</t>
        </is>
      </c>
      <c r="I380" s="181" t="n"/>
      <c r="J380" s="186" t="inlineStr">
        <is>
          <t>20250421-SMALL001</t>
        </is>
      </c>
      <c r="K380" s="187" t="n"/>
      <c r="L380" s="181" t="inlineStr">
        <is>
          <t>00.04.2025</t>
        </is>
      </c>
      <c r="M380" s="181" t="n"/>
      <c r="N380" s="181" t="inlineStr">
        <is>
          <t>00.04.2028</t>
        </is>
      </c>
      <c r="O380" s="181" t="n"/>
      <c r="P380" s="181" t="n"/>
      <c r="Q380" s="181" t="n"/>
      <c r="R380" s="188" t="n"/>
      <c r="S380" s="189" t="n"/>
      <c r="T380" s="189" t="n"/>
      <c r="U380" s="190" t="n">
        <v>950</v>
      </c>
      <c r="V380" s="181" t="inlineStr">
        <is>
          <t>No</t>
        </is>
      </c>
      <c r="W380" s="181" t="n"/>
      <c r="X380" s="181" t="n"/>
      <c r="Y380" s="201" t="n"/>
      <c r="Z380" s="468">
        <f>U380-W380</f>
        <v/>
      </c>
      <c r="AA380" s="469">
        <f>AC380+AH380+AK380+AN380+AQ380+AT380+AW380+AZ380+BC380+BF380+BI380+BL380+BO380</f>
        <v/>
      </c>
      <c r="AB380" s="470" t="n">
        <v>0</v>
      </c>
      <c r="AC380" s="470">
        <f>Z380-AD380-AE380-AB380</f>
        <v/>
      </c>
      <c r="AD380" s="470" t="n"/>
      <c r="AE380" s="470" t="n">
        <v>0</v>
      </c>
      <c r="AF380" s="181" t="n"/>
      <c r="AG380" s="181" t="n"/>
      <c r="AH380" s="181" t="n"/>
      <c r="AI380" s="181" t="n"/>
      <c r="AJ380" s="181" t="n"/>
      <c r="AK380" s="181" t="n"/>
      <c r="AL380" s="181" t="n"/>
      <c r="AM380" s="181" t="n"/>
      <c r="AN380" s="181" t="n"/>
      <c r="AO380" s="181" t="n"/>
      <c r="AP380" s="181" t="n"/>
      <c r="AQ380" s="181" t="n"/>
      <c r="AR380" s="181" t="n"/>
      <c r="AS380" s="181" t="n"/>
      <c r="AT380" s="181" t="n"/>
      <c r="AU380" s="181" t="n"/>
      <c r="AV380" s="181" t="n"/>
      <c r="AW380" s="181" t="n"/>
      <c r="AX380" s="181" t="n"/>
      <c r="AY380" s="181" t="n"/>
      <c r="AZ380" s="181" t="n"/>
      <c r="BA380" s="181" t="n"/>
      <c r="BB380" s="181" t="n"/>
      <c r="BC380" s="181" t="n"/>
      <c r="BD380" s="181" t="n"/>
      <c r="BE380" s="181" t="n"/>
      <c r="BF380" s="181" t="n"/>
      <c r="BG380" s="181" t="n"/>
      <c r="BH380" s="181" t="n"/>
      <c r="BI380" s="181" t="n"/>
      <c r="BJ380" s="181" t="n"/>
      <c r="BK380" s="181" t="n"/>
      <c r="BL380" s="181" t="n"/>
      <c r="BM380" s="181" t="n"/>
      <c r="BN380" s="181" t="n"/>
      <c r="BO380" s="181" t="n"/>
    </row>
    <row r="381" hidden="1" ht="11.25" customFormat="1" customHeight="1" s="185">
      <c r="A381" s="181" t="inlineStr">
        <is>
          <t>SP</t>
        </is>
      </c>
      <c r="B381" s="181" t="inlineStr">
        <is>
          <t>29.12.2025</t>
        </is>
      </c>
      <c r="C381" s="181" t="inlineStr">
        <is>
          <t>N/A</t>
        </is>
      </c>
      <c r="D381" s="181" t="n">
        <v>2500556</v>
      </c>
      <c r="E381" s="181" t="inlineStr">
        <is>
          <t>SP0167</t>
        </is>
      </c>
      <c r="F381" s="187" t="inlineStr">
        <is>
          <t>Box-FAS-CEL Oxidised Regenerated Cellulose Absorbable Hemostat Knit-Ref. No.: FAS42K</t>
        </is>
      </c>
      <c r="G381" s="181" t="n">
        <v>2025000278</v>
      </c>
      <c r="H381" s="187" t="inlineStr">
        <is>
          <t>Xiamen Nicest Paper Products Co., Ltd.</t>
        </is>
      </c>
      <c r="I381" s="181" t="n"/>
      <c r="J381" s="186" t="inlineStr">
        <is>
          <t>20250421-BIG011</t>
        </is>
      </c>
      <c r="K381" s="187" t="n"/>
      <c r="L381" s="181" t="inlineStr">
        <is>
          <t>00.04.2025</t>
        </is>
      </c>
      <c r="M381" s="181" t="n"/>
      <c r="N381" s="181" t="inlineStr">
        <is>
          <t>00.04.2028</t>
        </is>
      </c>
      <c r="O381" s="181" t="n"/>
      <c r="P381" s="181" t="n"/>
      <c r="Q381" s="181" t="n"/>
      <c r="R381" s="188" t="n"/>
      <c r="S381" s="189" t="n"/>
      <c r="T381" s="189" t="n"/>
      <c r="U381" s="190" t="n">
        <v>1000</v>
      </c>
      <c r="V381" s="181" t="inlineStr">
        <is>
          <t>No</t>
        </is>
      </c>
      <c r="W381" s="181" t="n"/>
      <c r="X381" s="181" t="n"/>
      <c r="Y381" s="201" t="n"/>
      <c r="Z381" s="468">
        <f>U381-W381</f>
        <v/>
      </c>
      <c r="AA381" s="469">
        <f>AC381+AH381+AK381+AN381+AQ381+AT381+AW381+AZ381+BC381+BF381+BI381+BL381+BO381</f>
        <v/>
      </c>
      <c r="AB381" s="470" t="n">
        <v>0</v>
      </c>
      <c r="AC381" s="470">
        <f>Z381-AD381-AE381-AB381</f>
        <v/>
      </c>
      <c r="AD381" s="470" t="n"/>
      <c r="AE381" s="470" t="n">
        <v>0</v>
      </c>
      <c r="AF381" s="181" t="n"/>
      <c r="AG381" s="181" t="n"/>
      <c r="AH381" s="181" t="n"/>
      <c r="AI381" s="181" t="n"/>
      <c r="AJ381" s="181" t="n"/>
      <c r="AK381" s="181" t="n"/>
      <c r="AL381" s="181" t="n"/>
      <c r="AM381" s="181" t="n"/>
      <c r="AN381" s="181" t="n"/>
      <c r="AO381" s="181" t="n"/>
      <c r="AP381" s="181" t="n"/>
      <c r="AQ381" s="181" t="n"/>
      <c r="AR381" s="181" t="n"/>
      <c r="AS381" s="181" t="n"/>
      <c r="AT381" s="181" t="n"/>
      <c r="AU381" s="181" t="n"/>
      <c r="AV381" s="181" t="n"/>
      <c r="AW381" s="181" t="n"/>
      <c r="AX381" s="181" t="n"/>
      <c r="AY381" s="181" t="n"/>
      <c r="AZ381" s="181" t="n"/>
      <c r="BA381" s="181" t="n"/>
      <c r="BB381" s="181" t="n"/>
      <c r="BC381" s="181" t="n"/>
      <c r="BD381" s="181" t="n"/>
      <c r="BE381" s="181" t="n"/>
      <c r="BF381" s="181" t="n"/>
      <c r="BG381" s="181" t="n"/>
      <c r="BH381" s="181" t="n"/>
      <c r="BI381" s="181" t="n"/>
      <c r="BJ381" s="181" t="n"/>
      <c r="BK381" s="181" t="n"/>
      <c r="BL381" s="181" t="n"/>
      <c r="BM381" s="181" t="n"/>
      <c r="BN381" s="181" t="n"/>
      <c r="BO381" s="181" t="n"/>
    </row>
    <row r="382" hidden="1" ht="11.25" customFormat="1" customHeight="1" s="185">
      <c r="A382" s="181" t="inlineStr">
        <is>
          <t>SP</t>
        </is>
      </c>
      <c r="B382" s="181" t="inlineStr">
        <is>
          <t>29.12.2025</t>
        </is>
      </c>
      <c r="C382" s="181" t="inlineStr">
        <is>
          <t>N/A</t>
        </is>
      </c>
      <c r="D382" s="181" t="n">
        <v>2500557</v>
      </c>
      <c r="E382" s="181" t="inlineStr">
        <is>
          <t>SP0195</t>
        </is>
      </c>
      <c r="F382" s="187" t="inlineStr">
        <is>
          <t>Box-FAS-CEL Oxidised Regenerated Cellulose Absorbable Hemostat Knit-Ref. No.: FAS47K</t>
        </is>
      </c>
      <c r="G382" s="181" t="n">
        <v>2025000279</v>
      </c>
      <c r="H382" s="187" t="inlineStr">
        <is>
          <t>Xiamen Nicest Paper Products Co., Ltd.</t>
        </is>
      </c>
      <c r="I382" s="181" t="n"/>
      <c r="J382" s="186" t="inlineStr">
        <is>
          <t>20250421-SMALL002</t>
        </is>
      </c>
      <c r="K382" s="187" t="n"/>
      <c r="L382" s="181" t="inlineStr">
        <is>
          <t>00.04.2025</t>
        </is>
      </c>
      <c r="M382" s="181" t="n"/>
      <c r="N382" s="181" t="inlineStr">
        <is>
          <t>00.04.2028</t>
        </is>
      </c>
      <c r="O382" s="181" t="n"/>
      <c r="P382" s="181" t="n"/>
      <c r="Q382" s="181" t="n"/>
      <c r="R382" s="188" t="n"/>
      <c r="S382" s="189" t="n"/>
      <c r="T382" s="189" t="n"/>
      <c r="U382" s="190" t="n">
        <v>500</v>
      </c>
      <c r="V382" s="181" t="inlineStr">
        <is>
          <t>No</t>
        </is>
      </c>
      <c r="W382" s="181" t="n"/>
      <c r="X382" s="181" t="n"/>
      <c r="Y382" s="201" t="n"/>
      <c r="Z382" s="468">
        <f>U382-W382</f>
        <v/>
      </c>
      <c r="AA382" s="469">
        <f>AC382+AH382+AK382+AN382+AQ382+AT382+AW382+AZ382+BC382+BF382+BI382+BL382+BO382</f>
        <v/>
      </c>
      <c r="AB382" s="470" t="n">
        <v>0</v>
      </c>
      <c r="AC382" s="470">
        <f>Z382-AD382-AE382-AB382</f>
        <v/>
      </c>
      <c r="AD382" s="470" t="n"/>
      <c r="AE382" s="470" t="n">
        <v>0</v>
      </c>
      <c r="AF382" s="181" t="n"/>
      <c r="AG382" s="181" t="n"/>
      <c r="AH382" s="181" t="n"/>
      <c r="AI382" s="181" t="n"/>
      <c r="AJ382" s="181" t="n"/>
      <c r="AK382" s="181" t="n"/>
      <c r="AL382" s="181" t="n"/>
      <c r="AM382" s="181" t="n"/>
      <c r="AN382" s="181" t="n"/>
      <c r="AO382" s="181" t="n"/>
      <c r="AP382" s="181" t="n"/>
      <c r="AQ382" s="181" t="n"/>
      <c r="AR382" s="181" t="n"/>
      <c r="AS382" s="181" t="n"/>
      <c r="AT382" s="181" t="n"/>
      <c r="AU382" s="181" t="n"/>
      <c r="AV382" s="181" t="n"/>
      <c r="AW382" s="181" t="n"/>
      <c r="AX382" s="181" t="n"/>
      <c r="AY382" s="181" t="n"/>
      <c r="AZ382" s="181" t="n"/>
      <c r="BA382" s="181" t="n"/>
      <c r="BB382" s="181" t="n"/>
      <c r="BC382" s="181" t="n"/>
      <c r="BD382" s="181" t="n"/>
      <c r="BE382" s="181" t="n"/>
      <c r="BF382" s="181" t="n"/>
      <c r="BG382" s="181" t="n"/>
      <c r="BH382" s="181" t="n"/>
      <c r="BI382" s="181" t="n"/>
      <c r="BJ382" s="181" t="n"/>
      <c r="BK382" s="181" t="n"/>
      <c r="BL382" s="181" t="n"/>
      <c r="BM382" s="181" t="n"/>
      <c r="BN382" s="181" t="n"/>
      <c r="BO382" s="181" t="n"/>
    </row>
    <row r="383" hidden="1" ht="11.85" customFormat="1" customHeight="1" s="87">
      <c r="A383" s="153" t="inlineStr">
        <is>
          <t>SP</t>
        </is>
      </c>
      <c r="B383" s="153" t="inlineStr">
        <is>
          <t>29.12.2025</t>
        </is>
      </c>
      <c r="C383" s="153" t="inlineStr">
        <is>
          <t>N/A</t>
        </is>
      </c>
      <c r="D383" s="153" t="n">
        <v>2500558</v>
      </c>
      <c r="E383" s="153" t="inlineStr">
        <is>
          <t>SP0164</t>
        </is>
      </c>
      <c r="F383" s="155" t="inlineStr">
        <is>
          <t>Box-FAS-CEL Oxidised Regenerated Cellulose Absorbable Hemostat Fibril-Ref. No.: FAS35F</t>
        </is>
      </c>
      <c r="G383" s="153" t="n">
        <v>2025000280</v>
      </c>
      <c r="H383" s="155" t="inlineStr">
        <is>
          <t>Xiamen Nicest Paper Products Co., Ltd.</t>
        </is>
      </c>
      <c r="I383" s="153" t="n"/>
      <c r="J383" s="109" t="inlineStr">
        <is>
          <t>20250421-BIG010</t>
        </is>
      </c>
      <c r="K383" s="155" t="n"/>
      <c r="L383" s="153" t="inlineStr">
        <is>
          <t>00.04.2025</t>
        </is>
      </c>
      <c r="M383" s="153" t="n"/>
      <c r="N383" s="153" t="inlineStr">
        <is>
          <t>00.04.2028</t>
        </is>
      </c>
      <c r="O383" s="153" t="n"/>
      <c r="P383" s="153" t="n"/>
      <c r="Q383" s="153" t="n"/>
      <c r="R383" s="156" t="n"/>
      <c r="S383" s="157" t="n"/>
      <c r="T383" s="157" t="n"/>
      <c r="U383" s="193" t="n">
        <v>750</v>
      </c>
      <c r="V383" s="153" t="inlineStr">
        <is>
          <t>No</t>
        </is>
      </c>
      <c r="W383" s="153" t="n"/>
      <c r="X383" s="153" t="n"/>
      <c r="Y383" s="194" t="n"/>
      <c r="Z383" s="471">
        <f>U383-W383</f>
        <v/>
      </c>
      <c r="AA383" s="472">
        <f>AC383+AH383+AK383+AN383+AQ383+AT383+AW383+AZ383+BC383+BF383+BI383+BL383+BO383</f>
        <v/>
      </c>
      <c r="AB383" s="457" t="n">
        <v>0</v>
      </c>
      <c r="AC383" s="457">
        <f>Z383-AD383-AE383-AB383</f>
        <v/>
      </c>
      <c r="AD383" s="457" t="n"/>
      <c r="AE383" s="457" t="n">
        <v>0</v>
      </c>
      <c r="AF383" s="153" t="n"/>
      <c r="AG383" s="153" t="n"/>
      <c r="AH383" s="153" t="n"/>
      <c r="AI383" s="153" t="n"/>
      <c r="AJ383" s="153" t="n"/>
      <c r="AK383" s="153" t="n"/>
      <c r="AL383" s="153" t="n"/>
      <c r="AM383" s="153" t="n"/>
      <c r="AN383" s="153" t="n"/>
      <c r="AO383" s="153" t="n"/>
      <c r="AP383" s="153" t="n"/>
      <c r="AQ383" s="153" t="n"/>
      <c r="AR383" s="153" t="n"/>
      <c r="AS383" s="153" t="n"/>
      <c r="AT383" s="153" t="n"/>
      <c r="AU383" s="153" t="n"/>
      <c r="AV383" s="153" t="n"/>
      <c r="AW383" s="153" t="n"/>
      <c r="AX383" s="153" t="n"/>
      <c r="AY383" s="153" t="n"/>
      <c r="AZ383" s="153" t="n"/>
      <c r="BA383" s="153" t="n"/>
      <c r="BB383" s="153" t="n"/>
      <c r="BC383" s="153" t="n"/>
      <c r="BD383" s="153" t="n"/>
      <c r="BE383" s="153" t="n"/>
      <c r="BF383" s="153" t="n"/>
      <c r="BG383" s="153" t="n"/>
      <c r="BH383" s="153" t="n"/>
      <c r="BI383" s="153" t="n"/>
      <c r="BJ383" s="153" t="n"/>
      <c r="BK383" s="153" t="n"/>
      <c r="BL383" s="153" t="n"/>
      <c r="BM383" s="153" t="n"/>
      <c r="BN383" s="153" t="n"/>
      <c r="BO383" s="153" t="n"/>
    </row>
    <row r="384" hidden="1" ht="11.4" customHeight="1">
      <c r="A384" s="14" t="inlineStr">
        <is>
          <t>SP</t>
        </is>
      </c>
      <c r="B384" s="14" t="inlineStr">
        <is>
          <t>07.01.2026</t>
        </is>
      </c>
      <c r="C384" s="14" t="inlineStr">
        <is>
          <t>N/A</t>
        </is>
      </c>
      <c r="D384" s="14" t="n">
        <v>2600043</v>
      </c>
      <c r="E384" s="14" t="inlineStr">
        <is>
          <t>SP0086</t>
        </is>
      </c>
      <c r="F384" s="8" t="inlineStr">
        <is>
          <t>Label-FAS CHX Sterile Sol. 2% Tinted-3ml [Size 6 cm x 5 cm]</t>
        </is>
      </c>
      <c r="G384" s="14" t="n">
        <v>2026000043</v>
      </c>
      <c r="H384" s="14" t="inlineStr">
        <is>
          <t>Golden label</t>
        </is>
      </c>
      <c r="I384" s="14" t="n"/>
      <c r="J384" s="10" t="inlineStr">
        <is>
          <t>FP-ST-PP-37</t>
        </is>
      </c>
      <c r="K384" s="8" t="n"/>
      <c r="L384" s="14" t="inlineStr">
        <is>
          <t>29.10.2025</t>
        </is>
      </c>
      <c r="M384" s="14" t="n"/>
      <c r="N384" s="14" t="inlineStr">
        <is>
          <t>29.10.2027</t>
        </is>
      </c>
      <c r="O384" s="14" t="n"/>
      <c r="P384" s="14" t="n"/>
      <c r="Q384" s="14" t="n"/>
      <c r="R384" s="21" t="n"/>
      <c r="S384" s="12" t="n"/>
      <c r="T384" s="12" t="n"/>
      <c r="U384" s="13" t="n">
        <v>9500</v>
      </c>
      <c r="V384" s="14" t="inlineStr">
        <is>
          <t>No</t>
        </is>
      </c>
      <c r="W384" s="14" t="n">
        <v>3</v>
      </c>
      <c r="X384" s="14" t="n"/>
      <c r="Y384" s="90" t="n"/>
      <c r="Z384" s="455">
        <f>U384-W384</f>
        <v/>
      </c>
      <c r="AA384" s="456">
        <f>AC384+AH384+AK384+AN384+AQ384+AT384+AW384+AZ384+BC384+BF384+BI384+BL384+BO384</f>
        <v/>
      </c>
      <c r="AB384" s="457" t="n">
        <v>0</v>
      </c>
      <c r="AC384" s="458">
        <f>Z384-AD384-AE384-AB384</f>
        <v/>
      </c>
      <c r="AD384" s="459" t="n"/>
      <c r="AE384" s="462" t="n">
        <v>0</v>
      </c>
      <c r="AF384" s="14" t="inlineStr">
        <is>
          <t>07.01.2026</t>
        </is>
      </c>
      <c r="AG384" s="14" t="inlineStr">
        <is>
          <t>L26A006</t>
        </is>
      </c>
      <c r="AH384" s="14" t="n">
        <v>-4000</v>
      </c>
      <c r="AI384" s="14" t="inlineStr">
        <is>
          <t>15.01.2026</t>
        </is>
      </c>
      <c r="AJ384" s="14" t="inlineStr">
        <is>
          <t>L26A009</t>
        </is>
      </c>
      <c r="AK384" s="14" t="n">
        <v>-4500</v>
      </c>
      <c r="AL384" s="14" t="n"/>
      <c r="AM384" s="14" t="n"/>
      <c r="AN384" s="14" t="n"/>
      <c r="AO384" s="14" t="n"/>
      <c r="AP384" s="14" t="n"/>
      <c r="AQ384" s="14" t="n"/>
      <c r="AR384" s="14" t="n"/>
      <c r="AS384" s="14" t="n"/>
      <c r="AT384" s="14" t="n"/>
      <c r="AU384" s="14" t="n"/>
      <c r="AV384" s="14" t="n"/>
      <c r="AW384" s="14" t="n"/>
      <c r="AX384" s="14" t="n"/>
      <c r="AY384" s="14" t="n"/>
      <c r="AZ384" s="14" t="n"/>
      <c r="BA384" s="14" t="n"/>
      <c r="BB384" s="14" t="n"/>
      <c r="BC384" s="14" t="n"/>
      <c r="BD384" s="14" t="n"/>
      <c r="BE384" s="14" t="n"/>
      <c r="BF384" s="14" t="n"/>
      <c r="BG384" s="14" t="n"/>
      <c r="BH384" s="14" t="n"/>
      <c r="BI384" s="14" t="n"/>
      <c r="BJ384" s="14" t="n"/>
      <c r="BK384" s="14" t="n"/>
      <c r="BL384" s="14" t="n"/>
      <c r="BM384" s="14" t="n"/>
      <c r="BN384" s="14" t="n"/>
      <c r="BO384" s="14" t="n"/>
    </row>
    <row r="385" hidden="1" ht="11.85" customHeight="1">
      <c r="A385" s="14" t="inlineStr">
        <is>
          <t>SP</t>
        </is>
      </c>
      <c r="B385" s="14" t="inlineStr">
        <is>
          <t>11.01.2026</t>
        </is>
      </c>
      <c r="C385" s="14" t="inlineStr">
        <is>
          <t>SGL-2025-022</t>
        </is>
      </c>
      <c r="D385" s="14" t="n">
        <v>2600044</v>
      </c>
      <c r="E385" s="14" t="inlineStr">
        <is>
          <t>SP0007</t>
        </is>
      </c>
      <c r="F385" s="8" t="inlineStr">
        <is>
          <t>Box-Laparoscopic Trocar Disposable [L 242mm X  W 138mm X H 50]</t>
        </is>
      </c>
      <c r="G385" s="14" t="n">
        <v>2026000044</v>
      </c>
      <c r="H385" s="14" t="inlineStr">
        <is>
          <t>Surgsci Medical Ltd.</t>
        </is>
      </c>
      <c r="I385" s="14" t="n"/>
      <c r="J385" s="10" t="inlineStr">
        <is>
          <t>C251104-09</t>
        </is>
      </c>
      <c r="K385" s="8" t="n"/>
      <c r="L385" s="14" t="inlineStr">
        <is>
          <t>04.11.2025</t>
        </is>
      </c>
      <c r="M385" s="14" t="n"/>
      <c r="N385" s="14" t="inlineStr">
        <is>
          <t>04.11.2028</t>
        </is>
      </c>
      <c r="O385" s="14" t="n"/>
      <c r="P385" s="10" t="inlineStr">
        <is>
          <t>NA</t>
        </is>
      </c>
      <c r="Q385" s="14" t="n"/>
      <c r="R385" s="21" t="n"/>
      <c r="S385" s="12" t="n"/>
      <c r="T385" s="12" t="n"/>
      <c r="U385" s="13" t="n">
        <v>10000</v>
      </c>
      <c r="V385" s="14" t="inlineStr">
        <is>
          <t>No.</t>
        </is>
      </c>
      <c r="W385" s="14" t="n"/>
      <c r="X385" s="14" t="n"/>
      <c r="Y385" s="90" t="n"/>
      <c r="Z385" s="455">
        <f>U385-W385</f>
        <v/>
      </c>
      <c r="AA385" s="456">
        <f>AC385+AH385+AK385+AN385+AQ385+AT385+AW385+AZ385+BC385+BF385+BI385+BL385+BO385</f>
        <v/>
      </c>
      <c r="AB385" s="457" t="n">
        <v>0</v>
      </c>
      <c r="AC385" s="458">
        <f>Z385-AD385-AE385-AB385</f>
        <v/>
      </c>
      <c r="AD385" s="459" t="n"/>
      <c r="AE385" s="462" t="n">
        <v>0</v>
      </c>
      <c r="AF385" s="14" t="inlineStr">
        <is>
          <t>12.01.2026</t>
        </is>
      </c>
      <c r="AG385" s="14" t="inlineStr">
        <is>
          <t>0006/2026</t>
        </is>
      </c>
      <c r="AH385" s="14" t="n">
        <v>-9123</v>
      </c>
      <c r="AI385" s="14" t="n"/>
      <c r="AJ385" s="14" t="n"/>
      <c r="AK385" s="14" t="n"/>
      <c r="AL385" s="14" t="n"/>
      <c r="AM385" s="14" t="n"/>
      <c r="AN385" s="14" t="n"/>
      <c r="AO385" s="14" t="n"/>
      <c r="AP385" s="14" t="n"/>
      <c r="AQ385" s="14" t="n"/>
      <c r="AR385" s="14" t="n"/>
      <c r="AS385" s="14" t="n"/>
      <c r="AT385" s="14" t="n"/>
      <c r="AU385" s="14" t="n"/>
      <c r="AV385" s="14" t="n"/>
      <c r="AW385" s="14" t="n"/>
      <c r="AX385" s="14" t="n"/>
      <c r="AY385" s="14" t="n"/>
      <c r="AZ385" s="14" t="n"/>
      <c r="BA385" s="14" t="n"/>
      <c r="BB385" s="14" t="n"/>
      <c r="BC385" s="14" t="n"/>
      <c r="BD385" s="14" t="n"/>
      <c r="BE385" s="14" t="n"/>
      <c r="BF385" s="14" t="n"/>
      <c r="BG385" s="14" t="n"/>
      <c r="BH385" s="14" t="n"/>
      <c r="BI385" s="14" t="n"/>
      <c r="BJ385" s="14" t="n"/>
      <c r="BK385" s="14" t="n"/>
      <c r="BL385" s="14" t="n"/>
      <c r="BM385" s="14" t="n"/>
      <c r="BN385" s="14" t="n"/>
      <c r="BO385" s="14" t="n"/>
    </row>
    <row r="386" hidden="1" ht="11.85" customHeight="1">
      <c r="A386" s="14" t="inlineStr">
        <is>
          <t>SP</t>
        </is>
      </c>
      <c r="B386" s="14" t="inlineStr">
        <is>
          <t>11.01.2026</t>
        </is>
      </c>
      <c r="C386" s="14" t="inlineStr">
        <is>
          <t>SGL-2025-022</t>
        </is>
      </c>
      <c r="D386" s="14" t="n">
        <v>2600046</v>
      </c>
      <c r="E386" s="14" t="inlineStr">
        <is>
          <t>SP0004</t>
        </is>
      </c>
      <c r="F386" s="8" t="inlineStr">
        <is>
          <t>Instruction for Use [IFU]-Laparoscopic Trocar Disposable</t>
        </is>
      </c>
      <c r="G386" s="14" t="n">
        <v>2026000046</v>
      </c>
      <c r="H386" s="14" t="inlineStr">
        <is>
          <t>Surgsci Medical Ltd.</t>
        </is>
      </c>
      <c r="I386" s="14" t="n"/>
      <c r="J386" s="10" t="inlineStr">
        <is>
          <t>N.A</t>
        </is>
      </c>
      <c r="K386" s="8" t="n"/>
      <c r="L386" s="14" t="inlineStr">
        <is>
          <t>11.01.2026</t>
        </is>
      </c>
      <c r="M386" s="14" t="n"/>
      <c r="N386" s="14" t="inlineStr">
        <is>
          <t>11.01.2028</t>
        </is>
      </c>
      <c r="O386" s="14" t="n"/>
      <c r="P386" s="10" t="inlineStr">
        <is>
          <t>NA</t>
        </is>
      </c>
      <c r="Q386" s="14" t="n"/>
      <c r="R386" s="21" t="n"/>
      <c r="S386" s="12" t="n"/>
      <c r="T386" s="12" t="n"/>
      <c r="U386" s="13" t="n">
        <v>10000</v>
      </c>
      <c r="V386" s="14" t="inlineStr">
        <is>
          <t>No.</t>
        </is>
      </c>
      <c r="W386" s="14" t="n"/>
      <c r="X386" s="14" t="n"/>
      <c r="Y386" s="90" t="n"/>
      <c r="Z386" s="455">
        <f>U386-W386</f>
        <v/>
      </c>
      <c r="AA386" s="456">
        <f>AC386+AH386+AK386+AN386+AQ386+AT386+AW386+AZ386+BC386+BF386+BI386+BL386+BO386</f>
        <v/>
      </c>
      <c r="AB386" s="457" t="n">
        <v>0</v>
      </c>
      <c r="AC386" s="458">
        <f>Z386-AD386-AE386-AB386</f>
        <v/>
      </c>
      <c r="AD386" s="459" t="n"/>
      <c r="AE386" s="462" t="n">
        <v>0</v>
      </c>
      <c r="AF386" s="14" t="inlineStr">
        <is>
          <t>12.01.2026</t>
        </is>
      </c>
      <c r="AG386" s="14" t="inlineStr">
        <is>
          <t>0006/2026</t>
        </is>
      </c>
      <c r="AH386" s="14" t="n">
        <v>-9000</v>
      </c>
      <c r="AI386" s="14" t="n"/>
      <c r="AJ386" s="14" t="n"/>
      <c r="AK386" s="14" t="n"/>
      <c r="AL386" s="14" t="n"/>
      <c r="AM386" s="14" t="n"/>
      <c r="AN386" s="14" t="n"/>
      <c r="AO386" s="14" t="n"/>
      <c r="AP386" s="14" t="n"/>
      <c r="AQ386" s="14" t="n"/>
      <c r="AR386" s="14" t="n"/>
      <c r="AS386" s="14" t="n"/>
      <c r="AT386" s="14" t="n"/>
      <c r="AU386" s="14" t="n"/>
      <c r="AV386" s="14" t="n"/>
      <c r="AW386" s="14" t="n"/>
      <c r="AX386" s="14" t="n"/>
      <c r="AY386" s="14" t="n"/>
      <c r="AZ386" s="14" t="n"/>
      <c r="BA386" s="14" t="n"/>
      <c r="BB386" s="14" t="n"/>
      <c r="BC386" s="14" t="n"/>
      <c r="BD386" s="14" t="n"/>
      <c r="BE386" s="14" t="n"/>
      <c r="BF386" s="14" t="n"/>
      <c r="BG386" s="14" t="n"/>
      <c r="BH386" s="14" t="n"/>
      <c r="BI386" s="14" t="n"/>
      <c r="BJ386" s="14" t="n"/>
      <c r="BK386" s="14" t="n"/>
      <c r="BL386" s="14" t="n"/>
      <c r="BM386" s="14" t="n"/>
      <c r="BN386" s="14" t="n"/>
      <c r="BO386" s="14" t="n"/>
    </row>
    <row r="387" hidden="1" ht="11.85" customHeight="1">
      <c r="A387" s="14" t="inlineStr">
        <is>
          <t>SP</t>
        </is>
      </c>
      <c r="B387" s="14" t="inlineStr">
        <is>
          <t>11.01.2026</t>
        </is>
      </c>
      <c r="C387" s="14" t="inlineStr">
        <is>
          <t>SGL-2025-022</t>
        </is>
      </c>
      <c r="D387" s="14" t="n">
        <v>2600056</v>
      </c>
      <c r="E387" s="14" t="inlineStr">
        <is>
          <t>SP0231</t>
        </is>
      </c>
      <c r="F387" s="8" t="inlineStr">
        <is>
          <t>Adhesive seal for Tocar Box</t>
        </is>
      </c>
      <c r="G387" s="14" t="n">
        <v>2026000056</v>
      </c>
      <c r="H387" s="14" t="inlineStr">
        <is>
          <t>Surgsci Medical Ltd.</t>
        </is>
      </c>
      <c r="I387" s="14" t="n"/>
      <c r="J387" s="10" t="inlineStr">
        <is>
          <t>C251104-07</t>
        </is>
      </c>
      <c r="K387" s="8" t="n"/>
      <c r="L387" s="14" t="inlineStr">
        <is>
          <t>04.11.2025</t>
        </is>
      </c>
      <c r="M387" s="14" t="n"/>
      <c r="N387" s="14" t="inlineStr">
        <is>
          <t>04.11.2027</t>
        </is>
      </c>
      <c r="O387" s="14" t="n"/>
      <c r="P387" s="10" t="inlineStr">
        <is>
          <t>NA</t>
        </is>
      </c>
      <c r="Q387" s="14" t="n"/>
      <c r="R387" s="21" t="n"/>
      <c r="S387" s="12" t="n"/>
      <c r="T387" s="12" t="n"/>
      <c r="U387" s="13" t="n">
        <v>19700</v>
      </c>
      <c r="V387" s="14" t="inlineStr">
        <is>
          <t>No.</t>
        </is>
      </c>
      <c r="W387" s="14" t="n"/>
      <c r="X387" s="14" t="n"/>
      <c r="Y387" s="90" t="n"/>
      <c r="Z387" s="455">
        <f>U387-W387</f>
        <v/>
      </c>
      <c r="AA387" s="456">
        <f>AC387+AH387+AK387+AN387+AQ387+AT387+AW387+AZ387+BC387+BF387+BI387+BL387+BO387</f>
        <v/>
      </c>
      <c r="AB387" s="457" t="n">
        <v>0</v>
      </c>
      <c r="AC387" s="458">
        <f>Z387-AD387-AE387-AB387</f>
        <v/>
      </c>
      <c r="AD387" s="459" t="n"/>
      <c r="AE387" s="462" t="n">
        <v>0</v>
      </c>
      <c r="AF387" s="14" t="inlineStr">
        <is>
          <t>12.01.2026</t>
        </is>
      </c>
      <c r="AG387" s="14" t="inlineStr">
        <is>
          <t>0006/2026</t>
        </is>
      </c>
      <c r="AH387" s="14" t="n">
        <v>-16680</v>
      </c>
      <c r="AI387" s="14" t="n"/>
      <c r="AJ387" s="14" t="n"/>
      <c r="AK387" s="14" t="n"/>
      <c r="AL387" s="14" t="n"/>
      <c r="AM387" s="14" t="n"/>
      <c r="AN387" s="14" t="n"/>
      <c r="AO387" s="14" t="n"/>
      <c r="AP387" s="14" t="n"/>
      <c r="AQ387" s="14" t="n"/>
      <c r="AR387" s="14" t="n"/>
      <c r="AS387" s="14" t="n"/>
      <c r="AT387" s="14" t="n"/>
      <c r="AU387" s="14" t="n"/>
      <c r="AV387" s="14" t="n"/>
      <c r="AW387" s="14" t="n"/>
      <c r="AX387" s="14" t="n"/>
      <c r="AY387" s="14" t="n"/>
      <c r="AZ387" s="14" t="n"/>
      <c r="BA387" s="14" t="n"/>
      <c r="BB387" s="14" t="n"/>
      <c r="BC387" s="14" t="n"/>
      <c r="BD387" s="14" t="n"/>
      <c r="BE387" s="14" t="n"/>
      <c r="BF387" s="14" t="n"/>
      <c r="BG387" s="14" t="n"/>
      <c r="BH387" s="14" t="n"/>
      <c r="BI387" s="14" t="n"/>
      <c r="BJ387" s="14" t="n"/>
      <c r="BK387" s="14" t="n"/>
      <c r="BL387" s="14" t="n"/>
      <c r="BM387" s="14" t="n"/>
      <c r="BN387" s="14" t="n"/>
      <c r="BO387" s="14" t="n"/>
    </row>
    <row r="388" hidden="1" ht="11.85" customHeight="1">
      <c r="A388" s="14" t="inlineStr">
        <is>
          <t>SP</t>
        </is>
      </c>
      <c r="B388" s="14" t="inlineStr">
        <is>
          <t>18.01.2026</t>
        </is>
      </c>
      <c r="C388" s="14" t="inlineStr">
        <is>
          <t>N/A</t>
        </is>
      </c>
      <c r="D388" s="14" t="n">
        <v>2600101</v>
      </c>
      <c r="E388" s="14" t="inlineStr">
        <is>
          <t>PP0027</t>
        </is>
      </c>
      <c r="F388" s="8" t="inlineStr">
        <is>
          <t>Inner plastic tube (HDPE) for Applicator 10.5 ml-OMAS</t>
        </is>
      </c>
      <c r="G388" s="14" t="n">
        <v>2026000101</v>
      </c>
      <c r="H388" s="8" t="inlineStr">
        <is>
          <t>Idea Stampi S.r.I.</t>
        </is>
      </c>
      <c r="I388" s="14" t="n"/>
      <c r="J388" s="10" t="inlineStr">
        <is>
          <t>11807</t>
        </is>
      </c>
      <c r="K388" s="8" t="n"/>
      <c r="L388" s="14" t="inlineStr">
        <is>
          <t>00.07.2025</t>
        </is>
      </c>
      <c r="M388" s="14" t="n"/>
      <c r="N388" s="14" t="inlineStr">
        <is>
          <t>00.07.2027</t>
        </is>
      </c>
      <c r="O388" s="14" t="n"/>
      <c r="P388" s="10" t="inlineStr">
        <is>
          <t>NA</t>
        </is>
      </c>
      <c r="Q388" s="14" t="n"/>
      <c r="R388" s="21" t="n">
        <v>64</v>
      </c>
      <c r="S388" s="12" t="n">
        <v>2000</v>
      </c>
      <c r="T388" s="12" t="n"/>
      <c r="U388" s="13">
        <f>R388*S388+T388</f>
        <v/>
      </c>
      <c r="V388" s="14" t="inlineStr">
        <is>
          <t>No.</t>
        </is>
      </c>
      <c r="W388" s="14" t="n">
        <v>104</v>
      </c>
      <c r="X388" s="14" t="n"/>
      <c r="Y388" s="90" t="n"/>
      <c r="Z388" s="455">
        <f>U388-W388</f>
        <v/>
      </c>
      <c r="AA388" s="456">
        <f>AC388+AH388+AK388+AN388+AQ388+AT388+AW388+AZ388+BC388+BF388+BI388+BL388+BO388</f>
        <v/>
      </c>
      <c r="AB388" s="457" t="n">
        <v>0</v>
      </c>
      <c r="AC388" s="458">
        <f>Z388-AD388-AE388-AB388</f>
        <v/>
      </c>
      <c r="AD388" s="459" t="n"/>
      <c r="AE388" s="462" t="n">
        <v>0</v>
      </c>
      <c r="AF388" s="14" t="n"/>
      <c r="AG388" s="14" t="n"/>
      <c r="AH388" s="14" t="n"/>
      <c r="AI388" s="14" t="n"/>
      <c r="AJ388" s="14" t="n"/>
      <c r="AK388" s="14" t="n"/>
      <c r="AL388" s="14" t="n"/>
      <c r="AM388" s="14" t="n"/>
      <c r="AN388" s="14" t="n"/>
      <c r="AO388" s="14" t="n"/>
      <c r="AP388" s="14" t="n"/>
      <c r="AQ388" s="14" t="n"/>
      <c r="AR388" s="14" t="n"/>
      <c r="AS388" s="14" t="n"/>
      <c r="AT388" s="14" t="n"/>
      <c r="AU388" s="14" t="n"/>
      <c r="AV388" s="14" t="n"/>
      <c r="AW388" s="14" t="n"/>
      <c r="AX388" s="14" t="n"/>
      <c r="AY388" s="14" t="n"/>
      <c r="AZ388" s="14" t="n"/>
      <c r="BA388" s="14" t="n"/>
      <c r="BB388" s="14" t="n"/>
      <c r="BC388" s="14" t="n"/>
      <c r="BD388" s="14" t="n"/>
      <c r="BE388" s="14" t="n"/>
      <c r="BF388" s="14" t="n"/>
      <c r="BG388" s="14" t="n"/>
      <c r="BH388" s="14" t="n"/>
      <c r="BI388" s="14" t="n"/>
      <c r="BJ388" s="14" t="n"/>
      <c r="BK388" s="14" t="n"/>
      <c r="BL388" s="14" t="n"/>
      <c r="BM388" s="14" t="n"/>
      <c r="BN388" s="14" t="n"/>
      <c r="BO388" s="14" t="n"/>
    </row>
    <row r="389" hidden="1" ht="11.85" customHeight="1">
      <c r="A389" s="14" t="inlineStr">
        <is>
          <t>SP</t>
        </is>
      </c>
      <c r="B389" s="14" t="inlineStr">
        <is>
          <t>18.01.2026</t>
        </is>
      </c>
      <c r="C389" s="14" t="inlineStr">
        <is>
          <t>N/A</t>
        </is>
      </c>
      <c r="D389" s="14" t="n">
        <v>2600102</v>
      </c>
      <c r="E389" s="14" t="inlineStr">
        <is>
          <t>PP0027</t>
        </is>
      </c>
      <c r="F389" s="8" t="inlineStr">
        <is>
          <t>Inner plastic tube (HDPE) for Applicator 10.5 ml-OMAS</t>
        </is>
      </c>
      <c r="G389" s="14" t="n">
        <v>2026000102</v>
      </c>
      <c r="H389" s="8" t="inlineStr">
        <is>
          <t>Idea Stampi S.r.I.</t>
        </is>
      </c>
      <c r="I389" s="14" t="n"/>
      <c r="J389" s="10" t="inlineStr">
        <is>
          <t>11808</t>
        </is>
      </c>
      <c r="K389" s="8" t="n"/>
      <c r="L389" s="14" t="inlineStr">
        <is>
          <t>00.07.2025</t>
        </is>
      </c>
      <c r="M389" s="14" t="n"/>
      <c r="N389" s="14" t="inlineStr">
        <is>
          <t>00.07.2027</t>
        </is>
      </c>
      <c r="O389" s="14" t="n"/>
      <c r="P389" s="10" t="inlineStr">
        <is>
          <t>NA</t>
        </is>
      </c>
      <c r="Q389" s="14" t="n"/>
      <c r="R389" s="21" t="n">
        <v>32</v>
      </c>
      <c r="S389" s="12" t="n">
        <v>2000</v>
      </c>
      <c r="T389" s="12" t="n"/>
      <c r="U389" s="13">
        <f>R389*S389+T389</f>
        <v/>
      </c>
      <c r="V389" s="14" t="inlineStr">
        <is>
          <t>No.</t>
        </is>
      </c>
      <c r="W389" s="14" t="n">
        <v>74</v>
      </c>
      <c r="X389" s="14" t="n"/>
      <c r="Y389" s="90" t="n"/>
      <c r="Z389" s="455">
        <f>U389-W389</f>
        <v/>
      </c>
      <c r="AA389" s="456">
        <f>AC389+AH389+AK389+AN389+AQ389+AT389+AW389+AZ389+BC389+BF389+BI389+BL389+BO389</f>
        <v/>
      </c>
      <c r="AB389" s="457" t="n">
        <v>0</v>
      </c>
      <c r="AC389" s="458">
        <f>Z389-AD389-AE389-AB389</f>
        <v/>
      </c>
      <c r="AD389" s="459" t="n"/>
      <c r="AE389" s="462" t="n">
        <v>0</v>
      </c>
      <c r="AF389" s="14" t="n"/>
      <c r="AG389" s="14" t="n"/>
      <c r="AH389" s="14" t="n"/>
      <c r="AI389" s="14" t="n"/>
      <c r="AJ389" s="14" t="n"/>
      <c r="AK389" s="14" t="n"/>
      <c r="AL389" s="14" t="n"/>
      <c r="AM389" s="14" t="n"/>
      <c r="AN389" s="14" t="n"/>
      <c r="AO389" s="14" t="n"/>
      <c r="AP389" s="14" t="n"/>
      <c r="AQ389" s="14" t="n"/>
      <c r="AR389" s="14" t="n"/>
      <c r="AS389" s="14" t="n"/>
      <c r="AT389" s="14" t="n"/>
      <c r="AU389" s="14" t="n"/>
      <c r="AV389" s="14" t="n"/>
      <c r="AW389" s="14" t="n"/>
      <c r="AX389" s="14" t="n"/>
      <c r="AY389" s="14" t="n"/>
      <c r="AZ389" s="14" t="n"/>
      <c r="BA389" s="14" t="n"/>
      <c r="BB389" s="14" t="n"/>
      <c r="BC389" s="14" t="n"/>
      <c r="BD389" s="14" t="n"/>
      <c r="BE389" s="14" t="n"/>
      <c r="BF389" s="14" t="n"/>
      <c r="BG389" s="14" t="n"/>
      <c r="BH389" s="14" t="n"/>
      <c r="BI389" s="14" t="n"/>
      <c r="BJ389" s="14" t="n"/>
      <c r="BK389" s="14" t="n"/>
      <c r="BL389" s="14" t="n"/>
      <c r="BM389" s="14" t="n"/>
      <c r="BN389" s="14" t="n"/>
      <c r="BO389" s="14" t="n"/>
    </row>
    <row r="390" hidden="1" ht="11.85" customHeight="1">
      <c r="A390" s="14" t="inlineStr">
        <is>
          <t>SP</t>
        </is>
      </c>
      <c r="B390" s="14" t="inlineStr">
        <is>
          <t>18.01.2026</t>
        </is>
      </c>
      <c r="C390" s="14" t="inlineStr">
        <is>
          <t>N/A</t>
        </is>
      </c>
      <c r="D390" s="14" t="n">
        <v>2600103</v>
      </c>
      <c r="E390" s="14" t="inlineStr">
        <is>
          <t>PP0027</t>
        </is>
      </c>
      <c r="F390" s="8" t="inlineStr">
        <is>
          <t>Inner plastic tube (HDPE) for Applicator 10.5 ml-OMAS</t>
        </is>
      </c>
      <c r="G390" s="14" t="n">
        <v>2026000103</v>
      </c>
      <c r="H390" s="8" t="inlineStr">
        <is>
          <t>Idea Stampi S.r.I.</t>
        </is>
      </c>
      <c r="I390" s="14" t="n"/>
      <c r="J390" s="10" t="inlineStr">
        <is>
          <t>12092</t>
        </is>
      </c>
      <c r="K390" s="8" t="n"/>
      <c r="L390" s="14" t="inlineStr">
        <is>
          <t>00.07.2025</t>
        </is>
      </c>
      <c r="M390" s="14" t="n"/>
      <c r="N390" s="14" t="inlineStr">
        <is>
          <t>00.07.2027</t>
        </is>
      </c>
      <c r="O390" s="14" t="n"/>
      <c r="P390" s="10" t="inlineStr">
        <is>
          <t>NA</t>
        </is>
      </c>
      <c r="Q390" s="14" t="n"/>
      <c r="R390" s="21" t="n">
        <v>8</v>
      </c>
      <c r="S390" s="12" t="n">
        <v>2000</v>
      </c>
      <c r="T390" s="12" t="n"/>
      <c r="U390" s="13">
        <f>R390*S390+T390</f>
        <v/>
      </c>
      <c r="V390" s="14" t="inlineStr">
        <is>
          <t>No.</t>
        </is>
      </c>
      <c r="W390" s="14" t="n">
        <v>38</v>
      </c>
      <c r="X390" s="14" t="n"/>
      <c r="Y390" s="90" t="n"/>
      <c r="Z390" s="455">
        <f>U390-W390</f>
        <v/>
      </c>
      <c r="AA390" s="456">
        <f>AC390+AH390+AK390+AN390+AQ390+AT390+AW390+AZ390+BC390+BF390+BI390+BL390+BO390</f>
        <v/>
      </c>
      <c r="AB390" s="457" t="n">
        <v>0</v>
      </c>
      <c r="AC390" s="458">
        <f>Z390-AD390-AE390-AB390</f>
        <v/>
      </c>
      <c r="AD390" s="459" t="n"/>
      <c r="AE390" s="462" t="n">
        <v>0</v>
      </c>
      <c r="AF390" s="14" t="n"/>
      <c r="AG390" s="14" t="n"/>
      <c r="AH390" s="14" t="n"/>
      <c r="AI390" s="14" t="n"/>
      <c r="AJ390" s="14" t="n"/>
      <c r="AK390" s="14" t="n"/>
      <c r="AL390" s="14" t="n"/>
      <c r="AM390" s="14" t="n"/>
      <c r="AN390" s="14" t="n"/>
      <c r="AO390" s="14" t="n"/>
      <c r="AP390" s="14" t="n"/>
      <c r="AQ390" s="14" t="n"/>
      <c r="AR390" s="14" t="n"/>
      <c r="AS390" s="14" t="n"/>
      <c r="AT390" s="14" t="n"/>
      <c r="AU390" s="14" t="n"/>
      <c r="AV390" s="14" t="n"/>
      <c r="AW390" s="14" t="n"/>
      <c r="AX390" s="14" t="n"/>
      <c r="AY390" s="14" t="n"/>
      <c r="AZ390" s="14" t="n"/>
      <c r="BA390" s="14" t="n"/>
      <c r="BB390" s="14" t="n"/>
      <c r="BC390" s="14" t="n"/>
      <c r="BD390" s="14" t="n"/>
      <c r="BE390" s="14" t="n"/>
      <c r="BF390" s="14" t="n"/>
      <c r="BG390" s="14" t="n"/>
      <c r="BH390" s="14" t="n"/>
      <c r="BI390" s="14" t="n"/>
      <c r="BJ390" s="14" t="n"/>
      <c r="BK390" s="14" t="n"/>
      <c r="BL390" s="14" t="n"/>
      <c r="BM390" s="14" t="n"/>
      <c r="BN390" s="14" t="n"/>
      <c r="BO390" s="14" t="n"/>
    </row>
    <row r="391" hidden="1" ht="11.85" customHeight="1">
      <c r="A391" s="14" t="inlineStr">
        <is>
          <t>SP</t>
        </is>
      </c>
      <c r="B391" s="14" t="inlineStr">
        <is>
          <t>18.01.2026</t>
        </is>
      </c>
      <c r="C391" s="14" t="inlineStr">
        <is>
          <t>N/A</t>
        </is>
      </c>
      <c r="D391" s="14" t="n">
        <v>2600104</v>
      </c>
      <c r="E391" s="14" t="inlineStr">
        <is>
          <t>PP0033</t>
        </is>
      </c>
      <c r="F391" s="8" t="inlineStr">
        <is>
          <t>Outer plastic tube (HDPE) for Applicator 10.5 ml-OMAS</t>
        </is>
      </c>
      <c r="G391" s="14" t="n">
        <v>2026000104</v>
      </c>
      <c r="H391" s="8" t="inlineStr">
        <is>
          <t>Idea Stampi S.r.I.</t>
        </is>
      </c>
      <c r="I391" s="14" t="n"/>
      <c r="J391" s="10" t="inlineStr">
        <is>
          <t>11947</t>
        </is>
      </c>
      <c r="K391" s="8" t="n"/>
      <c r="L391" s="14" t="inlineStr">
        <is>
          <t>00.07.2025</t>
        </is>
      </c>
      <c r="M391" s="14" t="n"/>
      <c r="N391" s="14" t="inlineStr">
        <is>
          <t>00.07.2027</t>
        </is>
      </c>
      <c r="O391" s="14" t="n"/>
      <c r="P391" s="10" t="inlineStr">
        <is>
          <t>NA</t>
        </is>
      </c>
      <c r="Q391" s="14" t="n"/>
      <c r="R391" s="21" t="n">
        <v>96</v>
      </c>
      <c r="S391" s="12" t="n">
        <v>1000</v>
      </c>
      <c r="T391" s="12" t="n"/>
      <c r="U391" s="13">
        <f>R391*S391+T391</f>
        <v/>
      </c>
      <c r="V391" s="14" t="inlineStr">
        <is>
          <t>No.</t>
        </is>
      </c>
      <c r="W391" s="14" t="n">
        <v>146</v>
      </c>
      <c r="X391" s="14" t="n"/>
      <c r="Y391" s="90" t="n"/>
      <c r="Z391" s="455">
        <f>U391-W391</f>
        <v/>
      </c>
      <c r="AA391" s="456">
        <f>AC391+AH391+AK391+AN391+AQ391+AT391+AW391+AZ391+BC391+BF391+BI391+BL391+BO391</f>
        <v/>
      </c>
      <c r="AB391" s="457" t="n">
        <v>0</v>
      </c>
      <c r="AC391" s="458">
        <f>Z391-AD391-AE391-AB391</f>
        <v/>
      </c>
      <c r="AD391" s="459" t="n"/>
      <c r="AE391" s="462" t="n">
        <v>0</v>
      </c>
      <c r="AF391" s="14" t="n"/>
      <c r="AG391" s="14" t="n"/>
      <c r="AH391" s="14" t="n"/>
      <c r="AI391" s="14" t="n"/>
      <c r="AJ391" s="14" t="n"/>
      <c r="AK391" s="14" t="n"/>
      <c r="AL391" s="14" t="n"/>
      <c r="AM391" s="14" t="n"/>
      <c r="AN391" s="14" t="n"/>
      <c r="AO391" s="14" t="n"/>
      <c r="AP391" s="14" t="n"/>
      <c r="AQ391" s="14" t="n"/>
      <c r="AR391" s="14" t="n"/>
      <c r="AS391" s="14" t="n"/>
      <c r="AT391" s="14" t="n"/>
      <c r="AU391" s="14" t="n"/>
      <c r="AV391" s="14" t="n"/>
      <c r="AW391" s="14" t="n"/>
      <c r="AX391" s="14" t="n"/>
      <c r="AY391" s="14" t="n"/>
      <c r="AZ391" s="14" t="n"/>
      <c r="BA391" s="14" t="n"/>
      <c r="BB391" s="14" t="n"/>
      <c r="BC391" s="14" t="n"/>
      <c r="BD391" s="14" t="n"/>
      <c r="BE391" s="14" t="n"/>
      <c r="BF391" s="14" t="n"/>
      <c r="BG391" s="14" t="n"/>
      <c r="BH391" s="14" t="n"/>
      <c r="BI391" s="14" t="n"/>
      <c r="BJ391" s="14" t="n"/>
      <c r="BK391" s="14" t="n"/>
      <c r="BL391" s="14" t="n"/>
      <c r="BM391" s="14" t="n"/>
      <c r="BN391" s="14" t="n"/>
      <c r="BO391" s="14" t="n"/>
    </row>
    <row r="392" hidden="1" ht="11.85" customHeight="1">
      <c r="A392" s="14" t="inlineStr">
        <is>
          <t>SP</t>
        </is>
      </c>
      <c r="B392" s="14" t="inlineStr">
        <is>
          <t>18.01.2026</t>
        </is>
      </c>
      <c r="C392" s="14" t="inlineStr">
        <is>
          <t>N/A</t>
        </is>
      </c>
      <c r="D392" s="14" t="n">
        <v>2600105</v>
      </c>
      <c r="E392" s="14" t="inlineStr">
        <is>
          <t>PP0033</t>
        </is>
      </c>
      <c r="F392" s="8" t="inlineStr">
        <is>
          <t>Outer plastic tube (HDPE) for Applicator 10.5 ml-OMAS</t>
        </is>
      </c>
      <c r="G392" s="14" t="n">
        <v>2026000105</v>
      </c>
      <c r="H392" s="8" t="inlineStr">
        <is>
          <t>Idea Stampi S.r.I.</t>
        </is>
      </c>
      <c r="I392" s="14" t="n"/>
      <c r="J392" s="10" t="inlineStr">
        <is>
          <t>11805</t>
        </is>
      </c>
      <c r="K392" s="8" t="n"/>
      <c r="L392" s="14" t="inlineStr">
        <is>
          <t>00.07.2025</t>
        </is>
      </c>
      <c r="M392" s="14" t="n"/>
      <c r="N392" s="14" t="inlineStr">
        <is>
          <t>00.07.2027</t>
        </is>
      </c>
      <c r="O392" s="14" t="n"/>
      <c r="P392" s="10" t="inlineStr">
        <is>
          <t>NA</t>
        </is>
      </c>
      <c r="Q392" s="14" t="n"/>
      <c r="R392" s="21" t="n">
        <v>96</v>
      </c>
      <c r="S392" s="12" t="n">
        <v>1000</v>
      </c>
      <c r="T392" s="12" t="n"/>
      <c r="U392" s="13">
        <f>R392*S392+T392</f>
        <v/>
      </c>
      <c r="V392" s="14" t="inlineStr">
        <is>
          <t>No.</t>
        </is>
      </c>
      <c r="W392" s="14" t="n">
        <v>146</v>
      </c>
      <c r="X392" s="14" t="n"/>
      <c r="Y392" s="90" t="n"/>
      <c r="Z392" s="455">
        <f>U392-W392</f>
        <v/>
      </c>
      <c r="AA392" s="456">
        <f>AC392+AH392+AK392+AN392+AQ392+AT392+AW392+AZ392+BC392+BF392+BI392+BL392+BO392</f>
        <v/>
      </c>
      <c r="AB392" s="457" t="n">
        <v>0</v>
      </c>
      <c r="AC392" s="458">
        <f>Z392-AD392-AE392-AB392</f>
        <v/>
      </c>
      <c r="AD392" s="459" t="n"/>
      <c r="AE392" s="462" t="n">
        <v>0</v>
      </c>
      <c r="AF392" s="14" t="n"/>
      <c r="AG392" s="14" t="n"/>
      <c r="AH392" s="14" t="n"/>
      <c r="AI392" s="14" t="n"/>
      <c r="AJ392" s="14" t="n"/>
      <c r="AK392" s="14" t="n"/>
      <c r="AL392" s="14" t="n"/>
      <c r="AM392" s="14" t="n"/>
      <c r="AN392" s="14" t="n"/>
      <c r="AO392" s="14" t="n"/>
      <c r="AP392" s="14" t="n"/>
      <c r="AQ392" s="14" t="n"/>
      <c r="AR392" s="14" t="n"/>
      <c r="AS392" s="14" t="n"/>
      <c r="AT392" s="14" t="n"/>
      <c r="AU392" s="14" t="n"/>
      <c r="AV392" s="14" t="n"/>
      <c r="AW392" s="14" t="n"/>
      <c r="AX392" s="14" t="n"/>
      <c r="AY392" s="14" t="n"/>
      <c r="AZ392" s="14" t="n"/>
      <c r="BA392" s="14" t="n"/>
      <c r="BB392" s="14" t="n"/>
      <c r="BC392" s="14" t="n"/>
      <c r="BD392" s="14" t="n"/>
      <c r="BE392" s="14" t="n"/>
      <c r="BF392" s="14" t="n"/>
      <c r="BG392" s="14" t="n"/>
      <c r="BH392" s="14" t="n"/>
      <c r="BI392" s="14" t="n"/>
      <c r="BJ392" s="14" t="n"/>
      <c r="BK392" s="14" t="n"/>
      <c r="BL392" s="14" t="n"/>
      <c r="BM392" s="14" t="n"/>
      <c r="BN392" s="14" t="n"/>
      <c r="BO392" s="14" t="n"/>
    </row>
    <row r="393" hidden="1" ht="11.85" customHeight="1">
      <c r="A393" s="14" t="inlineStr">
        <is>
          <t>SP</t>
        </is>
      </c>
      <c r="B393" s="14" t="inlineStr">
        <is>
          <t>18.01.2026</t>
        </is>
      </c>
      <c r="C393" s="14" t="inlineStr">
        <is>
          <t>N/A</t>
        </is>
      </c>
      <c r="D393" s="14" t="n">
        <v>2600106</v>
      </c>
      <c r="E393" s="14" t="inlineStr">
        <is>
          <t>TP0008</t>
        </is>
      </c>
      <c r="F393" s="8" t="inlineStr">
        <is>
          <t>Label for outer carton 100 x 100 mm</t>
        </is>
      </c>
      <c r="G393" s="14" t="n">
        <v>2026000106</v>
      </c>
      <c r="H393" s="14" t="inlineStr">
        <is>
          <t>Golden label</t>
        </is>
      </c>
      <c r="I393" s="14" t="n"/>
      <c r="J393" s="10" t="inlineStr">
        <is>
          <t>FP-ST-5307 semigloss</t>
        </is>
      </c>
      <c r="K393" s="8" t="n"/>
      <c r="L393" s="14" t="inlineStr">
        <is>
          <t>05.11.2025</t>
        </is>
      </c>
      <c r="M393" s="14" t="n"/>
      <c r="N393" s="14" t="inlineStr">
        <is>
          <t>05.11.2027</t>
        </is>
      </c>
      <c r="O393" s="14" t="n"/>
      <c r="P393" s="10" t="inlineStr">
        <is>
          <t>NA</t>
        </is>
      </c>
      <c r="Q393" s="14" t="n"/>
      <c r="R393" s="21" t="n"/>
      <c r="S393" s="12" t="n"/>
      <c r="T393" s="12" t="n"/>
      <c r="U393" s="13" t="n">
        <v>4000</v>
      </c>
      <c r="V393" s="14" t="inlineStr">
        <is>
          <t>No.</t>
        </is>
      </c>
      <c r="W393" s="14" t="n">
        <v>3</v>
      </c>
      <c r="X393" s="14" t="n"/>
      <c r="Y393" s="90" t="n"/>
      <c r="Z393" s="455">
        <f>U393-W393</f>
        <v/>
      </c>
      <c r="AA393" s="456">
        <f>AC393+AH393+AK393+AN393+AQ393+AT393+AW393+AZ393+BC393+BF393+BI393+BL393+BO393</f>
        <v/>
      </c>
      <c r="AB393" s="457" t="n">
        <v>0</v>
      </c>
      <c r="AC393" s="458">
        <f>Z393-AD393-AE393-AB393</f>
        <v/>
      </c>
      <c r="AD393" s="459" t="n"/>
      <c r="AE393" s="462" t="n">
        <v>0</v>
      </c>
      <c r="AF393" s="14" t="inlineStr">
        <is>
          <t>19.01.2026</t>
        </is>
      </c>
      <c r="AG393" s="14" t="inlineStr">
        <is>
          <t>L26A012-4 MR260010</t>
        </is>
      </c>
      <c r="AH393" s="14">
        <f>-(1000+1000)</f>
        <v/>
      </c>
      <c r="AI393" s="14" t="inlineStr">
        <is>
          <t>27.01.2026</t>
        </is>
      </c>
      <c r="AJ393" s="14" t="inlineStr">
        <is>
          <t>R-L26A014</t>
        </is>
      </c>
      <c r="AK393" s="14" t="n">
        <v>361</v>
      </c>
      <c r="AL393" s="14" t="inlineStr">
        <is>
          <t>18.02.2026</t>
        </is>
      </c>
      <c r="AM393" s="14" t="inlineStr">
        <is>
          <t>L26B006</t>
        </is>
      </c>
      <c r="AN393" s="14" t="n">
        <v>-1000</v>
      </c>
      <c r="AO393" s="14" t="inlineStr">
        <is>
          <t>19.02.2026</t>
        </is>
      </c>
      <c r="AP393" s="14" t="inlineStr">
        <is>
          <t>L26B009</t>
        </is>
      </c>
      <c r="AQ393" s="14" t="n">
        <v>-1000</v>
      </c>
      <c r="AR393" s="14" t="n"/>
      <c r="AS393" s="14" t="n"/>
      <c r="AT393" s="14" t="n"/>
      <c r="AU393" s="14" t="n"/>
      <c r="AV393" s="14" t="n"/>
      <c r="AW393" s="14" t="n"/>
      <c r="AX393" s="14" t="n"/>
      <c r="AY393" s="14" t="n"/>
      <c r="AZ393" s="14" t="n"/>
      <c r="BA393" s="14" t="n"/>
      <c r="BB393" s="14" t="n"/>
      <c r="BC393" s="14" t="n"/>
      <c r="BD393" s="14" t="n"/>
      <c r="BE393" s="14" t="n"/>
      <c r="BF393" s="14" t="n"/>
      <c r="BG393" s="14" t="n"/>
      <c r="BH393" s="14" t="n"/>
      <c r="BI393" s="14" t="n"/>
      <c r="BJ393" s="14" t="n"/>
      <c r="BK393" s="14" t="n"/>
      <c r="BL393" s="14" t="n"/>
      <c r="BM393" s="14" t="n"/>
      <c r="BN393" s="14" t="n"/>
      <c r="BO393" s="14" t="n"/>
    </row>
    <row r="394" hidden="1" ht="11.85" customHeight="1">
      <c r="A394" s="14" t="inlineStr">
        <is>
          <t>RM</t>
        </is>
      </c>
      <c r="B394" s="14" t="inlineStr">
        <is>
          <t>27.01.2026</t>
        </is>
      </c>
      <c r="C394" s="14" t="inlineStr">
        <is>
          <t>SSMC1502025</t>
        </is>
      </c>
      <c r="D394" s="14" t="n">
        <v>2600107</v>
      </c>
      <c r="E394" s="14" t="inlineStr">
        <is>
          <t>RM0089</t>
        </is>
      </c>
      <c r="F394" s="8" t="inlineStr">
        <is>
          <t>Duloxetine Pellets 17%</t>
        </is>
      </c>
      <c r="G394" s="14" t="n">
        <v>2026000107</v>
      </c>
      <c r="H394" s="14" t="inlineStr">
        <is>
          <t>NOSCH Labs PVT.LTD.</t>
        </is>
      </c>
      <c r="I394" s="14" t="n"/>
      <c r="J394" s="10" t="inlineStr">
        <is>
          <t>DULC0181125</t>
        </is>
      </c>
      <c r="K394" s="8" t="n"/>
      <c r="L394" s="14" t="inlineStr">
        <is>
          <t>00.10.2025</t>
        </is>
      </c>
      <c r="M394" s="14" t="n"/>
      <c r="N394" s="14" t="inlineStr">
        <is>
          <t>00.09.2028</t>
        </is>
      </c>
      <c r="O394" s="14" t="n"/>
      <c r="P394" s="10" t="inlineStr">
        <is>
          <t>NA</t>
        </is>
      </c>
      <c r="Q394" s="14" t="n"/>
      <c r="R394" s="21" t="n"/>
      <c r="S394" s="12" t="n"/>
      <c r="T394" s="12" t="n"/>
      <c r="U394" s="13" t="n">
        <v>3</v>
      </c>
      <c r="V394" s="14" t="inlineStr">
        <is>
          <t>Kg</t>
        </is>
      </c>
      <c r="W394" s="14" t="n"/>
      <c r="X394" s="14" t="n"/>
      <c r="Y394" s="90" t="n"/>
      <c r="Z394" s="455">
        <f>U394-W394</f>
        <v/>
      </c>
      <c r="AA394" s="456">
        <f>AC394+AH394+AK394+AN394+AQ394+AT394+AW394+AZ394+BC394+BF394+BI394+BL394+BO394</f>
        <v/>
      </c>
      <c r="AB394" s="457" t="n">
        <v>1</v>
      </c>
      <c r="AC394" s="458">
        <f>Z394-AD394-AE394-AB394</f>
        <v/>
      </c>
      <c r="AD394" s="459" t="n"/>
      <c r="AE394" s="462" t="n">
        <v>0</v>
      </c>
      <c r="AF394" s="14" t="inlineStr">
        <is>
          <t>02.02.2026</t>
        </is>
      </c>
      <c r="AG394" s="14" t="inlineStr">
        <is>
          <t>MR260021</t>
        </is>
      </c>
      <c r="AH394" s="14" t="n">
        <v>-2.000133</v>
      </c>
      <c r="AI394" s="14" t="n"/>
      <c r="AJ394" s="14" t="n"/>
      <c r="AK394" s="14" t="n"/>
      <c r="AL394" s="14" t="n"/>
      <c r="AM394" s="14" t="n"/>
      <c r="AN394" s="14" t="n"/>
      <c r="AO394" s="14" t="n"/>
      <c r="AP394" s="14" t="n"/>
      <c r="AQ394" s="14" t="n"/>
      <c r="AR394" s="14" t="n"/>
      <c r="AS394" s="14" t="n"/>
      <c r="AT394" s="14" t="n"/>
      <c r="AU394" s="14" t="n"/>
      <c r="AV394" s="14" t="n"/>
      <c r="AW394" s="14" t="n"/>
      <c r="AX394" s="14" t="n"/>
      <c r="AY394" s="14" t="n"/>
      <c r="AZ394" s="14" t="n"/>
      <c r="BA394" s="14" t="n"/>
      <c r="BB394" s="14" t="n"/>
      <c r="BC394" s="14" t="n"/>
      <c r="BD394" s="14" t="n"/>
      <c r="BE394" s="14" t="n"/>
      <c r="BF394" s="14" t="n"/>
      <c r="BG394" s="14" t="n"/>
      <c r="BH394" s="14" t="n"/>
      <c r="BI394" s="14" t="n"/>
      <c r="BJ394" s="14" t="n"/>
      <c r="BK394" s="14" t="n"/>
      <c r="BL394" s="14" t="n"/>
      <c r="BM394" s="14" t="n"/>
      <c r="BN394" s="14" t="n"/>
      <c r="BO394" s="14" t="n"/>
    </row>
    <row r="395" hidden="1" ht="11.85" customHeight="1">
      <c r="A395" s="14" t="inlineStr">
        <is>
          <t>SF</t>
        </is>
      </c>
      <c r="B395" s="14" t="inlineStr">
        <is>
          <t>08.02.2026</t>
        </is>
      </c>
      <c r="C395" s="14" t="inlineStr">
        <is>
          <t>CAINA-2025-014</t>
        </is>
      </c>
      <c r="D395" s="14" t="n">
        <v>2600113</v>
      </c>
      <c r="E395" s="14" t="inlineStr">
        <is>
          <t>SF0190</t>
        </is>
      </c>
      <c r="F395" s="8" t="inlineStr">
        <is>
          <t>Pre-filled Normal Saline Flush Syringe Sterile Fluid Pathway (3ml syringe) Ref. No.: FAS3N</t>
        </is>
      </c>
      <c r="G395" s="14" t="n">
        <v>2026000113</v>
      </c>
      <c r="H395" s="14" t="inlineStr">
        <is>
          <t>Jiangsu Caina Medical Co., Ltd.</t>
        </is>
      </c>
      <c r="I395" s="14" t="n"/>
      <c r="J395" s="10" t="inlineStr">
        <is>
          <t>251103</t>
        </is>
      </c>
      <c r="K395" s="8" t="n"/>
      <c r="L395" s="14" t="inlineStr">
        <is>
          <t>03.11.2025</t>
        </is>
      </c>
      <c r="M395" s="14" t="n"/>
      <c r="N395" s="14" t="inlineStr">
        <is>
          <t>02.11.2028</t>
        </is>
      </c>
      <c r="O395" s="14" t="n"/>
      <c r="P395" s="10" t="inlineStr">
        <is>
          <t>NA</t>
        </is>
      </c>
      <c r="Q395" s="14" t="n"/>
      <c r="R395" s="21" t="n"/>
      <c r="S395" s="12" t="n"/>
      <c r="T395" s="12" t="n"/>
      <c r="U395" s="13" t="n">
        <v>100320</v>
      </c>
      <c r="V395" s="14" t="inlineStr">
        <is>
          <t>No.</t>
        </is>
      </c>
      <c r="W395" s="14" t="n"/>
      <c r="X395" s="14" t="n"/>
      <c r="Y395" s="90" t="n"/>
      <c r="Z395" s="455">
        <f>U395-W395</f>
        <v/>
      </c>
      <c r="AA395" s="456">
        <f>AC395+AH395+AK395+AN395+AQ395+AT395+AW395+AZ395+BC395+BF395+BI395+BL395+BO395</f>
        <v/>
      </c>
      <c r="AB395" s="457" t="n">
        <v>0</v>
      </c>
      <c r="AC395" s="458">
        <f>Z395-AD395-AE395-AB395</f>
        <v/>
      </c>
      <c r="AD395" s="459" t="n"/>
      <c r="AE395" s="462" t="n">
        <v>0</v>
      </c>
      <c r="AF395" s="14" t="n"/>
      <c r="AG395" s="14" t="n"/>
      <c r="AH395" s="14" t="n"/>
      <c r="AI395" s="14" t="n"/>
      <c r="AJ395" s="14" t="n"/>
      <c r="AK395" s="14" t="n"/>
      <c r="AL395" s="14" t="n"/>
      <c r="AM395" s="14" t="n"/>
      <c r="AN395" s="14" t="n"/>
      <c r="AO395" s="14" t="n"/>
      <c r="AP395" s="14" t="n"/>
      <c r="AQ395" s="14" t="n"/>
      <c r="AR395" s="14" t="n"/>
      <c r="AS395" s="14" t="n"/>
      <c r="AT395" s="14" t="n"/>
      <c r="AU395" s="14" t="n"/>
      <c r="AV395" s="14" t="n"/>
      <c r="AW395" s="14" t="n"/>
      <c r="AX395" s="14" t="n"/>
      <c r="AY395" s="14" t="n"/>
      <c r="AZ395" s="14" t="n"/>
      <c r="BA395" s="14" t="n"/>
      <c r="BB395" s="14" t="n"/>
      <c r="BC395" s="14" t="n"/>
      <c r="BD395" s="14" t="n"/>
      <c r="BE395" s="14" t="n"/>
      <c r="BF395" s="14" t="n"/>
      <c r="BG395" s="14" t="n"/>
      <c r="BH395" s="14" t="n"/>
      <c r="BI395" s="14" t="n"/>
      <c r="BJ395" s="14" t="n"/>
      <c r="BK395" s="14" t="n"/>
      <c r="BL395" s="14" t="n"/>
      <c r="BM395" s="14" t="n"/>
      <c r="BN395" s="14" t="n"/>
      <c r="BO395" s="14" t="n"/>
    </row>
    <row r="396" hidden="1" ht="11.85" customHeight="1">
      <c r="A396" s="14" t="inlineStr">
        <is>
          <t>SP</t>
        </is>
      </c>
      <c r="B396" s="14" t="inlineStr">
        <is>
          <t>08.02.2026</t>
        </is>
      </c>
      <c r="C396" s="14" t="inlineStr">
        <is>
          <t>CAINA-2025-014</t>
        </is>
      </c>
      <c r="D396" s="14" t="n">
        <v>2600114</v>
      </c>
      <c r="E396" s="14" t="inlineStr">
        <is>
          <t>SP0270</t>
        </is>
      </c>
      <c r="F396" s="8" t="inlineStr">
        <is>
          <t>Box-FAS Flush Pre-filled Salline Syringe Ref. No.: FAS3N</t>
        </is>
      </c>
      <c r="G396" s="14" t="n">
        <v>2026000114</v>
      </c>
      <c r="H396" s="14" t="inlineStr">
        <is>
          <t>Jiangsu Caina Medical Co., Ltd.</t>
        </is>
      </c>
      <c r="I396" s="14" t="n"/>
      <c r="J396" s="10" t="inlineStr">
        <is>
          <t>251103</t>
        </is>
      </c>
      <c r="K396" s="8" t="n"/>
      <c r="L396" s="14" t="inlineStr">
        <is>
          <t>03.11.2025</t>
        </is>
      </c>
      <c r="M396" s="14" t="n"/>
      <c r="N396" s="14" t="inlineStr">
        <is>
          <t>02.11.2028</t>
        </is>
      </c>
      <c r="O396" s="14" t="n"/>
      <c r="P396" s="10" t="inlineStr">
        <is>
          <t>NA</t>
        </is>
      </c>
      <c r="Q396" s="14" t="n"/>
      <c r="R396" s="21" t="n"/>
      <c r="S396" s="12" t="n"/>
      <c r="T396" s="12" t="n"/>
      <c r="U396" s="13" t="n">
        <v>3344</v>
      </c>
      <c r="V396" s="14" t="inlineStr">
        <is>
          <t>No.</t>
        </is>
      </c>
      <c r="W396" s="14" t="n"/>
      <c r="X396" s="14" t="n"/>
      <c r="Y396" s="90" t="n"/>
      <c r="Z396" s="455">
        <f>U396-W396</f>
        <v/>
      </c>
      <c r="AA396" s="456">
        <f>AC396+AH396+AK396+AN396+AQ396+AT396+AW396+AZ396+BC396+BF396+BI396+BL396+BO396</f>
        <v/>
      </c>
      <c r="AB396" s="457" t="n">
        <v>0</v>
      </c>
      <c r="AC396" s="458">
        <f>Z396-AD396-AE396-AB396</f>
        <v/>
      </c>
      <c r="AD396" s="459" t="n"/>
      <c r="AE396" s="462" t="n">
        <v>0</v>
      </c>
      <c r="AF396" s="14" t="n"/>
      <c r="AG396" s="14" t="n"/>
      <c r="AH396" s="14" t="n"/>
      <c r="AI396" s="14" t="n"/>
      <c r="AJ396" s="14" t="n"/>
      <c r="AK396" s="14" t="n"/>
      <c r="AL396" s="14" t="n"/>
      <c r="AM396" s="14" t="n"/>
      <c r="AN396" s="14" t="n"/>
      <c r="AO396" s="14" t="n"/>
      <c r="AP396" s="14" t="n"/>
      <c r="AQ396" s="14" t="n"/>
      <c r="AR396" s="14" t="n"/>
      <c r="AS396" s="14" t="n"/>
      <c r="AT396" s="14" t="n"/>
      <c r="AU396" s="14" t="n"/>
      <c r="AV396" s="14" t="n"/>
      <c r="AW396" s="14" t="n"/>
      <c r="AX396" s="14" t="n"/>
      <c r="AY396" s="14" t="n"/>
      <c r="AZ396" s="14" t="n"/>
      <c r="BA396" s="14" t="n"/>
      <c r="BB396" s="14" t="n"/>
      <c r="BC396" s="14" t="n"/>
      <c r="BD396" s="14" t="n"/>
      <c r="BE396" s="14" t="n"/>
      <c r="BF396" s="14" t="n"/>
      <c r="BG396" s="14" t="n"/>
      <c r="BH396" s="14" t="n"/>
      <c r="BI396" s="14" t="n"/>
      <c r="BJ396" s="14" t="n"/>
      <c r="BK396" s="14" t="n"/>
      <c r="BL396" s="14" t="n"/>
      <c r="BM396" s="14" t="n"/>
      <c r="BN396" s="14" t="n"/>
      <c r="BO396" s="14" t="n"/>
    </row>
    <row r="397" hidden="1" ht="11.85" customHeight="1">
      <c r="A397" s="14" t="inlineStr">
        <is>
          <t>SF</t>
        </is>
      </c>
      <c r="B397" s="14" t="inlineStr">
        <is>
          <t>08.02.2026</t>
        </is>
      </c>
      <c r="C397" s="14" t="inlineStr">
        <is>
          <t>CAINA-2025-014</t>
        </is>
      </c>
      <c r="D397" s="14" t="n">
        <v>2600115</v>
      </c>
      <c r="E397" s="14" t="inlineStr">
        <is>
          <t>SF0189</t>
        </is>
      </c>
      <c r="F397" s="8" t="inlineStr">
        <is>
          <t>Pre-filled Normal Saline Flush Syringe Sterile Fluid Pathway (5ml syringe) Ref. No.: FAS5N</t>
        </is>
      </c>
      <c r="G397" s="14" t="n">
        <v>2026000115</v>
      </c>
      <c r="H397" s="14" t="inlineStr">
        <is>
          <t>Jiangsu Caina Medical Co., Ltd.</t>
        </is>
      </c>
      <c r="I397" s="14" t="n"/>
      <c r="J397" s="10" t="inlineStr">
        <is>
          <t>251102</t>
        </is>
      </c>
      <c r="K397" s="8" t="n"/>
      <c r="L397" s="14" t="inlineStr">
        <is>
          <t>02.11.2025</t>
        </is>
      </c>
      <c r="M397" s="14" t="n"/>
      <c r="N397" s="14" t="inlineStr">
        <is>
          <t>01.11.2028</t>
        </is>
      </c>
      <c r="O397" s="14" t="n"/>
      <c r="P397" s="10" t="inlineStr">
        <is>
          <t>NA</t>
        </is>
      </c>
      <c r="Q397" s="14" t="n"/>
      <c r="R397" s="21" t="n"/>
      <c r="S397" s="12" t="n"/>
      <c r="T397" s="12" t="n"/>
      <c r="U397" s="13" t="n">
        <v>100320</v>
      </c>
      <c r="V397" s="14" t="inlineStr">
        <is>
          <t>No.</t>
        </is>
      </c>
      <c r="W397" s="14" t="n"/>
      <c r="X397" s="14" t="n"/>
      <c r="Y397" s="90" t="n"/>
      <c r="Z397" s="455">
        <f>U397-W397</f>
        <v/>
      </c>
      <c r="AA397" s="456">
        <f>AC397+AH397+AK397+AN397+AQ397+AT397+AW397+AZ397+BC397+BF397+BI397+BL397+BO397</f>
        <v/>
      </c>
      <c r="AB397" s="457" t="n">
        <v>0</v>
      </c>
      <c r="AC397" s="458">
        <f>Z397-AD397-AE397-AB397</f>
        <v/>
      </c>
      <c r="AD397" s="459" t="n"/>
      <c r="AE397" s="462" t="n">
        <v>0</v>
      </c>
      <c r="AF397" s="14" t="n"/>
      <c r="AG397" s="14" t="n"/>
      <c r="AH397" s="14" t="n"/>
      <c r="AI397" s="14" t="n"/>
      <c r="AJ397" s="14" t="n"/>
      <c r="AK397" s="14" t="n"/>
      <c r="AL397" s="14" t="n"/>
      <c r="AM397" s="14" t="n"/>
      <c r="AN397" s="14" t="n"/>
      <c r="AO397" s="14" t="n"/>
      <c r="AP397" s="14" t="n"/>
      <c r="AQ397" s="14" t="n"/>
      <c r="AR397" s="14" t="n"/>
      <c r="AS397" s="14" t="n"/>
      <c r="AT397" s="14" t="n"/>
      <c r="AU397" s="14" t="n"/>
      <c r="AV397" s="14" t="n"/>
      <c r="AW397" s="14" t="n"/>
      <c r="AX397" s="14" t="n"/>
      <c r="AY397" s="14" t="n"/>
      <c r="AZ397" s="14" t="n"/>
      <c r="BA397" s="14" t="n"/>
      <c r="BB397" s="14" t="n"/>
      <c r="BC397" s="14" t="n"/>
      <c r="BD397" s="14" t="n"/>
      <c r="BE397" s="14" t="n"/>
      <c r="BF397" s="14" t="n"/>
      <c r="BG397" s="14" t="n"/>
      <c r="BH397" s="14" t="n"/>
      <c r="BI397" s="14" t="n"/>
      <c r="BJ397" s="14" t="n"/>
      <c r="BK397" s="14" t="n"/>
      <c r="BL397" s="14" t="n"/>
      <c r="BM397" s="14" t="n"/>
      <c r="BN397" s="14" t="n"/>
      <c r="BO397" s="14" t="n"/>
    </row>
    <row r="398" hidden="1" ht="11.85" customHeight="1">
      <c r="A398" s="14" t="inlineStr">
        <is>
          <t>SF</t>
        </is>
      </c>
      <c r="B398" s="14" t="inlineStr">
        <is>
          <t>08.02.2026</t>
        </is>
      </c>
      <c r="C398" s="14" t="inlineStr">
        <is>
          <t>CAINA-2025-014</t>
        </is>
      </c>
      <c r="D398" s="14" t="n">
        <v>2600116</v>
      </c>
      <c r="E398" s="14" t="inlineStr">
        <is>
          <t>SF0189</t>
        </is>
      </c>
      <c r="F398" s="8" t="inlineStr">
        <is>
          <t>Pre-filled Normal Saline Flush Syringe Sterile Fluid Pathway (5ml syringe) Ref. No.: FAS5N</t>
        </is>
      </c>
      <c r="G398" s="14" t="n">
        <v>2026000116</v>
      </c>
      <c r="H398" s="14" t="inlineStr">
        <is>
          <t>Jiangsu Caina Medical Co., Ltd.</t>
        </is>
      </c>
      <c r="I398" s="14" t="n"/>
      <c r="J398" s="10" t="inlineStr">
        <is>
          <t>251101</t>
        </is>
      </c>
      <c r="K398" s="8" t="n"/>
      <c r="L398" s="14" t="inlineStr">
        <is>
          <t>01.11.2025</t>
        </is>
      </c>
      <c r="M398" s="14" t="n"/>
      <c r="N398" s="14" t="inlineStr">
        <is>
          <t>31.10.2028</t>
        </is>
      </c>
      <c r="O398" s="14" t="n"/>
      <c r="P398" s="10" t="inlineStr">
        <is>
          <t>NA</t>
        </is>
      </c>
      <c r="Q398" s="14" t="n"/>
      <c r="R398" s="21" t="n"/>
      <c r="S398" s="12" t="n"/>
      <c r="T398" s="12" t="n"/>
      <c r="U398" s="13" t="n">
        <v>100320</v>
      </c>
      <c r="V398" s="14" t="inlineStr">
        <is>
          <t>No.</t>
        </is>
      </c>
      <c r="W398" s="14" t="n"/>
      <c r="X398" s="14" t="n"/>
      <c r="Y398" s="90" t="n"/>
      <c r="Z398" s="455">
        <f>U398-W398</f>
        <v/>
      </c>
      <c r="AA398" s="456">
        <f>AC398+AH398+AK398+AN398+AQ398+AT398+AW398+AZ398+BC398+BF398+BI398+BL398+BO398</f>
        <v/>
      </c>
      <c r="AB398" s="457" t="n">
        <v>0</v>
      </c>
      <c r="AC398" s="458">
        <f>Z398-AD398-AE398-AB398</f>
        <v/>
      </c>
      <c r="AD398" s="459" t="n"/>
      <c r="AE398" s="462" t="n">
        <v>0</v>
      </c>
      <c r="AF398" s="14" t="n"/>
      <c r="AG398" s="14" t="n"/>
      <c r="AH398" s="14" t="n"/>
      <c r="AI398" s="14" t="n"/>
      <c r="AJ398" s="14" t="n"/>
      <c r="AK398" s="14" t="n"/>
      <c r="AL398" s="14" t="n"/>
      <c r="AM398" s="14" t="n"/>
      <c r="AN398" s="14" t="n"/>
      <c r="AO398" s="14" t="n"/>
      <c r="AP398" s="14" t="n"/>
      <c r="AQ398" s="14" t="n"/>
      <c r="AR398" s="14" t="n"/>
      <c r="AS398" s="14" t="n"/>
      <c r="AT398" s="14" t="n"/>
      <c r="AU398" s="14" t="n"/>
      <c r="AV398" s="14" t="n"/>
      <c r="AW398" s="14" t="n"/>
      <c r="AX398" s="14" t="n"/>
      <c r="AY398" s="14" t="n"/>
      <c r="AZ398" s="14" t="n"/>
      <c r="BA398" s="14" t="n"/>
      <c r="BB398" s="14" t="n"/>
      <c r="BC398" s="14" t="n"/>
      <c r="BD398" s="14" t="n"/>
      <c r="BE398" s="14" t="n"/>
      <c r="BF398" s="14" t="n"/>
      <c r="BG398" s="14" t="n"/>
      <c r="BH398" s="14" t="n"/>
      <c r="BI398" s="14" t="n"/>
      <c r="BJ398" s="14" t="n"/>
      <c r="BK398" s="14" t="n"/>
      <c r="BL398" s="14" t="n"/>
      <c r="BM398" s="14" t="n"/>
      <c r="BN398" s="14" t="n"/>
      <c r="BO398" s="14" t="n"/>
    </row>
    <row r="399" hidden="1" ht="11.85" customHeight="1">
      <c r="A399" s="14" t="inlineStr">
        <is>
          <t>SP</t>
        </is>
      </c>
      <c r="B399" s="14" t="inlineStr">
        <is>
          <t>08.02.2026</t>
        </is>
      </c>
      <c r="C399" s="14" t="inlineStr">
        <is>
          <t>CAINA-2025-013</t>
        </is>
      </c>
      <c r="D399" s="14" t="n">
        <v>2600117</v>
      </c>
      <c r="E399" s="14" t="inlineStr">
        <is>
          <t>SP0310</t>
        </is>
      </c>
      <c r="F399" s="8" t="inlineStr">
        <is>
          <t>Box-FAS Flush Pre-filled Saline Syringe Ref.No.:FAS5N</t>
        </is>
      </c>
      <c r="G399" s="14" t="n">
        <v>2026000117</v>
      </c>
      <c r="H399" s="14" t="inlineStr">
        <is>
          <t>Jiangsu Caina Medical Co., Ltd.</t>
        </is>
      </c>
      <c r="I399" s="14" t="n"/>
      <c r="J399" s="10" t="inlineStr">
        <is>
          <t>251102</t>
        </is>
      </c>
      <c r="K399" s="8" t="n"/>
      <c r="L399" s="14" t="inlineStr">
        <is>
          <t>02.11.2025</t>
        </is>
      </c>
      <c r="M399" s="14" t="n"/>
      <c r="N399" s="14" t="inlineStr">
        <is>
          <t>01.11.2028</t>
        </is>
      </c>
      <c r="O399" s="14" t="n"/>
      <c r="P399" s="10" t="inlineStr">
        <is>
          <t>NA</t>
        </is>
      </c>
      <c r="Q399" s="14" t="n"/>
      <c r="R399" s="21" t="n"/>
      <c r="S399" s="12" t="n"/>
      <c r="T399" s="12" t="n"/>
      <c r="U399" s="13" t="n">
        <v>3344</v>
      </c>
      <c r="V399" s="14" t="inlineStr">
        <is>
          <t>No.</t>
        </is>
      </c>
      <c r="W399" s="14" t="n"/>
      <c r="X399" s="14" t="n"/>
      <c r="Y399" s="90" t="n"/>
      <c r="Z399" s="455">
        <f>U399-W399</f>
        <v/>
      </c>
      <c r="AA399" s="456">
        <f>AC399+AH399+AK399+AN399+AQ399+AT399+AW399+AZ399+BC399+BF399+BI399+BL399+BO399</f>
        <v/>
      </c>
      <c r="AB399" s="457" t="n">
        <v>0</v>
      </c>
      <c r="AC399" s="458">
        <f>Z399-AD399-AE399-AB399</f>
        <v/>
      </c>
      <c r="AD399" s="459" t="n"/>
      <c r="AE399" s="462" t="n">
        <v>0</v>
      </c>
      <c r="AF399" s="14" t="n"/>
      <c r="AG399" s="14" t="n"/>
      <c r="AH399" s="14" t="n"/>
      <c r="AI399" s="14" t="n"/>
      <c r="AJ399" s="14" t="n"/>
      <c r="AK399" s="14" t="n"/>
      <c r="AL399" s="14" t="n"/>
      <c r="AM399" s="14" t="n"/>
      <c r="AN399" s="14" t="n"/>
      <c r="AO399" s="14" t="n"/>
      <c r="AP399" s="14" t="n"/>
      <c r="AQ399" s="14" t="n"/>
      <c r="AR399" s="14" t="n"/>
      <c r="AS399" s="14" t="n"/>
      <c r="AT399" s="14" t="n"/>
      <c r="AU399" s="14" t="n"/>
      <c r="AV399" s="14" t="n"/>
      <c r="AW399" s="14" t="n"/>
      <c r="AX399" s="14" t="n"/>
      <c r="AY399" s="14" t="n"/>
      <c r="AZ399" s="14" t="n"/>
      <c r="BA399" s="14" t="n"/>
      <c r="BB399" s="14" t="n"/>
      <c r="BC399" s="14" t="n"/>
      <c r="BD399" s="14" t="n"/>
      <c r="BE399" s="14" t="n"/>
      <c r="BF399" s="14" t="n"/>
      <c r="BG399" s="14" t="n"/>
      <c r="BH399" s="14" t="n"/>
      <c r="BI399" s="14" t="n"/>
      <c r="BJ399" s="14" t="n"/>
      <c r="BK399" s="14" t="n"/>
      <c r="BL399" s="14" t="n"/>
      <c r="BM399" s="14" t="n"/>
      <c r="BN399" s="14" t="n"/>
      <c r="BO399" s="14" t="n"/>
    </row>
    <row r="400" hidden="1" ht="11.85" customHeight="1">
      <c r="A400" s="14" t="inlineStr">
        <is>
          <t>SP</t>
        </is>
      </c>
      <c r="B400" s="14" t="inlineStr">
        <is>
          <t>08.02.2026</t>
        </is>
      </c>
      <c r="C400" s="14" t="inlineStr">
        <is>
          <t>CAINA-2025-013</t>
        </is>
      </c>
      <c r="D400" s="14" t="n">
        <v>2600118</v>
      </c>
      <c r="E400" s="14" t="inlineStr">
        <is>
          <t>SP0310</t>
        </is>
      </c>
      <c r="F400" s="8" t="inlineStr">
        <is>
          <t>Box-FAS Flush Pre-filled Saline Syringe Ref.No.:FAS5N</t>
        </is>
      </c>
      <c r="G400" s="14" t="n">
        <v>2026000118</v>
      </c>
      <c r="H400" s="14" t="inlineStr">
        <is>
          <t>Jiangsu Caina Medical Co., Ltd.</t>
        </is>
      </c>
      <c r="I400" s="14" t="n"/>
      <c r="J400" s="10" t="inlineStr">
        <is>
          <t>251101</t>
        </is>
      </c>
      <c r="K400" s="8" t="n"/>
      <c r="L400" s="14" t="inlineStr">
        <is>
          <t>01.11.2025</t>
        </is>
      </c>
      <c r="M400" s="14" t="n"/>
      <c r="N400" s="14" t="n">
        <v>31.102028</v>
      </c>
      <c r="O400" s="14" t="n"/>
      <c r="P400" s="10" t="inlineStr">
        <is>
          <t>NA</t>
        </is>
      </c>
      <c r="Q400" s="14" t="n"/>
      <c r="R400" s="21" t="n"/>
      <c r="S400" s="12" t="n"/>
      <c r="T400" s="12" t="n"/>
      <c r="U400" s="13" t="n">
        <v>3344</v>
      </c>
      <c r="V400" s="14" t="inlineStr">
        <is>
          <t>No.</t>
        </is>
      </c>
      <c r="W400" s="14" t="n"/>
      <c r="X400" s="14" t="n"/>
      <c r="Y400" s="90" t="n"/>
      <c r="Z400" s="455">
        <f>U400-W400</f>
        <v/>
      </c>
      <c r="AA400" s="456">
        <f>AC400+AH400+AK400+AN400+AQ400+AT400+AW400+AZ400+BC400+BF400+BI400+BL400+BO400</f>
        <v/>
      </c>
      <c r="AB400" s="457" t="n">
        <v>0</v>
      </c>
      <c r="AC400" s="458">
        <f>Z400-AD400-AE400-AB400</f>
        <v/>
      </c>
      <c r="AD400" s="459" t="n"/>
      <c r="AE400" s="462" t="n">
        <v>0</v>
      </c>
      <c r="AF400" s="14" t="n"/>
      <c r="AG400" s="14" t="n"/>
      <c r="AH400" s="14" t="n"/>
      <c r="AI400" s="14" t="n"/>
      <c r="AJ400" s="14" t="n"/>
      <c r="AK400" s="14" t="n"/>
      <c r="AL400" s="14" t="n"/>
      <c r="AM400" s="14" t="n"/>
      <c r="AN400" s="14" t="n"/>
      <c r="AO400" s="14" t="n"/>
      <c r="AP400" s="14" t="n"/>
      <c r="AQ400" s="14" t="n"/>
      <c r="AR400" s="14" t="n"/>
      <c r="AS400" s="14" t="n"/>
      <c r="AT400" s="14" t="n"/>
      <c r="AU400" s="14" t="n"/>
      <c r="AV400" s="14" t="n"/>
      <c r="AW400" s="14" t="n"/>
      <c r="AX400" s="14" t="n"/>
      <c r="AY400" s="14" t="n"/>
      <c r="AZ400" s="14" t="n"/>
      <c r="BA400" s="14" t="n"/>
      <c r="BB400" s="14" t="n"/>
      <c r="BC400" s="14" t="n"/>
      <c r="BD400" s="14" t="n"/>
      <c r="BE400" s="14" t="n"/>
      <c r="BF400" s="14" t="n"/>
      <c r="BG400" s="14" t="n"/>
      <c r="BH400" s="14" t="n"/>
      <c r="BI400" s="14" t="n"/>
      <c r="BJ400" s="14" t="n"/>
      <c r="BK400" s="14" t="n"/>
      <c r="BL400" s="14" t="n"/>
      <c r="BM400" s="14" t="n"/>
      <c r="BN400" s="14" t="n"/>
      <c r="BO400" s="14" t="n"/>
    </row>
    <row r="401" hidden="1" ht="11.85" customHeight="1">
      <c r="A401" s="14" t="inlineStr">
        <is>
          <t>SP</t>
        </is>
      </c>
      <c r="B401" s="14" t="inlineStr">
        <is>
          <t>08.02.2026</t>
        </is>
      </c>
      <c r="C401" s="14" t="inlineStr">
        <is>
          <t>CAINA-2025-013</t>
        </is>
      </c>
      <c r="D401" s="14" t="n">
        <v>2600119</v>
      </c>
      <c r="E401" s="14" t="inlineStr">
        <is>
          <t>SP0389</t>
        </is>
      </c>
      <c r="F401" s="8" t="inlineStr">
        <is>
          <t>Box- FAS Flush Pre-filled Salline Syringe Ref. No.: FAS10N</t>
        </is>
      </c>
      <c r="G401" s="14" t="n">
        <v>2026000119</v>
      </c>
      <c r="H401" s="14" t="inlineStr">
        <is>
          <t>Jiangsu Caina Medical Co., Ltd.</t>
        </is>
      </c>
      <c r="I401" s="14" t="n"/>
      <c r="J401" s="10" t="inlineStr">
        <is>
          <t>251104</t>
        </is>
      </c>
      <c r="K401" s="8" t="n"/>
      <c r="L401" s="14" t="inlineStr">
        <is>
          <t>04.11.2025</t>
        </is>
      </c>
      <c r="M401" s="14" t="n"/>
      <c r="N401" s="14" t="inlineStr">
        <is>
          <t>03.11.2028</t>
        </is>
      </c>
      <c r="O401" s="14" t="n"/>
      <c r="P401" s="10" t="inlineStr">
        <is>
          <t>NA</t>
        </is>
      </c>
      <c r="Q401" s="14" t="n"/>
      <c r="R401" s="21" t="n"/>
      <c r="S401" s="12" t="n"/>
      <c r="T401" s="12" t="n"/>
      <c r="U401" s="13" t="n">
        <v>10000</v>
      </c>
      <c r="V401" s="14" t="inlineStr">
        <is>
          <t>No.</t>
        </is>
      </c>
      <c r="W401" s="14" t="n"/>
      <c r="X401" s="14" t="n"/>
      <c r="Y401" s="90" t="n"/>
      <c r="Z401" s="455">
        <f>U401-W401</f>
        <v/>
      </c>
      <c r="AA401" s="456">
        <f>AC401+AH401+AK401+AN401+AQ401+AT401+AW401+AZ401+BC401+BF401+BI401+BL401+BO401</f>
        <v/>
      </c>
      <c r="AB401" s="457" t="n">
        <v>0</v>
      </c>
      <c r="AC401" s="458">
        <f>Z401-AD401-AE401-AB401</f>
        <v/>
      </c>
      <c r="AD401" s="459" t="n"/>
      <c r="AE401" s="462" t="n">
        <v>0</v>
      </c>
      <c r="AF401" s="14" t="n"/>
      <c r="AG401" s="14" t="n"/>
      <c r="AH401" s="14" t="n"/>
      <c r="AI401" s="14" t="n"/>
      <c r="AJ401" s="14" t="n"/>
      <c r="AK401" s="14" t="n"/>
      <c r="AL401" s="14" t="n"/>
      <c r="AM401" s="14" t="n"/>
      <c r="AN401" s="14" t="n"/>
      <c r="AO401" s="14" t="n"/>
      <c r="AP401" s="14" t="n"/>
      <c r="AQ401" s="14" t="n"/>
      <c r="AR401" s="14" t="n"/>
      <c r="AS401" s="14" t="n"/>
      <c r="AT401" s="14" t="n"/>
      <c r="AU401" s="14" t="n"/>
      <c r="AV401" s="14" t="n"/>
      <c r="AW401" s="14" t="n"/>
      <c r="AX401" s="14" t="n"/>
      <c r="AY401" s="14" t="n"/>
      <c r="AZ401" s="14" t="n"/>
      <c r="BA401" s="14" t="n"/>
      <c r="BB401" s="14" t="n"/>
      <c r="BC401" s="14" t="n"/>
      <c r="BD401" s="14" t="n"/>
      <c r="BE401" s="14" t="n"/>
      <c r="BF401" s="14" t="n"/>
      <c r="BG401" s="14" t="n"/>
      <c r="BH401" s="14" t="n"/>
      <c r="BI401" s="14" t="n"/>
      <c r="BJ401" s="14" t="n"/>
      <c r="BK401" s="14" t="n"/>
      <c r="BL401" s="14" t="n"/>
      <c r="BM401" s="14" t="n"/>
      <c r="BN401" s="14" t="n"/>
      <c r="BO401" s="14" t="n"/>
    </row>
    <row r="402" hidden="1" ht="11.85" customHeight="1">
      <c r="A402" s="14" t="inlineStr">
        <is>
          <t>SF</t>
        </is>
      </c>
      <c r="B402" s="14" t="inlineStr">
        <is>
          <t>08.02.2026</t>
        </is>
      </c>
      <c r="C402" s="14" t="inlineStr">
        <is>
          <t>CAINA-2025-013</t>
        </is>
      </c>
      <c r="D402" s="14" t="n">
        <v>2600120</v>
      </c>
      <c r="E402" s="14" t="inlineStr">
        <is>
          <t>SF0208</t>
        </is>
      </c>
      <c r="F402" s="8" t="inlineStr">
        <is>
          <t>FAS Flush Pre-filled Salline Syringe Ref. No.: FAS10N</t>
        </is>
      </c>
      <c r="G402" s="14" t="n">
        <v>2026000120</v>
      </c>
      <c r="H402" s="14" t="inlineStr">
        <is>
          <t>Jiangsu Caina Medical Co., Ltd.</t>
        </is>
      </c>
      <c r="I402" s="14" t="n"/>
      <c r="J402" s="10" t="inlineStr">
        <is>
          <t>251104</t>
        </is>
      </c>
      <c r="K402" s="8" t="n"/>
      <c r="L402" s="14" t="inlineStr">
        <is>
          <t>04.11.2025</t>
        </is>
      </c>
      <c r="M402" s="14" t="n"/>
      <c r="N402" s="14" t="inlineStr">
        <is>
          <t>03.11.2028</t>
        </is>
      </c>
      <c r="O402" s="14" t="n"/>
      <c r="P402" s="10" t="inlineStr">
        <is>
          <t>NA</t>
        </is>
      </c>
      <c r="Q402" s="14" t="n"/>
      <c r="R402" s="21" t="n"/>
      <c r="S402" s="12" t="n"/>
      <c r="T402" s="12" t="n"/>
      <c r="U402" s="13" t="n">
        <v>300000</v>
      </c>
      <c r="V402" s="14" t="inlineStr">
        <is>
          <t>No.</t>
        </is>
      </c>
      <c r="W402" s="14" t="n"/>
      <c r="X402" s="14" t="n"/>
      <c r="Y402" s="90" t="n"/>
      <c r="Z402" s="455">
        <f>U402-W402</f>
        <v/>
      </c>
      <c r="AA402" s="456">
        <f>AC402+AH402+AK402+AN402+AQ402+AT402+AW402+AZ402+BC402+BF402+BI402+BL402+BO402</f>
        <v/>
      </c>
      <c r="AB402" s="457" t="n">
        <v>0</v>
      </c>
      <c r="AC402" s="458">
        <f>Z402-AD402-AE402-AB402</f>
        <v/>
      </c>
      <c r="AD402" s="459" t="n"/>
      <c r="AE402" s="462" t="n">
        <v>0</v>
      </c>
      <c r="AF402" s="14" t="n"/>
      <c r="AG402" s="14" t="n"/>
      <c r="AH402" s="14" t="n"/>
      <c r="AI402" s="14" t="n"/>
      <c r="AJ402" s="14" t="n"/>
      <c r="AK402" s="14" t="n"/>
      <c r="AL402" s="14" t="n"/>
      <c r="AM402" s="14" t="n"/>
      <c r="AN402" s="14" t="n"/>
      <c r="AO402" s="14" t="n"/>
      <c r="AP402" s="14" t="n"/>
      <c r="AQ402" s="14" t="n"/>
      <c r="AR402" s="14" t="n"/>
      <c r="AS402" s="14" t="n"/>
      <c r="AT402" s="14" t="n"/>
      <c r="AU402" s="14" t="n"/>
      <c r="AV402" s="14" t="n"/>
      <c r="AW402" s="14" t="n"/>
      <c r="AX402" s="14" t="n"/>
      <c r="AY402" s="14" t="n"/>
      <c r="AZ402" s="14" t="n"/>
      <c r="BA402" s="14" t="n"/>
      <c r="BB402" s="14" t="n"/>
      <c r="BC402" s="14" t="n"/>
      <c r="BD402" s="14" t="n"/>
      <c r="BE402" s="14" t="n"/>
      <c r="BF402" s="14" t="n"/>
      <c r="BG402" s="14" t="n"/>
      <c r="BH402" s="14" t="n"/>
      <c r="BI402" s="14" t="n"/>
      <c r="BJ402" s="14" t="n"/>
      <c r="BK402" s="14" t="n"/>
      <c r="BL402" s="14" t="n"/>
      <c r="BM402" s="14" t="n"/>
      <c r="BN402" s="14" t="n"/>
      <c r="BO402" s="14" t="n"/>
    </row>
    <row r="403" hidden="1" ht="11.85" customHeight="1">
      <c r="A403" s="14" t="inlineStr">
        <is>
          <t>SP</t>
        </is>
      </c>
      <c r="B403" s="14" t="inlineStr">
        <is>
          <t>08.02.2026</t>
        </is>
      </c>
      <c r="C403" s="14" t="inlineStr">
        <is>
          <t>CAINA-2025-012</t>
        </is>
      </c>
      <c r="D403" s="14" t="n">
        <v>2600122</v>
      </c>
      <c r="E403" s="14" t="inlineStr">
        <is>
          <t>SP0312</t>
        </is>
      </c>
      <c r="F403" s="8" t="inlineStr">
        <is>
          <t>Instruction Manual for SSMC Pre-filled Catheter Flush Syringe - IFU</t>
        </is>
      </c>
      <c r="G403" s="14" t="n">
        <v>2026000122</v>
      </c>
      <c r="H403" s="14" t="inlineStr">
        <is>
          <t>Jiangsu Caina Medical Co., Ltd.</t>
        </is>
      </c>
      <c r="I403" s="14" t="n"/>
      <c r="J403" s="10" t="inlineStr">
        <is>
          <t>251102</t>
        </is>
      </c>
      <c r="K403" s="8" t="n"/>
      <c r="L403" s="14" t="inlineStr">
        <is>
          <t>02.11.2025</t>
        </is>
      </c>
      <c r="M403" s="14" t="n"/>
      <c r="N403" s="14" t="inlineStr">
        <is>
          <t>01.11.2028</t>
        </is>
      </c>
      <c r="O403" s="14" t="n"/>
      <c r="P403" s="10" t="inlineStr">
        <is>
          <t>NA</t>
        </is>
      </c>
      <c r="Q403" s="14" t="n"/>
      <c r="R403" s="21" t="n"/>
      <c r="S403" s="12" t="n"/>
      <c r="T403" s="12" t="n"/>
      <c r="U403" s="13" t="n">
        <v>21600</v>
      </c>
      <c r="V403" s="14" t="inlineStr">
        <is>
          <t>No.</t>
        </is>
      </c>
      <c r="W403" s="14" t="n"/>
      <c r="X403" s="14" t="n"/>
      <c r="Y403" s="90" t="n"/>
      <c r="Z403" s="455">
        <f>U403-W403</f>
        <v/>
      </c>
      <c r="AA403" s="456">
        <f>AC403+AH403+AK403+AN403+AQ403+AT403+AW403+AZ403+BC403+BF403+BI403+BL403+BO403</f>
        <v/>
      </c>
      <c r="AB403" s="457" t="n">
        <v>0</v>
      </c>
      <c r="AC403" s="458">
        <f>Z403-AD403-AE403-AB403</f>
        <v/>
      </c>
      <c r="AD403" s="459" t="n"/>
      <c r="AE403" s="462" t="n">
        <v>0</v>
      </c>
      <c r="AF403" s="14" t="n"/>
      <c r="AG403" s="14" t="n"/>
      <c r="AH403" s="14" t="n"/>
      <c r="AI403" s="14" t="n"/>
      <c r="AJ403" s="14" t="n"/>
      <c r="AK403" s="14" t="n"/>
      <c r="AL403" s="14" t="n"/>
      <c r="AM403" s="14" t="n"/>
      <c r="AN403" s="14" t="n"/>
      <c r="AO403" s="14" t="n"/>
      <c r="AP403" s="14" t="n"/>
      <c r="AQ403" s="14" t="n"/>
      <c r="AR403" s="14" t="n"/>
      <c r="AS403" s="14" t="n"/>
      <c r="AT403" s="14" t="n"/>
      <c r="AU403" s="14" t="n"/>
      <c r="AV403" s="14" t="n"/>
      <c r="AW403" s="14" t="n"/>
      <c r="AX403" s="14" t="n"/>
      <c r="AY403" s="14" t="n"/>
      <c r="AZ403" s="14" t="n"/>
      <c r="BA403" s="14" t="n"/>
      <c r="BB403" s="14" t="n"/>
      <c r="BC403" s="14" t="n"/>
      <c r="BD403" s="14" t="n"/>
      <c r="BE403" s="14" t="n"/>
      <c r="BF403" s="14" t="n"/>
      <c r="BG403" s="14" t="n"/>
      <c r="BH403" s="14" t="n"/>
      <c r="BI403" s="14" t="n"/>
      <c r="BJ403" s="14" t="n"/>
      <c r="BK403" s="14" t="n"/>
      <c r="BL403" s="14" t="n"/>
      <c r="BM403" s="14" t="n"/>
      <c r="BN403" s="14" t="n"/>
      <c r="BO403" s="14" t="n"/>
    </row>
    <row r="404" hidden="1" ht="11.85" customHeight="1">
      <c r="A404" s="14" t="inlineStr">
        <is>
          <t>PP</t>
        </is>
      </c>
      <c r="B404" s="14" t="inlineStr">
        <is>
          <t>15.02.2026</t>
        </is>
      </c>
      <c r="C404" s="14" t="inlineStr">
        <is>
          <t>SSMC1402025</t>
        </is>
      </c>
      <c r="D404" s="14" t="n">
        <v>2600130</v>
      </c>
      <c r="E404" s="14" t="inlineStr">
        <is>
          <t>PP0041</t>
        </is>
      </c>
      <c r="F404" s="8" t="inlineStr">
        <is>
          <t>Sponge with Plastic Scrub</t>
        </is>
      </c>
      <c r="G404" s="14" t="n">
        <v>2026000130</v>
      </c>
      <c r="H404" s="14" t="inlineStr">
        <is>
          <t xml:space="preserve">JianErKang Medical Co., Ltd </t>
        </is>
      </c>
      <c r="I404" s="14" t="n"/>
      <c r="J404" s="10" t="inlineStr">
        <is>
          <t>409-251216</t>
        </is>
      </c>
      <c r="K404" s="8" t="n"/>
      <c r="L404" s="14" t="inlineStr">
        <is>
          <t>16.12.2025</t>
        </is>
      </c>
      <c r="M404" s="14" t="n"/>
      <c r="N404" s="14" t="inlineStr">
        <is>
          <t>15.12.2030</t>
        </is>
      </c>
      <c r="O404" s="14" t="n"/>
      <c r="P404" s="10" t="inlineStr">
        <is>
          <t>NA</t>
        </is>
      </c>
      <c r="Q404" s="14" t="n"/>
      <c r="R404" s="21" t="n">
        <v>1623</v>
      </c>
      <c r="S404" s="12" t="n">
        <v>490</v>
      </c>
      <c r="T404" s="12" t="n"/>
      <c r="U404" s="13">
        <f>R404*S404+T404</f>
        <v/>
      </c>
      <c r="V404" s="14" t="inlineStr">
        <is>
          <t>No.</t>
        </is>
      </c>
      <c r="W404" s="14" t="n">
        <v>776</v>
      </c>
      <c r="X404" s="14" t="n"/>
      <c r="Y404" s="90" t="n"/>
      <c r="Z404" s="455">
        <f>U404-W404</f>
        <v/>
      </c>
      <c r="AA404" s="456">
        <f>AC404+AH404+AK404+AN404+AQ404+AT404+AW404+AZ404+BC404+BF404+BI404+BL404+BO404</f>
        <v/>
      </c>
      <c r="AB404" s="457" t="n">
        <v>0</v>
      </c>
      <c r="AC404" s="458">
        <f>Z404-AD404-AE404-AB404</f>
        <v/>
      </c>
      <c r="AD404" s="459" t="n"/>
      <c r="AE404" s="462" t="n">
        <v>0</v>
      </c>
      <c r="AF404" s="14" t="inlineStr">
        <is>
          <t>17.02.2026</t>
        </is>
      </c>
      <c r="AG404" s="14" t="inlineStr">
        <is>
          <t>L26B005</t>
        </is>
      </c>
      <c r="AH404" s="14" t="n">
        <v>-18554</v>
      </c>
      <c r="AI404" s="14" t="inlineStr">
        <is>
          <t>18.02.2026</t>
        </is>
      </c>
      <c r="AJ404" s="14" t="inlineStr">
        <is>
          <t>L26B006</t>
        </is>
      </c>
      <c r="AK404" s="14" t="n">
        <v>-40094</v>
      </c>
      <c r="AL404" s="14" t="inlineStr">
        <is>
          <t>19.02.2026</t>
        </is>
      </c>
      <c r="AM404" s="14" t="inlineStr">
        <is>
          <t>L26B006</t>
        </is>
      </c>
      <c r="AN404" s="14" t="n">
        <v>-33320</v>
      </c>
      <c r="AO404" s="14" t="inlineStr">
        <is>
          <t>24.02.2026</t>
        </is>
      </c>
      <c r="AP404" s="14" t="inlineStr">
        <is>
          <t>L26B011</t>
        </is>
      </c>
      <c r="AQ404" s="14" t="n">
        <v>-33320</v>
      </c>
      <c r="AR404" s="14" t="n"/>
      <c r="AS404" s="14" t="n"/>
      <c r="AT404" s="14" t="n"/>
      <c r="AU404" s="14" t="n"/>
      <c r="AV404" s="14" t="n"/>
      <c r="AW404" s="14" t="n"/>
      <c r="AX404" s="14" t="n"/>
      <c r="AY404" s="14" t="n"/>
      <c r="AZ404" s="14" t="n"/>
      <c r="BA404" s="14" t="n"/>
      <c r="BB404" s="14" t="n"/>
      <c r="BC404" s="14" t="n"/>
      <c r="BD404" s="14" t="n"/>
      <c r="BE404" s="14" t="n"/>
      <c r="BF404" s="14" t="n"/>
      <c r="BG404" s="14" t="n"/>
      <c r="BH404" s="14" t="n"/>
      <c r="BI404" s="14" t="n"/>
      <c r="BJ404" s="14" t="n"/>
      <c r="BK404" s="14" t="n"/>
      <c r="BL404" s="14" t="n"/>
      <c r="BM404" s="14" t="n"/>
      <c r="BN404" s="14" t="n"/>
      <c r="BO404" s="14" t="n"/>
    </row>
    <row r="405" hidden="1" ht="11.85" customHeight="1">
      <c r="A405" s="14" t="inlineStr">
        <is>
          <t>BP</t>
        </is>
      </c>
      <c r="B405" s="14" t="inlineStr">
        <is>
          <t>16.02.2026</t>
        </is>
      </c>
      <c r="C405" s="14" t="inlineStr">
        <is>
          <t>SSMC1402025</t>
        </is>
      </c>
      <c r="D405" s="14" t="n">
        <v>2600131</v>
      </c>
      <c r="E405" s="14" t="inlineStr">
        <is>
          <t>BP0013</t>
        </is>
      </c>
      <c r="F405" s="8" t="inlineStr">
        <is>
          <t>Povidone Iodine 7.5%-Bulk</t>
        </is>
      </c>
      <c r="G405" s="14" t="n">
        <v>2026000131</v>
      </c>
      <c r="H405" s="14" t="inlineStr">
        <is>
          <t xml:space="preserve">JianErKang Medical Co., Ltd </t>
        </is>
      </c>
      <c r="I405" s="14" t="n"/>
      <c r="J405" s="10" t="inlineStr">
        <is>
          <t xml:space="preserve">PVP-251216 </t>
        </is>
      </c>
      <c r="K405" s="8" t="n"/>
      <c r="L405" s="14" t="inlineStr">
        <is>
          <t>16.12.2025</t>
        </is>
      </c>
      <c r="M405" s="14" t="n"/>
      <c r="N405" s="14" t="inlineStr">
        <is>
          <t>15.12.2030</t>
        </is>
      </c>
      <c r="O405" s="14" t="n"/>
      <c r="P405" s="10" t="inlineStr">
        <is>
          <t>NA</t>
        </is>
      </c>
      <c r="Q405" s="14" t="n"/>
      <c r="R405" s="21" t="n">
        <v>107</v>
      </c>
      <c r="S405" s="12" t="n">
        <v>25</v>
      </c>
      <c r="T405" s="12" t="n"/>
      <c r="U405" s="13">
        <f>R405*S405+T405</f>
        <v/>
      </c>
      <c r="V405" s="14" t="inlineStr">
        <is>
          <t>Liter</t>
        </is>
      </c>
      <c r="W405" s="14" t="n">
        <v>0.2</v>
      </c>
      <c r="X405" s="14" t="n"/>
      <c r="Y405" s="90" t="n"/>
      <c r="Z405" s="455">
        <f>U405-W405</f>
        <v/>
      </c>
      <c r="AA405" s="456">
        <f>AC405+AH405+AK405+AN405+AQ405+AT405+AW405+AZ405+BC405+BF405+BI405+BL405+BO405</f>
        <v/>
      </c>
      <c r="AB405" s="457" t="n">
        <v>2675</v>
      </c>
      <c r="AC405" s="458">
        <f>Z405-AD405-AE405-AB405</f>
        <v/>
      </c>
      <c r="AD405" s="459" t="n"/>
      <c r="AE405" s="462" t="n">
        <v>0</v>
      </c>
      <c r="AF405" s="14" t="n"/>
      <c r="AG405" s="14" t="n"/>
      <c r="AH405" s="14" t="n"/>
      <c r="AI405" s="14" t="n"/>
      <c r="AJ405" s="14" t="n"/>
      <c r="AK405" s="14" t="n"/>
      <c r="AL405" s="14" t="n"/>
      <c r="AM405" s="14" t="n"/>
      <c r="AN405" s="14" t="n"/>
      <c r="AO405" s="14" t="n"/>
      <c r="AP405" s="14" t="n"/>
      <c r="AQ405" s="14" t="n"/>
      <c r="AR405" s="14" t="n"/>
      <c r="AS405" s="14" t="n"/>
      <c r="AT405" s="14" t="n"/>
      <c r="AU405" s="14" t="n"/>
      <c r="AV405" s="14" t="n"/>
      <c r="AW405" s="14" t="n"/>
      <c r="AX405" s="14" t="n"/>
      <c r="AY405" s="14" t="n"/>
      <c r="AZ405" s="14" t="n"/>
      <c r="BA405" s="14" t="n"/>
      <c r="BB405" s="14" t="n"/>
      <c r="BC405" s="14" t="n"/>
      <c r="BD405" s="14" t="n"/>
      <c r="BE405" s="14" t="n"/>
      <c r="BF405" s="14" t="n"/>
      <c r="BG405" s="14" t="n"/>
      <c r="BH405" s="14" t="n"/>
      <c r="BI405" s="14" t="n"/>
      <c r="BJ405" s="14" t="n"/>
      <c r="BK405" s="14" t="n"/>
      <c r="BL405" s="14" t="n"/>
      <c r="BM405" s="14" t="n"/>
      <c r="BN405" s="14" t="n"/>
      <c r="BO405" s="14" t="n"/>
    </row>
    <row r="406" hidden="1" ht="11.85" customHeight="1">
      <c r="A406" s="14" t="inlineStr">
        <is>
          <t>PP</t>
        </is>
      </c>
      <c r="B406" s="14" t="inlineStr">
        <is>
          <t>16.02.2026</t>
        </is>
      </c>
      <c r="C406" s="14" t="inlineStr">
        <is>
          <t>SSMC1402025</t>
        </is>
      </c>
      <c r="D406" s="14" t="n">
        <v>2600132</v>
      </c>
      <c r="E406" s="14" t="inlineStr">
        <is>
          <t>PP0092</t>
        </is>
      </c>
      <c r="F406" s="8" t="inlineStr">
        <is>
          <t>Transparent Plastic Bottom Film 420mm width 330 Thickness</t>
        </is>
      </c>
      <c r="G406" s="14" t="n">
        <v>2026000132</v>
      </c>
      <c r="H406" s="14" t="inlineStr">
        <is>
          <t xml:space="preserve">JianErKang Medical Co., Ltd </t>
        </is>
      </c>
      <c r="I406" s="14" t="n"/>
      <c r="J406" s="10" t="inlineStr">
        <is>
          <t>FKB-251216</t>
        </is>
      </c>
      <c r="K406" s="8" t="n"/>
      <c r="L406" s="14" t="inlineStr">
        <is>
          <t>16.12.2025</t>
        </is>
      </c>
      <c r="M406" s="14" t="n"/>
      <c r="N406" s="14" t="inlineStr">
        <is>
          <t>15.12.2030</t>
        </is>
      </c>
      <c r="O406" s="14" t="n"/>
      <c r="P406" s="10" t="inlineStr">
        <is>
          <t>NA</t>
        </is>
      </c>
      <c r="Q406" s="14" t="n"/>
      <c r="R406" s="21" t="n">
        <v>61</v>
      </c>
      <c r="S406" s="12" t="n">
        <v>40</v>
      </c>
      <c r="T406" s="12" t="n"/>
      <c r="U406" s="13">
        <f>R406*S406+T406</f>
        <v/>
      </c>
      <c r="V406" s="14" t="inlineStr">
        <is>
          <t>Kg</t>
        </is>
      </c>
      <c r="W406" s="14" t="n">
        <v>2.275</v>
      </c>
      <c r="X406" s="14" t="n"/>
      <c r="Y406" s="90" t="n"/>
      <c r="Z406" s="455">
        <f>U406-W406</f>
        <v/>
      </c>
      <c r="AA406" s="456">
        <f>AC406+AH406+AK406+AN406+AQ406+AT406+AW406+AZ406+BC406+BF406+BI406+BL406+BO406</f>
        <v/>
      </c>
      <c r="AB406" s="457" t="n">
        <v>0</v>
      </c>
      <c r="AC406" s="458">
        <f>Z406-AD406-AE406-AB406</f>
        <v/>
      </c>
      <c r="AD406" s="459" t="n"/>
      <c r="AE406" s="462" t="n">
        <v>0</v>
      </c>
      <c r="AF406" s="14" t="inlineStr">
        <is>
          <t>19.02.2026</t>
        </is>
      </c>
      <c r="AG406" s="14" t="inlineStr">
        <is>
          <t>L26B006</t>
        </is>
      </c>
      <c r="AH406" s="14" t="n">
        <v>-122</v>
      </c>
      <c r="AI406" s="14" t="inlineStr">
        <is>
          <t>24.02.2026</t>
        </is>
      </c>
      <c r="AJ406" s="14" t="inlineStr">
        <is>
          <t>L26B011</t>
        </is>
      </c>
      <c r="AK406" s="14" t="n">
        <v>-81.2</v>
      </c>
      <c r="AL406" s="14" t="n"/>
      <c r="AM406" s="14" t="n"/>
      <c r="AN406" s="14" t="n"/>
      <c r="AO406" s="14" t="n"/>
      <c r="AP406" s="14" t="n"/>
      <c r="AQ406" s="14" t="n"/>
      <c r="AR406" s="14" t="n"/>
      <c r="AS406" s="14" t="n"/>
      <c r="AT406" s="14" t="n"/>
      <c r="AU406" s="14" t="n"/>
      <c r="AV406" s="14" t="n"/>
      <c r="AW406" s="14" t="n"/>
      <c r="AX406" s="14" t="n"/>
      <c r="AY406" s="14" t="n"/>
      <c r="AZ406" s="14" t="n"/>
      <c r="BA406" s="14" t="n"/>
      <c r="BB406" s="14" t="n"/>
      <c r="BC406" s="14" t="n"/>
      <c r="BD406" s="14" t="n"/>
      <c r="BE406" s="14" t="n"/>
      <c r="BF406" s="14" t="n"/>
      <c r="BG406" s="14" t="n"/>
      <c r="BH406" s="14" t="n"/>
      <c r="BI406" s="14" t="n"/>
      <c r="BJ406" s="14" t="n"/>
      <c r="BK406" s="14" t="n"/>
      <c r="BL406" s="14" t="n"/>
      <c r="BM406" s="14" t="n"/>
      <c r="BN406" s="14" t="n"/>
      <c r="BO406" s="14" t="n"/>
    </row>
    <row r="407" hidden="1" ht="11.85" customHeight="1">
      <c r="A407" s="14" t="inlineStr">
        <is>
          <t>PP</t>
        </is>
      </c>
      <c r="B407" s="14" t="inlineStr">
        <is>
          <t>16.02.2026</t>
        </is>
      </c>
      <c r="C407" s="14" t="inlineStr">
        <is>
          <t>SSMC1402025</t>
        </is>
      </c>
      <c r="D407" s="14" t="n">
        <v>2600133</v>
      </c>
      <c r="E407" s="14" t="inlineStr">
        <is>
          <t>PP0043</t>
        </is>
      </c>
      <c r="F407" s="8" t="inlineStr">
        <is>
          <t>Nail Cleaner-White</t>
        </is>
      </c>
      <c r="G407" s="14" t="n">
        <v>2026000133</v>
      </c>
      <c r="H407" s="14" t="inlineStr">
        <is>
          <t xml:space="preserve">JianErKang Medical Co., Ltd </t>
        </is>
      </c>
      <c r="I407" s="14" t="n"/>
      <c r="J407" s="10" t="inlineStr">
        <is>
          <t>PK-251216</t>
        </is>
      </c>
      <c r="K407" s="8" t="n"/>
      <c r="L407" s="14" t="inlineStr">
        <is>
          <t>16.12.2025</t>
        </is>
      </c>
      <c r="M407" s="14" t="n"/>
      <c r="N407" s="14" t="inlineStr">
        <is>
          <t>15.12.2030</t>
        </is>
      </c>
      <c r="O407" s="14" t="n"/>
      <c r="P407" s="10" t="inlineStr">
        <is>
          <t>NA</t>
        </is>
      </c>
      <c r="Q407" s="14" t="n"/>
      <c r="R407" s="21" t="n">
        <v>31</v>
      </c>
      <c r="S407" s="12" t="n">
        <v>25000</v>
      </c>
      <c r="T407" s="12" t="n"/>
      <c r="U407" s="13">
        <f>R407*S407+T407</f>
        <v/>
      </c>
      <c r="V407" s="14" t="inlineStr">
        <is>
          <t>No.</t>
        </is>
      </c>
      <c r="W407" s="14" t="n">
        <v>74</v>
      </c>
      <c r="X407" s="14" t="n"/>
      <c r="Y407" s="90" t="n"/>
      <c r="Z407" s="455">
        <f>U407-W407</f>
        <v/>
      </c>
      <c r="AA407" s="456">
        <f>AC407+AH407+AK407+AN407+AQ407+AT407+AW407+AZ407+BC407+BF407+BI407+BL407+BO407</f>
        <v/>
      </c>
      <c r="AB407" s="457" t="n">
        <v>0</v>
      </c>
      <c r="AC407" s="458">
        <f>Z407-AD407-AE407-AB407</f>
        <v/>
      </c>
      <c r="AD407" s="459" t="n"/>
      <c r="AE407" s="462" t="n">
        <v>0</v>
      </c>
      <c r="AF407" s="14" t="inlineStr">
        <is>
          <t>17.02.2026</t>
        </is>
      </c>
      <c r="AG407" s="14" t="inlineStr">
        <is>
          <t>L26B005</t>
        </is>
      </c>
      <c r="AH407" s="14" t="n">
        <v>-10000</v>
      </c>
      <c r="AI407" s="14" t="inlineStr">
        <is>
          <t>18.02.2026</t>
        </is>
      </c>
      <c r="AJ407" s="14" t="inlineStr">
        <is>
          <t>L26B006</t>
        </is>
      </c>
      <c r="AK407" s="14" t="n">
        <v>-49981</v>
      </c>
      <c r="AL407" s="14" t="inlineStr">
        <is>
          <t>19.02.2026</t>
        </is>
      </c>
      <c r="AM407" s="14" t="inlineStr">
        <is>
          <t>L26B006</t>
        </is>
      </c>
      <c r="AN407" s="14" t="n">
        <v>-35000</v>
      </c>
      <c r="AO407" s="14" t="inlineStr">
        <is>
          <t>24.02.2026</t>
        </is>
      </c>
      <c r="AP407" s="14" t="inlineStr">
        <is>
          <t>L26B011</t>
        </is>
      </c>
      <c r="AQ407" s="14" t="n">
        <v>-35000</v>
      </c>
      <c r="AR407" s="14" t="n"/>
      <c r="AS407" s="14" t="n"/>
      <c r="AT407" s="14" t="n"/>
      <c r="AU407" s="14" t="n"/>
      <c r="AV407" s="14" t="n"/>
      <c r="AW407" s="14" t="n"/>
      <c r="AX407" s="14" t="n"/>
      <c r="AY407" s="14" t="n"/>
      <c r="AZ407" s="14" t="n"/>
      <c r="BA407" s="14" t="n"/>
      <c r="BB407" s="14" t="n"/>
      <c r="BC407" s="14" t="n"/>
      <c r="BD407" s="14" t="n"/>
      <c r="BE407" s="14" t="n"/>
      <c r="BF407" s="14" t="n"/>
      <c r="BG407" s="14" t="n"/>
      <c r="BH407" s="14" t="n"/>
      <c r="BI407" s="14" t="n"/>
      <c r="BJ407" s="14" t="n"/>
      <c r="BK407" s="14" t="n"/>
      <c r="BL407" s="14" t="n"/>
      <c r="BM407" s="14" t="n"/>
      <c r="BN407" s="14" t="n"/>
      <c r="BO407" s="14" t="n"/>
    </row>
    <row r="408" hidden="1" ht="11.85" customHeight="1">
      <c r="A408" s="14" t="inlineStr">
        <is>
          <t>SP</t>
        </is>
      </c>
      <c r="B408" s="14" t="inlineStr">
        <is>
          <t>16.02.2026</t>
        </is>
      </c>
      <c r="C408" s="14" t="inlineStr">
        <is>
          <t>SSMC0012026R1</t>
        </is>
      </c>
      <c r="D408" s="14" t="n">
        <v>2600134</v>
      </c>
      <c r="E408" s="14" t="inlineStr">
        <is>
          <t>SP0226</t>
        </is>
      </c>
      <c r="F408" s="8" t="inlineStr">
        <is>
          <t>Pamphlet-Prox-fem Sachet</t>
        </is>
      </c>
      <c r="G408" s="14" t="n">
        <v>2026000134</v>
      </c>
      <c r="H408" s="14" t="inlineStr">
        <is>
          <t xml:space="preserve">Al- Hayat House Factory for product packaging </t>
        </is>
      </c>
      <c r="I408" s="14" t="n"/>
      <c r="J408" s="10" t="inlineStr">
        <is>
          <t>N.A</t>
        </is>
      </c>
      <c r="K408" s="8" t="n"/>
      <c r="L408" s="14" t="inlineStr">
        <is>
          <t>15.02.2026</t>
        </is>
      </c>
      <c r="M408" s="14" t="n"/>
      <c r="N408" s="14" t="inlineStr">
        <is>
          <t>14.02.2029</t>
        </is>
      </c>
      <c r="O408" s="14" t="n"/>
      <c r="P408" s="10" t="inlineStr">
        <is>
          <t>NA</t>
        </is>
      </c>
      <c r="Q408" s="14" t="n"/>
      <c r="R408" s="21" t="n"/>
      <c r="S408" s="12" t="n"/>
      <c r="T408" s="12" t="n"/>
      <c r="U408" s="13" t="n">
        <v>11609</v>
      </c>
      <c r="V408" s="14" t="inlineStr">
        <is>
          <t>No.</t>
        </is>
      </c>
      <c r="W408" s="14" t="n">
        <v>10</v>
      </c>
      <c r="X408" s="14" t="n"/>
      <c r="Y408" s="90" t="n"/>
      <c r="Z408" s="455">
        <f>U408-W408</f>
        <v/>
      </c>
      <c r="AA408" s="456">
        <f>AC408+AH408+AK408+AN408+AQ408+AT408+AW408+AZ408+BC408+BF408+BI408+BL408+BO408</f>
        <v/>
      </c>
      <c r="AB408" s="457" t="n">
        <v>11609</v>
      </c>
      <c r="AC408" s="458">
        <f>Z408-AD408-AE408-AB408</f>
        <v/>
      </c>
      <c r="AD408" s="459" t="n"/>
      <c r="AE408" s="462" t="n">
        <v>0</v>
      </c>
      <c r="AF408" s="14" t="n"/>
      <c r="AG408" s="14" t="n"/>
      <c r="AH408" s="14" t="n"/>
      <c r="AI408" s="14" t="n"/>
      <c r="AJ408" s="14" t="n"/>
      <c r="AK408" s="14" t="n"/>
      <c r="AL408" s="14" t="n"/>
      <c r="AM408" s="14" t="n"/>
      <c r="AN408" s="14" t="n"/>
      <c r="AO408" s="14" t="n"/>
      <c r="AP408" s="14" t="n"/>
      <c r="AQ408" s="14" t="n"/>
      <c r="AR408" s="14" t="n"/>
      <c r="AS408" s="14" t="n"/>
      <c r="AT408" s="14" t="n"/>
      <c r="AU408" s="14" t="n"/>
      <c r="AV408" s="14" t="n"/>
      <c r="AW408" s="14" t="n"/>
      <c r="AX408" s="14" t="n"/>
      <c r="AY408" s="14" t="n"/>
      <c r="AZ408" s="14" t="n"/>
      <c r="BA408" s="14" t="n"/>
      <c r="BB408" s="14" t="n"/>
      <c r="BC408" s="14" t="n"/>
      <c r="BD408" s="14" t="n"/>
      <c r="BE408" s="14" t="n"/>
      <c r="BF408" s="14" t="n"/>
      <c r="BG408" s="14" t="n"/>
      <c r="BH408" s="14" t="n"/>
      <c r="BI408" s="14" t="n"/>
      <c r="BJ408" s="14" t="n"/>
      <c r="BK408" s="14" t="n"/>
      <c r="BL408" s="14" t="n"/>
      <c r="BM408" s="14" t="n"/>
      <c r="BN408" s="14" t="n"/>
      <c r="BO408" s="14" t="n"/>
    </row>
    <row r="409" hidden="1" ht="11.85" customHeight="1">
      <c r="A409" s="14" t="inlineStr">
        <is>
          <t>SP</t>
        </is>
      </c>
      <c r="B409" s="14" t="inlineStr">
        <is>
          <t>16.02.2026</t>
        </is>
      </c>
      <c r="C409" s="14" t="inlineStr">
        <is>
          <t>SSMC0012026R1</t>
        </is>
      </c>
      <c r="D409" s="14" t="n">
        <v>2600135</v>
      </c>
      <c r="E409" s="14" t="inlineStr">
        <is>
          <t>SP0220</t>
        </is>
      </c>
      <c r="F409" s="8" t="inlineStr">
        <is>
          <t>Pamphlet-G1000 Sachet</t>
        </is>
      </c>
      <c r="G409" s="14" t="n">
        <v>2026000135</v>
      </c>
      <c r="H409" s="14" t="inlineStr">
        <is>
          <t xml:space="preserve">Al- Hayat House Factory for product packaging </t>
        </is>
      </c>
      <c r="I409" s="14" t="n"/>
      <c r="J409" s="10" t="inlineStr">
        <is>
          <t>N.A</t>
        </is>
      </c>
      <c r="K409" s="8" t="n"/>
      <c r="L409" s="14" t="inlineStr">
        <is>
          <t>15.02.2026</t>
        </is>
      </c>
      <c r="M409" s="14" t="n"/>
      <c r="N409" s="14" t="inlineStr">
        <is>
          <t>14.02.2029</t>
        </is>
      </c>
      <c r="O409" s="14" t="n"/>
      <c r="P409" s="10" t="inlineStr">
        <is>
          <t>NA</t>
        </is>
      </c>
      <c r="Q409" s="14" t="n"/>
      <c r="R409" s="21" t="n"/>
      <c r="S409" s="12" t="n"/>
      <c r="T409" s="12" t="n"/>
      <c r="U409" s="13" t="n">
        <v>10500</v>
      </c>
      <c r="V409" s="14" t="inlineStr">
        <is>
          <t>No.</t>
        </is>
      </c>
      <c r="W409" s="14" t="n">
        <v>10</v>
      </c>
      <c r="X409" s="14" t="n"/>
      <c r="Y409" s="90" t="n"/>
      <c r="Z409" s="455">
        <f>U409-W409</f>
        <v/>
      </c>
      <c r="AA409" s="456">
        <f>AC409+AH409+AK409+AN409+AQ409+AT409+AW409+AZ409+BC409+BF409+BI409+BL409+BO409</f>
        <v/>
      </c>
      <c r="AB409" s="457" t="n">
        <v>10500</v>
      </c>
      <c r="AC409" s="458">
        <f>Z409-AD409-AE409-AB409</f>
        <v/>
      </c>
      <c r="AD409" s="459" t="n"/>
      <c r="AE409" s="462" t="n">
        <v>0</v>
      </c>
      <c r="AF409" s="14" t="n"/>
      <c r="AG409" s="14" t="n"/>
      <c r="AH409" s="14" t="n"/>
      <c r="AI409" s="14" t="n"/>
      <c r="AJ409" s="14" t="n"/>
      <c r="AK409" s="14" t="n"/>
      <c r="AL409" s="14" t="n"/>
      <c r="AM409" s="14" t="n"/>
      <c r="AN409" s="14" t="n"/>
      <c r="AO409" s="14" t="n"/>
      <c r="AP409" s="14" t="n"/>
      <c r="AQ409" s="14" t="n"/>
      <c r="AR409" s="14" t="n"/>
      <c r="AS409" s="14" t="n"/>
      <c r="AT409" s="14" t="n"/>
      <c r="AU409" s="14" t="n"/>
      <c r="AV409" s="14" t="n"/>
      <c r="AW409" s="14" t="n"/>
      <c r="AX409" s="14" t="n"/>
      <c r="AY409" s="14" t="n"/>
      <c r="AZ409" s="14" t="n"/>
      <c r="BA409" s="14" t="n"/>
      <c r="BB409" s="14" t="n"/>
      <c r="BC409" s="14" t="n"/>
      <c r="BD409" s="14" t="n"/>
      <c r="BE409" s="14" t="n"/>
      <c r="BF409" s="14" t="n"/>
      <c r="BG409" s="14" t="n"/>
      <c r="BH409" s="14" t="n"/>
      <c r="BI409" s="14" t="n"/>
      <c r="BJ409" s="14" t="n"/>
      <c r="BK409" s="14" t="n"/>
      <c r="BL409" s="14" t="n"/>
      <c r="BM409" s="14" t="n"/>
      <c r="BN409" s="14" t="n"/>
      <c r="BO409" s="14" t="n"/>
    </row>
    <row r="410" hidden="1" ht="11.85" customHeight="1">
      <c r="A410" s="14" t="inlineStr">
        <is>
          <t>SP</t>
        </is>
      </c>
      <c r="B410" s="14" t="inlineStr">
        <is>
          <t>16.02.2026</t>
        </is>
      </c>
      <c r="C410" s="14" t="inlineStr">
        <is>
          <t>SSMC0012026R1</t>
        </is>
      </c>
      <c r="D410" s="14" t="n">
        <v>2600136</v>
      </c>
      <c r="E410" s="14" t="inlineStr">
        <is>
          <t>SP0224</t>
        </is>
      </c>
      <c r="F410" s="8" t="inlineStr">
        <is>
          <t>Pamphlet-Ovemer Plus Sachet</t>
        </is>
      </c>
      <c r="G410" s="14" t="n">
        <v>2026000136</v>
      </c>
      <c r="H410" s="14" t="inlineStr">
        <is>
          <t xml:space="preserve">Al- Hayat House Factory for product packaging </t>
        </is>
      </c>
      <c r="I410" s="14" t="n"/>
      <c r="J410" s="10" t="inlineStr">
        <is>
          <t>N.A</t>
        </is>
      </c>
      <c r="K410" s="8" t="n"/>
      <c r="L410" s="14" t="inlineStr">
        <is>
          <t>15.02.2026</t>
        </is>
      </c>
      <c r="M410" s="14" t="n"/>
      <c r="N410" s="14" t="inlineStr">
        <is>
          <t>14.02.2029</t>
        </is>
      </c>
      <c r="O410" s="14" t="n"/>
      <c r="P410" s="10" t="inlineStr">
        <is>
          <t>NA</t>
        </is>
      </c>
      <c r="Q410" s="14" t="n"/>
      <c r="R410" s="21" t="n"/>
      <c r="S410" s="12" t="n"/>
      <c r="T410" s="12" t="n"/>
      <c r="U410" s="13" t="n">
        <v>9216</v>
      </c>
      <c r="V410" s="14" t="inlineStr">
        <is>
          <t>No.</t>
        </is>
      </c>
      <c r="W410" s="14" t="n">
        <v>10</v>
      </c>
      <c r="X410" s="14" t="n"/>
      <c r="Y410" s="90" t="n"/>
      <c r="Z410" s="455">
        <f>U410-W410</f>
        <v/>
      </c>
      <c r="AA410" s="456">
        <f>AC410+AH410+AK410+AN410+AQ410+AT410+AW410+AZ410+BC410+BF410+BI410+BL410+BO410</f>
        <v/>
      </c>
      <c r="AB410" s="457" t="n">
        <v>9216</v>
      </c>
      <c r="AC410" s="458">
        <f>Z410-AD410-AE410-AB410</f>
        <v/>
      </c>
      <c r="AD410" s="459" t="n"/>
      <c r="AE410" s="462" t="n">
        <v>0</v>
      </c>
      <c r="AF410" s="14" t="n"/>
      <c r="AG410" s="14" t="n"/>
      <c r="AH410" s="14" t="n"/>
      <c r="AI410" s="14" t="n"/>
      <c r="AJ410" s="14" t="n"/>
      <c r="AK410" s="14" t="n"/>
      <c r="AL410" s="14" t="n"/>
      <c r="AM410" s="14" t="n"/>
      <c r="AN410" s="14" t="n"/>
      <c r="AO410" s="14" t="n"/>
      <c r="AP410" s="14" t="n"/>
      <c r="AQ410" s="14" t="n"/>
      <c r="AR410" s="14" t="n"/>
      <c r="AS410" s="14" t="n"/>
      <c r="AT410" s="14" t="n"/>
      <c r="AU410" s="14" t="n"/>
      <c r="AV410" s="14" t="n"/>
      <c r="AW410" s="14" t="n"/>
      <c r="AX410" s="14" t="n"/>
      <c r="AY410" s="14" t="n"/>
      <c r="AZ410" s="14" t="n"/>
      <c r="BA410" s="14" t="n"/>
      <c r="BB410" s="14" t="n"/>
      <c r="BC410" s="14" t="n"/>
      <c r="BD410" s="14" t="n"/>
      <c r="BE410" s="14" t="n"/>
      <c r="BF410" s="14" t="n"/>
      <c r="BG410" s="14" t="n"/>
      <c r="BH410" s="14" t="n"/>
      <c r="BI410" s="14" t="n"/>
      <c r="BJ410" s="14" t="n"/>
      <c r="BK410" s="14" t="n"/>
      <c r="BL410" s="14" t="n"/>
      <c r="BM410" s="14" t="n"/>
      <c r="BN410" s="14" t="n"/>
      <c r="BO410" s="14" t="n"/>
    </row>
    <row r="411" hidden="1" ht="11.85" customHeight="1">
      <c r="A411" s="14" t="inlineStr">
        <is>
          <t>SP</t>
        </is>
      </c>
      <c r="B411" s="14" t="inlineStr">
        <is>
          <t>16.02.2026</t>
        </is>
      </c>
      <c r="C411" s="14" t="inlineStr">
        <is>
          <t>SSMC0012026R1</t>
        </is>
      </c>
      <c r="D411" s="14" t="n">
        <v>2600137</v>
      </c>
      <c r="E411" s="14" t="inlineStr">
        <is>
          <t>SP0227</t>
        </is>
      </c>
      <c r="F411" s="8" t="inlineStr">
        <is>
          <t>Box-ProxFort Sachet</t>
        </is>
      </c>
      <c r="G411" s="14" t="n">
        <v>2026000137</v>
      </c>
      <c r="H411" s="14" t="inlineStr">
        <is>
          <t xml:space="preserve">Al- Hayat House Factory for product packaging </t>
        </is>
      </c>
      <c r="I411" s="14" t="n"/>
      <c r="J411" s="10" t="inlineStr">
        <is>
          <t>N.A</t>
        </is>
      </c>
      <c r="K411" s="8" t="n"/>
      <c r="L411" s="14" t="inlineStr">
        <is>
          <t>15.02.2026</t>
        </is>
      </c>
      <c r="M411" s="14" t="n"/>
      <c r="N411" s="14" t="inlineStr">
        <is>
          <t>14.02.2029</t>
        </is>
      </c>
      <c r="O411" s="14" t="n"/>
      <c r="P411" s="10" t="inlineStr">
        <is>
          <t>NA</t>
        </is>
      </c>
      <c r="Q411" s="14" t="n"/>
      <c r="R411" s="21" t="n"/>
      <c r="S411" s="12" t="n"/>
      <c r="T411" s="12" t="n"/>
      <c r="U411" s="13" t="n">
        <v>21000</v>
      </c>
      <c r="V411" s="14" t="inlineStr">
        <is>
          <t>No.</t>
        </is>
      </c>
      <c r="W411" s="14" t="n">
        <v>15</v>
      </c>
      <c r="X411" s="14" t="n"/>
      <c r="Y411" s="90" t="n"/>
      <c r="Z411" s="455">
        <f>U411-W411</f>
        <v/>
      </c>
      <c r="AA411" s="456">
        <f>AC411+AH411+AK411+AN411+AQ411+AT411+AW411+AZ411+BC411+BF411+BI411+BL411+BO411</f>
        <v/>
      </c>
      <c r="AB411" s="457" t="n">
        <v>21000</v>
      </c>
      <c r="AC411" s="458">
        <f>Z411-AD411-AE411-AB411</f>
        <v/>
      </c>
      <c r="AD411" s="459" t="n"/>
      <c r="AE411" s="462" t="n">
        <v>0</v>
      </c>
      <c r="AF411" s="14" t="inlineStr">
        <is>
          <t>19.02.2026</t>
        </is>
      </c>
      <c r="AG411" s="14" t="inlineStr">
        <is>
          <t>FT</t>
        </is>
      </c>
      <c r="AH411" s="14" t="n">
        <v>-10</v>
      </c>
      <c r="AI411" s="14" t="n"/>
      <c r="AJ411" s="14" t="n"/>
      <c r="AK411" s="14" t="n"/>
      <c r="AL411" s="14" t="n"/>
      <c r="AM411" s="14" t="n"/>
      <c r="AN411" s="14" t="n"/>
      <c r="AO411" s="14" t="n"/>
      <c r="AP411" s="14" t="n"/>
      <c r="AQ411" s="14" t="n"/>
      <c r="AR411" s="14" t="n"/>
      <c r="AS411" s="14" t="n"/>
      <c r="AT411" s="14" t="n"/>
      <c r="AU411" s="14" t="n"/>
      <c r="AV411" s="14" t="n"/>
      <c r="AW411" s="14" t="n"/>
      <c r="AX411" s="14" t="n"/>
      <c r="AY411" s="14" t="n"/>
      <c r="AZ411" s="14" t="n"/>
      <c r="BA411" s="14" t="n"/>
      <c r="BB411" s="14" t="n"/>
      <c r="BC411" s="14" t="n"/>
      <c r="BD411" s="14" t="n"/>
      <c r="BE411" s="14" t="n"/>
      <c r="BF411" s="14" t="n"/>
      <c r="BG411" s="14" t="n"/>
      <c r="BH411" s="14" t="n"/>
      <c r="BI411" s="14" t="n"/>
      <c r="BJ411" s="14" t="n"/>
      <c r="BK411" s="14" t="n"/>
      <c r="BL411" s="14" t="n"/>
      <c r="BM411" s="14" t="n"/>
      <c r="BN411" s="14" t="n"/>
      <c r="BO411" s="14" t="n"/>
    </row>
    <row r="412" hidden="1" ht="11.85" customHeight="1">
      <c r="A412" s="14" t="inlineStr">
        <is>
          <t>SP</t>
        </is>
      </c>
      <c r="B412" s="14" t="inlineStr">
        <is>
          <t>16.02.2026</t>
        </is>
      </c>
      <c r="C412" s="14" t="inlineStr">
        <is>
          <t>SSMC0012026R1</t>
        </is>
      </c>
      <c r="D412" s="14" t="n">
        <v>2600138</v>
      </c>
      <c r="E412" s="14" t="inlineStr">
        <is>
          <t>SP0078</t>
        </is>
      </c>
      <c r="F412" s="8" t="inlineStr">
        <is>
          <t>Pamphlet-Fertiovum Sachet</t>
        </is>
      </c>
      <c r="G412" s="14" t="n">
        <v>2026000138</v>
      </c>
      <c r="H412" s="14" t="inlineStr">
        <is>
          <t xml:space="preserve">Al- Hayat House Factory for product packaging </t>
        </is>
      </c>
      <c r="I412" s="14" t="n"/>
      <c r="J412" s="10" t="inlineStr">
        <is>
          <t>N.A</t>
        </is>
      </c>
      <c r="K412" s="8" t="n"/>
      <c r="L412" s="14" t="inlineStr">
        <is>
          <t>15.02.2026</t>
        </is>
      </c>
      <c r="M412" s="14" t="n"/>
      <c r="N412" s="14" t="inlineStr">
        <is>
          <t>14.02.2029</t>
        </is>
      </c>
      <c r="O412" s="14" t="n"/>
      <c r="P412" s="10" t="inlineStr">
        <is>
          <t>NA</t>
        </is>
      </c>
      <c r="Q412" s="14" t="n"/>
      <c r="R412" s="21" t="n"/>
      <c r="S412" s="12" t="n"/>
      <c r="T412" s="12" t="n"/>
      <c r="U412" s="13" t="n">
        <v>6650</v>
      </c>
      <c r="V412" s="14" t="inlineStr">
        <is>
          <t>No.</t>
        </is>
      </c>
      <c r="W412" s="14" t="n">
        <v>5</v>
      </c>
      <c r="X412" s="14" t="n"/>
      <c r="Y412" s="90" t="n"/>
      <c r="Z412" s="455">
        <f>U412-W412</f>
        <v/>
      </c>
      <c r="AA412" s="456">
        <f>AC412+AH412+AK412+AN412+AQ412+AT412+AW412+AZ412+BC412+BF412+BI412+BL412+BO412</f>
        <v/>
      </c>
      <c r="AB412" s="457" t="n">
        <v>6650</v>
      </c>
      <c r="AC412" s="458">
        <f>Z412-AD412-AE412-AB412</f>
        <v/>
      </c>
      <c r="AD412" s="459" t="n"/>
      <c r="AE412" s="462" t="n">
        <v>0</v>
      </c>
      <c r="AF412" s="14" t="n"/>
      <c r="AG412" s="14" t="n"/>
      <c r="AH412" s="14" t="n"/>
      <c r="AI412" s="14" t="n"/>
      <c r="AJ412" s="14" t="n"/>
      <c r="AK412" s="14" t="n"/>
      <c r="AL412" s="14" t="n"/>
      <c r="AM412" s="14" t="n"/>
      <c r="AN412" s="14" t="n"/>
      <c r="AO412" s="14" t="n"/>
      <c r="AP412" s="14" t="n"/>
      <c r="AQ412" s="14" t="n"/>
      <c r="AR412" s="14" t="n"/>
      <c r="AS412" s="14" t="n"/>
      <c r="AT412" s="14" t="n"/>
      <c r="AU412" s="14" t="n"/>
      <c r="AV412" s="14" t="n"/>
      <c r="AW412" s="14" t="n"/>
      <c r="AX412" s="14" t="n"/>
      <c r="AY412" s="14" t="n"/>
      <c r="AZ412" s="14" t="n"/>
      <c r="BA412" s="14" t="n"/>
      <c r="BB412" s="14" t="n"/>
      <c r="BC412" s="14" t="n"/>
      <c r="BD412" s="14" t="n"/>
      <c r="BE412" s="14" t="n"/>
      <c r="BF412" s="14" t="n"/>
      <c r="BG412" s="14" t="n"/>
      <c r="BH412" s="14" t="n"/>
      <c r="BI412" s="14" t="n"/>
      <c r="BJ412" s="14" t="n"/>
      <c r="BK412" s="14" t="n"/>
      <c r="BL412" s="14" t="n"/>
      <c r="BM412" s="14" t="n"/>
      <c r="BN412" s="14" t="n"/>
      <c r="BO412" s="14" t="n"/>
    </row>
    <row r="413" hidden="1" ht="11.85" customHeight="1">
      <c r="A413" s="14" t="inlineStr">
        <is>
          <t>SP</t>
        </is>
      </c>
      <c r="B413" s="14" t="inlineStr">
        <is>
          <t>16.02.2026</t>
        </is>
      </c>
      <c r="C413" s="14" t="inlineStr">
        <is>
          <t>SSMC0012026R1</t>
        </is>
      </c>
      <c r="D413" s="14" t="n">
        <v>2600139</v>
      </c>
      <c r="E413" s="14" t="inlineStr">
        <is>
          <t>SP0179</t>
        </is>
      </c>
      <c r="F413" s="8" t="inlineStr">
        <is>
          <t>Box-Prime Ultra Sachet</t>
        </is>
      </c>
      <c r="G413" s="14" t="n">
        <v>2026000139</v>
      </c>
      <c r="H413" s="14" t="inlineStr">
        <is>
          <t xml:space="preserve">Al- Hayat House Factory for product packaging </t>
        </is>
      </c>
      <c r="I413" s="14" t="n"/>
      <c r="J413" s="10" t="inlineStr">
        <is>
          <t>N.A</t>
        </is>
      </c>
      <c r="K413" s="8" t="n"/>
      <c r="L413" s="14" t="inlineStr">
        <is>
          <t>15.02.2026</t>
        </is>
      </c>
      <c r="M413" s="14" t="n"/>
      <c r="N413" s="14" t="inlineStr">
        <is>
          <t>14.02.2029</t>
        </is>
      </c>
      <c r="O413" s="14" t="n"/>
      <c r="P413" s="10" t="inlineStr">
        <is>
          <t>NA</t>
        </is>
      </c>
      <c r="Q413" s="14" t="n"/>
      <c r="R413" s="21" t="n"/>
      <c r="S413" s="12" t="n"/>
      <c r="T413" s="12" t="n"/>
      <c r="U413" s="13" t="n">
        <v>16200</v>
      </c>
      <c r="V413" s="14" t="inlineStr">
        <is>
          <t>No.</t>
        </is>
      </c>
      <c r="W413" s="14" t="n">
        <v>15</v>
      </c>
      <c r="X413" s="14" t="n"/>
      <c r="Y413" s="90" t="n"/>
      <c r="Z413" s="455">
        <f>U413-W413</f>
        <v/>
      </c>
      <c r="AA413" s="456">
        <f>AC413+AH413+AK413+AN413+AQ413+AT413+AW413+AZ413+BC413+BF413+BI413+BL413+BO413</f>
        <v/>
      </c>
      <c r="AB413" s="457" t="n">
        <v>16200</v>
      </c>
      <c r="AC413" s="458">
        <f>Z413-AD413-AE413-AB413</f>
        <v/>
      </c>
      <c r="AD413" s="459" t="n"/>
      <c r="AE413" s="462" t="n">
        <v>0</v>
      </c>
      <c r="AF413" s="14" t="inlineStr">
        <is>
          <t>19.02.2026</t>
        </is>
      </c>
      <c r="AG413" s="14" t="inlineStr">
        <is>
          <t>FT</t>
        </is>
      </c>
      <c r="AH413" s="14" t="n">
        <v>-10</v>
      </c>
      <c r="AI413" s="14" t="n"/>
      <c r="AJ413" s="14" t="n"/>
      <c r="AK413" s="14" t="n"/>
      <c r="AL413" s="14" t="n"/>
      <c r="AM413" s="14" t="n"/>
      <c r="AN413" s="14" t="n"/>
      <c r="AO413" s="14" t="n"/>
      <c r="AP413" s="14" t="n"/>
      <c r="AQ413" s="14" t="n"/>
      <c r="AR413" s="14" t="n"/>
      <c r="AS413" s="14" t="n"/>
      <c r="AT413" s="14" t="n"/>
      <c r="AU413" s="14" t="n"/>
      <c r="AV413" s="14" t="n"/>
      <c r="AW413" s="14" t="n"/>
      <c r="AX413" s="14" t="n"/>
      <c r="AY413" s="14" t="n"/>
      <c r="AZ413" s="14" t="n"/>
      <c r="BA413" s="14" t="n"/>
      <c r="BB413" s="14" t="n"/>
      <c r="BC413" s="14" t="n"/>
      <c r="BD413" s="14" t="n"/>
      <c r="BE413" s="14" t="n"/>
      <c r="BF413" s="14" t="n"/>
      <c r="BG413" s="14" t="n"/>
      <c r="BH413" s="14" t="n"/>
      <c r="BI413" s="14" t="n"/>
      <c r="BJ413" s="14" t="n"/>
      <c r="BK413" s="14" t="n"/>
      <c r="BL413" s="14" t="n"/>
      <c r="BM413" s="14" t="n"/>
      <c r="BN413" s="14" t="n"/>
      <c r="BO413" s="14" t="n"/>
    </row>
    <row r="414" hidden="1" ht="11.85" customHeight="1">
      <c r="A414" s="14" t="inlineStr">
        <is>
          <t>SP</t>
        </is>
      </c>
      <c r="B414" s="14" t="inlineStr">
        <is>
          <t>16.02.2026</t>
        </is>
      </c>
      <c r="C414" s="14" t="inlineStr">
        <is>
          <t>SSMC0012026R1</t>
        </is>
      </c>
      <c r="D414" s="14" t="n">
        <v>2600140</v>
      </c>
      <c r="E414" s="14" t="inlineStr">
        <is>
          <t>SP0077</t>
        </is>
      </c>
      <c r="F414" s="8" t="inlineStr">
        <is>
          <t>Box-Fertiovum Sachet-30 Sachet</t>
        </is>
      </c>
      <c r="G414" s="14" t="n">
        <v>2026000140</v>
      </c>
      <c r="H414" s="14" t="inlineStr">
        <is>
          <t xml:space="preserve">Al- Hayat House Factory for product packaging </t>
        </is>
      </c>
      <c r="I414" s="14" t="n"/>
      <c r="J414" s="10" t="inlineStr">
        <is>
          <t>N.A</t>
        </is>
      </c>
      <c r="K414" s="8" t="n"/>
      <c r="L414" s="14" t="inlineStr">
        <is>
          <t>15.02.2026</t>
        </is>
      </c>
      <c r="M414" s="14" t="n"/>
      <c r="N414" s="14" t="inlineStr">
        <is>
          <t>14.02.2029</t>
        </is>
      </c>
      <c r="O414" s="14" t="n"/>
      <c r="P414" s="10" t="inlineStr">
        <is>
          <t>NA</t>
        </is>
      </c>
      <c r="Q414" s="14" t="n"/>
      <c r="R414" s="21" t="n"/>
      <c r="S414" s="12" t="n"/>
      <c r="T414" s="12" t="n"/>
      <c r="U414" s="13" t="n">
        <v>10750</v>
      </c>
      <c r="V414" s="14" t="inlineStr">
        <is>
          <t>No.</t>
        </is>
      </c>
      <c r="W414" s="14" t="n">
        <v>9</v>
      </c>
      <c r="X414" s="14" t="n"/>
      <c r="Y414" s="90" t="n"/>
      <c r="Z414" s="455">
        <f>U414-W414</f>
        <v/>
      </c>
      <c r="AA414" s="456">
        <f>AC414+AH414+AK414+AN414+AQ414+AT414+AW414+AZ414+BC414+BF414+BI414+BL414+BO414</f>
        <v/>
      </c>
      <c r="AB414" s="457" t="n">
        <v>10750</v>
      </c>
      <c r="AC414" s="458">
        <f>Z414-AD414-AE414-AB414</f>
        <v/>
      </c>
      <c r="AD414" s="459" t="n"/>
      <c r="AE414" s="462" t="n">
        <v>0</v>
      </c>
      <c r="AF414" s="14" t="inlineStr">
        <is>
          <t>19.02.2026</t>
        </is>
      </c>
      <c r="AG414" s="14" t="inlineStr">
        <is>
          <t>FT</t>
        </is>
      </c>
      <c r="AH414" s="14" t="n">
        <v>-10</v>
      </c>
      <c r="AI414" s="14" t="n"/>
      <c r="AJ414" s="14" t="n"/>
      <c r="AK414" s="14" t="n"/>
      <c r="AL414" s="14" t="n"/>
      <c r="AM414" s="14" t="n"/>
      <c r="AN414" s="14" t="n"/>
      <c r="AO414" s="14" t="n"/>
      <c r="AP414" s="14" t="n"/>
      <c r="AQ414" s="14" t="n"/>
      <c r="AR414" s="14" t="n"/>
      <c r="AS414" s="14" t="n"/>
      <c r="AT414" s="14" t="n"/>
      <c r="AU414" s="14" t="n"/>
      <c r="AV414" s="14" t="n"/>
      <c r="AW414" s="14" t="n"/>
      <c r="AX414" s="14" t="n"/>
      <c r="AY414" s="14" t="n"/>
      <c r="AZ414" s="14" t="n"/>
      <c r="BA414" s="14" t="n"/>
      <c r="BB414" s="14" t="n"/>
      <c r="BC414" s="14" t="n"/>
      <c r="BD414" s="14" t="n"/>
      <c r="BE414" s="14" t="n"/>
      <c r="BF414" s="14" t="n"/>
      <c r="BG414" s="14" t="n"/>
      <c r="BH414" s="14" t="n"/>
      <c r="BI414" s="14" t="n"/>
      <c r="BJ414" s="14" t="n"/>
      <c r="BK414" s="14" t="n"/>
      <c r="BL414" s="14" t="n"/>
      <c r="BM414" s="14" t="n"/>
      <c r="BN414" s="14" t="n"/>
      <c r="BO414" s="14" t="n"/>
    </row>
    <row r="415" hidden="1" ht="11.85" customHeight="1">
      <c r="A415" s="14" t="inlineStr">
        <is>
          <t>SP</t>
        </is>
      </c>
      <c r="B415" s="14" t="inlineStr">
        <is>
          <t>16.02.2026</t>
        </is>
      </c>
      <c r="C415" s="14" t="inlineStr">
        <is>
          <t>SSMC0012026R1</t>
        </is>
      </c>
      <c r="D415" s="14" t="n">
        <v>2600141</v>
      </c>
      <c r="E415" s="14" t="inlineStr">
        <is>
          <t>SP0228</t>
        </is>
      </c>
      <c r="F415" s="8" t="inlineStr">
        <is>
          <t>Pamphlet-ProxFort Sachet</t>
        </is>
      </c>
      <c r="G415" s="14" t="n">
        <v>2026000141</v>
      </c>
      <c r="H415" s="14" t="inlineStr">
        <is>
          <t xml:space="preserve">Al- Hayat House Factory for product packaging </t>
        </is>
      </c>
      <c r="I415" s="14" t="n"/>
      <c r="J415" s="10" t="inlineStr">
        <is>
          <t>N.A</t>
        </is>
      </c>
      <c r="K415" s="8" t="n"/>
      <c r="L415" s="14" t="inlineStr">
        <is>
          <t>15.02.2026</t>
        </is>
      </c>
      <c r="M415" s="14" t="n"/>
      <c r="N415" s="14" t="inlineStr">
        <is>
          <t>14.02.2029</t>
        </is>
      </c>
      <c r="O415" s="14" t="n"/>
      <c r="P415" s="10" t="inlineStr">
        <is>
          <t>NA</t>
        </is>
      </c>
      <c r="Q415" s="14" t="n"/>
      <c r="R415" s="21" t="n"/>
      <c r="S415" s="12" t="n"/>
      <c r="T415" s="12" t="n"/>
      <c r="U415" s="13" t="n">
        <v>20193</v>
      </c>
      <c r="V415" s="14" t="inlineStr">
        <is>
          <t>No.</t>
        </is>
      </c>
      <c r="W415" s="14" t="n">
        <v>10</v>
      </c>
      <c r="X415" s="14" t="n"/>
      <c r="Y415" s="90" t="n"/>
      <c r="Z415" s="455">
        <f>U415-W415</f>
        <v/>
      </c>
      <c r="AA415" s="456">
        <f>AC415+AH415+AK415+AN415+AQ415+AT415+AW415+AZ415+BC415+BF415+BI415+BL415+BO415</f>
        <v/>
      </c>
      <c r="AB415" s="457" t="n">
        <v>20193</v>
      </c>
      <c r="AC415" s="458">
        <f>Z415-AD415-AE415-AB415</f>
        <v/>
      </c>
      <c r="AD415" s="459" t="n"/>
      <c r="AE415" s="462" t="n">
        <v>0</v>
      </c>
      <c r="AF415" s="14" t="n"/>
      <c r="AG415" s="14" t="n"/>
      <c r="AH415" s="14" t="n"/>
      <c r="AI415" s="14" t="n"/>
      <c r="AJ415" s="14" t="n"/>
      <c r="AK415" s="14" t="n"/>
      <c r="AL415" s="14" t="n"/>
      <c r="AM415" s="14" t="n"/>
      <c r="AN415" s="14" t="n"/>
      <c r="AO415" s="14" t="n"/>
      <c r="AP415" s="14" t="n"/>
      <c r="AQ415" s="14" t="n"/>
      <c r="AR415" s="14" t="n"/>
      <c r="AS415" s="14" t="n"/>
      <c r="AT415" s="14" t="n"/>
      <c r="AU415" s="14" t="n"/>
      <c r="AV415" s="14" t="n"/>
      <c r="AW415" s="14" t="n"/>
      <c r="AX415" s="14" t="n"/>
      <c r="AY415" s="14" t="n"/>
      <c r="AZ415" s="14" t="n"/>
      <c r="BA415" s="14" t="n"/>
      <c r="BB415" s="14" t="n"/>
      <c r="BC415" s="14" t="n"/>
      <c r="BD415" s="14" t="n"/>
      <c r="BE415" s="14" t="n"/>
      <c r="BF415" s="14" t="n"/>
      <c r="BG415" s="14" t="n"/>
      <c r="BH415" s="14" t="n"/>
      <c r="BI415" s="14" t="n"/>
      <c r="BJ415" s="14" t="n"/>
      <c r="BK415" s="14" t="n"/>
      <c r="BL415" s="14" t="n"/>
      <c r="BM415" s="14" t="n"/>
      <c r="BN415" s="14" t="n"/>
      <c r="BO415" s="14" t="n"/>
    </row>
    <row r="416" hidden="1" ht="11.85" customHeight="1">
      <c r="A416" s="14" t="inlineStr">
        <is>
          <t>SP</t>
        </is>
      </c>
      <c r="B416" s="14" t="inlineStr">
        <is>
          <t>16.02.2026</t>
        </is>
      </c>
      <c r="C416" s="14" t="inlineStr">
        <is>
          <t>SSMC0012026R1</t>
        </is>
      </c>
      <c r="D416" s="14" t="n">
        <v>2600142</v>
      </c>
      <c r="E416" s="14" t="inlineStr">
        <is>
          <t>SP0082</t>
        </is>
      </c>
      <c r="F416" s="8" t="inlineStr">
        <is>
          <t>Pamphlet-Inovari Puls Sachet-30 Sachet</t>
        </is>
      </c>
      <c r="G416" s="14" t="n">
        <v>2026000142</v>
      </c>
      <c r="H416" s="14" t="inlineStr">
        <is>
          <t xml:space="preserve">Al- Hayat House Factory for product packaging </t>
        </is>
      </c>
      <c r="I416" s="14" t="n"/>
      <c r="J416" s="10" t="inlineStr">
        <is>
          <t>N.A</t>
        </is>
      </c>
      <c r="K416" s="8" t="n"/>
      <c r="L416" s="14" t="inlineStr">
        <is>
          <t>15.02.2026</t>
        </is>
      </c>
      <c r="M416" s="14" t="n"/>
      <c r="N416" s="14" t="inlineStr">
        <is>
          <t>14.02.2029</t>
        </is>
      </c>
      <c r="O416" s="14" t="n"/>
      <c r="P416" s="10" t="inlineStr">
        <is>
          <t>NA</t>
        </is>
      </c>
      <c r="Q416" s="14" t="n"/>
      <c r="R416" s="21" t="n"/>
      <c r="S416" s="12" t="n"/>
      <c r="T416" s="12" t="n"/>
      <c r="U416" s="13" t="n">
        <v>11180</v>
      </c>
      <c r="V416" s="14" t="inlineStr">
        <is>
          <t>No.</t>
        </is>
      </c>
      <c r="W416" s="14" t="n">
        <v>10</v>
      </c>
      <c r="X416" s="14" t="n"/>
      <c r="Y416" s="90" t="n"/>
      <c r="Z416" s="455">
        <f>U416-W416</f>
        <v/>
      </c>
      <c r="AA416" s="456">
        <f>AC416+AH416+AK416+AN416+AQ416+AT416+AW416+AZ416+BC416+BF416+BI416+BL416+BO416</f>
        <v/>
      </c>
      <c r="AB416" s="457" t="n">
        <v>11180</v>
      </c>
      <c r="AC416" s="458">
        <f>Z416-AD416-AE416-AB416</f>
        <v/>
      </c>
      <c r="AD416" s="459" t="n"/>
      <c r="AE416" s="462" t="n">
        <v>0</v>
      </c>
      <c r="AF416" s="14" t="n"/>
      <c r="AG416" s="14" t="n"/>
      <c r="AH416" s="14" t="n"/>
      <c r="AI416" s="14" t="n"/>
      <c r="AJ416" s="14" t="n"/>
      <c r="AK416" s="14" t="n"/>
      <c r="AL416" s="14" t="n"/>
      <c r="AM416" s="14" t="n"/>
      <c r="AN416" s="14" t="n"/>
      <c r="AO416" s="14" t="n"/>
      <c r="AP416" s="14" t="n"/>
      <c r="AQ416" s="14" t="n"/>
      <c r="AR416" s="14" t="n"/>
      <c r="AS416" s="14" t="n"/>
      <c r="AT416" s="14" t="n"/>
      <c r="AU416" s="14" t="n"/>
      <c r="AV416" s="14" t="n"/>
      <c r="AW416" s="14" t="n"/>
      <c r="AX416" s="14" t="n"/>
      <c r="AY416" s="14" t="n"/>
      <c r="AZ416" s="14" t="n"/>
      <c r="BA416" s="14" t="n"/>
      <c r="BB416" s="14" t="n"/>
      <c r="BC416" s="14" t="n"/>
      <c r="BD416" s="14" t="n"/>
      <c r="BE416" s="14" t="n"/>
      <c r="BF416" s="14" t="n"/>
      <c r="BG416" s="14" t="n"/>
      <c r="BH416" s="14" t="n"/>
      <c r="BI416" s="14" t="n"/>
      <c r="BJ416" s="14" t="n"/>
      <c r="BK416" s="14" t="n"/>
      <c r="BL416" s="14" t="n"/>
      <c r="BM416" s="14" t="n"/>
      <c r="BN416" s="14" t="n"/>
      <c r="BO416" s="14" t="n"/>
    </row>
    <row r="417" hidden="1" ht="11.85" customHeight="1">
      <c r="A417" s="14" t="inlineStr">
        <is>
          <t>SP</t>
        </is>
      </c>
      <c r="B417" s="14" t="inlineStr">
        <is>
          <t>16.02.2026</t>
        </is>
      </c>
      <c r="C417" s="14" t="inlineStr">
        <is>
          <t>SSMC0012026R1</t>
        </is>
      </c>
      <c r="D417" s="14" t="n">
        <v>2600143</v>
      </c>
      <c r="E417" s="14" t="inlineStr">
        <is>
          <t>SP0196</t>
        </is>
      </c>
      <c r="F417" s="8" t="inlineStr">
        <is>
          <t>Pamphlet-Prime Ultra Sachet</t>
        </is>
      </c>
      <c r="G417" s="14" t="n">
        <v>2026000143</v>
      </c>
      <c r="H417" s="14" t="inlineStr">
        <is>
          <t xml:space="preserve">Al- Hayat House Factory for product packaging </t>
        </is>
      </c>
      <c r="I417" s="14" t="n"/>
      <c r="J417" s="10" t="inlineStr">
        <is>
          <t>N.A</t>
        </is>
      </c>
      <c r="K417" s="8" t="n"/>
      <c r="L417" s="14" t="inlineStr">
        <is>
          <t>15.02.2026</t>
        </is>
      </c>
      <c r="M417" s="14" t="n"/>
      <c r="N417" s="14" t="inlineStr">
        <is>
          <t>14.02.2029</t>
        </is>
      </c>
      <c r="O417" s="14" t="n"/>
      <c r="P417" s="10" t="inlineStr">
        <is>
          <t>NA</t>
        </is>
      </c>
      <c r="Q417" s="14" t="n"/>
      <c r="R417" s="21" t="n"/>
      <c r="S417" s="12" t="n"/>
      <c r="T417" s="12" t="n"/>
      <c r="U417" s="13" t="n">
        <v>14807</v>
      </c>
      <c r="V417" s="14" t="inlineStr">
        <is>
          <t>No.</t>
        </is>
      </c>
      <c r="W417" s="14" t="n">
        <v>10</v>
      </c>
      <c r="X417" s="14" t="n"/>
      <c r="Y417" s="90" t="n"/>
      <c r="Z417" s="455">
        <f>U417-W417</f>
        <v/>
      </c>
      <c r="AA417" s="456">
        <f>AC417+AH417+AK417+AN417+AQ417+AT417+AW417+AZ417+BC417+BF417+BI417+BL417+BO417</f>
        <v/>
      </c>
      <c r="AB417" s="457" t="n">
        <v>14807</v>
      </c>
      <c r="AC417" s="458">
        <f>Z417-AD417-AE417-AB417</f>
        <v/>
      </c>
      <c r="AD417" s="459" t="n"/>
      <c r="AE417" s="462" t="n">
        <v>0</v>
      </c>
      <c r="AF417" s="14" t="n"/>
      <c r="AG417" s="14" t="n"/>
      <c r="AH417" s="14" t="n"/>
      <c r="AI417" s="14" t="n"/>
      <c r="AJ417" s="14" t="n"/>
      <c r="AK417" s="14" t="n"/>
      <c r="AL417" s="14" t="n"/>
      <c r="AM417" s="14" t="n"/>
      <c r="AN417" s="14" t="n"/>
      <c r="AO417" s="14" t="n"/>
      <c r="AP417" s="14" t="n"/>
      <c r="AQ417" s="14" t="n"/>
      <c r="AR417" s="14" t="n"/>
      <c r="AS417" s="14" t="n"/>
      <c r="AT417" s="14" t="n"/>
      <c r="AU417" s="14" t="n"/>
      <c r="AV417" s="14" t="n"/>
      <c r="AW417" s="14" t="n"/>
      <c r="AX417" s="14" t="n"/>
      <c r="AY417" s="14" t="n"/>
      <c r="AZ417" s="14" t="n"/>
      <c r="BA417" s="14" t="n"/>
      <c r="BB417" s="14" t="n"/>
      <c r="BC417" s="14" t="n"/>
      <c r="BD417" s="14" t="n"/>
      <c r="BE417" s="14" t="n"/>
      <c r="BF417" s="14" t="n"/>
      <c r="BG417" s="14" t="n"/>
      <c r="BH417" s="14" t="n"/>
      <c r="BI417" s="14" t="n"/>
      <c r="BJ417" s="14" t="n"/>
      <c r="BK417" s="14" t="n"/>
      <c r="BL417" s="14" t="n"/>
      <c r="BM417" s="14" t="n"/>
      <c r="BN417" s="14" t="n"/>
      <c r="BO417" s="14" t="n"/>
    </row>
    <row r="418" hidden="1" ht="11.85" customHeight="1">
      <c r="A418" s="14" t="inlineStr">
        <is>
          <t>PP</t>
        </is>
      </c>
      <c r="B418" s="14" t="inlineStr">
        <is>
          <t>17.02.2026</t>
        </is>
      </c>
      <c r="C418" s="14" t="inlineStr">
        <is>
          <t>SSMC1342025</t>
        </is>
      </c>
      <c r="D418" s="14" t="n">
        <v>2600144</v>
      </c>
      <c r="E418" s="14" t="inlineStr">
        <is>
          <t>PP0002</t>
        </is>
      </c>
      <c r="F418" s="8" t="inlineStr">
        <is>
          <t>Plastic Bottle 175cc-White colour</t>
        </is>
      </c>
      <c r="G418" s="14" t="n">
        <v>2026000144</v>
      </c>
      <c r="H418" s="14" t="inlineStr">
        <is>
          <t>Hubei Mingda Plastics Produts Co.,Ltd</t>
        </is>
      </c>
      <c r="I418" s="14" t="n"/>
      <c r="J418" s="10" t="inlineStr">
        <is>
          <t>MDTZQ2510221-01</t>
        </is>
      </c>
      <c r="K418" s="8" t="n"/>
      <c r="L418" s="14" t="inlineStr">
        <is>
          <t>27.11.2025</t>
        </is>
      </c>
      <c r="M418" s="14" t="n"/>
      <c r="N418" s="14" t="inlineStr">
        <is>
          <t>26.11.2027</t>
        </is>
      </c>
      <c r="O418" s="14" t="n"/>
      <c r="P418" s="10" t="inlineStr">
        <is>
          <t>NA</t>
        </is>
      </c>
      <c r="Q418" s="14" t="n"/>
      <c r="R418" s="21" t="n"/>
      <c r="S418" s="12" t="n"/>
      <c r="T418" s="12" t="n"/>
      <c r="U418" s="13" t="n">
        <v>7000</v>
      </c>
      <c r="V418" s="14" t="inlineStr">
        <is>
          <t>No.</t>
        </is>
      </c>
      <c r="W418" s="14" t="n">
        <v>38</v>
      </c>
      <c r="X418" s="14" t="n"/>
      <c r="Y418" s="90" t="n"/>
      <c r="Z418" s="455">
        <f>U418-W418</f>
        <v/>
      </c>
      <c r="AA418" s="456">
        <f>AC418+AH418+AK418+AN418+AQ418+AT418+AW418+AZ418+BC418+BF418+BI418+BL418+BO418</f>
        <v/>
      </c>
      <c r="AB418" s="457" t="n">
        <v>0</v>
      </c>
      <c r="AC418" s="458">
        <f>Z418-AD418-AE418-AB418</f>
        <v/>
      </c>
      <c r="AD418" s="459" t="n"/>
      <c r="AE418" s="462" t="n">
        <v>0</v>
      </c>
      <c r="AF418" s="14" t="inlineStr">
        <is>
          <t>17.02.2026</t>
        </is>
      </c>
      <c r="AG418" s="14" t="inlineStr">
        <is>
          <t>C26B001</t>
        </is>
      </c>
      <c r="AH418" s="14" t="n">
        <v>-5212</v>
      </c>
      <c r="AI418" s="14" t="inlineStr">
        <is>
          <t>18.02.2026</t>
        </is>
      </c>
      <c r="AJ418" s="14" t="inlineStr">
        <is>
          <t>R-C26B001</t>
        </is>
      </c>
      <c r="AK418" s="14" t="n">
        <v>431</v>
      </c>
      <c r="AL418" s="14" t="n"/>
      <c r="AM418" s="14" t="n"/>
      <c r="AN418" s="14" t="n"/>
      <c r="AO418" s="14" t="n"/>
      <c r="AP418" s="14" t="n"/>
      <c r="AQ418" s="14" t="n"/>
      <c r="AR418" s="14" t="n"/>
      <c r="AS418" s="14" t="n"/>
      <c r="AT418" s="14" t="n"/>
      <c r="AU418" s="14" t="n"/>
      <c r="AV418" s="14" t="n"/>
      <c r="AW418" s="14" t="n"/>
      <c r="AX418" s="14" t="n"/>
      <c r="AY418" s="14" t="n"/>
      <c r="AZ418" s="14" t="n"/>
      <c r="BA418" s="14" t="n"/>
      <c r="BB418" s="14" t="n"/>
      <c r="BC418" s="14" t="n"/>
      <c r="BD418" s="14" t="n"/>
      <c r="BE418" s="14" t="n"/>
      <c r="BF418" s="14" t="n"/>
      <c r="BG418" s="14" t="n"/>
      <c r="BH418" s="14" t="n"/>
      <c r="BI418" s="14" t="n"/>
      <c r="BJ418" s="14" t="n"/>
      <c r="BK418" s="14" t="n"/>
      <c r="BL418" s="14" t="n"/>
      <c r="BM418" s="14" t="n"/>
      <c r="BN418" s="14" t="n"/>
      <c r="BO418" s="14" t="n"/>
    </row>
    <row r="419" hidden="1" ht="11.85" customHeight="1">
      <c r="A419" s="14" t="inlineStr">
        <is>
          <t>PP</t>
        </is>
      </c>
      <c r="B419" s="14" t="inlineStr">
        <is>
          <t>17.02.2026</t>
        </is>
      </c>
      <c r="C419" s="14" t="inlineStr">
        <is>
          <t>SSMC1342025</t>
        </is>
      </c>
      <c r="D419" s="14" t="n">
        <v>2600145</v>
      </c>
      <c r="E419" s="14" t="inlineStr">
        <is>
          <t>PP0003</t>
        </is>
      </c>
      <c r="F419" s="8" t="inlineStr">
        <is>
          <t>Plastic Caps 48mm-White colour</t>
        </is>
      </c>
      <c r="G419" s="14" t="n">
        <v>2026000145</v>
      </c>
      <c r="H419" s="14" t="inlineStr">
        <is>
          <t>Hubei Mingda Plastics Produts Co.,Ltd</t>
        </is>
      </c>
      <c r="I419" s="14" t="n"/>
      <c r="J419" s="10" t="inlineStr">
        <is>
          <t>MDTZQ2510221-01</t>
        </is>
      </c>
      <c r="K419" s="8" t="n"/>
      <c r="L419" s="14" t="inlineStr">
        <is>
          <t>27.11.2025</t>
        </is>
      </c>
      <c r="M419" s="14" t="n"/>
      <c r="N419" s="14" t="inlineStr">
        <is>
          <t>26.11.2027</t>
        </is>
      </c>
      <c r="O419" s="14" t="n"/>
      <c r="P419" s="10" t="inlineStr">
        <is>
          <t>NA</t>
        </is>
      </c>
      <c r="Q419" s="14" t="n"/>
      <c r="R419" s="21" t="n"/>
      <c r="S419" s="12" t="n"/>
      <c r="T419" s="12" t="n"/>
      <c r="U419" s="13" t="n">
        <v>7000</v>
      </c>
      <c r="V419" s="14" t="inlineStr">
        <is>
          <t>No.</t>
        </is>
      </c>
      <c r="W419" s="14" t="n">
        <v>34</v>
      </c>
      <c r="X419" s="14" t="n"/>
      <c r="Y419" s="90" t="n"/>
      <c r="Z419" s="455">
        <f>U419-W419</f>
        <v/>
      </c>
      <c r="AA419" s="456">
        <f>AC419+AH419+AK419+AN419+AQ419+AT419+AW419+AZ419+BC419+BF419+BI419+BL419+BO419</f>
        <v/>
      </c>
      <c r="AB419" s="457" t="n">
        <v>0</v>
      </c>
      <c r="AC419" s="458">
        <f>Z419-AD419-AE419-AB419</f>
        <v/>
      </c>
      <c r="AD419" s="459" t="n"/>
      <c r="AE419" s="462" t="n">
        <v>0</v>
      </c>
      <c r="AF419" s="14" t="inlineStr">
        <is>
          <t>17.02.2026</t>
        </is>
      </c>
      <c r="AG419" s="14" t="inlineStr">
        <is>
          <t>C26B001</t>
        </is>
      </c>
      <c r="AH419" s="14" t="n">
        <v>-4966</v>
      </c>
      <c r="AI419" s="14" t="inlineStr">
        <is>
          <t>18.02.2026</t>
        </is>
      </c>
      <c r="AJ419" s="14" t="inlineStr">
        <is>
          <t>R-C26B001</t>
        </is>
      </c>
      <c r="AK419" s="14" t="n">
        <v>389</v>
      </c>
      <c r="AL419" s="14" t="n"/>
      <c r="AM419" s="14" t="n"/>
      <c r="AN419" s="14" t="n"/>
      <c r="AO419" s="14" t="n"/>
      <c r="AP419" s="14" t="n"/>
      <c r="AQ419" s="14" t="n"/>
      <c r="AR419" s="14" t="n"/>
      <c r="AS419" s="14" t="n"/>
      <c r="AT419" s="14" t="n"/>
      <c r="AU419" s="14" t="n"/>
      <c r="AV419" s="14" t="n"/>
      <c r="AW419" s="14" t="n"/>
      <c r="AX419" s="14" t="n"/>
      <c r="AY419" s="14" t="n"/>
      <c r="AZ419" s="14" t="n"/>
      <c r="BA419" s="14" t="n"/>
      <c r="BB419" s="14" t="n"/>
      <c r="BC419" s="14" t="n"/>
      <c r="BD419" s="14" t="n"/>
      <c r="BE419" s="14" t="n"/>
      <c r="BF419" s="14" t="n"/>
      <c r="BG419" s="14" t="n"/>
      <c r="BH419" s="14" t="n"/>
      <c r="BI419" s="14" t="n"/>
      <c r="BJ419" s="14" t="n"/>
      <c r="BK419" s="14" t="n"/>
      <c r="BL419" s="14" t="n"/>
      <c r="BM419" s="14" t="n"/>
      <c r="BN419" s="14" t="n"/>
      <c r="BO419" s="14" t="n"/>
    </row>
    <row r="420" hidden="1" ht="11.85" customHeight="1">
      <c r="A420" s="14" t="inlineStr">
        <is>
          <t>PP</t>
        </is>
      </c>
      <c r="B420" s="14" t="inlineStr">
        <is>
          <t>17.02.2026</t>
        </is>
      </c>
      <c r="C420" s="14" t="inlineStr">
        <is>
          <t>SSMC1402025</t>
        </is>
      </c>
      <c r="D420" s="14" t="n">
        <v>2600146</v>
      </c>
      <c r="E420" s="14" t="inlineStr">
        <is>
          <t>PP0042</t>
        </is>
      </c>
      <c r="F420" s="8" t="inlineStr">
        <is>
          <t>Sponge</t>
        </is>
      </c>
      <c r="G420" s="14" t="n">
        <v>2026000146</v>
      </c>
      <c r="H420" s="14" t="inlineStr">
        <is>
          <t xml:space="preserve">JianErKang Medical Co., Ltd </t>
        </is>
      </c>
      <c r="I420" s="14" t="n"/>
      <c r="J420" s="10" t="inlineStr">
        <is>
          <t>SK-251216</t>
        </is>
      </c>
      <c r="K420" s="8" t="n"/>
      <c r="L420" s="14" t="inlineStr">
        <is>
          <t>16.12.2025</t>
        </is>
      </c>
      <c r="M420" s="14" t="n"/>
      <c r="N420" s="14" t="inlineStr">
        <is>
          <t>15.12.2030</t>
        </is>
      </c>
      <c r="O420" s="14" t="n"/>
      <c r="P420" s="10" t="inlineStr">
        <is>
          <t>NA</t>
        </is>
      </c>
      <c r="Q420" s="14" t="n"/>
      <c r="R420" s="21" t="n">
        <v>825</v>
      </c>
      <c r="S420" s="12" t="n">
        <v>200</v>
      </c>
      <c r="T420" s="12" t="n"/>
      <c r="U420" s="13">
        <f>R420*S420+T420</f>
        <v/>
      </c>
      <c r="V420" s="14" t="inlineStr">
        <is>
          <t>No.</t>
        </is>
      </c>
      <c r="W420" s="14" t="n">
        <v>506</v>
      </c>
      <c r="X420" s="14" t="n"/>
      <c r="Y420" s="90" t="n"/>
      <c r="Z420" s="455">
        <f>U420-W420</f>
        <v/>
      </c>
      <c r="AA420" s="456">
        <f>AC420+AH420+AK420+AN420+AQ420+AT420+AW420+AZ420+BC420+BF420+BI420+BL420+BO420</f>
        <v/>
      </c>
      <c r="AB420" s="457" t="n">
        <v>165000</v>
      </c>
      <c r="AC420" s="458">
        <f>Z420-AD420-AE420-AB420</f>
        <v/>
      </c>
      <c r="AD420" s="459" t="n"/>
      <c r="AE420" s="462" t="n">
        <v>0</v>
      </c>
      <c r="AF420" s="14" t="n"/>
      <c r="AG420" s="14" t="n"/>
      <c r="AH420" s="14" t="n"/>
      <c r="AI420" s="14" t="n"/>
      <c r="AJ420" s="14" t="n"/>
      <c r="AK420" s="14" t="n"/>
      <c r="AL420" s="14" t="n"/>
      <c r="AM420" s="14" t="n"/>
      <c r="AN420" s="14" t="n"/>
      <c r="AO420" s="14" t="n"/>
      <c r="AP420" s="14" t="n"/>
      <c r="AQ420" s="14" t="n"/>
      <c r="AR420" s="14" t="n"/>
      <c r="AS420" s="14" t="n"/>
      <c r="AT420" s="14" t="n"/>
      <c r="AU420" s="14" t="n"/>
      <c r="AV420" s="14" t="n"/>
      <c r="AW420" s="14" t="n"/>
      <c r="AX420" s="14" t="n"/>
      <c r="AY420" s="14" t="n"/>
      <c r="AZ420" s="14" t="n"/>
      <c r="BA420" s="14" t="n"/>
      <c r="BB420" s="14" t="n"/>
      <c r="BC420" s="14" t="n"/>
      <c r="BD420" s="14" t="n"/>
      <c r="BE420" s="14" t="n"/>
      <c r="BF420" s="14" t="n"/>
      <c r="BG420" s="14" t="n"/>
      <c r="BH420" s="14" t="n"/>
      <c r="BI420" s="14" t="n"/>
      <c r="BJ420" s="14" t="n"/>
      <c r="BK420" s="14" t="n"/>
      <c r="BL420" s="14" t="n"/>
      <c r="BM420" s="14" t="n"/>
      <c r="BN420" s="14" t="n"/>
      <c r="BO420" s="14" t="n"/>
    </row>
    <row r="421" hidden="1" ht="11.85" customHeight="1">
      <c r="A421" s="14" t="inlineStr">
        <is>
          <t>SP</t>
        </is>
      </c>
      <c r="B421" s="14" t="inlineStr">
        <is>
          <t>17.02.2026</t>
        </is>
      </c>
      <c r="C421" s="14" t="inlineStr">
        <is>
          <t>N.A</t>
        </is>
      </c>
      <c r="D421" s="14" t="n">
        <v>2600147</v>
      </c>
      <c r="E421" s="14" t="inlineStr">
        <is>
          <t>SP0071</t>
        </is>
      </c>
      <c r="F421" s="8" t="inlineStr">
        <is>
          <t>Label Blank [W 5 X L 10cm]</t>
        </is>
      </c>
      <c r="G421" s="14" t="n">
        <v>2026000147</v>
      </c>
      <c r="H421" s="14" t="inlineStr">
        <is>
          <t>Global Pac Saudi</t>
        </is>
      </c>
      <c r="I421" s="14" t="n"/>
      <c r="J421" s="10" t="inlineStr">
        <is>
          <t>FP-ST-5300</t>
        </is>
      </c>
      <c r="K421" s="8" t="n"/>
      <c r="L421" s="35" t="inlineStr">
        <is>
          <t>04.05.2025</t>
        </is>
      </c>
      <c r="M421" s="14" t="n"/>
      <c r="N421" s="14" t="inlineStr">
        <is>
          <t>04.05.2027</t>
        </is>
      </c>
      <c r="O421" s="14" t="n"/>
      <c r="P421" s="10" t="inlineStr">
        <is>
          <t>NA</t>
        </is>
      </c>
      <c r="Q421" s="14" t="n"/>
      <c r="R421" s="21" t="n">
        <v>7</v>
      </c>
      <c r="S421" s="12" t="n">
        <v>1000</v>
      </c>
      <c r="T421" s="12" t="n"/>
      <c r="U421" s="13">
        <f>R421*S421+T421</f>
        <v/>
      </c>
      <c r="V421" s="14" t="inlineStr">
        <is>
          <t>No.</t>
        </is>
      </c>
      <c r="W421" s="14" t="n">
        <v>3</v>
      </c>
      <c r="X421" s="14" t="n"/>
      <c r="Y421" s="90" t="n"/>
      <c r="Z421" s="455">
        <f>U421-W421</f>
        <v/>
      </c>
      <c r="AA421" s="456">
        <f>AC421+AH421+AK421+AN421+AQ421+AT421+AW421+AZ421+BC421+BF421+BI421+BL421+BO421</f>
        <v/>
      </c>
      <c r="AB421" s="457" t="n">
        <v>0</v>
      </c>
      <c r="AC421" s="458">
        <f>Z421-AD421-AE421-AB421</f>
        <v/>
      </c>
      <c r="AD421" s="459" t="n"/>
      <c r="AE421" s="462" t="n">
        <v>0</v>
      </c>
      <c r="AF421" s="14" t="inlineStr">
        <is>
          <t>18.02.2026</t>
        </is>
      </c>
      <c r="AG421" s="14" t="inlineStr">
        <is>
          <t>L26B006</t>
        </is>
      </c>
      <c r="AH421" s="14" t="n">
        <v>-997</v>
      </c>
      <c r="AI421" s="14" t="inlineStr">
        <is>
          <t>19.02.2026</t>
        </is>
      </c>
      <c r="AJ421" s="14" t="inlineStr">
        <is>
          <t>L26B006</t>
        </is>
      </c>
      <c r="AK421" s="14" t="n">
        <v>-2000</v>
      </c>
      <c r="AL421" s="14" t="inlineStr">
        <is>
          <t>24.02.2026</t>
        </is>
      </c>
      <c r="AM421" s="14" t="inlineStr">
        <is>
          <t>L26B011</t>
        </is>
      </c>
      <c r="AN421" s="14" t="n">
        <v>-2000</v>
      </c>
      <c r="AO421" s="14" t="n"/>
      <c r="AP421" s="14" t="n"/>
      <c r="AQ421" s="14" t="n"/>
      <c r="AR421" s="14" t="n"/>
      <c r="AS421" s="14" t="n"/>
      <c r="AT421" s="14" t="n"/>
      <c r="AU421" s="14" t="n"/>
      <c r="AV421" s="14" t="n"/>
      <c r="AW421" s="14" t="n"/>
      <c r="AX421" s="14" t="n"/>
      <c r="AY421" s="14" t="n"/>
      <c r="AZ421" s="14" t="n"/>
      <c r="BA421" s="14" t="n"/>
      <c r="BB421" s="14" t="n"/>
      <c r="BC421" s="14" t="n"/>
      <c r="BD421" s="14" t="n"/>
      <c r="BE421" s="14" t="n"/>
      <c r="BF421" s="14" t="n"/>
      <c r="BG421" s="14" t="n"/>
      <c r="BH421" s="14" t="n"/>
      <c r="BI421" s="14" t="n"/>
      <c r="BJ421" s="14" t="n"/>
      <c r="BK421" s="14" t="n"/>
      <c r="BL421" s="14" t="n"/>
      <c r="BM421" s="14" t="n"/>
      <c r="BN421" s="14" t="n"/>
      <c r="BO421" s="14" t="n"/>
    </row>
    <row r="422" hidden="1" ht="11.85" customHeight="1">
      <c r="A422" s="14" t="inlineStr">
        <is>
          <t>RM</t>
        </is>
      </c>
      <c r="B422" s="14" t="inlineStr">
        <is>
          <t>17.02.2026</t>
        </is>
      </c>
      <c r="C422" s="14" t="inlineStr">
        <is>
          <t>SSMC0152026</t>
        </is>
      </c>
      <c r="D422" s="14" t="n">
        <v>2600148</v>
      </c>
      <c r="E422" s="14" t="inlineStr">
        <is>
          <t>RM0055</t>
        </is>
      </c>
      <c r="F422" s="8" t="inlineStr">
        <is>
          <t>Zinc Oxide</t>
        </is>
      </c>
      <c r="G422" s="14" t="n">
        <v>2026000148</v>
      </c>
      <c r="H422" s="14" t="inlineStr">
        <is>
          <t>Nutraceuticals Group Europe</t>
        </is>
      </c>
      <c r="I422" s="14" t="n"/>
      <c r="J422" s="10" t="inlineStr">
        <is>
          <t>P001821</t>
        </is>
      </c>
      <c r="K422" s="8" t="n"/>
      <c r="L422" s="14" t="inlineStr">
        <is>
          <t>14.02.2024</t>
        </is>
      </c>
      <c r="M422" s="14" t="n"/>
      <c r="N422" s="14" t="inlineStr">
        <is>
          <t>N.A</t>
        </is>
      </c>
      <c r="O422" s="14" t="n"/>
      <c r="P422" s="14" t="inlineStr">
        <is>
          <t>14.08.2026</t>
        </is>
      </c>
      <c r="Q422" s="14" t="n"/>
      <c r="R422" s="21" t="n">
        <v>1</v>
      </c>
      <c r="S422" s="12" t="n">
        <v>5</v>
      </c>
      <c r="T422" s="12" t="n"/>
      <c r="U422" s="13">
        <f>R422*S422+T422</f>
        <v/>
      </c>
      <c r="V422" s="14" t="inlineStr">
        <is>
          <t>Kg</t>
        </is>
      </c>
      <c r="W422" s="14" t="n">
        <v>0.04</v>
      </c>
      <c r="X422" s="14" t="n"/>
      <c r="Y422" s="90" t="n"/>
      <c r="Z422" s="455">
        <f>U422-W422</f>
        <v/>
      </c>
      <c r="AA422" s="456">
        <f>AC422+AH422+AK422+AN422+AQ422+AT422+AW422+AZ422+BC422+BF422+BI422+BL422+BO422</f>
        <v/>
      </c>
      <c r="AB422" s="457" t="n">
        <v>5</v>
      </c>
      <c r="AC422" s="458">
        <f>Z422-AD422-AE422-AB422</f>
        <v/>
      </c>
      <c r="AD422" s="459" t="n"/>
      <c r="AE422" s="462" t="n">
        <v>0</v>
      </c>
      <c r="AF422" s="14" t="n"/>
      <c r="AG422" s="14" t="n"/>
      <c r="AH422" s="14" t="n"/>
      <c r="AI422" s="14" t="n"/>
      <c r="AJ422" s="14" t="n"/>
      <c r="AK422" s="14" t="n"/>
      <c r="AL422" s="14" t="n"/>
      <c r="AM422" s="14" t="n"/>
      <c r="AN422" s="14" t="n"/>
      <c r="AO422" s="14" t="n"/>
      <c r="AP422" s="14" t="n"/>
      <c r="AQ422" s="14" t="n"/>
      <c r="AR422" s="14" t="n"/>
      <c r="AS422" s="14" t="n"/>
      <c r="AT422" s="14" t="n"/>
      <c r="AU422" s="14" t="n"/>
      <c r="AV422" s="14" t="n"/>
      <c r="AW422" s="14" t="n"/>
      <c r="AX422" s="14" t="n"/>
      <c r="AY422" s="14" t="n"/>
      <c r="AZ422" s="14" t="n"/>
      <c r="BA422" s="14" t="n"/>
      <c r="BB422" s="14" t="n"/>
      <c r="BC422" s="14" t="n"/>
      <c r="BD422" s="14" t="n"/>
      <c r="BE422" s="14" t="n"/>
      <c r="BF422" s="14" t="n"/>
      <c r="BG422" s="14" t="n"/>
      <c r="BH422" s="14" t="n"/>
      <c r="BI422" s="14" t="n"/>
      <c r="BJ422" s="14" t="n"/>
      <c r="BK422" s="14" t="n"/>
      <c r="BL422" s="14" t="n"/>
      <c r="BM422" s="14" t="n"/>
      <c r="BN422" s="14" t="n"/>
      <c r="BO422" s="14" t="n"/>
    </row>
    <row r="423" hidden="1" ht="11.85" customHeight="1">
      <c r="A423" s="14" t="inlineStr">
        <is>
          <t>RM</t>
        </is>
      </c>
      <c r="B423" s="14" t="inlineStr">
        <is>
          <t>17.02.2026</t>
        </is>
      </c>
      <c r="C423" s="14" t="inlineStr">
        <is>
          <t>SSMC0152026</t>
        </is>
      </c>
      <c r="D423" s="14" t="n">
        <v>2600149</v>
      </c>
      <c r="E423" s="14" t="inlineStr">
        <is>
          <t>RM0048</t>
        </is>
      </c>
      <c r="F423" s="8" t="inlineStr">
        <is>
          <t>Vitamin B12 1%</t>
        </is>
      </c>
      <c r="G423" s="14" t="n">
        <v>2026000149</v>
      </c>
      <c r="H423" s="14" t="inlineStr">
        <is>
          <t>Nutraceuticals Group Europe</t>
        </is>
      </c>
      <c r="I423" s="14" t="n"/>
      <c r="J423" s="10" t="inlineStr">
        <is>
          <t>S20240910927318t</t>
        </is>
      </c>
      <c r="K423" s="8" t="n"/>
      <c r="L423" s="14" t="inlineStr">
        <is>
          <t>10.09.2024</t>
        </is>
      </c>
      <c r="M423" s="14" t="n"/>
      <c r="N423" s="14" t="inlineStr">
        <is>
          <t>N.A</t>
        </is>
      </c>
      <c r="O423" s="14" t="n"/>
      <c r="P423" s="14" t="inlineStr">
        <is>
          <t>09.09.2026</t>
        </is>
      </c>
      <c r="Q423" s="14" t="n"/>
      <c r="R423" s="21" t="n">
        <v>1</v>
      </c>
      <c r="S423" s="12" t="n">
        <v>1</v>
      </c>
      <c r="T423" s="12" t="n"/>
      <c r="U423" s="13">
        <f>R423*S423+T423</f>
        <v/>
      </c>
      <c r="V423" s="14" t="inlineStr">
        <is>
          <t>Kg</t>
        </is>
      </c>
      <c r="W423" s="14" t="n">
        <v>0.04</v>
      </c>
      <c r="X423" s="14" t="n"/>
      <c r="Y423" s="90" t="n"/>
      <c r="Z423" s="455">
        <f>U423-W423</f>
        <v/>
      </c>
      <c r="AA423" s="456">
        <f>AC423+AH423+AK423+AN423+AQ423+AT423+AW423+AZ423+BC423+BF423+BI423+BL423+BO423</f>
        <v/>
      </c>
      <c r="AB423" s="457" t="n">
        <v>1</v>
      </c>
      <c r="AC423" s="458">
        <f>Z423-AD423-AE423-AB423</f>
        <v/>
      </c>
      <c r="AD423" s="459" t="n"/>
      <c r="AE423" s="462" t="n">
        <v>0</v>
      </c>
      <c r="AF423" s="14" t="n"/>
      <c r="AG423" s="14" t="n"/>
      <c r="AH423" s="14" t="n"/>
      <c r="AI423" s="14" t="n"/>
      <c r="AJ423" s="14" t="n"/>
      <c r="AK423" s="14" t="n"/>
      <c r="AL423" s="14" t="n"/>
      <c r="AM423" s="14" t="n"/>
      <c r="AN423" s="14" t="n"/>
      <c r="AO423" s="14" t="n"/>
      <c r="AP423" s="14" t="n"/>
      <c r="AQ423" s="14" t="n"/>
      <c r="AR423" s="14" t="n"/>
      <c r="AS423" s="14" t="n"/>
      <c r="AT423" s="14" t="n"/>
      <c r="AU423" s="14" t="n"/>
      <c r="AV423" s="14" t="n"/>
      <c r="AW423" s="14" t="n"/>
      <c r="AX423" s="14" t="n"/>
      <c r="AY423" s="14" t="n"/>
      <c r="AZ423" s="14" t="n"/>
      <c r="BA423" s="14" t="n"/>
      <c r="BB423" s="14" t="n"/>
      <c r="BC423" s="14" t="n"/>
      <c r="BD423" s="14" t="n"/>
      <c r="BE423" s="14" t="n"/>
      <c r="BF423" s="14" t="n"/>
      <c r="BG423" s="14" t="n"/>
      <c r="BH423" s="14" t="n"/>
      <c r="BI423" s="14" t="n"/>
      <c r="BJ423" s="14" t="n"/>
      <c r="BK423" s="14" t="n"/>
      <c r="BL423" s="14" t="n"/>
      <c r="BM423" s="14" t="n"/>
      <c r="BN423" s="14" t="n"/>
      <c r="BO423" s="14" t="n"/>
    </row>
    <row r="424" hidden="1" ht="11.85" customHeight="1">
      <c r="A424" s="14" t="inlineStr">
        <is>
          <t>RM</t>
        </is>
      </c>
      <c r="B424" s="14" t="inlineStr">
        <is>
          <t>18.02.2026</t>
        </is>
      </c>
      <c r="C424" s="14" t="inlineStr">
        <is>
          <t>SSMC1402025</t>
        </is>
      </c>
      <c r="D424" s="14" t="n">
        <v>2600150</v>
      </c>
      <c r="E424" s="14" t="inlineStr">
        <is>
          <t>BP0007</t>
        </is>
      </c>
      <c r="F424" s="8" t="inlineStr">
        <is>
          <t>Chlorohexidine 4% Solution-Bulk</t>
        </is>
      </c>
      <c r="G424" s="14" t="n">
        <v>2026000150</v>
      </c>
      <c r="H424" s="14" t="inlineStr">
        <is>
          <t xml:space="preserve">JianErKang Medical Co., Ltd </t>
        </is>
      </c>
      <c r="I424" s="14" t="n"/>
      <c r="J424" s="10" t="inlineStr">
        <is>
          <t>4CHG-251216</t>
        </is>
      </c>
      <c r="K424" s="8" t="n"/>
      <c r="L424" s="14" t="inlineStr">
        <is>
          <t>16.12.2025</t>
        </is>
      </c>
      <c r="M424" s="14" t="n"/>
      <c r="N424" s="14" t="inlineStr">
        <is>
          <t>15.12.2030</t>
        </is>
      </c>
      <c r="O424" s="14" t="n"/>
      <c r="P424" s="14" t="inlineStr">
        <is>
          <t>NA</t>
        </is>
      </c>
      <c r="Q424" s="14" t="n"/>
      <c r="R424" s="21" t="n">
        <v>715</v>
      </c>
      <c r="S424" s="12" t="n">
        <v>25</v>
      </c>
      <c r="T424" s="12" t="n"/>
      <c r="U424" s="13">
        <f>R424*S424+T424</f>
        <v/>
      </c>
      <c r="V424" s="14" t="inlineStr">
        <is>
          <t>Liter</t>
        </is>
      </c>
      <c r="W424" s="14" t="n">
        <v>0.2</v>
      </c>
      <c r="X424" s="14" t="n"/>
      <c r="Y424" s="90" t="n"/>
      <c r="Z424" s="455">
        <f>U424-W424</f>
        <v/>
      </c>
      <c r="AA424" s="456">
        <f>AC424+AH424+AK424+AN424+AQ424+AT424+AW424+AZ424+BC424+BF424+BI424+BL424+BO424</f>
        <v/>
      </c>
      <c r="AB424" s="457" t="n">
        <v>0</v>
      </c>
      <c r="AC424" s="458">
        <f>Z424-AD424-AE424-AB424</f>
        <v/>
      </c>
      <c r="AD424" s="459" t="n"/>
      <c r="AE424" s="462" t="n">
        <v>0</v>
      </c>
      <c r="AF424" s="14" t="inlineStr">
        <is>
          <t>19.02.2026</t>
        </is>
      </c>
      <c r="AG424" s="14" t="inlineStr">
        <is>
          <t>L26B006</t>
        </is>
      </c>
      <c r="AH424" s="14" t="n">
        <v>-525</v>
      </c>
      <c r="AI424" s="14" t="inlineStr">
        <is>
          <t>24.02.2026</t>
        </is>
      </c>
      <c r="AJ424" s="14" t="inlineStr">
        <is>
          <t>L26B011</t>
        </is>
      </c>
      <c r="AK424" s="14" t="n">
        <v>-825</v>
      </c>
      <c r="AL424" s="14" t="n"/>
      <c r="AM424" s="14" t="n"/>
      <c r="AN424" s="14" t="n"/>
      <c r="AO424" s="14" t="n"/>
      <c r="AP424" s="14" t="n"/>
      <c r="AQ424" s="14" t="n"/>
      <c r="AR424" s="14" t="n"/>
      <c r="AS424" s="14" t="n"/>
      <c r="AT424" s="14" t="n"/>
      <c r="AU424" s="14" t="n"/>
      <c r="AV424" s="14" t="n"/>
      <c r="AW424" s="14" t="n"/>
      <c r="AX424" s="14" t="n"/>
      <c r="AY424" s="14" t="n"/>
      <c r="AZ424" s="14" t="n"/>
      <c r="BA424" s="14" t="n"/>
      <c r="BB424" s="14" t="n"/>
      <c r="BC424" s="14" t="n"/>
      <c r="BD424" s="14" t="n"/>
      <c r="BE424" s="14" t="n"/>
      <c r="BF424" s="14" t="n"/>
      <c r="BG424" s="14" t="n"/>
      <c r="BH424" s="14" t="n"/>
      <c r="BI424" s="14" t="n"/>
      <c r="BJ424" s="14" t="n"/>
      <c r="BK424" s="14" t="n"/>
      <c r="BL424" s="14" t="n"/>
      <c r="BM424" s="14" t="n"/>
      <c r="BN424" s="14" t="n"/>
      <c r="BO424" s="14" t="n"/>
    </row>
    <row r="425" hidden="1" ht="11.85" customHeight="1">
      <c r="A425" s="14" t="inlineStr">
        <is>
          <t>PP</t>
        </is>
      </c>
      <c r="B425" s="14" t="inlineStr">
        <is>
          <t>18.02.2026</t>
        </is>
      </c>
      <c r="C425" s="14" t="inlineStr">
        <is>
          <t>SSMC1402025</t>
        </is>
      </c>
      <c r="D425" s="14" t="n">
        <v>2600151</v>
      </c>
      <c r="E425" s="14" t="inlineStr">
        <is>
          <t>PP0046</t>
        </is>
      </c>
      <c r="F425" s="8" t="inlineStr">
        <is>
          <t xml:space="preserve">FAS Chlorex C2 4% Scrub Plastic Cover Film 408mm width  </t>
        </is>
      </c>
      <c r="G425" s="14" t="n">
        <v>2026000151</v>
      </c>
      <c r="H425" s="14" t="inlineStr">
        <is>
          <t xml:space="preserve">JianErKang Medical Co., Ltd </t>
        </is>
      </c>
      <c r="I425" s="14" t="n"/>
      <c r="J425" s="10" t="inlineStr">
        <is>
          <t>PF-251216</t>
        </is>
      </c>
      <c r="K425" s="8" t="n"/>
      <c r="L425" s="14" t="inlineStr">
        <is>
          <t>16.12.2025</t>
        </is>
      </c>
      <c r="M425" s="14" t="n"/>
      <c r="N425" s="14" t="inlineStr">
        <is>
          <t>15.12.2030</t>
        </is>
      </c>
      <c r="O425" s="14" t="n"/>
      <c r="P425" s="14" t="inlineStr">
        <is>
          <t>NA</t>
        </is>
      </c>
      <c r="Q425" s="14" t="n"/>
      <c r="R425" s="21" t="n">
        <v>33</v>
      </c>
      <c r="S425" s="12" t="n">
        <v>26</v>
      </c>
      <c r="T425" s="12" t="n"/>
      <c r="U425" s="13">
        <f>R425*S425+T425</f>
        <v/>
      </c>
      <c r="V425" s="14" t="inlineStr">
        <is>
          <t>Kg</t>
        </is>
      </c>
      <c r="W425" s="14" t="n">
        <v>0.44</v>
      </c>
      <c r="X425" s="14" t="n"/>
      <c r="Y425" s="90" t="n"/>
      <c r="Z425" s="455">
        <f>U425-W425</f>
        <v/>
      </c>
      <c r="AA425" s="456">
        <f>AC425+AH425+AK425+AN425+AQ425+AT425+AW425+AZ425+BC425+BF425+BI425+BL425+BO425</f>
        <v/>
      </c>
      <c r="AB425" s="457" t="n">
        <v>0</v>
      </c>
      <c r="AC425" s="458">
        <f>Z425-AD425-AE425-AB425</f>
        <v/>
      </c>
      <c r="AD425" s="459" t="n"/>
      <c r="AE425" s="462" t="n">
        <v>0</v>
      </c>
      <c r="AF425" s="14" t="inlineStr">
        <is>
          <t>19.02.2026</t>
        </is>
      </c>
      <c r="AG425" s="14" t="inlineStr">
        <is>
          <t>L26B006</t>
        </is>
      </c>
      <c r="AH425" s="14" t="n">
        <v>-53.6</v>
      </c>
      <c r="AI425" s="14" t="inlineStr">
        <is>
          <t>24.02.2026</t>
        </is>
      </c>
      <c r="AJ425" s="14" t="inlineStr">
        <is>
          <t>R-L26B009</t>
        </is>
      </c>
      <c r="AK425" s="14" t="n">
        <v>20.08</v>
      </c>
      <c r="AL425" s="14" t="inlineStr">
        <is>
          <t>24.02.2026</t>
        </is>
      </c>
      <c r="AM425" s="14" t="inlineStr">
        <is>
          <t>L26B011</t>
        </is>
      </c>
      <c r="AN425" s="14" t="n">
        <v>-52.6</v>
      </c>
      <c r="AO425" s="14" t="n"/>
      <c r="AP425" s="14" t="n"/>
      <c r="AQ425" s="14" t="n"/>
      <c r="AR425" s="14" t="n"/>
      <c r="AS425" s="14" t="n"/>
      <c r="AT425" s="14" t="n"/>
      <c r="AU425" s="14" t="n"/>
      <c r="AV425" s="14" t="n"/>
      <c r="AW425" s="14" t="n"/>
      <c r="AX425" s="14" t="n"/>
      <c r="AY425" s="14" t="n"/>
      <c r="AZ425" s="14" t="n"/>
      <c r="BA425" s="14" t="n"/>
      <c r="BB425" s="14" t="n"/>
      <c r="BC425" s="14" t="n"/>
      <c r="BD425" s="14" t="n"/>
      <c r="BE425" s="14" t="n"/>
      <c r="BF425" s="14" t="n"/>
      <c r="BG425" s="14" t="n"/>
      <c r="BH425" s="14" t="n"/>
      <c r="BI425" s="14" t="n"/>
      <c r="BJ425" s="14" t="n"/>
      <c r="BK425" s="14" t="n"/>
      <c r="BL425" s="14" t="n"/>
      <c r="BM425" s="14" t="n"/>
      <c r="BN425" s="14" t="n"/>
      <c r="BO425" s="14" t="n"/>
    </row>
    <row r="426" hidden="1" ht="11.85" customHeight="1">
      <c r="A426" s="14" t="inlineStr">
        <is>
          <t>PP</t>
        </is>
      </c>
      <c r="B426" s="14" t="inlineStr">
        <is>
          <t>18.02.2026</t>
        </is>
      </c>
      <c r="C426" s="14" t="inlineStr">
        <is>
          <t>SSMC1402025</t>
        </is>
      </c>
      <c r="D426" s="14" t="n">
        <v>2600152</v>
      </c>
      <c r="E426" s="14" t="inlineStr">
        <is>
          <t>PP0044</t>
        </is>
      </c>
      <c r="F426" s="8" t="inlineStr">
        <is>
          <t>FAS IODO P2 Scrub Plastic Cover Film 408mm width</t>
        </is>
      </c>
      <c r="G426" s="14" t="n">
        <v>2026000152</v>
      </c>
      <c r="H426" s="14" t="inlineStr">
        <is>
          <t xml:space="preserve">JianErKang Medical Co., Ltd </t>
        </is>
      </c>
      <c r="I426" s="14" t="n"/>
      <c r="J426" s="10" t="inlineStr">
        <is>
          <t>FSP-251216</t>
        </is>
      </c>
      <c r="K426" s="8" t="n"/>
      <c r="L426" s="14" t="inlineStr">
        <is>
          <t>16.12.2025</t>
        </is>
      </c>
      <c r="M426" s="14" t="n"/>
      <c r="N426" s="14" t="inlineStr">
        <is>
          <t>15.12.2030</t>
        </is>
      </c>
      <c r="O426" s="14" t="n"/>
      <c r="P426" s="14" t="inlineStr">
        <is>
          <t>NA</t>
        </is>
      </c>
      <c r="Q426" s="14" t="n"/>
      <c r="R426" s="21" t="n">
        <v>17</v>
      </c>
      <c r="S426" s="12" t="n">
        <v>26</v>
      </c>
      <c r="T426" s="12" t="n"/>
      <c r="U426" s="13">
        <f>R426*S426+T426</f>
        <v/>
      </c>
      <c r="V426" s="14" t="inlineStr">
        <is>
          <t>Kg</t>
        </is>
      </c>
      <c r="W426" s="14" t="n">
        <v>0.275</v>
      </c>
      <c r="X426" s="14" t="n"/>
      <c r="Y426" s="90" t="n"/>
      <c r="Z426" s="455">
        <f>U426-W426</f>
        <v/>
      </c>
      <c r="AA426" s="456">
        <f>AC426+AH426+AK426+AN426+AQ426+AT426+AW426+AZ426+BC426+BF426+BI426+BL426+BO426</f>
        <v/>
      </c>
      <c r="AB426" s="457" t="n">
        <v>442</v>
      </c>
      <c r="AC426" s="458">
        <f>Z426-AD426-AE426-AB426</f>
        <v/>
      </c>
      <c r="AD426" s="459" t="n"/>
      <c r="AE426" s="462" t="n">
        <v>0</v>
      </c>
      <c r="AF426" s="14" t="n"/>
      <c r="AG426" s="14" t="n"/>
      <c r="AH426" s="14" t="n"/>
      <c r="AI426" s="14" t="n"/>
      <c r="AJ426" s="14" t="n"/>
      <c r="AK426" s="14" t="n"/>
      <c r="AL426" s="14" t="n"/>
      <c r="AM426" s="14" t="n"/>
      <c r="AN426" s="14" t="n"/>
      <c r="AO426" s="14" t="n"/>
      <c r="AP426" s="14" t="n"/>
      <c r="AQ426" s="14" t="n"/>
      <c r="AR426" s="14" t="n"/>
      <c r="AS426" s="14" t="n"/>
      <c r="AT426" s="14" t="n"/>
      <c r="AU426" s="14" t="n"/>
      <c r="AV426" s="14" t="n"/>
      <c r="AW426" s="14" t="n"/>
      <c r="AX426" s="14" t="n"/>
      <c r="AY426" s="14" t="n"/>
      <c r="AZ426" s="14" t="n"/>
      <c r="BA426" s="14" t="n"/>
      <c r="BB426" s="14" t="n"/>
      <c r="BC426" s="14" t="n"/>
      <c r="BD426" s="14" t="n"/>
      <c r="BE426" s="14" t="n"/>
      <c r="BF426" s="14" t="n"/>
      <c r="BG426" s="14" t="n"/>
      <c r="BH426" s="14" t="n"/>
      <c r="BI426" s="14" t="n"/>
      <c r="BJ426" s="14" t="n"/>
      <c r="BK426" s="14" t="n"/>
      <c r="BL426" s="14" t="n"/>
      <c r="BM426" s="14" t="n"/>
      <c r="BN426" s="14" t="n"/>
      <c r="BO426" s="14" t="n"/>
    </row>
    <row r="427" hidden="1" ht="11.85" customHeight="1">
      <c r="A427" s="14" t="inlineStr">
        <is>
          <t>PP</t>
        </is>
      </c>
      <c r="B427" s="14" t="inlineStr">
        <is>
          <t>18.02.2026</t>
        </is>
      </c>
      <c r="C427" s="14" t="inlineStr">
        <is>
          <t>SSMC1402025</t>
        </is>
      </c>
      <c r="D427" s="14" t="n">
        <v>2600153</v>
      </c>
      <c r="E427" s="14" t="inlineStr">
        <is>
          <t>PP0048</t>
        </is>
      </c>
      <c r="F427" s="8" t="inlineStr">
        <is>
          <t>FAS Chlorex C2 4% Sponge cover film 408mm width</t>
        </is>
      </c>
      <c r="G427" s="14" t="n">
        <v>2026000153</v>
      </c>
      <c r="H427" s="14" t="inlineStr">
        <is>
          <t xml:space="preserve">JianErKang Medical Co., Ltd </t>
        </is>
      </c>
      <c r="I427" s="14" t="n"/>
      <c r="J427" s="10" t="inlineStr">
        <is>
          <t>FKC-251216</t>
        </is>
      </c>
      <c r="K427" s="8" t="n"/>
      <c r="L427" s="14" t="inlineStr">
        <is>
          <t>16.12.2025</t>
        </is>
      </c>
      <c r="M427" s="14" t="n"/>
      <c r="N427" s="14" t="inlineStr">
        <is>
          <t>15.12.2030</t>
        </is>
      </c>
      <c r="O427" s="14" t="n"/>
      <c r="P427" s="14" t="inlineStr">
        <is>
          <t>NA</t>
        </is>
      </c>
      <c r="Q427" s="14" t="n"/>
      <c r="R427" s="21" t="n">
        <v>11</v>
      </c>
      <c r="S427" s="12" t="n">
        <v>30</v>
      </c>
      <c r="T427" s="12" t="n"/>
      <c r="U427" s="13">
        <f>R427*S427+T427</f>
        <v/>
      </c>
      <c r="V427" s="14" t="inlineStr">
        <is>
          <t>Kg</t>
        </is>
      </c>
      <c r="W427" s="14" t="n">
        <v>0.165</v>
      </c>
      <c r="X427" s="14" t="n"/>
      <c r="Y427" s="90" t="n"/>
      <c r="Z427" s="455">
        <f>U427-W427</f>
        <v/>
      </c>
      <c r="AA427" s="456">
        <f>AC427+AH427+AK427+AN427+AQ427+AT427+AW427+AZ427+BC427+BF427+BI427+BL427+BO427</f>
        <v/>
      </c>
      <c r="AB427" s="457" t="n">
        <v>330</v>
      </c>
      <c r="AC427" s="458">
        <f>Z427-AD427-AE427-AB427</f>
        <v/>
      </c>
      <c r="AD427" s="459" t="n"/>
      <c r="AE427" s="462" t="n">
        <v>0</v>
      </c>
      <c r="AF427" s="14" t="n"/>
      <c r="AG427" s="14" t="n"/>
      <c r="AH427" s="14" t="n"/>
      <c r="AI427" s="14" t="n"/>
      <c r="AJ427" s="14" t="n"/>
      <c r="AK427" s="14" t="n"/>
      <c r="AL427" s="14" t="n"/>
      <c r="AM427" s="14" t="n"/>
      <c r="AN427" s="14" t="n"/>
      <c r="AO427" s="14" t="n"/>
      <c r="AP427" s="14" t="n"/>
      <c r="AQ427" s="14" t="n"/>
      <c r="AR427" s="14" t="n"/>
      <c r="AS427" s="14" t="n"/>
      <c r="AT427" s="14" t="n"/>
      <c r="AU427" s="14" t="n"/>
      <c r="AV427" s="14" t="n"/>
      <c r="AW427" s="14" t="n"/>
      <c r="AX427" s="14" t="n"/>
      <c r="AY427" s="14" t="n"/>
      <c r="AZ427" s="14" t="n"/>
      <c r="BA427" s="14" t="n"/>
      <c r="BB427" s="14" t="n"/>
      <c r="BC427" s="14" t="n"/>
      <c r="BD427" s="14" t="n"/>
      <c r="BE427" s="14" t="n"/>
      <c r="BF427" s="14" t="n"/>
      <c r="BG427" s="14" t="n"/>
      <c r="BH427" s="14" t="n"/>
      <c r="BI427" s="14" t="n"/>
      <c r="BJ427" s="14" t="n"/>
      <c r="BK427" s="14" t="n"/>
      <c r="BL427" s="14" t="n"/>
      <c r="BM427" s="14" t="n"/>
      <c r="BN427" s="14" t="n"/>
      <c r="BO427" s="14" t="n"/>
    </row>
    <row r="428" hidden="1" ht="11.85" customHeight="1">
      <c r="A428" s="14" t="inlineStr">
        <is>
          <t>SF</t>
        </is>
      </c>
      <c r="B428" s="14" t="inlineStr">
        <is>
          <t>23.02.2026</t>
        </is>
      </c>
      <c r="C428" s="14" t="inlineStr">
        <is>
          <t>ALT-2026-015</t>
        </is>
      </c>
      <c r="D428" s="14" t="n">
        <v>2600154</v>
      </c>
      <c r="E428" s="14" t="inlineStr">
        <is>
          <t>SF0055</t>
        </is>
      </c>
      <c r="F428" s="8" t="inlineStr">
        <is>
          <t>FAS-CEL Oxidised Regenerated Cellulose Absorbable Hemostat Standard-Ref. No.: FAS11H</t>
        </is>
      </c>
      <c r="G428" s="14" t="n">
        <v>2026000154</v>
      </c>
      <c r="H428" s="14" t="inlineStr">
        <is>
          <t>Altaylar Medical Tibbi Malz.ins.Teks.gida. Ith. Ihr. SAN VE TIC LTD. STI.</t>
        </is>
      </c>
      <c r="I428" s="14" t="n"/>
      <c r="J428" s="10" t="inlineStr">
        <is>
          <t>OR2026021</t>
        </is>
      </c>
      <c r="K428" s="8" t="n"/>
      <c r="L428" s="14" t="inlineStr">
        <is>
          <t>00.02.2026</t>
        </is>
      </c>
      <c r="M428" s="14" t="n"/>
      <c r="N428" s="14" t="inlineStr">
        <is>
          <t>00.02.2029</t>
        </is>
      </c>
      <c r="O428" s="14" t="n"/>
      <c r="P428" s="14" t="n"/>
      <c r="Q428" s="14" t="n"/>
      <c r="R428" s="21" t="n"/>
      <c r="S428" s="12" t="n"/>
      <c r="T428" s="12" t="n"/>
      <c r="U428" s="13" t="n">
        <v>3500</v>
      </c>
      <c r="V428" s="14" t="inlineStr">
        <is>
          <t>No.</t>
        </is>
      </c>
      <c r="W428" s="14" t="n">
        <v>1</v>
      </c>
      <c r="X428" s="14" t="n"/>
      <c r="Y428" s="90" t="n"/>
      <c r="Z428" s="455">
        <f>U428-W428</f>
        <v/>
      </c>
      <c r="AA428" s="456">
        <f>AC428+AH428+AK428+AN428+AQ428+AT428+AW428+AZ428+BC428+BF428+BI428+BL428+BO428</f>
        <v/>
      </c>
      <c r="AB428" s="457" t="n">
        <v>0</v>
      </c>
      <c r="AC428" s="458">
        <f>Z428-AD428-AE428-AB428</f>
        <v/>
      </c>
      <c r="AD428" s="459" t="n"/>
      <c r="AE428" s="462" t="n">
        <v>0</v>
      </c>
      <c r="AF428" s="14" t="inlineStr">
        <is>
          <t>23.02.2023</t>
        </is>
      </c>
      <c r="AG428" s="14" t="inlineStr">
        <is>
          <t>OR2026021</t>
        </is>
      </c>
      <c r="AH428" s="14" t="n">
        <v>-3499</v>
      </c>
      <c r="AI428" s="14" t="n"/>
      <c r="AJ428" s="14" t="n"/>
      <c r="AK428" s="14" t="n"/>
      <c r="AL428" s="14" t="n"/>
      <c r="AM428" s="14" t="n"/>
      <c r="AN428" s="14" t="n"/>
      <c r="AO428" s="14" t="n"/>
      <c r="AP428" s="14" t="n"/>
      <c r="AQ428" s="14" t="n"/>
      <c r="AR428" s="14" t="n"/>
      <c r="AS428" s="14" t="n"/>
      <c r="AT428" s="14" t="n"/>
      <c r="AU428" s="14" t="n"/>
      <c r="AV428" s="14" t="n"/>
      <c r="AW428" s="14" t="n"/>
      <c r="AX428" s="14" t="n"/>
      <c r="AY428" s="14" t="n"/>
      <c r="AZ428" s="14" t="n"/>
      <c r="BA428" s="14" t="n"/>
      <c r="BB428" s="14" t="n"/>
      <c r="BC428" s="14" t="n"/>
      <c r="BD428" s="14" t="n"/>
      <c r="BE428" s="14" t="n"/>
      <c r="BF428" s="14" t="n"/>
      <c r="BG428" s="14" t="n"/>
      <c r="BH428" s="14" t="n"/>
      <c r="BI428" s="14" t="n"/>
      <c r="BJ428" s="14" t="n"/>
      <c r="BK428" s="14" t="n"/>
      <c r="BL428" s="14" t="n"/>
      <c r="BM428" s="14" t="n"/>
      <c r="BN428" s="14" t="n"/>
      <c r="BO428" s="14" t="n"/>
    </row>
    <row r="429" hidden="1" ht="11.85" customHeight="1">
      <c r="A429" s="14" t="inlineStr">
        <is>
          <t>SF</t>
        </is>
      </c>
      <c r="B429" s="14" t="inlineStr">
        <is>
          <t>23.02.2026</t>
        </is>
      </c>
      <c r="C429" s="14" t="inlineStr">
        <is>
          <t>ALT-2026-015</t>
        </is>
      </c>
      <c r="D429" s="14" t="n">
        <v>2600155</v>
      </c>
      <c r="E429" s="14" t="inlineStr">
        <is>
          <t>SF0060</t>
        </is>
      </c>
      <c r="F429" s="8" t="inlineStr">
        <is>
          <t>FAS-CEL Oxidised Regenerated Cellulose Absorbable Hemostat Standard-Ref. No.: FAS06H</t>
        </is>
      </c>
      <c r="G429" s="14" t="n">
        <v>2026000155</v>
      </c>
      <c r="H429" s="14" t="inlineStr">
        <is>
          <t>Altaylar Medical Tibbi Malz.ins.Teks.gida. Ith. Ihr. SAN VE TIC LTD. STI.</t>
        </is>
      </c>
      <c r="I429" s="14" t="n"/>
      <c r="J429" s="10" t="inlineStr">
        <is>
          <t>OR2026027</t>
        </is>
      </c>
      <c r="K429" s="8" t="n"/>
      <c r="L429" s="14" t="inlineStr">
        <is>
          <t>00.02.2026</t>
        </is>
      </c>
      <c r="M429" s="14" t="n"/>
      <c r="N429" s="14" t="inlineStr">
        <is>
          <t>00.02.2029</t>
        </is>
      </c>
      <c r="O429" s="14" t="n"/>
      <c r="P429" s="14" t="n"/>
      <c r="Q429" s="14" t="n"/>
      <c r="R429" s="21" t="n"/>
      <c r="S429" s="12" t="n"/>
      <c r="T429" s="12" t="n"/>
      <c r="U429" s="13" t="n">
        <v>6000</v>
      </c>
      <c r="V429" s="14" t="inlineStr">
        <is>
          <t>No.</t>
        </is>
      </c>
      <c r="W429" s="14" t="n">
        <v>1</v>
      </c>
      <c r="X429" s="14" t="n"/>
      <c r="Y429" s="90" t="n"/>
      <c r="Z429" s="455">
        <f>U429-W429</f>
        <v/>
      </c>
      <c r="AA429" s="456">
        <f>AC429+AH429+AK429+AN429+AQ429+AT429+AW429+AZ429+BC429+BF429+BI429+BL429+BO429</f>
        <v/>
      </c>
      <c r="AB429" s="457" t="n">
        <v>0</v>
      </c>
      <c r="AC429" s="458">
        <f>Z429-AD429-AE429-AB429</f>
        <v/>
      </c>
      <c r="AD429" s="459" t="n"/>
      <c r="AE429" s="462" t="n">
        <v>0</v>
      </c>
      <c r="AF429" s="14" t="inlineStr">
        <is>
          <t>23.02.2026</t>
        </is>
      </c>
      <c r="AG429" s="14" t="inlineStr">
        <is>
          <t>OR2026027</t>
        </is>
      </c>
      <c r="AH429" s="14" t="n">
        <v>-5999</v>
      </c>
      <c r="AI429" s="14" t="n"/>
      <c r="AJ429" s="14" t="n"/>
      <c r="AK429" s="14" t="n"/>
      <c r="AL429" s="14" t="n"/>
      <c r="AM429" s="14" t="n"/>
      <c r="AN429" s="14" t="n"/>
      <c r="AO429" s="14" t="n"/>
      <c r="AP429" s="14" t="n"/>
      <c r="AQ429" s="14" t="n"/>
      <c r="AR429" s="14" t="n"/>
      <c r="AS429" s="14" t="n"/>
      <c r="AT429" s="14" t="n"/>
      <c r="AU429" s="14" t="n"/>
      <c r="AV429" s="14" t="n"/>
      <c r="AW429" s="14" t="n"/>
      <c r="AX429" s="14" t="n"/>
      <c r="AY429" s="14" t="n"/>
      <c r="AZ429" s="14" t="n"/>
      <c r="BA429" s="14" t="n"/>
      <c r="BB429" s="14" t="n"/>
      <c r="BC429" s="14" t="n"/>
      <c r="BD429" s="14" t="n"/>
      <c r="BE429" s="14" t="n"/>
      <c r="BF429" s="14" t="n"/>
      <c r="BG429" s="14" t="n"/>
      <c r="BH429" s="14" t="n"/>
      <c r="BI429" s="14" t="n"/>
      <c r="BJ429" s="14" t="n"/>
      <c r="BK429" s="14" t="n"/>
      <c r="BL429" s="14" t="n"/>
      <c r="BM429" s="14" t="n"/>
      <c r="BN429" s="14" t="n"/>
      <c r="BO429" s="14" t="n"/>
    </row>
    <row r="430" hidden="1" ht="11.85" customHeight="1">
      <c r="A430" s="14" t="inlineStr">
        <is>
          <t>SF</t>
        </is>
      </c>
      <c r="B430" s="14" t="inlineStr">
        <is>
          <t>23.02.2026</t>
        </is>
      </c>
      <c r="C430" s="14" t="inlineStr">
        <is>
          <t>ALT-2026-015</t>
        </is>
      </c>
      <c r="D430" s="14" t="n">
        <v>2600156</v>
      </c>
      <c r="E430" s="14" t="inlineStr">
        <is>
          <t>SF0056</t>
        </is>
      </c>
      <c r="F430" s="8" t="inlineStr">
        <is>
          <t>FAS-CEL Oxidised Regenerated Cellulose Absorbable Hemostat Fibril-Ref. No.: FAS34F</t>
        </is>
      </c>
      <c r="G430" s="14" t="n">
        <v>2026000156</v>
      </c>
      <c r="H430" s="14" t="inlineStr">
        <is>
          <t>Altaylar Medical Tibbi Malz.ins.Teks.gida. Ith. Ihr. SAN VE TIC LTD. STI.</t>
        </is>
      </c>
      <c r="I430" s="14" t="n"/>
      <c r="J430" s="10" t="inlineStr">
        <is>
          <t>OR2026024</t>
        </is>
      </c>
      <c r="K430" s="8" t="n"/>
      <c r="L430" s="14" t="inlineStr">
        <is>
          <t>00.02.2026</t>
        </is>
      </c>
      <c r="M430" s="14" t="n"/>
      <c r="N430" s="14" t="inlineStr">
        <is>
          <t>00.02.2029</t>
        </is>
      </c>
      <c r="O430" s="14" t="n"/>
      <c r="P430" s="14" t="n"/>
      <c r="Q430" s="14" t="n"/>
      <c r="R430" s="21" t="n"/>
      <c r="S430" s="12" t="n"/>
      <c r="T430" s="12" t="n"/>
      <c r="U430" s="13" t="n">
        <v>200</v>
      </c>
      <c r="V430" s="14" t="inlineStr">
        <is>
          <t>No.</t>
        </is>
      </c>
      <c r="W430" s="14" t="n">
        <v>1</v>
      </c>
      <c r="X430" s="14" t="n"/>
      <c r="Y430" s="90" t="n"/>
      <c r="Z430" s="455">
        <f>U430-W430</f>
        <v/>
      </c>
      <c r="AA430" s="456">
        <f>AC430+AH430+AK430+AN430+AQ430+AT430+AW430+AZ430+BC430+BF430+BI430+BL430+BO430</f>
        <v/>
      </c>
      <c r="AB430" s="457" t="n">
        <v>0</v>
      </c>
      <c r="AC430" s="458">
        <f>Z430-AD430-AE430-AB430</f>
        <v/>
      </c>
      <c r="AD430" s="459" t="n"/>
      <c r="AE430" s="462" t="n">
        <v>0</v>
      </c>
      <c r="AF430" s="14" t="inlineStr">
        <is>
          <t>23.02.2026</t>
        </is>
      </c>
      <c r="AG430" s="14" t="inlineStr">
        <is>
          <t>OR2026024</t>
        </is>
      </c>
      <c r="AH430" s="14" t="n">
        <v>-199</v>
      </c>
      <c r="AI430" s="14" t="n"/>
      <c r="AJ430" s="14" t="n"/>
      <c r="AK430" s="14" t="n"/>
      <c r="AL430" s="14" t="n"/>
      <c r="AM430" s="14" t="n"/>
      <c r="AN430" s="14" t="n"/>
      <c r="AO430" s="14" t="n"/>
      <c r="AP430" s="14" t="n"/>
      <c r="AQ430" s="14" t="n"/>
      <c r="AR430" s="14" t="n"/>
      <c r="AS430" s="14" t="n"/>
      <c r="AT430" s="14" t="n"/>
      <c r="AU430" s="14" t="n"/>
      <c r="AV430" s="14" t="n"/>
      <c r="AW430" s="14" t="n"/>
      <c r="AX430" s="14" t="n"/>
      <c r="AY430" s="14" t="n"/>
      <c r="AZ430" s="14" t="n"/>
      <c r="BA430" s="14" t="n"/>
      <c r="BB430" s="14" t="n"/>
      <c r="BC430" s="14" t="n"/>
      <c r="BD430" s="14" t="n"/>
      <c r="BE430" s="14" t="n"/>
      <c r="BF430" s="14" t="n"/>
      <c r="BG430" s="14" t="n"/>
      <c r="BH430" s="14" t="n"/>
      <c r="BI430" s="14" t="n"/>
      <c r="BJ430" s="14" t="n"/>
      <c r="BK430" s="14" t="n"/>
      <c r="BL430" s="14" t="n"/>
      <c r="BM430" s="14" t="n"/>
      <c r="BN430" s="14" t="n"/>
      <c r="BO430" s="14" t="n"/>
    </row>
    <row r="431" hidden="1" ht="11.85" customHeight="1">
      <c r="A431" s="14" t="inlineStr">
        <is>
          <t>SF</t>
        </is>
      </c>
      <c r="B431" s="14" t="inlineStr">
        <is>
          <t>23.02.2026</t>
        </is>
      </c>
      <c r="C431" s="14" t="inlineStr">
        <is>
          <t>ALT-2026-015</t>
        </is>
      </c>
      <c r="D431" s="14" t="n">
        <v>2600157</v>
      </c>
      <c r="E431" s="14" t="inlineStr">
        <is>
          <t>SF0071</t>
        </is>
      </c>
      <c r="F431" s="8" t="inlineStr">
        <is>
          <t>FAS-CEL Oxidised Regenerated Cellulose Absorbable Hemostat Knit-Ref. No.: FAS47K</t>
        </is>
      </c>
      <c r="G431" s="14" t="n">
        <v>2026000157</v>
      </c>
      <c r="H431" s="14" t="inlineStr">
        <is>
          <t>Altaylar Medical Tibbi Malz.ins.Teks.gida. Ith. Ihr. SAN VE TIC LTD. STI.</t>
        </is>
      </c>
      <c r="I431" s="14" t="n"/>
      <c r="J431" s="10" t="inlineStr">
        <is>
          <t>OR2026026</t>
        </is>
      </c>
      <c r="K431" s="8" t="n"/>
      <c r="L431" s="14" t="inlineStr">
        <is>
          <t>00.02.2026</t>
        </is>
      </c>
      <c r="M431" s="14" t="n"/>
      <c r="N431" s="14" t="inlineStr">
        <is>
          <t>00.02.2029</t>
        </is>
      </c>
      <c r="O431" s="14" t="n"/>
      <c r="P431" s="14" t="n"/>
      <c r="Q431" s="14" t="n"/>
      <c r="R431" s="21" t="n"/>
      <c r="S431" s="12" t="n"/>
      <c r="T431" s="12" t="n"/>
      <c r="U431" s="13" t="n">
        <v>200</v>
      </c>
      <c r="V431" s="14" t="inlineStr">
        <is>
          <t>No.</t>
        </is>
      </c>
      <c r="W431" s="14" t="n">
        <v>1</v>
      </c>
      <c r="X431" s="14" t="n"/>
      <c r="Y431" s="90" t="n"/>
      <c r="Z431" s="455">
        <f>U431-W431</f>
        <v/>
      </c>
      <c r="AA431" s="456">
        <f>AC431+AH431+AK431+AN431+AQ431+AT431+AW431+AZ431+BC431+BF431+BI431+BL431+BO431</f>
        <v/>
      </c>
      <c r="AB431" s="457" t="n">
        <v>0</v>
      </c>
      <c r="AC431" s="458">
        <f>Z431-AD431-AE431-AB431</f>
        <v/>
      </c>
      <c r="AD431" s="459" t="n"/>
      <c r="AE431" s="462" t="n">
        <v>0</v>
      </c>
      <c r="AF431" s="14" t="inlineStr">
        <is>
          <t>23.02.2026</t>
        </is>
      </c>
      <c r="AG431" s="14" t="inlineStr">
        <is>
          <t>OR2026026</t>
        </is>
      </c>
      <c r="AH431" s="14" t="n">
        <v>-199</v>
      </c>
      <c r="AI431" s="14" t="n"/>
      <c r="AJ431" s="14" t="n"/>
      <c r="AK431" s="14" t="n"/>
      <c r="AL431" s="14" t="n"/>
      <c r="AM431" s="14" t="n"/>
      <c r="AN431" s="14" t="n"/>
      <c r="AO431" s="14" t="n"/>
      <c r="AP431" s="14" t="n"/>
      <c r="AQ431" s="14" t="n"/>
      <c r="AR431" s="14" t="n"/>
      <c r="AS431" s="14" t="n"/>
      <c r="AT431" s="14" t="n"/>
      <c r="AU431" s="14" t="n"/>
      <c r="AV431" s="14" t="n"/>
      <c r="AW431" s="14" t="n"/>
      <c r="AX431" s="14" t="n"/>
      <c r="AY431" s="14" t="n"/>
      <c r="AZ431" s="14" t="n"/>
      <c r="BA431" s="14" t="n"/>
      <c r="BB431" s="14" t="n"/>
      <c r="BC431" s="14" t="n"/>
      <c r="BD431" s="14" t="n"/>
      <c r="BE431" s="14" t="n"/>
      <c r="BF431" s="14" t="n"/>
      <c r="BG431" s="14" t="n"/>
      <c r="BH431" s="14" t="n"/>
      <c r="BI431" s="14" t="n"/>
      <c r="BJ431" s="14" t="n"/>
      <c r="BK431" s="14" t="n"/>
      <c r="BL431" s="14" t="n"/>
      <c r="BM431" s="14" t="n"/>
      <c r="BN431" s="14" t="n"/>
      <c r="BO431" s="14" t="n"/>
    </row>
    <row r="432" hidden="1" ht="11.85" customHeight="1">
      <c r="A432" s="14" t="inlineStr">
        <is>
          <t>SF</t>
        </is>
      </c>
      <c r="B432" s="14" t="inlineStr">
        <is>
          <t>23.02.2026</t>
        </is>
      </c>
      <c r="C432" s="14" t="inlineStr">
        <is>
          <t>ALT-2026-015</t>
        </is>
      </c>
      <c r="D432" s="14" t="n">
        <v>2600158</v>
      </c>
      <c r="E432" s="14" t="inlineStr">
        <is>
          <t>SF0074</t>
        </is>
      </c>
      <c r="F432" s="8" t="inlineStr">
        <is>
          <t>FAS-CEL Oxidised Regenerated Cellulose Absorbable Hemostat Knit-Ref. No.: FAS41K</t>
        </is>
      </c>
      <c r="G432" s="14" t="n">
        <v>2026000158</v>
      </c>
      <c r="H432" s="14" t="inlineStr">
        <is>
          <t>Altaylar Medical Tibbi Malz.ins.Teks.gida. Ith. Ihr. SAN VE TIC LTD. STI.</t>
        </is>
      </c>
      <c r="I432" s="14" t="n"/>
      <c r="J432" s="10" t="inlineStr">
        <is>
          <t>OR2026025</t>
        </is>
      </c>
      <c r="K432" s="8" t="n"/>
      <c r="L432" s="14" t="inlineStr">
        <is>
          <t>00.02.2026</t>
        </is>
      </c>
      <c r="M432" s="14" t="n"/>
      <c r="N432" s="14" t="inlineStr">
        <is>
          <t>00.02.2029</t>
        </is>
      </c>
      <c r="O432" s="14" t="n"/>
      <c r="P432" s="14" t="n"/>
      <c r="Q432" s="14" t="n"/>
      <c r="R432" s="21" t="n"/>
      <c r="S432" s="12" t="n"/>
      <c r="T432" s="12" t="n"/>
      <c r="U432" s="13" t="n">
        <v>200</v>
      </c>
      <c r="V432" s="14" t="inlineStr">
        <is>
          <t>No.</t>
        </is>
      </c>
      <c r="W432" s="14" t="n">
        <v>1</v>
      </c>
      <c r="X432" s="14" t="n"/>
      <c r="Y432" s="90" t="n"/>
      <c r="Z432" s="455">
        <f>U432-W432</f>
        <v/>
      </c>
      <c r="AA432" s="456">
        <f>AC432+AH432+AK432+AN432+AQ432+AT432+AW432+AZ432+BC432+BF432+BI432+BL432+BO432</f>
        <v/>
      </c>
      <c r="AB432" s="457" t="n">
        <v>0</v>
      </c>
      <c r="AC432" s="458">
        <f>Z432-AD432-AE432-AB432</f>
        <v/>
      </c>
      <c r="AD432" s="459" t="n"/>
      <c r="AE432" s="462" t="n">
        <v>0</v>
      </c>
      <c r="AF432" s="14" t="inlineStr">
        <is>
          <t>23.02.2026</t>
        </is>
      </c>
      <c r="AG432" s="14" t="inlineStr">
        <is>
          <t>OR2026025</t>
        </is>
      </c>
      <c r="AH432" s="14" t="n">
        <v>-199</v>
      </c>
      <c r="AI432" s="14" t="n"/>
      <c r="AJ432" s="14" t="n"/>
      <c r="AK432" s="14" t="n"/>
      <c r="AL432" s="14" t="n"/>
      <c r="AM432" s="14" t="n"/>
      <c r="AN432" s="14" t="n"/>
      <c r="AO432" s="14" t="n"/>
      <c r="AP432" s="14" t="n"/>
      <c r="AQ432" s="14" t="n"/>
      <c r="AR432" s="14" t="n"/>
      <c r="AS432" s="14" t="n"/>
      <c r="AT432" s="14" t="n"/>
      <c r="AU432" s="14" t="n"/>
      <c r="AV432" s="14" t="n"/>
      <c r="AW432" s="14" t="n"/>
      <c r="AX432" s="14" t="n"/>
      <c r="AY432" s="14" t="n"/>
      <c r="AZ432" s="14" t="n"/>
      <c r="BA432" s="14" t="n"/>
      <c r="BB432" s="14" t="n"/>
      <c r="BC432" s="14" t="n"/>
      <c r="BD432" s="14" t="n"/>
      <c r="BE432" s="14" t="n"/>
      <c r="BF432" s="14" t="n"/>
      <c r="BG432" s="14" t="n"/>
      <c r="BH432" s="14" t="n"/>
      <c r="BI432" s="14" t="n"/>
      <c r="BJ432" s="14" t="n"/>
      <c r="BK432" s="14" t="n"/>
      <c r="BL432" s="14" t="n"/>
      <c r="BM432" s="14" t="n"/>
      <c r="BN432" s="14" t="n"/>
      <c r="BO432" s="14" t="n"/>
    </row>
    <row r="433" hidden="1" ht="11.85" customHeight="1">
      <c r="A433" s="14" t="inlineStr">
        <is>
          <t>PP</t>
        </is>
      </c>
      <c r="B433" s="14" t="inlineStr">
        <is>
          <t>24.02.2026</t>
        </is>
      </c>
      <c r="C433" s="14" t="inlineStr">
        <is>
          <t>N.A</t>
        </is>
      </c>
      <c r="D433" s="14" t="n">
        <v>2600159</v>
      </c>
      <c r="E433" s="14" t="inlineStr">
        <is>
          <t>PP0042</t>
        </is>
      </c>
      <c r="F433" s="8" t="inlineStr">
        <is>
          <t>Sponge</t>
        </is>
      </c>
      <c r="G433" s="14" t="n">
        <v>2026000159</v>
      </c>
      <c r="H433" s="14" t="inlineStr">
        <is>
          <t xml:space="preserve">JianErKang Medical Co., Ltd </t>
        </is>
      </c>
      <c r="I433" s="14" t="n"/>
      <c r="J433" s="10" t="inlineStr">
        <is>
          <t>SK-251216</t>
        </is>
      </c>
      <c r="K433" s="8" t="n"/>
      <c r="L433" s="14" t="inlineStr">
        <is>
          <t>16.12.2025</t>
        </is>
      </c>
      <c r="M433" s="14" t="n"/>
      <c r="N433" s="14" t="inlineStr">
        <is>
          <t>15.12.2030</t>
        </is>
      </c>
      <c r="O433" s="14" t="n"/>
      <c r="P433" s="14" t="n"/>
      <c r="Q433" s="14" t="n"/>
      <c r="R433" s="21" t="n"/>
      <c r="S433" s="12" t="n"/>
      <c r="T433" s="12" t="n"/>
      <c r="U433" s="13" t="n">
        <v>20060</v>
      </c>
      <c r="V433" s="14" t="inlineStr">
        <is>
          <t>No.</t>
        </is>
      </c>
      <c r="W433" s="14" t="n"/>
      <c r="X433" s="14" t="n"/>
      <c r="Y433" s="90" t="n"/>
      <c r="Z433" s="455">
        <f>U433-W433</f>
        <v/>
      </c>
      <c r="AA433" s="456">
        <f>AC433+AH433+AK433+AN433+AQ433+AT433+AW433+AZ433+BC433+BF433+BI433+BL433+BO433</f>
        <v/>
      </c>
      <c r="AB433" s="457" t="n">
        <v>20060</v>
      </c>
      <c r="AC433" s="458">
        <f>Z433-AD433-AE433-AB433</f>
        <v/>
      </c>
      <c r="AD433" s="459" t="n"/>
      <c r="AE433" s="462" t="n">
        <v>0</v>
      </c>
      <c r="AF433" s="14" t="n"/>
      <c r="AG433" s="14" t="n"/>
      <c r="AH433" s="14" t="n"/>
      <c r="AI433" s="14" t="n"/>
      <c r="AJ433" s="14" t="n"/>
      <c r="AK433" s="14" t="n"/>
      <c r="AL433" s="14" t="n"/>
      <c r="AM433" s="14" t="n"/>
      <c r="AN433" s="14" t="n"/>
      <c r="AO433" s="14" t="n"/>
      <c r="AP433" s="14" t="n"/>
      <c r="AQ433" s="14" t="n"/>
      <c r="AR433" s="14" t="n"/>
      <c r="AS433" s="14" t="n"/>
      <c r="AT433" s="14" t="n"/>
      <c r="AU433" s="14" t="n"/>
      <c r="AV433" s="14" t="n"/>
      <c r="AW433" s="14" t="n"/>
      <c r="AX433" s="14" t="n"/>
      <c r="AY433" s="14" t="n"/>
      <c r="AZ433" s="14" t="n"/>
      <c r="BA433" s="14" t="n"/>
      <c r="BB433" s="14" t="n"/>
      <c r="BC433" s="14" t="n"/>
      <c r="BD433" s="14" t="n"/>
      <c r="BE433" s="14" t="n"/>
      <c r="BF433" s="14" t="n"/>
      <c r="BG433" s="14" t="n"/>
      <c r="BH433" s="14" t="n"/>
      <c r="BI433" s="14" t="n"/>
      <c r="BJ433" s="14" t="n"/>
      <c r="BK433" s="14" t="n"/>
      <c r="BL433" s="14" t="n"/>
      <c r="BM433" s="14" t="n"/>
      <c r="BN433" s="14" t="n"/>
      <c r="BO433" s="14" t="n"/>
    </row>
    <row r="434" hidden="1" ht="11.85" customHeight="1">
      <c r="A434" s="14" t="inlineStr">
        <is>
          <t>BP</t>
        </is>
      </c>
      <c r="B434" s="14" t="inlineStr">
        <is>
          <t>24.02.2026</t>
        </is>
      </c>
      <c r="C434" s="14" t="inlineStr">
        <is>
          <t>N.A</t>
        </is>
      </c>
      <c r="D434" s="14" t="n">
        <v>2600160</v>
      </c>
      <c r="E434" s="14" t="inlineStr">
        <is>
          <t>BP0007</t>
        </is>
      </c>
      <c r="F434" s="8" t="inlineStr">
        <is>
          <t>Chlorohexidine 4% Solution-Bulk</t>
        </is>
      </c>
      <c r="G434" s="14" t="n">
        <v>2026000160</v>
      </c>
      <c r="H434" s="14" t="inlineStr">
        <is>
          <t xml:space="preserve">JianErKang Medical Co., Ltd </t>
        </is>
      </c>
      <c r="I434" s="14" t="n"/>
      <c r="J434" s="10" t="inlineStr">
        <is>
          <t>4CHG-251216</t>
        </is>
      </c>
      <c r="K434" s="8" t="n"/>
      <c r="L434" s="14" t="inlineStr">
        <is>
          <t>16.12.2025</t>
        </is>
      </c>
      <c r="M434" s="14" t="n"/>
      <c r="N434" s="14" t="inlineStr">
        <is>
          <t>15.12.2030</t>
        </is>
      </c>
      <c r="O434" s="14" t="n"/>
      <c r="P434" s="14" t="n"/>
      <c r="Q434" s="14" t="n"/>
      <c r="R434" s="21" t="n"/>
      <c r="S434" s="12" t="n"/>
      <c r="T434" s="12" t="n"/>
      <c r="U434" s="13" t="n">
        <v>1003</v>
      </c>
      <c r="V434" s="14" t="inlineStr">
        <is>
          <t>Liter.</t>
        </is>
      </c>
      <c r="W434" s="14" t="n"/>
      <c r="X434" s="14" t="n"/>
      <c r="Y434" s="90" t="n"/>
      <c r="Z434" s="455">
        <f>U434-W434</f>
        <v/>
      </c>
      <c r="AA434" s="456">
        <f>AC434+AH434+AK434+AN434+AQ434+AT434+AW434+AZ434+BC434+BF434+BI434+BL434+BO434</f>
        <v/>
      </c>
      <c r="AB434" s="457" t="n">
        <v>1003</v>
      </c>
      <c r="AC434" s="458">
        <f>Z434-AD434-AE434-AB434</f>
        <v/>
      </c>
      <c r="AD434" s="459" t="n"/>
      <c r="AE434" s="462" t="n">
        <v>0</v>
      </c>
      <c r="AF434" s="14" t="n"/>
      <c r="AG434" s="14" t="n"/>
      <c r="AH434" s="14" t="n"/>
      <c r="AI434" s="14" t="n"/>
      <c r="AJ434" s="14" t="n"/>
      <c r="AK434" s="14" t="n"/>
      <c r="AL434" s="14" t="n"/>
      <c r="AM434" s="14" t="n"/>
      <c r="AN434" s="14" t="n"/>
      <c r="AO434" s="14" t="n"/>
      <c r="AP434" s="14" t="n"/>
      <c r="AQ434" s="14" t="n"/>
      <c r="AR434" s="14" t="n"/>
      <c r="AS434" s="14" t="n"/>
      <c r="AT434" s="14" t="n"/>
      <c r="AU434" s="14" t="n"/>
      <c r="AV434" s="14" t="n"/>
      <c r="AW434" s="14" t="n"/>
      <c r="AX434" s="14" t="n"/>
      <c r="AY434" s="14" t="n"/>
      <c r="AZ434" s="14" t="n"/>
      <c r="BA434" s="14" t="n"/>
      <c r="BB434" s="14" t="n"/>
      <c r="BC434" s="14" t="n"/>
      <c r="BD434" s="14" t="n"/>
      <c r="BE434" s="14" t="n"/>
      <c r="BF434" s="14" t="n"/>
      <c r="BG434" s="14" t="n"/>
      <c r="BH434" s="14" t="n"/>
      <c r="BI434" s="14" t="n"/>
      <c r="BJ434" s="14" t="n"/>
      <c r="BK434" s="14" t="n"/>
      <c r="BL434" s="14" t="n"/>
      <c r="BM434" s="14" t="n"/>
      <c r="BN434" s="14" t="n"/>
      <c r="BO434" s="14" t="n"/>
    </row>
    <row r="435" hidden="1" ht="11.85" customHeight="1">
      <c r="A435" s="14" t="inlineStr">
        <is>
          <t>TP</t>
        </is>
      </c>
      <c r="B435" s="14" t="inlineStr">
        <is>
          <t>24.02.2026</t>
        </is>
      </c>
      <c r="C435" s="14" t="inlineStr">
        <is>
          <t>N.A</t>
        </is>
      </c>
      <c r="D435" s="14" t="n">
        <v>2600161</v>
      </c>
      <c r="E435" s="14" t="inlineStr">
        <is>
          <t>TP0008</t>
        </is>
      </c>
      <c r="F435" s="8" t="inlineStr">
        <is>
          <t>Label for outer carton 100 x 100 mm</t>
        </is>
      </c>
      <c r="G435" s="14" t="n">
        <v>2026000161</v>
      </c>
      <c r="H435" s="14" t="inlineStr">
        <is>
          <t>Golden label</t>
        </is>
      </c>
      <c r="I435" s="14" t="n"/>
      <c r="J435" s="10" t="inlineStr">
        <is>
          <t>FP-ST-5307 semigloss</t>
        </is>
      </c>
      <c r="K435" s="8" t="n"/>
      <c r="L435" s="14" t="inlineStr">
        <is>
          <t>05.11.2025</t>
        </is>
      </c>
      <c r="M435" s="14" t="n"/>
      <c r="N435" s="14" t="inlineStr">
        <is>
          <t>05.11.2027</t>
        </is>
      </c>
      <c r="O435" s="14" t="n"/>
      <c r="P435" s="14" t="n"/>
      <c r="Q435" s="14" t="n"/>
      <c r="R435" s="21" t="n"/>
      <c r="S435" s="12" t="n"/>
      <c r="T435" s="12" t="n"/>
      <c r="U435" s="13" t="n">
        <v>1500</v>
      </c>
      <c r="V435" s="14" t="inlineStr">
        <is>
          <t>No.</t>
        </is>
      </c>
      <c r="W435" s="14" t="n"/>
      <c r="X435" s="14" t="n"/>
      <c r="Y435" s="90" t="n"/>
      <c r="Z435" s="455">
        <f>U435-W435</f>
        <v/>
      </c>
      <c r="AA435" s="456">
        <f>AC435+AH435+AK435+AN435+AQ435+AT435+AW435+AZ435+BC435+BF435+BI435+BL435+BO435</f>
        <v/>
      </c>
      <c r="AB435" s="457" t="n">
        <v>1500</v>
      </c>
      <c r="AC435" s="458">
        <f>Z435-AD435-AE435-AB435</f>
        <v/>
      </c>
      <c r="AD435" s="459" t="n"/>
      <c r="AE435" s="462" t="n">
        <v>0</v>
      </c>
      <c r="AF435" s="14" t="n"/>
      <c r="AG435" s="14" t="n"/>
      <c r="AH435" s="14" t="n"/>
      <c r="AI435" s="14" t="n"/>
      <c r="AJ435" s="14" t="n"/>
      <c r="AK435" s="14" t="n"/>
      <c r="AL435" s="14" t="n"/>
      <c r="AM435" s="14" t="n"/>
      <c r="AN435" s="14" t="n"/>
      <c r="AO435" s="14" t="n"/>
      <c r="AP435" s="14" t="n"/>
      <c r="AQ435" s="14" t="n"/>
      <c r="AR435" s="14" t="n"/>
      <c r="AS435" s="14" t="n"/>
      <c r="AT435" s="14" t="n"/>
      <c r="AU435" s="14" t="n"/>
      <c r="AV435" s="14" t="n"/>
      <c r="AW435" s="14" t="n"/>
      <c r="AX435" s="14" t="n"/>
      <c r="AY435" s="14" t="n"/>
      <c r="AZ435" s="14" t="n"/>
      <c r="BA435" s="14" t="n"/>
      <c r="BB435" s="14" t="n"/>
      <c r="BC435" s="14" t="n"/>
      <c r="BD435" s="14" t="n"/>
      <c r="BE435" s="14" t="n"/>
      <c r="BF435" s="14" t="n"/>
      <c r="BG435" s="14" t="n"/>
      <c r="BH435" s="14" t="n"/>
      <c r="BI435" s="14" t="n"/>
      <c r="BJ435" s="14" t="n"/>
      <c r="BK435" s="14" t="n"/>
      <c r="BL435" s="14" t="n"/>
      <c r="BM435" s="14" t="n"/>
      <c r="BN435" s="14" t="n"/>
      <c r="BO435" s="14" t="n"/>
    </row>
    <row r="436" hidden="1" ht="11.85" customHeight="1">
      <c r="A436" s="119" t="inlineStr">
        <is>
          <t>BP</t>
        </is>
      </c>
      <c r="B436" s="119" t="inlineStr">
        <is>
          <t>28.02.2026</t>
        </is>
      </c>
      <c r="C436" s="161" t="inlineStr">
        <is>
          <t>SSMC1442025 R2</t>
        </is>
      </c>
      <c r="D436" s="119" t="n">
        <v>2600162</v>
      </c>
      <c r="E436" s="120" t="inlineStr">
        <is>
          <t>BP0055</t>
        </is>
      </c>
      <c r="F436" s="121" t="inlineStr">
        <is>
          <t>G1000 Bulk</t>
        </is>
      </c>
      <c r="G436" s="119" t="n">
        <v>2026000162</v>
      </c>
      <c r="H436" s="119" t="inlineStr">
        <is>
          <t>E-Pharma</t>
        </is>
      </c>
      <c r="I436" s="119" t="n"/>
      <c r="J436" s="122" t="inlineStr">
        <is>
          <t>26352795</t>
        </is>
      </c>
      <c r="K436" s="123" t="n"/>
      <c r="L436" s="119" t="inlineStr">
        <is>
          <t>13.01.2026</t>
        </is>
      </c>
      <c r="M436" s="119" t="n"/>
      <c r="N436" s="119" t="inlineStr">
        <is>
          <t>00.07.2026</t>
        </is>
      </c>
      <c r="O436" s="119" t="n"/>
      <c r="P436" s="119" t="n"/>
      <c r="Q436" s="119" t="n"/>
      <c r="R436" s="124" t="n">
        <v>9</v>
      </c>
      <c r="S436" s="123" t="n">
        <v>50</v>
      </c>
      <c r="T436" s="123" t="n">
        <v>4</v>
      </c>
      <c r="U436" s="125">
        <f>R436*S436+T436</f>
        <v/>
      </c>
      <c r="V436" s="119" t="inlineStr">
        <is>
          <t>Kg</t>
        </is>
      </c>
      <c r="W436" s="119" t="n"/>
      <c r="X436" s="119" t="n"/>
      <c r="Y436" s="126" t="n"/>
      <c r="Z436" s="473">
        <f>U436-W436</f>
        <v/>
      </c>
      <c r="AA436" s="474">
        <f>AC436+AH436+AK436+AN436+AQ436+AT436+AW436+AZ436+BC436+BF436+BI436+BL436+BO436</f>
        <v/>
      </c>
      <c r="AB436" s="475" t="n">
        <v>0</v>
      </c>
      <c r="AC436" s="475">
        <f>Z436-AD436-AE436-AB436</f>
        <v/>
      </c>
      <c r="AD436" s="475" t="n"/>
      <c r="AE436" s="475" t="n">
        <v>0</v>
      </c>
      <c r="AF436" s="119" t="n"/>
      <c r="AG436" s="119" t="n"/>
      <c r="AH436" s="119" t="n"/>
      <c r="AI436" s="119" t="n"/>
      <c r="AJ436" s="119" t="n"/>
      <c r="AK436" s="119" t="n"/>
      <c r="AL436" s="119" t="n"/>
      <c r="AM436" s="119" t="n"/>
      <c r="AN436" s="119" t="n"/>
      <c r="AO436" s="119" t="n"/>
      <c r="AP436" s="119" t="n"/>
      <c r="AQ436" s="119" t="n"/>
      <c r="AR436" s="119" t="n"/>
      <c r="AS436" s="119" t="n"/>
      <c r="AT436" s="119" t="n"/>
      <c r="AU436" s="119" t="n"/>
      <c r="AV436" s="119" t="n"/>
      <c r="AW436" s="119" t="n"/>
      <c r="AX436" s="119" t="n"/>
      <c r="AY436" s="119" t="n"/>
      <c r="AZ436" s="119" t="n"/>
      <c r="BA436" s="119" t="n"/>
      <c r="BB436" s="119" t="n"/>
      <c r="BC436" s="119" t="n"/>
      <c r="BD436" s="119" t="n"/>
      <c r="BE436" s="119" t="n"/>
      <c r="BF436" s="119" t="n"/>
      <c r="BG436" s="119" t="n"/>
      <c r="BH436" s="119" t="n"/>
      <c r="BI436" s="119" t="n"/>
      <c r="BJ436" s="119" t="n"/>
      <c r="BK436" s="119" t="n"/>
      <c r="BL436" s="119" t="n"/>
      <c r="BM436" s="119" t="n"/>
      <c r="BN436" s="119" t="n"/>
      <c r="BO436" s="119" t="n"/>
    </row>
    <row r="437" hidden="1" ht="11.85" customHeight="1">
      <c r="A437" s="119" t="inlineStr">
        <is>
          <t>BP</t>
        </is>
      </c>
      <c r="B437" s="119" t="inlineStr">
        <is>
          <t>28.02.2026</t>
        </is>
      </c>
      <c r="C437" s="161" t="inlineStr">
        <is>
          <t>SSMC1442025 R2</t>
        </is>
      </c>
      <c r="D437" s="119" t="n">
        <v>2600163</v>
      </c>
      <c r="E437" s="120" t="inlineStr">
        <is>
          <t>BP0057</t>
        </is>
      </c>
      <c r="F437" s="121" t="inlineStr">
        <is>
          <t>Prox Forte/Prime Ultra Bulk</t>
        </is>
      </c>
      <c r="G437" s="119" t="n">
        <v>2026000163</v>
      </c>
      <c r="H437" s="119" t="inlineStr">
        <is>
          <t>E-Pharma</t>
        </is>
      </c>
      <c r="I437" s="119" t="n"/>
      <c r="J437" s="122" t="inlineStr">
        <is>
          <t>26352796</t>
        </is>
      </c>
      <c r="K437" s="123" t="n"/>
      <c r="L437" s="119" t="inlineStr">
        <is>
          <t>14.01.2026</t>
        </is>
      </c>
      <c r="M437" s="119" t="n"/>
      <c r="N437" s="119" t="inlineStr">
        <is>
          <t>00.07.2026</t>
        </is>
      </c>
      <c r="O437" s="119" t="n"/>
      <c r="P437" s="119" t="n"/>
      <c r="Q437" s="119" t="n"/>
      <c r="R437" s="124" t="n">
        <v>10</v>
      </c>
      <c r="S437" s="123" t="n">
        <v>50</v>
      </c>
      <c r="T437" s="123" t="n">
        <v>32.6</v>
      </c>
      <c r="U437" s="125">
        <f>R437*S437+T437</f>
        <v/>
      </c>
      <c r="V437" s="119" t="n"/>
      <c r="W437" s="119" t="n"/>
      <c r="X437" s="119" t="n"/>
      <c r="Y437" s="126" t="n"/>
      <c r="Z437" s="473">
        <f>U437-W437</f>
        <v/>
      </c>
      <c r="AA437" s="474">
        <f>AC437+AH437+AK437+AN437+AQ437+AT437+AW437+AZ437+BC437+BF437+BI437+BL437+BO437</f>
        <v/>
      </c>
      <c r="AB437" s="475" t="n">
        <v>0</v>
      </c>
      <c r="AC437" s="475">
        <f>Z437-AD437-AE437-AB437</f>
        <v/>
      </c>
      <c r="AD437" s="475" t="n"/>
      <c r="AE437" s="475" t="n">
        <v>0</v>
      </c>
      <c r="AF437" s="119" t="n"/>
      <c r="AG437" s="119" t="n"/>
      <c r="AH437" s="119" t="n"/>
      <c r="AI437" s="119" t="n"/>
      <c r="AJ437" s="119" t="n"/>
      <c r="AK437" s="119" t="n"/>
      <c r="AL437" s="119" t="n"/>
      <c r="AM437" s="119" t="n"/>
      <c r="AN437" s="119" t="n"/>
      <c r="AO437" s="119" t="n"/>
      <c r="AP437" s="119" t="n"/>
      <c r="AQ437" s="119" t="n"/>
      <c r="AR437" s="119" t="n"/>
      <c r="AS437" s="119" t="n"/>
      <c r="AT437" s="119" t="n"/>
      <c r="AU437" s="119" t="n"/>
      <c r="AV437" s="119" t="n"/>
      <c r="AW437" s="119" t="n"/>
      <c r="AX437" s="119" t="n"/>
      <c r="AY437" s="119" t="n"/>
      <c r="AZ437" s="119" t="n"/>
      <c r="BA437" s="119" t="n"/>
      <c r="BB437" s="119" t="n"/>
      <c r="BC437" s="119" t="n"/>
      <c r="BD437" s="119" t="n"/>
      <c r="BE437" s="119" t="n"/>
      <c r="BF437" s="119" t="n"/>
      <c r="BG437" s="119" t="n"/>
      <c r="BH437" s="119" t="n"/>
      <c r="BI437" s="119" t="n"/>
      <c r="BJ437" s="119" t="n"/>
      <c r="BK437" s="119" t="n"/>
      <c r="BL437" s="119" t="n"/>
      <c r="BM437" s="119" t="n"/>
      <c r="BN437" s="119" t="n"/>
      <c r="BO437" s="119" t="n"/>
    </row>
    <row r="438" hidden="1" ht="11.85" customHeight="1">
      <c r="A438" s="119" t="inlineStr">
        <is>
          <t>BP</t>
        </is>
      </c>
      <c r="B438" s="119" t="inlineStr">
        <is>
          <t>28.02.2026</t>
        </is>
      </c>
      <c r="C438" s="161" t="inlineStr">
        <is>
          <t>SSMC1442025 R2</t>
        </is>
      </c>
      <c r="D438" s="119" t="n">
        <v>2600164</v>
      </c>
      <c r="E438" s="120" t="inlineStr">
        <is>
          <t>BP0057</t>
        </is>
      </c>
      <c r="F438" s="121" t="inlineStr">
        <is>
          <t>Prox Forte/Prime Ultra Bulk</t>
        </is>
      </c>
      <c r="G438" s="119" t="n">
        <v>2026000164</v>
      </c>
      <c r="H438" s="119" t="inlineStr">
        <is>
          <t>E-Pharma</t>
        </is>
      </c>
      <c r="I438" s="119" t="n"/>
      <c r="J438" s="122" t="inlineStr">
        <is>
          <t>26352797</t>
        </is>
      </c>
      <c r="K438" s="123" t="n"/>
      <c r="L438" s="119" t="inlineStr">
        <is>
          <t>14.01.2026</t>
        </is>
      </c>
      <c r="M438" s="119" t="n"/>
      <c r="N438" s="119" t="inlineStr">
        <is>
          <t>00.07.2026</t>
        </is>
      </c>
      <c r="O438" s="119" t="n"/>
      <c r="P438" s="119" t="n"/>
      <c r="Q438" s="119" t="n"/>
      <c r="R438" s="124" t="n">
        <v>10</v>
      </c>
      <c r="S438" s="123" t="n">
        <v>50</v>
      </c>
      <c r="T438" s="123" t="n">
        <v>38.6</v>
      </c>
      <c r="U438" s="125">
        <f>R438*S438+T438</f>
        <v/>
      </c>
      <c r="V438" s="119" t="n"/>
      <c r="W438" s="119" t="n"/>
      <c r="X438" s="119" t="n"/>
      <c r="Y438" s="126" t="n"/>
      <c r="Z438" s="473">
        <f>U438-W438</f>
        <v/>
      </c>
      <c r="AA438" s="474">
        <f>AC438+AH438+AK438+AN438+AQ438+AT438+AW438+AZ438+BC438+BF438+BI438+BL438+BO438</f>
        <v/>
      </c>
      <c r="AB438" s="475" t="n">
        <v>0</v>
      </c>
      <c r="AC438" s="475">
        <f>Z438-AD438-AE438-AB438</f>
        <v/>
      </c>
      <c r="AD438" s="475" t="n"/>
      <c r="AE438" s="475" t="n">
        <v>0</v>
      </c>
      <c r="AF438" s="119" t="n"/>
      <c r="AG438" s="119" t="n"/>
      <c r="AH438" s="119" t="n"/>
      <c r="AI438" s="119" t="n"/>
      <c r="AJ438" s="119" t="n"/>
      <c r="AK438" s="119" t="n"/>
      <c r="AL438" s="119" t="n"/>
      <c r="AM438" s="119" t="n"/>
      <c r="AN438" s="119" t="n"/>
      <c r="AO438" s="119" t="n"/>
      <c r="AP438" s="119" t="n"/>
      <c r="AQ438" s="119" t="n"/>
      <c r="AR438" s="119" t="n"/>
      <c r="AS438" s="119" t="n"/>
      <c r="AT438" s="119" t="n"/>
      <c r="AU438" s="119" t="n"/>
      <c r="AV438" s="119" t="n"/>
      <c r="AW438" s="119" t="n"/>
      <c r="AX438" s="119" t="n"/>
      <c r="AY438" s="119" t="n"/>
      <c r="AZ438" s="119" t="n"/>
      <c r="BA438" s="119" t="n"/>
      <c r="BB438" s="119" t="n"/>
      <c r="BC438" s="119" t="n"/>
      <c r="BD438" s="119" t="n"/>
      <c r="BE438" s="119" t="n"/>
      <c r="BF438" s="119" t="n"/>
      <c r="BG438" s="119" t="n"/>
      <c r="BH438" s="119" t="n"/>
      <c r="BI438" s="119" t="n"/>
      <c r="BJ438" s="119" t="n"/>
      <c r="BK438" s="119" t="n"/>
      <c r="BL438" s="119" t="n"/>
      <c r="BM438" s="119" t="n"/>
      <c r="BN438" s="119" t="n"/>
      <c r="BO438" s="119" t="n"/>
    </row>
    <row r="439" hidden="1" ht="11.85" customHeight="1">
      <c r="A439" s="119" t="inlineStr">
        <is>
          <t>BP</t>
        </is>
      </c>
      <c r="B439" s="119" t="inlineStr">
        <is>
          <t>28.02.2026</t>
        </is>
      </c>
      <c r="C439" s="161" t="inlineStr">
        <is>
          <t>SSMC1442025 R2</t>
        </is>
      </c>
      <c r="D439" s="119" t="n">
        <v>2600165</v>
      </c>
      <c r="E439" s="120" t="inlineStr">
        <is>
          <t>BP0057</t>
        </is>
      </c>
      <c r="F439" s="121" t="inlineStr">
        <is>
          <t>Prox Forte/Prime Ultra Bulk</t>
        </is>
      </c>
      <c r="G439" s="119" t="n">
        <v>2026000165</v>
      </c>
      <c r="H439" s="119" t="inlineStr">
        <is>
          <t>E-Pharma</t>
        </is>
      </c>
      <c r="I439" s="119" t="n"/>
      <c r="J439" s="122" t="inlineStr">
        <is>
          <t>26352798</t>
        </is>
      </c>
      <c r="K439" s="123" t="n"/>
      <c r="L439" s="119" t="inlineStr">
        <is>
          <t>15.01.2026</t>
        </is>
      </c>
      <c r="M439" s="119" t="n"/>
      <c r="N439" s="119" t="inlineStr">
        <is>
          <t>00.07.2026</t>
        </is>
      </c>
      <c r="O439" s="119" t="n"/>
      <c r="P439" s="119" t="n"/>
      <c r="Q439" s="119" t="n"/>
      <c r="R439" s="124" t="n">
        <v>10</v>
      </c>
      <c r="S439" s="123" t="n">
        <v>50</v>
      </c>
      <c r="T439" s="123" t="n">
        <v>39.8</v>
      </c>
      <c r="U439" s="125">
        <f>R439*S439+T439</f>
        <v/>
      </c>
      <c r="V439" s="119" t="n"/>
      <c r="W439" s="119" t="n"/>
      <c r="X439" s="119" t="n"/>
      <c r="Y439" s="126" t="n"/>
      <c r="Z439" s="473">
        <f>U439-W439</f>
        <v/>
      </c>
      <c r="AA439" s="474">
        <f>AC439+AH439+AK439+AN439+AQ439+AT439+AW439+AZ439+BC439+BF439+BI439+BL439+BO439</f>
        <v/>
      </c>
      <c r="AB439" s="475" t="n">
        <v>0</v>
      </c>
      <c r="AC439" s="475">
        <f>Z439-AD439-AE439-AB439</f>
        <v/>
      </c>
      <c r="AD439" s="475" t="n"/>
      <c r="AE439" s="475" t="n">
        <v>0</v>
      </c>
      <c r="AF439" s="119" t="n"/>
      <c r="AG439" s="119" t="n"/>
      <c r="AH439" s="119" t="n"/>
      <c r="AI439" s="119" t="n"/>
      <c r="AJ439" s="119" t="n"/>
      <c r="AK439" s="119" t="n"/>
      <c r="AL439" s="119" t="n"/>
      <c r="AM439" s="119" t="n"/>
      <c r="AN439" s="119" t="n"/>
      <c r="AO439" s="119" t="n"/>
      <c r="AP439" s="119" t="n"/>
      <c r="AQ439" s="119" t="n"/>
      <c r="AR439" s="119" t="n"/>
      <c r="AS439" s="119" t="n"/>
      <c r="AT439" s="119" t="n"/>
      <c r="AU439" s="119" t="n"/>
      <c r="AV439" s="119" t="n"/>
      <c r="AW439" s="119" t="n"/>
      <c r="AX439" s="119" t="n"/>
      <c r="AY439" s="119" t="n"/>
      <c r="AZ439" s="119" t="n"/>
      <c r="BA439" s="119" t="n"/>
      <c r="BB439" s="119" t="n"/>
      <c r="BC439" s="119" t="n"/>
      <c r="BD439" s="119" t="n"/>
      <c r="BE439" s="119" t="n"/>
      <c r="BF439" s="119" t="n"/>
      <c r="BG439" s="119" t="n"/>
      <c r="BH439" s="119" t="n"/>
      <c r="BI439" s="119" t="n"/>
      <c r="BJ439" s="119" t="n"/>
      <c r="BK439" s="119" t="n"/>
      <c r="BL439" s="119" t="n"/>
      <c r="BM439" s="119" t="n"/>
      <c r="BN439" s="119" t="n"/>
      <c r="BO439" s="119" t="n"/>
    </row>
    <row r="440" hidden="1" ht="11.85" customHeight="1">
      <c r="A440" s="119" t="inlineStr">
        <is>
          <t>BP</t>
        </is>
      </c>
      <c r="B440" s="119" t="inlineStr">
        <is>
          <t>28.02.2026</t>
        </is>
      </c>
      <c r="C440" s="161" t="inlineStr">
        <is>
          <t>SSMC1442025 R2</t>
        </is>
      </c>
      <c r="D440" s="119" t="n">
        <v>2600166</v>
      </c>
      <c r="E440" s="120" t="inlineStr">
        <is>
          <t>BP0057</t>
        </is>
      </c>
      <c r="F440" s="121" t="inlineStr">
        <is>
          <t>Prox Forte/Prime Ultra Bulk</t>
        </is>
      </c>
      <c r="G440" s="119" t="n">
        <v>2026000166</v>
      </c>
      <c r="H440" s="119" t="inlineStr">
        <is>
          <t>E-Pharma</t>
        </is>
      </c>
      <c r="I440" s="119" t="n"/>
      <c r="J440" s="122" t="inlineStr">
        <is>
          <t>26352799</t>
        </is>
      </c>
      <c r="K440" s="123" t="n"/>
      <c r="L440" s="119" t="inlineStr">
        <is>
          <t>15.01.2026</t>
        </is>
      </c>
      <c r="M440" s="119" t="n"/>
      <c r="N440" s="119" t="inlineStr">
        <is>
          <t>00.07.2026</t>
        </is>
      </c>
      <c r="O440" s="119" t="n"/>
      <c r="P440" s="119" t="n"/>
      <c r="Q440" s="119" t="n"/>
      <c r="R440" s="124" t="n">
        <v>10</v>
      </c>
      <c r="S440" s="123" t="n">
        <v>50</v>
      </c>
      <c r="T440" s="123" t="n">
        <v>40.6</v>
      </c>
      <c r="U440" s="125">
        <f>R440*S440+T440</f>
        <v/>
      </c>
      <c r="V440" s="119" t="n"/>
      <c r="W440" s="119" t="n"/>
      <c r="X440" s="119" t="n"/>
      <c r="Y440" s="126" t="n"/>
      <c r="Z440" s="473">
        <f>U440-W440</f>
        <v/>
      </c>
      <c r="AA440" s="474">
        <f>AC440+AH440+AK440+AN440+AQ440+AT440+AW440+AZ440+BC440+BF440+BI440+BL440+BO440</f>
        <v/>
      </c>
      <c r="AB440" s="475" t="n">
        <v>0</v>
      </c>
      <c r="AC440" s="475">
        <f>Z440-AD440-AE440-AB440</f>
        <v/>
      </c>
      <c r="AD440" s="475" t="n"/>
      <c r="AE440" s="475" t="n">
        <v>0</v>
      </c>
      <c r="AF440" s="119" t="n"/>
      <c r="AG440" s="119" t="n"/>
      <c r="AH440" s="119" t="n"/>
      <c r="AI440" s="119" t="n"/>
      <c r="AJ440" s="119" t="n"/>
      <c r="AK440" s="119" t="n"/>
      <c r="AL440" s="119" t="n"/>
      <c r="AM440" s="119" t="n"/>
      <c r="AN440" s="119" t="n"/>
      <c r="AO440" s="119" t="n"/>
      <c r="AP440" s="119" t="n"/>
      <c r="AQ440" s="119" t="n"/>
      <c r="AR440" s="119" t="n"/>
      <c r="AS440" s="119" t="n"/>
      <c r="AT440" s="119" t="n"/>
      <c r="AU440" s="119" t="n"/>
      <c r="AV440" s="119" t="n"/>
      <c r="AW440" s="119" t="n"/>
      <c r="AX440" s="119" t="n"/>
      <c r="AY440" s="119" t="n"/>
      <c r="AZ440" s="119" t="n"/>
      <c r="BA440" s="119" t="n"/>
      <c r="BB440" s="119" t="n"/>
      <c r="BC440" s="119" t="n"/>
      <c r="BD440" s="119" t="n"/>
      <c r="BE440" s="119" t="n"/>
      <c r="BF440" s="119" t="n"/>
      <c r="BG440" s="119" t="n"/>
      <c r="BH440" s="119" t="n"/>
      <c r="BI440" s="119" t="n"/>
      <c r="BJ440" s="119" t="n"/>
      <c r="BK440" s="119" t="n"/>
      <c r="BL440" s="119" t="n"/>
      <c r="BM440" s="119" t="n"/>
      <c r="BN440" s="119" t="n"/>
      <c r="BO440" s="119" t="n"/>
    </row>
    <row r="441" hidden="1" ht="11.4" customHeight="1">
      <c r="A441" s="119" t="inlineStr">
        <is>
          <t>BP</t>
        </is>
      </c>
      <c r="B441" s="119" t="inlineStr">
        <is>
          <t>28.02.2026</t>
        </is>
      </c>
      <c r="C441" s="161" t="inlineStr">
        <is>
          <t>SSMC1442025 R2</t>
        </is>
      </c>
      <c r="D441" s="119" t="n">
        <v>2600167</v>
      </c>
      <c r="E441" s="120" t="inlineStr">
        <is>
          <t>BP0057</t>
        </is>
      </c>
      <c r="F441" s="121" t="inlineStr">
        <is>
          <t>Prox Forte/Prime Ultra Bulk</t>
        </is>
      </c>
      <c r="G441" s="119" t="n">
        <v>2026000167</v>
      </c>
      <c r="H441" s="119" t="inlineStr">
        <is>
          <t>E-Pharma</t>
        </is>
      </c>
      <c r="I441" s="119" t="n"/>
      <c r="J441" s="122" t="inlineStr">
        <is>
          <t>26352800</t>
        </is>
      </c>
      <c r="K441" s="123" t="n"/>
      <c r="L441" s="119" t="inlineStr">
        <is>
          <t>15.01.2026</t>
        </is>
      </c>
      <c r="M441" s="119" t="n"/>
      <c r="N441" s="119" t="inlineStr">
        <is>
          <t>00.07.2026</t>
        </is>
      </c>
      <c r="O441" s="119" t="n"/>
      <c r="P441" s="119" t="n"/>
      <c r="Q441" s="119" t="n"/>
      <c r="R441" s="124" t="n">
        <v>10</v>
      </c>
      <c r="S441" s="123" t="n">
        <v>50</v>
      </c>
      <c r="T441" s="123" t="n">
        <v>35.8</v>
      </c>
      <c r="U441" s="125">
        <f>R441*S441+T441</f>
        <v/>
      </c>
      <c r="V441" s="119" t="n"/>
      <c r="W441" s="119" t="n"/>
      <c r="X441" s="119" t="n"/>
      <c r="Y441" s="126" t="n"/>
      <c r="Z441" s="473">
        <f>U441-W441</f>
        <v/>
      </c>
      <c r="AA441" s="474">
        <f>AC441+AH441+AK441+AN441+AQ441+AT441+AW441+AZ441+BC441+BF441+BI441+BL441+BO441</f>
        <v/>
      </c>
      <c r="AB441" s="475" t="n">
        <v>0</v>
      </c>
      <c r="AC441" s="475">
        <f>Z441-AD441-AE441-AB441</f>
        <v/>
      </c>
      <c r="AD441" s="475" t="n"/>
      <c r="AE441" s="475" t="n">
        <v>0</v>
      </c>
      <c r="AF441" s="119" t="n"/>
      <c r="AG441" s="119" t="n"/>
      <c r="AH441" s="119" t="n"/>
      <c r="AI441" s="119" t="n"/>
      <c r="AJ441" s="119" t="n"/>
      <c r="AK441" s="119" t="n"/>
      <c r="AL441" s="119" t="n"/>
      <c r="AM441" s="119" t="n"/>
      <c r="AN441" s="119" t="n"/>
      <c r="AO441" s="119" t="n"/>
      <c r="AP441" s="119" t="n"/>
      <c r="AQ441" s="119" t="n"/>
      <c r="AR441" s="119" t="n"/>
      <c r="AS441" s="119" t="n"/>
      <c r="AT441" s="119" t="n"/>
      <c r="AU441" s="119" t="n"/>
      <c r="AV441" s="119" t="n"/>
      <c r="AW441" s="119" t="n"/>
      <c r="AX441" s="119" t="n"/>
      <c r="AY441" s="119" t="n"/>
      <c r="AZ441" s="119" t="n"/>
      <c r="BA441" s="119" t="n"/>
      <c r="BB441" s="119" t="n"/>
      <c r="BC441" s="119" t="n"/>
      <c r="BD441" s="119" t="n"/>
      <c r="BE441" s="119" t="n"/>
      <c r="BF441" s="119" t="n"/>
      <c r="BG441" s="119" t="n"/>
      <c r="BH441" s="119" t="n"/>
      <c r="BI441" s="119" t="n"/>
      <c r="BJ441" s="119" t="n"/>
      <c r="BK441" s="119" t="n"/>
      <c r="BL441" s="119" t="n"/>
      <c r="BM441" s="119" t="n"/>
      <c r="BN441" s="119" t="n"/>
      <c r="BO441" s="119" t="n"/>
    </row>
    <row r="442" hidden="1" ht="11.85" customHeight="1">
      <c r="A442" s="119" t="inlineStr">
        <is>
          <t>SP</t>
        </is>
      </c>
      <c r="B442" s="119" t="inlineStr">
        <is>
          <t>01.03.2026</t>
        </is>
      </c>
      <c r="C442" s="119" t="inlineStr">
        <is>
          <t>SSMC0012026R1</t>
        </is>
      </c>
      <c r="D442" s="119" t="n">
        <v>2600168</v>
      </c>
      <c r="E442" s="130" t="inlineStr">
        <is>
          <t>SP0225</t>
        </is>
      </c>
      <c r="F442" s="131" t="inlineStr">
        <is>
          <t>Box-Prox-fem Sachet</t>
        </is>
      </c>
      <c r="G442" s="119" t="n">
        <v>2026000168</v>
      </c>
      <c r="H442" s="123" t="inlineStr">
        <is>
          <t xml:space="preserve">Al- Hayat House Factory for product packaging </t>
        </is>
      </c>
      <c r="I442" s="119" t="n"/>
      <c r="J442" s="122" t="inlineStr">
        <is>
          <t>N/A</t>
        </is>
      </c>
      <c r="K442" s="123" t="n"/>
      <c r="L442" s="119" t="inlineStr">
        <is>
          <t>26.02.2026</t>
        </is>
      </c>
      <c r="M442" s="119" t="n"/>
      <c r="N442" s="119" t="inlineStr">
        <is>
          <t>25.02.2029</t>
        </is>
      </c>
      <c r="O442" s="119" t="n"/>
      <c r="P442" s="119" t="n"/>
      <c r="Q442" s="119" t="n"/>
      <c r="R442" s="124" t="n">
        <v>46</v>
      </c>
      <c r="S442" s="123" t="n">
        <v>300</v>
      </c>
      <c r="T442" s="123" t="n">
        <v>200</v>
      </c>
      <c r="U442" s="125">
        <f>R442*S442+T442</f>
        <v/>
      </c>
      <c r="V442" s="119" t="n"/>
      <c r="W442" s="119" t="n"/>
      <c r="X442" s="119" t="n"/>
      <c r="Y442" s="126" t="n"/>
      <c r="Z442" s="473">
        <f>U442-W442</f>
        <v/>
      </c>
      <c r="AA442" s="474">
        <f>AC442+AH442+AK442+AN442+AQ442+AT442+AW442+AZ442+BC442+BF442+BI442+BL442+BO442</f>
        <v/>
      </c>
      <c r="AB442" s="475" t="n">
        <v>0</v>
      </c>
      <c r="AC442" s="475">
        <f>Z442-AD442-AE442-AB442</f>
        <v/>
      </c>
      <c r="AD442" s="475" t="n"/>
      <c r="AE442" s="475" t="n">
        <v>0</v>
      </c>
      <c r="AF442" s="119" t="n"/>
      <c r="AG442" s="119" t="n"/>
      <c r="AH442" s="119" t="n"/>
      <c r="AI442" s="119" t="n"/>
      <c r="AJ442" s="119" t="n"/>
      <c r="AK442" s="119" t="n"/>
      <c r="AL442" s="119" t="n"/>
      <c r="AM442" s="119" t="n"/>
      <c r="AN442" s="119" t="n"/>
      <c r="AO442" s="119" t="n"/>
      <c r="AP442" s="119" t="n"/>
      <c r="AQ442" s="119" t="n"/>
      <c r="AR442" s="119" t="n"/>
      <c r="AS442" s="119" t="n"/>
      <c r="AT442" s="119" t="n"/>
      <c r="AU442" s="119" t="n"/>
      <c r="AV442" s="119" t="n"/>
      <c r="AW442" s="119" t="n"/>
      <c r="AX442" s="119" t="n"/>
      <c r="AY442" s="119" t="n"/>
      <c r="AZ442" s="119" t="n"/>
      <c r="BA442" s="119" t="n"/>
      <c r="BB442" s="119" t="n"/>
      <c r="BC442" s="119" t="n"/>
      <c r="BD442" s="119" t="n"/>
      <c r="BE442" s="119" t="n"/>
      <c r="BF442" s="119" t="n"/>
      <c r="BG442" s="119" t="n"/>
      <c r="BH442" s="119" t="n"/>
      <c r="BI442" s="119" t="n"/>
      <c r="BJ442" s="119" t="n"/>
      <c r="BK442" s="119" t="n"/>
      <c r="BL442" s="119" t="n"/>
      <c r="BM442" s="119" t="n"/>
      <c r="BN442" s="119" t="n"/>
      <c r="BO442" s="119" t="n"/>
    </row>
    <row r="443" hidden="1" ht="11.85" customHeight="1">
      <c r="A443" s="119" t="inlineStr">
        <is>
          <t>SP</t>
        </is>
      </c>
      <c r="B443" s="119" t="inlineStr">
        <is>
          <t>01.03.2026</t>
        </is>
      </c>
      <c r="C443" s="119" t="inlineStr">
        <is>
          <t>SSMC0012026R1</t>
        </is>
      </c>
      <c r="D443" s="119" t="n">
        <v>2600169</v>
      </c>
      <c r="E443" s="130" t="inlineStr">
        <is>
          <t>SP0081</t>
        </is>
      </c>
      <c r="F443" s="132" t="inlineStr">
        <is>
          <t>Box-Inovari Plus Sachet-30 Sachet</t>
        </is>
      </c>
      <c r="G443" s="119" t="n">
        <v>2026000169</v>
      </c>
      <c r="H443" s="123" t="inlineStr">
        <is>
          <t xml:space="preserve">Al- Hayat House Factory for product packaging </t>
        </is>
      </c>
      <c r="I443" s="119" t="n"/>
      <c r="J443" s="122" t="inlineStr">
        <is>
          <t>N/A</t>
        </is>
      </c>
      <c r="K443" s="123" t="n"/>
      <c r="L443" s="119" t="inlineStr">
        <is>
          <t>26.02.2026</t>
        </is>
      </c>
      <c r="M443" s="119" t="n"/>
      <c r="N443" s="119" t="inlineStr">
        <is>
          <t>25.02.2029</t>
        </is>
      </c>
      <c r="O443" s="119" t="n"/>
      <c r="P443" s="119" t="n"/>
      <c r="Q443" s="119" t="n"/>
      <c r="R443" s="124" t="n">
        <v>41</v>
      </c>
      <c r="S443" s="123" t="n">
        <v>300</v>
      </c>
      <c r="T443" s="123" t="n"/>
      <c r="U443" s="125">
        <f>R443*S443+T443</f>
        <v/>
      </c>
      <c r="V443" s="119" t="n"/>
      <c r="W443" s="119" t="n"/>
      <c r="X443" s="119" t="n"/>
      <c r="Y443" s="126" t="n"/>
      <c r="Z443" s="473">
        <f>U443-W443</f>
        <v/>
      </c>
      <c r="AA443" s="474">
        <f>AC443+AH443+AK443+AN443+AQ443+AT443+AW443+AZ443+BC443+BF443+BI443+BL443+BO443</f>
        <v/>
      </c>
      <c r="AB443" s="475" t="n">
        <v>0</v>
      </c>
      <c r="AC443" s="475">
        <f>Z443-AD443-AE443-AB443</f>
        <v/>
      </c>
      <c r="AD443" s="475" t="n"/>
      <c r="AE443" s="475" t="n">
        <v>0</v>
      </c>
      <c r="AF443" s="119" t="n"/>
      <c r="AG443" s="119" t="n"/>
      <c r="AH443" s="119" t="n"/>
      <c r="AI443" s="119" t="n"/>
      <c r="AJ443" s="119" t="n"/>
      <c r="AK443" s="119" t="n"/>
      <c r="AL443" s="119" t="n"/>
      <c r="AM443" s="119" t="n"/>
      <c r="AN443" s="119" t="n"/>
      <c r="AO443" s="119" t="n"/>
      <c r="AP443" s="119" t="n"/>
      <c r="AQ443" s="119" t="n"/>
      <c r="AR443" s="119" t="n"/>
      <c r="AS443" s="119" t="n"/>
      <c r="AT443" s="119" t="n"/>
      <c r="AU443" s="119" t="n"/>
      <c r="AV443" s="119" t="n"/>
      <c r="AW443" s="119" t="n"/>
      <c r="AX443" s="119" t="n"/>
      <c r="AY443" s="119" t="n"/>
      <c r="AZ443" s="119" t="n"/>
      <c r="BA443" s="119" t="n"/>
      <c r="BB443" s="119" t="n"/>
      <c r="BC443" s="119" t="n"/>
      <c r="BD443" s="119" t="n"/>
      <c r="BE443" s="119" t="n"/>
      <c r="BF443" s="119" t="n"/>
      <c r="BG443" s="119" t="n"/>
      <c r="BH443" s="119" t="n"/>
      <c r="BI443" s="119" t="n"/>
      <c r="BJ443" s="119" t="n"/>
      <c r="BK443" s="119" t="n"/>
      <c r="BL443" s="119" t="n"/>
      <c r="BM443" s="119" t="n"/>
      <c r="BN443" s="119" t="n"/>
      <c r="BO443" s="119" t="n"/>
    </row>
    <row r="444" hidden="1" ht="11.85" customHeight="1">
      <c r="A444" s="119" t="inlineStr">
        <is>
          <t>SP</t>
        </is>
      </c>
      <c r="B444" s="119" t="inlineStr">
        <is>
          <t>01.03.2026</t>
        </is>
      </c>
      <c r="C444" s="119" t="inlineStr">
        <is>
          <t>SSMC0012026R1</t>
        </is>
      </c>
      <c r="D444" s="119" t="n">
        <v>2600170</v>
      </c>
      <c r="E444" s="130" t="inlineStr">
        <is>
          <t>SP0221</t>
        </is>
      </c>
      <c r="F444" s="131" t="inlineStr">
        <is>
          <t>Box-Forti Sachet</t>
        </is>
      </c>
      <c r="G444" s="119" t="n">
        <v>2026000170</v>
      </c>
      <c r="H444" s="123" t="inlineStr">
        <is>
          <t xml:space="preserve">Al- Hayat House Factory for product packaging </t>
        </is>
      </c>
      <c r="I444" s="119" t="n"/>
      <c r="J444" s="122" t="inlineStr">
        <is>
          <t>N/A</t>
        </is>
      </c>
      <c r="K444" s="123" t="n"/>
      <c r="L444" s="119" t="inlineStr">
        <is>
          <t>26.02.2026</t>
        </is>
      </c>
      <c r="M444" s="119" t="n"/>
      <c r="N444" s="119" t="inlineStr">
        <is>
          <t>25.02.2029</t>
        </is>
      </c>
      <c r="O444" s="119" t="n"/>
      <c r="P444" s="119" t="n"/>
      <c r="Q444" s="119" t="n"/>
      <c r="R444" s="124" t="n">
        <v>66</v>
      </c>
      <c r="S444" s="123" t="n">
        <v>300</v>
      </c>
      <c r="T444" s="123" t="n"/>
      <c r="U444" s="125">
        <f>R444*S444+T444</f>
        <v/>
      </c>
      <c r="V444" s="119" t="n"/>
      <c r="W444" s="119" t="n"/>
      <c r="X444" s="119" t="n"/>
      <c r="Y444" s="126" t="n"/>
      <c r="Z444" s="473">
        <f>U444-W444</f>
        <v/>
      </c>
      <c r="AA444" s="474">
        <f>AC444+AH444+AK444+AN444+AQ444+AT444+AW444+AZ444+BC444+BF444+BI444+BL444+BO444</f>
        <v/>
      </c>
      <c r="AB444" s="475" t="n">
        <v>0</v>
      </c>
      <c r="AC444" s="475">
        <f>Z444-AD444-AE444-AB444</f>
        <v/>
      </c>
      <c r="AD444" s="475" t="n"/>
      <c r="AE444" s="475" t="n">
        <v>0</v>
      </c>
      <c r="AF444" s="119" t="n"/>
      <c r="AG444" s="119" t="n"/>
      <c r="AH444" s="119" t="n"/>
      <c r="AI444" s="119" t="n"/>
      <c r="AJ444" s="119" t="n"/>
      <c r="AK444" s="119" t="n"/>
      <c r="AL444" s="119" t="n"/>
      <c r="AM444" s="119" t="n"/>
      <c r="AN444" s="119" t="n"/>
      <c r="AO444" s="119" t="n"/>
      <c r="AP444" s="119" t="n"/>
      <c r="AQ444" s="119" t="n"/>
      <c r="AR444" s="119" t="n"/>
      <c r="AS444" s="119" t="n"/>
      <c r="AT444" s="119" t="n"/>
      <c r="AU444" s="119" t="n"/>
      <c r="AV444" s="119" t="n"/>
      <c r="AW444" s="119" t="n"/>
      <c r="AX444" s="119" t="n"/>
      <c r="AY444" s="119" t="n"/>
      <c r="AZ444" s="119" t="n"/>
      <c r="BA444" s="119" t="n"/>
      <c r="BB444" s="119" t="n"/>
      <c r="BC444" s="119" t="n"/>
      <c r="BD444" s="119" t="n"/>
      <c r="BE444" s="119" t="n"/>
      <c r="BF444" s="119" t="n"/>
      <c r="BG444" s="119" t="n"/>
      <c r="BH444" s="119" t="n"/>
      <c r="BI444" s="119" t="n"/>
      <c r="BJ444" s="119" t="n"/>
      <c r="BK444" s="119" t="n"/>
      <c r="BL444" s="119" t="n"/>
      <c r="BM444" s="119" t="n"/>
      <c r="BN444" s="119" t="n"/>
      <c r="BO444" s="119" t="n"/>
    </row>
    <row r="445" hidden="1" ht="11.85" customHeight="1">
      <c r="A445" s="119" t="inlineStr">
        <is>
          <t>SP</t>
        </is>
      </c>
      <c r="B445" s="119" t="inlineStr">
        <is>
          <t>01.03.2026</t>
        </is>
      </c>
      <c r="C445" s="119" t="inlineStr">
        <is>
          <t>SSMC0012026R1</t>
        </is>
      </c>
      <c r="D445" s="119" t="n">
        <v>2600171</v>
      </c>
      <c r="E445" s="130" t="inlineStr">
        <is>
          <t>SP0219</t>
        </is>
      </c>
      <c r="F445" s="131" t="inlineStr">
        <is>
          <t>Box-G1000 Sachet</t>
        </is>
      </c>
      <c r="G445" s="119" t="n">
        <v>2026000171</v>
      </c>
      <c r="H445" s="123" t="inlineStr">
        <is>
          <t xml:space="preserve">Al- Hayat House Factory for product packaging </t>
        </is>
      </c>
      <c r="I445" s="119" t="n"/>
      <c r="J445" s="122" t="inlineStr">
        <is>
          <t>N/A</t>
        </is>
      </c>
      <c r="K445" s="123" t="n"/>
      <c r="L445" s="119" t="inlineStr">
        <is>
          <t>26.02.2026</t>
        </is>
      </c>
      <c r="M445" s="119" t="n"/>
      <c r="N445" s="119" t="inlineStr">
        <is>
          <t>25.02.2029</t>
        </is>
      </c>
      <c r="O445" s="119" t="n"/>
      <c r="P445" s="119" t="n"/>
      <c r="Q445" s="119" t="n"/>
      <c r="R445" s="124" t="n">
        <v>40</v>
      </c>
      <c r="S445" s="123" t="n">
        <v>300</v>
      </c>
      <c r="T445" s="123" t="n">
        <v>200</v>
      </c>
      <c r="U445" s="125">
        <f>R445*S445+T445</f>
        <v/>
      </c>
      <c r="V445" s="119" t="n"/>
      <c r="W445" s="119" t="n"/>
      <c r="X445" s="119" t="n"/>
      <c r="Y445" s="126" t="n"/>
      <c r="Z445" s="473">
        <f>U445-W445</f>
        <v/>
      </c>
      <c r="AA445" s="474">
        <f>AC445+AH445+AK445+AN445+AQ445+AT445+AW445+AZ445+BC445+BF445+BI445+BL445+BO445</f>
        <v/>
      </c>
      <c r="AB445" s="475" t="n">
        <v>0</v>
      </c>
      <c r="AC445" s="475">
        <f>Z445-AD445-AE445-AB445</f>
        <v/>
      </c>
      <c r="AD445" s="475" t="n"/>
      <c r="AE445" s="475" t="n">
        <v>0</v>
      </c>
      <c r="AF445" s="119" t="n"/>
      <c r="AG445" s="119" t="n"/>
      <c r="AH445" s="119" t="n"/>
      <c r="AI445" s="119" t="n"/>
      <c r="AJ445" s="119" t="n"/>
      <c r="AK445" s="119" t="n"/>
      <c r="AL445" s="119" t="n"/>
      <c r="AM445" s="119" t="n"/>
      <c r="AN445" s="119" t="n"/>
      <c r="AO445" s="119" t="n"/>
      <c r="AP445" s="119" t="n"/>
      <c r="AQ445" s="119" t="n"/>
      <c r="AR445" s="119" t="n"/>
      <c r="AS445" s="119" t="n"/>
      <c r="AT445" s="119" t="n"/>
      <c r="AU445" s="119" t="n"/>
      <c r="AV445" s="119" t="n"/>
      <c r="AW445" s="119" t="n"/>
      <c r="AX445" s="119" t="n"/>
      <c r="AY445" s="119" t="n"/>
      <c r="AZ445" s="119" t="n"/>
      <c r="BA445" s="119" t="n"/>
      <c r="BB445" s="119" t="n"/>
      <c r="BC445" s="119" t="n"/>
      <c r="BD445" s="119" t="n"/>
      <c r="BE445" s="119" t="n"/>
      <c r="BF445" s="119" t="n"/>
      <c r="BG445" s="119" t="n"/>
      <c r="BH445" s="119" t="n"/>
      <c r="BI445" s="119" t="n"/>
      <c r="BJ445" s="119" t="n"/>
      <c r="BK445" s="119" t="n"/>
      <c r="BL445" s="119" t="n"/>
      <c r="BM445" s="119" t="n"/>
      <c r="BN445" s="119" t="n"/>
      <c r="BO445" s="119" t="n"/>
    </row>
    <row r="446" hidden="1" ht="11.85" customHeight="1">
      <c r="A446" s="119" t="inlineStr">
        <is>
          <t>SP</t>
        </is>
      </c>
      <c r="B446" s="119" t="inlineStr">
        <is>
          <t>01.03.2026</t>
        </is>
      </c>
      <c r="C446" s="119" t="inlineStr">
        <is>
          <t>SSMC0012026R1</t>
        </is>
      </c>
      <c r="D446" s="119" t="n">
        <v>2600172</v>
      </c>
      <c r="E446" s="130" t="inlineStr">
        <is>
          <t>SP0223</t>
        </is>
      </c>
      <c r="F446" s="131" t="inlineStr">
        <is>
          <t>Box-Ovemer Plus Sachet</t>
        </is>
      </c>
      <c r="G446" s="119" t="n">
        <v>2026000172</v>
      </c>
      <c r="H446" s="123" t="inlineStr">
        <is>
          <t xml:space="preserve">Al- Hayat House Factory for product packaging </t>
        </is>
      </c>
      <c r="I446" s="119" t="n"/>
      <c r="J446" s="122" t="inlineStr">
        <is>
          <t>N/A</t>
        </is>
      </c>
      <c r="K446" s="123" t="n"/>
      <c r="L446" s="119" t="inlineStr">
        <is>
          <t>26.02.2026</t>
        </is>
      </c>
      <c r="M446" s="119" t="n"/>
      <c r="N446" s="119" t="inlineStr">
        <is>
          <t>25.02.2029</t>
        </is>
      </c>
      <c r="O446" s="119" t="n"/>
      <c r="P446" s="119" t="n"/>
      <c r="Q446" s="119" t="n"/>
      <c r="R446" s="124" t="n">
        <v>38</v>
      </c>
      <c r="S446" s="123" t="n">
        <v>300</v>
      </c>
      <c r="T446" s="123" t="n">
        <v>200</v>
      </c>
      <c r="U446" s="125">
        <f>R446*S446+T446</f>
        <v/>
      </c>
      <c r="V446" s="119" t="n"/>
      <c r="W446" s="119" t="n"/>
      <c r="X446" s="119" t="n"/>
      <c r="Y446" s="126" t="n"/>
      <c r="Z446" s="473">
        <f>U446-W446</f>
        <v/>
      </c>
      <c r="AA446" s="474">
        <f>AC446+AH446+AK446+AN446+AQ446+AT446+AW446+AZ446+BC446+BF446+BI446+BL446+BO446</f>
        <v/>
      </c>
      <c r="AB446" s="475" t="n">
        <v>0</v>
      </c>
      <c r="AC446" s="475">
        <f>Z446-AD446-AE446-AB446</f>
        <v/>
      </c>
      <c r="AD446" s="475" t="n"/>
      <c r="AE446" s="475" t="n">
        <v>0</v>
      </c>
      <c r="AF446" s="119" t="n"/>
      <c r="AG446" s="119" t="n"/>
      <c r="AH446" s="119" t="n"/>
      <c r="AI446" s="119" t="n"/>
      <c r="AJ446" s="119" t="n"/>
      <c r="AK446" s="119" t="n"/>
      <c r="AL446" s="119" t="n"/>
      <c r="AM446" s="119" t="n"/>
      <c r="AN446" s="119" t="n"/>
      <c r="AO446" s="119" t="n"/>
      <c r="AP446" s="119" t="n"/>
      <c r="AQ446" s="119" t="n"/>
      <c r="AR446" s="119" t="n"/>
      <c r="AS446" s="119" t="n"/>
      <c r="AT446" s="119" t="n"/>
      <c r="AU446" s="119" t="n"/>
      <c r="AV446" s="119" t="n"/>
      <c r="AW446" s="119" t="n"/>
      <c r="AX446" s="119" t="n"/>
      <c r="AY446" s="119" t="n"/>
      <c r="AZ446" s="119" t="n"/>
      <c r="BA446" s="119" t="n"/>
      <c r="BB446" s="119" t="n"/>
      <c r="BC446" s="119" t="n"/>
      <c r="BD446" s="119" t="n"/>
      <c r="BE446" s="119" t="n"/>
      <c r="BF446" s="119" t="n"/>
      <c r="BG446" s="119" t="n"/>
      <c r="BH446" s="119" t="n"/>
      <c r="BI446" s="119" t="n"/>
      <c r="BJ446" s="119" t="n"/>
      <c r="BK446" s="119" t="n"/>
      <c r="BL446" s="119" t="n"/>
      <c r="BM446" s="119" t="n"/>
      <c r="BN446" s="119" t="n"/>
      <c r="BO446" s="119" t="n"/>
    </row>
    <row r="447" hidden="1" ht="11.85" customHeight="1" thickBot="1">
      <c r="A447" s="119" t="inlineStr">
        <is>
          <t>RM</t>
        </is>
      </c>
      <c r="B447" s="119" t="inlineStr">
        <is>
          <t>02.03.2026</t>
        </is>
      </c>
      <c r="C447" s="119" t="inlineStr">
        <is>
          <t>SSMC0342026</t>
        </is>
      </c>
      <c r="D447" s="119" t="n">
        <v>2600173</v>
      </c>
      <c r="E447" s="119" t="inlineStr">
        <is>
          <t>RM0011</t>
        </is>
      </c>
      <c r="F447" s="123" t="inlineStr">
        <is>
          <t>Microcrystalline Cellulose PH102</t>
        </is>
      </c>
      <c r="G447" s="119" t="n">
        <v>2026000173</v>
      </c>
      <c r="H447" s="119" t="inlineStr">
        <is>
          <t>IMCD Arabia Trading LLC</t>
        </is>
      </c>
      <c r="I447" s="119" t="n"/>
      <c r="J447" s="122" t="inlineStr">
        <is>
          <t>4574839889</t>
        </is>
      </c>
      <c r="K447" s="123" t="n"/>
      <c r="L447" s="119" t="inlineStr">
        <is>
          <t>19.10.2025</t>
        </is>
      </c>
      <c r="M447" s="119" t="n"/>
      <c r="N447" s="119" t="inlineStr">
        <is>
          <t>18.10.2029</t>
        </is>
      </c>
      <c r="O447" s="119" t="n"/>
      <c r="P447" s="119" t="n"/>
      <c r="Q447" s="119" t="n"/>
      <c r="R447" s="124" t="n">
        <v>7</v>
      </c>
      <c r="S447" s="123" t="n">
        <v>50</v>
      </c>
      <c r="T447" s="123" t="n"/>
      <c r="U447" s="125">
        <f>R447*S447+T447</f>
        <v/>
      </c>
      <c r="V447" s="119" t="n"/>
      <c r="W447" s="119" t="n"/>
      <c r="X447" s="119" t="n"/>
      <c r="Y447" s="126" t="n"/>
      <c r="Z447" s="473">
        <f>U447-W447</f>
        <v/>
      </c>
      <c r="AA447" s="474">
        <f>AC447+AH447+AK447+AN447+AQ447+AT447+AW447+AZ447+BC447+BF447+BI447+BL447+BO447</f>
        <v/>
      </c>
      <c r="AB447" s="475" t="n">
        <v>0</v>
      </c>
      <c r="AC447" s="475">
        <f>Z447-AD447-AE447-AB447</f>
        <v/>
      </c>
      <c r="AD447" s="475" t="n"/>
      <c r="AE447" s="475" t="n">
        <v>0</v>
      </c>
      <c r="AF447" s="119" t="n"/>
      <c r="AG447" s="119" t="n"/>
      <c r="AH447" s="119" t="n"/>
      <c r="AI447" s="119" t="n"/>
      <c r="AJ447" s="119" t="n"/>
      <c r="AK447" s="119" t="n"/>
      <c r="AL447" s="119" t="n"/>
      <c r="AM447" s="119" t="n"/>
      <c r="AN447" s="119" t="n"/>
      <c r="AO447" s="119" t="n"/>
      <c r="AP447" s="119" t="n"/>
      <c r="AQ447" s="119" t="n"/>
      <c r="AR447" s="119" t="n"/>
      <c r="AS447" s="119" t="n"/>
      <c r="AT447" s="119" t="n"/>
      <c r="AU447" s="119" t="n"/>
      <c r="AV447" s="119" t="n"/>
      <c r="AW447" s="119" t="n"/>
      <c r="AX447" s="119" t="n"/>
      <c r="AY447" s="119" t="n"/>
      <c r="AZ447" s="119" t="n"/>
      <c r="BA447" s="119" t="n"/>
      <c r="BB447" s="119" t="n"/>
      <c r="BC447" s="119" t="n"/>
      <c r="BD447" s="119" t="n"/>
      <c r="BE447" s="119" t="n"/>
      <c r="BF447" s="119" t="n"/>
      <c r="BG447" s="119" t="n"/>
      <c r="BH447" s="119" t="n"/>
      <c r="BI447" s="119" t="n"/>
      <c r="BJ447" s="119" t="n"/>
      <c r="BK447" s="119" t="n"/>
      <c r="BL447" s="119" t="n"/>
      <c r="BM447" s="119" t="n"/>
      <c r="BN447" s="119" t="n"/>
      <c r="BO447" s="119" t="n"/>
    </row>
    <row r="448" hidden="1" ht="11.85" customHeight="1" thickBot="1">
      <c r="A448" s="119" t="inlineStr">
        <is>
          <t>RM</t>
        </is>
      </c>
      <c r="B448" s="119" t="inlineStr">
        <is>
          <t>02.03.2026</t>
        </is>
      </c>
      <c r="C448" s="133" t="inlineStr">
        <is>
          <t>SSMC0102026</t>
        </is>
      </c>
      <c r="D448" s="119" t="n">
        <v>2600174</v>
      </c>
      <c r="E448" s="134" t="inlineStr">
        <is>
          <t>RM0100</t>
        </is>
      </c>
      <c r="F448" s="135" t="inlineStr">
        <is>
          <t>Birch dry extract</t>
        </is>
      </c>
      <c r="G448" s="119" t="n">
        <v>2026000174</v>
      </c>
      <c r="H448" s="133" t="inlineStr">
        <is>
          <t>EPO Istituto Farmochimico Fitoterapico S.r.l.</t>
        </is>
      </c>
      <c r="I448" s="119" t="n"/>
      <c r="J448" s="122" t="inlineStr">
        <is>
          <t>2500828</t>
        </is>
      </c>
      <c r="K448" s="123" t="n"/>
      <c r="L448" s="119" t="inlineStr">
        <is>
          <t>03.11.2025</t>
        </is>
      </c>
      <c r="M448" s="119" t="n"/>
      <c r="N448" s="119" t="inlineStr">
        <is>
          <t>02.11.2028</t>
        </is>
      </c>
      <c r="O448" s="119" t="n"/>
      <c r="P448" s="119" t="n"/>
      <c r="Q448" s="119" t="n"/>
      <c r="R448" s="124" t="n">
        <v>1</v>
      </c>
      <c r="S448" s="123" t="n">
        <v>1</v>
      </c>
      <c r="T448" s="123" t="n"/>
      <c r="U448" s="125">
        <f>R448*S448+T448</f>
        <v/>
      </c>
      <c r="V448" s="119" t="n"/>
      <c r="W448" s="119" t="n"/>
      <c r="X448" s="119" t="n"/>
      <c r="Y448" s="126" t="n"/>
      <c r="Z448" s="473">
        <f>U448-W448</f>
        <v/>
      </c>
      <c r="AA448" s="474">
        <f>AC448+AH448+AK448+AN448+AQ448+AT448+AW448+AZ448+BC448+BF448+BI448+BL448+BO448</f>
        <v/>
      </c>
      <c r="AB448" s="475" t="n">
        <v>0</v>
      </c>
      <c r="AC448" s="475">
        <f>Z448-AD448-AE448-AB448</f>
        <v/>
      </c>
      <c r="AD448" s="475" t="n"/>
      <c r="AE448" s="475" t="n">
        <v>0</v>
      </c>
      <c r="AF448" s="119" t="n"/>
      <c r="AG448" s="119" t="n"/>
      <c r="AH448" s="119" t="n"/>
      <c r="AI448" s="119" t="n"/>
      <c r="AJ448" s="119" t="n"/>
      <c r="AK448" s="119" t="n"/>
      <c r="AL448" s="119" t="n"/>
      <c r="AM448" s="119" t="n"/>
      <c r="AN448" s="119" t="n"/>
      <c r="AO448" s="119" t="n"/>
      <c r="AP448" s="119" t="n"/>
      <c r="AQ448" s="119" t="n"/>
      <c r="AR448" s="119" t="n"/>
      <c r="AS448" s="119" t="n"/>
      <c r="AT448" s="119" t="n"/>
      <c r="AU448" s="119" t="n"/>
      <c r="AV448" s="119" t="n"/>
      <c r="AW448" s="119" t="n"/>
      <c r="AX448" s="119" t="n"/>
      <c r="AY448" s="119" t="n"/>
      <c r="AZ448" s="119" t="n"/>
      <c r="BA448" s="119" t="n"/>
      <c r="BB448" s="119" t="n"/>
      <c r="BC448" s="119" t="n"/>
      <c r="BD448" s="119" t="n"/>
      <c r="BE448" s="119" t="n"/>
      <c r="BF448" s="119" t="n"/>
      <c r="BG448" s="119" t="n"/>
      <c r="BH448" s="119" t="n"/>
      <c r="BI448" s="119" t="n"/>
      <c r="BJ448" s="119" t="n"/>
      <c r="BK448" s="119" t="n"/>
      <c r="BL448" s="119" t="n"/>
      <c r="BM448" s="119" t="n"/>
      <c r="BN448" s="119" t="n"/>
      <c r="BO448" s="119" t="n"/>
    </row>
    <row r="449" hidden="1" ht="11.85" customHeight="1" thickBot="1">
      <c r="A449" s="119" t="inlineStr">
        <is>
          <t>RM</t>
        </is>
      </c>
      <c r="B449" s="119" t="inlineStr">
        <is>
          <t>02.03.2026</t>
        </is>
      </c>
      <c r="C449" s="133" t="inlineStr">
        <is>
          <t>SSMC0102026</t>
        </is>
      </c>
      <c r="D449" s="119" t="n">
        <v>2600175</v>
      </c>
      <c r="E449" s="136" t="inlineStr">
        <is>
          <t>RM0101</t>
        </is>
      </c>
      <c r="F449" s="137" t="inlineStr">
        <is>
          <t>Golden Rod dry extract</t>
        </is>
      </c>
      <c r="G449" s="119" t="n">
        <v>2026000175</v>
      </c>
      <c r="H449" s="133" t="inlineStr">
        <is>
          <t>EPO Istituto Farmochimico Fitoterapico S.r.l.</t>
        </is>
      </c>
      <c r="I449" s="119" t="n"/>
      <c r="J449" s="122" t="inlineStr">
        <is>
          <t>2500162</t>
        </is>
      </c>
      <c r="K449" s="123" t="n"/>
      <c r="L449" s="119" t="inlineStr">
        <is>
          <t>18.02.2025</t>
        </is>
      </c>
      <c r="M449" s="119" t="n"/>
      <c r="N449" s="119" t="inlineStr">
        <is>
          <t>18.02.2028</t>
        </is>
      </c>
      <c r="O449" s="119" t="n"/>
      <c r="P449" s="119" t="n"/>
      <c r="Q449" s="119" t="n"/>
      <c r="R449" s="124" t="n">
        <v>1</v>
      </c>
      <c r="S449" s="123" t="n">
        <v>1</v>
      </c>
      <c r="T449" s="123" t="n"/>
      <c r="U449" s="125">
        <f>R449*S449+T449</f>
        <v/>
      </c>
      <c r="V449" s="119" t="n"/>
      <c r="W449" s="119" t="n"/>
      <c r="X449" s="119" t="n"/>
      <c r="Y449" s="126" t="n"/>
      <c r="Z449" s="473">
        <f>U449-W449</f>
        <v/>
      </c>
      <c r="AA449" s="474">
        <f>AC449+AH449+AK449+AN449+AQ449+AT449+AW449+AZ449+BC449+BF449+BI449+BL449+BO449</f>
        <v/>
      </c>
      <c r="AB449" s="475" t="n">
        <v>0</v>
      </c>
      <c r="AC449" s="475">
        <f>Z449-AD449-AE449-AB449</f>
        <v/>
      </c>
      <c r="AD449" s="475" t="n"/>
      <c r="AE449" s="475" t="n">
        <v>0</v>
      </c>
      <c r="AF449" s="119" t="n"/>
      <c r="AG449" s="119" t="n"/>
      <c r="AH449" s="119" t="n"/>
      <c r="AI449" s="119" t="n"/>
      <c r="AJ449" s="119" t="n"/>
      <c r="AK449" s="119" t="n"/>
      <c r="AL449" s="119" t="n"/>
      <c r="AM449" s="119" t="n"/>
      <c r="AN449" s="119" t="n"/>
      <c r="AO449" s="119" t="n"/>
      <c r="AP449" s="119" t="n"/>
      <c r="AQ449" s="119" t="n"/>
      <c r="AR449" s="119" t="n"/>
      <c r="AS449" s="119" t="n"/>
      <c r="AT449" s="119" t="n"/>
      <c r="AU449" s="119" t="n"/>
      <c r="AV449" s="119" t="n"/>
      <c r="AW449" s="119" t="n"/>
      <c r="AX449" s="119" t="n"/>
      <c r="AY449" s="119" t="n"/>
      <c r="AZ449" s="119" t="n"/>
      <c r="BA449" s="119" t="n"/>
      <c r="BB449" s="119" t="n"/>
      <c r="BC449" s="119" t="n"/>
      <c r="BD449" s="119" t="n"/>
      <c r="BE449" s="119" t="n"/>
      <c r="BF449" s="119" t="n"/>
      <c r="BG449" s="119" t="n"/>
      <c r="BH449" s="119" t="n"/>
      <c r="BI449" s="119" t="n"/>
      <c r="BJ449" s="119" t="n"/>
      <c r="BK449" s="119" t="n"/>
      <c r="BL449" s="119" t="n"/>
      <c r="BM449" s="119" t="n"/>
      <c r="BN449" s="119" t="n"/>
      <c r="BO449" s="119" t="n"/>
    </row>
    <row r="450" hidden="1" ht="11.85" customHeight="1" thickBot="1">
      <c r="A450" s="119" t="inlineStr">
        <is>
          <t>RM</t>
        </is>
      </c>
      <c r="B450" s="119" t="inlineStr">
        <is>
          <t>02.03.2026</t>
        </is>
      </c>
      <c r="C450" s="133" t="inlineStr">
        <is>
          <t>SSMC0102026</t>
        </is>
      </c>
      <c r="D450" s="119" t="n">
        <v>2600176</v>
      </c>
      <c r="E450" s="136" t="inlineStr">
        <is>
          <t>RM0102</t>
        </is>
      </c>
      <c r="F450" s="137" t="inlineStr">
        <is>
          <t>Java tea dry extract</t>
        </is>
      </c>
      <c r="G450" s="119" t="n">
        <v>2026000176</v>
      </c>
      <c r="H450" s="133" t="inlineStr">
        <is>
          <t>EPO Istituto Farmochimico Fitoterapico S.r.l.</t>
        </is>
      </c>
      <c r="I450" s="119" t="n"/>
      <c r="J450" s="122" t="inlineStr">
        <is>
          <t>2400816</t>
        </is>
      </c>
      <c r="K450" s="123" t="n"/>
      <c r="L450" s="119" t="inlineStr">
        <is>
          <t>10.10.2024</t>
        </is>
      </c>
      <c r="M450" s="119" t="n"/>
      <c r="N450" s="119" t="inlineStr">
        <is>
          <t>10.10.2027</t>
        </is>
      </c>
      <c r="O450" s="119" t="n"/>
      <c r="P450" s="119" t="n"/>
      <c r="Q450" s="119" t="n"/>
      <c r="R450" s="124" t="n">
        <v>1</v>
      </c>
      <c r="S450" s="123" t="n">
        <v>1</v>
      </c>
      <c r="T450" s="123" t="n"/>
      <c r="U450" s="125">
        <f>R450*S450+T450</f>
        <v/>
      </c>
      <c r="V450" s="119" t="n"/>
      <c r="W450" s="119" t="n"/>
      <c r="X450" s="119" t="n"/>
      <c r="Y450" s="126" t="n"/>
      <c r="Z450" s="473">
        <f>U450-W450</f>
        <v/>
      </c>
      <c r="AA450" s="474">
        <f>AC450+AH450+AK450+AN450+AQ450+AT450+AW450+AZ450+BC450+BF450+BI450+BL450+BO450</f>
        <v/>
      </c>
      <c r="AB450" s="475" t="n">
        <v>0</v>
      </c>
      <c r="AC450" s="475">
        <f>Z450-AD450-AE450-AB450</f>
        <v/>
      </c>
      <c r="AD450" s="475" t="n"/>
      <c r="AE450" s="475" t="n">
        <v>0</v>
      </c>
      <c r="AF450" s="119" t="n"/>
      <c r="AG450" s="119" t="n"/>
      <c r="AH450" s="119" t="n"/>
      <c r="AI450" s="119" t="n"/>
      <c r="AJ450" s="119" t="n"/>
      <c r="AK450" s="119" t="n"/>
      <c r="AL450" s="119" t="n"/>
      <c r="AM450" s="119" t="n"/>
      <c r="AN450" s="119" t="n"/>
      <c r="AO450" s="119" t="n"/>
      <c r="AP450" s="119" t="n"/>
      <c r="AQ450" s="119" t="n"/>
      <c r="AR450" s="119" t="n"/>
      <c r="AS450" s="119" t="n"/>
      <c r="AT450" s="119" t="n"/>
      <c r="AU450" s="119" t="n"/>
      <c r="AV450" s="119" t="n"/>
      <c r="AW450" s="119" t="n"/>
      <c r="AX450" s="119" t="n"/>
      <c r="AY450" s="119" t="n"/>
      <c r="AZ450" s="119" t="n"/>
      <c r="BA450" s="119" t="n"/>
      <c r="BB450" s="119" t="n"/>
      <c r="BC450" s="119" t="n"/>
      <c r="BD450" s="119" t="n"/>
      <c r="BE450" s="119" t="n"/>
      <c r="BF450" s="119" t="n"/>
      <c r="BG450" s="119" t="n"/>
      <c r="BH450" s="119" t="n"/>
      <c r="BI450" s="119" t="n"/>
      <c r="BJ450" s="119" t="n"/>
      <c r="BK450" s="119" t="n"/>
      <c r="BL450" s="119" t="n"/>
      <c r="BM450" s="119" t="n"/>
      <c r="BN450" s="119" t="n"/>
      <c r="BO450" s="119" t="n"/>
    </row>
    <row r="451" hidden="1" ht="11.85" customHeight="1" thickBot="1">
      <c r="A451" s="119" t="inlineStr">
        <is>
          <t>RM</t>
        </is>
      </c>
      <c r="B451" s="119" t="inlineStr">
        <is>
          <t>02.03.2026</t>
        </is>
      </c>
      <c r="C451" s="133" t="inlineStr">
        <is>
          <t>SSMC0102026</t>
        </is>
      </c>
      <c r="D451" s="119" t="n">
        <v>2600177</v>
      </c>
      <c r="E451" s="136" t="inlineStr">
        <is>
          <t>RM0103</t>
        </is>
      </c>
      <c r="F451" s="138" t="inlineStr">
        <is>
          <t>Couch Grass dry extract</t>
        </is>
      </c>
      <c r="G451" s="119" t="n">
        <v>2026000177</v>
      </c>
      <c r="H451" s="133" t="inlineStr">
        <is>
          <t>EPO Istituto Farmochimico Fitoterapico S.r.l.</t>
        </is>
      </c>
      <c r="I451" s="119" t="n"/>
      <c r="J451" s="122" t="inlineStr">
        <is>
          <t>2400917</t>
        </is>
      </c>
      <c r="K451" s="123" t="n"/>
      <c r="L451" s="119" t="inlineStr">
        <is>
          <t>13.11.2024</t>
        </is>
      </c>
      <c r="M451" s="119" t="n"/>
      <c r="N451" s="119" t="inlineStr">
        <is>
          <t>13.11.2027</t>
        </is>
      </c>
      <c r="O451" s="119" t="n"/>
      <c r="P451" s="119" t="n"/>
      <c r="Q451" s="119" t="n"/>
      <c r="R451" s="124" t="n">
        <v>1</v>
      </c>
      <c r="S451" s="123" t="n">
        <v>1</v>
      </c>
      <c r="T451" s="123" t="n"/>
      <c r="U451" s="125">
        <f>R451*S451+T451</f>
        <v/>
      </c>
      <c r="V451" s="119" t="n"/>
      <c r="W451" s="119" t="n"/>
      <c r="X451" s="119" t="n"/>
      <c r="Y451" s="126" t="n"/>
      <c r="Z451" s="473">
        <f>U451-W451</f>
        <v/>
      </c>
      <c r="AA451" s="474">
        <f>AC451+AH451+AK451+AN451+AQ451+AT451+AW451+AZ451+BC451+BF451+BI451+BL451+BO451</f>
        <v/>
      </c>
      <c r="AB451" s="475" t="n">
        <v>0</v>
      </c>
      <c r="AC451" s="475">
        <f>Z451-AD451-AE451-AB451</f>
        <v/>
      </c>
      <c r="AD451" s="475" t="n"/>
      <c r="AE451" s="475" t="n">
        <v>0</v>
      </c>
      <c r="AF451" s="119" t="n"/>
      <c r="AG451" s="119" t="n"/>
      <c r="AH451" s="119" t="n"/>
      <c r="AI451" s="119" t="n"/>
      <c r="AJ451" s="119" t="n"/>
      <c r="AK451" s="119" t="n"/>
      <c r="AL451" s="119" t="n"/>
      <c r="AM451" s="119" t="n"/>
      <c r="AN451" s="119" t="n"/>
      <c r="AO451" s="119" t="n"/>
      <c r="AP451" s="119" t="n"/>
      <c r="AQ451" s="119" t="n"/>
      <c r="AR451" s="119" t="n"/>
      <c r="AS451" s="119" t="n"/>
      <c r="AT451" s="119" t="n"/>
      <c r="AU451" s="119" t="n"/>
      <c r="AV451" s="119" t="n"/>
      <c r="AW451" s="119" t="n"/>
      <c r="AX451" s="119" t="n"/>
      <c r="AY451" s="119" t="n"/>
      <c r="AZ451" s="119" t="n"/>
      <c r="BA451" s="119" t="n"/>
      <c r="BB451" s="119" t="n"/>
      <c r="BC451" s="119" t="n"/>
      <c r="BD451" s="119" t="n"/>
      <c r="BE451" s="119" t="n"/>
      <c r="BF451" s="119" t="n"/>
      <c r="BG451" s="119" t="n"/>
      <c r="BH451" s="119" t="n"/>
      <c r="BI451" s="119" t="n"/>
      <c r="BJ451" s="119" t="n"/>
      <c r="BK451" s="119" t="n"/>
      <c r="BL451" s="119" t="n"/>
      <c r="BM451" s="119" t="n"/>
      <c r="BN451" s="119" t="n"/>
      <c r="BO451" s="119" t="n"/>
    </row>
    <row r="452" hidden="1" ht="11.85" customHeight="1">
      <c r="A452" s="119" t="inlineStr">
        <is>
          <t>SP</t>
        </is>
      </c>
      <c r="B452" s="119" t="inlineStr">
        <is>
          <t>03.03.2026</t>
        </is>
      </c>
      <c r="C452" s="119" t="inlineStr">
        <is>
          <t>SSMC1392025</t>
        </is>
      </c>
      <c r="D452" s="119" t="n">
        <v>2600178</v>
      </c>
      <c r="E452" s="119" t="inlineStr">
        <is>
          <t>SP0132</t>
        </is>
      </c>
      <c r="F452" s="123" t="inlineStr">
        <is>
          <t>Box-FAS Chlorex C2 Scrub 127L x 127W x 615H mm</t>
        </is>
      </c>
      <c r="G452" s="119" t="n">
        <v>2026000178</v>
      </c>
      <c r="H452" s="119" t="inlineStr">
        <is>
          <t>Obekan Packaging Factory</t>
        </is>
      </c>
      <c r="I452" s="119" t="n"/>
      <c r="J452" s="122" t="inlineStr">
        <is>
          <t>S25103357</t>
        </is>
      </c>
      <c r="K452" s="123" t="n"/>
      <c r="L452" s="119" t="inlineStr">
        <is>
          <t>02.03.2026</t>
        </is>
      </c>
      <c r="M452" s="119" t="n"/>
      <c r="N452" s="119" t="inlineStr">
        <is>
          <t>01.03.2027</t>
        </is>
      </c>
      <c r="O452" s="119" t="n"/>
      <c r="P452" s="119" t="n"/>
      <c r="Q452" s="119" t="n"/>
      <c r="R452" s="124" t="n">
        <v>71</v>
      </c>
      <c r="S452" s="123" t="n">
        <v>150</v>
      </c>
      <c r="T452" s="123" t="n">
        <v>70</v>
      </c>
      <c r="U452" s="125">
        <f>R452*S452+T452</f>
        <v/>
      </c>
      <c r="V452" s="119" t="n"/>
      <c r="W452" s="119" t="n"/>
      <c r="X452" s="119" t="n"/>
      <c r="Y452" s="126" t="n"/>
      <c r="Z452" s="473">
        <f>U452-W452</f>
        <v/>
      </c>
      <c r="AA452" s="474">
        <f>AC452+AH452+AK452+AN452+AQ452+AT452+AW452+AZ452+BC452+BF452+BI452+BL452+BO452</f>
        <v/>
      </c>
      <c r="AB452" s="475" t="n">
        <v>0</v>
      </c>
      <c r="AC452" s="475">
        <f>Z452-AD452-AE452-AB452</f>
        <v/>
      </c>
      <c r="AD452" s="475" t="n"/>
      <c r="AE452" s="475" t="n">
        <v>0</v>
      </c>
      <c r="AF452" s="119" t="n"/>
      <c r="AG452" s="119" t="n"/>
      <c r="AH452" s="119" t="n"/>
      <c r="AI452" s="119" t="n"/>
      <c r="AJ452" s="119" t="n"/>
      <c r="AK452" s="119" t="n"/>
      <c r="AL452" s="119" t="n"/>
      <c r="AM452" s="119" t="n"/>
      <c r="AN452" s="119" t="n"/>
      <c r="AO452" s="119" t="n"/>
      <c r="AP452" s="119" t="n"/>
      <c r="AQ452" s="119" t="n"/>
      <c r="AR452" s="119" t="n"/>
      <c r="AS452" s="119" t="n"/>
      <c r="AT452" s="119" t="n"/>
      <c r="AU452" s="119" t="n"/>
      <c r="AV452" s="119" t="n"/>
      <c r="AW452" s="119" t="n"/>
      <c r="AX452" s="119" t="n"/>
      <c r="AY452" s="119" t="n"/>
      <c r="AZ452" s="119" t="n"/>
      <c r="BA452" s="119" t="n"/>
      <c r="BB452" s="119" t="n"/>
      <c r="BC452" s="119" t="n"/>
      <c r="BD452" s="119" t="n"/>
      <c r="BE452" s="119" t="n"/>
      <c r="BF452" s="119" t="n"/>
      <c r="BG452" s="119" t="n"/>
      <c r="BH452" s="119" t="n"/>
      <c r="BI452" s="119" t="n"/>
      <c r="BJ452" s="119" t="n"/>
      <c r="BK452" s="119" t="n"/>
      <c r="BL452" s="119" t="n"/>
      <c r="BM452" s="119" t="n"/>
      <c r="BN452" s="119" t="n"/>
      <c r="BO452" s="119" t="n"/>
    </row>
    <row r="453" hidden="1" ht="11.85" customHeight="1">
      <c r="A453" s="119" t="inlineStr">
        <is>
          <t>SP</t>
        </is>
      </c>
      <c r="B453" s="119" t="inlineStr">
        <is>
          <t>03.03.2026</t>
        </is>
      </c>
      <c r="C453" s="119" t="inlineStr">
        <is>
          <t>SSMC1392025</t>
        </is>
      </c>
      <c r="D453" s="119" t="n">
        <v>2600179</v>
      </c>
      <c r="E453" s="119" t="inlineStr">
        <is>
          <t>SP0133</t>
        </is>
      </c>
      <c r="F453" s="123" t="inlineStr">
        <is>
          <t>Box-FAS IODO P2 Scrub 127L x 127W x 615H mm</t>
        </is>
      </c>
      <c r="G453" s="119" t="n">
        <v>2026000179</v>
      </c>
      <c r="H453" s="119" t="inlineStr">
        <is>
          <t>Obekan Packaging Factory</t>
        </is>
      </c>
      <c r="I453" s="119" t="n"/>
      <c r="J453" s="122" t="inlineStr">
        <is>
          <t>S25103358</t>
        </is>
      </c>
      <c r="K453" s="123" t="n"/>
      <c r="L453" s="119" t="inlineStr">
        <is>
          <t>02.03.2026</t>
        </is>
      </c>
      <c r="M453" s="119" t="n"/>
      <c r="N453" s="119" t="inlineStr">
        <is>
          <t>01.03.2027</t>
        </is>
      </c>
      <c r="O453" s="119" t="n"/>
      <c r="P453" s="119" t="n"/>
      <c r="Q453" s="119" t="n"/>
      <c r="R453" s="124" t="n">
        <v>24</v>
      </c>
      <c r="S453" s="123" t="n">
        <v>150</v>
      </c>
      <c r="T453" s="123" t="n"/>
      <c r="U453" s="125">
        <f>R453*S453+T453</f>
        <v/>
      </c>
      <c r="V453" s="119" t="n"/>
      <c r="W453" s="119" t="n"/>
      <c r="X453" s="119" t="n"/>
      <c r="Y453" s="126" t="n"/>
      <c r="Z453" s="473">
        <f>U453-W453</f>
        <v/>
      </c>
      <c r="AA453" s="474">
        <f>AC453+AH453+AK453+AN453+AQ453+AT453+AW453+AZ453+BC453+BF453+BI453+BL453+BO453</f>
        <v/>
      </c>
      <c r="AB453" s="475" t="n">
        <v>0</v>
      </c>
      <c r="AC453" s="475">
        <f>Z453-AD453-AE453-AB453</f>
        <v/>
      </c>
      <c r="AD453" s="475" t="n"/>
      <c r="AE453" s="475" t="n">
        <v>0</v>
      </c>
      <c r="AF453" s="119" t="n"/>
      <c r="AG453" s="119" t="n"/>
      <c r="AH453" s="119" t="n"/>
      <c r="AI453" s="119" t="n"/>
      <c r="AJ453" s="119" t="n"/>
      <c r="AK453" s="119" t="n"/>
      <c r="AL453" s="119" t="n"/>
      <c r="AM453" s="119" t="n"/>
      <c r="AN453" s="119" t="n"/>
      <c r="AO453" s="119" t="n"/>
      <c r="AP453" s="119" t="n"/>
      <c r="AQ453" s="119" t="n"/>
      <c r="AR453" s="119" t="n"/>
      <c r="AS453" s="119" t="n"/>
      <c r="AT453" s="119" t="n"/>
      <c r="AU453" s="119" t="n"/>
      <c r="AV453" s="119" t="n"/>
      <c r="AW453" s="119" t="n"/>
      <c r="AX453" s="119" t="n"/>
      <c r="AY453" s="119" t="n"/>
      <c r="AZ453" s="119" t="n"/>
      <c r="BA453" s="119" t="n"/>
      <c r="BB453" s="119" t="n"/>
      <c r="BC453" s="119" t="n"/>
      <c r="BD453" s="119" t="n"/>
      <c r="BE453" s="119" t="n"/>
      <c r="BF453" s="119" t="n"/>
      <c r="BG453" s="119" t="n"/>
      <c r="BH453" s="119" t="n"/>
      <c r="BI453" s="119" t="n"/>
      <c r="BJ453" s="119" t="n"/>
      <c r="BK453" s="119" t="n"/>
      <c r="BL453" s="119" t="n"/>
      <c r="BM453" s="119" t="n"/>
      <c r="BN453" s="119" t="n"/>
      <c r="BO453" s="119" t="n"/>
    </row>
    <row r="454" hidden="1" ht="11.85" customHeight="1">
      <c r="A454" s="119" t="inlineStr">
        <is>
          <t>SF</t>
        </is>
      </c>
      <c r="B454" s="119" t="inlineStr">
        <is>
          <t>04.03.2026</t>
        </is>
      </c>
      <c r="C454" s="139" t="inlineStr">
        <is>
          <t>BRIF-2025-007</t>
        </is>
      </c>
      <c r="D454" s="119" t="n">
        <v>2600180</v>
      </c>
      <c r="E454" s="119" t="inlineStr">
        <is>
          <t>SF0207</t>
        </is>
      </c>
      <c r="F454" s="123" t="inlineStr">
        <is>
          <t>Disposable Skin Stapler Ref. No. FAS35W</t>
        </is>
      </c>
      <c r="G454" s="119" t="n">
        <v>2026000180</v>
      </c>
      <c r="H454" s="119" t="inlineStr">
        <is>
          <t>Jiangsu Brightness Medical Device Co.,Ltd</t>
        </is>
      </c>
      <c r="I454" s="119" t="n"/>
      <c r="J454" s="122" t="inlineStr">
        <is>
          <t>AGBJJA</t>
        </is>
      </c>
      <c r="K454" s="123" t="n"/>
      <c r="L454" s="119" t="inlineStr">
        <is>
          <t>07.12.2025</t>
        </is>
      </c>
      <c r="M454" s="119" t="n"/>
      <c r="N454" s="119" t="inlineStr">
        <is>
          <t>07.12.2030</t>
        </is>
      </c>
      <c r="O454" s="119" t="n"/>
      <c r="P454" s="119" t="n"/>
      <c r="Q454" s="119" t="n"/>
      <c r="R454" s="124" t="n">
        <v>111</v>
      </c>
      <c r="S454" s="123" t="n">
        <v>136</v>
      </c>
      <c r="T454" s="123" t="n"/>
      <c r="U454" s="125">
        <f>R454*S454+T454</f>
        <v/>
      </c>
      <c r="V454" s="119" t="n"/>
      <c r="W454" s="119" t="n"/>
      <c r="X454" s="119" t="n"/>
      <c r="Y454" s="126" t="n"/>
      <c r="Z454" s="473">
        <f>U454-W454</f>
        <v/>
      </c>
      <c r="AA454" s="474">
        <f>AC454+AH454+AK454+AN454+AQ454+AT454+AW454+AZ454+BC454+BF454+BI454+BL454+BO454</f>
        <v/>
      </c>
      <c r="AB454" s="475" t="n">
        <v>0</v>
      </c>
      <c r="AC454" s="475">
        <f>Z454-AD454-AE454-AB454</f>
        <v/>
      </c>
      <c r="AD454" s="475" t="n"/>
      <c r="AE454" s="475" t="n">
        <v>0</v>
      </c>
      <c r="AF454" s="119" t="n"/>
      <c r="AG454" s="119" t="n"/>
      <c r="AH454" s="119" t="n"/>
      <c r="AI454" s="119" t="n"/>
      <c r="AJ454" s="119" t="n"/>
      <c r="AK454" s="119" t="n"/>
      <c r="AL454" s="119" t="n"/>
      <c r="AM454" s="119" t="n"/>
      <c r="AN454" s="119" t="n"/>
      <c r="AO454" s="119" t="n"/>
      <c r="AP454" s="119" t="n"/>
      <c r="AQ454" s="119" t="n"/>
      <c r="AR454" s="119" t="n"/>
      <c r="AS454" s="119" t="n"/>
      <c r="AT454" s="119" t="n"/>
      <c r="AU454" s="119" t="n"/>
      <c r="AV454" s="119" t="n"/>
      <c r="AW454" s="119" t="n"/>
      <c r="AX454" s="119" t="n"/>
      <c r="AY454" s="119" t="n"/>
      <c r="AZ454" s="119" t="n"/>
      <c r="BA454" s="119" t="n"/>
      <c r="BB454" s="119" t="n"/>
      <c r="BC454" s="119" t="n"/>
      <c r="BD454" s="119" t="n"/>
      <c r="BE454" s="119" t="n"/>
      <c r="BF454" s="119" t="n"/>
      <c r="BG454" s="119" t="n"/>
      <c r="BH454" s="119" t="n"/>
      <c r="BI454" s="119" t="n"/>
      <c r="BJ454" s="119" t="n"/>
      <c r="BK454" s="119" t="n"/>
      <c r="BL454" s="119" t="n"/>
      <c r="BM454" s="119" t="n"/>
      <c r="BN454" s="119" t="n"/>
      <c r="BO454" s="119" t="n"/>
    </row>
    <row r="455" hidden="1" ht="11.85" customHeight="1">
      <c r="A455" s="119" t="inlineStr">
        <is>
          <t>SF</t>
        </is>
      </c>
      <c r="B455" s="119" t="inlineStr">
        <is>
          <t>04.03.2026</t>
        </is>
      </c>
      <c r="C455" s="139" t="inlineStr">
        <is>
          <t>BRIF-2025-007</t>
        </is>
      </c>
      <c r="D455" s="119" t="n">
        <v>2600181</v>
      </c>
      <c r="E455" s="119" t="inlineStr">
        <is>
          <t>SF0207</t>
        </is>
      </c>
      <c r="F455" s="123" t="inlineStr">
        <is>
          <t>Disposable Skin Stapler Ref. No. FAS35W</t>
        </is>
      </c>
      <c r="G455" s="119" t="n">
        <v>2026000181</v>
      </c>
      <c r="H455" s="119" t="inlineStr">
        <is>
          <t>Jiangsu Brightness Medical Device Co.,Ltd</t>
        </is>
      </c>
      <c r="I455" s="119" t="n"/>
      <c r="J455" s="122" t="inlineStr">
        <is>
          <t>AGBJJA</t>
        </is>
      </c>
      <c r="K455" s="123" t="n"/>
      <c r="L455" s="119" t="inlineStr">
        <is>
          <t>07.12.2025</t>
        </is>
      </c>
      <c r="M455" s="119" t="n"/>
      <c r="N455" s="119" t="inlineStr">
        <is>
          <t>08.12.2030</t>
        </is>
      </c>
      <c r="O455" s="119" t="n"/>
      <c r="P455" s="119" t="n"/>
      <c r="Q455" s="119" t="n"/>
      <c r="R455" s="124" t="n">
        <v>150</v>
      </c>
      <c r="S455" s="123" t="n">
        <v>136</v>
      </c>
      <c r="T455" s="123" t="n"/>
      <c r="U455" s="125">
        <f>R455*S455+T455</f>
        <v/>
      </c>
      <c r="V455" s="119" t="n"/>
      <c r="W455" s="119" t="n"/>
      <c r="X455" s="119" t="n"/>
      <c r="Y455" s="126" t="n"/>
      <c r="Z455" s="473">
        <f>U455-W455</f>
        <v/>
      </c>
      <c r="AA455" s="474">
        <f>AC455+AH455+AK455+AN455+AQ455+AT455+AW455+AZ455+BC455+BF455+BI455+BL455+BO455</f>
        <v/>
      </c>
      <c r="AB455" s="475" t="n">
        <v>0</v>
      </c>
      <c r="AC455" s="475">
        <f>Z455-AD455-AE455-AB455</f>
        <v/>
      </c>
      <c r="AD455" s="475" t="n"/>
      <c r="AE455" s="475" t="n">
        <v>0</v>
      </c>
      <c r="AF455" s="119" t="n"/>
      <c r="AG455" s="119" t="n"/>
      <c r="AH455" s="119" t="n"/>
      <c r="AI455" s="119" t="n"/>
      <c r="AJ455" s="119" t="n"/>
      <c r="AK455" s="119" t="n"/>
      <c r="AL455" s="119" t="n"/>
      <c r="AM455" s="119" t="n"/>
      <c r="AN455" s="119" t="n"/>
      <c r="AO455" s="119" t="n"/>
      <c r="AP455" s="119" t="n"/>
      <c r="AQ455" s="119" t="n"/>
      <c r="AR455" s="119" t="n"/>
      <c r="AS455" s="119" t="n"/>
      <c r="AT455" s="119" t="n"/>
      <c r="AU455" s="119" t="n"/>
      <c r="AV455" s="119" t="n"/>
      <c r="AW455" s="119" t="n"/>
      <c r="AX455" s="119" t="n"/>
      <c r="AY455" s="119" t="n"/>
      <c r="AZ455" s="119" t="n"/>
      <c r="BA455" s="119" t="n"/>
      <c r="BB455" s="119" t="n"/>
      <c r="BC455" s="119" t="n"/>
      <c r="BD455" s="119" t="n"/>
      <c r="BE455" s="119" t="n"/>
      <c r="BF455" s="119" t="n"/>
      <c r="BG455" s="119" t="n"/>
      <c r="BH455" s="119" t="n"/>
      <c r="BI455" s="119" t="n"/>
      <c r="BJ455" s="119" t="n"/>
      <c r="BK455" s="119" t="n"/>
      <c r="BL455" s="119" t="n"/>
      <c r="BM455" s="119" t="n"/>
      <c r="BN455" s="119" t="n"/>
      <c r="BO455" s="119" t="n"/>
    </row>
    <row r="456" hidden="1" ht="11.85" customHeight="1">
      <c r="A456" s="119" t="inlineStr">
        <is>
          <t>SF</t>
        </is>
      </c>
      <c r="B456" s="119" t="inlineStr">
        <is>
          <t>04.03.2026</t>
        </is>
      </c>
      <c r="C456" s="139" t="inlineStr">
        <is>
          <t>BRIF-2025-007</t>
        </is>
      </c>
      <c r="D456" s="119" t="n">
        <v>2600182</v>
      </c>
      <c r="E456" s="119" t="inlineStr">
        <is>
          <t>SF0207</t>
        </is>
      </c>
      <c r="F456" s="123" t="inlineStr">
        <is>
          <t>Disposable Skin Stapler Ref. No. FAS35W</t>
        </is>
      </c>
      <c r="G456" s="119" t="n">
        <v>2026000182</v>
      </c>
      <c r="H456" s="119" t="inlineStr">
        <is>
          <t>Jiangsu Brightness Medical Device Co.,Ltd</t>
        </is>
      </c>
      <c r="I456" s="119" t="n"/>
      <c r="J456" s="122" t="inlineStr">
        <is>
          <t>AGBJJA</t>
        </is>
      </c>
      <c r="K456" s="123" t="n"/>
      <c r="L456" s="119" t="inlineStr">
        <is>
          <t>07.12.2025</t>
        </is>
      </c>
      <c r="M456" s="119" t="n"/>
      <c r="N456" s="119" t="inlineStr">
        <is>
          <t>09.12.2030</t>
        </is>
      </c>
      <c r="O456" s="119" t="n"/>
      <c r="P456" s="119" t="n"/>
      <c r="Q456" s="119" t="n"/>
      <c r="R456" s="124" t="n">
        <v>72</v>
      </c>
      <c r="S456" s="123" t="n">
        <v>136</v>
      </c>
      <c r="T456" s="123" t="n"/>
      <c r="U456" s="125">
        <f>R456*S456+T456</f>
        <v/>
      </c>
      <c r="V456" s="119" t="n"/>
      <c r="W456" s="119" t="n"/>
      <c r="X456" s="119" t="n"/>
      <c r="Y456" s="126" t="n"/>
      <c r="Z456" s="473">
        <f>U456-W456</f>
        <v/>
      </c>
      <c r="AA456" s="474">
        <f>AC456+AH456+AK456+AN456+AQ456+AT456+AW456+AZ456+BC456+BF456+BI456+BL456+BO456</f>
        <v/>
      </c>
      <c r="AB456" s="475" t="n">
        <v>0</v>
      </c>
      <c r="AC456" s="475">
        <f>Z456-AD456-AE456-AB456</f>
        <v/>
      </c>
      <c r="AD456" s="475" t="n"/>
      <c r="AE456" s="475" t="n">
        <v>0</v>
      </c>
      <c r="AF456" s="119" t="n"/>
      <c r="AG456" s="119" t="n"/>
      <c r="AH456" s="119" t="n"/>
      <c r="AI456" s="119" t="n"/>
      <c r="AJ456" s="119" t="n"/>
      <c r="AK456" s="119" t="n"/>
      <c r="AL456" s="119" t="n"/>
      <c r="AM456" s="119" t="n"/>
      <c r="AN456" s="119" t="n"/>
      <c r="AO456" s="119" t="n"/>
      <c r="AP456" s="119" t="n"/>
      <c r="AQ456" s="119" t="n"/>
      <c r="AR456" s="119" t="n"/>
      <c r="AS456" s="119" t="n"/>
      <c r="AT456" s="119" t="n"/>
      <c r="AU456" s="119" t="n"/>
      <c r="AV456" s="119" t="n"/>
      <c r="AW456" s="119" t="n"/>
      <c r="AX456" s="119" t="n"/>
      <c r="AY456" s="119" t="n"/>
      <c r="AZ456" s="119" t="n"/>
      <c r="BA456" s="119" t="n"/>
      <c r="BB456" s="119" t="n"/>
      <c r="BC456" s="119" t="n"/>
      <c r="BD456" s="119" t="n"/>
      <c r="BE456" s="119" t="n"/>
      <c r="BF456" s="119" t="n"/>
      <c r="BG456" s="119" t="n"/>
      <c r="BH456" s="119" t="n"/>
      <c r="BI456" s="119" t="n"/>
      <c r="BJ456" s="119" t="n"/>
      <c r="BK456" s="119" t="n"/>
      <c r="BL456" s="119" t="n"/>
      <c r="BM456" s="119" t="n"/>
      <c r="BN456" s="119" t="n"/>
      <c r="BO456" s="119" t="n"/>
    </row>
    <row r="457" hidden="1" ht="11.85" customHeight="1">
      <c r="A457" s="119" t="inlineStr">
        <is>
          <t>SF</t>
        </is>
      </c>
      <c r="B457" s="119" t="inlineStr">
        <is>
          <t>04.03.2026</t>
        </is>
      </c>
      <c r="C457" s="139" t="inlineStr">
        <is>
          <t>BRIF-2025-007</t>
        </is>
      </c>
      <c r="D457" s="119" t="n">
        <v>2600183</v>
      </c>
      <c r="E457" s="119" t="inlineStr">
        <is>
          <t>SF0207</t>
        </is>
      </c>
      <c r="F457" s="123" t="inlineStr">
        <is>
          <t>Disposable Skin Stapler Ref. No. FAS35W</t>
        </is>
      </c>
      <c r="G457" s="119" t="n">
        <v>2026000183</v>
      </c>
      <c r="H457" s="119" t="inlineStr">
        <is>
          <t>Jiangsu Brightness Medical Device Co.,Ltd</t>
        </is>
      </c>
      <c r="I457" s="119" t="n"/>
      <c r="J457" s="122" t="inlineStr">
        <is>
          <t>AGBJJA</t>
        </is>
      </c>
      <c r="K457" s="123" t="n"/>
      <c r="L457" s="119" t="inlineStr">
        <is>
          <t>07.12.2025</t>
        </is>
      </c>
      <c r="M457" s="119" t="n"/>
      <c r="N457" s="119" t="inlineStr">
        <is>
          <t>10.12.2030</t>
        </is>
      </c>
      <c r="O457" s="119" t="n"/>
      <c r="P457" s="119" t="n"/>
      <c r="Q457" s="119" t="n"/>
      <c r="R457" s="124" t="n">
        <v>34</v>
      </c>
      <c r="S457" s="123" t="n">
        <v>136</v>
      </c>
      <c r="T457" s="123" t="n">
        <v>88</v>
      </c>
      <c r="U457" s="125">
        <f>R457*S457+T457</f>
        <v/>
      </c>
      <c r="V457" s="119" t="n"/>
      <c r="W457" s="119" t="n"/>
      <c r="X457" s="119" t="n"/>
      <c r="Y457" s="126" t="n"/>
      <c r="Z457" s="473">
        <f>U457-W457</f>
        <v/>
      </c>
      <c r="AA457" s="474">
        <f>AC457+AH457+AK457+AN457+AQ457+AT457+AW457+AZ457+BC457+BF457+BI457+BL457+BO457</f>
        <v/>
      </c>
      <c r="AB457" s="475" t="n">
        <v>0</v>
      </c>
      <c r="AC457" s="475">
        <f>Z457-AD457-AE457-AB457</f>
        <v/>
      </c>
      <c r="AD457" s="475" t="n"/>
      <c r="AE457" s="475" t="n">
        <v>0</v>
      </c>
      <c r="AF457" s="119" t="n"/>
      <c r="AG457" s="119" t="n"/>
      <c r="AH457" s="119" t="n"/>
      <c r="AI457" s="119" t="n"/>
      <c r="AJ457" s="119" t="n"/>
      <c r="AK457" s="119" t="n"/>
      <c r="AL457" s="119" t="n"/>
      <c r="AM457" s="119" t="n"/>
      <c r="AN457" s="119" t="n"/>
      <c r="AO457" s="119" t="n"/>
      <c r="AP457" s="119" t="n"/>
      <c r="AQ457" s="119" t="n"/>
      <c r="AR457" s="119" t="n"/>
      <c r="AS457" s="119" t="n"/>
      <c r="AT457" s="119" t="n"/>
      <c r="AU457" s="119" t="n"/>
      <c r="AV457" s="119" t="n"/>
      <c r="AW457" s="119" t="n"/>
      <c r="AX457" s="119" t="n"/>
      <c r="AY457" s="119" t="n"/>
      <c r="AZ457" s="119" t="n"/>
      <c r="BA457" s="119" t="n"/>
      <c r="BB457" s="119" t="n"/>
      <c r="BC457" s="119" t="n"/>
      <c r="BD457" s="119" t="n"/>
      <c r="BE457" s="119" t="n"/>
      <c r="BF457" s="119" t="n"/>
      <c r="BG457" s="119" t="n"/>
      <c r="BH457" s="119" t="n"/>
      <c r="BI457" s="119" t="n"/>
      <c r="BJ457" s="119" t="n"/>
      <c r="BK457" s="119" t="n"/>
      <c r="BL457" s="119" t="n"/>
      <c r="BM457" s="119" t="n"/>
      <c r="BN457" s="119" t="n"/>
      <c r="BO457" s="119" t="n"/>
    </row>
    <row r="458" hidden="1" ht="11.85" customHeight="1">
      <c r="A458" s="119" t="inlineStr">
        <is>
          <t>SF</t>
        </is>
      </c>
      <c r="B458" s="119" t="inlineStr">
        <is>
          <t>04.03.2026</t>
        </is>
      </c>
      <c r="C458" s="139" t="inlineStr">
        <is>
          <t>BRIF-2025-007</t>
        </is>
      </c>
      <c r="D458" s="119" t="n">
        <v>2600184</v>
      </c>
      <c r="E458" s="119" t="inlineStr">
        <is>
          <t>SF0207</t>
        </is>
      </c>
      <c r="F458" s="123" t="inlineStr">
        <is>
          <t>Disposable Skin Stapler Ref. No. FAS35W</t>
        </is>
      </c>
      <c r="G458" s="119" t="n">
        <v>2026000184</v>
      </c>
      <c r="H458" s="119" t="inlineStr">
        <is>
          <t>Jiangsu Brightness Medical Device Co.,Ltd</t>
        </is>
      </c>
      <c r="I458" s="119" t="n"/>
      <c r="J458" s="122" t="inlineStr">
        <is>
          <t>AGBWYB</t>
        </is>
      </c>
      <c r="K458" s="123" t="n"/>
      <c r="L458" s="119" t="inlineStr">
        <is>
          <t>29.11.2025</t>
        </is>
      </c>
      <c r="M458" s="119" t="n"/>
      <c r="N458" s="119" t="inlineStr">
        <is>
          <t>30.11.2030</t>
        </is>
      </c>
      <c r="O458" s="119" t="n"/>
      <c r="P458" s="119" t="n"/>
      <c r="Q458" s="119" t="n"/>
      <c r="R458" s="124" t="n">
        <v>72</v>
      </c>
      <c r="S458" s="123" t="n">
        <v>136</v>
      </c>
      <c r="T458" s="123" t="n"/>
      <c r="U458" s="125">
        <f>R458*S458+T458</f>
        <v/>
      </c>
      <c r="V458" s="119" t="n"/>
      <c r="W458" s="119" t="n"/>
      <c r="X458" s="119" t="n"/>
      <c r="Y458" s="126" t="n"/>
      <c r="Z458" s="473">
        <f>U458-W458</f>
        <v/>
      </c>
      <c r="AA458" s="474">
        <f>AC458+AH458+AK458+AN458+AQ458+AT458+AW458+AZ458+BC458+BF458+BI458+BL458+BO458</f>
        <v/>
      </c>
      <c r="AB458" s="475" t="n">
        <v>0</v>
      </c>
      <c r="AC458" s="475">
        <f>Z458-AD458-AE458-AB458</f>
        <v/>
      </c>
      <c r="AD458" s="475" t="n"/>
      <c r="AE458" s="475" t="n">
        <v>0</v>
      </c>
      <c r="AF458" s="119" t="n"/>
      <c r="AG458" s="119" t="n"/>
      <c r="AH458" s="119" t="n"/>
      <c r="AI458" s="119" t="n"/>
      <c r="AJ458" s="119" t="n"/>
      <c r="AK458" s="119" t="n"/>
      <c r="AL458" s="119" t="n"/>
      <c r="AM458" s="119" t="n"/>
      <c r="AN458" s="119" t="n"/>
      <c r="AO458" s="119" t="n"/>
      <c r="AP458" s="119" t="n"/>
      <c r="AQ458" s="119" t="n"/>
      <c r="AR458" s="119" t="n"/>
      <c r="AS458" s="119" t="n"/>
      <c r="AT458" s="119" t="n"/>
      <c r="AU458" s="119" t="n"/>
      <c r="AV458" s="119" t="n"/>
      <c r="AW458" s="119" t="n"/>
      <c r="AX458" s="119" t="n"/>
      <c r="AY458" s="119" t="n"/>
      <c r="AZ458" s="119" t="n"/>
      <c r="BA458" s="119" t="n"/>
      <c r="BB458" s="119" t="n"/>
      <c r="BC458" s="119" t="n"/>
      <c r="BD458" s="119" t="n"/>
      <c r="BE458" s="119" t="n"/>
      <c r="BF458" s="119" t="n"/>
      <c r="BG458" s="119" t="n"/>
      <c r="BH458" s="119" t="n"/>
      <c r="BI458" s="119" t="n"/>
      <c r="BJ458" s="119" t="n"/>
      <c r="BK458" s="119" t="n"/>
      <c r="BL458" s="119" t="n"/>
      <c r="BM458" s="119" t="n"/>
      <c r="BN458" s="119" t="n"/>
      <c r="BO458" s="119" t="n"/>
    </row>
    <row r="459" hidden="1" ht="11.85" customHeight="1">
      <c r="A459" s="119" t="inlineStr">
        <is>
          <t>SF</t>
        </is>
      </c>
      <c r="B459" s="119" t="inlineStr">
        <is>
          <t>04.03.2026</t>
        </is>
      </c>
      <c r="C459" s="139" t="inlineStr">
        <is>
          <t>BRIF-2025-007</t>
        </is>
      </c>
      <c r="D459" s="119" t="n">
        <v>2600185</v>
      </c>
      <c r="E459" s="119" t="inlineStr">
        <is>
          <t>SF0207</t>
        </is>
      </c>
      <c r="F459" s="123" t="inlineStr">
        <is>
          <t>Disposable Skin Stapler Ref. No. FAS35W</t>
        </is>
      </c>
      <c r="G459" s="119" t="n">
        <v>2026000185</v>
      </c>
      <c r="H459" s="119" t="inlineStr">
        <is>
          <t>Jiangsu Brightness Medical Device Co.,Ltd</t>
        </is>
      </c>
      <c r="I459" s="119" t="n"/>
      <c r="J459" s="122" t="inlineStr">
        <is>
          <t>AGBWYB</t>
        </is>
      </c>
      <c r="K459" s="123" t="n"/>
      <c r="L459" s="119" t="inlineStr">
        <is>
          <t>29.11.2025</t>
        </is>
      </c>
      <c r="M459" s="119" t="n"/>
      <c r="N459" s="119" t="inlineStr">
        <is>
          <t>01.12.2030</t>
        </is>
      </c>
      <c r="O459" s="119" t="n"/>
      <c r="P459" s="119" t="n"/>
      <c r="Q459" s="119" t="n"/>
      <c r="R459" s="124" t="n">
        <v>38</v>
      </c>
      <c r="S459" s="123" t="n">
        <v>136</v>
      </c>
      <c r="T459" s="123" t="n"/>
      <c r="U459" s="125">
        <f>R459*S459+T459</f>
        <v/>
      </c>
      <c r="V459" s="119" t="n"/>
      <c r="W459" s="119" t="n"/>
      <c r="X459" s="119" t="n"/>
      <c r="Y459" s="126" t="n"/>
      <c r="Z459" s="473">
        <f>U459-W459</f>
        <v/>
      </c>
      <c r="AA459" s="474">
        <f>AC459+AH459+AK459+AN459+AQ459+AT459+AW459+AZ459+BC459+BF459+BI459+BL459+BO459</f>
        <v/>
      </c>
      <c r="AB459" s="475" t="n">
        <v>0</v>
      </c>
      <c r="AC459" s="475">
        <f>Z459-AD459-AE459-AB459</f>
        <v/>
      </c>
      <c r="AD459" s="475" t="n"/>
      <c r="AE459" s="475" t="n">
        <v>0</v>
      </c>
      <c r="AF459" s="119" t="n"/>
      <c r="AG459" s="119" t="n"/>
      <c r="AH459" s="119" t="n"/>
      <c r="AI459" s="119" t="n"/>
      <c r="AJ459" s="119" t="n"/>
      <c r="AK459" s="119" t="n"/>
      <c r="AL459" s="119" t="n"/>
      <c r="AM459" s="119" t="n"/>
      <c r="AN459" s="119" t="n"/>
      <c r="AO459" s="119" t="n"/>
      <c r="AP459" s="119" t="n"/>
      <c r="AQ459" s="119" t="n"/>
      <c r="AR459" s="119" t="n"/>
      <c r="AS459" s="119" t="n"/>
      <c r="AT459" s="119" t="n"/>
      <c r="AU459" s="119" t="n"/>
      <c r="AV459" s="119" t="n"/>
      <c r="AW459" s="119" t="n"/>
      <c r="AX459" s="119" t="n"/>
      <c r="AY459" s="119" t="n"/>
      <c r="AZ459" s="119" t="n"/>
      <c r="BA459" s="119" t="n"/>
      <c r="BB459" s="119" t="n"/>
      <c r="BC459" s="119" t="n"/>
      <c r="BD459" s="119" t="n"/>
      <c r="BE459" s="119" t="n"/>
      <c r="BF459" s="119" t="n"/>
      <c r="BG459" s="119" t="n"/>
      <c r="BH459" s="119" t="n"/>
      <c r="BI459" s="119" t="n"/>
      <c r="BJ459" s="119" t="n"/>
      <c r="BK459" s="119" t="n"/>
      <c r="BL459" s="119" t="n"/>
      <c r="BM459" s="119" t="n"/>
      <c r="BN459" s="119" t="n"/>
      <c r="BO459" s="119" t="n"/>
    </row>
    <row r="460" hidden="1" ht="11.85" customHeight="1">
      <c r="A460" s="119" t="inlineStr">
        <is>
          <t>SF</t>
        </is>
      </c>
      <c r="B460" s="119" t="inlineStr">
        <is>
          <t>04.03.2026</t>
        </is>
      </c>
      <c r="C460" s="139" t="inlineStr">
        <is>
          <t>BRIF-2025-007</t>
        </is>
      </c>
      <c r="D460" s="119" t="n">
        <v>2600186</v>
      </c>
      <c r="E460" s="119" t="inlineStr">
        <is>
          <t>SF0207</t>
        </is>
      </c>
      <c r="F460" s="123" t="inlineStr">
        <is>
          <t>Disposable Skin Stapler Ref. No. FAS35W</t>
        </is>
      </c>
      <c r="G460" s="119" t="n">
        <v>2026000186</v>
      </c>
      <c r="H460" s="119" t="inlineStr">
        <is>
          <t>Jiangsu Brightness Medical Device Co.,Ltd</t>
        </is>
      </c>
      <c r="I460" s="119" t="n"/>
      <c r="J460" s="122" t="inlineStr">
        <is>
          <t>AGBWYB</t>
        </is>
      </c>
      <c r="K460" s="123" t="n"/>
      <c r="L460" s="119" t="inlineStr">
        <is>
          <t>29.11.2025</t>
        </is>
      </c>
      <c r="M460" s="119" t="n"/>
      <c r="N460" s="119" t="inlineStr">
        <is>
          <t>02.12.2030</t>
        </is>
      </c>
      <c r="O460" s="119" t="n"/>
      <c r="P460" s="119" t="n"/>
      <c r="Q460" s="119" t="n"/>
      <c r="R460" s="124" t="n">
        <v>112</v>
      </c>
      <c r="S460" s="123" t="n">
        <v>136</v>
      </c>
      <c r="T460" s="123" t="n"/>
      <c r="U460" s="125">
        <f>R460*S460+T460</f>
        <v/>
      </c>
      <c r="V460" s="119" t="n"/>
      <c r="W460" s="119" t="n"/>
      <c r="X460" s="119" t="n"/>
      <c r="Y460" s="126" t="n"/>
      <c r="Z460" s="473">
        <f>U460-W460</f>
        <v/>
      </c>
      <c r="AA460" s="474">
        <f>AC460+AH460+AK460+AN460+AQ460+AT460+AW460+AZ460+BC460+BF460+BI460+BL460+BO460</f>
        <v/>
      </c>
      <c r="AB460" s="475" t="n">
        <v>0</v>
      </c>
      <c r="AC460" s="475">
        <f>Z460-AD460-AE460-AB460</f>
        <v/>
      </c>
      <c r="AD460" s="475" t="n"/>
      <c r="AE460" s="475" t="n">
        <v>0</v>
      </c>
      <c r="AF460" s="119" t="n"/>
      <c r="AG460" s="119" t="n"/>
      <c r="AH460" s="119" t="n"/>
      <c r="AI460" s="119" t="n"/>
      <c r="AJ460" s="119" t="n"/>
      <c r="AK460" s="119" t="n"/>
      <c r="AL460" s="119" t="n"/>
      <c r="AM460" s="119" t="n"/>
      <c r="AN460" s="119" t="n"/>
      <c r="AO460" s="119" t="n"/>
      <c r="AP460" s="119" t="n"/>
      <c r="AQ460" s="119" t="n"/>
      <c r="AR460" s="119" t="n"/>
      <c r="AS460" s="119" t="n"/>
      <c r="AT460" s="119" t="n"/>
      <c r="AU460" s="119" t="n"/>
      <c r="AV460" s="119" t="n"/>
      <c r="AW460" s="119" t="n"/>
      <c r="AX460" s="119" t="n"/>
      <c r="AY460" s="119" t="n"/>
      <c r="AZ460" s="119" t="n"/>
      <c r="BA460" s="119" t="n"/>
      <c r="BB460" s="119" t="n"/>
      <c r="BC460" s="119" t="n"/>
      <c r="BD460" s="119" t="n"/>
      <c r="BE460" s="119" t="n"/>
      <c r="BF460" s="119" t="n"/>
      <c r="BG460" s="119" t="n"/>
      <c r="BH460" s="119" t="n"/>
      <c r="BI460" s="119" t="n"/>
      <c r="BJ460" s="119" t="n"/>
      <c r="BK460" s="119" t="n"/>
      <c r="BL460" s="119" t="n"/>
      <c r="BM460" s="119" t="n"/>
      <c r="BN460" s="119" t="n"/>
      <c r="BO460" s="119" t="n"/>
    </row>
    <row r="461" hidden="1" ht="11.85" customHeight="1">
      <c r="A461" s="119" t="inlineStr">
        <is>
          <t>SF</t>
        </is>
      </c>
      <c r="B461" s="119" t="inlineStr">
        <is>
          <t>04.03.2026</t>
        </is>
      </c>
      <c r="C461" s="139" t="inlineStr">
        <is>
          <t>BRIF-2025-007</t>
        </is>
      </c>
      <c r="D461" s="119" t="n">
        <v>2600187</v>
      </c>
      <c r="E461" s="119" t="inlineStr">
        <is>
          <t>SF0207</t>
        </is>
      </c>
      <c r="F461" s="123" t="inlineStr">
        <is>
          <t>Disposable Skin Stapler Ref. No. FAS35W</t>
        </is>
      </c>
      <c r="G461" s="119" t="n">
        <v>2026000187</v>
      </c>
      <c r="H461" s="119" t="inlineStr">
        <is>
          <t>Jiangsu Brightness Medical Device Co.,Ltd</t>
        </is>
      </c>
      <c r="I461" s="119" t="n"/>
      <c r="J461" s="122" t="inlineStr">
        <is>
          <t>AGBWYB</t>
        </is>
      </c>
      <c r="K461" s="123" t="n"/>
      <c r="L461" s="119" t="inlineStr">
        <is>
          <t>29.11.2025</t>
        </is>
      </c>
      <c r="M461" s="119" t="n"/>
      <c r="N461" s="119" t="inlineStr">
        <is>
          <t>03.12.2030</t>
        </is>
      </c>
      <c r="O461" s="119" t="n"/>
      <c r="P461" s="119" t="n"/>
      <c r="Q461" s="119" t="n"/>
      <c r="R461" s="124" t="n">
        <v>145</v>
      </c>
      <c r="S461" s="123" t="n">
        <v>136</v>
      </c>
      <c r="T461" s="123" t="n">
        <v>88</v>
      </c>
      <c r="U461" s="125">
        <f>R461*S461+T461</f>
        <v/>
      </c>
      <c r="V461" s="119" t="n"/>
      <c r="W461" s="119" t="n"/>
      <c r="X461" s="119" t="n"/>
      <c r="Y461" s="126" t="n"/>
      <c r="Z461" s="473">
        <f>U461-W461</f>
        <v/>
      </c>
      <c r="AA461" s="474">
        <f>AC461+AH461+AK461+AN461+AQ461+AT461+AW461+AZ461+BC461+BF461+BI461+BL461+BO461</f>
        <v/>
      </c>
      <c r="AB461" s="475" t="n">
        <v>0</v>
      </c>
      <c r="AC461" s="475">
        <f>Z461-AD461-AE461-AB461</f>
        <v/>
      </c>
      <c r="AD461" s="475" t="n"/>
      <c r="AE461" s="475" t="n">
        <v>0</v>
      </c>
      <c r="AF461" s="119" t="n"/>
      <c r="AG461" s="119" t="n"/>
      <c r="AH461" s="119" t="n"/>
      <c r="AI461" s="119" t="n"/>
      <c r="AJ461" s="119" t="n"/>
      <c r="AK461" s="119" t="n"/>
      <c r="AL461" s="119" t="n"/>
      <c r="AM461" s="119" t="n"/>
      <c r="AN461" s="119" t="n"/>
      <c r="AO461" s="119" t="n"/>
      <c r="AP461" s="119" t="n"/>
      <c r="AQ461" s="119" t="n"/>
      <c r="AR461" s="119" t="n"/>
      <c r="AS461" s="119" t="n"/>
      <c r="AT461" s="119" t="n"/>
      <c r="AU461" s="119" t="n"/>
      <c r="AV461" s="119" t="n"/>
      <c r="AW461" s="119" t="n"/>
      <c r="AX461" s="119" t="n"/>
      <c r="AY461" s="119" t="n"/>
      <c r="AZ461" s="119" t="n"/>
      <c r="BA461" s="119" t="n"/>
      <c r="BB461" s="119" t="n"/>
      <c r="BC461" s="119" t="n"/>
      <c r="BD461" s="119" t="n"/>
      <c r="BE461" s="119" t="n"/>
      <c r="BF461" s="119" t="n"/>
      <c r="BG461" s="119" t="n"/>
      <c r="BH461" s="119" t="n"/>
      <c r="BI461" s="119" t="n"/>
      <c r="BJ461" s="119" t="n"/>
      <c r="BK461" s="119" t="n"/>
      <c r="BL461" s="119" t="n"/>
      <c r="BM461" s="119" t="n"/>
      <c r="BN461" s="119" t="n"/>
      <c r="BO461" s="119" t="n"/>
    </row>
    <row r="462" hidden="1" ht="11.85" customHeight="1">
      <c r="A462" s="119" t="inlineStr">
        <is>
          <t>SP</t>
        </is>
      </c>
      <c r="B462" s="119" t="inlineStr">
        <is>
          <t>04.03.2026</t>
        </is>
      </c>
      <c r="C462" s="139" t="inlineStr">
        <is>
          <t>BRIF-2025-007</t>
        </is>
      </c>
      <c r="D462" s="119" t="n">
        <v>2600188</v>
      </c>
      <c r="E462" s="140" t="inlineStr">
        <is>
          <t>SP0380</t>
        </is>
      </c>
      <c r="F462" s="141" t="inlineStr">
        <is>
          <t>Box - Disposable Skin Stapler Ref. No. FAS35W</t>
        </is>
      </c>
      <c r="G462" s="119" t="n">
        <v>2026000188</v>
      </c>
      <c r="H462" s="119" t="inlineStr">
        <is>
          <t>Jiangsu Brightness Medical Device Co.,Ltd</t>
        </is>
      </c>
      <c r="I462" s="119" t="n"/>
      <c r="J462" s="122" t="inlineStr">
        <is>
          <t>202510270001</t>
        </is>
      </c>
      <c r="K462" s="123" t="n"/>
      <c r="L462" s="119" t="inlineStr">
        <is>
          <t>27.01.2025</t>
        </is>
      </c>
      <c r="M462" s="119" t="n"/>
      <c r="N462" s="119" t="inlineStr">
        <is>
          <t>26.01.2028</t>
        </is>
      </c>
      <c r="O462" s="119" t="n"/>
      <c r="P462" s="119" t="n"/>
      <c r="Q462" s="119" t="n"/>
      <c r="R462" s="124" t="n">
        <v>80</v>
      </c>
      <c r="S462" s="123" t="n">
        <v>125</v>
      </c>
      <c r="T462" s="123" t="n"/>
      <c r="U462" s="125">
        <f>R462*S462+T462</f>
        <v/>
      </c>
      <c r="V462" s="119" t="n"/>
      <c r="W462" s="119" t="n"/>
      <c r="X462" s="119" t="n"/>
      <c r="Y462" s="126" t="n"/>
      <c r="Z462" s="473">
        <f>U462-W462</f>
        <v/>
      </c>
      <c r="AA462" s="474">
        <f>AC462+AH462+AK462+AN462+AQ462+AT462+AW462+AZ462+BC462+BF462+BI462+BL462+BO462</f>
        <v/>
      </c>
      <c r="AB462" s="475" t="n">
        <v>0</v>
      </c>
      <c r="AC462" s="475">
        <f>Z462-AD462-AE462-AB462</f>
        <v/>
      </c>
      <c r="AD462" s="475" t="n"/>
      <c r="AE462" s="475" t="n">
        <v>0</v>
      </c>
      <c r="AF462" s="119" t="n"/>
      <c r="AG462" s="119" t="n"/>
      <c r="AH462" s="119" t="n"/>
      <c r="AI462" s="119" t="n"/>
      <c r="AJ462" s="119" t="n"/>
      <c r="AK462" s="119" t="n"/>
      <c r="AL462" s="119" t="n"/>
      <c r="AM462" s="119" t="n"/>
      <c r="AN462" s="119" t="n"/>
      <c r="AO462" s="119" t="n"/>
      <c r="AP462" s="119" t="n"/>
      <c r="AQ462" s="119" t="n"/>
      <c r="AR462" s="119" t="n"/>
      <c r="AS462" s="119" t="n"/>
      <c r="AT462" s="119" t="n"/>
      <c r="AU462" s="119" t="n"/>
      <c r="AV462" s="119" t="n"/>
      <c r="AW462" s="119" t="n"/>
      <c r="AX462" s="119" t="n"/>
      <c r="AY462" s="119" t="n"/>
      <c r="AZ462" s="119" t="n"/>
      <c r="BA462" s="119" t="n"/>
      <c r="BB462" s="119" t="n"/>
      <c r="BC462" s="119" t="n"/>
      <c r="BD462" s="119" t="n"/>
      <c r="BE462" s="119" t="n"/>
      <c r="BF462" s="119" t="n"/>
      <c r="BG462" s="119" t="n"/>
      <c r="BH462" s="119" t="n"/>
      <c r="BI462" s="119" t="n"/>
      <c r="BJ462" s="119" t="n"/>
      <c r="BK462" s="119" t="n"/>
      <c r="BL462" s="119" t="n"/>
      <c r="BM462" s="119" t="n"/>
      <c r="BN462" s="119" t="n"/>
      <c r="BO462" s="119" t="n"/>
    </row>
    <row r="463" hidden="1" ht="11.85" customHeight="1" thickBot="1">
      <c r="A463" s="119" t="inlineStr">
        <is>
          <t>SP</t>
        </is>
      </c>
      <c r="B463" s="119" t="inlineStr">
        <is>
          <t>04.03.2026</t>
        </is>
      </c>
      <c r="C463" s="139" t="inlineStr">
        <is>
          <t>BRIF-2025-007</t>
        </is>
      </c>
      <c r="D463" s="119" t="n">
        <v>2600189</v>
      </c>
      <c r="E463" s="142" t="inlineStr">
        <is>
          <t>SP0381</t>
        </is>
      </c>
      <c r="F463" s="142" t="inlineStr">
        <is>
          <t>IFU - Disposable Skin Stapler Ref. No. FAS35W</t>
        </is>
      </c>
      <c r="G463" s="119" t="n">
        <v>2026000189</v>
      </c>
      <c r="H463" s="119" t="inlineStr">
        <is>
          <t>Jiangsu Brightness Medical Device Co.,Ltd</t>
        </is>
      </c>
      <c r="I463" s="119" t="n"/>
      <c r="J463" s="122" t="inlineStr">
        <is>
          <t>SMS20251103-007</t>
        </is>
      </c>
      <c r="K463" s="123" t="n"/>
      <c r="L463" s="119" t="inlineStr">
        <is>
          <t>03.11.2025</t>
        </is>
      </c>
      <c r="M463" s="119" t="n"/>
      <c r="N463" s="119" t="inlineStr">
        <is>
          <t>02.11.2028</t>
        </is>
      </c>
      <c r="O463" s="119" t="n"/>
      <c r="P463" s="119" t="n"/>
      <c r="Q463" s="119" t="n"/>
      <c r="R463" s="124" t="n">
        <v>1</v>
      </c>
      <c r="S463" s="123" t="n">
        <v>10000</v>
      </c>
      <c r="T463" s="123" t="n"/>
      <c r="U463" s="125">
        <f>R463*S463+T463</f>
        <v/>
      </c>
      <c r="V463" s="119" t="n"/>
      <c r="W463" s="119" t="n"/>
      <c r="X463" s="119" t="n"/>
      <c r="Y463" s="126" t="n"/>
      <c r="Z463" s="473">
        <f>U463-W463</f>
        <v/>
      </c>
      <c r="AA463" s="474">
        <f>AC463+AH463+AK463+AN463+AQ463+AT463+AW463+AZ463+BC463+BF463+BI463+BL463+BO463</f>
        <v/>
      </c>
      <c r="AB463" s="475" t="n">
        <v>0</v>
      </c>
      <c r="AC463" s="475">
        <f>Z463-AD463-AE463-AB463</f>
        <v/>
      </c>
      <c r="AD463" s="475" t="n"/>
      <c r="AE463" s="475" t="n">
        <v>0</v>
      </c>
      <c r="AF463" s="119" t="n"/>
      <c r="AG463" s="119" t="n"/>
      <c r="AH463" s="119" t="n"/>
      <c r="AI463" s="119" t="n"/>
      <c r="AJ463" s="119" t="n"/>
      <c r="AK463" s="119" t="n"/>
      <c r="AL463" s="119" t="n"/>
      <c r="AM463" s="119" t="n"/>
      <c r="AN463" s="119" t="n"/>
      <c r="AO463" s="119" t="n"/>
      <c r="AP463" s="119" t="n"/>
      <c r="AQ463" s="119" t="n"/>
      <c r="AR463" s="119" t="n"/>
      <c r="AS463" s="119" t="n"/>
      <c r="AT463" s="119" t="n"/>
      <c r="AU463" s="119" t="n"/>
      <c r="AV463" s="119" t="n"/>
      <c r="AW463" s="119" t="n"/>
      <c r="AX463" s="119" t="n"/>
      <c r="AY463" s="119" t="n"/>
      <c r="AZ463" s="119" t="n"/>
      <c r="BA463" s="119" t="n"/>
      <c r="BB463" s="119" t="n"/>
      <c r="BC463" s="119" t="n"/>
      <c r="BD463" s="119" t="n"/>
      <c r="BE463" s="119" t="n"/>
      <c r="BF463" s="119" t="n"/>
      <c r="BG463" s="119" t="n"/>
      <c r="BH463" s="119" t="n"/>
      <c r="BI463" s="119" t="n"/>
      <c r="BJ463" s="119" t="n"/>
      <c r="BK463" s="119" t="n"/>
      <c r="BL463" s="119" t="n"/>
      <c r="BM463" s="119" t="n"/>
      <c r="BN463" s="119" t="n"/>
      <c r="BO463" s="119" t="n"/>
    </row>
    <row r="464" hidden="1" ht="11.85" customHeight="1" thickBot="1">
      <c r="A464" s="119" t="inlineStr">
        <is>
          <t>SF</t>
        </is>
      </c>
      <c r="B464" s="119" t="inlineStr">
        <is>
          <t>05.03.2026</t>
        </is>
      </c>
      <c r="C464" s="119" t="inlineStr">
        <is>
          <t>DOL-2026-022</t>
        </is>
      </c>
      <c r="D464" s="119" t="n">
        <v>2600190</v>
      </c>
      <c r="E464" s="143" t="inlineStr">
        <is>
          <t>SF0213</t>
        </is>
      </c>
      <c r="F464" s="123" t="inlineStr">
        <is>
          <t>Monofilament Poliglecaprone 25 Absorbable surgical Suture (Violet) 1/2 Circle Round Body 22mm length 70cms size 3  Ref. No. FAS505ABC</t>
        </is>
      </c>
      <c r="G464" s="119" t="n">
        <v>2026000190</v>
      </c>
      <c r="H464" s="119" t="inlineStr">
        <is>
          <t>FUTURA SURGICARE PVT LTD</t>
        </is>
      </c>
      <c r="I464" s="119" t="n"/>
      <c r="J464" s="122" t="inlineStr">
        <is>
          <t>26S0350</t>
        </is>
      </c>
      <c r="K464" s="123" t="n"/>
      <c r="L464" s="119" t="inlineStr">
        <is>
          <t>00.02.2026</t>
        </is>
      </c>
      <c r="M464" s="119" t="n"/>
      <c r="N464" s="119" t="inlineStr">
        <is>
          <t>00.01.2031</t>
        </is>
      </c>
      <c r="O464" s="119" t="n"/>
      <c r="P464" s="119" t="n"/>
      <c r="Q464" s="119" t="n"/>
      <c r="R464" s="124" t="n">
        <v>1</v>
      </c>
      <c r="S464" s="123" t="n">
        <v>2604</v>
      </c>
      <c r="T464" s="123" t="n"/>
      <c r="U464" s="125">
        <f>R464*S464+T464</f>
        <v/>
      </c>
      <c r="V464" s="119" t="n"/>
      <c r="W464" s="119" t="n"/>
      <c r="X464" s="119" t="n"/>
      <c r="Y464" s="126" t="n"/>
      <c r="Z464" s="473">
        <f>U464-W464</f>
        <v/>
      </c>
      <c r="AA464" s="474">
        <f>AC464+AH464+AK464+AN464+AQ464+AT464+AW464+AZ464+BC464+BF464+BI464+BL464+BO464</f>
        <v/>
      </c>
      <c r="AB464" s="475" t="n">
        <v>0</v>
      </c>
      <c r="AC464" s="475">
        <f>Z464-AD464-AE464-AB464</f>
        <v/>
      </c>
      <c r="AD464" s="475" t="n"/>
      <c r="AE464" s="475" t="n">
        <v>0</v>
      </c>
      <c r="AF464" s="119" t="n"/>
      <c r="AG464" s="119" t="n"/>
      <c r="AH464" s="119" t="n"/>
      <c r="AI464" s="119" t="n"/>
      <c r="AJ464" s="119" t="n"/>
      <c r="AK464" s="119" t="n"/>
      <c r="AL464" s="119" t="n"/>
      <c r="AM464" s="119" t="n"/>
      <c r="AN464" s="119" t="n"/>
      <c r="AO464" s="119" t="n"/>
      <c r="AP464" s="119" t="n"/>
      <c r="AQ464" s="119" t="n"/>
      <c r="AR464" s="119" t="n"/>
      <c r="AS464" s="119" t="n"/>
      <c r="AT464" s="119" t="n"/>
      <c r="AU464" s="119" t="n"/>
      <c r="AV464" s="119" t="n"/>
      <c r="AW464" s="119" t="n"/>
      <c r="AX464" s="119" t="n"/>
      <c r="AY464" s="119" t="n"/>
      <c r="AZ464" s="119" t="n"/>
      <c r="BA464" s="119" t="n"/>
      <c r="BB464" s="119" t="n"/>
      <c r="BC464" s="119" t="n"/>
      <c r="BD464" s="119" t="n"/>
      <c r="BE464" s="119" t="n"/>
      <c r="BF464" s="119" t="n"/>
      <c r="BG464" s="119" t="n"/>
      <c r="BH464" s="119" t="n"/>
      <c r="BI464" s="119" t="n"/>
      <c r="BJ464" s="119" t="n"/>
      <c r="BK464" s="119" t="n"/>
      <c r="BL464" s="119" t="n"/>
      <c r="BM464" s="119" t="n"/>
      <c r="BN464" s="119" t="n"/>
      <c r="BO464" s="119" t="n"/>
    </row>
    <row r="465" hidden="1" ht="11.85" customHeight="1" thickBot="1">
      <c r="A465" s="119" t="inlineStr">
        <is>
          <t>SP</t>
        </is>
      </c>
      <c r="B465" s="119" t="inlineStr">
        <is>
          <t>05.03.2026</t>
        </is>
      </c>
      <c r="C465" s="119" t="inlineStr">
        <is>
          <t>DOL-2026-022</t>
        </is>
      </c>
      <c r="D465" s="119" t="n">
        <v>2600191</v>
      </c>
      <c r="E465" s="144" t="inlineStr">
        <is>
          <t>SP0393</t>
        </is>
      </c>
      <c r="F465" s="123" t="inlineStr">
        <is>
          <t>Box-Monofilament Poliglecaprone 25 Absorbable surgical Suture (Violet) 1/2 Circle Round Body 22mm length 70cms size 3  Ref. No. FAS505ABC</t>
        </is>
      </c>
      <c r="G465" s="119" t="n">
        <v>2026000191</v>
      </c>
      <c r="H465" s="119" t="inlineStr">
        <is>
          <t>FUTURA SURGICARE PVT LTD</t>
        </is>
      </c>
      <c r="I465" s="119" t="n"/>
      <c r="J465" s="122" t="inlineStr">
        <is>
          <t>N/A</t>
        </is>
      </c>
      <c r="K465" s="123" t="n"/>
      <c r="L465" s="119" t="inlineStr">
        <is>
          <t>30.01.2026</t>
        </is>
      </c>
      <c r="M465" s="119" t="n"/>
      <c r="N465" s="119" t="inlineStr">
        <is>
          <t>29.01.2029</t>
        </is>
      </c>
      <c r="O465" s="119" t="n"/>
      <c r="P465" s="119" t="n"/>
      <c r="Q465" s="119" t="n"/>
      <c r="R465" s="124" t="n">
        <v>1</v>
      </c>
      <c r="S465" s="123" t="n">
        <v>222</v>
      </c>
      <c r="T465" s="123" t="n"/>
      <c r="U465" s="125">
        <f>R465*S465+T465</f>
        <v/>
      </c>
      <c r="V465" s="119" t="n"/>
      <c r="W465" s="119" t="n"/>
      <c r="X465" s="119" t="n"/>
      <c r="Y465" s="126" t="n"/>
      <c r="Z465" s="473">
        <f>U465-W465</f>
        <v/>
      </c>
      <c r="AA465" s="474">
        <f>AC465+AH465+AK465+AN465+AQ465+AT465+AW465+AZ465+BC465+BF465+BI465+BL465+BO465</f>
        <v/>
      </c>
      <c r="AB465" s="475" t="n">
        <v>0</v>
      </c>
      <c r="AC465" s="475">
        <f>Z465-AD465-AE465-AB465</f>
        <v/>
      </c>
      <c r="AD465" s="475" t="n"/>
      <c r="AE465" s="475" t="n">
        <v>0</v>
      </c>
      <c r="AF465" s="119" t="n"/>
      <c r="AG465" s="119" t="n"/>
      <c r="AH465" s="119" t="n"/>
      <c r="AI465" s="119" t="n"/>
      <c r="AJ465" s="119" t="n"/>
      <c r="AK465" s="119" t="n"/>
      <c r="AL465" s="119" t="n"/>
      <c r="AM465" s="119" t="n"/>
      <c r="AN465" s="119" t="n"/>
      <c r="AO465" s="119" t="n"/>
      <c r="AP465" s="119" t="n"/>
      <c r="AQ465" s="119" t="n"/>
      <c r="AR465" s="119" t="n"/>
      <c r="AS465" s="119" t="n"/>
      <c r="AT465" s="119" t="n"/>
      <c r="AU465" s="119" t="n"/>
      <c r="AV465" s="119" t="n"/>
      <c r="AW465" s="119" t="n"/>
      <c r="AX465" s="119" t="n"/>
      <c r="AY465" s="119" t="n"/>
      <c r="AZ465" s="119" t="n"/>
      <c r="BA465" s="119" t="n"/>
      <c r="BB465" s="119" t="n"/>
      <c r="BC465" s="119" t="n"/>
      <c r="BD465" s="119" t="n"/>
      <c r="BE465" s="119" t="n"/>
      <c r="BF465" s="119" t="n"/>
      <c r="BG465" s="119" t="n"/>
      <c r="BH465" s="119" t="n"/>
      <c r="BI465" s="119" t="n"/>
      <c r="BJ465" s="119" t="n"/>
      <c r="BK465" s="119" t="n"/>
      <c r="BL465" s="119" t="n"/>
      <c r="BM465" s="119" t="n"/>
      <c r="BN465" s="119" t="n"/>
      <c r="BO465" s="119" t="n"/>
    </row>
    <row r="466" hidden="1" ht="11.85" customHeight="1" thickBot="1">
      <c r="A466" s="119" t="inlineStr">
        <is>
          <t>SP</t>
        </is>
      </c>
      <c r="B466" s="119" t="inlineStr">
        <is>
          <t>05.03.2026</t>
        </is>
      </c>
      <c r="C466" s="119" t="inlineStr">
        <is>
          <t>DOL-2026-022</t>
        </is>
      </c>
      <c r="D466" s="119" t="n">
        <v>2600192</v>
      </c>
      <c r="E466" s="144" t="inlineStr">
        <is>
          <t>SP0394</t>
        </is>
      </c>
      <c r="F466" s="123" t="inlineStr">
        <is>
          <t>Cover Box-Monofilament Poliglecaprone 25 Absorbable surgical Suture (Violet) 1/2 Circle Round Body 22mm length 70cms size 3  Ref. No. FAS505ABC</t>
        </is>
      </c>
      <c r="G466" s="119" t="n">
        <v>2026000192</v>
      </c>
      <c r="H466" s="119" t="inlineStr">
        <is>
          <t>FUTURA SURGICARE PVT LTD</t>
        </is>
      </c>
      <c r="I466" s="119" t="n"/>
      <c r="J466" s="122" t="inlineStr">
        <is>
          <t>N/A</t>
        </is>
      </c>
      <c r="K466" s="123" t="n"/>
      <c r="L466" s="119" t="inlineStr">
        <is>
          <t>30.01.2026</t>
        </is>
      </c>
      <c r="M466" s="119" t="n"/>
      <c r="N466" s="119" t="inlineStr">
        <is>
          <t>29.01.2029</t>
        </is>
      </c>
      <c r="O466" s="119" t="n"/>
      <c r="P466" s="119" t="n"/>
      <c r="Q466" s="119" t="n"/>
      <c r="R466" s="124" t="n">
        <v>1</v>
      </c>
      <c r="S466" s="123" t="n">
        <v>222</v>
      </c>
      <c r="T466" s="123" t="n"/>
      <c r="U466" s="125">
        <f>R466*S466+T466</f>
        <v/>
      </c>
      <c r="V466" s="119" t="n"/>
      <c r="W466" s="119" t="n"/>
      <c r="X466" s="119" t="n"/>
      <c r="Y466" s="126" t="n"/>
      <c r="Z466" s="473">
        <f>U466-W466</f>
        <v/>
      </c>
      <c r="AA466" s="474">
        <f>AC466+AH466+AK466+AN466+AQ466+AT466+AW466+AZ466+BC466+BF466+BI466+BL466+BO466</f>
        <v/>
      </c>
      <c r="AB466" s="475" t="n">
        <v>0</v>
      </c>
      <c r="AC466" s="475">
        <f>Z466-AD466-AE466-AB466</f>
        <v/>
      </c>
      <c r="AD466" s="475" t="n"/>
      <c r="AE466" s="475" t="n">
        <v>0</v>
      </c>
      <c r="AF466" s="119" t="n"/>
      <c r="AG466" s="119" t="n"/>
      <c r="AH466" s="119" t="n"/>
      <c r="AI466" s="119" t="n"/>
      <c r="AJ466" s="119" t="n"/>
      <c r="AK466" s="119" t="n"/>
      <c r="AL466" s="119" t="n"/>
      <c r="AM466" s="119" t="n"/>
      <c r="AN466" s="119" t="n"/>
      <c r="AO466" s="119" t="n"/>
      <c r="AP466" s="119" t="n"/>
      <c r="AQ466" s="119" t="n"/>
      <c r="AR466" s="119" t="n"/>
      <c r="AS466" s="119" t="n"/>
      <c r="AT466" s="119" t="n"/>
      <c r="AU466" s="119" t="n"/>
      <c r="AV466" s="119" t="n"/>
      <c r="AW466" s="119" t="n"/>
      <c r="AX466" s="119" t="n"/>
      <c r="AY466" s="119" t="n"/>
      <c r="AZ466" s="119" t="n"/>
      <c r="BA466" s="119" t="n"/>
      <c r="BB466" s="119" t="n"/>
      <c r="BC466" s="119" t="n"/>
      <c r="BD466" s="119" t="n"/>
      <c r="BE466" s="119" t="n"/>
      <c r="BF466" s="119" t="n"/>
      <c r="BG466" s="119" t="n"/>
      <c r="BH466" s="119" t="n"/>
      <c r="BI466" s="119" t="n"/>
      <c r="BJ466" s="119" t="n"/>
      <c r="BK466" s="119" t="n"/>
      <c r="BL466" s="119" t="n"/>
      <c r="BM466" s="119" t="n"/>
      <c r="BN466" s="119" t="n"/>
      <c r="BO466" s="119" t="n"/>
    </row>
    <row r="467" hidden="1" ht="11.85" customHeight="1">
      <c r="A467" s="119" t="inlineStr">
        <is>
          <t>SF</t>
        </is>
      </c>
      <c r="B467" s="119" t="inlineStr">
        <is>
          <t>05.03.2026</t>
        </is>
      </c>
      <c r="C467" s="119" t="inlineStr">
        <is>
          <t>DOL-2026-023</t>
        </is>
      </c>
      <c r="D467" s="119" t="n">
        <v>2600193</v>
      </c>
      <c r="E467" s="119" t="inlineStr">
        <is>
          <t>SF0206</t>
        </is>
      </c>
      <c r="F467" s="123" t="inlineStr">
        <is>
          <t>Polyglactin 910 AB Violet Size 1, 90cm, 1/2 Circle, Round Body, 48mm Ref. No. FAS629ABG</t>
        </is>
      </c>
      <c r="G467" s="119" t="n">
        <v>2026000193</v>
      </c>
      <c r="H467" s="119" t="inlineStr">
        <is>
          <t>FUTURA SURGICARE PVT LTD</t>
        </is>
      </c>
      <c r="I467" s="119" t="n"/>
      <c r="J467" s="122" t="inlineStr">
        <is>
          <t>26S0225</t>
        </is>
      </c>
      <c r="K467" s="123" t="n"/>
      <c r="L467" s="119" t="inlineStr">
        <is>
          <t>00.01.2026</t>
        </is>
      </c>
      <c r="M467" s="119" t="n"/>
      <c r="N467" s="119" t="inlineStr">
        <is>
          <t>00.01.2030</t>
        </is>
      </c>
      <c r="O467" s="119" t="n"/>
      <c r="P467" s="119" t="n"/>
      <c r="Q467" s="119" t="n"/>
      <c r="R467" s="124" t="n">
        <v>1</v>
      </c>
      <c r="S467" s="123" t="n">
        <v>12000</v>
      </c>
      <c r="T467" s="123" t="n"/>
      <c r="U467" s="125">
        <f>R467*S467+T467</f>
        <v/>
      </c>
      <c r="V467" s="119" t="n"/>
      <c r="W467" s="119" t="n"/>
      <c r="X467" s="119" t="n"/>
      <c r="Y467" s="126" t="n"/>
      <c r="Z467" s="473">
        <f>U467-W467</f>
        <v/>
      </c>
      <c r="AA467" s="474">
        <f>AC467+AH467+AK467+AN467+AQ467+AT467+AW467+AZ467+BC467+BF467+BI467+BL467+BO467</f>
        <v/>
      </c>
      <c r="AB467" s="475" t="n">
        <v>0</v>
      </c>
      <c r="AC467" s="475">
        <f>Z467-AD467-AE467-AB467</f>
        <v/>
      </c>
      <c r="AD467" s="475" t="n"/>
      <c r="AE467" s="475" t="n">
        <v>0</v>
      </c>
      <c r="AF467" s="119" t="n"/>
      <c r="AG467" s="119" t="n"/>
      <c r="AH467" s="119" t="n"/>
      <c r="AI467" s="119" t="n"/>
      <c r="AJ467" s="119" t="n"/>
      <c r="AK467" s="119" t="n"/>
      <c r="AL467" s="119" t="n"/>
      <c r="AM467" s="119" t="n"/>
      <c r="AN467" s="119" t="n"/>
      <c r="AO467" s="119" t="n"/>
      <c r="AP467" s="119" t="n"/>
      <c r="AQ467" s="119" t="n"/>
      <c r="AR467" s="119" t="n"/>
      <c r="AS467" s="119" t="n"/>
      <c r="AT467" s="119" t="n"/>
      <c r="AU467" s="119" t="n"/>
      <c r="AV467" s="119" t="n"/>
      <c r="AW467" s="119" t="n"/>
      <c r="AX467" s="119" t="n"/>
      <c r="AY467" s="119" t="n"/>
      <c r="AZ467" s="119" t="n"/>
      <c r="BA467" s="119" t="n"/>
      <c r="BB467" s="119" t="n"/>
      <c r="BC467" s="119" t="n"/>
      <c r="BD467" s="119" t="n"/>
      <c r="BE467" s="119" t="n"/>
      <c r="BF467" s="119" t="n"/>
      <c r="BG467" s="119" t="n"/>
      <c r="BH467" s="119" t="n"/>
      <c r="BI467" s="119" t="n"/>
      <c r="BJ467" s="119" t="n"/>
      <c r="BK467" s="119" t="n"/>
      <c r="BL467" s="119" t="n"/>
      <c r="BM467" s="119" t="n"/>
      <c r="BN467" s="119" t="n"/>
      <c r="BO467" s="119" t="n"/>
    </row>
    <row r="468" hidden="1" ht="11.85" customHeight="1">
      <c r="A468" s="119" t="inlineStr">
        <is>
          <t>SP</t>
        </is>
      </c>
      <c r="B468" s="119" t="inlineStr">
        <is>
          <t>05.03.2026</t>
        </is>
      </c>
      <c r="C468" s="119" t="inlineStr">
        <is>
          <t>DOL-2026-023</t>
        </is>
      </c>
      <c r="D468" s="119" t="n">
        <v>2600194</v>
      </c>
      <c r="E468" s="119" t="inlineStr">
        <is>
          <t>SP0366</t>
        </is>
      </c>
      <c r="F468" s="123" t="inlineStr">
        <is>
          <t>Box- Polyglactin 910 AB Violet Size 1, 90cm, 1/2 Circle, Round Body, 48mm Ref. No. FAS629ABG</t>
        </is>
      </c>
      <c r="G468" s="119" t="n">
        <v>2026000194</v>
      </c>
      <c r="H468" s="119" t="inlineStr">
        <is>
          <t>FUTURA SURGICARE PVT LTD</t>
        </is>
      </c>
      <c r="I468" s="119" t="n"/>
      <c r="J468" s="122" t="inlineStr">
        <is>
          <t>N/A</t>
        </is>
      </c>
      <c r="K468" s="123" t="n"/>
      <c r="L468" s="119" t="inlineStr">
        <is>
          <t>30.01.2026</t>
        </is>
      </c>
      <c r="M468" s="119" t="n"/>
      <c r="N468" s="119" t="inlineStr">
        <is>
          <t>29.01.2029</t>
        </is>
      </c>
      <c r="O468" s="119" t="n"/>
      <c r="P468" s="119" t="n"/>
      <c r="Q468" s="119" t="n"/>
      <c r="R468" s="124" t="n">
        <v>1</v>
      </c>
      <c r="S468" s="123" t="n">
        <v>1000</v>
      </c>
      <c r="T468" s="123" t="n"/>
      <c r="U468" s="125">
        <f>R468*S468+T468</f>
        <v/>
      </c>
      <c r="V468" s="119" t="n"/>
      <c r="W468" s="119" t="n"/>
      <c r="X468" s="119" t="n"/>
      <c r="Y468" s="126" t="n"/>
      <c r="Z468" s="473">
        <f>U468-W468</f>
        <v/>
      </c>
      <c r="AA468" s="474">
        <f>AC468+AH468+AK468+AN468+AQ468+AT468+AW468+AZ468+BC468+BF468+BI468+BL468+BO468</f>
        <v/>
      </c>
      <c r="AB468" s="475" t="n">
        <v>0</v>
      </c>
      <c r="AC468" s="475">
        <f>Z468-AD468-AE468-AB468</f>
        <v/>
      </c>
      <c r="AD468" s="475" t="n"/>
      <c r="AE468" s="475" t="n">
        <v>0</v>
      </c>
      <c r="AF468" s="119" t="n"/>
      <c r="AG468" s="119" t="n"/>
      <c r="AH468" s="119" t="n"/>
      <c r="AI468" s="119" t="n"/>
      <c r="AJ468" s="119" t="n"/>
      <c r="AK468" s="119" t="n"/>
      <c r="AL468" s="119" t="n"/>
      <c r="AM468" s="119" t="n"/>
      <c r="AN468" s="119" t="n"/>
      <c r="AO468" s="119" t="n"/>
      <c r="AP468" s="119" t="n"/>
      <c r="AQ468" s="119" t="n"/>
      <c r="AR468" s="119" t="n"/>
      <c r="AS468" s="119" t="n"/>
      <c r="AT468" s="119" t="n"/>
      <c r="AU468" s="119" t="n"/>
      <c r="AV468" s="119" t="n"/>
      <c r="AW468" s="119" t="n"/>
      <c r="AX468" s="119" t="n"/>
      <c r="AY468" s="119" t="n"/>
      <c r="AZ468" s="119" t="n"/>
      <c r="BA468" s="119" t="n"/>
      <c r="BB468" s="119" t="n"/>
      <c r="BC468" s="119" t="n"/>
      <c r="BD468" s="119" t="n"/>
      <c r="BE468" s="119" t="n"/>
      <c r="BF468" s="119" t="n"/>
      <c r="BG468" s="119" t="n"/>
      <c r="BH468" s="119" t="n"/>
      <c r="BI468" s="119" t="n"/>
      <c r="BJ468" s="119" t="n"/>
      <c r="BK468" s="119" t="n"/>
      <c r="BL468" s="119" t="n"/>
      <c r="BM468" s="119" t="n"/>
      <c r="BN468" s="119" t="n"/>
      <c r="BO468" s="119" t="n"/>
    </row>
    <row r="469" hidden="1" ht="11.85" customHeight="1">
      <c r="A469" s="119" t="inlineStr">
        <is>
          <t>SP</t>
        </is>
      </c>
      <c r="B469" s="119" t="inlineStr">
        <is>
          <t>05.03.2026</t>
        </is>
      </c>
      <c r="C469" s="119" t="inlineStr">
        <is>
          <t>DOL-2026-023</t>
        </is>
      </c>
      <c r="D469" s="119" t="n">
        <v>2600195</v>
      </c>
      <c r="E469" s="119" t="inlineStr">
        <is>
          <t>SP0377</t>
        </is>
      </c>
      <c r="F469" s="123" t="inlineStr">
        <is>
          <t>Cover Box- Polyglactin 910 AB Violet Size 1, 90cm, 1/2 Circle, Round Body, 48mm Ref. No. FAS629ABG</t>
        </is>
      </c>
      <c r="G469" s="119" t="n">
        <v>2026000195</v>
      </c>
      <c r="H469" s="119" t="inlineStr">
        <is>
          <t>FUTURA SURGICARE PVT LTD</t>
        </is>
      </c>
      <c r="I469" s="119" t="n"/>
      <c r="J469" s="122" t="inlineStr">
        <is>
          <t>N/A</t>
        </is>
      </c>
      <c r="K469" s="123" t="n"/>
      <c r="L469" s="119" t="inlineStr">
        <is>
          <t>30.01.2026</t>
        </is>
      </c>
      <c r="M469" s="119" t="n"/>
      <c r="N469" s="119" t="inlineStr">
        <is>
          <t>29.01.2029</t>
        </is>
      </c>
      <c r="O469" s="119" t="n"/>
      <c r="P469" s="119" t="n"/>
      <c r="Q469" s="119" t="n"/>
      <c r="R469" s="124" t="n">
        <v>1</v>
      </c>
      <c r="S469" s="123" t="n">
        <v>1000</v>
      </c>
      <c r="T469" s="123" t="n"/>
      <c r="U469" s="125">
        <f>R469*S469+T469</f>
        <v/>
      </c>
      <c r="V469" s="119" t="n"/>
      <c r="W469" s="119" t="n"/>
      <c r="X469" s="119" t="n"/>
      <c r="Y469" s="126" t="n"/>
      <c r="Z469" s="473">
        <f>U469-W469</f>
        <v/>
      </c>
      <c r="AA469" s="474">
        <f>AC469+AH469+AK469+AN469+AQ469+AT469+AW469+AZ469+BC469+BF469+BI469+BL469+BO469</f>
        <v/>
      </c>
      <c r="AB469" s="475" t="n">
        <v>0</v>
      </c>
      <c r="AC469" s="475">
        <f>Z469-AD469-AE469-AB469</f>
        <v/>
      </c>
      <c r="AD469" s="475" t="n"/>
      <c r="AE469" s="475" t="n">
        <v>0</v>
      </c>
      <c r="AF469" s="119" t="n"/>
      <c r="AG469" s="119" t="n"/>
      <c r="AH469" s="119" t="n"/>
      <c r="AI469" s="119" t="n"/>
      <c r="AJ469" s="119" t="n"/>
      <c r="AK469" s="119" t="n"/>
      <c r="AL469" s="119" t="n"/>
      <c r="AM469" s="119" t="n"/>
      <c r="AN469" s="119" t="n"/>
      <c r="AO469" s="119" t="n"/>
      <c r="AP469" s="119" t="n"/>
      <c r="AQ469" s="119" t="n"/>
      <c r="AR469" s="119" t="n"/>
      <c r="AS469" s="119" t="n"/>
      <c r="AT469" s="119" t="n"/>
      <c r="AU469" s="119" t="n"/>
      <c r="AV469" s="119" t="n"/>
      <c r="AW469" s="119" t="n"/>
      <c r="AX469" s="119" t="n"/>
      <c r="AY469" s="119" t="n"/>
      <c r="AZ469" s="119" t="n"/>
      <c r="BA469" s="119" t="n"/>
      <c r="BB469" s="119" t="n"/>
      <c r="BC469" s="119" t="n"/>
      <c r="BD469" s="119" t="n"/>
      <c r="BE469" s="119" t="n"/>
      <c r="BF469" s="119" t="n"/>
      <c r="BG469" s="119" t="n"/>
      <c r="BH469" s="119" t="n"/>
      <c r="BI469" s="119" t="n"/>
      <c r="BJ469" s="119" t="n"/>
      <c r="BK469" s="119" t="n"/>
      <c r="BL469" s="119" t="n"/>
      <c r="BM469" s="119" t="n"/>
      <c r="BN469" s="119" t="n"/>
      <c r="BO469" s="119" t="n"/>
    </row>
    <row r="470" hidden="1" ht="11.85" customHeight="1" thickBot="1">
      <c r="A470" s="119" t="inlineStr">
        <is>
          <t>PP</t>
        </is>
      </c>
      <c r="B470" s="119" t="inlineStr">
        <is>
          <t>05.03.2026</t>
        </is>
      </c>
      <c r="C470" s="119" t="inlineStr">
        <is>
          <t>N/A</t>
        </is>
      </c>
      <c r="D470" s="119" t="n">
        <v>2600196</v>
      </c>
      <c r="E470" s="123" t="inlineStr">
        <is>
          <t>PP0052</t>
        </is>
      </c>
      <c r="F470" s="123" t="inlineStr">
        <is>
          <t>Regulator Disc [D16/L5mm] colored PP/PE fiber Applicator 3ml</t>
        </is>
      </c>
      <c r="G470" s="119" t="n">
        <v>2026000196</v>
      </c>
      <c r="H470" s="123" t="inlineStr">
        <is>
          <t>Propharm International S.R.L.</t>
        </is>
      </c>
      <c r="I470" s="119" t="n"/>
      <c r="J470" s="122" t="inlineStr">
        <is>
          <t>26020901-02-26</t>
        </is>
      </c>
      <c r="K470" s="123" t="n"/>
      <c r="L470" s="119" t="inlineStr">
        <is>
          <t>00.02.2026</t>
        </is>
      </c>
      <c r="M470" s="119" t="n"/>
      <c r="N470" s="119" t="inlineStr">
        <is>
          <t>00.02.2031</t>
        </is>
      </c>
      <c r="O470" s="119" t="n"/>
      <c r="P470" s="119" t="n"/>
      <c r="Q470" s="119" t="n"/>
      <c r="R470" s="124" t="n">
        <v>10</v>
      </c>
      <c r="S470" s="123" t="n">
        <v>25000</v>
      </c>
      <c r="T470" s="123" t="n">
        <v>2000</v>
      </c>
      <c r="U470" s="125">
        <f>R470*S470+T470</f>
        <v/>
      </c>
      <c r="V470" s="119" t="n"/>
      <c r="W470" s="119" t="n"/>
      <c r="X470" s="119" t="n"/>
      <c r="Y470" s="126" t="n"/>
      <c r="Z470" s="473">
        <f>U470-W470</f>
        <v/>
      </c>
      <c r="AA470" s="474">
        <f>AC470+AH470+AK470+AN470+AQ470+AT470+AW470+AZ470+BC470+BF470+BI470+BL470+BO470</f>
        <v/>
      </c>
      <c r="AB470" s="475" t="n">
        <v>0</v>
      </c>
      <c r="AC470" s="475">
        <f>Z470-AD470-AE470-AB470</f>
        <v/>
      </c>
      <c r="AD470" s="475" t="n"/>
      <c r="AE470" s="475" t="n">
        <v>0</v>
      </c>
      <c r="AF470" s="119" t="n"/>
      <c r="AG470" s="119" t="n"/>
      <c r="AH470" s="119" t="n"/>
      <c r="AI470" s="119" t="n"/>
      <c r="AJ470" s="119" t="n"/>
      <c r="AK470" s="119" t="n"/>
      <c r="AL470" s="119" t="n"/>
      <c r="AM470" s="119" t="n"/>
      <c r="AN470" s="119" t="n"/>
      <c r="AO470" s="119" t="n"/>
      <c r="AP470" s="119" t="n"/>
      <c r="AQ470" s="119" t="n"/>
      <c r="AR470" s="119" t="n"/>
      <c r="AS470" s="119" t="n"/>
      <c r="AT470" s="119" t="n"/>
      <c r="AU470" s="119" t="n"/>
      <c r="AV470" s="119" t="n"/>
      <c r="AW470" s="119" t="n"/>
      <c r="AX470" s="119" t="n"/>
      <c r="AY470" s="119" t="n"/>
      <c r="AZ470" s="119" t="n"/>
      <c r="BA470" s="119" t="n"/>
      <c r="BB470" s="119" t="n"/>
      <c r="BC470" s="119" t="n"/>
      <c r="BD470" s="119" t="n"/>
      <c r="BE470" s="119" t="n"/>
      <c r="BF470" s="119" t="n"/>
      <c r="BG470" s="119" t="n"/>
      <c r="BH470" s="119" t="n"/>
      <c r="BI470" s="119" t="n"/>
      <c r="BJ470" s="119" t="n"/>
      <c r="BK470" s="119" t="n"/>
      <c r="BL470" s="119" t="n"/>
      <c r="BM470" s="119" t="n"/>
      <c r="BN470" s="119" t="n"/>
      <c r="BO470" s="119" t="n"/>
    </row>
    <row r="471" hidden="1" ht="11.85" customHeight="1" thickBot="1">
      <c r="A471" s="14" t="inlineStr">
        <is>
          <t>SP</t>
        </is>
      </c>
      <c r="B471" s="14" t="inlineStr">
        <is>
          <t>08.03.2026</t>
        </is>
      </c>
      <c r="C471" s="14" t="inlineStr">
        <is>
          <t>SSMC0312026</t>
        </is>
      </c>
      <c r="D471" s="119" t="n">
        <v>2600197</v>
      </c>
      <c r="E471" s="148" t="inlineStr">
        <is>
          <t>SP0352</t>
        </is>
      </c>
      <c r="F471" s="149" t="inlineStr">
        <is>
          <t>Label-FAS Chlorex Sterile Solution 2%-3ml [Size 5.5 cm x 4 cm]</t>
        </is>
      </c>
      <c r="G471" s="119" t="n">
        <v>2026000197</v>
      </c>
      <c r="H471" s="14" t="inlineStr">
        <is>
          <t>Golden label</t>
        </is>
      </c>
      <c r="I471" s="14" t="n"/>
      <c r="J471" s="10" t="inlineStr">
        <is>
          <t>FP-ST-50060 MLJ</t>
        </is>
      </c>
      <c r="K471" s="8" t="n"/>
      <c r="L471" s="14" t="inlineStr">
        <is>
          <t>02.03.2026</t>
        </is>
      </c>
      <c r="M471" s="14" t="n"/>
      <c r="N471" s="14" t="inlineStr">
        <is>
          <t>01.03.2028</t>
        </is>
      </c>
      <c r="O471" s="14" t="n"/>
      <c r="P471" s="14" t="n"/>
      <c r="Q471" s="14" t="n"/>
      <c r="R471" s="21" t="n">
        <v>1</v>
      </c>
      <c r="S471" s="12" t="n">
        <v>525000</v>
      </c>
      <c r="T471" s="12" t="n"/>
      <c r="U471" s="13">
        <f>R471*S471+T471</f>
        <v/>
      </c>
      <c r="V471" s="14" t="n"/>
      <c r="W471" s="14" t="n"/>
      <c r="X471" s="14" t="n"/>
      <c r="Y471" s="90" t="n"/>
      <c r="Z471" s="455">
        <f>U471-W471</f>
        <v/>
      </c>
      <c r="AA471" s="456">
        <f>AC471+AH471+AK471+AN471+AQ471+AT471+AW471+AZ471+BC471+BF471+BI471+BL471+BO471</f>
        <v/>
      </c>
      <c r="AB471" s="457" t="n">
        <v>0</v>
      </c>
      <c r="AC471" s="458">
        <f>Z471-AD471-AE471-AB471</f>
        <v/>
      </c>
      <c r="AD471" s="459" t="n"/>
      <c r="AE471" s="462" t="n">
        <v>0</v>
      </c>
      <c r="AF471" s="14" t="n"/>
      <c r="AG471" s="14" t="n"/>
      <c r="AH471" s="14" t="n"/>
      <c r="AI471" s="14" t="n"/>
      <c r="AJ471" s="14" t="n"/>
      <c r="AK471" s="14" t="n"/>
      <c r="AL471" s="14" t="n"/>
      <c r="AM471" s="14" t="n"/>
      <c r="AN471" s="14" t="n"/>
      <c r="AO471" s="14" t="n"/>
      <c r="AP471" s="14" t="n"/>
      <c r="AQ471" s="14" t="n"/>
      <c r="AR471" s="14" t="n"/>
      <c r="AS471" s="14" t="n"/>
      <c r="AT471" s="14" t="n"/>
      <c r="AU471" s="14" t="n"/>
      <c r="AV471" s="14" t="n"/>
      <c r="AW471" s="14" t="n"/>
      <c r="AX471" s="14" t="n"/>
      <c r="AY471" s="14" t="n"/>
      <c r="AZ471" s="14" t="n"/>
      <c r="BA471" s="14" t="n"/>
      <c r="BB471" s="14" t="n"/>
      <c r="BC471" s="14" t="n"/>
      <c r="BD471" s="14" t="n"/>
      <c r="BE471" s="14" t="n"/>
      <c r="BF471" s="14" t="n"/>
      <c r="BG471" s="14" t="n"/>
      <c r="BH471" s="14" t="n"/>
      <c r="BI471" s="14" t="n"/>
      <c r="BJ471" s="14" t="n"/>
      <c r="BK471" s="14" t="n"/>
      <c r="BL471" s="14" t="n"/>
      <c r="BM471" s="14" t="n"/>
      <c r="BN471" s="14" t="n"/>
      <c r="BO471" s="14" t="n"/>
    </row>
    <row r="472" hidden="1" ht="11.85" customHeight="1" thickBot="1">
      <c r="A472" s="14" t="inlineStr">
        <is>
          <t>SP</t>
        </is>
      </c>
      <c r="B472" s="14" t="inlineStr">
        <is>
          <t>08.03.2026</t>
        </is>
      </c>
      <c r="C472" s="14" t="inlineStr">
        <is>
          <t>SSMC0312026</t>
        </is>
      </c>
      <c r="D472" s="119" t="n">
        <v>2600198</v>
      </c>
      <c r="E472" s="150" t="inlineStr">
        <is>
          <t>SP0353</t>
        </is>
      </c>
      <c r="F472" s="151" t="inlineStr">
        <is>
          <t>Label-FAS Chlorex Sterile Solution 2%-6ml [Size 5.5 cm x 4 cm]</t>
        </is>
      </c>
      <c r="G472" s="119" t="n">
        <v>2026000198</v>
      </c>
      <c r="H472" s="14" t="inlineStr">
        <is>
          <t>Golden label</t>
        </is>
      </c>
      <c r="I472" s="14" t="n"/>
      <c r="J472" s="10" t="inlineStr">
        <is>
          <t>FP-ST-50060 MLJ</t>
        </is>
      </c>
      <c r="K472" s="8" t="n"/>
      <c r="L472" s="14" t="inlineStr">
        <is>
          <t>02.03.2026</t>
        </is>
      </c>
      <c r="M472" s="14" t="n"/>
      <c r="N472" s="14" t="inlineStr">
        <is>
          <t>01.03.2028</t>
        </is>
      </c>
      <c r="O472" s="14" t="n"/>
      <c r="P472" s="14" t="n"/>
      <c r="Q472" s="14" t="n"/>
      <c r="R472" s="21" t="n">
        <v>1</v>
      </c>
      <c r="S472" s="12" t="n">
        <v>140000</v>
      </c>
      <c r="T472" s="12" t="n"/>
      <c r="U472" s="13">
        <f>R472*S472+T472</f>
        <v/>
      </c>
      <c r="V472" s="14" t="n"/>
      <c r="W472" s="14" t="n"/>
      <c r="X472" s="14" t="n"/>
      <c r="Y472" s="90" t="n"/>
      <c r="Z472" s="455">
        <f>U472-W472</f>
        <v/>
      </c>
      <c r="AA472" s="456">
        <f>AC472+AH472+AK472+AN472+AQ472+AT472+AW472+AZ472+BC472+BF472+BI472+BL472+BO472</f>
        <v/>
      </c>
      <c r="AB472" s="457" t="n">
        <v>0</v>
      </c>
      <c r="AC472" s="458">
        <f>Z472-AD472-AE472-AB472</f>
        <v/>
      </c>
      <c r="AD472" s="459" t="n"/>
      <c r="AE472" s="462" t="n">
        <v>0</v>
      </c>
      <c r="AF472" s="14" t="n"/>
      <c r="AG472" s="14" t="n"/>
      <c r="AH472" s="14" t="n"/>
      <c r="AI472" s="14" t="n"/>
      <c r="AJ472" s="14" t="n"/>
      <c r="AK472" s="14" t="n"/>
      <c r="AL472" s="14" t="n"/>
      <c r="AM472" s="14" t="n"/>
      <c r="AN472" s="14" t="n"/>
      <c r="AO472" s="14" t="n"/>
      <c r="AP472" s="14" t="n"/>
      <c r="AQ472" s="14" t="n"/>
      <c r="AR472" s="14" t="n"/>
      <c r="AS472" s="14" t="n"/>
      <c r="AT472" s="14" t="n"/>
      <c r="AU472" s="14" t="n"/>
      <c r="AV472" s="14" t="n"/>
      <c r="AW472" s="14" t="n"/>
      <c r="AX472" s="14" t="n"/>
      <c r="AY472" s="14" t="n"/>
      <c r="AZ472" s="14" t="n"/>
      <c r="BA472" s="14" t="n"/>
      <c r="BB472" s="14" t="n"/>
      <c r="BC472" s="14" t="n"/>
      <c r="BD472" s="14" t="n"/>
      <c r="BE472" s="14" t="n"/>
      <c r="BF472" s="14" t="n"/>
      <c r="BG472" s="14" t="n"/>
      <c r="BH472" s="14" t="n"/>
      <c r="BI472" s="14" t="n"/>
      <c r="BJ472" s="14" t="n"/>
      <c r="BK472" s="14" t="n"/>
      <c r="BL472" s="14" t="n"/>
      <c r="BM472" s="14" t="n"/>
      <c r="BN472" s="14" t="n"/>
      <c r="BO472" s="14" t="n"/>
    </row>
    <row r="473" hidden="1" ht="11.85" customHeight="1" thickBot="1">
      <c r="A473" s="14" t="inlineStr">
        <is>
          <t>SP</t>
        </is>
      </c>
      <c r="B473" s="14" t="inlineStr">
        <is>
          <t>08.03.2026</t>
        </is>
      </c>
      <c r="C473" s="14" t="inlineStr">
        <is>
          <t>SSMC0312026</t>
        </is>
      </c>
      <c r="D473" s="119" t="n">
        <v>2600199</v>
      </c>
      <c r="E473" s="150" t="inlineStr">
        <is>
          <t>SP0354</t>
        </is>
      </c>
      <c r="F473" s="151" t="inlineStr">
        <is>
          <t>Label-FAS Chlorex Sterile Solution 2%-10.5ml [Size 6.5 cm x 6 cm]</t>
        </is>
      </c>
      <c r="G473" s="119" t="n">
        <v>2026000199</v>
      </c>
      <c r="H473" s="14" t="inlineStr">
        <is>
          <t>Golden label</t>
        </is>
      </c>
      <c r="I473" s="14" t="n"/>
      <c r="J473" s="10" t="inlineStr">
        <is>
          <t>FP-ST-50060 MLJ</t>
        </is>
      </c>
      <c r="K473" s="8" t="n"/>
      <c r="L473" s="14" t="inlineStr">
        <is>
          <t>02.03.2026</t>
        </is>
      </c>
      <c r="M473" s="14" t="n"/>
      <c r="N473" s="14" t="inlineStr">
        <is>
          <t>01.03.2028</t>
        </is>
      </c>
      <c r="O473" s="14" t="n"/>
      <c r="P473" s="14" t="n"/>
      <c r="Q473" s="14" t="n"/>
      <c r="R473" s="21" t="n">
        <v>1</v>
      </c>
      <c r="S473" s="12" t="n">
        <v>240500</v>
      </c>
      <c r="T473" s="12" t="n"/>
      <c r="U473" s="13">
        <f>R473*S473+T473</f>
        <v/>
      </c>
      <c r="V473" s="14" t="n"/>
      <c r="W473" s="14" t="n"/>
      <c r="X473" s="14" t="n"/>
      <c r="Y473" s="90" t="n"/>
      <c r="Z473" s="455">
        <f>U473-W473</f>
        <v/>
      </c>
      <c r="AA473" s="456">
        <f>AC473+AH473+AK473+AN473+AQ473+AT473+AW473+AZ473+BC473+BF473+BI473+BL473+BO473</f>
        <v/>
      </c>
      <c r="AB473" s="457" t="n">
        <v>0</v>
      </c>
      <c r="AC473" s="458">
        <f>Z473-AD473-AE473-AB473</f>
        <v/>
      </c>
      <c r="AD473" s="459" t="n"/>
      <c r="AE473" s="462" t="n">
        <v>0</v>
      </c>
      <c r="AF473" s="14" t="n"/>
      <c r="AG473" s="14" t="n"/>
      <c r="AH473" s="14" t="n"/>
      <c r="AI473" s="14" t="n"/>
      <c r="AJ473" s="14" t="n"/>
      <c r="AK473" s="14" t="n"/>
      <c r="AL473" s="14" t="n"/>
      <c r="AM473" s="14" t="n"/>
      <c r="AN473" s="14" t="n"/>
      <c r="AO473" s="14" t="n"/>
      <c r="AP473" s="14" t="n"/>
      <c r="AQ473" s="14" t="n"/>
      <c r="AR473" s="14" t="n"/>
      <c r="AS473" s="14" t="n"/>
      <c r="AT473" s="14" t="n"/>
      <c r="AU473" s="14" t="n"/>
      <c r="AV473" s="14" t="n"/>
      <c r="AW473" s="14" t="n"/>
      <c r="AX473" s="14" t="n"/>
      <c r="AY473" s="14" t="n"/>
      <c r="AZ473" s="14" t="n"/>
      <c r="BA473" s="14" t="n"/>
      <c r="BB473" s="14" t="n"/>
      <c r="BC473" s="14" t="n"/>
      <c r="BD473" s="14" t="n"/>
      <c r="BE473" s="14" t="n"/>
      <c r="BF473" s="14" t="n"/>
      <c r="BG473" s="14" t="n"/>
      <c r="BH473" s="14" t="n"/>
      <c r="BI473" s="14" t="n"/>
      <c r="BJ473" s="14" t="n"/>
      <c r="BK473" s="14" t="n"/>
      <c r="BL473" s="14" t="n"/>
      <c r="BM473" s="14" t="n"/>
      <c r="BN473" s="14" t="n"/>
      <c r="BO473" s="14" t="n"/>
    </row>
    <row r="474" hidden="1" ht="11.85" customHeight="1" thickBot="1">
      <c r="A474" s="14" t="inlineStr">
        <is>
          <t>SP</t>
        </is>
      </c>
      <c r="B474" s="14" t="inlineStr">
        <is>
          <t>08.03.2026</t>
        </is>
      </c>
      <c r="C474" s="14" t="inlineStr">
        <is>
          <t>SSMC0312026</t>
        </is>
      </c>
      <c r="D474" s="119" t="n">
        <v>2600200</v>
      </c>
      <c r="E474" s="150" t="inlineStr">
        <is>
          <t>SP0203</t>
        </is>
      </c>
      <c r="F474" s="151" t="inlineStr">
        <is>
          <t>Label-FAS Chlorex Sterile Solution 0.5%-3ml [Size 5.5 cm x 4 cm]</t>
        </is>
      </c>
      <c r="G474" s="119" t="n">
        <v>2026000200</v>
      </c>
      <c r="H474" s="14" t="inlineStr">
        <is>
          <t>Golden label</t>
        </is>
      </c>
      <c r="I474" s="14" t="n"/>
      <c r="J474" s="10" t="inlineStr">
        <is>
          <t>FP-ST-50060 MLJ</t>
        </is>
      </c>
      <c r="K474" s="8" t="n"/>
      <c r="L474" s="14" t="inlineStr">
        <is>
          <t>02.03.2026</t>
        </is>
      </c>
      <c r="M474" s="14" t="n"/>
      <c r="N474" s="14" t="inlineStr">
        <is>
          <t>01.03.2028</t>
        </is>
      </c>
      <c r="O474" s="14" t="n"/>
      <c r="P474" s="14" t="n"/>
      <c r="Q474" s="14" t="n"/>
      <c r="R474" s="21" t="n">
        <v>1</v>
      </c>
      <c r="S474" s="12" t="n">
        <v>40000</v>
      </c>
      <c r="T474" s="12" t="n"/>
      <c r="U474" s="13">
        <f>R474*S474+T474</f>
        <v/>
      </c>
      <c r="V474" s="14" t="n"/>
      <c r="W474" s="14" t="n"/>
      <c r="X474" s="14" t="n"/>
      <c r="Y474" s="90" t="n"/>
      <c r="Z474" s="455">
        <f>U474-W474</f>
        <v/>
      </c>
      <c r="AA474" s="456">
        <f>AC474+AH474+AK474+AN474+AQ474+AT474+AW474+AZ474+BC474+BF474+BI474+BL474+BO474</f>
        <v/>
      </c>
      <c r="AB474" s="457" t="n">
        <v>0</v>
      </c>
      <c r="AC474" s="458">
        <f>Z474-AD474-AE474-AB474</f>
        <v/>
      </c>
      <c r="AD474" s="459" t="n"/>
      <c r="AE474" s="462" t="n">
        <v>0</v>
      </c>
      <c r="AF474" s="14" t="n"/>
      <c r="AG474" s="14" t="n"/>
      <c r="AH474" s="14" t="n"/>
      <c r="AI474" s="14" t="n"/>
      <c r="AJ474" s="14" t="n"/>
      <c r="AK474" s="14" t="n"/>
      <c r="AL474" s="14" t="n"/>
      <c r="AM474" s="14" t="n"/>
      <c r="AN474" s="14" t="n"/>
      <c r="AO474" s="14" t="n"/>
      <c r="AP474" s="14" t="n"/>
      <c r="AQ474" s="14" t="n"/>
      <c r="AR474" s="14" t="n"/>
      <c r="AS474" s="14" t="n"/>
      <c r="AT474" s="14" t="n"/>
      <c r="AU474" s="14" t="n"/>
      <c r="AV474" s="14" t="n"/>
      <c r="AW474" s="14" t="n"/>
      <c r="AX474" s="14" t="n"/>
      <c r="AY474" s="14" t="n"/>
      <c r="AZ474" s="14" t="n"/>
      <c r="BA474" s="14" t="n"/>
      <c r="BB474" s="14" t="n"/>
      <c r="BC474" s="14" t="n"/>
      <c r="BD474" s="14" t="n"/>
      <c r="BE474" s="14" t="n"/>
      <c r="BF474" s="14" t="n"/>
      <c r="BG474" s="14" t="n"/>
      <c r="BH474" s="14" t="n"/>
      <c r="BI474" s="14" t="n"/>
      <c r="BJ474" s="14" t="n"/>
      <c r="BK474" s="14" t="n"/>
      <c r="BL474" s="14" t="n"/>
      <c r="BM474" s="14" t="n"/>
      <c r="BN474" s="14" t="n"/>
      <c r="BO474" s="14" t="n"/>
    </row>
    <row r="475" hidden="1" ht="11.85" customHeight="1">
      <c r="A475" s="14" t="inlineStr">
        <is>
          <t>TP</t>
        </is>
      </c>
      <c r="B475" s="14" t="inlineStr">
        <is>
          <t>08.03.2026</t>
        </is>
      </c>
      <c r="C475" s="14" t="inlineStr">
        <is>
          <t>SSMC0312026</t>
        </is>
      </c>
      <c r="D475" s="119" t="n">
        <v>2600201</v>
      </c>
      <c r="E475" s="14" t="inlineStr">
        <is>
          <t>TP0008</t>
        </is>
      </c>
      <c r="F475" s="8" t="inlineStr">
        <is>
          <t>Label for outer carton 100 x 100 mm</t>
        </is>
      </c>
      <c r="G475" s="119" t="n">
        <v>2026000201</v>
      </c>
      <c r="H475" s="14" t="inlineStr">
        <is>
          <t>Golden label</t>
        </is>
      </c>
      <c r="I475" s="14" t="n"/>
      <c r="J475" s="10" t="inlineStr">
        <is>
          <t>FP-ST-5325 semigloss</t>
        </is>
      </c>
      <c r="K475" s="8" t="n"/>
      <c r="L475" s="14" t="inlineStr">
        <is>
          <t>02.03.2026</t>
        </is>
      </c>
      <c r="M475" s="14" t="n"/>
      <c r="N475" s="14" t="inlineStr">
        <is>
          <t>01.03.2028</t>
        </is>
      </c>
      <c r="O475" s="14" t="n"/>
      <c r="P475" s="14" t="n"/>
      <c r="Q475" s="14" t="n"/>
      <c r="R475" s="21" t="n">
        <v>1</v>
      </c>
      <c r="S475" s="12" t="n">
        <v>24000</v>
      </c>
      <c r="T475" s="12" t="n"/>
      <c r="U475" s="13">
        <f>R475*S475+T475</f>
        <v/>
      </c>
      <c r="V475" s="14" t="n"/>
      <c r="W475" s="14" t="n"/>
      <c r="X475" s="14" t="n"/>
      <c r="Y475" s="90" t="n"/>
      <c r="Z475" s="455">
        <f>U475-W475</f>
        <v/>
      </c>
      <c r="AA475" s="456">
        <f>AC475+AH475+AK475+AN475+AQ475+AT475+AW475+AZ475+BC475+BF475+BI475+BL475+BO475</f>
        <v/>
      </c>
      <c r="AB475" s="457" t="n">
        <v>0</v>
      </c>
      <c r="AC475" s="458">
        <f>Z475-AD475-AE475-AB475</f>
        <v/>
      </c>
      <c r="AD475" s="459" t="n"/>
      <c r="AE475" s="462" t="n">
        <v>0</v>
      </c>
      <c r="AF475" s="14" t="n"/>
      <c r="AG475" s="14" t="n"/>
      <c r="AH475" s="14" t="n"/>
      <c r="AI475" s="14" t="n"/>
      <c r="AJ475" s="14" t="n"/>
      <c r="AK475" s="14" t="n"/>
      <c r="AL475" s="14" t="n"/>
      <c r="AM475" s="14" t="n"/>
      <c r="AN475" s="14" t="n"/>
      <c r="AO475" s="14" t="n"/>
      <c r="AP475" s="14" t="n"/>
      <c r="AQ475" s="14" t="n"/>
      <c r="AR475" s="14" t="n"/>
      <c r="AS475" s="14" t="n"/>
      <c r="AT475" s="14" t="n"/>
      <c r="AU475" s="14" t="n"/>
      <c r="AV475" s="14" t="n"/>
      <c r="AW475" s="14" t="n"/>
      <c r="AX475" s="14" t="n"/>
      <c r="AY475" s="14" t="n"/>
      <c r="AZ475" s="14" t="n"/>
      <c r="BA475" s="14" t="n"/>
      <c r="BB475" s="14" t="n"/>
      <c r="BC475" s="14" t="n"/>
      <c r="BD475" s="14" t="n"/>
      <c r="BE475" s="14" t="n"/>
      <c r="BF475" s="14" t="n"/>
      <c r="BG475" s="14" t="n"/>
      <c r="BH475" s="14" t="n"/>
      <c r="BI475" s="14" t="n"/>
      <c r="BJ475" s="14" t="n"/>
      <c r="BK475" s="14" t="n"/>
      <c r="BL475" s="14" t="n"/>
      <c r="BM475" s="14" t="n"/>
      <c r="BN475" s="14" t="n"/>
      <c r="BO475" s="14" t="n"/>
    </row>
    <row r="476" hidden="1" ht="11.85" customHeight="1">
      <c r="A476" s="14" t="inlineStr">
        <is>
          <t>TP</t>
        </is>
      </c>
      <c r="B476" s="14" t="inlineStr">
        <is>
          <t>08.03.2026</t>
        </is>
      </c>
      <c r="C476" s="14" t="inlineStr">
        <is>
          <t>SSMC0312026</t>
        </is>
      </c>
      <c r="D476" s="119" t="n">
        <v>2600202</v>
      </c>
      <c r="E476" s="8" t="inlineStr">
        <is>
          <t>TP0012</t>
        </is>
      </c>
      <c r="F476" s="8" t="inlineStr">
        <is>
          <t>Label for FAS Chlorex Outer Carton</t>
        </is>
      </c>
      <c r="G476" s="119" t="n">
        <v>2026000202</v>
      </c>
      <c r="H476" s="14" t="inlineStr">
        <is>
          <t>Golden label</t>
        </is>
      </c>
      <c r="I476" s="14" t="n"/>
      <c r="J476" s="10" t="inlineStr">
        <is>
          <t>FP-ST-5325 semigloss</t>
        </is>
      </c>
      <c r="K476" s="8" t="n"/>
      <c r="L476" s="14" t="inlineStr">
        <is>
          <t>02.03.2026</t>
        </is>
      </c>
      <c r="M476" s="14" t="n"/>
      <c r="N476" s="14" t="inlineStr">
        <is>
          <t>01.03.2028</t>
        </is>
      </c>
      <c r="O476" s="14" t="n"/>
      <c r="P476" s="14" t="n"/>
      <c r="Q476" s="14" t="n"/>
      <c r="R476" s="21" t="n">
        <v>1</v>
      </c>
      <c r="S476" s="12" t="n">
        <v>10000</v>
      </c>
      <c r="T476" s="12" t="n"/>
      <c r="U476" s="13">
        <f>R476*S476+T476</f>
        <v/>
      </c>
      <c r="V476" s="14" t="n"/>
      <c r="W476" s="14" t="n"/>
      <c r="X476" s="14" t="n"/>
      <c r="Y476" s="90" t="n"/>
      <c r="Z476" s="455">
        <f>U476-W476</f>
        <v/>
      </c>
      <c r="AA476" s="456">
        <f>AC476+AH476+AK476+AN476+AQ476+AT476+AW476+AZ476+BC476+BF476+BI476+BL476+BO476</f>
        <v/>
      </c>
      <c r="AB476" s="457" t="n">
        <v>0</v>
      </c>
      <c r="AC476" s="458">
        <f>Z476-AD476-AE476-AB476</f>
        <v/>
      </c>
      <c r="AD476" s="459" t="n"/>
      <c r="AE476" s="462" t="n">
        <v>0</v>
      </c>
      <c r="AF476" s="14" t="n"/>
      <c r="AG476" s="14" t="n"/>
      <c r="AH476" s="14" t="n"/>
      <c r="AI476" s="14" t="n"/>
      <c r="AJ476" s="14" t="n"/>
      <c r="AK476" s="14" t="n"/>
      <c r="AL476" s="14" t="n"/>
      <c r="AM476" s="14" t="n"/>
      <c r="AN476" s="14" t="n"/>
      <c r="AO476" s="14" t="n"/>
      <c r="AP476" s="14" t="n"/>
      <c r="AQ476" s="14" t="n"/>
      <c r="AR476" s="14" t="n"/>
      <c r="AS476" s="14" t="n"/>
      <c r="AT476" s="14" t="n"/>
      <c r="AU476" s="14" t="n"/>
      <c r="AV476" s="14" t="n"/>
      <c r="AW476" s="14" t="n"/>
      <c r="AX476" s="14" t="n"/>
      <c r="AY476" s="14" t="n"/>
      <c r="AZ476" s="14" t="n"/>
      <c r="BA476" s="14" t="n"/>
      <c r="BB476" s="14" t="n"/>
      <c r="BC476" s="14" t="n"/>
      <c r="BD476" s="14" t="n"/>
      <c r="BE476" s="14" t="n"/>
      <c r="BF476" s="14" t="n"/>
      <c r="BG476" s="14" t="n"/>
      <c r="BH476" s="14" t="n"/>
      <c r="BI476" s="14" t="n"/>
      <c r="BJ476" s="14" t="n"/>
      <c r="BK476" s="14" t="n"/>
      <c r="BL476" s="14" t="n"/>
      <c r="BM476" s="14" t="n"/>
      <c r="BN476" s="14" t="n"/>
      <c r="BO476" s="14" t="n"/>
    </row>
    <row r="477" hidden="1" ht="11.85" customHeight="1">
      <c r="A477" s="145" t="inlineStr">
        <is>
          <t>PP</t>
        </is>
      </c>
      <c r="B477" s="145" t="inlineStr">
        <is>
          <t>08.03.2026</t>
        </is>
      </c>
      <c r="C477" s="145" t="inlineStr">
        <is>
          <t>SSMC1652025</t>
        </is>
      </c>
      <c r="D477" s="145" t="n">
        <v>2600203</v>
      </c>
      <c r="E477" s="145" t="inlineStr">
        <is>
          <t>PP0026</t>
        </is>
      </c>
      <c r="F477" s="146" t="inlineStr">
        <is>
          <t>Inner plastic tube (HDPE) for Applicator 3 ml-OMAS</t>
        </is>
      </c>
      <c r="G477" s="145" t="n">
        <v>2026000203</v>
      </c>
      <c r="H477" s="145" t="inlineStr">
        <is>
          <t>Idea Stampi S.r.I.</t>
        </is>
      </c>
      <c r="I477" s="145" t="n"/>
      <c r="J477" s="147" t="inlineStr">
        <is>
          <t>11798</t>
        </is>
      </c>
      <c r="K477" s="146" t="n"/>
      <c r="L477" s="145" t="inlineStr">
        <is>
          <t>00.06.2025</t>
        </is>
      </c>
      <c r="M477" s="145" t="n"/>
      <c r="N477" s="145" t="inlineStr">
        <is>
          <t>00.06.2027</t>
        </is>
      </c>
      <c r="O477" s="14" t="n"/>
      <c r="P477" s="14" t="n"/>
      <c r="Q477" s="14" t="n"/>
      <c r="R477" s="21" t="n">
        <v>32</v>
      </c>
      <c r="S477" s="12" t="n">
        <v>3000</v>
      </c>
      <c r="T477" s="12" t="n"/>
      <c r="U477" s="13">
        <f>R477*S477+T477</f>
        <v/>
      </c>
      <c r="V477" s="14" t="n"/>
      <c r="W477" s="14" t="n"/>
      <c r="X477" s="14" t="n"/>
      <c r="Y477" s="90" t="n"/>
      <c r="Z477" s="455">
        <f>U477-W477</f>
        <v/>
      </c>
      <c r="AA477" s="456">
        <f>AC477+AH477+AK477+AN477+AQ477+AT477+AW477+AZ477+BC477+BF477+BI477+BL477+BO477</f>
        <v/>
      </c>
      <c r="AB477" s="457" t="n">
        <v>0</v>
      </c>
      <c r="AC477" s="458">
        <f>Z477-AD477-AE477-AB477</f>
        <v/>
      </c>
      <c r="AD477" s="459" t="n"/>
      <c r="AE477" s="462" t="n">
        <v>0</v>
      </c>
      <c r="AF477" s="14" t="n"/>
      <c r="AG477" s="14" t="n"/>
      <c r="AH477" s="14" t="n"/>
      <c r="AI477" s="14" t="n"/>
      <c r="AJ477" s="14" t="n"/>
      <c r="AK477" s="14" t="n"/>
      <c r="AL477" s="14" t="n"/>
      <c r="AM477" s="14" t="n"/>
      <c r="AN477" s="14" t="n"/>
      <c r="AO477" s="14" t="n"/>
      <c r="AP477" s="14" t="n"/>
      <c r="AQ477" s="14" t="n"/>
      <c r="AR477" s="14" t="n"/>
      <c r="AS477" s="14" t="n"/>
      <c r="AT477" s="14" t="n"/>
      <c r="AU477" s="14" t="n"/>
      <c r="AV477" s="14" t="n"/>
      <c r="AW477" s="14" t="n"/>
      <c r="AX477" s="14" t="n"/>
      <c r="AY477" s="14" t="n"/>
      <c r="AZ477" s="14" t="n"/>
      <c r="BA477" s="14" t="n"/>
      <c r="BB477" s="14" t="n"/>
      <c r="BC477" s="14" t="n"/>
      <c r="BD477" s="14" t="n"/>
      <c r="BE477" s="14" t="n"/>
      <c r="BF477" s="14" t="n"/>
      <c r="BG477" s="14" t="n"/>
      <c r="BH477" s="14" t="n"/>
      <c r="BI477" s="14" t="n"/>
      <c r="BJ477" s="14" t="n"/>
      <c r="BK477" s="14" t="n"/>
      <c r="BL477" s="14" t="n"/>
      <c r="BM477" s="14" t="n"/>
      <c r="BN477" s="14" t="n"/>
      <c r="BO477" s="14" t="n"/>
    </row>
    <row r="478" hidden="1" ht="11.85" customHeight="1">
      <c r="A478" s="145" t="inlineStr">
        <is>
          <t>PP</t>
        </is>
      </c>
      <c r="B478" s="145" t="inlineStr">
        <is>
          <t>08.03.2026</t>
        </is>
      </c>
      <c r="C478" s="145" t="inlineStr">
        <is>
          <t>SSMC1652025</t>
        </is>
      </c>
      <c r="D478" s="145" t="n">
        <v>2600204</v>
      </c>
      <c r="E478" s="145" t="inlineStr">
        <is>
          <t>PP0026</t>
        </is>
      </c>
      <c r="F478" s="146" t="inlineStr">
        <is>
          <t>Inner plastic tube (HDPE) for Applicator 3 ml-OMAS</t>
        </is>
      </c>
      <c r="G478" s="145" t="n">
        <v>2026000204</v>
      </c>
      <c r="H478" s="145" t="inlineStr">
        <is>
          <t>Idea Stampi S.r.I.</t>
        </is>
      </c>
      <c r="I478" s="145" t="n"/>
      <c r="J478" s="147" t="inlineStr">
        <is>
          <t>12376</t>
        </is>
      </c>
      <c r="K478" s="146" t="n"/>
      <c r="L478" s="145" t="inlineStr">
        <is>
          <t>00.01.2026</t>
        </is>
      </c>
      <c r="M478" s="145" t="n"/>
      <c r="N478" s="145" t="inlineStr">
        <is>
          <t>00.01.2028</t>
        </is>
      </c>
      <c r="O478" s="14" t="n"/>
      <c r="P478" s="14" t="n"/>
      <c r="Q478" s="14" t="n"/>
      <c r="R478" s="21" t="n">
        <v>50</v>
      </c>
      <c r="S478" s="12" t="n">
        <v>3000</v>
      </c>
      <c r="T478" s="12" t="n"/>
      <c r="U478" s="13">
        <f>R478*S478+T478</f>
        <v/>
      </c>
      <c r="V478" s="14" t="n"/>
      <c r="W478" s="14" t="n"/>
      <c r="X478" s="14" t="n"/>
      <c r="Y478" s="90" t="n"/>
      <c r="Z478" s="455">
        <f>U478-W478</f>
        <v/>
      </c>
      <c r="AA478" s="456">
        <f>AC478+AH478+AK478+AN478+AQ478+AT478+AW478+AZ478+BC478+BF478+BI478+BL478+BO478</f>
        <v/>
      </c>
      <c r="AB478" s="457" t="n">
        <v>0</v>
      </c>
      <c r="AC478" s="458">
        <f>Z478-AD478-AE478-AB478</f>
        <v/>
      </c>
      <c r="AD478" s="459" t="n"/>
      <c r="AE478" s="462" t="n">
        <v>0</v>
      </c>
      <c r="AF478" s="14" t="n"/>
      <c r="AG478" s="14" t="n"/>
      <c r="AH478" s="14" t="n"/>
      <c r="AI478" s="14" t="n"/>
      <c r="AJ478" s="14" t="n"/>
      <c r="AK478" s="14" t="n"/>
      <c r="AL478" s="14" t="n"/>
      <c r="AM478" s="14" t="n"/>
      <c r="AN478" s="14" t="n"/>
      <c r="AO478" s="14" t="n"/>
      <c r="AP478" s="14" t="n"/>
      <c r="AQ478" s="14" t="n"/>
      <c r="AR478" s="14" t="n"/>
      <c r="AS478" s="14" t="n"/>
      <c r="AT478" s="14" t="n"/>
      <c r="AU478" s="14" t="n"/>
      <c r="AV478" s="14" t="n"/>
      <c r="AW478" s="14" t="n"/>
      <c r="AX478" s="14" t="n"/>
      <c r="AY478" s="14" t="n"/>
      <c r="AZ478" s="14" t="n"/>
      <c r="BA478" s="14" t="n"/>
      <c r="BB478" s="14" t="n"/>
      <c r="BC478" s="14" t="n"/>
      <c r="BD478" s="14" t="n"/>
      <c r="BE478" s="14" t="n"/>
      <c r="BF478" s="14" t="n"/>
      <c r="BG478" s="14" t="n"/>
      <c r="BH478" s="14" t="n"/>
      <c r="BI478" s="14" t="n"/>
      <c r="BJ478" s="14" t="n"/>
      <c r="BK478" s="14" t="n"/>
      <c r="BL478" s="14" t="n"/>
      <c r="BM478" s="14" t="n"/>
      <c r="BN478" s="14" t="n"/>
      <c r="BO478" s="14" t="n"/>
    </row>
    <row r="479" hidden="1" ht="11.85" customHeight="1">
      <c r="A479" s="145" t="inlineStr">
        <is>
          <t>PP</t>
        </is>
      </c>
      <c r="B479" s="145" t="inlineStr">
        <is>
          <t>08.03.2026</t>
        </is>
      </c>
      <c r="C479" s="145" t="inlineStr">
        <is>
          <t>SSMC1652025</t>
        </is>
      </c>
      <c r="D479" s="145" t="n">
        <v>2600205</v>
      </c>
      <c r="E479" s="145" t="inlineStr">
        <is>
          <t>PP0032</t>
        </is>
      </c>
      <c r="F479" s="146" t="inlineStr">
        <is>
          <t>Outer plastic tube (HDPE) for Applicator 3 ml-OMAS</t>
        </is>
      </c>
      <c r="G479" s="145" t="n">
        <v>2026000205</v>
      </c>
      <c r="H479" s="145" t="inlineStr">
        <is>
          <t>Idea Stampi S.r.I.</t>
        </is>
      </c>
      <c r="I479" s="145" t="n"/>
      <c r="J479" s="147" t="inlineStr">
        <is>
          <t>11822</t>
        </is>
      </c>
      <c r="K479" s="146" t="n"/>
      <c r="L479" s="145" t="inlineStr">
        <is>
          <t>00.06.2025</t>
        </is>
      </c>
      <c r="M479" s="145" t="n"/>
      <c r="N479" s="145" t="inlineStr">
        <is>
          <t>00.06.2027</t>
        </is>
      </c>
      <c r="O479" s="14" t="n"/>
      <c r="P479" s="14" t="n"/>
      <c r="Q479" s="14" t="n"/>
      <c r="R479" s="21" t="n">
        <v>48</v>
      </c>
      <c r="S479" s="12" t="n">
        <v>2000</v>
      </c>
      <c r="T479" s="12" t="n"/>
      <c r="U479" s="13">
        <f>R479*S479+T479</f>
        <v/>
      </c>
      <c r="V479" s="14" t="n"/>
      <c r="W479" s="14" t="n"/>
      <c r="X479" s="14" t="n"/>
      <c r="Y479" s="90" t="n"/>
      <c r="Z479" s="455">
        <f>U479-W479</f>
        <v/>
      </c>
      <c r="AA479" s="456">
        <f>AC479+AH479+AK479+AN479+AQ479+AT479+AW479+AZ479+BC479+BF479+BI479+BL479+BO479</f>
        <v/>
      </c>
      <c r="AB479" s="457" t="n">
        <v>0</v>
      </c>
      <c r="AC479" s="458">
        <f>Z479-AD479-AE479-AB479</f>
        <v/>
      </c>
      <c r="AD479" s="459" t="n"/>
      <c r="AE479" s="462" t="n">
        <v>0</v>
      </c>
      <c r="AF479" s="14" t="n"/>
      <c r="AG479" s="14" t="n"/>
      <c r="AH479" s="14" t="n"/>
      <c r="AI479" s="14" t="n"/>
      <c r="AJ479" s="14" t="n"/>
      <c r="AK479" s="14" t="n"/>
      <c r="AL479" s="14" t="n"/>
      <c r="AM479" s="14" t="n"/>
      <c r="AN479" s="14" t="n"/>
      <c r="AO479" s="14" t="n"/>
      <c r="AP479" s="14" t="n"/>
      <c r="AQ479" s="14" t="n"/>
      <c r="AR479" s="14" t="n"/>
      <c r="AS479" s="14" t="n"/>
      <c r="AT479" s="14" t="n"/>
      <c r="AU479" s="14" t="n"/>
      <c r="AV479" s="14" t="n"/>
      <c r="AW479" s="14" t="n"/>
      <c r="AX479" s="14" t="n"/>
      <c r="AY479" s="14" t="n"/>
      <c r="AZ479" s="14" t="n"/>
      <c r="BA479" s="14" t="n"/>
      <c r="BB479" s="14" t="n"/>
      <c r="BC479" s="14" t="n"/>
      <c r="BD479" s="14" t="n"/>
      <c r="BE479" s="14" t="n"/>
      <c r="BF479" s="14" t="n"/>
      <c r="BG479" s="14" t="n"/>
      <c r="BH479" s="14" t="n"/>
      <c r="BI479" s="14" t="n"/>
      <c r="BJ479" s="14" t="n"/>
      <c r="BK479" s="14" t="n"/>
      <c r="BL479" s="14" t="n"/>
      <c r="BM479" s="14" t="n"/>
      <c r="BN479" s="14" t="n"/>
      <c r="BO479" s="14" t="n"/>
    </row>
    <row r="480" hidden="1" ht="11.85" customHeight="1">
      <c r="A480" s="145" t="inlineStr">
        <is>
          <t>PP</t>
        </is>
      </c>
      <c r="B480" s="145" t="inlineStr">
        <is>
          <t>08.03.2026</t>
        </is>
      </c>
      <c r="C480" s="145" t="inlineStr">
        <is>
          <t>SSMC1652025</t>
        </is>
      </c>
      <c r="D480" s="145" t="n">
        <v>2600206</v>
      </c>
      <c r="E480" s="145" t="inlineStr">
        <is>
          <t>PP0032</t>
        </is>
      </c>
      <c r="F480" s="146" t="inlineStr">
        <is>
          <t>Outer plastic tube (HDPE) for Applicator 3 ml-OMAS</t>
        </is>
      </c>
      <c r="G480" s="145" t="n">
        <v>2026000206</v>
      </c>
      <c r="H480" s="145" t="inlineStr">
        <is>
          <t>Idea Stampi S.r.I.</t>
        </is>
      </c>
      <c r="I480" s="145" t="n"/>
      <c r="J480" s="147" t="inlineStr">
        <is>
          <t>12383</t>
        </is>
      </c>
      <c r="K480" s="146" t="n"/>
      <c r="L480" s="145" t="inlineStr">
        <is>
          <t>00.01.2026</t>
        </is>
      </c>
      <c r="M480" s="145" t="n"/>
      <c r="N480" s="145" t="inlineStr">
        <is>
          <t>00.01.2028</t>
        </is>
      </c>
      <c r="O480" s="14" t="n"/>
      <c r="P480" s="14" t="n"/>
      <c r="Q480" s="14" t="n"/>
      <c r="R480" s="21" t="n">
        <v>64</v>
      </c>
      <c r="S480" s="12" t="n">
        <v>2000</v>
      </c>
      <c r="T480" s="12" t="n"/>
      <c r="U480" s="13">
        <f>R480*S480+T480</f>
        <v/>
      </c>
      <c r="V480" s="14" t="n"/>
      <c r="W480" s="14" t="n"/>
      <c r="X480" s="14" t="n"/>
      <c r="Y480" s="90" t="n"/>
      <c r="Z480" s="455">
        <f>U480-W480</f>
        <v/>
      </c>
      <c r="AA480" s="456">
        <f>AC480+AH480+AK480+AN480+AQ480+AT480+AW480+AZ480+BC480+BF480+BI480+BL480+BO480</f>
        <v/>
      </c>
      <c r="AB480" s="457" t="n">
        <v>0</v>
      </c>
      <c r="AC480" s="458">
        <f>Z480-AD480-AE480-AB480</f>
        <v/>
      </c>
      <c r="AD480" s="459" t="n"/>
      <c r="AE480" s="462" t="n">
        <v>0</v>
      </c>
      <c r="AF480" s="14" t="n"/>
      <c r="AG480" s="14" t="n"/>
      <c r="AH480" s="14" t="n"/>
      <c r="AI480" s="14" t="n"/>
      <c r="AJ480" s="14" t="n"/>
      <c r="AK480" s="14" t="n"/>
      <c r="AL480" s="14" t="n"/>
      <c r="AM480" s="14" t="n"/>
      <c r="AN480" s="14" t="n"/>
      <c r="AO480" s="14" t="n"/>
      <c r="AP480" s="14" t="n"/>
      <c r="AQ480" s="14" t="n"/>
      <c r="AR480" s="14" t="n"/>
      <c r="AS480" s="14" t="n"/>
      <c r="AT480" s="14" t="n"/>
      <c r="AU480" s="14" t="n"/>
      <c r="AV480" s="14" t="n"/>
      <c r="AW480" s="14" t="n"/>
      <c r="AX480" s="14" t="n"/>
      <c r="AY480" s="14" t="n"/>
      <c r="AZ480" s="14" t="n"/>
      <c r="BA480" s="14" t="n"/>
      <c r="BB480" s="14" t="n"/>
      <c r="BC480" s="14" t="n"/>
      <c r="BD480" s="14" t="n"/>
      <c r="BE480" s="14" t="n"/>
      <c r="BF480" s="14" t="n"/>
      <c r="BG480" s="14" t="n"/>
      <c r="BH480" s="14" t="n"/>
      <c r="BI480" s="14" t="n"/>
      <c r="BJ480" s="14" t="n"/>
      <c r="BK480" s="14" t="n"/>
      <c r="BL480" s="14" t="n"/>
      <c r="BM480" s="14" t="n"/>
      <c r="BN480" s="14" t="n"/>
      <c r="BO480" s="14" t="n"/>
    </row>
    <row r="481" hidden="1" ht="11.85" customHeight="1">
      <c r="A481" s="145" t="inlineStr">
        <is>
          <t>PP</t>
        </is>
      </c>
      <c r="B481" s="145" t="inlineStr">
        <is>
          <t>08.03.2026</t>
        </is>
      </c>
      <c r="C481" s="145" t="inlineStr">
        <is>
          <t>SSMC1652025</t>
        </is>
      </c>
      <c r="D481" s="145" t="n">
        <v>2600207</v>
      </c>
      <c r="E481" s="145" t="inlineStr">
        <is>
          <t>PP0032</t>
        </is>
      </c>
      <c r="F481" s="146" t="inlineStr">
        <is>
          <t>Outer plastic tube (HDPE) for Applicator 3 ml-OMAS</t>
        </is>
      </c>
      <c r="G481" s="145" t="n">
        <v>2026000207</v>
      </c>
      <c r="H481" s="145" t="inlineStr">
        <is>
          <t>Idea Stampi S.r.I.</t>
        </is>
      </c>
      <c r="I481" s="145" t="n"/>
      <c r="J481" s="147" t="inlineStr">
        <is>
          <t>12384</t>
        </is>
      </c>
      <c r="K481" s="146" t="n"/>
      <c r="L481" s="145" t="inlineStr">
        <is>
          <t>00.01.2026</t>
        </is>
      </c>
      <c r="M481" s="145" t="n"/>
      <c r="N481" s="145" t="inlineStr">
        <is>
          <t>00.01.2028</t>
        </is>
      </c>
      <c r="O481" s="14" t="n"/>
      <c r="P481" s="14" t="n"/>
      <c r="Q481" s="14" t="n"/>
      <c r="R481" s="21" t="n">
        <v>68</v>
      </c>
      <c r="S481" s="12" t="n">
        <v>2000</v>
      </c>
      <c r="T481" s="12" t="n"/>
      <c r="U481" s="13">
        <f>R481*S481+T481</f>
        <v/>
      </c>
      <c r="V481" s="14" t="n"/>
      <c r="W481" s="14" t="n"/>
      <c r="X481" s="14" t="n"/>
      <c r="Y481" s="90" t="n"/>
      <c r="Z481" s="455">
        <f>U481-W481</f>
        <v/>
      </c>
      <c r="AA481" s="456">
        <f>AC481+AH481+AK481+AN481+AQ481+AT481+AW481+AZ481+BC481+BF481+BI481+BL481+BO481</f>
        <v/>
      </c>
      <c r="AB481" s="457" t="n">
        <v>0</v>
      </c>
      <c r="AC481" s="458">
        <f>Z481-AD481-AE481-AB481</f>
        <v/>
      </c>
      <c r="AD481" s="459" t="n"/>
      <c r="AE481" s="462" t="n">
        <v>0</v>
      </c>
      <c r="AF481" s="14" t="n"/>
      <c r="AG481" s="14" t="n"/>
      <c r="AH481" s="14" t="n"/>
      <c r="AI481" s="14" t="n"/>
      <c r="AJ481" s="14" t="n"/>
      <c r="AK481" s="14" t="n"/>
      <c r="AL481" s="14" t="n"/>
      <c r="AM481" s="14" t="n"/>
      <c r="AN481" s="14" t="n"/>
      <c r="AO481" s="14" t="n"/>
      <c r="AP481" s="14" t="n"/>
      <c r="AQ481" s="14" t="n"/>
      <c r="AR481" s="14" t="n"/>
      <c r="AS481" s="14" t="n"/>
      <c r="AT481" s="14" t="n"/>
      <c r="AU481" s="14" t="n"/>
      <c r="AV481" s="14" t="n"/>
      <c r="AW481" s="14" t="n"/>
      <c r="AX481" s="14" t="n"/>
      <c r="AY481" s="14" t="n"/>
      <c r="AZ481" s="14" t="n"/>
      <c r="BA481" s="14" t="n"/>
      <c r="BB481" s="14" t="n"/>
      <c r="BC481" s="14" t="n"/>
      <c r="BD481" s="14" t="n"/>
      <c r="BE481" s="14" t="n"/>
      <c r="BF481" s="14" t="n"/>
      <c r="BG481" s="14" t="n"/>
      <c r="BH481" s="14" t="n"/>
      <c r="BI481" s="14" t="n"/>
      <c r="BJ481" s="14" t="n"/>
      <c r="BK481" s="14" t="n"/>
      <c r="BL481" s="14" t="n"/>
      <c r="BM481" s="14" t="n"/>
      <c r="BN481" s="14" t="n"/>
      <c r="BO481" s="14" t="n"/>
    </row>
    <row r="482" hidden="1" ht="11.85" customHeight="1">
      <c r="A482" s="145" t="inlineStr">
        <is>
          <t>PP</t>
        </is>
      </c>
      <c r="B482" s="145" t="inlineStr">
        <is>
          <t>08.03.2026</t>
        </is>
      </c>
      <c r="C482" s="145" t="inlineStr">
        <is>
          <t>SSMC1652025</t>
        </is>
      </c>
      <c r="D482" s="145" t="n">
        <v>2600208</v>
      </c>
      <c r="E482" s="145" t="inlineStr">
        <is>
          <t>PP0029</t>
        </is>
      </c>
      <c r="F482" s="146" t="inlineStr">
        <is>
          <t>Medical Sponge size: 42X32X10mm for Applicator</t>
        </is>
      </c>
      <c r="G482" s="145" t="n">
        <v>2026000208</v>
      </c>
      <c r="H482" s="145" t="inlineStr">
        <is>
          <t>Propharm International S.R.L.</t>
        </is>
      </c>
      <c r="I482" s="145" t="n"/>
      <c r="J482" s="147" t="inlineStr">
        <is>
          <t>2510A</t>
        </is>
      </c>
      <c r="K482" s="146" t="n"/>
      <c r="L482" s="145" t="inlineStr">
        <is>
          <t>00.01.2026</t>
        </is>
      </c>
      <c r="M482" s="145" t="n"/>
      <c r="N482" s="145" t="inlineStr">
        <is>
          <t>00.01.2028</t>
        </is>
      </c>
      <c r="O482" s="14" t="n"/>
      <c r="P482" s="14" t="n"/>
      <c r="Q482" s="14" t="n"/>
      <c r="R482" s="21" t="n">
        <v>27</v>
      </c>
      <c r="S482" s="12" t="n">
        <v>10750</v>
      </c>
      <c r="T482" s="12" t="n"/>
      <c r="U482" s="13">
        <f>R482*S482+T482</f>
        <v/>
      </c>
      <c r="V482" s="14" t="n"/>
      <c r="W482" s="14" t="n"/>
      <c r="X482" s="14" t="n"/>
      <c r="Y482" s="90" t="n"/>
      <c r="Z482" s="455">
        <f>U482-W482</f>
        <v/>
      </c>
      <c r="AA482" s="456">
        <f>AC482+AH482+AK482+AN482+AQ482+AT482+AW482+AZ482+BC482+BF482+BI482+BL482+BO482</f>
        <v/>
      </c>
      <c r="AB482" s="457" t="n">
        <v>0</v>
      </c>
      <c r="AC482" s="458">
        <f>Z482-AD482-AE482-AB482</f>
        <v/>
      </c>
      <c r="AD482" s="459" t="n"/>
      <c r="AE482" s="462" t="n">
        <v>0</v>
      </c>
      <c r="AF482" s="14" t="n"/>
      <c r="AG482" s="14" t="n"/>
      <c r="AH482" s="14" t="n"/>
      <c r="AI482" s="14" t="n"/>
      <c r="AJ482" s="14" t="n"/>
      <c r="AK482" s="14" t="n"/>
      <c r="AL482" s="14" t="n"/>
      <c r="AM482" s="14" t="n"/>
      <c r="AN482" s="14" t="n"/>
      <c r="AO482" s="14" t="n"/>
      <c r="AP482" s="14" t="n"/>
      <c r="AQ482" s="14" t="n"/>
      <c r="AR482" s="14" t="n"/>
      <c r="AS482" s="14" t="n"/>
      <c r="AT482" s="14" t="n"/>
      <c r="AU482" s="14" t="n"/>
      <c r="AV482" s="14" t="n"/>
      <c r="AW482" s="14" t="n"/>
      <c r="AX482" s="14" t="n"/>
      <c r="AY482" s="14" t="n"/>
      <c r="AZ482" s="14" t="n"/>
      <c r="BA482" s="14" t="n"/>
      <c r="BB482" s="14" t="n"/>
      <c r="BC482" s="14" t="n"/>
      <c r="BD482" s="14" t="n"/>
      <c r="BE482" s="14" t="n"/>
      <c r="BF482" s="14" t="n"/>
      <c r="BG482" s="14" t="n"/>
      <c r="BH482" s="14" t="n"/>
      <c r="BI482" s="14" t="n"/>
      <c r="BJ482" s="14" t="n"/>
      <c r="BK482" s="14" t="n"/>
      <c r="BL482" s="14" t="n"/>
      <c r="BM482" s="14" t="n"/>
      <c r="BN482" s="14" t="n"/>
      <c r="BO482" s="14" t="n"/>
    </row>
    <row r="483" hidden="1" ht="11.85" customHeight="1">
      <c r="A483" s="14" t="inlineStr">
        <is>
          <t>SP</t>
        </is>
      </c>
      <c r="B483" s="14" t="inlineStr">
        <is>
          <t>11.03.2026</t>
        </is>
      </c>
      <c r="C483" s="14" t="inlineStr">
        <is>
          <t>SSMC0362026</t>
        </is>
      </c>
      <c r="D483" s="145" t="n">
        <v>2600209</v>
      </c>
      <c r="E483" s="8" t="inlineStr">
        <is>
          <t>SP0172</t>
        </is>
      </c>
      <c r="F483" s="8" t="inlineStr">
        <is>
          <t>Box-Cylictin Product</t>
        </is>
      </c>
      <c r="G483" s="145" t="n">
        <v>2026000209</v>
      </c>
      <c r="H483" s="14" t="inlineStr">
        <is>
          <t>Obekan Packaging Factory</t>
        </is>
      </c>
      <c r="I483" s="14" t="n"/>
      <c r="J483" s="10" t="inlineStr">
        <is>
          <t>S26100227</t>
        </is>
      </c>
      <c r="K483" s="8" t="n"/>
      <c r="L483" s="14" t="inlineStr">
        <is>
          <t>10.03.2026</t>
        </is>
      </c>
      <c r="M483" s="14" t="n"/>
      <c r="N483" s="14" t="inlineStr">
        <is>
          <t>09.03.2027</t>
        </is>
      </c>
      <c r="O483" s="14" t="n"/>
      <c r="P483" s="14" t="n"/>
      <c r="Q483" s="14" t="n"/>
      <c r="R483" s="21" t="n">
        <v>18</v>
      </c>
      <c r="S483" s="12" t="n">
        <v>550</v>
      </c>
      <c r="T483" s="12" t="n"/>
      <c r="U483" s="13">
        <f>R483*S483+T483</f>
        <v/>
      </c>
      <c r="V483" s="14" t="n"/>
      <c r="W483" s="14" t="n"/>
      <c r="X483" s="14" t="n"/>
      <c r="Y483" s="90" t="n"/>
      <c r="Z483" s="455">
        <f>U483-W483</f>
        <v/>
      </c>
      <c r="AA483" s="456">
        <f>AC483+AH483+AK483+AN483+AQ483+AT483+AW483+AZ483+BC483+BF483+BI483+BL483+BO483</f>
        <v/>
      </c>
      <c r="AB483" s="457" t="n">
        <v>0</v>
      </c>
      <c r="AC483" s="458">
        <f>Z483-AD483-AE483-AB483</f>
        <v/>
      </c>
      <c r="AD483" s="459" t="n"/>
      <c r="AE483" s="462" t="n">
        <v>0</v>
      </c>
      <c r="AF483" s="14" t="n"/>
      <c r="AG483" s="14" t="n"/>
      <c r="AH483" s="14" t="n"/>
      <c r="AI483" s="14" t="n"/>
      <c r="AJ483" s="14" t="n"/>
      <c r="AK483" s="14" t="n"/>
      <c r="AL483" s="14" t="n"/>
      <c r="AM483" s="14" t="n"/>
      <c r="AN483" s="14" t="n"/>
      <c r="AO483" s="14" t="n"/>
      <c r="AP483" s="14" t="n"/>
      <c r="AQ483" s="14" t="n"/>
      <c r="AR483" s="14" t="n"/>
      <c r="AS483" s="14" t="n"/>
      <c r="AT483" s="14" t="n"/>
      <c r="AU483" s="14" t="n"/>
      <c r="AV483" s="14" t="n"/>
      <c r="AW483" s="14" t="n"/>
      <c r="AX483" s="14" t="n"/>
      <c r="AY483" s="14" t="n"/>
      <c r="AZ483" s="14" t="n"/>
      <c r="BA483" s="14" t="n"/>
      <c r="BB483" s="14" t="n"/>
      <c r="BC483" s="14" t="n"/>
      <c r="BD483" s="14" t="n"/>
      <c r="BE483" s="14" t="n"/>
      <c r="BF483" s="14" t="n"/>
      <c r="BG483" s="14" t="n"/>
      <c r="BH483" s="14" t="n"/>
      <c r="BI483" s="14" t="n"/>
      <c r="BJ483" s="14" t="n"/>
      <c r="BK483" s="14" t="n"/>
      <c r="BL483" s="14" t="n"/>
      <c r="BM483" s="14" t="n"/>
      <c r="BN483" s="14" t="n"/>
      <c r="BO483" s="14" t="n"/>
    </row>
    <row r="484" hidden="1" ht="11.85" customHeight="1" thickBot="1">
      <c r="A484" s="14" t="inlineStr">
        <is>
          <t>SP</t>
        </is>
      </c>
      <c r="B484" s="14" t="inlineStr">
        <is>
          <t>11.03.2026</t>
        </is>
      </c>
      <c r="C484" s="14" t="inlineStr">
        <is>
          <t>SSMC0362026</t>
        </is>
      </c>
      <c r="D484" s="145" t="n">
        <v>2600210</v>
      </c>
      <c r="E484" s="8" t="inlineStr">
        <is>
          <t>SP0178</t>
        </is>
      </c>
      <c r="F484" s="8" t="inlineStr">
        <is>
          <t>Box-Leadistin Product</t>
        </is>
      </c>
      <c r="G484" s="145" t="n">
        <v>2026000210</v>
      </c>
      <c r="H484" s="14" t="inlineStr">
        <is>
          <t>Obekan Packaging Factory</t>
        </is>
      </c>
      <c r="I484" s="14" t="n"/>
      <c r="J484" s="10" t="inlineStr">
        <is>
          <t>S26100228</t>
        </is>
      </c>
      <c r="K484" s="8" t="n"/>
      <c r="L484" s="14" t="inlineStr">
        <is>
          <t>10.03.2026</t>
        </is>
      </c>
      <c r="M484" s="14" t="n"/>
      <c r="N484" s="14" t="inlineStr">
        <is>
          <t>09.03.2027</t>
        </is>
      </c>
      <c r="O484" s="14" t="n"/>
      <c r="P484" s="14" t="n"/>
      <c r="Q484" s="14" t="n"/>
      <c r="R484" s="21" t="n">
        <v>5</v>
      </c>
      <c r="S484" s="12" t="n">
        <v>550</v>
      </c>
      <c r="T484" s="12" t="n">
        <v>190</v>
      </c>
      <c r="U484" s="13">
        <f>R484*S484+T484</f>
        <v/>
      </c>
      <c r="V484" s="14" t="n"/>
      <c r="W484" s="14" t="n"/>
      <c r="X484" s="14" t="n"/>
      <c r="Y484" s="90" t="n"/>
      <c r="Z484" s="455">
        <f>U484-W484</f>
        <v/>
      </c>
      <c r="AA484" s="456">
        <f>AC484+AH484+AK484+AN484+AQ484+AT484+AW484+AZ484+BC484+BF484+BI484+BL484+BO484</f>
        <v/>
      </c>
      <c r="AB484" s="457" t="n">
        <v>0</v>
      </c>
      <c r="AC484" s="458">
        <f>Z484-AD484-AE484-AB484</f>
        <v/>
      </c>
      <c r="AD484" s="459" t="n"/>
      <c r="AE484" s="462" t="n">
        <v>0</v>
      </c>
      <c r="AF484" s="14" t="n"/>
      <c r="AG484" s="14" t="n"/>
      <c r="AH484" s="14" t="n"/>
      <c r="AI484" s="14" t="n"/>
      <c r="AJ484" s="14" t="n"/>
      <c r="AK484" s="14" t="n"/>
      <c r="AL484" s="14" t="n"/>
      <c r="AM484" s="14" t="n"/>
      <c r="AN484" s="14" t="n"/>
      <c r="AO484" s="14" t="n"/>
      <c r="AP484" s="14" t="n"/>
      <c r="AQ484" s="14" t="n"/>
      <c r="AR484" s="14" t="n"/>
      <c r="AS484" s="14" t="n"/>
      <c r="AT484" s="14" t="n"/>
      <c r="AU484" s="14" t="n"/>
      <c r="AV484" s="14" t="n"/>
      <c r="AW484" s="14" t="n"/>
      <c r="AX484" s="14" t="n"/>
      <c r="AY484" s="14" t="n"/>
      <c r="AZ484" s="14" t="n"/>
      <c r="BA484" s="14" t="n"/>
      <c r="BB484" s="14" t="n"/>
      <c r="BC484" s="14" t="n"/>
      <c r="BD484" s="14" t="n"/>
      <c r="BE484" s="14" t="n"/>
      <c r="BF484" s="14" t="n"/>
      <c r="BG484" s="14" t="n"/>
      <c r="BH484" s="14" t="n"/>
      <c r="BI484" s="14" t="n"/>
      <c r="BJ484" s="14" t="n"/>
      <c r="BK484" s="14" t="n"/>
      <c r="BL484" s="14" t="n"/>
      <c r="BM484" s="14" t="n"/>
      <c r="BN484" s="14" t="n"/>
      <c r="BO484" s="14" t="n"/>
    </row>
    <row r="485" hidden="1" ht="11.85" customHeight="1" thickBot="1">
      <c r="A485" s="14" t="inlineStr">
        <is>
          <t>SP</t>
        </is>
      </c>
      <c r="B485" s="14" t="inlineStr">
        <is>
          <t>12.03.2026</t>
        </is>
      </c>
      <c r="C485" s="139" t="inlineStr">
        <is>
          <t>BRIF-2025-007</t>
        </is>
      </c>
      <c r="D485" s="153" t="n">
        <v>2600211</v>
      </c>
      <c r="E485" s="154" t="inlineStr">
        <is>
          <t>SP0395</t>
        </is>
      </c>
      <c r="F485" s="158" t="inlineStr">
        <is>
          <t>Small label for Disposable Skin Stapler Ref. No. FAS35W "Semi-Finished</t>
        </is>
      </c>
      <c r="G485" s="153" t="n">
        <v>2026000211</v>
      </c>
      <c r="H485" s="153" t="inlineStr">
        <is>
          <t>Jiangsu Brightness Medical Device Co.,Ltd</t>
        </is>
      </c>
      <c r="I485" s="153" t="n"/>
      <c r="J485" s="109" t="inlineStr">
        <is>
          <t>BT20251103-003 AGBWYB 30.11.2030</t>
        </is>
      </c>
      <c r="K485" s="155" t="n"/>
      <c r="L485" s="153" t="inlineStr">
        <is>
          <t>23.11.2025</t>
        </is>
      </c>
      <c r="M485" s="153" t="n"/>
      <c r="N485" s="153" t="inlineStr">
        <is>
          <t>22.11.2028</t>
        </is>
      </c>
      <c r="O485" s="153" t="n"/>
      <c r="P485" s="153" t="n"/>
      <c r="Q485" s="153" t="n"/>
      <c r="R485" s="156" t="n">
        <v>1</v>
      </c>
      <c r="S485" s="157" t="n">
        <v>9792</v>
      </c>
      <c r="T485" s="12" t="n"/>
      <c r="U485" s="13">
        <f>R485*S485+T485</f>
        <v/>
      </c>
      <c r="V485" s="14" t="n"/>
      <c r="W485" s="14" t="n"/>
      <c r="X485" s="14" t="n"/>
      <c r="Y485" s="90" t="n"/>
      <c r="Z485" s="455">
        <f>U485-W485</f>
        <v/>
      </c>
      <c r="AA485" s="456">
        <f>AC485+AH485+AK485+AN485+AQ485+AT485+AW485+AZ485+BC485+BF485+BI485+BL485+BO485</f>
        <v/>
      </c>
      <c r="AB485" s="457" t="n">
        <v>0</v>
      </c>
      <c r="AC485" s="458">
        <f>Z485-AD485-AE485-AB485</f>
        <v/>
      </c>
      <c r="AD485" s="459" t="n"/>
      <c r="AE485" s="462" t="n">
        <v>0</v>
      </c>
      <c r="AF485" s="14" t="n"/>
      <c r="AG485" s="14" t="n"/>
      <c r="AH485" s="14" t="n"/>
      <c r="AI485" s="14" t="n"/>
      <c r="AJ485" s="14" t="n"/>
      <c r="AK485" s="14" t="n"/>
      <c r="AL485" s="14" t="n"/>
      <c r="AM485" s="14" t="n"/>
      <c r="AN485" s="14" t="n"/>
      <c r="AO485" s="14" t="n"/>
      <c r="AP485" s="14" t="n"/>
      <c r="AQ485" s="14" t="n"/>
      <c r="AR485" s="14" t="n"/>
      <c r="AS485" s="14" t="n"/>
      <c r="AT485" s="14" t="n"/>
      <c r="AU485" s="14" t="n"/>
      <c r="AV485" s="14" t="n"/>
      <c r="AW485" s="14" t="n"/>
      <c r="AX485" s="14" t="n"/>
      <c r="AY485" s="14" t="n"/>
      <c r="AZ485" s="14" t="n"/>
      <c r="BA485" s="14" t="n"/>
      <c r="BB485" s="14" t="n"/>
      <c r="BC485" s="14" t="n"/>
      <c r="BD485" s="14" t="n"/>
      <c r="BE485" s="14" t="n"/>
      <c r="BF485" s="14" t="n"/>
      <c r="BG485" s="14" t="n"/>
      <c r="BH485" s="14" t="n"/>
      <c r="BI485" s="14" t="n"/>
      <c r="BJ485" s="14" t="n"/>
      <c r="BK485" s="14" t="n"/>
      <c r="BL485" s="14" t="n"/>
      <c r="BM485" s="14" t="n"/>
      <c r="BN485" s="14" t="n"/>
      <c r="BO485" s="14" t="n"/>
    </row>
    <row r="486" hidden="1" ht="11.85" customHeight="1" thickBot="1">
      <c r="A486" s="14" t="inlineStr">
        <is>
          <t>SP</t>
        </is>
      </c>
      <c r="B486" s="14" t="inlineStr">
        <is>
          <t>12.03.2026</t>
        </is>
      </c>
      <c r="C486" s="139" t="inlineStr">
        <is>
          <t>BRIF-2025-007</t>
        </is>
      </c>
      <c r="D486" s="145" t="n">
        <v>2600212</v>
      </c>
      <c r="E486" s="152" t="inlineStr">
        <is>
          <t>SP0395</t>
        </is>
      </c>
      <c r="F486" s="158" t="inlineStr">
        <is>
          <t>Small label for Disposable Skin Stapler Ref. No. FAS35W "Semi-Finished</t>
        </is>
      </c>
      <c r="G486" s="153" t="n">
        <v>2026000212</v>
      </c>
      <c r="H486" s="153" t="inlineStr">
        <is>
          <t>Jiangsu Brightness Medical Device Co.,Ltd</t>
        </is>
      </c>
      <c r="I486" s="153" t="n"/>
      <c r="J486" s="109" t="inlineStr">
        <is>
          <t>BT20251103-003 AGBWYB 01.12.2030</t>
        </is>
      </c>
      <c r="K486" s="155" t="n"/>
      <c r="L486" s="153" t="inlineStr">
        <is>
          <t>23.11.2025</t>
        </is>
      </c>
      <c r="M486" s="153" t="n"/>
      <c r="N486" s="153" t="inlineStr">
        <is>
          <t>22.11.2028</t>
        </is>
      </c>
      <c r="O486" s="153" t="n"/>
      <c r="P486" s="153" t="n"/>
      <c r="Q486" s="153" t="n"/>
      <c r="R486" s="156" t="n">
        <v>1</v>
      </c>
      <c r="S486" s="157" t="n">
        <v>5168</v>
      </c>
      <c r="T486" s="12" t="n"/>
      <c r="U486" s="13">
        <f>R486*S486+T486</f>
        <v/>
      </c>
      <c r="V486" s="14" t="n"/>
      <c r="W486" s="14" t="n"/>
      <c r="X486" s="14" t="n"/>
      <c r="Y486" s="90" t="n"/>
      <c r="Z486" s="455">
        <f>U486-W486</f>
        <v/>
      </c>
      <c r="AA486" s="456">
        <f>AC486+AH486+AK486+AN486+AQ486+AT486+AW486+AZ486+BC486+BF486+BI486+BL486+BO486</f>
        <v/>
      </c>
      <c r="AB486" s="457" t="n">
        <v>0</v>
      </c>
      <c r="AC486" s="458">
        <f>Z486-AD486-AE486-AB486</f>
        <v/>
      </c>
      <c r="AD486" s="459" t="n"/>
      <c r="AE486" s="462" t="n">
        <v>0</v>
      </c>
      <c r="AF486" s="14" t="n"/>
      <c r="AG486" s="14" t="n"/>
      <c r="AH486" s="14" t="n"/>
      <c r="AI486" s="14" t="n"/>
      <c r="AJ486" s="14" t="n"/>
      <c r="AK486" s="14" t="n"/>
      <c r="AL486" s="14" t="n"/>
      <c r="AM486" s="14" t="n"/>
      <c r="AN486" s="14" t="n"/>
      <c r="AO486" s="14" t="n"/>
      <c r="AP486" s="14" t="n"/>
      <c r="AQ486" s="14" t="n"/>
      <c r="AR486" s="14" t="n"/>
      <c r="AS486" s="14" t="n"/>
      <c r="AT486" s="14" t="n"/>
      <c r="AU486" s="14" t="n"/>
      <c r="AV486" s="14" t="n"/>
      <c r="AW486" s="14" t="n"/>
      <c r="AX486" s="14" t="n"/>
      <c r="AY486" s="14" t="n"/>
      <c r="AZ486" s="14" t="n"/>
      <c r="BA486" s="14" t="n"/>
      <c r="BB486" s="14" t="n"/>
      <c r="BC486" s="14" t="n"/>
      <c r="BD486" s="14" t="n"/>
      <c r="BE486" s="14" t="n"/>
      <c r="BF486" s="14" t="n"/>
      <c r="BG486" s="14" t="n"/>
      <c r="BH486" s="14" t="n"/>
      <c r="BI486" s="14" t="n"/>
      <c r="BJ486" s="14" t="n"/>
      <c r="BK486" s="14" t="n"/>
      <c r="BL486" s="14" t="n"/>
      <c r="BM486" s="14" t="n"/>
      <c r="BN486" s="14" t="n"/>
      <c r="BO486" s="14" t="n"/>
    </row>
    <row r="487" hidden="1" ht="11.85" customHeight="1" thickBot="1">
      <c r="A487" s="14" t="inlineStr">
        <is>
          <t>SP</t>
        </is>
      </c>
      <c r="B487" s="14" t="inlineStr">
        <is>
          <t>12.03.2026</t>
        </is>
      </c>
      <c r="C487" s="139" t="inlineStr">
        <is>
          <t>BRIF-2025-007</t>
        </is>
      </c>
      <c r="D487" s="145" t="n">
        <v>2600213</v>
      </c>
      <c r="E487" s="154" t="inlineStr">
        <is>
          <t>SP0395</t>
        </is>
      </c>
      <c r="F487" s="158" t="inlineStr">
        <is>
          <t>Small label for Disposable Skin Stapler Ref. No. FAS35W "Semi-Finished</t>
        </is>
      </c>
      <c r="G487" s="153" t="n">
        <v>2026000213</v>
      </c>
      <c r="H487" s="153" t="inlineStr">
        <is>
          <t>Jiangsu Brightness Medical Device Co.,Ltd</t>
        </is>
      </c>
      <c r="I487" s="153" t="n"/>
      <c r="J487" s="109" t="inlineStr">
        <is>
          <t>BT20251103-003 AGBWYB 02.12.2030</t>
        </is>
      </c>
      <c r="K487" s="155" t="n"/>
      <c r="L487" s="153" t="inlineStr">
        <is>
          <t>23.11.2025</t>
        </is>
      </c>
      <c r="M487" s="153" t="n"/>
      <c r="N487" s="153" t="inlineStr">
        <is>
          <t>22.11.2028</t>
        </is>
      </c>
      <c r="O487" s="153" t="n"/>
      <c r="P487" s="153" t="n"/>
      <c r="Q487" s="153" t="n"/>
      <c r="R487" s="156" t="n">
        <v>1</v>
      </c>
      <c r="S487" s="157" t="n">
        <v>15232</v>
      </c>
      <c r="T487" s="12" t="n"/>
      <c r="U487" s="13">
        <f>R487*S487+T487</f>
        <v/>
      </c>
      <c r="V487" s="14" t="n"/>
      <c r="W487" s="14" t="n"/>
      <c r="X487" s="14" t="n"/>
      <c r="Y487" s="90" t="n"/>
      <c r="Z487" s="455">
        <f>U487-W487</f>
        <v/>
      </c>
      <c r="AA487" s="456">
        <f>AC487+AH487+AK487+AN487+AQ487+AT487+AW487+AZ487+BC487+BF487+BI487+BL487+BO487</f>
        <v/>
      </c>
      <c r="AB487" s="457" t="n">
        <v>0</v>
      </c>
      <c r="AC487" s="458">
        <f>Z487-AD487-AE487-AB487</f>
        <v/>
      </c>
      <c r="AD487" s="459" t="n"/>
      <c r="AE487" s="462" t="n">
        <v>0</v>
      </c>
      <c r="AF487" s="14" t="n"/>
      <c r="AG487" s="14" t="n"/>
      <c r="AH487" s="14" t="n"/>
      <c r="AI487" s="14" t="n"/>
      <c r="AJ487" s="14" t="n"/>
      <c r="AK487" s="14" t="n"/>
      <c r="AL487" s="14" t="n"/>
      <c r="AM487" s="14" t="n"/>
      <c r="AN487" s="14" t="n"/>
      <c r="AO487" s="14" t="n"/>
      <c r="AP487" s="14" t="n"/>
      <c r="AQ487" s="14" t="n"/>
      <c r="AR487" s="14" t="n"/>
      <c r="AS487" s="14" t="n"/>
      <c r="AT487" s="14" t="n"/>
      <c r="AU487" s="14" t="n"/>
      <c r="AV487" s="14" t="n"/>
      <c r="AW487" s="14" t="n"/>
      <c r="AX487" s="14" t="n"/>
      <c r="AY487" s="14" t="n"/>
      <c r="AZ487" s="14" t="n"/>
      <c r="BA487" s="14" t="n"/>
      <c r="BB487" s="14" t="n"/>
      <c r="BC487" s="14" t="n"/>
      <c r="BD487" s="14" t="n"/>
      <c r="BE487" s="14" t="n"/>
      <c r="BF487" s="14" t="n"/>
      <c r="BG487" s="14" t="n"/>
      <c r="BH487" s="14" t="n"/>
      <c r="BI487" s="14" t="n"/>
      <c r="BJ487" s="14" t="n"/>
      <c r="BK487" s="14" t="n"/>
      <c r="BL487" s="14" t="n"/>
      <c r="BM487" s="14" t="n"/>
      <c r="BN487" s="14" t="n"/>
      <c r="BO487" s="14" t="n"/>
    </row>
    <row r="488" hidden="1" ht="11.85" customHeight="1" thickBot="1">
      <c r="A488" s="14" t="inlineStr">
        <is>
          <t>SP</t>
        </is>
      </c>
      <c r="B488" s="14" t="inlineStr">
        <is>
          <t>12.03.2026</t>
        </is>
      </c>
      <c r="C488" s="139" t="inlineStr">
        <is>
          <t>BRIF-2025-007</t>
        </is>
      </c>
      <c r="D488" s="145" t="n">
        <v>2600214</v>
      </c>
      <c r="E488" s="154" t="inlineStr">
        <is>
          <t>SP0395</t>
        </is>
      </c>
      <c r="F488" s="158" t="inlineStr">
        <is>
          <t>Small label for Disposable Skin Stapler Ref. No. FAS35W "Semi-Finished</t>
        </is>
      </c>
      <c r="G488" s="153" t="n">
        <v>2026000214</v>
      </c>
      <c r="H488" s="153" t="inlineStr">
        <is>
          <t>Jiangsu Brightness Medical Device Co.,Ltd</t>
        </is>
      </c>
      <c r="I488" s="153" t="n"/>
      <c r="J488" s="109" t="inlineStr">
        <is>
          <t>BT20251103-003 AGBWYB 03.12.2030</t>
        </is>
      </c>
      <c r="K488" s="155" t="n"/>
      <c r="L488" s="153" t="inlineStr">
        <is>
          <t>23.11.2025</t>
        </is>
      </c>
      <c r="M488" s="153" t="n"/>
      <c r="N488" s="153" t="inlineStr">
        <is>
          <t>22.11.2028</t>
        </is>
      </c>
      <c r="O488" s="153" t="n"/>
      <c r="P488" s="153" t="n"/>
      <c r="Q488" s="153" t="n"/>
      <c r="R488" s="156" t="n">
        <v>1</v>
      </c>
      <c r="S488" s="157" t="n">
        <v>19808</v>
      </c>
      <c r="T488" s="12" t="n"/>
      <c r="U488" s="13">
        <f>R488*S488+T488</f>
        <v/>
      </c>
      <c r="V488" s="14" t="n"/>
      <c r="W488" s="14" t="n"/>
      <c r="X488" s="14" t="n"/>
      <c r="Y488" s="90" t="n"/>
      <c r="Z488" s="455">
        <f>U488-W488</f>
        <v/>
      </c>
      <c r="AA488" s="456">
        <f>AC488+AH488+AK488+AN488+AQ488+AT488+AW488+AZ488+BC488+BF488+BI488+BL488+BO488</f>
        <v/>
      </c>
      <c r="AB488" s="457" t="n">
        <v>0</v>
      </c>
      <c r="AC488" s="458">
        <f>Z488-AD488-AE488-AB488</f>
        <v/>
      </c>
      <c r="AD488" s="459" t="n"/>
      <c r="AE488" s="462" t="n">
        <v>0</v>
      </c>
      <c r="AF488" s="14" t="n"/>
      <c r="AG488" s="14" t="n"/>
      <c r="AH488" s="14" t="n"/>
      <c r="AI488" s="14" t="n"/>
      <c r="AJ488" s="14" t="n"/>
      <c r="AK488" s="14" t="n"/>
      <c r="AL488" s="14" t="n"/>
      <c r="AM488" s="14" t="n"/>
      <c r="AN488" s="14" t="n"/>
      <c r="AO488" s="14" t="n"/>
      <c r="AP488" s="14" t="n"/>
      <c r="AQ488" s="14" t="n"/>
      <c r="AR488" s="14" t="n"/>
      <c r="AS488" s="14" t="n"/>
      <c r="AT488" s="14" t="n"/>
      <c r="AU488" s="14" t="n"/>
      <c r="AV488" s="14" t="n"/>
      <c r="AW488" s="14" t="n"/>
      <c r="AX488" s="14" t="n"/>
      <c r="AY488" s="14" t="n"/>
      <c r="AZ488" s="14" t="n"/>
      <c r="BA488" s="14" t="n"/>
      <c r="BB488" s="14" t="n"/>
      <c r="BC488" s="14" t="n"/>
      <c r="BD488" s="14" t="n"/>
      <c r="BE488" s="14" t="n"/>
      <c r="BF488" s="14" t="n"/>
      <c r="BG488" s="14" t="n"/>
      <c r="BH488" s="14" t="n"/>
      <c r="BI488" s="14" t="n"/>
      <c r="BJ488" s="14" t="n"/>
      <c r="BK488" s="14" t="n"/>
      <c r="BL488" s="14" t="n"/>
      <c r="BM488" s="14" t="n"/>
      <c r="BN488" s="14" t="n"/>
      <c r="BO488" s="14" t="n"/>
    </row>
    <row r="489" hidden="1" ht="11.85" customHeight="1" thickBot="1">
      <c r="A489" s="14" t="inlineStr">
        <is>
          <t>SP</t>
        </is>
      </c>
      <c r="B489" s="14" t="inlineStr">
        <is>
          <t>12.03.2026</t>
        </is>
      </c>
      <c r="C489" s="139" t="inlineStr">
        <is>
          <t>BRIF-2025-007</t>
        </is>
      </c>
      <c r="D489" s="145" t="n">
        <v>2600215</v>
      </c>
      <c r="E489" s="152" t="inlineStr">
        <is>
          <t>SP0395</t>
        </is>
      </c>
      <c r="F489" s="158" t="inlineStr">
        <is>
          <t>Small label for Disposable Skin Stapler Ref. No. FAS35W "Semi-Finished</t>
        </is>
      </c>
      <c r="G489" s="153" t="n">
        <v>2026000215</v>
      </c>
      <c r="H489" s="153" t="inlineStr">
        <is>
          <t>Jiangsu Brightness Medical Device Co.,Ltd</t>
        </is>
      </c>
      <c r="I489" s="153" t="n"/>
      <c r="J489" s="109" t="inlineStr">
        <is>
          <t>BT20251103-003 AGBJJA 07.12.2030</t>
        </is>
      </c>
      <c r="K489" s="155" t="n"/>
      <c r="L489" s="153" t="inlineStr">
        <is>
          <t>23.11.2025</t>
        </is>
      </c>
      <c r="M489" s="153" t="n"/>
      <c r="N489" s="153" t="inlineStr">
        <is>
          <t>22.11.2028</t>
        </is>
      </c>
      <c r="O489" s="153" t="n"/>
      <c r="P489" s="153" t="n"/>
      <c r="Q489" s="153" t="n"/>
      <c r="R489" s="156" t="n">
        <v>1</v>
      </c>
      <c r="S489" s="157" t="n">
        <v>15096</v>
      </c>
      <c r="T489" s="12" t="n"/>
      <c r="U489" s="13">
        <f>R489*S489+T489</f>
        <v/>
      </c>
      <c r="V489" s="14" t="n"/>
      <c r="W489" s="14" t="n"/>
      <c r="X489" s="14" t="n"/>
      <c r="Y489" s="90" t="n"/>
      <c r="Z489" s="455">
        <f>U489-W489</f>
        <v/>
      </c>
      <c r="AA489" s="456">
        <f>AC489+AH489+AK489+AN489+AQ489+AT489+AW489+AZ489+BC489+BF489+BI489+BL489+BO489</f>
        <v/>
      </c>
      <c r="AB489" s="457" t="n">
        <v>0</v>
      </c>
      <c r="AC489" s="458">
        <f>Z489-AD489-AE489-AB489</f>
        <v/>
      </c>
      <c r="AD489" s="459" t="n"/>
      <c r="AE489" s="462" t="n">
        <v>0</v>
      </c>
      <c r="AF489" s="14" t="n"/>
      <c r="AG489" s="14" t="n"/>
      <c r="AH489" s="14" t="n"/>
      <c r="AI489" s="14" t="n"/>
      <c r="AJ489" s="14" t="n"/>
      <c r="AK489" s="14" t="n"/>
      <c r="AL489" s="14" t="n"/>
      <c r="AM489" s="14" t="n"/>
      <c r="AN489" s="14" t="n"/>
      <c r="AO489" s="14" t="n"/>
      <c r="AP489" s="14" t="n"/>
      <c r="AQ489" s="14" t="n"/>
      <c r="AR489" s="14" t="n"/>
      <c r="AS489" s="14" t="n"/>
      <c r="AT489" s="14" t="n"/>
      <c r="AU489" s="14" t="n"/>
      <c r="AV489" s="14" t="n"/>
      <c r="AW489" s="14" t="n"/>
      <c r="AX489" s="14" t="n"/>
      <c r="AY489" s="14" t="n"/>
      <c r="AZ489" s="14" t="n"/>
      <c r="BA489" s="14" t="n"/>
      <c r="BB489" s="14" t="n"/>
      <c r="BC489" s="14" t="n"/>
      <c r="BD489" s="14" t="n"/>
      <c r="BE489" s="14" t="n"/>
      <c r="BF489" s="14" t="n"/>
      <c r="BG489" s="14" t="n"/>
      <c r="BH489" s="14" t="n"/>
      <c r="BI489" s="14" t="n"/>
      <c r="BJ489" s="14" t="n"/>
      <c r="BK489" s="14" t="n"/>
      <c r="BL489" s="14" t="n"/>
      <c r="BM489" s="14" t="n"/>
      <c r="BN489" s="14" t="n"/>
      <c r="BO489" s="14" t="n"/>
    </row>
    <row r="490" hidden="1" ht="11.85" customHeight="1" thickBot="1">
      <c r="A490" s="14" t="inlineStr">
        <is>
          <t>SP</t>
        </is>
      </c>
      <c r="B490" s="14" t="inlineStr">
        <is>
          <t>12.03.2026</t>
        </is>
      </c>
      <c r="C490" s="139" t="inlineStr">
        <is>
          <t>BRIF-2025-007</t>
        </is>
      </c>
      <c r="D490" s="145" t="n">
        <v>2600216</v>
      </c>
      <c r="E490" s="154" t="inlineStr">
        <is>
          <t>SP0395</t>
        </is>
      </c>
      <c r="F490" s="158" t="inlineStr">
        <is>
          <t>Small label for Disposable Skin Stapler Ref. No. FAS35W "Semi-Finished</t>
        </is>
      </c>
      <c r="G490" s="153" t="n">
        <v>2026000216</v>
      </c>
      <c r="H490" s="153" t="inlineStr">
        <is>
          <t>Jiangsu Brightness Medical Device Co.,Ltd</t>
        </is>
      </c>
      <c r="I490" s="153" t="n"/>
      <c r="J490" s="109" t="inlineStr">
        <is>
          <t>BT20251103-003 AGBJJA 08.12.2030</t>
        </is>
      </c>
      <c r="K490" s="155" t="n"/>
      <c r="L490" s="153" t="inlineStr">
        <is>
          <t>23.11.2025</t>
        </is>
      </c>
      <c r="M490" s="153" t="n"/>
      <c r="N490" s="153" t="inlineStr">
        <is>
          <t>22.11.2028</t>
        </is>
      </c>
      <c r="O490" s="153" t="n"/>
      <c r="P490" s="153" t="n"/>
      <c r="Q490" s="153" t="n"/>
      <c r="R490" s="156" t="n">
        <v>1</v>
      </c>
      <c r="S490" s="157" t="n">
        <v>20400</v>
      </c>
      <c r="T490" s="12" t="n"/>
      <c r="U490" s="13">
        <f>R490*S490+T490</f>
        <v/>
      </c>
      <c r="V490" s="14" t="n"/>
      <c r="W490" s="14" t="n"/>
      <c r="X490" s="14" t="n"/>
      <c r="Y490" s="90" t="n"/>
      <c r="Z490" s="455">
        <f>U490-W490</f>
        <v/>
      </c>
      <c r="AA490" s="456">
        <f>AC490+AH490+AK490+AN490+AQ490+AT490+AW490+AZ490+BC490+BF490+BI490+BL490+BO490</f>
        <v/>
      </c>
      <c r="AB490" s="457" t="n">
        <v>0</v>
      </c>
      <c r="AC490" s="458">
        <f>Z490-AD490-AE490-AB490</f>
        <v/>
      </c>
      <c r="AD490" s="459" t="n"/>
      <c r="AE490" s="462" t="n">
        <v>0</v>
      </c>
      <c r="AF490" s="14" t="n"/>
      <c r="AG490" s="14" t="n"/>
      <c r="AH490" s="14" t="n"/>
      <c r="AI490" s="14" t="n"/>
      <c r="AJ490" s="14" t="n"/>
      <c r="AK490" s="14" t="n"/>
      <c r="AL490" s="14" t="n"/>
      <c r="AM490" s="14" t="n"/>
      <c r="AN490" s="14" t="n"/>
      <c r="AO490" s="14" t="n"/>
      <c r="AP490" s="14" t="n"/>
      <c r="AQ490" s="14" t="n"/>
      <c r="AR490" s="14" t="n"/>
      <c r="AS490" s="14" t="n"/>
      <c r="AT490" s="14" t="n"/>
      <c r="AU490" s="14" t="n"/>
      <c r="AV490" s="14" t="n"/>
      <c r="AW490" s="14" t="n"/>
      <c r="AX490" s="14" t="n"/>
      <c r="AY490" s="14" t="n"/>
      <c r="AZ490" s="14" t="n"/>
      <c r="BA490" s="14" t="n"/>
      <c r="BB490" s="14" t="n"/>
      <c r="BC490" s="14" t="n"/>
      <c r="BD490" s="14" t="n"/>
      <c r="BE490" s="14" t="n"/>
      <c r="BF490" s="14" t="n"/>
      <c r="BG490" s="14" t="n"/>
      <c r="BH490" s="14" t="n"/>
      <c r="BI490" s="14" t="n"/>
      <c r="BJ490" s="14" t="n"/>
      <c r="BK490" s="14" t="n"/>
      <c r="BL490" s="14" t="n"/>
      <c r="BM490" s="14" t="n"/>
      <c r="BN490" s="14" t="n"/>
      <c r="BO490" s="14" t="n"/>
    </row>
    <row r="491" hidden="1" ht="11.85" customHeight="1" thickBot="1">
      <c r="A491" s="14" t="inlineStr">
        <is>
          <t>SP</t>
        </is>
      </c>
      <c r="B491" s="14" t="inlineStr">
        <is>
          <t>12.03.2026</t>
        </is>
      </c>
      <c r="C491" s="139" t="inlineStr">
        <is>
          <t>BRIF-2025-007</t>
        </is>
      </c>
      <c r="D491" s="145" t="n">
        <v>2600217</v>
      </c>
      <c r="E491" s="152" t="inlineStr">
        <is>
          <t>SP0395</t>
        </is>
      </c>
      <c r="F491" s="158" t="inlineStr">
        <is>
          <t>Small label for Disposable Skin Stapler Ref. No. FAS35W "Semi-Finished</t>
        </is>
      </c>
      <c r="G491" s="153" t="n">
        <v>2026000217</v>
      </c>
      <c r="H491" s="153" t="inlineStr">
        <is>
          <t>Jiangsu Brightness Medical Device Co.,Ltd</t>
        </is>
      </c>
      <c r="I491" s="153" t="n"/>
      <c r="J491" s="109" t="inlineStr">
        <is>
          <t>BT20251103-003 AGBJJA 09.12.2030</t>
        </is>
      </c>
      <c r="K491" s="155" t="n"/>
      <c r="L491" s="153" t="inlineStr">
        <is>
          <t>23.11.2025</t>
        </is>
      </c>
      <c r="M491" s="153" t="n"/>
      <c r="N491" s="153" t="inlineStr">
        <is>
          <t>22.11.2028</t>
        </is>
      </c>
      <c r="O491" s="153" t="n"/>
      <c r="P491" s="153" t="n"/>
      <c r="Q491" s="153" t="n"/>
      <c r="R491" s="156" t="n">
        <v>1</v>
      </c>
      <c r="S491" s="157" t="n">
        <v>9792</v>
      </c>
      <c r="T491" s="12" t="n"/>
      <c r="U491" s="13">
        <f>R491*S491+T491</f>
        <v/>
      </c>
      <c r="V491" s="14" t="n"/>
      <c r="W491" s="14" t="n"/>
      <c r="X491" s="14" t="n"/>
      <c r="Y491" s="90" t="n"/>
      <c r="Z491" s="455">
        <f>U491-W491</f>
        <v/>
      </c>
      <c r="AA491" s="456">
        <f>AC491+AH491+AK491+AN491+AQ491+AT491+AW491+AZ491+BC491+BF491+BI491+BL491+BO491</f>
        <v/>
      </c>
      <c r="AB491" s="457" t="n">
        <v>0</v>
      </c>
      <c r="AC491" s="458">
        <f>Z491-AD491-AE491-AB491</f>
        <v/>
      </c>
      <c r="AD491" s="459" t="n"/>
      <c r="AE491" s="462" t="n">
        <v>0</v>
      </c>
      <c r="AF491" s="14" t="n"/>
      <c r="AG491" s="14" t="n"/>
      <c r="AH491" s="14" t="n"/>
      <c r="AI491" s="14" t="n"/>
      <c r="AJ491" s="14" t="n"/>
      <c r="AK491" s="14" t="n"/>
      <c r="AL491" s="14" t="n"/>
      <c r="AM491" s="14" t="n"/>
      <c r="AN491" s="14" t="n"/>
      <c r="AO491" s="14" t="n"/>
      <c r="AP491" s="14" t="n"/>
      <c r="AQ491" s="14" t="n"/>
      <c r="AR491" s="14" t="n"/>
      <c r="AS491" s="14" t="n"/>
      <c r="AT491" s="14" t="n"/>
      <c r="AU491" s="14" t="n"/>
      <c r="AV491" s="14" t="n"/>
      <c r="AW491" s="14" t="n"/>
      <c r="AX491" s="14" t="n"/>
      <c r="AY491" s="14" t="n"/>
      <c r="AZ491" s="14" t="n"/>
      <c r="BA491" s="14" t="n"/>
      <c r="BB491" s="14" t="n"/>
      <c r="BC491" s="14" t="n"/>
      <c r="BD491" s="14" t="n"/>
      <c r="BE491" s="14" t="n"/>
      <c r="BF491" s="14" t="n"/>
      <c r="BG491" s="14" t="n"/>
      <c r="BH491" s="14" t="n"/>
      <c r="BI491" s="14" t="n"/>
      <c r="BJ491" s="14" t="n"/>
      <c r="BK491" s="14" t="n"/>
      <c r="BL491" s="14" t="n"/>
      <c r="BM491" s="14" t="n"/>
      <c r="BN491" s="14" t="n"/>
      <c r="BO491" s="14" t="n"/>
    </row>
    <row r="492" hidden="1" ht="11.85" customHeight="1" thickBot="1">
      <c r="A492" s="14" t="inlineStr">
        <is>
          <t>SP</t>
        </is>
      </c>
      <c r="B492" s="14" t="inlineStr">
        <is>
          <t>12.03.2026</t>
        </is>
      </c>
      <c r="C492" s="139" t="inlineStr">
        <is>
          <t>BRIF-2025-007</t>
        </is>
      </c>
      <c r="D492" s="153" t="n">
        <v>2600218</v>
      </c>
      <c r="E492" s="154" t="inlineStr">
        <is>
          <t>SP0395</t>
        </is>
      </c>
      <c r="F492" s="163" t="inlineStr">
        <is>
          <t>Small label for Disposable Skin Stapler Ref. No. FAS35W "Semi-Finished</t>
        </is>
      </c>
      <c r="G492" s="153" t="n">
        <v>2026000218</v>
      </c>
      <c r="H492" s="153" t="inlineStr">
        <is>
          <t>Jiangsu Brightness Medical Device Co.,Ltd</t>
        </is>
      </c>
      <c r="I492" s="153" t="n"/>
      <c r="J492" s="109" t="inlineStr">
        <is>
          <t>BT20251103-003 AGBJJA 10.12.2030</t>
        </is>
      </c>
      <c r="K492" s="155" t="n"/>
      <c r="L492" s="153" t="inlineStr">
        <is>
          <t>23.11.2025</t>
        </is>
      </c>
      <c r="M492" s="153" t="n"/>
      <c r="N492" s="153" t="inlineStr">
        <is>
          <t>22.11.2028</t>
        </is>
      </c>
      <c r="O492" s="153" t="n"/>
      <c r="P492" s="153" t="n"/>
      <c r="Q492" s="153" t="n"/>
      <c r="R492" s="156" t="n">
        <v>1</v>
      </c>
      <c r="S492" s="157" t="n">
        <v>4712</v>
      </c>
      <c r="T492" s="12" t="n"/>
      <c r="U492" s="13">
        <f>R492*S492+T492</f>
        <v/>
      </c>
      <c r="V492" s="14" t="n"/>
      <c r="W492" s="14" t="n"/>
      <c r="X492" s="14" t="n"/>
      <c r="Y492" s="90" t="n"/>
      <c r="Z492" s="455">
        <f>U492-W492</f>
        <v/>
      </c>
      <c r="AA492" s="456">
        <f>AC492+AH492+AK492+AN492+AQ492+AT492+AW492+AZ492+BC492+BF492+BI492+BL492+BO492</f>
        <v/>
      </c>
      <c r="AB492" s="457" t="n">
        <v>0</v>
      </c>
      <c r="AC492" s="458">
        <f>Z492-AD492-AE492-AB492</f>
        <v/>
      </c>
      <c r="AD492" s="459" t="n"/>
      <c r="AE492" s="462" t="n">
        <v>0</v>
      </c>
      <c r="AF492" s="14" t="n"/>
      <c r="AG492" s="14" t="n"/>
      <c r="AH492" s="14" t="n"/>
      <c r="AI492" s="14" t="n"/>
      <c r="AJ492" s="14" t="n"/>
      <c r="AK492" s="14" t="n"/>
      <c r="AL492" s="14" t="n"/>
      <c r="AM492" s="14" t="n"/>
      <c r="AN492" s="14" t="n"/>
      <c r="AO492" s="14" t="n"/>
      <c r="AP492" s="14" t="n"/>
      <c r="AQ492" s="14" t="n"/>
      <c r="AR492" s="14" t="n"/>
      <c r="AS492" s="14" t="n"/>
      <c r="AT492" s="14" t="n"/>
      <c r="AU492" s="14" t="n"/>
      <c r="AV492" s="14" t="n"/>
      <c r="AW492" s="14" t="n"/>
      <c r="AX492" s="14" t="n"/>
      <c r="AY492" s="14" t="n"/>
      <c r="AZ492" s="14" t="n"/>
      <c r="BA492" s="14" t="n"/>
      <c r="BB492" s="14" t="n"/>
      <c r="BC492" s="14" t="n"/>
      <c r="BD492" s="14" t="n"/>
      <c r="BE492" s="14" t="n"/>
      <c r="BF492" s="14" t="n"/>
      <c r="BG492" s="14" t="n"/>
      <c r="BH492" s="14" t="n"/>
      <c r="BI492" s="14" t="n"/>
      <c r="BJ492" s="14" t="n"/>
      <c r="BK492" s="14" t="n"/>
      <c r="BL492" s="14" t="n"/>
      <c r="BM492" s="14" t="n"/>
      <c r="BN492" s="14" t="n"/>
      <c r="BO492" s="14" t="n"/>
    </row>
    <row r="493" hidden="1" ht="11.85" customHeight="1" thickBot="1">
      <c r="A493" s="14" t="inlineStr">
        <is>
          <t>SP</t>
        </is>
      </c>
      <c r="B493" s="14" t="inlineStr">
        <is>
          <t>12.03.2026</t>
        </is>
      </c>
      <c r="C493" s="139" t="inlineStr">
        <is>
          <t>BRIF-2025-007</t>
        </is>
      </c>
      <c r="D493" s="153" t="n">
        <v>2600219</v>
      </c>
      <c r="E493" s="159" t="inlineStr">
        <is>
          <t>SP0396</t>
        </is>
      </c>
      <c r="F493" s="160" t="inlineStr">
        <is>
          <t>Label for Box-Disposable Skin Stapler Ref. No. FAS35W</t>
        </is>
      </c>
      <c r="G493" s="153" t="n">
        <v>2026000219</v>
      </c>
      <c r="H493" s="153" t="inlineStr">
        <is>
          <t>Jiangsu Brightness Medical Device Co.,Ltd</t>
        </is>
      </c>
      <c r="I493" s="153" t="n"/>
      <c r="J493" s="109" t="inlineStr">
        <is>
          <t>BT20251103-003 AGBWYB 30.11.2030</t>
        </is>
      </c>
      <c r="K493" s="155" t="n"/>
      <c r="L493" s="153" t="inlineStr">
        <is>
          <t>23.11.2025</t>
        </is>
      </c>
      <c r="M493" s="153" t="n"/>
      <c r="N493" s="153" t="inlineStr">
        <is>
          <t>22.11.2028</t>
        </is>
      </c>
      <c r="O493" s="14" t="n"/>
      <c r="P493" s="14" t="n"/>
      <c r="Q493" s="14" t="n"/>
      <c r="R493" s="21" t="n">
        <v>1</v>
      </c>
      <c r="S493" s="12" t="n">
        <v>980</v>
      </c>
      <c r="T493" s="12" t="n"/>
      <c r="U493" s="13">
        <f>R493*S493+T493</f>
        <v/>
      </c>
      <c r="V493" s="14" t="n"/>
      <c r="W493" s="14" t="n"/>
      <c r="X493" s="14" t="n"/>
      <c r="Y493" s="90" t="n"/>
      <c r="Z493" s="455">
        <f>U493-W493</f>
        <v/>
      </c>
      <c r="AA493" s="456">
        <f>AC493+AH493+AK493+AN493+AQ493+AT493+AW493+AZ493+BC493+BF493+BI493+BL493+BO493</f>
        <v/>
      </c>
      <c r="AB493" s="457" t="n">
        <v>0</v>
      </c>
      <c r="AC493" s="458">
        <f>Z493-AD493-AE493-AB493</f>
        <v/>
      </c>
      <c r="AD493" s="459" t="n"/>
      <c r="AE493" s="462" t="n">
        <v>0</v>
      </c>
      <c r="AF493" s="14" t="n"/>
      <c r="AG493" s="14" t="n"/>
      <c r="AH493" s="14" t="n"/>
      <c r="AI493" s="14" t="n"/>
      <c r="AJ493" s="14" t="n"/>
      <c r="AK493" s="14" t="n"/>
      <c r="AL493" s="14" t="n"/>
      <c r="AM493" s="14" t="n"/>
      <c r="AN493" s="14" t="n"/>
      <c r="AO493" s="14" t="n"/>
      <c r="AP493" s="14" t="n"/>
      <c r="AQ493" s="14" t="n"/>
      <c r="AR493" s="14" t="n"/>
      <c r="AS493" s="14" t="n"/>
      <c r="AT493" s="14" t="n"/>
      <c r="AU493" s="14" t="n"/>
      <c r="AV493" s="14" t="n"/>
      <c r="AW493" s="14" t="n"/>
      <c r="AX493" s="14" t="n"/>
      <c r="AY493" s="14" t="n"/>
      <c r="AZ493" s="14" t="n"/>
      <c r="BA493" s="14" t="n"/>
      <c r="BB493" s="14" t="n"/>
      <c r="BC493" s="14" t="n"/>
      <c r="BD493" s="14" t="n"/>
      <c r="BE493" s="14" t="n"/>
      <c r="BF493" s="14" t="n"/>
      <c r="BG493" s="14" t="n"/>
      <c r="BH493" s="14" t="n"/>
      <c r="BI493" s="14" t="n"/>
      <c r="BJ493" s="14" t="n"/>
      <c r="BK493" s="14" t="n"/>
      <c r="BL493" s="14" t="n"/>
      <c r="BM493" s="14" t="n"/>
      <c r="BN493" s="14" t="n"/>
      <c r="BO493" s="14" t="n"/>
    </row>
    <row r="494" hidden="1" ht="11.85" customHeight="1" thickBot="1">
      <c r="A494" s="14" t="inlineStr">
        <is>
          <t>SP</t>
        </is>
      </c>
      <c r="B494" s="14" t="inlineStr">
        <is>
          <t>12.03.2026</t>
        </is>
      </c>
      <c r="C494" s="139" t="inlineStr">
        <is>
          <t>BRIF-2025-007</t>
        </is>
      </c>
      <c r="D494" s="153" t="n">
        <v>2600220</v>
      </c>
      <c r="E494" s="159" t="inlineStr">
        <is>
          <t>SP0396</t>
        </is>
      </c>
      <c r="F494" s="160" t="inlineStr">
        <is>
          <t>Label for Box-Disposable Skin Stapler Ref. No. FAS35W</t>
        </is>
      </c>
      <c r="G494" s="153" t="n">
        <v>2026000220</v>
      </c>
      <c r="H494" s="153" t="inlineStr">
        <is>
          <t>Jiangsu Brightness Medical Device Co.,Ltd</t>
        </is>
      </c>
      <c r="I494" s="153" t="n"/>
      <c r="J494" s="109" t="inlineStr">
        <is>
          <t>BT20251103-003 AGBWYB 01.12.2030</t>
        </is>
      </c>
      <c r="K494" s="155" t="n"/>
      <c r="L494" s="153" t="inlineStr">
        <is>
          <t>23.11.2025</t>
        </is>
      </c>
      <c r="M494" s="153" t="n"/>
      <c r="N494" s="153" t="inlineStr">
        <is>
          <t>22.11.2028</t>
        </is>
      </c>
      <c r="O494" s="14" t="n"/>
      <c r="P494" s="14" t="n"/>
      <c r="Q494" s="14" t="n"/>
      <c r="R494" s="21" t="n">
        <v>1</v>
      </c>
      <c r="S494" s="12" t="n">
        <v>517</v>
      </c>
      <c r="T494" s="12" t="n"/>
      <c r="U494" s="13">
        <f>R494*S494+T494</f>
        <v/>
      </c>
      <c r="V494" s="14" t="n"/>
      <c r="W494" s="14" t="n"/>
      <c r="X494" s="14" t="n"/>
      <c r="Y494" s="90" t="n"/>
      <c r="Z494" s="455">
        <f>U494-W494</f>
        <v/>
      </c>
      <c r="AA494" s="456">
        <f>AC494+AH494+AK494+AN494+AQ494+AT494+AW494+AZ494+BC494+BF494+BI494+BL494+BO494</f>
        <v/>
      </c>
      <c r="AB494" s="457" t="n">
        <v>0</v>
      </c>
      <c r="AC494" s="458">
        <f>Z494-AD494-AE494-AB494</f>
        <v/>
      </c>
      <c r="AD494" s="459" t="n"/>
      <c r="AE494" s="462" t="n">
        <v>0</v>
      </c>
      <c r="AF494" s="14" t="n"/>
      <c r="AG494" s="14" t="n"/>
      <c r="AH494" s="14" t="n"/>
      <c r="AI494" s="14" t="n"/>
      <c r="AJ494" s="14" t="n"/>
      <c r="AK494" s="14" t="n"/>
      <c r="AL494" s="14" t="n"/>
      <c r="AM494" s="14" t="n"/>
      <c r="AN494" s="14" t="n"/>
      <c r="AO494" s="14" t="n"/>
      <c r="AP494" s="14" t="n"/>
      <c r="AQ494" s="14" t="n"/>
      <c r="AR494" s="14" t="n"/>
      <c r="AS494" s="14" t="n"/>
      <c r="AT494" s="14" t="n"/>
      <c r="AU494" s="14" t="n"/>
      <c r="AV494" s="14" t="n"/>
      <c r="AW494" s="14" t="n"/>
      <c r="AX494" s="14" t="n"/>
      <c r="AY494" s="14" t="n"/>
      <c r="AZ494" s="14" t="n"/>
      <c r="BA494" s="14" t="n"/>
      <c r="BB494" s="14" t="n"/>
      <c r="BC494" s="14" t="n"/>
      <c r="BD494" s="14" t="n"/>
      <c r="BE494" s="14" t="n"/>
      <c r="BF494" s="14" t="n"/>
      <c r="BG494" s="14" t="n"/>
      <c r="BH494" s="14" t="n"/>
      <c r="BI494" s="14" t="n"/>
      <c r="BJ494" s="14" t="n"/>
      <c r="BK494" s="14" t="n"/>
      <c r="BL494" s="14" t="n"/>
      <c r="BM494" s="14" t="n"/>
      <c r="BN494" s="14" t="n"/>
      <c r="BO494" s="14" t="n"/>
    </row>
    <row r="495" hidden="1" ht="11.85" customHeight="1" thickBot="1">
      <c r="A495" s="14" t="inlineStr">
        <is>
          <t>SP</t>
        </is>
      </c>
      <c r="B495" s="14" t="inlineStr">
        <is>
          <t>12.03.2026</t>
        </is>
      </c>
      <c r="C495" s="139" t="inlineStr">
        <is>
          <t>BRIF-2025-007</t>
        </is>
      </c>
      <c r="D495" s="153" t="n">
        <v>2600221</v>
      </c>
      <c r="E495" s="159" t="inlineStr">
        <is>
          <t>SP0396</t>
        </is>
      </c>
      <c r="F495" s="160" t="inlineStr">
        <is>
          <t>Label for Box-Disposable Skin Stapler Ref. No. FAS35W</t>
        </is>
      </c>
      <c r="G495" s="153" t="n">
        <v>2026000221</v>
      </c>
      <c r="H495" s="153" t="inlineStr">
        <is>
          <t>Jiangsu Brightness Medical Device Co.,Ltd</t>
        </is>
      </c>
      <c r="I495" s="153" t="n"/>
      <c r="J495" s="109" t="inlineStr">
        <is>
          <t>BT20251103-003 AGBWYB 02.12.2030</t>
        </is>
      </c>
      <c r="K495" s="155" t="n"/>
      <c r="L495" s="153" t="inlineStr">
        <is>
          <t>23.11.2025</t>
        </is>
      </c>
      <c r="M495" s="153" t="n"/>
      <c r="N495" s="153" t="inlineStr">
        <is>
          <t>22.11.2028</t>
        </is>
      </c>
      <c r="O495" s="14" t="n"/>
      <c r="P495" s="14" t="n"/>
      <c r="Q495" s="14" t="n"/>
      <c r="R495" s="21" t="n">
        <v>1</v>
      </c>
      <c r="S495" s="12" t="n">
        <v>1523</v>
      </c>
      <c r="T495" s="12" t="n"/>
      <c r="U495" s="13">
        <f>R495*S495+T495</f>
        <v/>
      </c>
      <c r="V495" s="14" t="n"/>
      <c r="W495" s="14" t="n"/>
      <c r="X495" s="14" t="n"/>
      <c r="Y495" s="90" t="n"/>
      <c r="Z495" s="455">
        <f>U495-W495</f>
        <v/>
      </c>
      <c r="AA495" s="456">
        <f>AC495+AH495+AK495+AN495+AQ495+AT495+AW495+AZ495+BC495+BF495+BI495+BL495+BO495</f>
        <v/>
      </c>
      <c r="AB495" s="457" t="n">
        <v>0</v>
      </c>
      <c r="AC495" s="458">
        <f>Z495-AD495-AE495-AB495</f>
        <v/>
      </c>
      <c r="AD495" s="459" t="n"/>
      <c r="AE495" s="462" t="n">
        <v>0</v>
      </c>
      <c r="AF495" s="14" t="n"/>
      <c r="AG495" s="14" t="n"/>
      <c r="AH495" s="14" t="n"/>
      <c r="AI495" s="14" t="n"/>
      <c r="AJ495" s="14" t="n"/>
      <c r="AK495" s="14" t="n"/>
      <c r="AL495" s="14" t="n"/>
      <c r="AM495" s="14" t="n"/>
      <c r="AN495" s="14" t="n"/>
      <c r="AO495" s="14" t="n"/>
      <c r="AP495" s="14" t="n"/>
      <c r="AQ495" s="14" t="n"/>
      <c r="AR495" s="14" t="n"/>
      <c r="AS495" s="14" t="n"/>
      <c r="AT495" s="14" t="n"/>
      <c r="AU495" s="14" t="n"/>
      <c r="AV495" s="14" t="n"/>
      <c r="AW495" s="14" t="n"/>
      <c r="AX495" s="14" t="n"/>
      <c r="AY495" s="14" t="n"/>
      <c r="AZ495" s="14" t="n"/>
      <c r="BA495" s="14" t="n"/>
      <c r="BB495" s="14" t="n"/>
      <c r="BC495" s="14" t="n"/>
      <c r="BD495" s="14" t="n"/>
      <c r="BE495" s="14" t="n"/>
      <c r="BF495" s="14" t="n"/>
      <c r="BG495" s="14" t="n"/>
      <c r="BH495" s="14" t="n"/>
      <c r="BI495" s="14" t="n"/>
      <c r="BJ495" s="14" t="n"/>
      <c r="BK495" s="14" t="n"/>
      <c r="BL495" s="14" t="n"/>
      <c r="BM495" s="14" t="n"/>
      <c r="BN495" s="14" t="n"/>
      <c r="BO495" s="14" t="n"/>
    </row>
    <row r="496" hidden="1" ht="11.85" customHeight="1" thickBot="1">
      <c r="A496" s="14" t="inlineStr">
        <is>
          <t>SP</t>
        </is>
      </c>
      <c r="B496" s="14" t="inlineStr">
        <is>
          <t>12.03.2026</t>
        </is>
      </c>
      <c r="C496" s="139" t="inlineStr">
        <is>
          <t>BRIF-2025-007</t>
        </is>
      </c>
      <c r="D496" s="153" t="n">
        <v>2600222</v>
      </c>
      <c r="E496" s="159" t="inlineStr">
        <is>
          <t>SP0396</t>
        </is>
      </c>
      <c r="F496" s="160" t="inlineStr">
        <is>
          <t>Label for Box-Disposable Skin Stapler Ref. No. FAS35W</t>
        </is>
      </c>
      <c r="G496" s="153" t="n">
        <v>2026000222</v>
      </c>
      <c r="H496" s="153" t="inlineStr">
        <is>
          <t>Jiangsu Brightness Medical Device Co.,Ltd</t>
        </is>
      </c>
      <c r="I496" s="153" t="n"/>
      <c r="J496" s="109" t="inlineStr">
        <is>
          <t>BT20251103-003 AGBWYB 03.12.2030</t>
        </is>
      </c>
      <c r="K496" s="155" t="n"/>
      <c r="L496" s="153" t="inlineStr">
        <is>
          <t>23.11.2025</t>
        </is>
      </c>
      <c r="M496" s="153" t="n"/>
      <c r="N496" s="153" t="inlineStr">
        <is>
          <t>22.11.2028</t>
        </is>
      </c>
      <c r="O496" s="14" t="n"/>
      <c r="P496" s="14" t="n"/>
      <c r="Q496" s="14" t="n"/>
      <c r="R496" s="21" t="n">
        <v>1</v>
      </c>
      <c r="S496" s="12" t="n">
        <v>1980</v>
      </c>
      <c r="T496" s="12" t="n"/>
      <c r="U496" s="13">
        <f>R496*S496+T496</f>
        <v/>
      </c>
      <c r="V496" s="14" t="n"/>
      <c r="W496" s="14" t="n"/>
      <c r="X496" s="14" t="n"/>
      <c r="Y496" s="90" t="n"/>
      <c r="Z496" s="455">
        <f>U496-W496</f>
        <v/>
      </c>
      <c r="AA496" s="456">
        <f>AC496+AH496+AK496+AN496+AQ496+AT496+AW496+AZ496+BC496+BF496+BI496+BL496+BO496</f>
        <v/>
      </c>
      <c r="AB496" s="457" t="n">
        <v>0</v>
      </c>
      <c r="AC496" s="458">
        <f>Z496-AD496-AE496-AB496</f>
        <v/>
      </c>
      <c r="AD496" s="459" t="n"/>
      <c r="AE496" s="462" t="n">
        <v>0</v>
      </c>
      <c r="AF496" s="14" t="n"/>
      <c r="AG496" s="14" t="n"/>
      <c r="AH496" s="14" t="n"/>
      <c r="AI496" s="14" t="n"/>
      <c r="AJ496" s="14" t="n"/>
      <c r="AK496" s="14" t="n"/>
      <c r="AL496" s="14" t="n"/>
      <c r="AM496" s="14" t="n"/>
      <c r="AN496" s="14" t="n"/>
      <c r="AO496" s="14" t="n"/>
      <c r="AP496" s="14" t="n"/>
      <c r="AQ496" s="14" t="n"/>
      <c r="AR496" s="14" t="n"/>
      <c r="AS496" s="14" t="n"/>
      <c r="AT496" s="14" t="n"/>
      <c r="AU496" s="14" t="n"/>
      <c r="AV496" s="14" t="n"/>
      <c r="AW496" s="14" t="n"/>
      <c r="AX496" s="14" t="n"/>
      <c r="AY496" s="14" t="n"/>
      <c r="AZ496" s="14" t="n"/>
      <c r="BA496" s="14" t="n"/>
      <c r="BB496" s="14" t="n"/>
      <c r="BC496" s="14" t="n"/>
      <c r="BD496" s="14" t="n"/>
      <c r="BE496" s="14" t="n"/>
      <c r="BF496" s="14" t="n"/>
      <c r="BG496" s="14" t="n"/>
      <c r="BH496" s="14" t="n"/>
      <c r="BI496" s="14" t="n"/>
      <c r="BJ496" s="14" t="n"/>
      <c r="BK496" s="14" t="n"/>
      <c r="BL496" s="14" t="n"/>
      <c r="BM496" s="14" t="n"/>
      <c r="BN496" s="14" t="n"/>
      <c r="BO496" s="14" t="n"/>
    </row>
    <row r="497" hidden="1" ht="11.85" customHeight="1" thickBot="1">
      <c r="A497" s="14" t="inlineStr">
        <is>
          <t>SP</t>
        </is>
      </c>
      <c r="B497" s="14" t="inlineStr">
        <is>
          <t>12.03.2026</t>
        </is>
      </c>
      <c r="C497" s="139" t="inlineStr">
        <is>
          <t>BRIF-2025-007</t>
        </is>
      </c>
      <c r="D497" s="153" t="n">
        <v>2600223</v>
      </c>
      <c r="E497" s="159" t="inlineStr">
        <is>
          <t>SP0396</t>
        </is>
      </c>
      <c r="F497" s="160" t="inlineStr">
        <is>
          <t>Label for Box-Disposable Skin Stapler Ref. No. FAS35W</t>
        </is>
      </c>
      <c r="G497" s="153" t="n">
        <v>2026000223</v>
      </c>
      <c r="H497" s="153" t="inlineStr">
        <is>
          <t>Jiangsu Brightness Medical Device Co.,Ltd</t>
        </is>
      </c>
      <c r="I497" s="153" t="n"/>
      <c r="J497" s="109" t="inlineStr">
        <is>
          <t>BT20251103-003 AGBJJA 07.12.2030</t>
        </is>
      </c>
      <c r="K497" s="155" t="n"/>
      <c r="L497" s="153" t="inlineStr">
        <is>
          <t>23.11.2025</t>
        </is>
      </c>
      <c r="M497" s="153" t="n"/>
      <c r="N497" s="153" t="inlineStr">
        <is>
          <t>22.11.2028</t>
        </is>
      </c>
      <c r="O497" s="14" t="n"/>
      <c r="P497" s="14" t="n"/>
      <c r="Q497" s="14" t="n"/>
      <c r="R497" s="21" t="n">
        <v>1</v>
      </c>
      <c r="S497" s="12" t="n">
        <v>1509</v>
      </c>
      <c r="T497" s="12" t="n"/>
      <c r="U497" s="13">
        <f>R497*S497+T497</f>
        <v/>
      </c>
      <c r="V497" s="14" t="n"/>
      <c r="W497" s="14" t="n"/>
      <c r="X497" s="14" t="n"/>
      <c r="Y497" s="90" t="n"/>
      <c r="Z497" s="455">
        <f>U497-W497</f>
        <v/>
      </c>
      <c r="AA497" s="456">
        <f>AC497+AH497+AK497+AN497+AQ497+AT497+AW497+AZ497+BC497+BF497+BI497+BL497+BO497</f>
        <v/>
      </c>
      <c r="AB497" s="457" t="n">
        <v>0</v>
      </c>
      <c r="AC497" s="458">
        <f>Z497-AD497-AE497-AB497</f>
        <v/>
      </c>
      <c r="AD497" s="459" t="n"/>
      <c r="AE497" s="462" t="n">
        <v>0</v>
      </c>
      <c r="AF497" s="14" t="n"/>
      <c r="AG497" s="14" t="n"/>
      <c r="AH497" s="14" t="n"/>
      <c r="AI497" s="14" t="n"/>
      <c r="AJ497" s="14" t="n"/>
      <c r="AK497" s="14" t="n"/>
      <c r="AL497" s="14" t="n"/>
      <c r="AM497" s="14" t="n"/>
      <c r="AN497" s="14" t="n"/>
      <c r="AO497" s="14" t="n"/>
      <c r="AP497" s="14" t="n"/>
      <c r="AQ497" s="14" t="n"/>
      <c r="AR497" s="14" t="n"/>
      <c r="AS497" s="14" t="n"/>
      <c r="AT497" s="14" t="n"/>
      <c r="AU497" s="14" t="n"/>
      <c r="AV497" s="14" t="n"/>
      <c r="AW497" s="14" t="n"/>
      <c r="AX497" s="14" t="n"/>
      <c r="AY497" s="14" t="n"/>
      <c r="AZ497" s="14" t="n"/>
      <c r="BA497" s="14" t="n"/>
      <c r="BB497" s="14" t="n"/>
      <c r="BC497" s="14" t="n"/>
      <c r="BD497" s="14" t="n"/>
      <c r="BE497" s="14" t="n"/>
      <c r="BF497" s="14" t="n"/>
      <c r="BG497" s="14" t="n"/>
      <c r="BH497" s="14" t="n"/>
      <c r="BI497" s="14" t="n"/>
      <c r="BJ497" s="14" t="n"/>
      <c r="BK497" s="14" t="n"/>
      <c r="BL497" s="14" t="n"/>
      <c r="BM497" s="14" t="n"/>
      <c r="BN497" s="14" t="n"/>
      <c r="BO497" s="14" t="n"/>
    </row>
    <row r="498" hidden="1" ht="11.85" customHeight="1" thickBot="1">
      <c r="A498" s="14" t="inlineStr">
        <is>
          <t>SP</t>
        </is>
      </c>
      <c r="B498" s="14" t="inlineStr">
        <is>
          <t>12.03.2026</t>
        </is>
      </c>
      <c r="C498" s="139" t="inlineStr">
        <is>
          <t>BRIF-2025-007</t>
        </is>
      </c>
      <c r="D498" s="153" t="n">
        <v>2600224</v>
      </c>
      <c r="E498" s="159" t="inlineStr">
        <is>
          <t>SP0396</t>
        </is>
      </c>
      <c r="F498" s="160" t="inlineStr">
        <is>
          <t>Label for Box-Disposable Skin Stapler Ref. No. FAS35W</t>
        </is>
      </c>
      <c r="G498" s="153" t="n">
        <v>2026000224</v>
      </c>
      <c r="H498" s="153" t="inlineStr">
        <is>
          <t>Jiangsu Brightness Medical Device Co.,Ltd</t>
        </is>
      </c>
      <c r="I498" s="153" t="n"/>
      <c r="J498" s="109" t="inlineStr">
        <is>
          <t>BT20251103-003 AGBJJA 08.12.2030</t>
        </is>
      </c>
      <c r="K498" s="155" t="n"/>
      <c r="L498" s="153" t="inlineStr">
        <is>
          <t>23.11.2025</t>
        </is>
      </c>
      <c r="M498" s="153" t="n"/>
      <c r="N498" s="153" t="inlineStr">
        <is>
          <t>22.11.2028</t>
        </is>
      </c>
      <c r="O498" s="14" t="n"/>
      <c r="P498" s="14" t="n"/>
      <c r="Q498" s="14" t="n"/>
      <c r="R498" s="21" t="n">
        <v>1</v>
      </c>
      <c r="S498" s="12" t="n">
        <v>2040</v>
      </c>
      <c r="T498" s="12" t="n"/>
      <c r="U498" s="13">
        <f>R498*S498+T498</f>
        <v/>
      </c>
      <c r="V498" s="14" t="n"/>
      <c r="W498" s="14" t="n"/>
      <c r="X498" s="14" t="n"/>
      <c r="Y498" s="90" t="n"/>
      <c r="Z498" s="455">
        <f>U498-W498</f>
        <v/>
      </c>
      <c r="AA498" s="456">
        <f>AC498+AH498+AK498+AN498+AQ498+AT498+AW498+AZ498+BC498+BF498+BI498+BL498+BO498</f>
        <v/>
      </c>
      <c r="AB498" s="457" t="n">
        <v>0</v>
      </c>
      <c r="AC498" s="458">
        <f>Z498-AD498-AE498-AB498</f>
        <v/>
      </c>
      <c r="AD498" s="459" t="n"/>
      <c r="AE498" s="462" t="n">
        <v>0</v>
      </c>
      <c r="AF498" s="14" t="n"/>
      <c r="AG498" s="14" t="n"/>
      <c r="AH498" s="14" t="n"/>
      <c r="AI498" s="14" t="n"/>
      <c r="AJ498" s="14" t="n"/>
      <c r="AK498" s="14" t="n"/>
      <c r="AL498" s="14" t="n"/>
      <c r="AM498" s="14" t="n"/>
      <c r="AN498" s="14" t="n"/>
      <c r="AO498" s="14" t="n"/>
      <c r="AP498" s="14" t="n"/>
      <c r="AQ498" s="14" t="n"/>
      <c r="AR498" s="14" t="n"/>
      <c r="AS498" s="14" t="n"/>
      <c r="AT498" s="14" t="n"/>
      <c r="AU498" s="14" t="n"/>
      <c r="AV498" s="14" t="n"/>
      <c r="AW498" s="14" t="n"/>
      <c r="AX498" s="14" t="n"/>
      <c r="AY498" s="14" t="n"/>
      <c r="AZ498" s="14" t="n"/>
      <c r="BA498" s="14" t="n"/>
      <c r="BB498" s="14" t="n"/>
      <c r="BC498" s="14" t="n"/>
      <c r="BD498" s="14" t="n"/>
      <c r="BE498" s="14" t="n"/>
      <c r="BF498" s="14" t="n"/>
      <c r="BG498" s="14" t="n"/>
      <c r="BH498" s="14" t="n"/>
      <c r="BI498" s="14" t="n"/>
      <c r="BJ498" s="14" t="n"/>
      <c r="BK498" s="14" t="n"/>
      <c r="BL498" s="14" t="n"/>
      <c r="BM498" s="14" t="n"/>
      <c r="BN498" s="14" t="n"/>
      <c r="BO498" s="14" t="n"/>
    </row>
    <row r="499" hidden="1" ht="11.85" customHeight="1" thickBot="1">
      <c r="A499" s="14" t="inlineStr">
        <is>
          <t>SP</t>
        </is>
      </c>
      <c r="B499" s="14" t="inlineStr">
        <is>
          <t>12.03.2026</t>
        </is>
      </c>
      <c r="C499" s="139" t="inlineStr">
        <is>
          <t>BRIF-2025-007</t>
        </is>
      </c>
      <c r="D499" s="153" t="n">
        <v>2600225</v>
      </c>
      <c r="E499" s="159" t="inlineStr">
        <is>
          <t>SP0396</t>
        </is>
      </c>
      <c r="F499" s="160" t="inlineStr">
        <is>
          <t>Label for Box-Disposable Skin Stapler Ref. No. FAS35W</t>
        </is>
      </c>
      <c r="G499" s="153" t="n">
        <v>2026000225</v>
      </c>
      <c r="H499" s="153" t="inlineStr">
        <is>
          <t>Jiangsu Brightness Medical Device Co.,Ltd</t>
        </is>
      </c>
      <c r="I499" s="153" t="n"/>
      <c r="J499" s="109" t="inlineStr">
        <is>
          <t>BT20251103-003 AGBJJA 09.12.2030</t>
        </is>
      </c>
      <c r="K499" s="155" t="n"/>
      <c r="L499" s="153" t="inlineStr">
        <is>
          <t>23.11.2025</t>
        </is>
      </c>
      <c r="M499" s="153" t="n"/>
      <c r="N499" s="153" t="inlineStr">
        <is>
          <t>22.11.2028</t>
        </is>
      </c>
      <c r="O499" s="14" t="n"/>
      <c r="P499" s="14" t="n"/>
      <c r="Q499" s="14" t="n"/>
      <c r="R499" s="21" t="n">
        <v>1</v>
      </c>
      <c r="S499" s="12" t="n">
        <v>980</v>
      </c>
      <c r="T499" s="12" t="n"/>
      <c r="U499" s="13">
        <f>R499*S499+T499</f>
        <v/>
      </c>
      <c r="V499" s="14" t="n"/>
      <c r="W499" s="14" t="n"/>
      <c r="X499" s="14" t="n"/>
      <c r="Y499" s="90" t="n"/>
      <c r="Z499" s="455">
        <f>U499-W499</f>
        <v/>
      </c>
      <c r="AA499" s="456">
        <f>AC499+AH499+AK499+AN499+AQ499+AT499+AW499+AZ499+BC499+BF499+BI499+BL499+BO499</f>
        <v/>
      </c>
      <c r="AB499" s="457" t="n">
        <v>0</v>
      </c>
      <c r="AC499" s="458">
        <f>Z499-AD499-AE499-AB499</f>
        <v/>
      </c>
      <c r="AD499" s="459" t="n"/>
      <c r="AE499" s="462" t="n">
        <v>0</v>
      </c>
      <c r="AF499" s="14" t="n"/>
      <c r="AG499" s="14" t="n"/>
      <c r="AH499" s="14" t="n"/>
      <c r="AI499" s="14" t="n"/>
      <c r="AJ499" s="14" t="n"/>
      <c r="AK499" s="14" t="n"/>
      <c r="AL499" s="14" t="n"/>
      <c r="AM499" s="14" t="n"/>
      <c r="AN499" s="14" t="n"/>
      <c r="AO499" s="14" t="n"/>
      <c r="AP499" s="14" t="n"/>
      <c r="AQ499" s="14" t="n"/>
      <c r="AR499" s="14" t="n"/>
      <c r="AS499" s="14" t="n"/>
      <c r="AT499" s="14" t="n"/>
      <c r="AU499" s="14" t="n"/>
      <c r="AV499" s="14" t="n"/>
      <c r="AW499" s="14" t="n"/>
      <c r="AX499" s="14" t="n"/>
      <c r="AY499" s="14" t="n"/>
      <c r="AZ499" s="14" t="n"/>
      <c r="BA499" s="14" t="n"/>
      <c r="BB499" s="14" t="n"/>
      <c r="BC499" s="14" t="n"/>
      <c r="BD499" s="14" t="n"/>
      <c r="BE499" s="14" t="n"/>
      <c r="BF499" s="14" t="n"/>
      <c r="BG499" s="14" t="n"/>
      <c r="BH499" s="14" t="n"/>
      <c r="BI499" s="14" t="n"/>
      <c r="BJ499" s="14" t="n"/>
      <c r="BK499" s="14" t="n"/>
      <c r="BL499" s="14" t="n"/>
      <c r="BM499" s="14" t="n"/>
      <c r="BN499" s="14" t="n"/>
      <c r="BO499" s="14" t="n"/>
    </row>
    <row r="500" hidden="1" ht="11.85" customHeight="1" thickBot="1">
      <c r="A500" s="14" t="inlineStr">
        <is>
          <t>SP</t>
        </is>
      </c>
      <c r="B500" s="14" t="inlineStr">
        <is>
          <t>12.03.2026</t>
        </is>
      </c>
      <c r="C500" s="139" t="inlineStr">
        <is>
          <t>BRIF-2025-007</t>
        </is>
      </c>
      <c r="D500" s="153" t="n">
        <v>2600226</v>
      </c>
      <c r="E500" s="159" t="inlineStr">
        <is>
          <t>SP0396</t>
        </is>
      </c>
      <c r="F500" s="160" t="inlineStr">
        <is>
          <t>Label for Box-Disposable Skin Stapler Ref. No. FAS35W</t>
        </is>
      </c>
      <c r="G500" s="153" t="n">
        <v>2026000226</v>
      </c>
      <c r="H500" s="153" t="inlineStr">
        <is>
          <t>Jiangsu Brightness Medical Device Co.,Ltd</t>
        </is>
      </c>
      <c r="I500" s="153" t="n"/>
      <c r="J500" s="109" t="inlineStr">
        <is>
          <t>BT20251103-003 AGBJJA 10.12.2030</t>
        </is>
      </c>
      <c r="K500" s="155" t="n"/>
      <c r="L500" s="153" t="inlineStr">
        <is>
          <t>23.11.2025</t>
        </is>
      </c>
      <c r="M500" s="153" t="n"/>
      <c r="N500" s="153" t="inlineStr">
        <is>
          <t>22.11.2028</t>
        </is>
      </c>
      <c r="O500" s="14" t="n"/>
      <c r="P500" s="14" t="n"/>
      <c r="Q500" s="14" t="n"/>
      <c r="R500" s="21" t="n">
        <v>1</v>
      </c>
      <c r="S500" s="12" t="n">
        <v>471</v>
      </c>
      <c r="T500" s="12" t="n"/>
      <c r="U500" s="13">
        <f>R500*S500+T500</f>
        <v/>
      </c>
      <c r="V500" s="14" t="n"/>
      <c r="W500" s="14" t="n"/>
      <c r="X500" s="14" t="n"/>
      <c r="Y500" s="90" t="n"/>
      <c r="Z500" s="455">
        <f>U500-W500</f>
        <v/>
      </c>
      <c r="AA500" s="456">
        <f>AC500+AH500+AK500+AN500+AQ500+AT500+AW500+AZ500+BC500+BF500+BI500+BL500+BO500</f>
        <v/>
      </c>
      <c r="AB500" s="457" t="n">
        <v>0</v>
      </c>
      <c r="AC500" s="458">
        <f>Z500-AD500-AE500-AB500</f>
        <v/>
      </c>
      <c r="AD500" s="459" t="n"/>
      <c r="AE500" s="462" t="n">
        <v>0</v>
      </c>
      <c r="AF500" s="14" t="n"/>
      <c r="AG500" s="14" t="n"/>
      <c r="AH500" s="14" t="n"/>
      <c r="AI500" s="14" t="n"/>
      <c r="AJ500" s="14" t="n"/>
      <c r="AK500" s="14" t="n"/>
      <c r="AL500" s="14" t="n"/>
      <c r="AM500" s="14" t="n"/>
      <c r="AN500" s="14" t="n"/>
      <c r="AO500" s="14" t="n"/>
      <c r="AP500" s="14" t="n"/>
      <c r="AQ500" s="14" t="n"/>
      <c r="AR500" s="14" t="n"/>
      <c r="AS500" s="14" t="n"/>
      <c r="AT500" s="14" t="n"/>
      <c r="AU500" s="14" t="n"/>
      <c r="AV500" s="14" t="n"/>
      <c r="AW500" s="14" t="n"/>
      <c r="AX500" s="14" t="n"/>
      <c r="AY500" s="14" t="n"/>
      <c r="AZ500" s="14" t="n"/>
      <c r="BA500" s="14" t="n"/>
      <c r="BB500" s="14" t="n"/>
      <c r="BC500" s="14" t="n"/>
      <c r="BD500" s="14" t="n"/>
      <c r="BE500" s="14" t="n"/>
      <c r="BF500" s="14" t="n"/>
      <c r="BG500" s="14" t="n"/>
      <c r="BH500" s="14" t="n"/>
      <c r="BI500" s="14" t="n"/>
      <c r="BJ500" s="14" t="n"/>
      <c r="BK500" s="14" t="n"/>
      <c r="BL500" s="14" t="n"/>
      <c r="BM500" s="14" t="n"/>
      <c r="BN500" s="14" t="n"/>
      <c r="BO500" s="14" t="n"/>
    </row>
    <row r="501" hidden="1" ht="11.85" customHeight="1">
      <c r="A501" s="14" t="inlineStr">
        <is>
          <t>SP</t>
        </is>
      </c>
      <c r="B501" s="14" t="inlineStr">
        <is>
          <t>12.03.2026</t>
        </is>
      </c>
      <c r="C501" s="139" t="inlineStr">
        <is>
          <t>BRIF-2025-007</t>
        </is>
      </c>
      <c r="D501" s="153" t="n">
        <v>2600227</v>
      </c>
      <c r="E501" s="162" t="inlineStr">
        <is>
          <t>SP0397</t>
        </is>
      </c>
      <c r="F501" s="163" t="inlineStr">
        <is>
          <t>Larg label for Disposable Skin Stapler Ref. No. FAS35W "Semi-Finished</t>
        </is>
      </c>
      <c r="G501" s="153" t="n">
        <v>2026000227</v>
      </c>
      <c r="H501" s="153" t="inlineStr">
        <is>
          <t>Jiangsu Brightness Medical Device Co.,Ltd</t>
        </is>
      </c>
      <c r="I501" s="87" t="n"/>
      <c r="J501" s="109" t="inlineStr">
        <is>
          <t>BT20251103-003 AGBWYB 30.11.2030</t>
        </is>
      </c>
      <c r="K501" s="155" t="n"/>
      <c r="L501" s="153" t="inlineStr">
        <is>
          <t>23.11.2025</t>
        </is>
      </c>
      <c r="M501" s="153" t="n"/>
      <c r="N501" s="153" t="inlineStr">
        <is>
          <t>22.11.2028</t>
        </is>
      </c>
      <c r="O501" s="153" t="n"/>
      <c r="P501" s="153" t="n"/>
      <c r="Q501" s="153" t="n"/>
      <c r="R501" s="156" t="n">
        <v>1</v>
      </c>
      <c r="S501" s="157" t="n">
        <v>9792</v>
      </c>
      <c r="T501" s="12" t="n"/>
      <c r="U501" s="13">
        <f>R501*S501+T501</f>
        <v/>
      </c>
      <c r="V501" s="14" t="n"/>
      <c r="W501" s="14" t="n"/>
      <c r="X501" s="14" t="n"/>
      <c r="Y501" s="90" t="n"/>
      <c r="Z501" s="455">
        <f>U501-W501</f>
        <v/>
      </c>
      <c r="AA501" s="456">
        <f>AC501+AH501+AK501+AN501+AQ501+AT501+AW501+AZ501+BC501+BF501+BI501+BL501+BO501</f>
        <v/>
      </c>
      <c r="AB501" s="457" t="n">
        <v>0</v>
      </c>
      <c r="AC501" s="458">
        <f>Z501-AD501-AE501-AB501</f>
        <v/>
      </c>
      <c r="AD501" s="459" t="n"/>
      <c r="AE501" s="462" t="n">
        <v>0</v>
      </c>
      <c r="AF501" s="14" t="n"/>
      <c r="AG501" s="14" t="n"/>
      <c r="AH501" s="14" t="n"/>
      <c r="AI501" s="14" t="n"/>
      <c r="AJ501" s="14" t="n"/>
      <c r="AK501" s="14" t="n"/>
      <c r="AL501" s="14" t="n"/>
      <c r="AM501" s="14" t="n"/>
      <c r="AN501" s="14" t="n"/>
      <c r="AO501" s="14" t="n"/>
      <c r="AP501" s="14" t="n"/>
      <c r="AQ501" s="14" t="n"/>
      <c r="AR501" s="14" t="n"/>
      <c r="AS501" s="14" t="n"/>
      <c r="AT501" s="14" t="n"/>
      <c r="AU501" s="14" t="n"/>
      <c r="AV501" s="14" t="n"/>
      <c r="AW501" s="14" t="n"/>
      <c r="AX501" s="14" t="n"/>
      <c r="AY501" s="14" t="n"/>
      <c r="AZ501" s="14" t="n"/>
      <c r="BA501" s="14" t="n"/>
      <c r="BB501" s="14" t="n"/>
      <c r="BC501" s="14" t="n"/>
      <c r="BD501" s="14" t="n"/>
      <c r="BE501" s="14" t="n"/>
      <c r="BF501" s="14" t="n"/>
      <c r="BG501" s="14" t="n"/>
      <c r="BH501" s="14" t="n"/>
      <c r="BI501" s="14" t="n"/>
      <c r="BJ501" s="14" t="n"/>
      <c r="BK501" s="14" t="n"/>
      <c r="BL501" s="14" t="n"/>
      <c r="BM501" s="14" t="n"/>
      <c r="BN501" s="14" t="n"/>
      <c r="BO501" s="14" t="n"/>
    </row>
    <row r="502" hidden="1" ht="11.85" customHeight="1">
      <c r="A502" s="14" t="inlineStr">
        <is>
          <t>SP</t>
        </is>
      </c>
      <c r="B502" s="14" t="inlineStr">
        <is>
          <t>12.03.2026</t>
        </is>
      </c>
      <c r="C502" s="139" t="inlineStr">
        <is>
          <t>BRIF-2025-007</t>
        </is>
      </c>
      <c r="D502" s="153" t="n">
        <v>2600228</v>
      </c>
      <c r="E502" s="162" t="inlineStr">
        <is>
          <t>SP0397</t>
        </is>
      </c>
      <c r="F502" s="163" t="inlineStr">
        <is>
          <t>Larg label for Disposable Skin Stapler Ref. No. FAS35W "Semi-Finished</t>
        </is>
      </c>
      <c r="G502" s="153" t="n">
        <v>2026000228</v>
      </c>
      <c r="H502" s="153" t="inlineStr">
        <is>
          <t>Jiangsu Brightness Medical Device Co.,Ltd</t>
        </is>
      </c>
      <c r="I502" s="87" t="n"/>
      <c r="J502" s="109" t="inlineStr">
        <is>
          <t>BT20251103-003 AGBWYB 01.12.2030</t>
        </is>
      </c>
      <c r="K502" s="155" t="n"/>
      <c r="L502" s="153" t="inlineStr">
        <is>
          <t>23.11.2025</t>
        </is>
      </c>
      <c r="M502" s="153" t="n"/>
      <c r="N502" s="153" t="inlineStr">
        <is>
          <t>22.11.2028</t>
        </is>
      </c>
      <c r="O502" s="153" t="n"/>
      <c r="P502" s="153" t="n"/>
      <c r="Q502" s="153" t="n"/>
      <c r="R502" s="156" t="n">
        <v>1</v>
      </c>
      <c r="S502" s="157" t="n">
        <v>5168</v>
      </c>
      <c r="T502" s="12" t="n"/>
      <c r="U502" s="13">
        <f>R502*S502+T502</f>
        <v/>
      </c>
      <c r="V502" s="14" t="n"/>
      <c r="W502" s="14" t="n"/>
      <c r="X502" s="14" t="n"/>
      <c r="Y502" s="90" t="n"/>
      <c r="Z502" s="455">
        <f>U502-W502</f>
        <v/>
      </c>
      <c r="AA502" s="456">
        <f>AC502+AH502+AK502+AN502+AQ502+AT502+AW502+AZ502+BC502+BF502+BI502+BL502+BO502</f>
        <v/>
      </c>
      <c r="AB502" s="457" t="n">
        <v>0</v>
      </c>
      <c r="AC502" s="458">
        <f>Z502-AD502-AE502-AB502</f>
        <v/>
      </c>
      <c r="AD502" s="459" t="n"/>
      <c r="AE502" s="462" t="n">
        <v>0</v>
      </c>
      <c r="AF502" s="14" t="n"/>
      <c r="AG502" s="14" t="n"/>
      <c r="AH502" s="14" t="n"/>
      <c r="AI502" s="14" t="n"/>
      <c r="AJ502" s="14" t="n"/>
      <c r="AK502" s="14" t="n"/>
      <c r="AL502" s="14" t="n"/>
      <c r="AM502" s="14" t="n"/>
      <c r="AN502" s="14" t="n"/>
      <c r="AO502" s="14" t="n"/>
      <c r="AP502" s="14" t="n"/>
      <c r="AQ502" s="14" t="n"/>
      <c r="AR502" s="14" t="n"/>
      <c r="AS502" s="14" t="n"/>
      <c r="AT502" s="14" t="n"/>
      <c r="AU502" s="14" t="n"/>
      <c r="AV502" s="14" t="n"/>
      <c r="AW502" s="14" t="n"/>
      <c r="AX502" s="14" t="n"/>
      <c r="AY502" s="14" t="n"/>
      <c r="AZ502" s="14" t="n"/>
      <c r="BA502" s="14" t="n"/>
      <c r="BB502" s="14" t="n"/>
      <c r="BC502" s="14" t="n"/>
      <c r="BD502" s="14" t="n"/>
      <c r="BE502" s="14" t="n"/>
      <c r="BF502" s="14" t="n"/>
      <c r="BG502" s="14" t="n"/>
      <c r="BH502" s="14" t="n"/>
      <c r="BI502" s="14" t="n"/>
      <c r="BJ502" s="14" t="n"/>
      <c r="BK502" s="14" t="n"/>
      <c r="BL502" s="14" t="n"/>
      <c r="BM502" s="14" t="n"/>
      <c r="BN502" s="14" t="n"/>
      <c r="BO502" s="14" t="n"/>
    </row>
    <row r="503" hidden="1" ht="11.85" customHeight="1">
      <c r="A503" s="14" t="inlineStr">
        <is>
          <t>SP</t>
        </is>
      </c>
      <c r="B503" s="14" t="inlineStr">
        <is>
          <t>12.03.2026</t>
        </is>
      </c>
      <c r="C503" s="139" t="inlineStr">
        <is>
          <t>BRIF-2025-007</t>
        </is>
      </c>
      <c r="D503" s="153" t="n">
        <v>2600229</v>
      </c>
      <c r="E503" s="162" t="inlineStr">
        <is>
          <t>SP0397</t>
        </is>
      </c>
      <c r="F503" s="163" t="inlineStr">
        <is>
          <t>Larg label for Disposable Skin Stapler Ref. No. FAS35W "Semi-Finished</t>
        </is>
      </c>
      <c r="G503" s="153" t="n">
        <v>2026000229</v>
      </c>
      <c r="H503" s="153" t="inlineStr">
        <is>
          <t>Jiangsu Brightness Medical Device Co.,Ltd</t>
        </is>
      </c>
      <c r="I503" s="87" t="n"/>
      <c r="J503" s="109" t="inlineStr">
        <is>
          <t>BT20251103-003 AGBWYB 02.12.2030</t>
        </is>
      </c>
      <c r="K503" s="155" t="n"/>
      <c r="L503" s="153" t="inlineStr">
        <is>
          <t>23.11.2025</t>
        </is>
      </c>
      <c r="M503" s="153" t="n"/>
      <c r="N503" s="153" t="inlineStr">
        <is>
          <t>22.11.2028</t>
        </is>
      </c>
      <c r="O503" s="153" t="n"/>
      <c r="P503" s="153" t="n"/>
      <c r="Q503" s="153" t="n"/>
      <c r="R503" s="156" t="n">
        <v>1</v>
      </c>
      <c r="S503" s="157" t="n">
        <v>15232</v>
      </c>
      <c r="T503" s="12" t="n"/>
      <c r="U503" s="13">
        <f>R503*S503+T503</f>
        <v/>
      </c>
      <c r="V503" s="14" t="n"/>
      <c r="W503" s="14" t="n"/>
      <c r="X503" s="14" t="n"/>
      <c r="Y503" s="90" t="n"/>
      <c r="Z503" s="455">
        <f>U503-W503</f>
        <v/>
      </c>
      <c r="AA503" s="456">
        <f>AC503+AH503+AK503+AN503+AQ503+AT503+AW503+AZ503+BC503+BF503+BI503+BL503+BO503</f>
        <v/>
      </c>
      <c r="AB503" s="457" t="n">
        <v>0</v>
      </c>
      <c r="AC503" s="458">
        <f>Z503-AD503-AE503-AB503</f>
        <v/>
      </c>
      <c r="AD503" s="459" t="n"/>
      <c r="AE503" s="462" t="n">
        <v>0</v>
      </c>
      <c r="AF503" s="14" t="n"/>
      <c r="AG503" s="14" t="n"/>
      <c r="AH503" s="14" t="n"/>
      <c r="AI503" s="14" t="n"/>
      <c r="AJ503" s="14" t="n"/>
      <c r="AK503" s="14" t="n"/>
      <c r="AL503" s="14" t="n"/>
      <c r="AM503" s="14" t="n"/>
      <c r="AN503" s="14" t="n"/>
      <c r="AO503" s="14" t="n"/>
      <c r="AP503" s="14" t="n"/>
      <c r="AQ503" s="14" t="n"/>
      <c r="AR503" s="14" t="n"/>
      <c r="AS503" s="14" t="n"/>
      <c r="AT503" s="14" t="n"/>
      <c r="AU503" s="14" t="n"/>
      <c r="AV503" s="14" t="n"/>
      <c r="AW503" s="14" t="n"/>
      <c r="AX503" s="14" t="n"/>
      <c r="AY503" s="14" t="n"/>
      <c r="AZ503" s="14" t="n"/>
      <c r="BA503" s="14" t="n"/>
      <c r="BB503" s="14" t="n"/>
      <c r="BC503" s="14" t="n"/>
      <c r="BD503" s="14" t="n"/>
      <c r="BE503" s="14" t="n"/>
      <c r="BF503" s="14" t="n"/>
      <c r="BG503" s="14" t="n"/>
      <c r="BH503" s="14" t="n"/>
      <c r="BI503" s="14" t="n"/>
      <c r="BJ503" s="14" t="n"/>
      <c r="BK503" s="14" t="n"/>
      <c r="BL503" s="14" t="n"/>
      <c r="BM503" s="14" t="n"/>
      <c r="BN503" s="14" t="n"/>
      <c r="BO503" s="14" t="n"/>
    </row>
    <row r="504" hidden="1" ht="11.85" customHeight="1">
      <c r="A504" s="14" t="inlineStr">
        <is>
          <t>SP</t>
        </is>
      </c>
      <c r="B504" s="14" t="inlineStr">
        <is>
          <t>12.03.2026</t>
        </is>
      </c>
      <c r="C504" s="139" t="inlineStr">
        <is>
          <t>BRIF-2025-007</t>
        </is>
      </c>
      <c r="D504" s="153" t="n">
        <v>2600230</v>
      </c>
      <c r="E504" s="162" t="inlineStr">
        <is>
          <t>SP0397</t>
        </is>
      </c>
      <c r="F504" s="163" t="inlineStr">
        <is>
          <t>Larg label for Disposable Skin Stapler Ref. No. FAS35W "Semi-Finished</t>
        </is>
      </c>
      <c r="G504" s="153" t="n">
        <v>2026000230</v>
      </c>
      <c r="H504" s="153" t="inlineStr">
        <is>
          <t>Jiangsu Brightness Medical Device Co.,Ltd</t>
        </is>
      </c>
      <c r="I504" s="87" t="n"/>
      <c r="J504" s="109" t="inlineStr">
        <is>
          <t>BT20251103-003 AGBWYB 03.12.2030</t>
        </is>
      </c>
      <c r="K504" s="155" t="n"/>
      <c r="L504" s="153" t="inlineStr">
        <is>
          <t>23.11.2025</t>
        </is>
      </c>
      <c r="M504" s="153" t="n"/>
      <c r="N504" s="153" t="inlineStr">
        <is>
          <t>22.11.2028</t>
        </is>
      </c>
      <c r="O504" s="153" t="n"/>
      <c r="P504" s="153" t="n"/>
      <c r="Q504" s="153" t="n"/>
      <c r="R504" s="156" t="n">
        <v>1</v>
      </c>
      <c r="S504" s="157" t="n">
        <v>19808</v>
      </c>
      <c r="T504" s="12" t="n"/>
      <c r="U504" s="13">
        <f>R504*S504+T504</f>
        <v/>
      </c>
      <c r="V504" s="14" t="n"/>
      <c r="W504" s="14" t="n"/>
      <c r="X504" s="14" t="n"/>
      <c r="Y504" s="90" t="n"/>
      <c r="Z504" s="455">
        <f>U504-W504</f>
        <v/>
      </c>
      <c r="AA504" s="456">
        <f>AC504+AH504+AK504+AN504+AQ504+AT504+AW504+AZ504+BC504+BF504+BI504+BL504+BO504</f>
        <v/>
      </c>
      <c r="AB504" s="457" t="n">
        <v>0</v>
      </c>
      <c r="AC504" s="458">
        <f>Z504-AD504-AE504-AB504</f>
        <v/>
      </c>
      <c r="AD504" s="459" t="n"/>
      <c r="AE504" s="462" t="n">
        <v>0</v>
      </c>
      <c r="AF504" s="14" t="n"/>
      <c r="AG504" s="14" t="n"/>
      <c r="AH504" s="14" t="n"/>
      <c r="AI504" s="14" t="n"/>
      <c r="AJ504" s="14" t="n"/>
      <c r="AK504" s="14" t="n"/>
      <c r="AL504" s="14" t="n"/>
      <c r="AM504" s="14" t="n"/>
      <c r="AN504" s="14" t="n"/>
      <c r="AO504" s="14" t="n"/>
      <c r="AP504" s="14" t="n"/>
      <c r="AQ504" s="14" t="n"/>
      <c r="AR504" s="14" t="n"/>
      <c r="AS504" s="14" t="n"/>
      <c r="AT504" s="14" t="n"/>
      <c r="AU504" s="14" t="n"/>
      <c r="AV504" s="14" t="n"/>
      <c r="AW504" s="14" t="n"/>
      <c r="AX504" s="14" t="n"/>
      <c r="AY504" s="14" t="n"/>
      <c r="AZ504" s="14" t="n"/>
      <c r="BA504" s="14" t="n"/>
      <c r="BB504" s="14" t="n"/>
      <c r="BC504" s="14" t="n"/>
      <c r="BD504" s="14" t="n"/>
      <c r="BE504" s="14" t="n"/>
      <c r="BF504" s="14" t="n"/>
      <c r="BG504" s="14" t="n"/>
      <c r="BH504" s="14" t="n"/>
      <c r="BI504" s="14" t="n"/>
      <c r="BJ504" s="14" t="n"/>
      <c r="BK504" s="14" t="n"/>
      <c r="BL504" s="14" t="n"/>
      <c r="BM504" s="14" t="n"/>
      <c r="BN504" s="14" t="n"/>
      <c r="BO504" s="14" t="n"/>
    </row>
    <row r="505" hidden="1" ht="11.85" customHeight="1">
      <c r="A505" s="14" t="inlineStr">
        <is>
          <t>SP</t>
        </is>
      </c>
      <c r="B505" s="14" t="inlineStr">
        <is>
          <t>12.03.2026</t>
        </is>
      </c>
      <c r="C505" s="139" t="inlineStr">
        <is>
          <t>BRIF-2025-007</t>
        </is>
      </c>
      <c r="D505" s="145" t="n">
        <v>2600231</v>
      </c>
      <c r="E505" s="133" t="inlineStr">
        <is>
          <t>SP0397</t>
        </is>
      </c>
      <c r="F505" s="158" t="inlineStr">
        <is>
          <t>Larg label for Disposable Skin Stapler Ref. No. FAS35W "Semi-Finished</t>
        </is>
      </c>
      <c r="G505" s="145" t="n">
        <v>2026000231</v>
      </c>
      <c r="H505" s="119" t="inlineStr">
        <is>
          <t>Jiangsu Brightness Medical Device Co.,Ltd</t>
        </is>
      </c>
      <c r="J505" s="109" t="inlineStr">
        <is>
          <t>BT20251103-003 AGBJJA 07.12.2030</t>
        </is>
      </c>
      <c r="K505" s="155" t="n"/>
      <c r="L505" s="153" t="inlineStr">
        <is>
          <t>23.11.2025</t>
        </is>
      </c>
      <c r="M505" s="153" t="n"/>
      <c r="N505" s="153" t="inlineStr">
        <is>
          <t>22.11.2028</t>
        </is>
      </c>
      <c r="O505" s="153" t="n"/>
      <c r="P505" s="153" t="n"/>
      <c r="Q505" s="153" t="n"/>
      <c r="R505" s="156" t="n">
        <v>1</v>
      </c>
      <c r="S505" s="157" t="n">
        <v>15096</v>
      </c>
      <c r="T505" s="12" t="n"/>
      <c r="U505" s="13">
        <f>R505*S505+T505</f>
        <v/>
      </c>
      <c r="V505" s="14" t="n"/>
      <c r="W505" s="14" t="n"/>
      <c r="X505" s="14" t="n"/>
      <c r="Y505" s="90" t="n"/>
      <c r="Z505" s="455">
        <f>U505-W505</f>
        <v/>
      </c>
      <c r="AA505" s="456">
        <f>AC505+AH505+AK505+AN505+AQ505+AT505+AW505+AZ505+BC505+BF505+BI505+BL505+BO505</f>
        <v/>
      </c>
      <c r="AB505" s="457" t="n">
        <v>0</v>
      </c>
      <c r="AC505" s="458">
        <f>Z505-AD505-AE505-AB505</f>
        <v/>
      </c>
      <c r="AD505" s="459" t="n"/>
      <c r="AE505" s="462" t="n">
        <v>0</v>
      </c>
      <c r="AF505" s="14" t="n"/>
      <c r="AG505" s="14" t="n"/>
      <c r="AH505" s="14" t="n"/>
      <c r="AI505" s="14" t="n"/>
      <c r="AJ505" s="14" t="n"/>
      <c r="AK505" s="14" t="n"/>
      <c r="AL505" s="14" t="n"/>
      <c r="AM505" s="14" t="n"/>
      <c r="AN505" s="14" t="n"/>
      <c r="AO505" s="14" t="n"/>
      <c r="AP505" s="14" t="n"/>
      <c r="AQ505" s="14" t="n"/>
      <c r="AR505" s="14" t="n"/>
      <c r="AS505" s="14" t="n"/>
      <c r="AT505" s="14" t="n"/>
      <c r="AU505" s="14" t="n"/>
      <c r="AV505" s="14" t="n"/>
      <c r="AW505" s="14" t="n"/>
      <c r="AX505" s="14" t="n"/>
      <c r="AY505" s="14" t="n"/>
      <c r="AZ505" s="14" t="n"/>
      <c r="BA505" s="14" t="n"/>
      <c r="BB505" s="14" t="n"/>
      <c r="BC505" s="14" t="n"/>
      <c r="BD505" s="14" t="n"/>
      <c r="BE505" s="14" t="n"/>
      <c r="BF505" s="14" t="n"/>
      <c r="BG505" s="14" t="n"/>
      <c r="BH505" s="14" t="n"/>
      <c r="BI505" s="14" t="n"/>
      <c r="BJ505" s="14" t="n"/>
      <c r="BK505" s="14" t="n"/>
      <c r="BL505" s="14" t="n"/>
      <c r="BM505" s="14" t="n"/>
      <c r="BN505" s="14" t="n"/>
      <c r="BO505" s="14" t="n"/>
    </row>
    <row r="506" hidden="1" ht="11.85" customHeight="1">
      <c r="A506" s="14" t="inlineStr">
        <is>
          <t>SP</t>
        </is>
      </c>
      <c r="B506" s="14" t="inlineStr">
        <is>
          <t>12.03.2026</t>
        </is>
      </c>
      <c r="C506" s="139" t="inlineStr">
        <is>
          <t>BRIF-2025-007</t>
        </is>
      </c>
      <c r="D506" s="153" t="n">
        <v>2600232</v>
      </c>
      <c r="E506" s="133" t="inlineStr">
        <is>
          <t>SP0397</t>
        </is>
      </c>
      <c r="F506" s="158" t="inlineStr">
        <is>
          <t>Larg label for Disposable Skin Stapler Ref. No. FAS35W "Semi-Finished</t>
        </is>
      </c>
      <c r="G506" s="145" t="n">
        <v>2026000232</v>
      </c>
      <c r="H506" s="119" t="inlineStr">
        <is>
          <t>Jiangsu Brightness Medical Device Co.,Ltd</t>
        </is>
      </c>
      <c r="J506" s="109" t="inlineStr">
        <is>
          <t>BT20251103-003 AGBJJA 08.12.2030</t>
        </is>
      </c>
      <c r="K506" s="155" t="n"/>
      <c r="L506" s="153" t="inlineStr">
        <is>
          <t>23.11.2025</t>
        </is>
      </c>
      <c r="M506" s="153" t="n"/>
      <c r="N506" s="153" t="inlineStr">
        <is>
          <t>22.11.2028</t>
        </is>
      </c>
      <c r="O506" s="153" t="n"/>
      <c r="P506" s="153" t="n"/>
      <c r="Q506" s="153" t="n"/>
      <c r="R506" s="156" t="n">
        <v>1</v>
      </c>
      <c r="S506" s="157" t="n">
        <v>20400</v>
      </c>
      <c r="T506" s="12" t="n"/>
      <c r="U506" s="13">
        <f>R506*S506+T506</f>
        <v/>
      </c>
      <c r="V506" s="14" t="n"/>
      <c r="W506" s="14" t="n"/>
      <c r="X506" s="14" t="n"/>
      <c r="Y506" s="90" t="n"/>
      <c r="Z506" s="455">
        <f>U506-W506</f>
        <v/>
      </c>
      <c r="AA506" s="456">
        <f>AC506+AH506+AK506+AN506+AQ506+AT506+AW506+AZ506+BC506+BF506+BI506+BL506+BO506</f>
        <v/>
      </c>
      <c r="AB506" s="457" t="n">
        <v>0</v>
      </c>
      <c r="AC506" s="458">
        <f>Z506-AD506-AE506-AB506</f>
        <v/>
      </c>
      <c r="AD506" s="459" t="n"/>
      <c r="AE506" s="462" t="n">
        <v>0</v>
      </c>
      <c r="AF506" s="14" t="n"/>
      <c r="AG506" s="14" t="n"/>
      <c r="AH506" s="14" t="n"/>
      <c r="AI506" s="14" t="n"/>
      <c r="AJ506" s="14" t="n"/>
      <c r="AK506" s="14" t="n"/>
      <c r="AL506" s="14" t="n"/>
      <c r="AM506" s="14" t="n"/>
      <c r="AN506" s="14" t="n"/>
      <c r="AO506" s="14" t="n"/>
      <c r="AP506" s="14" t="n"/>
      <c r="AQ506" s="14" t="n"/>
      <c r="AR506" s="14" t="n"/>
      <c r="AS506" s="14" t="n"/>
      <c r="AT506" s="14" t="n"/>
      <c r="AU506" s="14" t="n"/>
      <c r="AV506" s="14" t="n"/>
      <c r="AW506" s="14" t="n"/>
      <c r="AX506" s="14" t="n"/>
      <c r="AY506" s="14" t="n"/>
      <c r="AZ506" s="14" t="n"/>
      <c r="BA506" s="14" t="n"/>
      <c r="BB506" s="14" t="n"/>
      <c r="BC506" s="14" t="n"/>
      <c r="BD506" s="14" t="n"/>
      <c r="BE506" s="14" t="n"/>
      <c r="BF506" s="14" t="n"/>
      <c r="BG506" s="14" t="n"/>
      <c r="BH506" s="14" t="n"/>
      <c r="BI506" s="14" t="n"/>
      <c r="BJ506" s="14" t="n"/>
      <c r="BK506" s="14" t="n"/>
      <c r="BL506" s="14" t="n"/>
      <c r="BM506" s="14" t="n"/>
      <c r="BN506" s="14" t="n"/>
      <c r="BO506" s="14" t="n"/>
    </row>
    <row r="507" hidden="1" ht="11.85" customHeight="1">
      <c r="A507" s="14" t="inlineStr">
        <is>
          <t>SP</t>
        </is>
      </c>
      <c r="B507" s="14" t="inlineStr">
        <is>
          <t>12.03.2026</t>
        </is>
      </c>
      <c r="C507" s="139" t="inlineStr">
        <is>
          <t>BRIF-2025-007</t>
        </is>
      </c>
      <c r="D507" s="145" t="n">
        <v>2600233</v>
      </c>
      <c r="E507" s="133" t="inlineStr">
        <is>
          <t>SP0397</t>
        </is>
      </c>
      <c r="F507" s="158" t="inlineStr">
        <is>
          <t>Larg label for Disposable Skin Stapler Ref. No. FAS35W "Semi-Finished</t>
        </is>
      </c>
      <c r="G507" s="145" t="n">
        <v>2026000233</v>
      </c>
      <c r="H507" s="119" t="inlineStr">
        <is>
          <t>Jiangsu Brightness Medical Device Co.,Ltd</t>
        </is>
      </c>
      <c r="J507" s="109" t="inlineStr">
        <is>
          <t>BT20251103-003 AGBJJA 09.12.2030</t>
        </is>
      </c>
      <c r="K507" s="155" t="n"/>
      <c r="L507" s="153" t="inlineStr">
        <is>
          <t>23.11.2025</t>
        </is>
      </c>
      <c r="M507" s="153" t="n"/>
      <c r="N507" s="153" t="inlineStr">
        <is>
          <t>22.11.2028</t>
        </is>
      </c>
      <c r="O507" s="153" t="n"/>
      <c r="P507" s="153" t="n"/>
      <c r="Q507" s="153" t="n"/>
      <c r="R507" s="156" t="n">
        <v>1</v>
      </c>
      <c r="S507" s="157" t="n">
        <v>9792</v>
      </c>
      <c r="T507" s="12" t="n"/>
      <c r="U507" s="13">
        <f>R507*S507+T507</f>
        <v/>
      </c>
      <c r="V507" s="14" t="n"/>
      <c r="W507" s="14" t="n"/>
      <c r="X507" s="14" t="n"/>
      <c r="Y507" s="90" t="n"/>
      <c r="Z507" s="455">
        <f>U507-W507</f>
        <v/>
      </c>
      <c r="AA507" s="456">
        <f>AC507+AH507+AK507+AN507+AQ507+AT507+AW507+AZ507+BC507+BF507+BI507+BL507+BO507</f>
        <v/>
      </c>
      <c r="AB507" s="457" t="n">
        <v>0</v>
      </c>
      <c r="AC507" s="458">
        <f>Z507-AD507-AE507-AB507</f>
        <v/>
      </c>
      <c r="AD507" s="459" t="n"/>
      <c r="AE507" s="462" t="n">
        <v>0</v>
      </c>
      <c r="AF507" s="14" t="n"/>
      <c r="AG507" s="14" t="n"/>
      <c r="AH507" s="14" t="n"/>
      <c r="AI507" s="14" t="n"/>
      <c r="AJ507" s="14" t="n"/>
      <c r="AK507" s="14" t="n"/>
      <c r="AL507" s="14" t="n"/>
      <c r="AM507" s="14" t="n"/>
      <c r="AN507" s="14" t="n"/>
      <c r="AO507" s="14" t="n"/>
      <c r="AP507" s="14" t="n"/>
      <c r="AQ507" s="14" t="n"/>
      <c r="AR507" s="14" t="n"/>
      <c r="AS507" s="14" t="n"/>
      <c r="AT507" s="14" t="n"/>
      <c r="AU507" s="14" t="n"/>
      <c r="AV507" s="14" t="n"/>
      <c r="AW507" s="14" t="n"/>
      <c r="AX507" s="14" t="n"/>
      <c r="AY507" s="14" t="n"/>
      <c r="AZ507" s="14" t="n"/>
      <c r="BA507" s="14" t="n"/>
      <c r="BB507" s="14" t="n"/>
      <c r="BC507" s="14" t="n"/>
      <c r="BD507" s="14" t="n"/>
      <c r="BE507" s="14" t="n"/>
      <c r="BF507" s="14" t="n"/>
      <c r="BG507" s="14" t="n"/>
      <c r="BH507" s="14" t="n"/>
      <c r="BI507" s="14" t="n"/>
      <c r="BJ507" s="14" t="n"/>
      <c r="BK507" s="14" t="n"/>
      <c r="BL507" s="14" t="n"/>
      <c r="BM507" s="14" t="n"/>
      <c r="BN507" s="14" t="n"/>
      <c r="BO507" s="14" t="n"/>
    </row>
    <row r="508" hidden="1" ht="11.85" customHeight="1">
      <c r="A508" s="14" t="inlineStr">
        <is>
          <t>SP</t>
        </is>
      </c>
      <c r="B508" s="14" t="inlineStr">
        <is>
          <t>12.03.2026</t>
        </is>
      </c>
      <c r="C508" s="139" t="inlineStr">
        <is>
          <t>BRIF-2025-007</t>
        </is>
      </c>
      <c r="D508" s="153" t="n">
        <v>2600234</v>
      </c>
      <c r="E508" s="133" t="inlineStr">
        <is>
          <t>SP0397</t>
        </is>
      </c>
      <c r="F508" s="158" t="inlineStr">
        <is>
          <t>Larg label for Disposable Skin Stapler Ref. No. FAS35W "Semi-Finished</t>
        </is>
      </c>
      <c r="G508" s="145" t="n">
        <v>2026000234</v>
      </c>
      <c r="H508" s="119" t="inlineStr">
        <is>
          <t>Jiangsu Brightness Medical Device Co.,Ltd</t>
        </is>
      </c>
      <c r="J508" s="109" t="inlineStr">
        <is>
          <t>BT20251103-003 AGBJJA 10.12.2030</t>
        </is>
      </c>
      <c r="K508" s="155" t="n"/>
      <c r="L508" s="153" t="inlineStr">
        <is>
          <t>23.11.2025</t>
        </is>
      </c>
      <c r="M508" s="153" t="n"/>
      <c r="N508" s="153" t="inlineStr">
        <is>
          <t>22.11.2028</t>
        </is>
      </c>
      <c r="O508" s="153" t="n"/>
      <c r="P508" s="153" t="n"/>
      <c r="Q508" s="153" t="n"/>
      <c r="R508" s="156" t="n">
        <v>1</v>
      </c>
      <c r="S508" s="157" t="n">
        <v>4712</v>
      </c>
      <c r="T508" s="12" t="n"/>
      <c r="U508" s="13">
        <f>R508*S508+T508</f>
        <v/>
      </c>
      <c r="V508" s="14" t="n"/>
      <c r="W508" s="14" t="n"/>
      <c r="X508" s="14" t="n"/>
      <c r="Y508" s="90" t="n"/>
      <c r="Z508" s="455">
        <f>U508-W508</f>
        <v/>
      </c>
      <c r="AA508" s="456">
        <f>AC508+AH508+AK508+AN508+AQ508+AT508+AW508+AZ508+BC508+BF508+BI508+BL508+BO508</f>
        <v/>
      </c>
      <c r="AB508" s="457" t="n">
        <v>0</v>
      </c>
      <c r="AC508" s="458">
        <f>Z508-AD508-AE508-AB508</f>
        <v/>
      </c>
      <c r="AD508" s="459" t="n"/>
      <c r="AE508" s="462" t="n">
        <v>0</v>
      </c>
      <c r="AF508" s="14" t="n"/>
      <c r="AG508" s="14" t="n"/>
      <c r="AH508" s="14" t="n"/>
      <c r="AI508" s="14" t="n"/>
      <c r="AJ508" s="14" t="n"/>
      <c r="AK508" s="14" t="n"/>
      <c r="AL508" s="14" t="n"/>
      <c r="AM508" s="14" t="n"/>
      <c r="AN508" s="14" t="n"/>
      <c r="AO508" s="14" t="n"/>
      <c r="AP508" s="14" t="n"/>
      <c r="AQ508" s="14" t="n"/>
      <c r="AR508" s="14" t="n"/>
      <c r="AS508" s="14" t="n"/>
      <c r="AT508" s="14" t="n"/>
      <c r="AU508" s="14" t="n"/>
      <c r="AV508" s="14" t="n"/>
      <c r="AW508" s="14" t="n"/>
      <c r="AX508" s="14" t="n"/>
      <c r="AY508" s="14" t="n"/>
      <c r="AZ508" s="14" t="n"/>
      <c r="BA508" s="14" t="n"/>
      <c r="BB508" s="14" t="n"/>
      <c r="BC508" s="14" t="n"/>
      <c r="BD508" s="14" t="n"/>
      <c r="BE508" s="14" t="n"/>
      <c r="BF508" s="14" t="n"/>
      <c r="BG508" s="14" t="n"/>
      <c r="BH508" s="14" t="n"/>
      <c r="BI508" s="14" t="n"/>
      <c r="BJ508" s="14" t="n"/>
      <c r="BK508" s="14" t="n"/>
      <c r="BL508" s="14" t="n"/>
      <c r="BM508" s="14" t="n"/>
      <c r="BN508" s="14" t="n"/>
      <c r="BO508" s="14" t="n"/>
    </row>
    <row r="509" hidden="1" ht="11.85" customHeight="1">
      <c r="A509" s="14" t="inlineStr">
        <is>
          <t>TP</t>
        </is>
      </c>
      <c r="B509" s="14" t="inlineStr">
        <is>
          <t>16.03.2026</t>
        </is>
      </c>
      <c r="C509" s="14" t="inlineStr">
        <is>
          <t>SSMC0322026</t>
        </is>
      </c>
      <c r="D509" s="145" t="n">
        <v>2600235</v>
      </c>
      <c r="E509" s="166" t="inlineStr">
        <is>
          <t>TP0007</t>
        </is>
      </c>
      <c r="F509" s="169" t="inlineStr">
        <is>
          <t>Outer Carton L41.5 X 25.5 X W38cm</t>
        </is>
      </c>
      <c r="G509" s="145" t="n">
        <v>2026000235</v>
      </c>
      <c r="H509" s="7" t="inlineStr">
        <is>
          <t>Techno Carton Factory</t>
        </is>
      </c>
      <c r="J509" s="111" t="inlineStr">
        <is>
          <t>AZ17228</t>
        </is>
      </c>
      <c r="L509" s="7" t="inlineStr">
        <is>
          <t>14.03.2026</t>
        </is>
      </c>
      <c r="N509" s="7" t="inlineStr">
        <is>
          <t>13.03.2031</t>
        </is>
      </c>
      <c r="R509" s="49" t="n">
        <v>9</v>
      </c>
      <c r="S509" s="7" t="n">
        <v>300</v>
      </c>
      <c r="T509" s="7" t="n">
        <v>235</v>
      </c>
      <c r="U509" s="13">
        <f>R509*S509+T509</f>
        <v/>
      </c>
      <c r="V509" s="14" t="n"/>
      <c r="W509" s="14" t="n"/>
      <c r="X509" s="14" t="n"/>
      <c r="Y509" s="90" t="n"/>
      <c r="Z509" s="455">
        <f>U509-W509</f>
        <v/>
      </c>
      <c r="AA509" s="456">
        <f>AC509+AH509+AK509+AN509+AQ509+AT509+AW509+AZ509+BC509+BF509+BI509+BL509+BO509</f>
        <v/>
      </c>
      <c r="AB509" s="457" t="n">
        <v>0</v>
      </c>
      <c r="AC509" s="458">
        <f>Z509-AD509-AE509-AB509</f>
        <v/>
      </c>
      <c r="AD509" s="459" t="n"/>
      <c r="AE509" s="462" t="n">
        <v>0</v>
      </c>
      <c r="AF509" s="14" t="n"/>
      <c r="AG509" s="14" t="n"/>
      <c r="AH509" s="14" t="n"/>
      <c r="AI509" s="14" t="n"/>
      <c r="AJ509" s="14" t="n"/>
      <c r="AK509" s="14" t="n"/>
      <c r="AL509" s="14" t="n"/>
      <c r="AM509" s="14" t="n"/>
      <c r="AN509" s="14" t="n"/>
      <c r="AO509" s="14" t="n"/>
      <c r="AP509" s="14" t="n"/>
      <c r="AQ509" s="14" t="n"/>
      <c r="AR509" s="14" t="n"/>
      <c r="AS509" s="14" t="n"/>
      <c r="AT509" s="14" t="n"/>
      <c r="AU509" s="14" t="n"/>
      <c r="AV509" s="14" t="n"/>
      <c r="AW509" s="14" t="n"/>
      <c r="AX509" s="14" t="n"/>
      <c r="AY509" s="14" t="n"/>
      <c r="AZ509" s="14" t="n"/>
      <c r="BA509" s="14" t="n"/>
      <c r="BB509" s="14" t="n"/>
      <c r="BC509" s="14" t="n"/>
      <c r="BD509" s="14" t="n"/>
      <c r="BE509" s="14" t="n"/>
      <c r="BF509" s="14" t="n"/>
      <c r="BG509" s="14" t="n"/>
      <c r="BH509" s="14" t="n"/>
      <c r="BI509" s="14" t="n"/>
      <c r="BJ509" s="14" t="n"/>
      <c r="BK509" s="14" t="n"/>
      <c r="BL509" s="14" t="n"/>
      <c r="BM509" s="14" t="n"/>
      <c r="BN509" s="14" t="n"/>
      <c r="BO509" s="14" t="n"/>
    </row>
    <row r="510" hidden="1" ht="11.85" customHeight="1">
      <c r="A510" s="14" t="inlineStr">
        <is>
          <t>TP</t>
        </is>
      </c>
      <c r="B510" s="14" t="inlineStr">
        <is>
          <t>16.03.2026</t>
        </is>
      </c>
      <c r="C510" s="14" t="inlineStr">
        <is>
          <t>SSMC0322026</t>
        </is>
      </c>
      <c r="D510" s="153" t="n">
        <v>2600236</v>
      </c>
      <c r="E510" s="166" t="inlineStr">
        <is>
          <t>TP0013</t>
        </is>
      </c>
      <c r="F510" s="169" t="inlineStr">
        <is>
          <t>Outer Carton L 41 X H 24 X W 30 cm</t>
        </is>
      </c>
      <c r="G510" s="145" t="n">
        <v>2026000236</v>
      </c>
      <c r="H510" s="7" t="inlineStr">
        <is>
          <t>Techno Carton Factory</t>
        </is>
      </c>
      <c r="J510" s="111" t="inlineStr">
        <is>
          <t>AZ17229</t>
        </is>
      </c>
      <c r="L510" s="7" t="inlineStr">
        <is>
          <t>12.03.2026</t>
        </is>
      </c>
      <c r="N510" s="7" t="inlineStr">
        <is>
          <t>11.03.2031</t>
        </is>
      </c>
      <c r="R510" s="49" t="n">
        <v>12</v>
      </c>
      <c r="S510" s="7" t="n">
        <v>600</v>
      </c>
      <c r="T510" s="7" t="n">
        <v>500</v>
      </c>
      <c r="U510" s="13">
        <f>R510*S510+T510</f>
        <v/>
      </c>
      <c r="V510" s="14" t="n"/>
      <c r="W510" s="14" t="n"/>
      <c r="X510" s="14" t="n"/>
      <c r="Y510" s="90" t="n"/>
      <c r="Z510" s="455">
        <f>U510-W510</f>
        <v/>
      </c>
      <c r="AA510" s="456">
        <f>AC510+AH510+AK510+AN510+AQ510+AT510+AW510+AZ510+BC510+BF510+BI510+BL510+BO510</f>
        <v/>
      </c>
      <c r="AB510" s="457" t="n">
        <v>0</v>
      </c>
      <c r="AC510" s="458">
        <f>Z510-AD510-AE510-AB510</f>
        <v/>
      </c>
      <c r="AD510" s="459" t="n"/>
      <c r="AE510" s="462" t="n">
        <v>0</v>
      </c>
      <c r="AF510" s="14" t="n"/>
      <c r="AG510" s="14" t="n"/>
      <c r="AH510" s="14" t="n"/>
      <c r="AI510" s="14" t="n"/>
      <c r="AJ510" s="14" t="n"/>
      <c r="AK510" s="14" t="n"/>
      <c r="AL510" s="14" t="n"/>
      <c r="AM510" s="14" t="n"/>
      <c r="AN510" s="14" t="n"/>
      <c r="AO510" s="14" t="n"/>
      <c r="AP510" s="14" t="n"/>
      <c r="AQ510" s="14" t="n"/>
      <c r="AR510" s="14" t="n"/>
      <c r="AS510" s="14" t="n"/>
      <c r="AT510" s="14" t="n"/>
      <c r="AU510" s="14" t="n"/>
      <c r="AV510" s="14" t="n"/>
      <c r="AW510" s="14" t="n"/>
      <c r="AX510" s="14" t="n"/>
      <c r="AY510" s="14" t="n"/>
      <c r="AZ510" s="14" t="n"/>
      <c r="BA510" s="14" t="n"/>
      <c r="BB510" s="14" t="n"/>
      <c r="BC510" s="14" t="n"/>
      <c r="BD510" s="14" t="n"/>
      <c r="BE510" s="14" t="n"/>
      <c r="BF510" s="14" t="n"/>
      <c r="BG510" s="14" t="n"/>
      <c r="BH510" s="14" t="n"/>
      <c r="BI510" s="14" t="n"/>
      <c r="BJ510" s="14" t="n"/>
      <c r="BK510" s="14" t="n"/>
      <c r="BL510" s="14" t="n"/>
      <c r="BM510" s="14" t="n"/>
      <c r="BN510" s="14" t="n"/>
      <c r="BO510" s="14" t="n"/>
    </row>
    <row r="511" hidden="1" ht="11.85" customHeight="1">
      <c r="A511" s="14" t="inlineStr">
        <is>
          <t>TP</t>
        </is>
      </c>
      <c r="B511" s="14" t="inlineStr">
        <is>
          <t>16.03.2026</t>
        </is>
      </c>
      <c r="C511" s="14" t="inlineStr">
        <is>
          <t>SSMC0322026</t>
        </is>
      </c>
      <c r="D511" s="145" t="n">
        <v>2600237</v>
      </c>
      <c r="E511" s="168" t="inlineStr">
        <is>
          <t>TP0001</t>
        </is>
      </c>
      <c r="F511" s="177" t="inlineStr">
        <is>
          <t>Outer Carton for FAS Chlorex L 41 X H 24.5 X W 37.5 cm</t>
        </is>
      </c>
      <c r="G511" s="145" t="n">
        <v>2026000237</v>
      </c>
      <c r="H511" s="7" t="inlineStr">
        <is>
          <t>Techno Carton Factory</t>
        </is>
      </c>
      <c r="J511" s="111" t="inlineStr">
        <is>
          <t>AZ17227</t>
        </is>
      </c>
      <c r="L511" s="7" t="inlineStr">
        <is>
          <t>14.03.2026</t>
        </is>
      </c>
      <c r="N511" s="7" t="inlineStr">
        <is>
          <t>13.03.2031</t>
        </is>
      </c>
      <c r="R511" s="49" t="n">
        <v>21</v>
      </c>
      <c r="S511" s="7" t="n">
        <v>300</v>
      </c>
      <c r="U511" s="13">
        <f>R511*S511+T511</f>
        <v/>
      </c>
      <c r="V511" s="77" t="n"/>
      <c r="W511" s="77" t="n"/>
      <c r="X511" s="77" t="n"/>
      <c r="Y511" s="170" t="n"/>
      <c r="Z511" s="476" t="n"/>
      <c r="AA511" s="477" t="n"/>
      <c r="AB511" s="478" t="n"/>
      <c r="AC511" s="479" t="n"/>
      <c r="AD511" s="480" t="n"/>
      <c r="AE511" s="481" t="n"/>
      <c r="AF511" s="77" t="n"/>
      <c r="AG511" s="77" t="n"/>
      <c r="AH511" s="77" t="n"/>
      <c r="AI511" s="77" t="n"/>
      <c r="AJ511" s="77" t="n"/>
      <c r="AK511" s="77" t="n"/>
      <c r="AL511" s="77" t="n"/>
      <c r="AM511" s="77" t="n"/>
      <c r="AN511" s="77" t="n"/>
      <c r="AO511" s="77" t="n"/>
      <c r="AP511" s="77" t="n"/>
      <c r="AQ511" s="77" t="n"/>
      <c r="AR511" s="77" t="n"/>
      <c r="AS511" s="77" t="n"/>
      <c r="AT511" s="77" t="n"/>
      <c r="AU511" s="77" t="n"/>
      <c r="AV511" s="77" t="n"/>
      <c r="AW511" s="77" t="n"/>
      <c r="AX511" s="77" t="n"/>
      <c r="AY511" s="77" t="n"/>
      <c r="AZ511" s="77" t="n"/>
      <c r="BA511" s="77" t="n"/>
      <c r="BB511" s="77" t="n"/>
      <c r="BC511" s="77" t="n"/>
      <c r="BD511" s="77" t="n"/>
      <c r="BE511" s="77" t="n"/>
      <c r="BF511" s="77" t="n"/>
      <c r="BG511" s="77" t="n"/>
      <c r="BH511" s="77" t="n"/>
      <c r="BI511" s="77" t="n"/>
      <c r="BJ511" s="77" t="n"/>
      <c r="BK511" s="77" t="n"/>
      <c r="BL511" s="77" t="n"/>
      <c r="BM511" s="77" t="n"/>
      <c r="BN511" s="77" t="n"/>
      <c r="BO511" s="77" t="n"/>
    </row>
    <row r="512" hidden="1" ht="11.85" customHeight="1">
      <c r="A512" s="14" t="inlineStr">
        <is>
          <t>SF</t>
        </is>
      </c>
      <c r="B512" s="14" t="inlineStr">
        <is>
          <t>23.03.2026</t>
        </is>
      </c>
      <c r="C512" s="77" t="inlineStr">
        <is>
          <t>ALT-2026-015</t>
        </is>
      </c>
      <c r="D512" s="145" t="n">
        <v>2600238</v>
      </c>
      <c r="E512" s="8" t="inlineStr">
        <is>
          <t>SF0055</t>
        </is>
      </c>
      <c r="F512" s="8" t="inlineStr">
        <is>
          <t>FAS-CEL Oxidised Regenerated Cellulose Absorbable Hemostat Standard-Ref. No.: FAS11H</t>
        </is>
      </c>
      <c r="G512" s="145" t="n">
        <v>2026000238</v>
      </c>
      <c r="H512" s="14" t="inlineStr">
        <is>
          <t>Altaylar Medical Tibbi Malz.ins.Teks.gida. Ith. Ihr. SAN VE TIC LTD. STI.</t>
        </is>
      </c>
      <c r="J512" s="111" t="inlineStr">
        <is>
          <t>OR2026028</t>
        </is>
      </c>
      <c r="L512" s="7" t="n">
        <v>2.2026</v>
      </c>
      <c r="N512" s="7" t="inlineStr">
        <is>
          <t>00.02.2029</t>
        </is>
      </c>
      <c r="R512" s="49" t="n">
        <v>1</v>
      </c>
      <c r="S512" s="7" t="n">
        <v>3500</v>
      </c>
      <c r="U512" s="13">
        <f>R512*S512+T512</f>
        <v/>
      </c>
      <c r="V512" s="77" t="n"/>
      <c r="W512" s="77" t="n"/>
      <c r="X512" s="77" t="n"/>
      <c r="Y512" s="170" t="n"/>
      <c r="Z512" s="476" t="n"/>
      <c r="AA512" s="477" t="n"/>
      <c r="AB512" s="478" t="n"/>
      <c r="AC512" s="479" t="n"/>
      <c r="AD512" s="480" t="n"/>
      <c r="AE512" s="481" t="n"/>
      <c r="AF512" s="77" t="n"/>
      <c r="AG512" s="77" t="n"/>
      <c r="AH512" s="77" t="n"/>
      <c r="AI512" s="77" t="n"/>
      <c r="AJ512" s="77" t="n"/>
      <c r="AK512" s="77" t="n"/>
      <c r="AL512" s="77" t="n"/>
      <c r="AM512" s="77" t="n"/>
      <c r="AN512" s="77" t="n"/>
      <c r="AO512" s="77" t="n"/>
      <c r="AP512" s="77" t="n"/>
      <c r="AQ512" s="77" t="n"/>
      <c r="AR512" s="77" t="n"/>
      <c r="AS512" s="77" t="n"/>
      <c r="AT512" s="77" t="n"/>
      <c r="AU512" s="77" t="n"/>
      <c r="AV512" s="77" t="n"/>
      <c r="AW512" s="77" t="n"/>
      <c r="AX512" s="77" t="n"/>
      <c r="AY512" s="77" t="n"/>
      <c r="AZ512" s="77" t="n"/>
      <c r="BA512" s="77" t="n"/>
      <c r="BB512" s="77" t="n"/>
      <c r="BC512" s="77" t="n"/>
      <c r="BD512" s="77" t="n"/>
      <c r="BE512" s="77" t="n"/>
      <c r="BF512" s="77" t="n"/>
      <c r="BG512" s="77" t="n"/>
      <c r="BH512" s="77" t="n"/>
      <c r="BI512" s="77" t="n"/>
      <c r="BJ512" s="77" t="n"/>
      <c r="BK512" s="77" t="n"/>
      <c r="BL512" s="77" t="n"/>
      <c r="BM512" s="77" t="n"/>
      <c r="BN512" s="77" t="n"/>
      <c r="BO512" s="77" t="n"/>
    </row>
    <row r="513" hidden="1" ht="11.85" customHeight="1">
      <c r="A513" s="14" t="inlineStr">
        <is>
          <t>SF</t>
        </is>
      </c>
      <c r="B513" s="14" t="inlineStr">
        <is>
          <t>23.03.2026</t>
        </is>
      </c>
      <c r="C513" s="77" t="inlineStr">
        <is>
          <t>ALT-2026-015</t>
        </is>
      </c>
      <c r="D513" s="153" t="n">
        <v>2600239</v>
      </c>
      <c r="E513" s="14" t="inlineStr">
        <is>
          <t>SF0075</t>
        </is>
      </c>
      <c r="F513" s="8" t="inlineStr">
        <is>
          <t>FAS-CEL Oxidised Regenerated Cellulose Absorbable Hemostat Standard-Ref. No.: FAS01H</t>
        </is>
      </c>
      <c r="G513" s="145" t="n">
        <v>2026000239</v>
      </c>
      <c r="H513" s="14" t="inlineStr">
        <is>
          <t>Altaylar Medical Tibbi Malz.ins.Teks.gida. Ith. Ihr. SAN VE TIC LTD. STI.</t>
        </is>
      </c>
      <c r="J513" s="111" t="inlineStr">
        <is>
          <t>OR2026022</t>
        </is>
      </c>
      <c r="L513" s="7" t="inlineStr">
        <is>
          <t>00.02.2026</t>
        </is>
      </c>
      <c r="N513" s="7" t="inlineStr">
        <is>
          <t>00.02.2029</t>
        </is>
      </c>
      <c r="R513" s="49" t="n">
        <v>1</v>
      </c>
      <c r="S513" s="7" t="n">
        <v>3500</v>
      </c>
      <c r="U513" s="13">
        <f>R513*S513+T513</f>
        <v/>
      </c>
      <c r="V513" s="77" t="n"/>
      <c r="W513" s="77" t="n"/>
      <c r="X513" s="77" t="n"/>
      <c r="Y513" s="170" t="n"/>
      <c r="Z513" s="476" t="n"/>
      <c r="AA513" s="477" t="n"/>
      <c r="AB513" s="478" t="n"/>
      <c r="AC513" s="479" t="n"/>
      <c r="AD513" s="480" t="n"/>
      <c r="AE513" s="481" t="n"/>
      <c r="AF513" s="77" t="n"/>
      <c r="AG513" s="77" t="n"/>
      <c r="AH513" s="77" t="n"/>
      <c r="AI513" s="77" t="n"/>
      <c r="AJ513" s="77" t="n"/>
      <c r="AK513" s="77" t="n"/>
      <c r="AL513" s="77" t="n"/>
      <c r="AM513" s="77" t="n"/>
      <c r="AN513" s="77" t="n"/>
      <c r="AO513" s="77" t="n"/>
      <c r="AP513" s="77" t="n"/>
      <c r="AQ513" s="77" t="n"/>
      <c r="AR513" s="77" t="n"/>
      <c r="AS513" s="77" t="n"/>
      <c r="AT513" s="77" t="n"/>
      <c r="AU513" s="77" t="n"/>
      <c r="AV513" s="77" t="n"/>
      <c r="AW513" s="77" t="n"/>
      <c r="AX513" s="77" t="n"/>
      <c r="AY513" s="77" t="n"/>
      <c r="AZ513" s="77" t="n"/>
      <c r="BA513" s="77" t="n"/>
      <c r="BB513" s="77" t="n"/>
      <c r="BC513" s="77" t="n"/>
      <c r="BD513" s="77" t="n"/>
      <c r="BE513" s="77" t="n"/>
      <c r="BF513" s="77" t="n"/>
      <c r="BG513" s="77" t="n"/>
      <c r="BH513" s="77" t="n"/>
      <c r="BI513" s="77" t="n"/>
      <c r="BJ513" s="77" t="n"/>
      <c r="BK513" s="77" t="n"/>
      <c r="BL513" s="77" t="n"/>
      <c r="BM513" s="77" t="n"/>
      <c r="BN513" s="77" t="n"/>
      <c r="BO513" s="77" t="n"/>
    </row>
    <row r="514" hidden="1" ht="11.85" customHeight="1">
      <c r="A514" s="14" t="inlineStr">
        <is>
          <t>SF</t>
        </is>
      </c>
      <c r="B514" s="14" t="inlineStr">
        <is>
          <t>23.03.2026</t>
        </is>
      </c>
      <c r="C514" s="77" t="inlineStr">
        <is>
          <t>ALT-2026-015</t>
        </is>
      </c>
      <c r="D514" s="145" t="n">
        <v>2600240</v>
      </c>
      <c r="E514" s="14" t="inlineStr">
        <is>
          <t>SF0058</t>
        </is>
      </c>
      <c r="F514" s="8" t="inlineStr">
        <is>
          <t>FAS-CEL Oxidised Regenerated Cellulose Absorbable Hemostat Non-Woven-Ref. No.: FAS26N</t>
        </is>
      </c>
      <c r="G514" s="145" t="n">
        <v>2026000240</v>
      </c>
      <c r="H514" s="14" t="inlineStr">
        <is>
          <t>Altaylar Medical Tibbi Malz.ins.Teks.gida. Ith. Ihr. SAN VE TIC LTD. STI.</t>
        </is>
      </c>
      <c r="J514" s="111" t="inlineStr">
        <is>
          <t>OR2026023</t>
        </is>
      </c>
      <c r="L514" s="7" t="inlineStr">
        <is>
          <t>00.02.2026</t>
        </is>
      </c>
      <c r="N514" s="7" t="inlineStr">
        <is>
          <t>00.02.2029</t>
        </is>
      </c>
      <c r="R514" s="49" t="n">
        <v>1</v>
      </c>
      <c r="S514" s="7" t="n">
        <v>2000</v>
      </c>
      <c r="U514" s="13">
        <f>R514*S514+T514</f>
        <v/>
      </c>
      <c r="V514" s="77" t="n"/>
      <c r="W514" s="77" t="n"/>
      <c r="X514" s="77" t="n"/>
      <c r="Y514" s="170" t="n"/>
      <c r="Z514" s="476" t="n"/>
      <c r="AA514" s="477" t="n"/>
      <c r="AB514" s="478" t="n"/>
      <c r="AC514" s="479" t="n"/>
      <c r="AD514" s="480" t="n"/>
      <c r="AE514" s="481" t="n"/>
      <c r="AF514" s="77" t="n"/>
      <c r="AG514" s="77" t="n"/>
      <c r="AH514" s="77" t="n"/>
      <c r="AI514" s="77" t="n"/>
      <c r="AJ514" s="77" t="n"/>
      <c r="AK514" s="77" t="n"/>
      <c r="AL514" s="77" t="n"/>
      <c r="AM514" s="77" t="n"/>
      <c r="AN514" s="77" t="n"/>
      <c r="AO514" s="77" t="n"/>
      <c r="AP514" s="77" t="n"/>
      <c r="AQ514" s="77" t="n"/>
      <c r="AR514" s="77" t="n"/>
      <c r="AS514" s="77" t="n"/>
      <c r="AT514" s="77" t="n"/>
      <c r="AU514" s="77" t="n"/>
      <c r="AV514" s="77" t="n"/>
      <c r="AW514" s="77" t="n"/>
      <c r="AX514" s="77" t="n"/>
      <c r="AY514" s="77" t="n"/>
      <c r="AZ514" s="77" t="n"/>
      <c r="BA514" s="77" t="n"/>
      <c r="BB514" s="77" t="n"/>
      <c r="BC514" s="77" t="n"/>
      <c r="BD514" s="77" t="n"/>
      <c r="BE514" s="77" t="n"/>
      <c r="BF514" s="77" t="n"/>
      <c r="BG514" s="77" t="n"/>
      <c r="BH514" s="77" t="n"/>
      <c r="BI514" s="77" t="n"/>
      <c r="BJ514" s="77" t="n"/>
      <c r="BK514" s="77" t="n"/>
      <c r="BL514" s="77" t="n"/>
      <c r="BM514" s="77" t="n"/>
      <c r="BN514" s="77" t="n"/>
      <c r="BO514" s="77" t="n"/>
    </row>
    <row r="515" hidden="1" ht="11.85" customHeight="1">
      <c r="A515" s="14" t="inlineStr">
        <is>
          <t>SF</t>
        </is>
      </c>
      <c r="B515" s="14" t="inlineStr">
        <is>
          <t>23.03.2026</t>
        </is>
      </c>
      <c r="C515" s="77" t="inlineStr">
        <is>
          <t>ALT-2026-015</t>
        </is>
      </c>
      <c r="D515" s="145" t="n">
        <v>2600241</v>
      </c>
      <c r="E515" s="14" t="inlineStr">
        <is>
          <t>SF0061</t>
        </is>
      </c>
      <c r="F515" s="8" t="inlineStr">
        <is>
          <t>FAS-CEL Oxidised Regenerated Cellulose Absorbable Hemostat Non-Woven-Ref. No.: FAS28N</t>
        </is>
      </c>
      <c r="G515" s="145" t="n">
        <v>2026000241</v>
      </c>
      <c r="H515" s="14" t="inlineStr">
        <is>
          <t>Altaylar Medical Tibbi Malz.ins.Teks.gida. Ith. Ihr. SAN VE TIC LTD. STI.</t>
        </is>
      </c>
      <c r="J515" s="111" t="inlineStr">
        <is>
          <t>OR2026029</t>
        </is>
      </c>
      <c r="L515" s="7" t="inlineStr">
        <is>
          <t>00.02.2026</t>
        </is>
      </c>
      <c r="N515" s="7" t="inlineStr">
        <is>
          <t>00.02.2029</t>
        </is>
      </c>
      <c r="R515" s="49" t="n">
        <v>1</v>
      </c>
      <c r="S515" s="7" t="n">
        <v>1000</v>
      </c>
      <c r="U515" s="13">
        <f>R515*S515+T515</f>
        <v/>
      </c>
      <c r="V515" s="77" t="n"/>
      <c r="W515" s="77" t="n"/>
      <c r="X515" s="77" t="n"/>
      <c r="Y515" s="170" t="n"/>
      <c r="Z515" s="476" t="n"/>
      <c r="AA515" s="477" t="n"/>
      <c r="AB515" s="478" t="n"/>
      <c r="AC515" s="479" t="n"/>
      <c r="AD515" s="480" t="n"/>
      <c r="AE515" s="481" t="n"/>
      <c r="AF515" s="77" t="n"/>
      <c r="AG515" s="77" t="n"/>
      <c r="AH515" s="77" t="n"/>
      <c r="AI515" s="77" t="n"/>
      <c r="AJ515" s="77" t="n"/>
      <c r="AK515" s="77" t="n"/>
      <c r="AL515" s="77" t="n"/>
      <c r="AM515" s="77" t="n"/>
      <c r="AN515" s="77" t="n"/>
      <c r="AO515" s="77" t="n"/>
      <c r="AP515" s="77" t="n"/>
      <c r="AQ515" s="77" t="n"/>
      <c r="AR515" s="77" t="n"/>
      <c r="AS515" s="77" t="n"/>
      <c r="AT515" s="77" t="n"/>
      <c r="AU515" s="77" t="n"/>
      <c r="AV515" s="77" t="n"/>
      <c r="AW515" s="77" t="n"/>
      <c r="AX515" s="77" t="n"/>
      <c r="AY515" s="77" t="n"/>
      <c r="AZ515" s="77" t="n"/>
      <c r="BA515" s="77" t="n"/>
      <c r="BB515" s="77" t="n"/>
      <c r="BC515" s="77" t="n"/>
      <c r="BD515" s="77" t="n"/>
      <c r="BE515" s="77" t="n"/>
      <c r="BF515" s="77" t="n"/>
      <c r="BG515" s="77" t="n"/>
      <c r="BH515" s="77" t="n"/>
      <c r="BI515" s="77" t="n"/>
      <c r="BJ515" s="77" t="n"/>
      <c r="BK515" s="77" t="n"/>
      <c r="BL515" s="77" t="n"/>
      <c r="BM515" s="77" t="n"/>
      <c r="BN515" s="77" t="n"/>
      <c r="BO515" s="77" t="n"/>
    </row>
    <row r="516" hidden="1" ht="11.85" customHeight="1">
      <c r="A516" s="14" t="inlineStr">
        <is>
          <t>SF</t>
        </is>
      </c>
      <c r="B516" s="14" t="inlineStr">
        <is>
          <t>23.03.2026</t>
        </is>
      </c>
      <c r="C516" s="77" t="inlineStr">
        <is>
          <t>ALT-2026-015</t>
        </is>
      </c>
      <c r="D516" s="153" t="n">
        <v>2600242</v>
      </c>
      <c r="E516" s="14" t="inlineStr">
        <is>
          <t>SF0060</t>
        </is>
      </c>
      <c r="F516" s="8" t="inlineStr">
        <is>
          <t>FAS-CEL Oxidised Regenerated Cellulose Absorbable Hemostat Standard-Ref. No.: FAS06H</t>
        </is>
      </c>
      <c r="G516" s="145" t="n">
        <v>2026000242</v>
      </c>
      <c r="H516" s="14" t="inlineStr">
        <is>
          <t>Altaylar Medical Tibbi Malz.ins.Teks.gida. Ith. Ihr. SAN VE TIC LTD. STI.</t>
        </is>
      </c>
      <c r="J516" s="111" t="inlineStr">
        <is>
          <t>OR2026030</t>
        </is>
      </c>
      <c r="L516" s="7" t="inlineStr">
        <is>
          <t>00.02.2026</t>
        </is>
      </c>
      <c r="N516" s="7" t="inlineStr">
        <is>
          <t>00.02.2029</t>
        </is>
      </c>
      <c r="R516" s="49" t="n">
        <v>1</v>
      </c>
      <c r="S516" s="7" t="n">
        <v>6000</v>
      </c>
      <c r="U516" s="13">
        <f>R516*S516+T516</f>
        <v/>
      </c>
      <c r="V516" s="77" t="n"/>
      <c r="W516" s="77" t="n"/>
      <c r="X516" s="77" t="n"/>
      <c r="Y516" s="170" t="n"/>
      <c r="Z516" s="476" t="n"/>
      <c r="AA516" s="477" t="n"/>
      <c r="AB516" s="478" t="n"/>
      <c r="AC516" s="479" t="n"/>
      <c r="AD516" s="480" t="n"/>
      <c r="AE516" s="481" t="n"/>
      <c r="AF516" s="77" t="n"/>
      <c r="AG516" s="77" t="n"/>
      <c r="AH516" s="77" t="n"/>
      <c r="AI516" s="77" t="n"/>
      <c r="AJ516" s="77" t="n"/>
      <c r="AK516" s="77" t="n"/>
      <c r="AL516" s="77" t="n"/>
      <c r="AM516" s="77" t="n"/>
      <c r="AN516" s="77" t="n"/>
      <c r="AO516" s="77" t="n"/>
      <c r="AP516" s="77" t="n"/>
      <c r="AQ516" s="77" t="n"/>
      <c r="AR516" s="77" t="n"/>
      <c r="AS516" s="77" t="n"/>
      <c r="AT516" s="77" t="n"/>
      <c r="AU516" s="77" t="n"/>
      <c r="AV516" s="77" t="n"/>
      <c r="AW516" s="77" t="n"/>
      <c r="AX516" s="77" t="n"/>
      <c r="AY516" s="77" t="n"/>
      <c r="AZ516" s="77" t="n"/>
      <c r="BA516" s="77" t="n"/>
      <c r="BB516" s="77" t="n"/>
      <c r="BC516" s="77" t="n"/>
      <c r="BD516" s="77" t="n"/>
      <c r="BE516" s="77" t="n"/>
      <c r="BF516" s="77" t="n"/>
      <c r="BG516" s="77" t="n"/>
      <c r="BH516" s="77" t="n"/>
      <c r="BI516" s="77" t="n"/>
      <c r="BJ516" s="77" t="n"/>
      <c r="BK516" s="77" t="n"/>
      <c r="BL516" s="77" t="n"/>
      <c r="BM516" s="77" t="n"/>
      <c r="BN516" s="77" t="n"/>
      <c r="BO516" s="77" t="n"/>
    </row>
    <row r="517" hidden="1" ht="11.85" customHeight="1">
      <c r="A517" s="14" t="inlineStr">
        <is>
          <t>SF</t>
        </is>
      </c>
      <c r="B517" s="14" t="inlineStr">
        <is>
          <t>23.03.2026</t>
        </is>
      </c>
      <c r="C517" s="77" t="inlineStr">
        <is>
          <t>ALT-2026-015</t>
        </is>
      </c>
      <c r="D517" s="145" t="n">
        <v>2600243</v>
      </c>
      <c r="E517" s="14" t="inlineStr">
        <is>
          <t>SF0074</t>
        </is>
      </c>
      <c r="F517" s="8" t="inlineStr">
        <is>
          <t>FAS-CEL Oxidised Regenerated Cellulose Absorbable Hemostat Knit-Ref. No.: FAS41K</t>
        </is>
      </c>
      <c r="G517" s="145" t="n">
        <v>2026000243</v>
      </c>
      <c r="H517" s="14" t="inlineStr">
        <is>
          <t>Altaylar Medical Tibbi Malz.ins.Teks.gida. Ith. Ihr. SAN VE TIC LTD. STI.</t>
        </is>
      </c>
      <c r="J517" s="111" t="inlineStr">
        <is>
          <t>OR2026088</t>
        </is>
      </c>
      <c r="L517" s="7" t="inlineStr">
        <is>
          <t>00.02.2026</t>
        </is>
      </c>
      <c r="N517" s="7" t="inlineStr">
        <is>
          <t>00.02.2029</t>
        </is>
      </c>
      <c r="R517" s="49" t="n">
        <v>1</v>
      </c>
      <c r="S517" s="7" t="n">
        <v>1700</v>
      </c>
      <c r="U517" s="13">
        <f>R517*S517+T517</f>
        <v/>
      </c>
      <c r="V517" s="77" t="n"/>
      <c r="W517" s="77" t="n"/>
      <c r="X517" s="77" t="n"/>
      <c r="Y517" s="170" t="n"/>
      <c r="Z517" s="476" t="n"/>
      <c r="AA517" s="477" t="n"/>
      <c r="AB517" s="478" t="n"/>
      <c r="AC517" s="479" t="n"/>
      <c r="AD517" s="480" t="n"/>
      <c r="AE517" s="481" t="n"/>
      <c r="AF517" s="77" t="n"/>
      <c r="AG517" s="77" t="n"/>
      <c r="AH517" s="77" t="n"/>
      <c r="AI517" s="77" t="n"/>
      <c r="AJ517" s="77" t="n"/>
      <c r="AK517" s="77" t="n"/>
      <c r="AL517" s="77" t="n"/>
      <c r="AM517" s="77" t="n"/>
      <c r="AN517" s="77" t="n"/>
      <c r="AO517" s="77" t="n"/>
      <c r="AP517" s="77" t="n"/>
      <c r="AQ517" s="77" t="n"/>
      <c r="AR517" s="77" t="n"/>
      <c r="AS517" s="77" t="n"/>
      <c r="AT517" s="77" t="n"/>
      <c r="AU517" s="77" t="n"/>
      <c r="AV517" s="77" t="n"/>
      <c r="AW517" s="77" t="n"/>
      <c r="AX517" s="77" t="n"/>
      <c r="AY517" s="77" t="n"/>
      <c r="AZ517" s="77" t="n"/>
      <c r="BA517" s="77" t="n"/>
      <c r="BB517" s="77" t="n"/>
      <c r="BC517" s="77" t="n"/>
      <c r="BD517" s="77" t="n"/>
      <c r="BE517" s="77" t="n"/>
      <c r="BF517" s="77" t="n"/>
      <c r="BG517" s="77" t="n"/>
      <c r="BH517" s="77" t="n"/>
      <c r="BI517" s="77" t="n"/>
      <c r="BJ517" s="77" t="n"/>
      <c r="BK517" s="77" t="n"/>
      <c r="BL517" s="77" t="n"/>
      <c r="BM517" s="77" t="n"/>
      <c r="BN517" s="77" t="n"/>
      <c r="BO517" s="77" t="n"/>
    </row>
    <row r="518" hidden="1" ht="11.85" customHeight="1">
      <c r="A518" s="14" t="inlineStr">
        <is>
          <t>PP</t>
        </is>
      </c>
      <c r="B518" s="14" t="inlineStr">
        <is>
          <t>23.03.2026</t>
        </is>
      </c>
      <c r="C518" s="77" t="inlineStr">
        <is>
          <t>SSMC1542025</t>
        </is>
      </c>
      <c r="D518" s="153" t="n">
        <v>2600244</v>
      </c>
      <c r="E518" s="178" t="inlineStr">
        <is>
          <t>PP0106</t>
        </is>
      </c>
      <c r="F518" s="118" t="inlineStr">
        <is>
          <t>ProxFort Sachet Alui. Foil 260mm width</t>
        </is>
      </c>
      <c r="G518" s="145" t="n">
        <v>2026000244</v>
      </c>
      <c r="H518" s="14" t="inlineStr">
        <is>
          <t xml:space="preserve">Heshan Zhongxing laminated </t>
        </is>
      </c>
      <c r="J518" s="111" t="inlineStr">
        <is>
          <t>81886</t>
        </is>
      </c>
      <c r="L518" s="7" t="inlineStr">
        <is>
          <t>21.01.2026</t>
        </is>
      </c>
      <c r="N518" s="7" t="inlineStr">
        <is>
          <t>20.01.2029</t>
        </is>
      </c>
      <c r="R518" s="49" t="n">
        <v>8</v>
      </c>
      <c r="S518" s="7" t="n">
        <v>21.7</v>
      </c>
      <c r="U518" s="13" t="n">
        <v>173.7</v>
      </c>
      <c r="V518" s="77" t="n"/>
      <c r="W518" s="77" t="n"/>
      <c r="X518" s="77" t="n"/>
      <c r="Y518" s="170" t="n"/>
      <c r="Z518" s="476" t="n"/>
      <c r="AA518" s="477" t="n"/>
      <c r="AB518" s="478" t="n"/>
      <c r="AC518" s="479" t="n"/>
      <c r="AD518" s="480" t="n"/>
      <c r="AE518" s="481" t="n"/>
      <c r="AF518" s="77" t="n"/>
      <c r="AG518" s="77" t="n"/>
      <c r="AH518" s="77" t="n"/>
      <c r="AI518" s="77" t="n"/>
      <c r="AJ518" s="77" t="n"/>
      <c r="AK518" s="77" t="n"/>
      <c r="AL518" s="77" t="n"/>
      <c r="AM518" s="77" t="n"/>
      <c r="AN518" s="77" t="n"/>
      <c r="AO518" s="77" t="n"/>
      <c r="AP518" s="77" t="n"/>
      <c r="AQ518" s="77" t="n"/>
      <c r="AR518" s="77" t="n"/>
      <c r="AS518" s="77" t="n"/>
      <c r="AT518" s="77" t="n"/>
      <c r="AU518" s="77" t="n"/>
      <c r="AV518" s="77" t="n"/>
      <c r="AW518" s="77" t="n"/>
      <c r="AX518" s="77" t="n"/>
      <c r="AY518" s="77" t="n"/>
      <c r="AZ518" s="77" t="n"/>
      <c r="BA518" s="77" t="n"/>
      <c r="BB518" s="77" t="n"/>
      <c r="BC518" s="77" t="n"/>
      <c r="BD518" s="77" t="n"/>
      <c r="BE518" s="77" t="n"/>
      <c r="BF518" s="77" t="n"/>
      <c r="BG518" s="77" t="n"/>
      <c r="BH518" s="77" t="n"/>
      <c r="BI518" s="77" t="n"/>
      <c r="BJ518" s="77" t="n"/>
      <c r="BK518" s="77" t="n"/>
      <c r="BL518" s="77" t="n"/>
      <c r="BM518" s="77" t="n"/>
      <c r="BN518" s="77" t="n"/>
      <c r="BO518" s="77" t="n"/>
    </row>
    <row r="519" hidden="1" ht="11.85" customHeight="1">
      <c r="A519" s="14" t="inlineStr">
        <is>
          <t>SP</t>
        </is>
      </c>
      <c r="B519" s="14" t="inlineStr">
        <is>
          <t>23.03.2026</t>
        </is>
      </c>
      <c r="C519" s="77" t="inlineStr">
        <is>
          <t>SSMC0292026</t>
        </is>
      </c>
      <c r="D519" s="145" t="n">
        <v>2600245</v>
      </c>
      <c r="E519" s="179" t="inlineStr">
        <is>
          <t>SP0064</t>
        </is>
      </c>
      <c r="F519" s="180" t="inlineStr">
        <is>
          <t>BOPP Roll 20micron thickness 225mm width</t>
        </is>
      </c>
      <c r="G519" s="145" t="n">
        <v>2026000245</v>
      </c>
      <c r="H519" s="55" t="inlineStr">
        <is>
          <t>Al-Sharq Factories for Plastic</t>
        </is>
      </c>
      <c r="J519" s="111" t="inlineStr">
        <is>
          <t>200190301715</t>
        </is>
      </c>
      <c r="L519" s="7" t="inlineStr">
        <is>
          <t>08.02.2026</t>
        </is>
      </c>
      <c r="N519" s="7" t="inlineStr">
        <is>
          <t>07.02.2028</t>
        </is>
      </c>
      <c r="R519" s="49" t="n">
        <v>36</v>
      </c>
      <c r="S519" s="7" t="n">
        <v>12.1</v>
      </c>
      <c r="U519" s="13" t="n">
        <v>438.6</v>
      </c>
      <c r="V519" s="77" t="n"/>
      <c r="W519" s="77" t="n"/>
      <c r="X519" s="77" t="n"/>
      <c r="Y519" s="170" t="n"/>
      <c r="Z519" s="476" t="n"/>
      <c r="AA519" s="477" t="n"/>
      <c r="AB519" s="478" t="n"/>
      <c r="AC519" s="479" t="n"/>
      <c r="AD519" s="480" t="n"/>
      <c r="AE519" s="481" t="n"/>
      <c r="AF519" s="77" t="n"/>
      <c r="AG519" s="77" t="n"/>
      <c r="AH519" s="77" t="n"/>
      <c r="AI519" s="77" t="n"/>
      <c r="AJ519" s="77" t="n"/>
      <c r="AK519" s="77" t="n"/>
      <c r="AL519" s="77" t="n"/>
      <c r="AM519" s="77" t="n"/>
      <c r="AN519" s="77" t="n"/>
      <c r="AO519" s="77" t="n"/>
      <c r="AP519" s="77" t="n"/>
      <c r="AQ519" s="77" t="n"/>
      <c r="AR519" s="77" t="n"/>
      <c r="AS519" s="77" t="n"/>
      <c r="AT519" s="77" t="n"/>
      <c r="AU519" s="77" t="n"/>
      <c r="AV519" s="77" t="n"/>
      <c r="AW519" s="77" t="n"/>
      <c r="AX519" s="77" t="n"/>
      <c r="AY519" s="77" t="n"/>
      <c r="AZ519" s="77" t="n"/>
      <c r="BA519" s="77" t="n"/>
      <c r="BB519" s="77" t="n"/>
      <c r="BC519" s="77" t="n"/>
      <c r="BD519" s="77" t="n"/>
      <c r="BE519" s="77" t="n"/>
      <c r="BF519" s="77" t="n"/>
      <c r="BG519" s="77" t="n"/>
      <c r="BH519" s="77" t="n"/>
      <c r="BI519" s="77" t="n"/>
      <c r="BJ519" s="77" t="n"/>
      <c r="BK519" s="77" t="n"/>
      <c r="BL519" s="77" t="n"/>
      <c r="BM519" s="77" t="n"/>
      <c r="BN519" s="77" t="n"/>
      <c r="BO519" s="77" t="n"/>
    </row>
    <row r="520" hidden="1" ht="11.85" customHeight="1">
      <c r="A520" s="14" t="inlineStr">
        <is>
          <t>BP</t>
        </is>
      </c>
      <c r="B520" s="14" t="inlineStr">
        <is>
          <t>23.03.2026</t>
        </is>
      </c>
      <c r="C520" s="139" t="inlineStr">
        <is>
          <t>SSMC1442025 R2</t>
        </is>
      </c>
      <c r="D520" s="153" t="n">
        <v>2600246</v>
      </c>
      <c r="E520" s="166" t="inlineStr">
        <is>
          <t>BP0011</t>
        </is>
      </c>
      <c r="F520" s="167" t="inlineStr">
        <is>
          <t>Fertiovum Bulk</t>
        </is>
      </c>
      <c r="G520" s="145" t="n">
        <v>2026000246</v>
      </c>
      <c r="H520" s="14" t="inlineStr">
        <is>
          <t>E-Pharma</t>
        </is>
      </c>
      <c r="I520" s="14" t="n"/>
      <c r="J520" s="10" t="inlineStr">
        <is>
          <t>26352803</t>
        </is>
      </c>
      <c r="K520" s="8" t="n"/>
      <c r="L520" s="14" t="inlineStr">
        <is>
          <t>22.01.2026</t>
        </is>
      </c>
      <c r="M520" s="14" t="n"/>
      <c r="N520" s="14" t="n">
        <v>7.2026</v>
      </c>
      <c r="O520" s="14" t="n"/>
      <c r="P520" s="14" t="n"/>
      <c r="Q520" s="14" t="n"/>
      <c r="R520" s="21" t="n">
        <v>11</v>
      </c>
      <c r="S520" s="12" t="n">
        <v>50</v>
      </c>
      <c r="T520" s="12" t="n">
        <v>1</v>
      </c>
      <c r="U520" s="13">
        <f>R520*S520+T520</f>
        <v/>
      </c>
    </row>
    <row r="521" hidden="1" ht="11.85" customHeight="1">
      <c r="A521" s="14" t="inlineStr">
        <is>
          <t>BP</t>
        </is>
      </c>
      <c r="B521" s="14" t="inlineStr">
        <is>
          <t>23.03.2026</t>
        </is>
      </c>
      <c r="C521" s="139" t="inlineStr">
        <is>
          <t>SSMC1442025 R2</t>
        </is>
      </c>
      <c r="D521" s="145" t="n">
        <v>2600247</v>
      </c>
      <c r="E521" s="166" t="inlineStr">
        <is>
          <t>BP0011</t>
        </is>
      </c>
      <c r="F521" s="167" t="inlineStr">
        <is>
          <t>Fertiovum Bulk</t>
        </is>
      </c>
      <c r="G521" s="145" t="n">
        <v>2026000247</v>
      </c>
      <c r="H521" s="14" t="inlineStr">
        <is>
          <t>E-Pharma</t>
        </is>
      </c>
      <c r="I521" s="14" t="n"/>
      <c r="J521" s="10" t="inlineStr">
        <is>
          <t>26352804</t>
        </is>
      </c>
      <c r="K521" s="8" t="n"/>
      <c r="L521" s="14" t="inlineStr">
        <is>
          <t>22.01.2026</t>
        </is>
      </c>
      <c r="M521" s="14" t="n"/>
      <c r="N521" s="14" t="n">
        <v>7.2026</v>
      </c>
      <c r="O521" s="14" t="n"/>
      <c r="P521" s="14" t="n"/>
      <c r="Q521" s="14" t="n"/>
      <c r="R521" s="21" t="n">
        <v>10</v>
      </c>
      <c r="S521" s="12" t="n">
        <v>50</v>
      </c>
      <c r="T521" s="12" t="n">
        <v>42</v>
      </c>
      <c r="U521" s="13">
        <f>R521*S521+T521</f>
        <v/>
      </c>
    </row>
    <row r="522" hidden="1" ht="11.85" customHeight="1">
      <c r="A522" s="14" t="inlineStr">
        <is>
          <t>BP</t>
        </is>
      </c>
      <c r="B522" s="14" t="inlineStr">
        <is>
          <t>23.03.2026</t>
        </is>
      </c>
      <c r="C522" s="139" t="inlineStr">
        <is>
          <t>SSMC1442025 R2</t>
        </is>
      </c>
      <c r="D522" s="153" t="n">
        <v>2600248</v>
      </c>
      <c r="E522" s="166" t="inlineStr">
        <is>
          <t>BP0001</t>
        </is>
      </c>
      <c r="F522" s="167" t="inlineStr">
        <is>
          <t>Inovari Plus-Bulk</t>
        </is>
      </c>
      <c r="G522" s="145" t="n">
        <v>2026000248</v>
      </c>
      <c r="H522" s="14" t="inlineStr">
        <is>
          <t>E-Pharma</t>
        </is>
      </c>
      <c r="J522" s="109" t="inlineStr">
        <is>
          <t>26352801</t>
        </is>
      </c>
      <c r="K522" s="155" t="n"/>
      <c r="L522" s="153" t="inlineStr">
        <is>
          <t>16.01.2026</t>
        </is>
      </c>
      <c r="M522" s="153" t="n"/>
      <c r="N522" s="14" t="n">
        <v>7.2026</v>
      </c>
      <c r="O522" s="153" t="n"/>
      <c r="P522" s="153" t="n"/>
      <c r="Q522" s="153" t="n"/>
      <c r="R522" s="156" t="n">
        <v>11</v>
      </c>
      <c r="S522" s="157" t="n">
        <v>50</v>
      </c>
      <c r="T522" s="7" t="n">
        <v>23</v>
      </c>
      <c r="U522" s="13">
        <f>R522*S522+T522</f>
        <v/>
      </c>
    </row>
    <row r="523" hidden="1" ht="11.85" customHeight="1">
      <c r="A523" s="14" t="inlineStr">
        <is>
          <t>BP</t>
        </is>
      </c>
      <c r="B523" s="14" t="inlineStr">
        <is>
          <t>23.03.2026</t>
        </is>
      </c>
      <c r="C523" s="139" t="inlineStr">
        <is>
          <t>SSMC1442025 R2</t>
        </is>
      </c>
      <c r="D523" s="145" t="n">
        <v>2600249</v>
      </c>
      <c r="E523" s="166" t="inlineStr">
        <is>
          <t>BP0001</t>
        </is>
      </c>
      <c r="F523" s="167" t="inlineStr">
        <is>
          <t>Inovari Plus-Bulk</t>
        </is>
      </c>
      <c r="G523" s="145" t="n">
        <v>2026000249</v>
      </c>
      <c r="H523" s="14" t="inlineStr">
        <is>
          <t>E-Pharma</t>
        </is>
      </c>
      <c r="J523" s="109" t="inlineStr">
        <is>
          <t>26352802</t>
        </is>
      </c>
      <c r="K523" s="155" t="n"/>
      <c r="L523" s="153" t="inlineStr">
        <is>
          <t>16.01.2026</t>
        </is>
      </c>
      <c r="M523" s="153" t="n"/>
      <c r="N523" s="14" t="n">
        <v>7.2026</v>
      </c>
      <c r="O523" s="153" t="n"/>
      <c r="P523" s="153" t="n"/>
      <c r="Q523" s="153" t="n"/>
      <c r="R523" s="156" t="n">
        <v>11</v>
      </c>
      <c r="S523" s="157" t="n">
        <v>50</v>
      </c>
      <c r="T523" s="7" t="n">
        <v>17</v>
      </c>
      <c r="U523" s="13">
        <f>R523*S523+T523</f>
        <v/>
      </c>
    </row>
    <row r="524" hidden="1" ht="11.85" customHeight="1">
      <c r="A524" s="14" t="inlineStr">
        <is>
          <t>BP</t>
        </is>
      </c>
      <c r="B524" s="14" t="inlineStr">
        <is>
          <t>23.03.2026</t>
        </is>
      </c>
      <c r="C524" s="139" t="inlineStr">
        <is>
          <t>SSMC1442025 R2</t>
        </is>
      </c>
      <c r="D524" s="153" t="n">
        <v>2600250</v>
      </c>
      <c r="E524" s="168" t="inlineStr">
        <is>
          <t>BP0056</t>
        </is>
      </c>
      <c r="F524" s="167" t="inlineStr">
        <is>
          <t>Ovemer Plus/Prox Fem Bulk</t>
        </is>
      </c>
      <c r="G524" s="145" t="n">
        <v>2026000250</v>
      </c>
      <c r="H524" s="14" t="inlineStr">
        <is>
          <t>E-Pharma</t>
        </is>
      </c>
      <c r="J524" s="109" t="inlineStr">
        <is>
          <t>26352805</t>
        </is>
      </c>
      <c r="K524" s="155" t="n"/>
      <c r="L524" s="153" t="inlineStr">
        <is>
          <t>23.01.2026</t>
        </is>
      </c>
      <c r="M524" s="153" t="n"/>
      <c r="N524" s="14" t="n">
        <v>7.2026</v>
      </c>
      <c r="O524" s="153" t="n"/>
      <c r="P524" s="153" t="n"/>
      <c r="Q524" s="153" t="n"/>
      <c r="R524" s="156" t="n">
        <v>10</v>
      </c>
      <c r="S524" s="157" t="n">
        <v>50</v>
      </c>
      <c r="T524" s="7" t="n">
        <v>8</v>
      </c>
      <c r="U524" s="13">
        <f>R524*S524+T524</f>
        <v/>
      </c>
    </row>
    <row r="525" hidden="1" ht="11.85" customHeight="1">
      <c r="A525" s="14" t="inlineStr">
        <is>
          <t>BP</t>
        </is>
      </c>
      <c r="B525" s="14" t="inlineStr">
        <is>
          <t>23.03.2026</t>
        </is>
      </c>
      <c r="C525" s="139" t="inlineStr">
        <is>
          <t>SSMC1442025 R2</t>
        </is>
      </c>
      <c r="D525" s="145" t="n">
        <v>2600251</v>
      </c>
      <c r="E525" s="168" t="inlineStr">
        <is>
          <t>BP0056</t>
        </is>
      </c>
      <c r="F525" s="167" t="inlineStr">
        <is>
          <t>Ovemer Plus/Prox Fem Bulk</t>
        </is>
      </c>
      <c r="G525" s="145" t="n">
        <v>2026000251</v>
      </c>
      <c r="H525" s="14" t="inlineStr">
        <is>
          <t>E-Pharma</t>
        </is>
      </c>
      <c r="J525" s="109" t="inlineStr">
        <is>
          <t>26352806</t>
        </is>
      </c>
      <c r="K525" s="155" t="n"/>
      <c r="L525" s="153" t="inlineStr">
        <is>
          <t>23.01.2026</t>
        </is>
      </c>
      <c r="M525" s="153" t="n"/>
      <c r="N525" s="14" t="n">
        <v>7.2026</v>
      </c>
      <c r="O525" s="153" t="n"/>
      <c r="P525" s="153" t="n"/>
      <c r="Q525" s="153" t="n"/>
      <c r="R525" s="156" t="n">
        <v>10</v>
      </c>
      <c r="S525" s="157" t="n">
        <v>50</v>
      </c>
      <c r="T525" s="7" t="n">
        <v>7.4</v>
      </c>
      <c r="U525" s="13">
        <f>R525*S525+T525</f>
        <v/>
      </c>
    </row>
    <row r="526" hidden="1" ht="11.85" customFormat="1" customHeight="1" s="185">
      <c r="A526" s="181" t="inlineStr">
        <is>
          <t>RM</t>
        </is>
      </c>
      <c r="B526" s="181" t="inlineStr">
        <is>
          <t>24.03.2026</t>
        </is>
      </c>
      <c r="C526" s="182" t="inlineStr">
        <is>
          <t>SSMC0162026</t>
        </is>
      </c>
      <c r="D526" s="181" t="n">
        <v>2600252</v>
      </c>
      <c r="E526" s="183" t="inlineStr">
        <is>
          <t>RM0054</t>
        </is>
      </c>
      <c r="F526" s="184" t="inlineStr">
        <is>
          <t>L-Glutathione Reduced</t>
        </is>
      </c>
      <c r="G526" s="181" t="n">
        <v>2026000252</v>
      </c>
      <c r="H526" s="181" t="inlineStr">
        <is>
          <t>Meteoric Biopharmaceuticals</t>
        </is>
      </c>
      <c r="J526" s="186" t="inlineStr">
        <is>
          <t>LGR2601068</t>
        </is>
      </c>
      <c r="K526" s="187" t="n"/>
      <c r="L526" s="181" t="inlineStr">
        <is>
          <t>00.01.2026</t>
        </is>
      </c>
      <c r="M526" s="181" t="n"/>
      <c r="N526" s="181" t="inlineStr">
        <is>
          <t>00.12.2028</t>
        </is>
      </c>
      <c r="O526" s="181" t="n"/>
      <c r="P526" s="181" t="n"/>
      <c r="Q526" s="181" t="n"/>
      <c r="R526" s="188" t="n">
        <v>1</v>
      </c>
      <c r="S526" s="189" t="n">
        <v>16</v>
      </c>
      <c r="T526" s="185" t="n">
        <v>15</v>
      </c>
      <c r="U526" s="190">
        <f>R526*S526+T526</f>
        <v/>
      </c>
      <c r="Y526" s="191" t="n"/>
      <c r="AE526" s="192" t="n"/>
    </row>
    <row r="527" hidden="1" ht="11.85" customHeight="1">
      <c r="A527" s="14" t="inlineStr">
        <is>
          <t>TP</t>
        </is>
      </c>
      <c r="B527" s="14" t="inlineStr">
        <is>
          <t>24.03.2026</t>
        </is>
      </c>
      <c r="C527" s="139" t="inlineStr">
        <is>
          <t>N.A</t>
        </is>
      </c>
      <c r="D527" s="153" t="n">
        <v>2600253</v>
      </c>
      <c r="E527" s="14" t="inlineStr">
        <is>
          <t>TP0016</t>
        </is>
      </c>
      <c r="F527" s="8" t="inlineStr">
        <is>
          <t>Outer Carton L49 x W42.5 x H22.5 cm Ver. 01</t>
        </is>
      </c>
      <c r="G527" s="145" t="n">
        <v>2026000253</v>
      </c>
      <c r="H527" s="119" t="inlineStr">
        <is>
          <t>Techno Carton Factory</t>
        </is>
      </c>
      <c r="J527" s="109" t="inlineStr">
        <is>
          <t>AZ17230</t>
        </is>
      </c>
      <c r="K527" s="155" t="n"/>
      <c r="L527" s="153" t="inlineStr">
        <is>
          <t>14.10.2025</t>
        </is>
      </c>
      <c r="M527" s="153" t="n"/>
      <c r="N527" s="153" t="inlineStr">
        <is>
          <t>13.10.2030</t>
        </is>
      </c>
      <c r="O527" s="153" t="n"/>
      <c r="P527" s="153" t="n"/>
      <c r="Q527" s="153" t="n"/>
      <c r="R527" s="156" t="n">
        <v>5</v>
      </c>
      <c r="S527" s="157" t="n">
        <v>300</v>
      </c>
      <c r="T527" s="7" t="n">
        <v>220</v>
      </c>
      <c r="U527" s="190">
        <f>R527*S527+T527</f>
        <v/>
      </c>
    </row>
    <row r="528" hidden="1" ht="11.85" customHeight="1">
      <c r="A528" s="14" t="inlineStr">
        <is>
          <t>RM</t>
        </is>
      </c>
      <c r="B528" s="14" t="inlineStr">
        <is>
          <t>24.03.2026</t>
        </is>
      </c>
      <c r="C528" s="139" t="inlineStr">
        <is>
          <t>SSMC0192026</t>
        </is>
      </c>
      <c r="D528" s="181" t="n">
        <v>2600254</v>
      </c>
      <c r="E528" s="31" t="inlineStr">
        <is>
          <t>RM0051</t>
        </is>
      </c>
      <c r="F528" s="8" t="inlineStr">
        <is>
          <t>Vitamin D3 100'000 IU/g</t>
        </is>
      </c>
      <c r="G528" s="145" t="n">
        <v>2026000254</v>
      </c>
      <c r="H528" s="8" t="inlineStr">
        <is>
          <t>Nutrifoods S.L.U</t>
        </is>
      </c>
      <c r="J528" s="111" t="inlineStr">
        <is>
          <t>10001897</t>
        </is>
      </c>
      <c r="L528" s="7" t="inlineStr">
        <is>
          <t>07.11.2024</t>
        </is>
      </c>
      <c r="N528" s="7" t="inlineStr">
        <is>
          <t>06.11.2027</t>
        </is>
      </c>
      <c r="R528" s="49" t="n">
        <v>1</v>
      </c>
      <c r="S528" s="7" t="n">
        <v>1</v>
      </c>
      <c r="U528" s="190">
        <f>R528*S528+T528</f>
        <v/>
      </c>
    </row>
    <row r="529" hidden="1" ht="11.85" customHeight="1">
      <c r="A529" s="14" t="inlineStr">
        <is>
          <t>RM</t>
        </is>
      </c>
      <c r="B529" s="14" t="inlineStr">
        <is>
          <t>24.03.2026</t>
        </is>
      </c>
      <c r="C529" s="139" t="inlineStr">
        <is>
          <t>SSMC0192026</t>
        </is>
      </c>
      <c r="D529" s="153" t="n">
        <v>2600255</v>
      </c>
      <c r="E529" s="31" t="inlineStr">
        <is>
          <t>RM0053</t>
        </is>
      </c>
      <c r="F529" s="8" t="inlineStr">
        <is>
          <t>Vitamin E Acetate 50% CWS powder</t>
        </is>
      </c>
      <c r="G529" s="181" t="n">
        <v>2026000255</v>
      </c>
      <c r="H529" s="8" t="inlineStr">
        <is>
          <t>Nutrifoods S.L.U</t>
        </is>
      </c>
      <c r="J529" s="111" t="inlineStr">
        <is>
          <t>10000164</t>
        </is>
      </c>
      <c r="L529" s="7" t="inlineStr">
        <is>
          <t>23.10.2024</t>
        </is>
      </c>
      <c r="N529" s="7" t="inlineStr">
        <is>
          <t>22.10.2027</t>
        </is>
      </c>
      <c r="R529" s="49" t="n">
        <v>1</v>
      </c>
      <c r="S529" s="7" t="n">
        <v>3</v>
      </c>
      <c r="U529" s="190">
        <f>R529*S529+T529</f>
        <v/>
      </c>
    </row>
    <row r="530" hidden="1" ht="11.85" customHeight="1">
      <c r="A530" s="14" t="inlineStr">
        <is>
          <t>RM</t>
        </is>
      </c>
      <c r="B530" s="14" t="inlineStr">
        <is>
          <t>24.03.2026</t>
        </is>
      </c>
      <c r="C530" s="139" t="inlineStr">
        <is>
          <t>SSMC0192026</t>
        </is>
      </c>
      <c r="D530" s="181" t="n">
        <v>2600256</v>
      </c>
      <c r="E530" s="8" t="inlineStr">
        <is>
          <t>RM0052</t>
        </is>
      </c>
      <c r="F530" s="8" t="inlineStr">
        <is>
          <t xml:space="preserve">Vitamin C </t>
        </is>
      </c>
      <c r="G530" s="145" t="n">
        <v>2026000256</v>
      </c>
      <c r="H530" s="8" t="inlineStr">
        <is>
          <t>Nutrifoods S.L.U</t>
        </is>
      </c>
      <c r="J530" s="111" t="inlineStr">
        <is>
          <t>10000670</t>
        </is>
      </c>
      <c r="L530" s="7" t="inlineStr">
        <is>
          <t>29.11.2023</t>
        </is>
      </c>
      <c r="N530" s="7" t="inlineStr">
        <is>
          <t>28.11.2027</t>
        </is>
      </c>
      <c r="R530" s="49" t="n">
        <v>1</v>
      </c>
      <c r="S530" s="7" t="n">
        <v>5</v>
      </c>
      <c r="U530" s="190">
        <f>R530*S530+T530</f>
        <v/>
      </c>
    </row>
    <row r="531" hidden="1" ht="11.85" customHeight="1">
      <c r="A531" s="7" t="inlineStr">
        <is>
          <t>TP</t>
        </is>
      </c>
      <c r="B531" s="7" t="inlineStr">
        <is>
          <t>25.03.2026</t>
        </is>
      </c>
      <c r="C531" s="7" t="inlineStr">
        <is>
          <t>N/A</t>
        </is>
      </c>
      <c r="D531" s="153" t="n">
        <v>2600257</v>
      </c>
      <c r="E531" s="55" t="inlineStr">
        <is>
          <t>TP0001</t>
        </is>
      </c>
      <c r="F531" s="55" t="inlineStr">
        <is>
          <t>Outer Carton for FAS Chlorex 41L x 37.5W x 24.5H cm</t>
        </is>
      </c>
      <c r="G531" s="181" t="n">
        <v>2026000257</v>
      </c>
      <c r="H531" s="7" t="inlineStr">
        <is>
          <t>Techno Carton Factory</t>
        </is>
      </c>
      <c r="J531" s="133" t="inlineStr">
        <is>
          <t>AZ17227</t>
        </is>
      </c>
      <c r="L531" s="7" t="inlineStr">
        <is>
          <t>14.03.2026</t>
        </is>
      </c>
      <c r="N531" s="7" t="inlineStr">
        <is>
          <t>13.03.2031</t>
        </is>
      </c>
      <c r="R531" s="49" t="n">
        <v>5</v>
      </c>
      <c r="S531" s="7" t="n">
        <v>300</v>
      </c>
      <c r="T531" s="7" t="n">
        <v>243</v>
      </c>
      <c r="U531" s="49">
        <f>R531*S531+T531</f>
        <v/>
      </c>
    </row>
    <row r="532" hidden="1" ht="11.85" customHeight="1" thickBot="1">
      <c r="A532" s="7" t="inlineStr">
        <is>
          <t>SP</t>
        </is>
      </c>
      <c r="B532" s="7" t="inlineStr">
        <is>
          <t>25.03.2026</t>
        </is>
      </c>
      <c r="C532" s="7" t="inlineStr">
        <is>
          <t>N/A</t>
        </is>
      </c>
      <c r="D532" s="181" t="n">
        <v>2600258</v>
      </c>
      <c r="E532" s="8" t="inlineStr">
        <is>
          <t>SP0204</t>
        </is>
      </c>
      <c r="F532" s="8" t="inlineStr">
        <is>
          <t>Label for FAS Chlorex Box</t>
        </is>
      </c>
      <c r="G532" s="181" t="n">
        <v>2026000258</v>
      </c>
      <c r="H532" s="14" t="inlineStr">
        <is>
          <t>Golden label</t>
        </is>
      </c>
      <c r="J532" s="10" t="inlineStr">
        <is>
          <t>FP-ST-5305</t>
        </is>
      </c>
      <c r="L532" s="7" t="inlineStr">
        <is>
          <t>16.03.2026</t>
        </is>
      </c>
      <c r="N532" s="7" t="inlineStr">
        <is>
          <t>15.03.2028</t>
        </is>
      </c>
      <c r="R532" s="49" t="n">
        <v>1</v>
      </c>
      <c r="S532" s="7" t="n">
        <v>30000</v>
      </c>
      <c r="U532" s="49">
        <f>R532*S532+T532</f>
        <v/>
      </c>
    </row>
    <row r="533" hidden="1" ht="11.85" customHeight="1" thickBot="1">
      <c r="B533" s="7" t="inlineStr">
        <is>
          <t>26.03.2026</t>
        </is>
      </c>
      <c r="C533" s="198" t="inlineStr">
        <is>
          <t>JEK/SMC26-01</t>
        </is>
      </c>
      <c r="D533" s="181" t="n">
        <v>2600259</v>
      </c>
      <c r="E533" s="136" t="inlineStr">
        <is>
          <t>PP0113</t>
        </is>
      </c>
      <c r="F533" s="199" t="inlineStr">
        <is>
          <t>Sponge Chlorex bath kit cover film 408 mm width</t>
        </is>
      </c>
      <c r="G533" s="181" t="n">
        <v>2026000259</v>
      </c>
      <c r="H533" s="14" t="inlineStr">
        <is>
          <t xml:space="preserve">JianErKang Medical Co., Ltd </t>
        </is>
      </c>
      <c r="J533" s="133" t="inlineStr">
        <is>
          <t>FKC-260228</t>
        </is>
      </c>
      <c r="L533" s="7" t="inlineStr">
        <is>
          <t>28.02.2026</t>
        </is>
      </c>
      <c r="N533" s="7" t="inlineStr">
        <is>
          <t>27.02.2031</t>
        </is>
      </c>
      <c r="R533" s="49" t="n">
        <v>10</v>
      </c>
      <c r="S533" s="7" t="n">
        <v>29</v>
      </c>
      <c r="U533" s="49">
        <f>R533*S533+T533</f>
        <v/>
      </c>
    </row>
    <row r="534" hidden="1" ht="11.85" customHeight="1">
      <c r="A534" s="7" t="inlineStr">
        <is>
          <t>TP</t>
        </is>
      </c>
      <c r="B534" s="7" t="inlineStr">
        <is>
          <t>26.03.2026</t>
        </is>
      </c>
      <c r="D534" s="181" t="n">
        <v>2600260</v>
      </c>
      <c r="E534" s="14" t="inlineStr">
        <is>
          <t>TP0014</t>
        </is>
      </c>
      <c r="F534" s="8" t="inlineStr">
        <is>
          <t>Outer Carton Separator L 38 X W 28 cm</t>
        </is>
      </c>
      <c r="G534" s="181" t="n">
        <v>2026000260</v>
      </c>
      <c r="H534" s="7" t="inlineStr">
        <is>
          <t>Techno Carton Factory</t>
        </is>
      </c>
      <c r="J534" s="111" t="inlineStr">
        <is>
          <t>AZ17256</t>
        </is>
      </c>
      <c r="L534" s="208" t="inlineStr">
        <is>
          <t>14.10.2025</t>
        </is>
      </c>
      <c r="N534" s="7" t="inlineStr">
        <is>
          <t>13.10.2030</t>
        </is>
      </c>
      <c r="R534" s="49" t="n">
        <v>1</v>
      </c>
      <c r="S534" s="7" t="n">
        <v>6000</v>
      </c>
      <c r="T534" s="7" t="n">
        <v>5820</v>
      </c>
      <c r="U534" s="49">
        <f>R534*S534+T534</f>
        <v/>
      </c>
    </row>
    <row r="535" hidden="1" ht="11.85" customHeight="1">
      <c r="A535" s="7" t="inlineStr">
        <is>
          <t>BP</t>
        </is>
      </c>
      <c r="B535" s="208" t="inlineStr">
        <is>
          <t>28.03.2026</t>
        </is>
      </c>
      <c r="C535" s="7" t="inlineStr">
        <is>
          <t>SSMC1442025 R2</t>
        </is>
      </c>
      <c r="D535" s="181" t="n">
        <v>2600261</v>
      </c>
      <c r="E535" s="7" t="inlineStr">
        <is>
          <t>BP0002</t>
        </is>
      </c>
      <c r="F535" s="48" t="inlineStr">
        <is>
          <t>Forti Bulk</t>
        </is>
      </c>
      <c r="G535" s="181" t="n">
        <v>2026000261</v>
      </c>
      <c r="H535" s="7" t="inlineStr">
        <is>
          <t>E-Pharma</t>
        </is>
      </c>
      <c r="J535" s="111" t="inlineStr">
        <is>
          <t>26354046</t>
        </is>
      </c>
      <c r="L535" s="7" t="inlineStr">
        <is>
          <t>06.02.2026</t>
        </is>
      </c>
      <c r="N535" s="7" t="n">
        <v>8.2026</v>
      </c>
      <c r="R535" s="49" t="n">
        <v>8</v>
      </c>
      <c r="S535" s="7" t="n">
        <v>50</v>
      </c>
      <c r="T535" s="7" t="n">
        <v>17.6</v>
      </c>
      <c r="U535" s="49">
        <f>R535*S535+T535</f>
        <v/>
      </c>
    </row>
    <row r="536" hidden="1" ht="11.85" customHeight="1">
      <c r="A536" s="7" t="inlineStr">
        <is>
          <t>BP</t>
        </is>
      </c>
      <c r="B536" s="208" t="inlineStr">
        <is>
          <t>28.03.2026</t>
        </is>
      </c>
      <c r="C536" s="7" t="inlineStr">
        <is>
          <t>SSMC1442025 R2</t>
        </is>
      </c>
      <c r="D536" s="181" t="n">
        <v>2600262</v>
      </c>
      <c r="E536" s="7" t="inlineStr">
        <is>
          <t>BP0002</t>
        </is>
      </c>
      <c r="F536" s="48" t="inlineStr">
        <is>
          <t>Forti Bulk</t>
        </is>
      </c>
      <c r="G536" s="181" t="n">
        <v>2026000262</v>
      </c>
      <c r="H536" s="7" t="inlineStr">
        <is>
          <t>E-Pharma</t>
        </is>
      </c>
      <c r="J536" s="111" t="inlineStr">
        <is>
          <t>26354047</t>
        </is>
      </c>
      <c r="L536" s="7" t="inlineStr">
        <is>
          <t>06.02.2026</t>
        </is>
      </c>
      <c r="N536" s="7" t="n">
        <v>8.2026</v>
      </c>
      <c r="R536" s="49" t="n">
        <v>10</v>
      </c>
      <c r="S536" s="7" t="n">
        <v>50</v>
      </c>
      <c r="T536" s="7" t="n">
        <v>30.2</v>
      </c>
      <c r="U536" s="49">
        <f>R536*S536+T536</f>
        <v/>
      </c>
    </row>
    <row r="537" hidden="1" ht="11.85" customHeight="1">
      <c r="A537" s="7" t="inlineStr">
        <is>
          <t>SP</t>
        </is>
      </c>
      <c r="B537" s="7" t="inlineStr">
        <is>
          <t>29.03.2026</t>
        </is>
      </c>
      <c r="C537" s="14" t="inlineStr">
        <is>
          <t>N.A</t>
        </is>
      </c>
      <c r="D537" s="181" t="n">
        <v>2600263</v>
      </c>
      <c r="E537" s="14" t="inlineStr">
        <is>
          <t>SP0071</t>
        </is>
      </c>
      <c r="F537" s="8" t="inlineStr">
        <is>
          <t>Label Blank [W 5 X L 10cm]</t>
        </is>
      </c>
      <c r="G537" s="181" t="n">
        <v>2026000263</v>
      </c>
      <c r="H537" s="14" t="inlineStr">
        <is>
          <t>Global Pac Saudi</t>
        </is>
      </c>
      <c r="J537" s="10" t="inlineStr">
        <is>
          <t>FP-ST-5300</t>
        </is>
      </c>
      <c r="L537" s="35" t="inlineStr">
        <is>
          <t>04.05.2025</t>
        </is>
      </c>
      <c r="N537" s="7" t="inlineStr">
        <is>
          <t>04.05.2027</t>
        </is>
      </c>
      <c r="R537" s="49" t="n">
        <v>1</v>
      </c>
      <c r="S537" s="7" t="n">
        <v>1000</v>
      </c>
      <c r="U537" s="49">
        <f>R537*S537+T537</f>
        <v/>
      </c>
    </row>
    <row r="538" hidden="1" ht="11.85" customHeight="1">
      <c r="A538" s="7" t="inlineStr">
        <is>
          <t>SP</t>
        </is>
      </c>
      <c r="B538" s="7" t="inlineStr">
        <is>
          <t>29.03.2026</t>
        </is>
      </c>
      <c r="C538" s="7" t="inlineStr">
        <is>
          <t>SSMC0612026</t>
        </is>
      </c>
      <c r="D538" s="181" t="n">
        <v>2600264</v>
      </c>
      <c r="E538" s="7" t="inlineStr">
        <is>
          <t>SP0390</t>
        </is>
      </c>
      <c r="F538" s="48" t="inlineStr">
        <is>
          <t>IFU-FAS Clorex Bath Kit</t>
        </is>
      </c>
      <c r="G538" s="181" t="n">
        <v>2026000264</v>
      </c>
      <c r="H538" s="7" t="inlineStr">
        <is>
          <t>Al-Hayat House for printing and packaging Co.Ltd</t>
        </is>
      </c>
      <c r="J538" s="111" t="inlineStr">
        <is>
          <t>PR-26075</t>
        </is>
      </c>
      <c r="L538" s="7" t="inlineStr">
        <is>
          <t>29.03.2026</t>
        </is>
      </c>
      <c r="N538" s="7" t="inlineStr">
        <is>
          <t>28.03.2029</t>
        </is>
      </c>
      <c r="R538" s="49" t="n">
        <v>1</v>
      </c>
      <c r="S538" s="7" t="n">
        <v>50000</v>
      </c>
      <c r="U538" s="49">
        <f>R538*S538+T538</f>
        <v/>
      </c>
    </row>
    <row r="539" hidden="1" ht="11.85" customHeight="1">
      <c r="A539" s="7" t="inlineStr">
        <is>
          <t>RM</t>
        </is>
      </c>
      <c r="B539" s="7" t="inlineStr">
        <is>
          <t>31.03.2026</t>
        </is>
      </c>
      <c r="C539" s="7" t="inlineStr">
        <is>
          <t>SSMC0332026</t>
        </is>
      </c>
      <c r="D539" s="181" t="n">
        <v>2600265</v>
      </c>
      <c r="E539" s="178" t="inlineStr">
        <is>
          <t>RM0045</t>
        </is>
      </c>
      <c r="F539" s="118" t="inlineStr">
        <is>
          <t>Nutrafinish® Ti02 Free Film Coating 167A280002 WHITE</t>
        </is>
      </c>
      <c r="G539" s="181" t="n">
        <v>2026000265</v>
      </c>
      <c r="H539" s="8" t="inlineStr">
        <is>
          <t>Colorcon Ltd</t>
        </is>
      </c>
      <c r="J539" s="111" t="inlineStr">
        <is>
          <t>DT786295</t>
        </is>
      </c>
      <c r="L539" s="7" t="inlineStr">
        <is>
          <t>23.02.2026</t>
        </is>
      </c>
      <c r="N539" s="7" t="inlineStr">
        <is>
          <t>23.02.2028</t>
        </is>
      </c>
      <c r="R539" s="49" t="n">
        <v>1</v>
      </c>
      <c r="S539" s="7" t="n">
        <v>10</v>
      </c>
      <c r="U539" s="49">
        <f>R539*S539+T539</f>
        <v/>
      </c>
    </row>
    <row r="540" hidden="1" ht="11.85" customHeight="1">
      <c r="A540" s="230" t="inlineStr">
        <is>
          <t>SP</t>
        </is>
      </c>
      <c r="B540" s="230" t="inlineStr">
        <is>
          <t>31.03.2026</t>
        </is>
      </c>
      <c r="C540" s="230" t="inlineStr">
        <is>
          <t>NICEST-2026-005</t>
        </is>
      </c>
      <c r="D540" s="231" t="n">
        <v>2600266</v>
      </c>
      <c r="E540" s="231" t="inlineStr">
        <is>
          <t>SP0164</t>
        </is>
      </c>
      <c r="F540" s="232" t="inlineStr">
        <is>
          <t>Box-FAS-CEL Oxidised Regenerated Cellulose Absorbable Hemostat Fibril-Ref. No.: FAS35F</t>
        </is>
      </c>
      <c r="G540" s="231" t="n">
        <v>2026000266</v>
      </c>
      <c r="H540" s="230" t="inlineStr">
        <is>
          <t>Xiamen Nicest Paper Products Co., Ltd.</t>
        </is>
      </c>
      <c r="I540" s="230" t="n"/>
      <c r="J540" s="233" t="inlineStr">
        <is>
          <t>20260222-Big 010</t>
        </is>
      </c>
      <c r="K540" s="234" t="n"/>
      <c r="L540" s="230" t="n">
        <v>2.2026</v>
      </c>
      <c r="M540" s="230" t="n"/>
      <c r="N540" s="230" t="n">
        <v>2.2029</v>
      </c>
      <c r="O540" s="230" t="n"/>
      <c r="P540" s="230" t="n"/>
      <c r="Q540" s="230" t="n"/>
      <c r="R540" s="235" t="n">
        <v>4</v>
      </c>
      <c r="S540" s="230" t="n">
        <v>250</v>
      </c>
      <c r="U540" s="49">
        <f>R540*S540+T540</f>
        <v/>
      </c>
    </row>
    <row r="541" hidden="1" ht="11.85" customHeight="1">
      <c r="A541" s="230" t="inlineStr">
        <is>
          <t>SP</t>
        </is>
      </c>
      <c r="B541" s="230" t="inlineStr">
        <is>
          <t>31.03.2026</t>
        </is>
      </c>
      <c r="C541" s="230" t="inlineStr">
        <is>
          <t>NICEST-2026-005</t>
        </is>
      </c>
      <c r="D541" s="231" t="n">
        <v>2600267</v>
      </c>
      <c r="E541" s="231" t="inlineStr">
        <is>
          <t>SP0170</t>
        </is>
      </c>
      <c r="F541" s="232" t="inlineStr">
        <is>
          <t>Box-FAS-CEL Oxidised Regenerated Cellulose Absorbable Hemostat Standard-Ref. No.: FAS06H</t>
        </is>
      </c>
      <c r="G541" s="231" t="n">
        <v>2026000267</v>
      </c>
      <c r="H541" s="230" t="inlineStr">
        <is>
          <t>Xiamen Nicest Paper Products Co., Ltd.</t>
        </is>
      </c>
      <c r="I541" s="230" t="n"/>
      <c r="J541" s="233" t="inlineStr">
        <is>
          <t>20260222-Small007</t>
        </is>
      </c>
      <c r="K541" s="234" t="n"/>
      <c r="L541" s="230" t="n">
        <v>2.2026</v>
      </c>
      <c r="M541" s="230" t="n"/>
      <c r="N541" s="230" t="n">
        <v>2.2029</v>
      </c>
      <c r="O541" s="230" t="n"/>
      <c r="P541" s="230" t="n"/>
      <c r="Q541" s="230" t="n"/>
      <c r="R541" s="235" t="n">
        <v>2</v>
      </c>
      <c r="S541" s="230" t="n">
        <v>500</v>
      </c>
      <c r="U541" s="49">
        <f>R541*S541+T541</f>
        <v/>
      </c>
    </row>
    <row r="542" hidden="1" ht="11.85" customHeight="1">
      <c r="A542" s="230" t="inlineStr">
        <is>
          <t>SP</t>
        </is>
      </c>
      <c r="B542" s="236" t="inlineStr">
        <is>
          <t>31.03.2026</t>
        </is>
      </c>
      <c r="C542" s="236" t="inlineStr">
        <is>
          <t>NICEST-2026-005</t>
        </is>
      </c>
      <c r="D542" s="237" t="n">
        <v>2600268</v>
      </c>
      <c r="E542" s="237" t="inlineStr">
        <is>
          <t>SP0165</t>
        </is>
      </c>
      <c r="F542" s="238" t="inlineStr">
        <is>
          <t>Box-FAS-CEL Oxidised Regenerated Cellulose Absorbable Hemostat Standard-Ref. No.: FAS11H</t>
        </is>
      </c>
      <c r="G542" s="237" t="n">
        <v>2026000268</v>
      </c>
      <c r="H542" s="236" t="inlineStr">
        <is>
          <t>Xiamen Nicest Paper Products Co., Ltd.</t>
        </is>
      </c>
      <c r="I542" s="236" t="n"/>
      <c r="J542" s="239" t="inlineStr">
        <is>
          <t>20260222-SMALL008</t>
        </is>
      </c>
      <c r="K542" s="240" t="n"/>
      <c r="L542" s="236" t="n">
        <v>2.2026</v>
      </c>
      <c r="M542" s="236" t="n"/>
      <c r="N542" s="236" t="n">
        <v>2.2029</v>
      </c>
      <c r="O542" s="236" t="n"/>
      <c r="P542" s="236" t="n"/>
      <c r="Q542" s="236" t="n"/>
      <c r="R542" s="241" t="n">
        <v>2</v>
      </c>
      <c r="S542" s="236" t="n">
        <v>500</v>
      </c>
      <c r="U542" s="49">
        <f>R542*S542+T542</f>
        <v/>
      </c>
    </row>
    <row r="543" hidden="1" ht="11.85" customHeight="1">
      <c r="A543" s="230" t="inlineStr">
        <is>
          <t>SP</t>
        </is>
      </c>
      <c r="B543" s="236" t="inlineStr">
        <is>
          <t>31.03.2026</t>
        </is>
      </c>
      <c r="C543" s="236" t="inlineStr">
        <is>
          <t>NICEST-2026-005</t>
        </is>
      </c>
      <c r="D543" s="237" t="n">
        <v>2600269</v>
      </c>
      <c r="E543" s="237" t="inlineStr">
        <is>
          <t>SP0208</t>
        </is>
      </c>
      <c r="F543" s="238" t="inlineStr">
        <is>
          <t>Box-FAS-CEL Oxidised Regenerated Cellulose Absorbable Hemostat Standard-Ref. No.: FAS01H</t>
        </is>
      </c>
      <c r="G543" s="237" t="n">
        <v>2026000269</v>
      </c>
      <c r="H543" s="236" t="inlineStr">
        <is>
          <t>Xiamen Nicest Paper Products Co., Ltd.</t>
        </is>
      </c>
      <c r="I543" s="236" t="n"/>
      <c r="J543" s="239" t="inlineStr">
        <is>
          <t>20260222-SMALL006</t>
        </is>
      </c>
      <c r="K543" s="240" t="n"/>
      <c r="L543" s="236" t="n">
        <v>2.2026</v>
      </c>
      <c r="M543" s="236" t="n"/>
      <c r="N543" s="236" t="n">
        <v>2.2029</v>
      </c>
      <c r="O543" s="236" t="n"/>
      <c r="P543" s="236" t="n"/>
      <c r="Q543" s="236" t="n"/>
      <c r="R543" s="241" t="n">
        <v>2</v>
      </c>
      <c r="S543" s="236" t="n">
        <v>500</v>
      </c>
      <c r="U543" s="49">
        <f>R543*S543+T543</f>
        <v/>
      </c>
    </row>
    <row r="544" hidden="1" ht="11.85" customHeight="1">
      <c r="A544" s="230" t="inlineStr">
        <is>
          <t>SP</t>
        </is>
      </c>
      <c r="B544" s="7" t="inlineStr">
        <is>
          <t>01.04.2026</t>
        </is>
      </c>
      <c r="C544" s="7" t="inlineStr">
        <is>
          <t>SSMC0312026</t>
        </is>
      </c>
      <c r="D544" s="237" t="n">
        <v>2600270</v>
      </c>
      <c r="E544" s="14" t="inlineStr">
        <is>
          <t>SP0071</t>
        </is>
      </c>
      <c r="F544" s="8" t="inlineStr">
        <is>
          <t>Label Blank [W 5 X L 10cm]</t>
        </is>
      </c>
      <c r="G544" s="237" t="n">
        <v>2026000270</v>
      </c>
      <c r="H544" s="7" t="inlineStr">
        <is>
          <t>Golden label</t>
        </is>
      </c>
      <c r="J544" s="111" t="inlineStr">
        <is>
          <t>FP-ST-5305 semigloss</t>
        </is>
      </c>
      <c r="L544" s="7" t="inlineStr">
        <is>
          <t>26.03.2026</t>
        </is>
      </c>
      <c r="N544" s="7" t="inlineStr">
        <is>
          <t>25.03.2028</t>
        </is>
      </c>
      <c r="R544" s="49" t="n">
        <v>1</v>
      </c>
      <c r="S544" s="7" t="n">
        <v>30000</v>
      </c>
      <c r="T544" s="7" t="n">
        <v>23350</v>
      </c>
      <c r="U544" s="49">
        <f>R544*S544+T544</f>
        <v/>
      </c>
    </row>
    <row r="545" hidden="1" ht="11.85" customHeight="1">
      <c r="A545" s="230" t="inlineStr">
        <is>
          <t>SP</t>
        </is>
      </c>
      <c r="B545" s="7" t="inlineStr">
        <is>
          <t>01.04.2026</t>
        </is>
      </c>
      <c r="C545" s="7" t="inlineStr">
        <is>
          <t>SSMC0312026</t>
        </is>
      </c>
      <c r="D545" s="237" t="n">
        <v>2600271</v>
      </c>
      <c r="E545" s="7" t="inlineStr">
        <is>
          <t>SP0355</t>
        </is>
      </c>
      <c r="F545" s="48" t="inlineStr">
        <is>
          <t>Label-FAS Chlorex Sterile solution 2%-26ml [Size 6.2 cm x 8 cm]</t>
        </is>
      </c>
      <c r="G545" s="237" t="n">
        <v>2026000271</v>
      </c>
      <c r="H545" s="7" t="inlineStr">
        <is>
          <t>Golden label</t>
        </is>
      </c>
      <c r="J545" s="111" t="inlineStr">
        <is>
          <t>FP-ST-50060 MLJ</t>
        </is>
      </c>
      <c r="L545" s="7" t="inlineStr">
        <is>
          <t>01.04.2026</t>
        </is>
      </c>
      <c r="N545" s="7" t="inlineStr">
        <is>
          <t>31.03.2028</t>
        </is>
      </c>
      <c r="R545" s="49" t="n">
        <v>3</v>
      </c>
      <c r="S545" s="7" t="n">
        <v>30000</v>
      </c>
      <c r="T545" s="7" t="n">
        <v>5350</v>
      </c>
      <c r="U545" s="49">
        <f>R545*S545+T545</f>
        <v/>
      </c>
    </row>
    <row r="546" hidden="1" ht="11.85" customFormat="1" customHeight="1" s="87">
      <c r="A546" s="87" t="inlineStr">
        <is>
          <t>PP</t>
        </is>
      </c>
      <c r="B546" s="87" t="inlineStr">
        <is>
          <t>04.04.2026</t>
        </is>
      </c>
      <c r="C546" s="87" t="inlineStr">
        <is>
          <t>SSMC1542025</t>
        </is>
      </c>
      <c r="D546" s="153" t="n">
        <v>2600272</v>
      </c>
      <c r="E546" s="255" t="inlineStr">
        <is>
          <t>PP0106</t>
        </is>
      </c>
      <c r="F546" s="256" t="inlineStr">
        <is>
          <t>ProxFort Sachet Alui. Foil 260mm width</t>
        </is>
      </c>
      <c r="G546" s="153" t="n">
        <v>2026000272</v>
      </c>
      <c r="H546" s="87" t="inlineStr">
        <is>
          <t xml:space="preserve">Heshan Zhongxing laminated </t>
        </is>
      </c>
      <c r="I546" s="87" t="inlineStr">
        <is>
          <t xml:space="preserve">Heshan Zhongxing laminated </t>
        </is>
      </c>
      <c r="J546" s="242" t="inlineStr">
        <is>
          <t>81885</t>
        </is>
      </c>
      <c r="K546" s="243" t="n"/>
      <c r="L546" s="87" t="inlineStr">
        <is>
          <t>21.01.2026</t>
        </is>
      </c>
      <c r="N546" s="87" t="inlineStr">
        <is>
          <t>20.01.2029</t>
        </is>
      </c>
      <c r="R546" s="244" t="n">
        <v>62</v>
      </c>
      <c r="S546" s="87" t="n">
        <v>22.1</v>
      </c>
      <c r="T546" s="87" t="n">
        <v>19.6</v>
      </c>
      <c r="U546" s="244">
        <f>R546*S546+T546</f>
        <v/>
      </c>
      <c r="Y546" s="245" t="n"/>
      <c r="AE546" s="246" t="n"/>
    </row>
    <row r="547" hidden="1" ht="11.85" customFormat="1" customHeight="1" s="87">
      <c r="A547" s="87" t="inlineStr">
        <is>
          <t>PP</t>
        </is>
      </c>
      <c r="B547" s="87" t="inlineStr">
        <is>
          <t>04.04.2026</t>
        </is>
      </c>
      <c r="C547" s="87" t="inlineStr">
        <is>
          <t>SSMC1542025</t>
        </is>
      </c>
      <c r="D547" s="153" t="n">
        <v>2600273</v>
      </c>
      <c r="E547" s="255" t="inlineStr">
        <is>
          <t>PP0006</t>
        </is>
      </c>
      <c r="F547" s="256" t="inlineStr">
        <is>
          <t>Fertiovum Sachet Alui. Foil 260mm width</t>
        </is>
      </c>
      <c r="G547" s="153" t="n">
        <v>2026000273</v>
      </c>
      <c r="H547" s="87" t="inlineStr">
        <is>
          <t xml:space="preserve">Heshan Zhongxing laminated </t>
        </is>
      </c>
      <c r="I547" s="87" t="inlineStr">
        <is>
          <t xml:space="preserve">Heshan Zhongxing laminated </t>
        </is>
      </c>
      <c r="J547" s="242" t="inlineStr">
        <is>
          <t>81884</t>
        </is>
      </c>
      <c r="K547" s="243" t="n"/>
      <c r="L547" s="87" t="inlineStr">
        <is>
          <t>20.01.2026</t>
        </is>
      </c>
      <c r="N547" s="87" t="inlineStr">
        <is>
          <t>19.01.2029</t>
        </is>
      </c>
      <c r="R547" s="244" t="n">
        <v>22</v>
      </c>
      <c r="S547" s="87" t="n">
        <v>22.1</v>
      </c>
      <c r="U547" s="244">
        <f>R547*S547+T547</f>
        <v/>
      </c>
      <c r="Y547" s="245" t="n"/>
      <c r="AE547" s="246" t="n"/>
    </row>
    <row r="548" hidden="1" ht="11.85" customFormat="1" customHeight="1" s="87">
      <c r="A548" s="87" t="inlineStr">
        <is>
          <t>PP</t>
        </is>
      </c>
      <c r="B548" s="87" t="inlineStr">
        <is>
          <t>04.04.2026</t>
        </is>
      </c>
      <c r="C548" s="87" t="inlineStr">
        <is>
          <t>SSMC1542025</t>
        </is>
      </c>
      <c r="D548" s="153" t="n">
        <v>2600274</v>
      </c>
      <c r="E548" s="255" t="inlineStr">
        <is>
          <t>PP0008</t>
        </is>
      </c>
      <c r="F548" s="256" t="inlineStr">
        <is>
          <t>Inovari Plus Sachet Alui. Foil 260mm width</t>
        </is>
      </c>
      <c r="G548" s="153" t="n">
        <v>2026000274</v>
      </c>
      <c r="H548" s="87" t="inlineStr">
        <is>
          <t xml:space="preserve">Heshan Zhongxing laminated </t>
        </is>
      </c>
      <c r="I548" s="87" t="inlineStr">
        <is>
          <t xml:space="preserve">Heshan Zhongxing laminated </t>
        </is>
      </c>
      <c r="J548" s="242" t="inlineStr">
        <is>
          <t>81888</t>
        </is>
      </c>
      <c r="K548" s="243" t="n"/>
      <c r="L548" s="87" t="inlineStr">
        <is>
          <t>20.01.2026</t>
        </is>
      </c>
      <c r="N548" s="87" t="inlineStr">
        <is>
          <t>19.01.2029</t>
        </is>
      </c>
      <c r="R548" s="244" t="n">
        <v>42</v>
      </c>
      <c r="S548" s="87" t="n">
        <v>22.1</v>
      </c>
      <c r="T548" s="87" t="n">
        <v>16.2</v>
      </c>
      <c r="U548" s="244">
        <f>R548*S548+T548</f>
        <v/>
      </c>
      <c r="Y548" s="245" t="n"/>
      <c r="AE548" s="246" t="n"/>
    </row>
    <row r="549" hidden="1" ht="11.85" customFormat="1" customHeight="1" s="87">
      <c r="A549" s="87" t="inlineStr">
        <is>
          <t>PP</t>
        </is>
      </c>
      <c r="B549" s="87" t="inlineStr">
        <is>
          <t>04.04.2026</t>
        </is>
      </c>
      <c r="C549" s="87" t="inlineStr">
        <is>
          <t>SSMC1542025</t>
        </is>
      </c>
      <c r="D549" s="153" t="n">
        <v>2600275</v>
      </c>
      <c r="E549" s="255" t="inlineStr">
        <is>
          <t>PP0076</t>
        </is>
      </c>
      <c r="F549" s="256" t="inlineStr">
        <is>
          <t>Prime Ultra Sachet Alui. Foil 260mm width</t>
        </is>
      </c>
      <c r="G549" s="153" t="n">
        <v>2026000275</v>
      </c>
      <c r="H549" s="87" t="inlineStr">
        <is>
          <t xml:space="preserve">Heshan Zhongxing laminated </t>
        </is>
      </c>
      <c r="I549" s="87" t="inlineStr">
        <is>
          <t xml:space="preserve">Heshan Zhongxing laminated </t>
        </is>
      </c>
      <c r="J549" s="242" t="inlineStr">
        <is>
          <t>81887</t>
        </is>
      </c>
      <c r="K549" s="243" t="n"/>
      <c r="L549" s="87" t="inlineStr">
        <is>
          <t>19.01.2026</t>
        </is>
      </c>
      <c r="N549" s="87" t="inlineStr">
        <is>
          <t>18.01.2029</t>
        </is>
      </c>
      <c r="R549" s="244" t="n">
        <v>52</v>
      </c>
      <c r="S549" s="87" t="n">
        <v>22.1</v>
      </c>
      <c r="T549" s="87" t="n">
        <v>12.8</v>
      </c>
      <c r="U549" s="244">
        <f>R549*S549+T549</f>
        <v/>
      </c>
      <c r="Y549" s="245" t="n"/>
      <c r="AE549" s="246" t="n"/>
    </row>
    <row r="550" hidden="1" ht="11.85" customFormat="1" customHeight="1" s="87">
      <c r="A550" s="87" t="inlineStr">
        <is>
          <t>PP</t>
        </is>
      </c>
      <c r="B550" s="87" t="inlineStr">
        <is>
          <t>04.04.2026</t>
        </is>
      </c>
      <c r="C550" s="87" t="inlineStr">
        <is>
          <t>SSMC1542025</t>
        </is>
      </c>
      <c r="D550" s="153" t="n">
        <v>2600276</v>
      </c>
      <c r="E550" s="255" t="inlineStr">
        <is>
          <t>PP0102</t>
        </is>
      </c>
      <c r="F550" s="256" t="inlineStr">
        <is>
          <t>G1000 Sachet Alui. Foil 260mm width</t>
        </is>
      </c>
      <c r="G550" s="153" t="n">
        <v>2026000276</v>
      </c>
      <c r="H550" s="87" t="inlineStr">
        <is>
          <t xml:space="preserve">Heshan Zhongxing laminated </t>
        </is>
      </c>
      <c r="I550" s="87" t="inlineStr">
        <is>
          <t xml:space="preserve">Heshan Zhongxing laminated </t>
        </is>
      </c>
      <c r="J550" s="242" t="inlineStr">
        <is>
          <t>81881</t>
        </is>
      </c>
      <c r="K550" s="243" t="n"/>
      <c r="L550" s="87" t="inlineStr">
        <is>
          <t>20.01.2026</t>
        </is>
      </c>
      <c r="N550" s="87" t="inlineStr">
        <is>
          <t>19.01.2029</t>
        </is>
      </c>
      <c r="R550" s="244" t="n">
        <v>39</v>
      </c>
      <c r="S550" s="87" t="n">
        <v>22.1</v>
      </c>
      <c r="U550" s="244">
        <f>R550*S550+T550</f>
        <v/>
      </c>
      <c r="Y550" s="245" t="n"/>
      <c r="AE550" s="246" t="n"/>
    </row>
    <row r="551" hidden="1" ht="11.85" customFormat="1" customHeight="1" s="87">
      <c r="A551" s="87" t="inlineStr">
        <is>
          <t>PP</t>
        </is>
      </c>
      <c r="B551" s="87" t="inlineStr">
        <is>
          <t>04.04.2026</t>
        </is>
      </c>
      <c r="C551" s="87" t="inlineStr">
        <is>
          <t>SSMC1542025</t>
        </is>
      </c>
      <c r="D551" s="153" t="n">
        <v>2600277</v>
      </c>
      <c r="E551" s="255" t="inlineStr">
        <is>
          <t>PP0103</t>
        </is>
      </c>
      <c r="F551" s="256" t="inlineStr">
        <is>
          <t>Forti Sachet Alui. Foil 260mm width</t>
        </is>
      </c>
      <c r="G551" s="153" t="n">
        <v>2026000277</v>
      </c>
      <c r="H551" s="87" t="inlineStr">
        <is>
          <t xml:space="preserve">Heshan Zhongxing laminated </t>
        </is>
      </c>
      <c r="I551" s="87" t="inlineStr">
        <is>
          <t xml:space="preserve">Heshan Zhongxing laminated </t>
        </is>
      </c>
      <c r="J551" s="242" t="inlineStr">
        <is>
          <t>81882</t>
        </is>
      </c>
      <c r="K551" s="243" t="n"/>
      <c r="L551" s="87" t="inlineStr">
        <is>
          <t>21.01.2026</t>
        </is>
      </c>
      <c r="N551" s="87" t="inlineStr">
        <is>
          <t>20.01.2029</t>
        </is>
      </c>
      <c r="R551" s="244" t="n">
        <v>67</v>
      </c>
      <c r="S551" s="87" t="n">
        <v>22.1</v>
      </c>
      <c r="T551" s="87" t="n">
        <v>12.8</v>
      </c>
      <c r="U551" s="244">
        <f>R551*S551+T551</f>
        <v/>
      </c>
      <c r="Y551" s="245" t="n"/>
      <c r="AE551" s="246" t="n"/>
    </row>
    <row r="552" hidden="1" ht="11.85" customFormat="1" customHeight="1" s="87">
      <c r="A552" s="87" t="inlineStr">
        <is>
          <t>PP</t>
        </is>
      </c>
      <c r="B552" s="87" t="inlineStr">
        <is>
          <t>04.04.2026</t>
        </is>
      </c>
      <c r="C552" s="87" t="inlineStr">
        <is>
          <t>SSMC1542025</t>
        </is>
      </c>
      <c r="D552" s="153" t="n">
        <v>2600278</v>
      </c>
      <c r="E552" s="255" t="inlineStr">
        <is>
          <t>PP0104</t>
        </is>
      </c>
      <c r="F552" s="256" t="inlineStr">
        <is>
          <t>Ovemer Plus Sachet Alui. Foil 260mm width</t>
        </is>
      </c>
      <c r="G552" s="153" t="n">
        <v>2026000278</v>
      </c>
      <c r="H552" s="87" t="inlineStr">
        <is>
          <t xml:space="preserve">Heshan Zhongxing laminated </t>
        </is>
      </c>
      <c r="I552" s="87" t="inlineStr">
        <is>
          <t xml:space="preserve">Heshan Zhongxing laminated </t>
        </is>
      </c>
      <c r="J552" s="242" t="inlineStr">
        <is>
          <t>81883</t>
        </is>
      </c>
      <c r="K552" s="243" t="n"/>
      <c r="L552" s="87" t="inlineStr">
        <is>
          <t>20.01.2026</t>
        </is>
      </c>
      <c r="N552" s="87" t="inlineStr">
        <is>
          <t>19.01.2029</t>
        </is>
      </c>
      <c r="R552" s="244" t="n">
        <v>34</v>
      </c>
      <c r="S552" s="87" t="n">
        <v>22.1</v>
      </c>
      <c r="U552" s="244">
        <f>R552*S552+T552</f>
        <v/>
      </c>
      <c r="Y552" s="245" t="n"/>
      <c r="AE552" s="246" t="n"/>
    </row>
    <row r="553" hidden="1" ht="11.85" customFormat="1" customHeight="1" s="87">
      <c r="A553" s="87" t="inlineStr">
        <is>
          <t>PP</t>
        </is>
      </c>
      <c r="B553" s="87" t="inlineStr">
        <is>
          <t>04.04.2026</t>
        </is>
      </c>
      <c r="C553" s="87" t="inlineStr">
        <is>
          <t>SSMC1542025</t>
        </is>
      </c>
      <c r="D553" s="153" t="n">
        <v>2600279</v>
      </c>
      <c r="E553" s="255" t="inlineStr">
        <is>
          <t>PP0105</t>
        </is>
      </c>
      <c r="F553" s="256" t="inlineStr">
        <is>
          <t>Prox-fem Sachet Alui. Foil 260mm width</t>
        </is>
      </c>
      <c r="G553" s="153" t="n">
        <v>2026000279</v>
      </c>
      <c r="H553" s="87" t="inlineStr">
        <is>
          <t xml:space="preserve">Heshan Zhongxing laminated </t>
        </is>
      </c>
      <c r="I553" s="87" t="inlineStr">
        <is>
          <t xml:space="preserve">Heshan Zhongxing laminated </t>
        </is>
      </c>
      <c r="J553" s="242" t="inlineStr">
        <is>
          <t>81886</t>
        </is>
      </c>
      <c r="K553" s="243" t="n"/>
      <c r="L553" s="87" t="inlineStr">
        <is>
          <t>21.01.2026</t>
        </is>
      </c>
      <c r="N553" s="87" t="inlineStr">
        <is>
          <t>20.01.2029</t>
        </is>
      </c>
      <c r="R553" s="244" t="n">
        <v>42</v>
      </c>
      <c r="S553" s="87" t="n">
        <v>22.1</v>
      </c>
      <c r="U553" s="244">
        <f>R553*S553+T553</f>
        <v/>
      </c>
      <c r="Y553" s="245" t="n"/>
      <c r="AE553" s="246" t="n"/>
    </row>
    <row r="554" hidden="1" ht="11.85" customFormat="1" customHeight="1" s="247">
      <c r="A554" s="247" t="inlineStr">
        <is>
          <t>SF</t>
        </is>
      </c>
      <c r="B554" s="87" t="inlineStr">
        <is>
          <t>04.04.2026</t>
        </is>
      </c>
      <c r="C554" s="247" t="inlineStr">
        <is>
          <t>SGL-2025-024</t>
        </is>
      </c>
      <c r="D554" s="145" t="n">
        <v>2600280</v>
      </c>
      <c r="E554" s="248" t="inlineStr">
        <is>
          <t>SF0013</t>
        </is>
      </c>
      <c r="F554" s="257" t="inlineStr">
        <is>
          <t>Laparoscopic Trocar Disposable FAS11100P</t>
        </is>
      </c>
      <c r="G554" s="153" t="n">
        <v>2026000280</v>
      </c>
      <c r="H554" s="247" t="inlineStr">
        <is>
          <t>Surgsci Medical Ltd.</t>
        </is>
      </c>
      <c r="I554" s="247" t="inlineStr">
        <is>
          <t>Surgsci Medical Ltd.</t>
        </is>
      </c>
      <c r="J554" s="249" t="inlineStr">
        <is>
          <t>TLT20251201</t>
        </is>
      </c>
      <c r="K554" s="250" t="n"/>
      <c r="L554" s="247" t="inlineStr">
        <is>
          <t>25.12.2025</t>
        </is>
      </c>
      <c r="N554" s="247" t="inlineStr">
        <is>
          <t>24.12.2028</t>
        </is>
      </c>
      <c r="R554" s="251" t="n">
        <v>2</v>
      </c>
      <c r="S554" s="247" t="n">
        <v>1000</v>
      </c>
      <c r="U554" s="251">
        <f>R554*S554+T554</f>
        <v/>
      </c>
      <c r="Y554" s="252" t="n"/>
      <c r="AE554" s="253" t="n"/>
    </row>
    <row r="555" hidden="1" ht="11.85" customFormat="1" customHeight="1" s="247">
      <c r="A555" s="247" t="inlineStr">
        <is>
          <t>SF</t>
        </is>
      </c>
      <c r="B555" s="87" t="inlineStr">
        <is>
          <t>04.04.2026</t>
        </is>
      </c>
      <c r="C555" s="247" t="inlineStr">
        <is>
          <t>SGL-2025-024</t>
        </is>
      </c>
      <c r="D555" s="145" t="n">
        <v>2600281</v>
      </c>
      <c r="E555" s="248" t="inlineStr">
        <is>
          <t>SF0008</t>
        </is>
      </c>
      <c r="F555" s="258" t="inlineStr">
        <is>
          <t>Laparoscopic Trocar Disposable FAS05100V</t>
        </is>
      </c>
      <c r="G555" s="153" t="n">
        <v>2026000281</v>
      </c>
      <c r="H555" s="247" t="inlineStr">
        <is>
          <t>Surgsci Medical Ltd.</t>
        </is>
      </c>
      <c r="I555" s="247" t="inlineStr">
        <is>
          <t>Surgsci Medical Ltd.</t>
        </is>
      </c>
      <c r="J555" s="249" t="inlineStr">
        <is>
          <t xml:space="preserve">TLT20260102 </t>
        </is>
      </c>
      <c r="K555" s="250" t="n"/>
      <c r="L555" s="247" t="inlineStr">
        <is>
          <t>23.01.2026</t>
        </is>
      </c>
      <c r="N555" s="247" t="inlineStr">
        <is>
          <t>22.01.2029</t>
        </is>
      </c>
      <c r="R555" s="251" t="n">
        <v>10</v>
      </c>
      <c r="S555" s="247" t="n">
        <v>1000</v>
      </c>
      <c r="U555" s="251">
        <f>R555*S555+T555</f>
        <v/>
      </c>
      <c r="Y555" s="252" t="n"/>
      <c r="AE555" s="253" t="n"/>
    </row>
    <row r="556" hidden="1" ht="11.85" customFormat="1" customHeight="1" s="247">
      <c r="A556" s="247" t="inlineStr">
        <is>
          <t>SF</t>
        </is>
      </c>
      <c r="B556" s="87" t="inlineStr">
        <is>
          <t>04.04.2026</t>
        </is>
      </c>
      <c r="C556" s="247" t="inlineStr">
        <is>
          <t>SGL-2025-024</t>
        </is>
      </c>
      <c r="D556" s="145" t="n">
        <v>2600282</v>
      </c>
      <c r="E556" s="254" t="inlineStr">
        <is>
          <t>SF0047</t>
        </is>
      </c>
      <c r="F556" s="259" t="inlineStr">
        <is>
          <t>Laparoscopic Trocar Kit FAS02PK</t>
        </is>
      </c>
      <c r="G556" s="153" t="n">
        <v>2026000282</v>
      </c>
      <c r="H556" s="247" t="inlineStr">
        <is>
          <t>Surgsci Medical Ltd.</t>
        </is>
      </c>
      <c r="I556" s="247" t="inlineStr">
        <is>
          <t>Surgsci Medical Ltd.</t>
        </is>
      </c>
      <c r="J556" s="249" t="inlineStr">
        <is>
          <t xml:space="preserve">TLT20260102 </t>
        </is>
      </c>
      <c r="K556" s="250" t="n"/>
      <c r="L556" s="247" t="inlineStr">
        <is>
          <t>27.01.2026</t>
        </is>
      </c>
      <c r="N556" s="247" t="inlineStr">
        <is>
          <t>26.01.2029</t>
        </is>
      </c>
      <c r="R556" s="251" t="n">
        <v>1</v>
      </c>
      <c r="S556" s="247" t="n">
        <v>1000</v>
      </c>
      <c r="U556" s="251">
        <f>R556*S556+T556</f>
        <v/>
      </c>
      <c r="Y556" s="252" t="n"/>
      <c r="AE556" s="253" t="n"/>
    </row>
    <row r="557" hidden="1" ht="11.85" customHeight="1">
      <c r="A557" s="7" t="inlineStr">
        <is>
          <t>SP</t>
        </is>
      </c>
      <c r="B557" s="153" t="inlineStr">
        <is>
          <t>04.04.2026</t>
        </is>
      </c>
      <c r="C557" s="145" t="inlineStr">
        <is>
          <t>SGL-2025-024</t>
        </is>
      </c>
      <c r="D557" s="145" t="n">
        <v>2600283</v>
      </c>
      <c r="E557" s="264" t="inlineStr">
        <is>
          <t>SP0402</t>
        </is>
      </c>
      <c r="F557" s="260" t="inlineStr">
        <is>
          <t>Label-Laparoscopic Trocar FAS11100P</t>
        </is>
      </c>
      <c r="G557" s="153" t="n">
        <v>2026000283</v>
      </c>
      <c r="H557" s="145" t="inlineStr">
        <is>
          <t>Surgsci Medical Ltd.</t>
        </is>
      </c>
      <c r="I557" s="145" t="inlineStr">
        <is>
          <t>Surgsci Medical Ltd.</t>
        </is>
      </c>
      <c r="J557" s="122" t="inlineStr">
        <is>
          <t>C251219</t>
        </is>
      </c>
      <c r="K557" s="123" t="n"/>
      <c r="L557" s="119" t="inlineStr">
        <is>
          <t>19.12.2025</t>
        </is>
      </c>
      <c r="N557" s="7" t="inlineStr">
        <is>
          <t>18.12.2028</t>
        </is>
      </c>
      <c r="R557" s="49" t="n">
        <v>1</v>
      </c>
      <c r="S557" s="49" t="n">
        <v>2000</v>
      </c>
      <c r="U557" s="251">
        <f>R557*S557+T557</f>
        <v/>
      </c>
    </row>
    <row r="558" hidden="1" ht="11.85" customHeight="1">
      <c r="A558" s="7" t="inlineStr">
        <is>
          <t>SP</t>
        </is>
      </c>
      <c r="B558" s="153" t="inlineStr">
        <is>
          <t>04.04.2026</t>
        </is>
      </c>
      <c r="C558" s="145" t="inlineStr">
        <is>
          <t>SGL-2025-024</t>
        </is>
      </c>
      <c r="D558" s="145" t="n">
        <v>2600284</v>
      </c>
      <c r="E558" s="260" t="inlineStr">
        <is>
          <t>SP0022</t>
        </is>
      </c>
      <c r="F558" s="260" t="inlineStr">
        <is>
          <t>Label-Laparoscopic Trocar FAS05100V</t>
        </is>
      </c>
      <c r="G558" s="153" t="n">
        <v>2026000284</v>
      </c>
      <c r="H558" s="145" t="inlineStr">
        <is>
          <t>Surgsci Medical Ltd.</t>
        </is>
      </c>
      <c r="I558" s="145" t="inlineStr">
        <is>
          <t>Surgsci Medical Ltd.</t>
        </is>
      </c>
      <c r="J558" s="122" t="inlineStr">
        <is>
          <t>C251219</t>
        </is>
      </c>
      <c r="K558" s="123" t="n"/>
      <c r="L558" s="119" t="inlineStr">
        <is>
          <t>19.12.2025</t>
        </is>
      </c>
      <c r="N558" s="7" t="inlineStr">
        <is>
          <t>18.12.2028</t>
        </is>
      </c>
      <c r="R558" s="49" t="n">
        <v>1</v>
      </c>
      <c r="S558" s="49" t="n">
        <v>10000</v>
      </c>
      <c r="U558" s="251">
        <f>R558*S558+T558</f>
        <v/>
      </c>
    </row>
    <row r="559" hidden="1" ht="11.85" customHeight="1">
      <c r="A559" s="7" t="inlineStr">
        <is>
          <t>SP</t>
        </is>
      </c>
      <c r="B559" s="153" t="inlineStr">
        <is>
          <t>04.04.2026</t>
        </is>
      </c>
      <c r="C559" s="145" t="inlineStr">
        <is>
          <t>SGL-2025-024</t>
        </is>
      </c>
      <c r="D559" s="145" t="n">
        <v>2600285</v>
      </c>
      <c r="E559" s="262" t="inlineStr">
        <is>
          <t>SP0058</t>
        </is>
      </c>
      <c r="F559" s="123" t="inlineStr">
        <is>
          <t>Label-Laparoscopic Trocar FAS02PK</t>
        </is>
      </c>
      <c r="G559" s="153" t="n">
        <v>2026000285</v>
      </c>
      <c r="H559" s="145" t="inlineStr">
        <is>
          <t>Surgsci Medical Ltd.</t>
        </is>
      </c>
      <c r="I559" s="145" t="inlineStr">
        <is>
          <t>Surgsci Medical Ltd.</t>
        </is>
      </c>
      <c r="J559" s="122" t="inlineStr">
        <is>
          <t>C251219</t>
        </is>
      </c>
      <c r="K559" s="123" t="n"/>
      <c r="L559" s="119" t="inlineStr">
        <is>
          <t>19.12.2025</t>
        </is>
      </c>
      <c r="N559" s="7" t="inlineStr">
        <is>
          <t>18.12.2028</t>
        </is>
      </c>
      <c r="R559" s="49" t="n">
        <v>1</v>
      </c>
      <c r="S559" s="49" t="n">
        <v>1000</v>
      </c>
      <c r="U559" s="251">
        <f>R559*S559+T559</f>
        <v/>
      </c>
    </row>
    <row r="560" hidden="1" ht="11.85" customHeight="1">
      <c r="A560" s="7" t="inlineStr">
        <is>
          <t>SP</t>
        </is>
      </c>
      <c r="B560" s="153" t="inlineStr">
        <is>
          <t>04.04.2026</t>
        </is>
      </c>
      <c r="C560" s="145" t="inlineStr">
        <is>
          <t>SGL-2025-024</t>
        </is>
      </c>
      <c r="D560" s="145" t="n">
        <v>2600286</v>
      </c>
      <c r="E560" s="262" t="inlineStr">
        <is>
          <t>SP0003</t>
        </is>
      </c>
      <c r="F560" s="123" t="inlineStr">
        <is>
          <t>Box-Laparoscopic Trocar</t>
        </is>
      </c>
      <c r="G560" s="153" t="n">
        <v>2026000286</v>
      </c>
      <c r="H560" s="145" t="inlineStr">
        <is>
          <t>Surgsci Medical Ltd.</t>
        </is>
      </c>
      <c r="I560" s="145" t="inlineStr">
        <is>
          <t>Surgsci Medical Ltd.</t>
        </is>
      </c>
      <c r="J560" s="122" t="inlineStr">
        <is>
          <t>C251104</t>
        </is>
      </c>
      <c r="K560" s="123" t="n"/>
      <c r="L560" s="119" t="inlineStr">
        <is>
          <t>04.11.2025</t>
        </is>
      </c>
      <c r="N560" s="7" t="inlineStr">
        <is>
          <t>03.11.2028</t>
        </is>
      </c>
      <c r="R560" s="49" t="n">
        <v>1</v>
      </c>
      <c r="S560" s="49" t="n">
        <v>2000</v>
      </c>
      <c r="U560" s="251">
        <f>R560*S560+T560</f>
        <v/>
      </c>
    </row>
    <row r="561" hidden="1" ht="11.85" customHeight="1">
      <c r="A561" s="7" t="inlineStr">
        <is>
          <t>SP</t>
        </is>
      </c>
      <c r="B561" s="153" t="inlineStr">
        <is>
          <t>04.04.2026</t>
        </is>
      </c>
      <c r="C561" s="145" t="inlineStr">
        <is>
          <t>SGL-2025-024</t>
        </is>
      </c>
      <c r="D561" s="145" t="n">
        <v>2600287</v>
      </c>
      <c r="E561" s="262" t="inlineStr">
        <is>
          <t>SP0004</t>
        </is>
      </c>
      <c r="F561" s="123" t="inlineStr">
        <is>
          <t>Instruction for Use [IFU]-Laparoscopic Trocar Disposable</t>
        </is>
      </c>
      <c r="G561" s="153" t="n">
        <v>2026000287</v>
      </c>
      <c r="H561" s="145" t="inlineStr">
        <is>
          <t>Surgsci Medical Ltd.</t>
        </is>
      </c>
      <c r="I561" s="145" t="inlineStr">
        <is>
          <t>Surgsci Medical Ltd.</t>
        </is>
      </c>
      <c r="J561" s="122" t="inlineStr">
        <is>
          <t>C251218</t>
        </is>
      </c>
      <c r="K561" s="123" t="n"/>
      <c r="L561" s="119" t="inlineStr">
        <is>
          <t>18.12.2025</t>
        </is>
      </c>
      <c r="N561" s="7" t="inlineStr">
        <is>
          <t>17.11.2028</t>
        </is>
      </c>
      <c r="R561" s="49" t="n">
        <v>1</v>
      </c>
      <c r="S561" s="49" t="n">
        <v>13000</v>
      </c>
      <c r="U561" s="251">
        <f>R561*S561+T561</f>
        <v/>
      </c>
    </row>
    <row r="562" hidden="1" ht="11.85" customHeight="1">
      <c r="A562" s="7" t="inlineStr">
        <is>
          <t>SP</t>
        </is>
      </c>
      <c r="B562" s="153" t="inlineStr">
        <is>
          <t>04.04.2026</t>
        </is>
      </c>
      <c r="C562" s="145" t="inlineStr">
        <is>
          <t>SGL-2025-024</t>
        </is>
      </c>
      <c r="D562" s="145" t="n">
        <v>2600288</v>
      </c>
      <c r="E562" s="262" t="inlineStr">
        <is>
          <t>SP0009</t>
        </is>
      </c>
      <c r="F562" s="123" t="inlineStr">
        <is>
          <t>Label, Printed-Round Self-Adhesive for 11mm Trocar</t>
        </is>
      </c>
      <c r="G562" s="153" t="n">
        <v>2026000288</v>
      </c>
      <c r="H562" s="145" t="inlineStr">
        <is>
          <t>Surgsci Medical Ltd.</t>
        </is>
      </c>
      <c r="I562" s="145" t="inlineStr">
        <is>
          <t>Surgsci Medical Ltd.</t>
        </is>
      </c>
      <c r="J562" s="122" t="inlineStr">
        <is>
          <t>C251219</t>
        </is>
      </c>
      <c r="K562" s="123" t="n"/>
      <c r="L562" s="119" t="inlineStr">
        <is>
          <t>19.12.2025</t>
        </is>
      </c>
      <c r="N562" s="7" t="inlineStr">
        <is>
          <t>18.12.2028</t>
        </is>
      </c>
      <c r="R562" s="49" t="n">
        <v>1</v>
      </c>
      <c r="S562" s="49" t="n">
        <v>2170</v>
      </c>
      <c r="U562" s="251" t="n">
        <v>2170</v>
      </c>
    </row>
    <row r="563" hidden="1" ht="11.85" customHeight="1">
      <c r="A563" s="7" t="inlineStr">
        <is>
          <t>SP</t>
        </is>
      </c>
      <c r="B563" s="153" t="inlineStr">
        <is>
          <t>04.04.2026</t>
        </is>
      </c>
      <c r="C563" s="145" t="inlineStr">
        <is>
          <t>SGL-2025-024</t>
        </is>
      </c>
      <c r="D563" s="145" t="n">
        <v>2600289</v>
      </c>
      <c r="E563" s="262" t="inlineStr">
        <is>
          <t>SP0005</t>
        </is>
      </c>
      <c r="F563" s="123" t="inlineStr">
        <is>
          <t>Label, Printed-Round Self-Adhesive for 5mm Trocar</t>
        </is>
      </c>
      <c r="G563" s="153" t="n">
        <v>2026000289</v>
      </c>
      <c r="H563" s="145" t="inlineStr">
        <is>
          <t>Surgsci Medical Ltd.</t>
        </is>
      </c>
      <c r="I563" s="145" t="inlineStr">
        <is>
          <t>Surgsci Medical Ltd.</t>
        </is>
      </c>
      <c r="J563" s="122" t="inlineStr">
        <is>
          <t>C251219</t>
        </is>
      </c>
      <c r="K563" s="123" t="n"/>
      <c r="L563" s="119" t="inlineStr">
        <is>
          <t>19.12.2025</t>
        </is>
      </c>
      <c r="N563" s="7" t="inlineStr">
        <is>
          <t>18.12.2028</t>
        </is>
      </c>
      <c r="R563" s="49" t="n">
        <v>1</v>
      </c>
      <c r="S563" s="49" t="n">
        <v>10000</v>
      </c>
      <c r="U563" s="251">
        <f>R563*S563+T563</f>
        <v/>
      </c>
    </row>
    <row r="564" hidden="1" ht="11.85" customHeight="1">
      <c r="A564" s="7" t="inlineStr">
        <is>
          <t>SP</t>
        </is>
      </c>
      <c r="B564" s="153" t="inlineStr">
        <is>
          <t>04.04.2026</t>
        </is>
      </c>
      <c r="C564" s="145" t="inlineStr">
        <is>
          <t>SGL-2025-024</t>
        </is>
      </c>
      <c r="D564" s="145" t="n">
        <v>2600290</v>
      </c>
      <c r="E564" s="263" t="inlineStr">
        <is>
          <t>SP0231</t>
        </is>
      </c>
      <c r="F564" s="261" t="inlineStr">
        <is>
          <t>Adhesive seal for Tocar Box</t>
        </is>
      </c>
      <c r="G564" s="153" t="n">
        <v>2026000290</v>
      </c>
      <c r="H564" s="145" t="inlineStr">
        <is>
          <t>Surgsci Medical Ltd.</t>
        </is>
      </c>
      <c r="I564" s="145" t="inlineStr">
        <is>
          <t>Surgsci Medical Ltd.</t>
        </is>
      </c>
      <c r="J564" s="122" t="inlineStr">
        <is>
          <t>C251219</t>
        </is>
      </c>
      <c r="K564" s="123" t="n"/>
      <c r="L564" s="119" t="inlineStr">
        <is>
          <t>19.12.2025</t>
        </is>
      </c>
      <c r="N564" s="7" t="inlineStr">
        <is>
          <t>18.12.2028</t>
        </is>
      </c>
      <c r="R564" s="49" t="n">
        <v>1</v>
      </c>
      <c r="S564" s="49" t="n">
        <v>26000</v>
      </c>
      <c r="U564" s="251">
        <f>R564*S564+T564</f>
        <v/>
      </c>
    </row>
    <row r="565" hidden="1" ht="11.85" customHeight="1" thickBot="1">
      <c r="A565" s="7" t="inlineStr">
        <is>
          <t>SP</t>
        </is>
      </c>
      <c r="B565" s="265" t="inlineStr">
        <is>
          <t>04.04.2026</t>
        </is>
      </c>
      <c r="C565" s="266" t="inlineStr">
        <is>
          <t>SGL-2025-024</t>
        </is>
      </c>
      <c r="D565" s="266" t="n">
        <v>2600291</v>
      </c>
      <c r="E565" s="266" t="inlineStr">
        <is>
          <t>SP0027</t>
        </is>
      </c>
      <c r="F565" s="267" t="inlineStr">
        <is>
          <t xml:space="preserve">Box-Laparoscopic Trocar Disposable Kit </t>
        </is>
      </c>
      <c r="G565" s="153" t="n">
        <v>2026000291</v>
      </c>
      <c r="H565" s="266" t="inlineStr">
        <is>
          <t>Surgsci Medical Ltd.</t>
        </is>
      </c>
      <c r="I565" s="145" t="inlineStr">
        <is>
          <t>Surgsci Medical Ltd.</t>
        </is>
      </c>
      <c r="J565" s="267" t="inlineStr">
        <is>
          <t>C251104</t>
        </is>
      </c>
      <c r="L565" s="266" t="inlineStr">
        <is>
          <t>04.11.2025</t>
        </is>
      </c>
      <c r="N565" s="266" t="inlineStr">
        <is>
          <t>03.11.2028</t>
        </is>
      </c>
      <c r="R565" s="49" t="n">
        <v>1</v>
      </c>
      <c r="S565" s="49" t="n">
        <v>26000</v>
      </c>
      <c r="U565" s="251">
        <f>R565*S565+T565</f>
        <v/>
      </c>
    </row>
    <row r="566" hidden="1" ht="11.85" customHeight="1">
      <c r="A566" s="7" t="inlineStr">
        <is>
          <t>SP</t>
        </is>
      </c>
      <c r="B566" s="7" t="inlineStr">
        <is>
          <t>06.04.2026</t>
        </is>
      </c>
      <c r="C566" s="268" t="inlineStr">
        <is>
          <t>SSMC0182026</t>
        </is>
      </c>
      <c r="D566" s="145" t="n">
        <v>2600292</v>
      </c>
      <c r="E566" s="7" t="inlineStr">
        <is>
          <t>SP0339</t>
        </is>
      </c>
      <c r="F566" s="48" t="inlineStr">
        <is>
          <t>Medical Paper 60gm Printed-FAS Chlorex Width 408mm 57x200mm</t>
        </is>
      </c>
      <c r="G566" s="153" t="n">
        <v>2026000292</v>
      </c>
      <c r="H566" s="7" t="inlineStr">
        <is>
          <t>Changzhou jinglin shuguang packaging material co.,Ltd</t>
        </is>
      </c>
      <c r="I566" s="269" t="inlineStr">
        <is>
          <t>Tenda Medical science &amp; Technology Co.,LTD</t>
        </is>
      </c>
      <c r="J566" s="111" t="inlineStr">
        <is>
          <t>SSMC0182026</t>
        </is>
      </c>
      <c r="L566" s="7" t="n">
        <v>3.2026</v>
      </c>
      <c r="N566" s="7" t="n">
        <v>3.2029</v>
      </c>
      <c r="R566" s="49" t="n">
        <v>3</v>
      </c>
      <c r="S566" s="7" t="n">
        <v>25</v>
      </c>
      <c r="T566" s="7" t="n">
        <v>8</v>
      </c>
      <c r="U566" s="251">
        <f>R566*S566+T566</f>
        <v/>
      </c>
    </row>
    <row r="567" hidden="1" ht="11.85" customHeight="1" thickBot="1">
      <c r="A567" s="7" t="inlineStr">
        <is>
          <t>PP</t>
        </is>
      </c>
      <c r="B567" s="7" t="inlineStr">
        <is>
          <t>06.04.2026</t>
        </is>
      </c>
      <c r="C567" s="7" t="inlineStr">
        <is>
          <t>SSMC0462026</t>
        </is>
      </c>
      <c r="D567" s="266" t="n">
        <v>2600293</v>
      </c>
      <c r="E567" s="7" t="inlineStr">
        <is>
          <t>PP0117</t>
        </is>
      </c>
      <c r="F567" s="48" t="inlineStr">
        <is>
          <t xml:space="preserve">Silica gel 2gm sachet </t>
        </is>
      </c>
      <c r="G567" s="153" t="n">
        <v>2026000293</v>
      </c>
      <c r="H567" s="48" t="inlineStr">
        <is>
          <t>Foshan Shunde Topcod
Industry Co., Ltd</t>
        </is>
      </c>
      <c r="I567" s="48" t="inlineStr">
        <is>
          <t>Foshan Shunde Topcod
Industry Co., Ltd</t>
        </is>
      </c>
      <c r="J567" s="111" t="inlineStr">
        <is>
          <t>202603090002</t>
        </is>
      </c>
      <c r="L567" s="7" t="inlineStr">
        <is>
          <t>09.03.2026</t>
        </is>
      </c>
      <c r="N567" s="7" t="inlineStr">
        <is>
          <t>09.03.2027</t>
        </is>
      </c>
      <c r="R567" s="49" t="n">
        <v>4</v>
      </c>
      <c r="S567" s="7" t="n">
        <v>20000</v>
      </c>
      <c r="U567" s="251">
        <f>R567*S567+T567</f>
        <v/>
      </c>
    </row>
    <row r="568" hidden="1" ht="11.85" customHeight="1">
      <c r="A568" s="14" t="inlineStr">
        <is>
          <t>SF</t>
        </is>
      </c>
      <c r="B568" s="14" t="inlineStr">
        <is>
          <t>11.04.2026</t>
        </is>
      </c>
      <c r="C568" s="14" t="inlineStr">
        <is>
          <t>ALT-2026-017</t>
        </is>
      </c>
      <c r="D568" s="14" t="n">
        <v>2600294</v>
      </c>
      <c r="E568" s="14" t="inlineStr">
        <is>
          <t>SF0054</t>
        </is>
      </c>
      <c r="F568" s="8" t="inlineStr">
        <is>
          <t>FAS-CEL Oxidised Regenerated Cellulose Absorbable Hemostat Fibril-Ref. No.: FAS35F</t>
        </is>
      </c>
      <c r="G568" s="14" t="n">
        <v>2026000294</v>
      </c>
      <c r="H568" s="14" t="inlineStr">
        <is>
          <t>Altaylar Medical Tibbi Malz.ins.Teks.gida. Ith. Ihr. SAN VE TIC LTD. STI.</t>
        </is>
      </c>
      <c r="I568" s="14" t="inlineStr">
        <is>
          <t>Altaylar Medical Tibbi Malz.ins.Teks.gida. Ith. Ihr. SAN VE TIC LTD. STI.</t>
        </is>
      </c>
      <c r="J568" s="10" t="inlineStr">
        <is>
          <t>OR2026144</t>
        </is>
      </c>
      <c r="K568" s="8" t="n"/>
      <c r="L568" s="14" t="inlineStr">
        <is>
          <t>00.03.2026</t>
        </is>
      </c>
      <c r="M568" s="14" t="n"/>
      <c r="N568" s="14" t="inlineStr">
        <is>
          <t>00.03.2029</t>
        </is>
      </c>
      <c r="R568" s="49" t="n">
        <v>1</v>
      </c>
      <c r="S568" s="13" t="n">
        <v>8660</v>
      </c>
      <c r="U568" s="251">
        <f>R568*S568+T568</f>
        <v/>
      </c>
    </row>
    <row r="569" hidden="1" ht="11.85" customHeight="1">
      <c r="A569" s="14" t="inlineStr">
        <is>
          <t>SF</t>
        </is>
      </c>
      <c r="B569" s="14" t="inlineStr">
        <is>
          <t>11.04.2026</t>
        </is>
      </c>
      <c r="C569" s="14" t="inlineStr">
        <is>
          <t>ALT-2026-017</t>
        </is>
      </c>
      <c r="D569" s="14" t="n">
        <v>2600295</v>
      </c>
      <c r="E569" s="14" t="inlineStr">
        <is>
          <t>SF0061</t>
        </is>
      </c>
      <c r="F569" s="8" t="inlineStr">
        <is>
          <t>FAS-CEL Oxidised Regenerated Cellulose Absorbable Hemostat Non-Woven-Ref. No.: FAS28N</t>
        </is>
      </c>
      <c r="G569" s="14" t="n">
        <v>2026000295</v>
      </c>
      <c r="H569" s="14" t="inlineStr">
        <is>
          <t>Altaylar Medical Tibbi Malz.ins.Teks.gida. Ith. Ihr. SAN VE TIC LTD. STI.</t>
        </is>
      </c>
      <c r="I569" s="14" t="inlineStr">
        <is>
          <t>Altaylar Medical Tibbi Malz.ins.Teks.gida. Ith. Ihr. SAN VE TIC LTD. STI.</t>
        </is>
      </c>
      <c r="J569" s="10" t="inlineStr">
        <is>
          <t>OR2026145</t>
        </is>
      </c>
      <c r="K569" s="8" t="n"/>
      <c r="L569" s="14" t="inlineStr">
        <is>
          <t>00.03.2026</t>
        </is>
      </c>
      <c r="M569" s="14" t="n"/>
      <c r="N569" s="14" t="inlineStr">
        <is>
          <t>00.03.2029</t>
        </is>
      </c>
      <c r="R569" s="49" t="n">
        <v>1</v>
      </c>
      <c r="S569" s="13" t="n">
        <v>3870</v>
      </c>
      <c r="U569" s="251">
        <f>R569*S569+T569</f>
        <v/>
      </c>
    </row>
    <row r="570" hidden="1" ht="11.85" customHeight="1">
      <c r="A570" s="14" t="inlineStr">
        <is>
          <t>SF</t>
        </is>
      </c>
      <c r="B570" s="14" t="inlineStr">
        <is>
          <t>11.04.2026</t>
        </is>
      </c>
      <c r="C570" s="14" t="inlineStr">
        <is>
          <t>ALT-2026-017</t>
        </is>
      </c>
      <c r="D570" s="14" t="n">
        <v>2600296</v>
      </c>
      <c r="E570" s="14" t="inlineStr">
        <is>
          <t>SF0060</t>
        </is>
      </c>
      <c r="F570" s="8" t="inlineStr">
        <is>
          <t>FAS-CEL Oxidised Regenerated Cellulose Absorbable Hemostat Standard-Ref. No.: FAS06H</t>
        </is>
      </c>
      <c r="G570" s="14" t="n">
        <v>2026000296</v>
      </c>
      <c r="H570" s="14" t="inlineStr">
        <is>
          <t>Altaylar Medical Tibbi Malz.ins.Teks.gida. Ith. Ihr. SAN VE TIC LTD. STI.</t>
        </is>
      </c>
      <c r="I570" s="14" t="inlineStr">
        <is>
          <t>Altaylar Medical Tibbi Malz.ins.Teks.gida. Ith. Ihr. SAN VE TIC LTD. STI.</t>
        </is>
      </c>
      <c r="J570" s="10" t="inlineStr">
        <is>
          <t>OR2026138</t>
        </is>
      </c>
      <c r="K570" s="8" t="n"/>
      <c r="L570" s="14" t="inlineStr">
        <is>
          <t>00.03.2026</t>
        </is>
      </c>
      <c r="M570" s="14" t="n"/>
      <c r="N570" s="14" t="inlineStr">
        <is>
          <t>00.03.2029</t>
        </is>
      </c>
      <c r="R570" s="49" t="n">
        <v>1</v>
      </c>
      <c r="S570" s="13" t="n">
        <v>6252</v>
      </c>
      <c r="U570" s="251">
        <f>R570*S570+T570</f>
        <v/>
      </c>
    </row>
    <row r="571" hidden="1" ht="11.85" customHeight="1">
      <c r="A571" s="14" t="inlineStr">
        <is>
          <t>SF</t>
        </is>
      </c>
      <c r="B571" s="14" t="inlineStr">
        <is>
          <t>11.04.2026</t>
        </is>
      </c>
      <c r="C571" s="14" t="inlineStr">
        <is>
          <t>ALT-2026-017</t>
        </is>
      </c>
      <c r="D571" s="14" t="n">
        <v>2600297</v>
      </c>
      <c r="E571" s="14" t="inlineStr">
        <is>
          <t>SF0060</t>
        </is>
      </c>
      <c r="F571" s="8" t="inlineStr">
        <is>
          <t>FAS-CEL Oxidised Regenerated Cellulose Absorbable Hemostat Standard-Ref. No.: FAS06H</t>
        </is>
      </c>
      <c r="G571" s="14" t="n">
        <v>2026000297</v>
      </c>
      <c r="H571" s="14" t="inlineStr">
        <is>
          <t>Altaylar Medical Tibbi Malz.ins.Teks.gida. Ith. Ihr. SAN VE TIC LTD. STI.</t>
        </is>
      </c>
      <c r="I571" s="14" t="inlineStr">
        <is>
          <t>Altaylar Medical Tibbi Malz.ins.Teks.gida. Ith. Ihr. SAN VE TIC LTD. STI.</t>
        </is>
      </c>
      <c r="J571" s="10" t="inlineStr">
        <is>
          <t>OR2026137</t>
        </is>
      </c>
      <c r="K571" s="8" t="n"/>
      <c r="L571" s="14" t="inlineStr">
        <is>
          <t>00.03.2026</t>
        </is>
      </c>
      <c r="M571" s="14" t="n"/>
      <c r="N571" s="14" t="inlineStr">
        <is>
          <t>00.03.2029</t>
        </is>
      </c>
      <c r="R571" s="49" t="n">
        <v>1</v>
      </c>
      <c r="S571" s="13" t="n">
        <v>6252</v>
      </c>
      <c r="U571" s="251">
        <f>R571*S571+T571</f>
        <v/>
      </c>
    </row>
    <row r="572" hidden="1" ht="11.85" customHeight="1">
      <c r="A572" s="14" t="inlineStr">
        <is>
          <t>SF</t>
        </is>
      </c>
      <c r="B572" s="14" t="inlineStr">
        <is>
          <t>11.04.2026</t>
        </is>
      </c>
      <c r="C572" s="14" t="inlineStr">
        <is>
          <t>ALT-2026-017</t>
        </is>
      </c>
      <c r="D572" s="14" t="n">
        <v>2600298</v>
      </c>
      <c r="E572" s="14" t="inlineStr">
        <is>
          <t>SF0056</t>
        </is>
      </c>
      <c r="F572" s="8" t="inlineStr">
        <is>
          <t>FAS-CEL Oxidised Regenerated Cellulose Absorbable Hemostat Fibril-Ref. No.: FAS34F</t>
        </is>
      </c>
      <c r="G572" s="14" t="n">
        <v>2026000298</v>
      </c>
      <c r="H572" s="14" t="inlineStr">
        <is>
          <t>Altaylar Medical Tibbi Malz.ins.Teks.gida. Ith. Ihr. SAN VE TIC LTD. STI.</t>
        </is>
      </c>
      <c r="I572" s="14" t="inlineStr">
        <is>
          <t>Altaylar Medical Tibbi Malz.ins.Teks.gida. Ith. Ihr. SAN VE TIC LTD. STI.</t>
        </is>
      </c>
      <c r="J572" s="10" t="inlineStr">
        <is>
          <t>OR2026139</t>
        </is>
      </c>
      <c r="K572" s="8" t="n"/>
      <c r="L572" s="14" t="inlineStr">
        <is>
          <t>00.03.2026</t>
        </is>
      </c>
      <c r="M572" s="14" t="n"/>
      <c r="N572" s="14" t="inlineStr">
        <is>
          <t>00.03.2029</t>
        </is>
      </c>
      <c r="R572" s="49" t="n">
        <v>1</v>
      </c>
      <c r="S572" s="13" t="n">
        <v>6710</v>
      </c>
      <c r="U572" s="251">
        <f>R572*S572+T572</f>
        <v/>
      </c>
    </row>
    <row r="573" hidden="1" ht="11.85" customHeight="1">
      <c r="A573" s="14" t="inlineStr">
        <is>
          <t>SF</t>
        </is>
      </c>
      <c r="B573" s="14" t="inlineStr">
        <is>
          <t>11.04.2026</t>
        </is>
      </c>
      <c r="C573" s="14" t="inlineStr">
        <is>
          <t>ALT-2026-017</t>
        </is>
      </c>
      <c r="D573" s="14" t="n">
        <v>2600299</v>
      </c>
      <c r="E573" s="14" t="inlineStr">
        <is>
          <t>SF0071</t>
        </is>
      </c>
      <c r="F573" s="8" t="inlineStr">
        <is>
          <t>FAS-CEL Oxidised Regenerated Cellulose Absorbable Hemostat Knit-Ref. No.: FAS47K</t>
        </is>
      </c>
      <c r="G573" s="14" t="n">
        <v>2026000299</v>
      </c>
      <c r="H573" s="14" t="inlineStr">
        <is>
          <t>Altaylar Medical Tibbi Malz.ins.Teks.gida. Ith. Ihr. SAN VE TIC LTD. STI.</t>
        </is>
      </c>
      <c r="I573" s="14" t="inlineStr">
        <is>
          <t>Altaylar Medical Tibbi Malz.ins.Teks.gida. Ith. Ihr. SAN VE TIC LTD. STI.</t>
        </is>
      </c>
      <c r="J573" s="10" t="inlineStr">
        <is>
          <t>OR2026146</t>
        </is>
      </c>
      <c r="K573" s="8" t="n"/>
      <c r="L573" s="14" t="inlineStr">
        <is>
          <t>00.03.2026</t>
        </is>
      </c>
      <c r="M573" s="14" t="n"/>
      <c r="N573" s="14" t="inlineStr">
        <is>
          <t>00.03.2029</t>
        </is>
      </c>
      <c r="R573" s="49" t="n">
        <v>1</v>
      </c>
      <c r="S573" s="13" t="n">
        <v>4330</v>
      </c>
      <c r="U573" s="251">
        <f>R573*S573+T573</f>
        <v/>
      </c>
    </row>
    <row r="574" hidden="1" ht="11.85" customHeight="1">
      <c r="A574" s="14" t="inlineStr">
        <is>
          <t>SF</t>
        </is>
      </c>
      <c r="B574" s="14" t="inlineStr">
        <is>
          <t>11.04.2026</t>
        </is>
      </c>
      <c r="C574" s="14" t="inlineStr">
        <is>
          <t>ALT-2026-017</t>
        </is>
      </c>
      <c r="D574" s="14" t="n">
        <v>2600300</v>
      </c>
      <c r="E574" s="14" t="inlineStr">
        <is>
          <t>SF0074</t>
        </is>
      </c>
      <c r="F574" s="8" t="inlineStr">
        <is>
          <t>FAS-CEL Oxidised Regenerated Cellulose Absorbable Hemostat Knit-Ref. No.: FAS41K</t>
        </is>
      </c>
      <c r="G574" s="14" t="n">
        <v>2026000300</v>
      </c>
      <c r="H574" s="14" t="inlineStr">
        <is>
          <t>Altaylar Medical Tibbi Malz.ins.Teks.gida. Ith. Ihr. SAN VE TIC LTD. STI.</t>
        </is>
      </c>
      <c r="I574" s="14" t="inlineStr">
        <is>
          <t>Altaylar Medical Tibbi Malz.ins.Teks.gida. Ith. Ihr. SAN VE TIC LTD. STI.</t>
        </is>
      </c>
      <c r="J574" s="10" t="inlineStr">
        <is>
          <t>OR2026147</t>
        </is>
      </c>
      <c r="K574" s="8" t="n"/>
      <c r="L574" s="14" t="inlineStr">
        <is>
          <t>00.03.2026</t>
        </is>
      </c>
      <c r="M574" s="14" t="n"/>
      <c r="N574" s="14" t="inlineStr">
        <is>
          <t>00.03.2029</t>
        </is>
      </c>
      <c r="R574" s="49" t="n">
        <v>1</v>
      </c>
      <c r="S574" s="13" t="n">
        <v>6672</v>
      </c>
      <c r="U574" s="251">
        <f>R574*S574+T574</f>
        <v/>
      </c>
    </row>
    <row r="575" hidden="1" ht="11.85" customHeight="1">
      <c r="A575" s="14" t="inlineStr">
        <is>
          <t>SF</t>
        </is>
      </c>
      <c r="B575" s="14" t="inlineStr">
        <is>
          <t>11.04.2026</t>
        </is>
      </c>
      <c r="C575" s="14" t="inlineStr">
        <is>
          <t>ALT-2026-017</t>
        </is>
      </c>
      <c r="D575" s="14" t="n">
        <v>2600301</v>
      </c>
      <c r="E575" s="14" t="inlineStr">
        <is>
          <t>SF0055</t>
        </is>
      </c>
      <c r="F575" s="8" t="inlineStr">
        <is>
          <t>FAS-CEL Oxidised Regenerated Cellulose Absorbable Hemostat Standard-Ref. No.: FAS11H</t>
        </is>
      </c>
      <c r="G575" s="14" t="n">
        <v>2026000301</v>
      </c>
      <c r="H575" s="14" t="inlineStr">
        <is>
          <t>Altaylar Medical Tibbi Malz.ins.Teks.gida. Ith. Ihr. SAN VE TIC LTD. STI.</t>
        </is>
      </c>
      <c r="I575" s="14" t="inlineStr">
        <is>
          <t>Altaylar Medical Tibbi Malz.ins.Teks.gida. Ith. Ihr. SAN VE TIC LTD. STI.</t>
        </is>
      </c>
      <c r="J575" s="10" t="inlineStr">
        <is>
          <t>OR2026140</t>
        </is>
      </c>
      <c r="K575" s="8" t="n"/>
      <c r="L575" s="14" t="inlineStr">
        <is>
          <t>00.03.2026</t>
        </is>
      </c>
      <c r="M575" s="14" t="n"/>
      <c r="N575" s="14" t="inlineStr">
        <is>
          <t>00.03.2029</t>
        </is>
      </c>
      <c r="R575" s="49" t="n">
        <v>1</v>
      </c>
      <c r="S575" s="13" t="n">
        <v>5700</v>
      </c>
      <c r="U575" s="251">
        <f>R575*S575+T575</f>
        <v/>
      </c>
    </row>
    <row r="576" hidden="1" ht="11.85" customHeight="1">
      <c r="A576" s="14" t="inlineStr">
        <is>
          <t>SF</t>
        </is>
      </c>
      <c r="B576" s="14" t="inlineStr">
        <is>
          <t>11.04.2026</t>
        </is>
      </c>
      <c r="C576" s="14" t="inlineStr">
        <is>
          <t>ALT-2026-017</t>
        </is>
      </c>
      <c r="D576" s="14" t="n">
        <v>2600302</v>
      </c>
      <c r="E576" s="14" t="inlineStr">
        <is>
          <t>SF0055</t>
        </is>
      </c>
      <c r="F576" s="8" t="inlineStr">
        <is>
          <t>FAS-CEL Oxidised Regenerated Cellulose Absorbable Hemostat Standard-Ref. No.: FAS11H</t>
        </is>
      </c>
      <c r="G576" s="14" t="n">
        <v>2026000302</v>
      </c>
      <c r="H576" s="14" t="inlineStr">
        <is>
          <t>Altaylar Medical Tibbi Malz.ins.Teks.gida. Ith. Ihr. SAN VE TIC LTD. STI.</t>
        </is>
      </c>
      <c r="I576" s="14" t="inlineStr">
        <is>
          <t>Altaylar Medical Tibbi Malz.ins.Teks.gida. Ith. Ihr. SAN VE TIC LTD. STI.</t>
        </is>
      </c>
      <c r="J576" s="10" t="inlineStr">
        <is>
          <t>OR2026141</t>
        </is>
      </c>
      <c r="K576" s="8" t="n"/>
      <c r="L576" s="14" t="inlineStr">
        <is>
          <t>00.03.2026</t>
        </is>
      </c>
      <c r="M576" s="14" t="n"/>
      <c r="N576" s="14" t="inlineStr">
        <is>
          <t>00.03.2029</t>
        </is>
      </c>
      <c r="R576" s="49" t="n">
        <v>1</v>
      </c>
      <c r="S576" s="13" t="n">
        <v>5952</v>
      </c>
      <c r="U576" s="251">
        <f>R576*S576+T576</f>
        <v/>
      </c>
    </row>
    <row r="577" hidden="1" ht="11.85" customHeight="1">
      <c r="A577" s="7" t="inlineStr">
        <is>
          <t>SP</t>
        </is>
      </c>
      <c r="B577" s="7" t="inlineStr">
        <is>
          <t>12.04.2026</t>
        </is>
      </c>
      <c r="C577" s="7" t="inlineStr">
        <is>
          <t>DAVID-2025-019</t>
        </is>
      </c>
      <c r="D577" s="14" t="n">
        <v>2600303</v>
      </c>
      <c r="E577" s="119" t="inlineStr">
        <is>
          <t>SF0207</t>
        </is>
      </c>
      <c r="F577" s="123" t="inlineStr">
        <is>
          <t>Disposable Skin Stapler Ref. No. FAS35W</t>
        </is>
      </c>
      <c r="G577" s="14" t="n">
        <v>2026000303</v>
      </c>
      <c r="H577" s="119" t="inlineStr">
        <is>
          <t>Ningbo Verykind Medical Device Co.,Ltd</t>
        </is>
      </c>
      <c r="I577" s="7" t="inlineStr">
        <is>
          <t>Ningbo Verykind Medical Device Co., Ltd</t>
        </is>
      </c>
      <c r="J577" s="111" t="inlineStr">
        <is>
          <t>KF3BCC11A</t>
        </is>
      </c>
      <c r="L577" s="208" t="inlineStr">
        <is>
          <t>18.12.2025</t>
        </is>
      </c>
      <c r="N577" s="208" t="inlineStr">
        <is>
          <t>17.12.2030</t>
        </is>
      </c>
      <c r="R577" s="49" t="n">
        <v>100</v>
      </c>
      <c r="S577" s="7" t="n">
        <v>400</v>
      </c>
      <c r="U577" s="251">
        <f>R577*S577+T577</f>
        <v/>
      </c>
    </row>
    <row r="578" hidden="1" ht="11.85" customHeight="1">
      <c r="A578" s="7" t="inlineStr">
        <is>
          <t>SP</t>
        </is>
      </c>
      <c r="B578" s="7" t="inlineStr">
        <is>
          <t>12.04.2026</t>
        </is>
      </c>
      <c r="C578" s="7" t="inlineStr">
        <is>
          <t>DAVID-2025-019</t>
        </is>
      </c>
      <c r="D578" s="14" t="n">
        <v>2600304</v>
      </c>
      <c r="E578" s="140" t="inlineStr">
        <is>
          <t>SP0380</t>
        </is>
      </c>
      <c r="F578" s="141" t="inlineStr">
        <is>
          <t>Box - Disposable Skin Stapler Ref. No. FAS35W</t>
        </is>
      </c>
      <c r="G578" s="14" t="n">
        <v>2026000304</v>
      </c>
      <c r="H578" s="119" t="inlineStr">
        <is>
          <t>Ningbo Verykind Medical Device Co.,Ltd</t>
        </is>
      </c>
      <c r="I578" s="7" t="inlineStr">
        <is>
          <t>Ningbo Verykind Medical Device Co., Ltd</t>
        </is>
      </c>
      <c r="J578" s="111" t="inlineStr">
        <is>
          <t>202510270001</t>
        </is>
      </c>
      <c r="L578" s="7" t="inlineStr">
        <is>
          <t>27.01.2025</t>
        </is>
      </c>
      <c r="N578" s="7" t="inlineStr">
        <is>
          <t>26.01.2028</t>
        </is>
      </c>
      <c r="R578" s="49" t="n">
        <v>100</v>
      </c>
      <c r="S578" s="7" t="n">
        <v>40</v>
      </c>
      <c r="U578" s="251">
        <f>R578*S578+T578</f>
        <v/>
      </c>
    </row>
    <row r="579" hidden="1" ht="11.85" customHeight="1">
      <c r="A579" s="7" t="inlineStr">
        <is>
          <t>SP</t>
        </is>
      </c>
      <c r="B579" s="7" t="inlineStr">
        <is>
          <t>12.04.2026</t>
        </is>
      </c>
      <c r="C579" s="7" t="inlineStr">
        <is>
          <t>DAVID-2025-019</t>
        </is>
      </c>
      <c r="D579" s="14" t="n">
        <v>2600305</v>
      </c>
      <c r="E579" s="142" t="inlineStr">
        <is>
          <t>SP0381</t>
        </is>
      </c>
      <c r="F579" s="142" t="inlineStr">
        <is>
          <t>IFU - Disposable Skin Stapler Ref. No. FAS35W</t>
        </is>
      </c>
      <c r="G579" s="14" t="n">
        <v>2026000305</v>
      </c>
      <c r="H579" s="119" t="inlineStr">
        <is>
          <t>Ningbo Verykind Medical Device Co.,Ltd</t>
        </is>
      </c>
      <c r="I579" s="7" t="inlineStr">
        <is>
          <t>Ningbo Verykind Medical Device Co., Ltd</t>
        </is>
      </c>
      <c r="J579" s="111" t="inlineStr">
        <is>
          <t>SMS20251103-007</t>
        </is>
      </c>
      <c r="L579" s="7" t="inlineStr">
        <is>
          <t>03.11.2025</t>
        </is>
      </c>
      <c r="N579" s="7" t="inlineStr">
        <is>
          <t>02.11.2028</t>
        </is>
      </c>
      <c r="R579" s="49" t="n">
        <v>100</v>
      </c>
      <c r="S579" s="7" t="n">
        <v>40</v>
      </c>
      <c r="U579" s="251">
        <f>R579*S579+T579</f>
        <v/>
      </c>
    </row>
    <row r="580" hidden="1" ht="11.85" customHeight="1">
      <c r="A580" s="7" t="inlineStr">
        <is>
          <t>RM</t>
        </is>
      </c>
      <c r="B580" s="7" t="inlineStr">
        <is>
          <t>12.04.2026</t>
        </is>
      </c>
      <c r="C580" s="7" t="inlineStr">
        <is>
          <t>SSMC0442026</t>
        </is>
      </c>
      <c r="D580" s="14" t="n">
        <v>2600306</v>
      </c>
      <c r="E580" s="270" t="inlineStr">
        <is>
          <t>RM0090</t>
        </is>
      </c>
      <c r="F580" s="271" t="inlineStr">
        <is>
          <t>Empty Hard Gelatine Capsule size 0: Cap Colour Blue/Body Colour: Yellow</t>
        </is>
      </c>
      <c r="G580" s="14" t="n">
        <v>2026000306</v>
      </c>
      <c r="H580" s="7" t="inlineStr">
        <is>
          <t>HealthCaps India Ltd.</t>
        </is>
      </c>
      <c r="I580" s="7" t="inlineStr">
        <is>
          <t>HealthCaps India Ltd.</t>
        </is>
      </c>
      <c r="J580" s="111" t="inlineStr">
        <is>
          <t>GB19S0032629-U7</t>
        </is>
      </c>
      <c r="L580" s="7" t="n">
        <v>3.2026</v>
      </c>
      <c r="N580" s="7" t="n">
        <v>2.2031</v>
      </c>
      <c r="R580" s="49" t="n">
        <v>10</v>
      </c>
      <c r="S580" s="7" t="n">
        <v>100000</v>
      </c>
      <c r="U580" s="251">
        <f>R580*S580+T580</f>
        <v/>
      </c>
    </row>
    <row r="581" hidden="1" ht="11.85" customHeight="1">
      <c r="A581" s="7" t="inlineStr">
        <is>
          <t>RM</t>
        </is>
      </c>
      <c r="B581" s="7" t="inlineStr">
        <is>
          <t>12.04.2026</t>
        </is>
      </c>
      <c r="C581" s="7" t="inlineStr">
        <is>
          <t>SSMC0442026</t>
        </is>
      </c>
      <c r="D581" s="14" t="n">
        <v>2600307</v>
      </c>
      <c r="E581" s="270" t="inlineStr">
        <is>
          <t>RM0091</t>
        </is>
      </c>
      <c r="F581" s="271" t="inlineStr">
        <is>
          <t>Empty Hard Gelatine Capsule size 0: Cap Colour Blue/Body Colour: White</t>
        </is>
      </c>
      <c r="G581" s="14" t="n">
        <v>2026000307</v>
      </c>
      <c r="H581" s="269" t="inlineStr">
        <is>
          <t>HealthCaps India Ltd.</t>
        </is>
      </c>
      <c r="I581" s="7" t="inlineStr">
        <is>
          <t>HealthCaps India Ltd.</t>
        </is>
      </c>
      <c r="J581" s="111" t="inlineStr">
        <is>
          <t>GB19S0032629-U7</t>
        </is>
      </c>
      <c r="L581" s="7" t="n">
        <v>3.2026</v>
      </c>
      <c r="N581" s="7" t="n">
        <v>2.2031</v>
      </c>
      <c r="R581" s="49" t="n">
        <v>10</v>
      </c>
      <c r="S581" s="7" t="n">
        <v>100000</v>
      </c>
      <c r="U581" s="251">
        <f>R581*S581+T581</f>
        <v/>
      </c>
    </row>
    <row r="582" hidden="1" ht="11.85" customHeight="1">
      <c r="A582" s="7" t="inlineStr">
        <is>
          <t>RM</t>
        </is>
      </c>
      <c r="B582" s="7" t="inlineStr">
        <is>
          <t>14.04.2026</t>
        </is>
      </c>
      <c r="C582" s="7" t="inlineStr">
        <is>
          <t>N/A</t>
        </is>
      </c>
      <c r="D582" s="14" t="n">
        <v>2600308</v>
      </c>
      <c r="E582" s="270" t="inlineStr">
        <is>
          <t>RM0066</t>
        </is>
      </c>
      <c r="F582" s="271" t="inlineStr">
        <is>
          <t>Hypromellose Capsule Shell Size “00” Cap: Opaque White Body: Opaque White</t>
        </is>
      </c>
      <c r="G582" s="14" t="n">
        <v>2026000308</v>
      </c>
      <c r="H582" s="7" t="inlineStr">
        <is>
          <t>ACG Associated Capsules Pvt. Ltd</t>
        </is>
      </c>
      <c r="I582" s="7" t="inlineStr">
        <is>
          <t>ACG Associated Capsules Pvt. Ltd</t>
        </is>
      </c>
      <c r="J582" s="111" t="inlineStr">
        <is>
          <t>3500007062</t>
        </is>
      </c>
      <c r="L582" s="7" t="n">
        <v>2.2026</v>
      </c>
      <c r="N582" s="7" t="n">
        <v>1.2031</v>
      </c>
      <c r="R582" s="49" t="n">
        <v>1</v>
      </c>
      <c r="S582" s="7" t="n">
        <v>75000</v>
      </c>
      <c r="U582" s="251">
        <f>R582*S582+T582</f>
        <v/>
      </c>
    </row>
    <row r="583" hidden="1" ht="11.85" customHeight="1">
      <c r="A583" s="7" t="inlineStr">
        <is>
          <t>RM</t>
        </is>
      </c>
      <c r="B583" s="7" t="inlineStr">
        <is>
          <t>19.04.2026</t>
        </is>
      </c>
      <c r="C583" s="7" t="inlineStr">
        <is>
          <t>SSMC0402026</t>
        </is>
      </c>
      <c r="D583" s="14" t="n">
        <v>2600309</v>
      </c>
      <c r="E583" s="8" t="inlineStr">
        <is>
          <t>RM0012</t>
        </is>
      </c>
      <c r="F583" s="8" t="inlineStr">
        <is>
          <t>Magnesium Stearate</t>
        </is>
      </c>
      <c r="G583" s="14" t="n">
        <v>2026000309</v>
      </c>
      <c r="H583" s="7" t="inlineStr">
        <is>
          <t>peter Greven</t>
        </is>
      </c>
      <c r="I583" s="7" t="inlineStr">
        <is>
          <t>Redachem united for trading co Ltd</t>
        </is>
      </c>
      <c r="J583" s="111" t="inlineStr">
        <is>
          <t>c572702</t>
        </is>
      </c>
      <c r="L583" s="7" t="n">
        <v>12.2025</v>
      </c>
      <c r="N583" s="7" t="n">
        <v>12.2029</v>
      </c>
      <c r="R583" s="49" t="n">
        <v>1</v>
      </c>
      <c r="S583" s="7" t="n">
        <v>20</v>
      </c>
      <c r="U583" s="49">
        <f>R583*S583+T583</f>
        <v/>
      </c>
    </row>
    <row r="584" hidden="1" ht="11.85" customHeight="1">
      <c r="A584" s="14" t="inlineStr">
        <is>
          <t>PP</t>
        </is>
      </c>
      <c r="B584" s="14" t="inlineStr">
        <is>
          <t>20.04.2026</t>
        </is>
      </c>
      <c r="C584" s="14" t="inlineStr">
        <is>
          <t>N.A</t>
        </is>
      </c>
      <c r="D584" s="14" t="n">
        <v>2600310</v>
      </c>
      <c r="E584" s="14" t="inlineStr">
        <is>
          <t>PP0042</t>
        </is>
      </c>
      <c r="F584" s="8" t="inlineStr">
        <is>
          <t>Sponge</t>
        </is>
      </c>
      <c r="G584" s="14" t="n">
        <v>2026000310</v>
      </c>
      <c r="H584" s="14" t="inlineStr">
        <is>
          <t xml:space="preserve">JianErKang Medical Co., Ltd </t>
        </is>
      </c>
      <c r="I584" s="14" t="n"/>
      <c r="J584" s="10" t="inlineStr">
        <is>
          <t>SK-251216</t>
        </is>
      </c>
      <c r="K584" s="8" t="n"/>
      <c r="L584" s="14" t="inlineStr">
        <is>
          <t>16.12.2025</t>
        </is>
      </c>
      <c r="M584" s="14" t="n"/>
      <c r="N584" s="14" t="inlineStr">
        <is>
          <t>15.12.2030</t>
        </is>
      </c>
      <c r="R584" s="49" t="n">
        <v>1</v>
      </c>
      <c r="S584" s="7" t="n">
        <v>45600</v>
      </c>
      <c r="U584" s="49">
        <f>R584*S584+T584</f>
        <v/>
      </c>
    </row>
    <row r="585" hidden="1" ht="11.85" customHeight="1">
      <c r="A585" s="14" t="inlineStr">
        <is>
          <t>BP</t>
        </is>
      </c>
      <c r="B585" s="14" t="inlineStr">
        <is>
          <t>20.04.2026</t>
        </is>
      </c>
      <c r="C585" s="14" t="inlineStr">
        <is>
          <t>N.A</t>
        </is>
      </c>
      <c r="D585" s="14" t="n">
        <v>2600311</v>
      </c>
      <c r="E585" s="14" t="inlineStr">
        <is>
          <t>BP0007</t>
        </is>
      </c>
      <c r="F585" s="8" t="inlineStr">
        <is>
          <t>Chlorohexidine 4% Solution-Bulk</t>
        </is>
      </c>
      <c r="G585" s="14" t="n">
        <v>2026000311</v>
      </c>
      <c r="H585" s="14" t="inlineStr">
        <is>
          <t xml:space="preserve">JianErKang Medical Co., Ltd </t>
        </is>
      </c>
      <c r="I585" s="14" t="n"/>
      <c r="J585" s="10" t="inlineStr">
        <is>
          <t>4CHG-251216</t>
        </is>
      </c>
      <c r="K585" s="8" t="n"/>
      <c r="L585" s="14" t="inlineStr">
        <is>
          <t>16.12.2025</t>
        </is>
      </c>
      <c r="M585" s="14" t="n"/>
      <c r="N585" s="14" t="inlineStr">
        <is>
          <t>15.12.2030</t>
        </is>
      </c>
      <c r="R585" s="49" t="n">
        <v>10</v>
      </c>
      <c r="S585" s="7" t="n">
        <v>280</v>
      </c>
      <c r="U585" s="49">
        <f>R585*S585+T585</f>
        <v/>
      </c>
    </row>
    <row r="586" hidden="1" ht="11.85" customFormat="1" customHeight="1" s="230">
      <c r="A586" s="7" t="inlineStr">
        <is>
          <t>SF</t>
        </is>
      </c>
      <c r="B586" s="7" t="inlineStr">
        <is>
          <t>26.04.2026</t>
        </is>
      </c>
      <c r="C586" s="7" t="inlineStr">
        <is>
          <t>CAINA-2025-015</t>
        </is>
      </c>
      <c r="D586" s="7" t="n">
        <v>2600312</v>
      </c>
      <c r="E586" s="7" t="inlineStr">
        <is>
          <t>SF0189</t>
        </is>
      </c>
      <c r="F586" s="48" t="inlineStr">
        <is>
          <t>Pre-filled Normal Saline Flush Syringe Sterile Fluid Pathway (5ml syringe) Ref. No.: FAS5N</t>
        </is>
      </c>
      <c r="G586" s="119" t="n">
        <v>2026000312</v>
      </c>
      <c r="H586" s="7" t="inlineStr">
        <is>
          <t>Jiangsu Caina Medical Co., Ltd.</t>
        </is>
      </c>
      <c r="I586" s="7" t="inlineStr">
        <is>
          <t>Jiangsu Caina Medical Co., Ltd.</t>
        </is>
      </c>
      <c r="J586" s="111" t="inlineStr">
        <is>
          <t>251201</t>
        </is>
      </c>
      <c r="K586" s="48" t="n"/>
      <c r="L586" s="7" t="inlineStr">
        <is>
          <t>1.12.2025</t>
        </is>
      </c>
      <c r="M586" s="7" t="n"/>
      <c r="N586" s="7" t="inlineStr">
        <is>
          <t>30.11.2028</t>
        </is>
      </c>
      <c r="O586" s="7" t="n"/>
      <c r="P586" s="7" t="n"/>
      <c r="Q586" s="7" t="n"/>
      <c r="R586" s="49" t="n">
        <v>10</v>
      </c>
      <c r="S586" s="7" t="n">
        <v>20016</v>
      </c>
      <c r="T586" s="7" t="n"/>
      <c r="U586" s="49">
        <f>R586*S586+T586</f>
        <v/>
      </c>
      <c r="Y586" s="274" t="n"/>
      <c r="AE586" s="275" t="n"/>
    </row>
    <row r="587" hidden="1" ht="11.85" customFormat="1" customHeight="1" s="230">
      <c r="A587" s="7" t="inlineStr">
        <is>
          <t>SF</t>
        </is>
      </c>
      <c r="B587" s="7" t="inlineStr">
        <is>
          <t>26.04.2026</t>
        </is>
      </c>
      <c r="C587" s="7" t="inlineStr">
        <is>
          <t>CAINA-2025-015</t>
        </is>
      </c>
      <c r="D587" s="7" t="n">
        <v>2600313</v>
      </c>
      <c r="E587" s="7" t="inlineStr">
        <is>
          <t>SF0190</t>
        </is>
      </c>
      <c r="F587" s="48" t="inlineStr">
        <is>
          <t>Pre-filled Normal Saline Flush Syringe Sterile Fluid Pathway (3ml syringe) Ref. No.: FAS3N</t>
        </is>
      </c>
      <c r="G587" s="119" t="n">
        <v>2026000313</v>
      </c>
      <c r="H587" s="7" t="inlineStr">
        <is>
          <t>Jiangsu Caina Medical Co., Ltd.</t>
        </is>
      </c>
      <c r="I587" s="7" t="inlineStr">
        <is>
          <t>Jiangsu Caina Medical Co., Ltd.</t>
        </is>
      </c>
      <c r="J587" s="111" t="inlineStr">
        <is>
          <t>251202</t>
        </is>
      </c>
      <c r="K587" s="48" t="n"/>
      <c r="L587" s="7" t="inlineStr">
        <is>
          <t>02.12.2025</t>
        </is>
      </c>
      <c r="M587" s="7" t="n"/>
      <c r="N587" s="7" t="inlineStr">
        <is>
          <t>01.12.2028</t>
        </is>
      </c>
      <c r="O587" s="7" t="n"/>
      <c r="P587" s="7" t="n"/>
      <c r="Q587" s="7" t="n"/>
      <c r="R587" s="49" t="n">
        <v>10</v>
      </c>
      <c r="S587" s="7" t="n">
        <v>50016</v>
      </c>
      <c r="T587" s="7" t="n"/>
      <c r="U587" s="49">
        <f>R587*S587+T587</f>
        <v/>
      </c>
      <c r="Y587" s="274" t="n"/>
      <c r="AE587" s="275" t="n"/>
    </row>
    <row r="588" hidden="1" ht="11.85" customFormat="1" customHeight="1" s="230">
      <c r="A588" s="7" t="inlineStr">
        <is>
          <t>SF</t>
        </is>
      </c>
      <c r="B588" s="7" t="inlineStr">
        <is>
          <t>26.04.2026</t>
        </is>
      </c>
      <c r="C588" s="7" t="inlineStr">
        <is>
          <t>CAINA-2025-015</t>
        </is>
      </c>
      <c r="D588" s="7" t="n">
        <v>2600314</v>
      </c>
      <c r="E588" s="119" t="inlineStr">
        <is>
          <t>SF0208</t>
        </is>
      </c>
      <c r="F588" s="123" t="inlineStr">
        <is>
          <t>FAS Flush Pre-filled Salline Syringe Ref. No.: FAS10N</t>
        </is>
      </c>
      <c r="G588" s="119" t="n">
        <v>2026000314</v>
      </c>
      <c r="H588" s="7" t="inlineStr">
        <is>
          <t>Jiangsu Caina Medical Co., Ltd.</t>
        </is>
      </c>
      <c r="I588" s="7" t="inlineStr">
        <is>
          <t>Jiangsu Caina Medical Co., Ltd.</t>
        </is>
      </c>
      <c r="J588" s="111" t="inlineStr">
        <is>
          <t>251203</t>
        </is>
      </c>
      <c r="K588" s="48" t="n"/>
      <c r="L588" s="7" t="inlineStr">
        <is>
          <t>03.12.2025</t>
        </is>
      </c>
      <c r="M588" s="7" t="n"/>
      <c r="N588" s="7" t="inlineStr">
        <is>
          <t>02.12.2028</t>
        </is>
      </c>
      <c r="O588" s="7" t="n"/>
      <c r="P588" s="7" t="n"/>
      <c r="Q588" s="7" t="n"/>
      <c r="R588" s="49" t="n">
        <v>10</v>
      </c>
      <c r="S588" s="7" t="n">
        <v>50016</v>
      </c>
      <c r="T588" s="7" t="n"/>
      <c r="U588" s="49">
        <f>R588*S588+T588</f>
        <v/>
      </c>
      <c r="Y588" s="274" t="n"/>
      <c r="AE588" s="275" t="n"/>
    </row>
    <row r="589" hidden="1" ht="11.85" customFormat="1" customHeight="1" s="230">
      <c r="A589" s="7" t="inlineStr">
        <is>
          <t>SF</t>
        </is>
      </c>
      <c r="B589" s="7" t="inlineStr">
        <is>
          <t>26.04.2026</t>
        </is>
      </c>
      <c r="C589" s="7" t="inlineStr">
        <is>
          <t>CAINA-2025-015</t>
        </is>
      </c>
      <c r="D589" s="7" t="n">
        <v>2600315</v>
      </c>
      <c r="E589" s="7" t="inlineStr">
        <is>
          <t>SF0195</t>
        </is>
      </c>
      <c r="F589" s="48" t="inlineStr">
        <is>
          <t>FAS Flush Pre-filled Salline Syringe Ref. No.: FAS10S</t>
        </is>
      </c>
      <c r="G589" s="119" t="n">
        <v>2026000315</v>
      </c>
      <c r="H589" s="7" t="inlineStr">
        <is>
          <t>Jiangsu Caina Medical Co., Ltd.</t>
        </is>
      </c>
      <c r="I589" s="7" t="inlineStr">
        <is>
          <t>Jiangsu Caina Medical Co., Ltd.</t>
        </is>
      </c>
      <c r="J589" s="111" t="inlineStr">
        <is>
          <t>251204</t>
        </is>
      </c>
      <c r="K589" s="48" t="n"/>
      <c r="L589" s="7" t="inlineStr">
        <is>
          <t>04.12.2025</t>
        </is>
      </c>
      <c r="M589" s="7" t="n"/>
      <c r="N589" s="7" t="inlineStr">
        <is>
          <t>03.12.2028</t>
        </is>
      </c>
      <c r="O589" s="7" t="n"/>
      <c r="P589" s="7" t="n"/>
      <c r="Q589" s="7" t="n"/>
      <c r="R589" s="49" t="n">
        <v>10</v>
      </c>
      <c r="S589" s="7" t="n">
        <v>100008</v>
      </c>
      <c r="T589" s="7" t="n"/>
      <c r="U589" s="49">
        <f>R589*S589+T589</f>
        <v/>
      </c>
      <c r="Y589" s="274" t="n"/>
      <c r="AE589" s="275" t="n"/>
    </row>
    <row r="590" hidden="1" ht="11.85" customFormat="1" customHeight="1" s="236">
      <c r="A590" s="7" t="inlineStr">
        <is>
          <t>SP</t>
        </is>
      </c>
      <c r="B590" s="7" t="inlineStr">
        <is>
          <t>26.04.2026</t>
        </is>
      </c>
      <c r="C590" s="7" t="inlineStr">
        <is>
          <t>CAINA-2025-015</t>
        </is>
      </c>
      <c r="D590" s="7" t="n">
        <v>2600316</v>
      </c>
      <c r="E590" s="119" t="inlineStr">
        <is>
          <t>SP0270</t>
        </is>
      </c>
      <c r="F590" s="123" t="inlineStr">
        <is>
          <t>Box-FAS Flush Pre-filled Salline Syringe Ref. No.: FAS3N</t>
        </is>
      </c>
      <c r="G590" s="119" t="n">
        <v>2026000316</v>
      </c>
      <c r="H590" s="7" t="inlineStr">
        <is>
          <t>Jiangyin Hongyun Color Printing Co., Ltd</t>
        </is>
      </c>
      <c r="I590" s="7" t="inlineStr">
        <is>
          <t>Jiangsu Caina Medical Co., Ltd.</t>
        </is>
      </c>
      <c r="J590" s="111" t="inlineStr">
        <is>
          <t>251202</t>
        </is>
      </c>
      <c r="K590" s="48" t="n"/>
      <c r="L590" s="7" t="inlineStr">
        <is>
          <t>02.12.2025</t>
        </is>
      </c>
      <c r="M590" s="7" t="n"/>
      <c r="N590" s="7" t="inlineStr">
        <is>
          <t>01.12.2028</t>
        </is>
      </c>
      <c r="O590" s="7" t="n"/>
      <c r="P590" s="7" t="n"/>
      <c r="Q590" s="7" t="n"/>
      <c r="R590" s="49" t="n">
        <v>8</v>
      </c>
      <c r="S590" s="7" t="n">
        <v>2084</v>
      </c>
      <c r="T590" s="7" t="n"/>
      <c r="U590" s="49">
        <f>R590*S590+T590</f>
        <v/>
      </c>
      <c r="Y590" s="272" t="n"/>
      <c r="AE590" s="273" t="n"/>
    </row>
    <row r="591" hidden="1" ht="11.85" customFormat="1" customHeight="1" s="236">
      <c r="A591" s="7" t="inlineStr">
        <is>
          <t>SP</t>
        </is>
      </c>
      <c r="B591" s="7" t="inlineStr">
        <is>
          <t>26.04.2026</t>
        </is>
      </c>
      <c r="C591" s="7" t="inlineStr">
        <is>
          <t>CAINA-2025-015</t>
        </is>
      </c>
      <c r="D591" s="7" t="n">
        <v>2600317</v>
      </c>
      <c r="E591" s="119" t="inlineStr">
        <is>
          <t>SP0310</t>
        </is>
      </c>
      <c r="F591" s="123" t="inlineStr">
        <is>
          <t>Box-FAS Flush Pre-filled Saline Syringe Ref.No.:FAS5N</t>
        </is>
      </c>
      <c r="G591" s="119" t="n">
        <v>2026000317</v>
      </c>
      <c r="H591" s="7" t="inlineStr">
        <is>
          <t>Jiangyin Hongyun Color Printing Co., Ltd</t>
        </is>
      </c>
      <c r="I591" s="7" t="inlineStr">
        <is>
          <t>Jiangsu Caina Medical Co., Ltd.</t>
        </is>
      </c>
      <c r="J591" s="111" t="inlineStr">
        <is>
          <t>251201</t>
        </is>
      </c>
      <c r="K591" s="48" t="n"/>
      <c r="L591" s="7" t="inlineStr">
        <is>
          <t>01.12.2025</t>
        </is>
      </c>
      <c r="M591" s="7" t="n"/>
      <c r="N591" s="7" t="inlineStr">
        <is>
          <t>30.11.2028</t>
        </is>
      </c>
      <c r="O591" s="7" t="n"/>
      <c r="P591" s="7" t="n"/>
      <c r="Q591" s="7" t="n"/>
      <c r="R591" s="49" t="n">
        <v>4</v>
      </c>
      <c r="S591" s="7" t="n">
        <v>1668</v>
      </c>
      <c r="T591" s="7" t="n"/>
      <c r="U591" s="49">
        <f>R591*S591+T591</f>
        <v/>
      </c>
      <c r="Y591" s="272" t="n"/>
      <c r="AE591" s="273" t="n"/>
    </row>
    <row r="592" hidden="1" ht="11.85" customFormat="1" customHeight="1" s="236">
      <c r="A592" s="7" t="inlineStr">
        <is>
          <t>SP</t>
        </is>
      </c>
      <c r="B592" s="7" t="inlineStr">
        <is>
          <t>26.04.2026</t>
        </is>
      </c>
      <c r="C592" s="7" t="inlineStr">
        <is>
          <t>CAINA-2025-015</t>
        </is>
      </c>
      <c r="D592" s="7" t="n">
        <v>2600318</v>
      </c>
      <c r="E592" s="119" t="inlineStr">
        <is>
          <t>SP0389</t>
        </is>
      </c>
      <c r="F592" s="123" t="inlineStr">
        <is>
          <t>Box- FAS Flush Pre-filled Salline Syringe Ref. No.: FAS10N</t>
        </is>
      </c>
      <c r="G592" s="119" t="n">
        <v>2026000318</v>
      </c>
      <c r="H592" s="7" t="inlineStr">
        <is>
          <t>Jiangyin Hongyun Color Printing Co., Ltd</t>
        </is>
      </c>
      <c r="I592" s="7" t="inlineStr">
        <is>
          <t>Jiangsu Caina Medical Co., Ltd.</t>
        </is>
      </c>
      <c r="J592" s="111" t="inlineStr">
        <is>
          <t>251203</t>
        </is>
      </c>
      <c r="K592" s="48" t="n"/>
      <c r="L592" s="7" t="inlineStr">
        <is>
          <t>03.12.2025</t>
        </is>
      </c>
      <c r="M592" s="7" t="n"/>
      <c r="N592" s="7" t="inlineStr">
        <is>
          <t>02.12.2028</t>
        </is>
      </c>
      <c r="O592" s="7" t="n"/>
      <c r="P592" s="7" t="n"/>
      <c r="Q592" s="7" t="n"/>
      <c r="R592" s="49" t="n">
        <v>8</v>
      </c>
      <c r="S592" s="7" t="n">
        <v>2084</v>
      </c>
      <c r="T592" s="7" t="n"/>
      <c r="U592" s="49">
        <f>R592*S592+T592</f>
        <v/>
      </c>
      <c r="Y592" s="272" t="n"/>
      <c r="AE592" s="273" t="n"/>
    </row>
    <row r="593" hidden="1" ht="11.85" customFormat="1" customHeight="1" s="236">
      <c r="A593" s="7" t="inlineStr">
        <is>
          <t>SP</t>
        </is>
      </c>
      <c r="B593" s="7" t="inlineStr">
        <is>
          <t>26.04.2026</t>
        </is>
      </c>
      <c r="C593" s="7" t="inlineStr">
        <is>
          <t>CAINA-2025-015</t>
        </is>
      </c>
      <c r="D593" s="7" t="n">
        <v>2600319</v>
      </c>
      <c r="E593" s="7" t="inlineStr">
        <is>
          <t>SP0337</t>
        </is>
      </c>
      <c r="F593" s="48" t="inlineStr">
        <is>
          <t>Box-FAS Flush Pre-filled Salline Syringe Ref. No.: FAS10S</t>
        </is>
      </c>
      <c r="G593" s="119" t="n">
        <v>2026000319</v>
      </c>
      <c r="H593" s="7" t="inlineStr">
        <is>
          <t>Jiangyin Hongyun Color Printing Co., Ltd</t>
        </is>
      </c>
      <c r="I593" s="7" t="inlineStr">
        <is>
          <t>Jiangsu Caina Medical Co., Ltd.</t>
        </is>
      </c>
      <c r="J593" s="111" t="inlineStr">
        <is>
          <t>251204</t>
        </is>
      </c>
      <c r="K593" s="48" t="n"/>
      <c r="L593" s="7" t="inlineStr">
        <is>
          <t>04.12.2025</t>
        </is>
      </c>
      <c r="M593" s="7" t="n"/>
      <c r="N593" s="7" t="inlineStr">
        <is>
          <t>04.12.2028</t>
        </is>
      </c>
      <c r="O593" s="7" t="n"/>
      <c r="P593" s="7" t="n"/>
      <c r="Q593" s="7" t="n"/>
      <c r="R593" s="49" t="n">
        <v>1</v>
      </c>
      <c r="S593" s="7" t="n">
        <v>33336</v>
      </c>
      <c r="T593" s="7" t="n"/>
      <c r="U593" s="49">
        <f>R593*S593+T593</f>
        <v/>
      </c>
      <c r="Y593" s="272" t="n"/>
      <c r="AE593" s="273" t="n"/>
    </row>
    <row r="594" hidden="1" ht="11.85" customFormat="1" customHeight="1" s="236">
      <c r="A594" s="119" t="inlineStr">
        <is>
          <t>SP</t>
        </is>
      </c>
      <c r="B594" s="7" t="inlineStr">
        <is>
          <t>26.04.2026</t>
        </is>
      </c>
      <c r="C594" s="7" t="inlineStr">
        <is>
          <t>CAINA-2025-015</t>
        </is>
      </c>
      <c r="D594" s="7" t="n">
        <v>2600320</v>
      </c>
      <c r="E594" s="119" t="inlineStr">
        <is>
          <t>SP0312</t>
        </is>
      </c>
      <c r="F594" s="123" t="inlineStr">
        <is>
          <t>Instruction Manual for SSMC Pre-filled Catheter Flush Syringe - IFU</t>
        </is>
      </c>
      <c r="G594" s="119" t="n">
        <v>2026000320</v>
      </c>
      <c r="H594" s="7" t="inlineStr">
        <is>
          <t>Jiangyin Hongyun Color Printing Co., Ltd</t>
        </is>
      </c>
      <c r="I594" s="7" t="inlineStr">
        <is>
          <t>Jiangsu Caina Medical Co., Ltd.</t>
        </is>
      </c>
      <c r="J594" s="111" t="inlineStr">
        <is>
          <t>251201</t>
        </is>
      </c>
      <c r="K594" s="48" t="n"/>
      <c r="L594" s="7" t="inlineStr">
        <is>
          <t>01.12.2025</t>
        </is>
      </c>
      <c r="M594" s="7" t="n"/>
      <c r="N594" s="7" t="inlineStr">
        <is>
          <t>30.11.2028</t>
        </is>
      </c>
      <c r="O594" s="7" t="n"/>
      <c r="P594" s="7" t="n"/>
      <c r="Q594" s="7" t="n"/>
      <c r="R594" s="49" t="n">
        <v>4</v>
      </c>
      <c r="S594" s="7" t="n">
        <v>10004</v>
      </c>
      <c r="T594" s="7" t="n"/>
      <c r="U594" s="49">
        <f>R594*S594+T594</f>
        <v/>
      </c>
      <c r="Y594" s="272" t="n"/>
      <c r="AE594" s="273" t="n"/>
    </row>
    <row r="595" hidden="1" ht="11.85" customFormat="1" customHeight="1" s="236">
      <c r="A595" s="119" t="inlineStr">
        <is>
          <t>SP</t>
        </is>
      </c>
      <c r="B595" s="7" t="inlineStr">
        <is>
          <t>26.04.2026</t>
        </is>
      </c>
      <c r="C595" s="7" t="inlineStr">
        <is>
          <t>CAINA-2025-015</t>
        </is>
      </c>
      <c r="D595" s="7" t="n">
        <v>2600321</v>
      </c>
      <c r="E595" s="7" t="inlineStr">
        <is>
          <t>SP0338</t>
        </is>
      </c>
      <c r="F595" s="48" t="inlineStr">
        <is>
          <t>IFU For Pre-filled Saline Syringe FAS-FLUSH</t>
        </is>
      </c>
      <c r="G595" s="119" t="n">
        <v>2026000321</v>
      </c>
      <c r="H595" s="7" t="inlineStr">
        <is>
          <t>Jiangyin Hongyun Color Printing Co., Ltd</t>
        </is>
      </c>
      <c r="I595" s="7" t="inlineStr">
        <is>
          <t>Jiangsu Caina Medical Co., Ltd.</t>
        </is>
      </c>
      <c r="J595" s="111" t="inlineStr">
        <is>
          <t>251204</t>
        </is>
      </c>
      <c r="K595" s="48" t="n"/>
      <c r="L595" s="7" t="inlineStr">
        <is>
          <t>04.12.2025</t>
        </is>
      </c>
      <c r="M595" s="7" t="n"/>
      <c r="N595" s="7" t="inlineStr">
        <is>
          <t>04.12.2028</t>
        </is>
      </c>
      <c r="O595" s="7" t="n"/>
      <c r="P595" s="7" t="n"/>
      <c r="Q595" s="7" t="n"/>
      <c r="R595" s="49" t="n">
        <v>1</v>
      </c>
      <c r="S595" s="7" t="n">
        <v>33336</v>
      </c>
      <c r="T595" s="7" t="n"/>
      <c r="U595" s="49">
        <f>R595*S595+T595</f>
        <v/>
      </c>
      <c r="Y595" s="272" t="n"/>
      <c r="AE595" s="273" t="n"/>
    </row>
    <row r="596" hidden="1" ht="11.85" customHeight="1">
      <c r="A596" s="7" t="inlineStr">
        <is>
          <t>SF</t>
        </is>
      </c>
      <c r="B596" s="7" t="inlineStr">
        <is>
          <t>26.04.2026</t>
        </is>
      </c>
      <c r="C596" s="7" t="inlineStr">
        <is>
          <t>alt-2026-019</t>
        </is>
      </c>
      <c r="D596" s="7" t="n">
        <v>2600322</v>
      </c>
      <c r="E596" s="7" t="inlineStr">
        <is>
          <t>SF0075</t>
        </is>
      </c>
      <c r="F596" s="48" t="inlineStr">
        <is>
          <t>FAS-CEL Oxidised Regenerated Cellulose Absorbable Hemostat Standard-Ref. No.: FAS01H</t>
        </is>
      </c>
      <c r="G596" s="119" t="n">
        <v>2026000322</v>
      </c>
      <c r="H596" s="7" t="inlineStr">
        <is>
          <t>Altaylar Medical Tibbi Malz.ins.Teks.gida. Ith. Ihr. SAN VE TIC LTD. STI.</t>
        </is>
      </c>
      <c r="J596" s="111" t="inlineStr">
        <is>
          <t>OR2026174</t>
        </is>
      </c>
      <c r="L596" s="7" t="inlineStr">
        <is>
          <t>00.03.2026</t>
        </is>
      </c>
      <c r="N596" s="7" t="inlineStr">
        <is>
          <t>00.03.2029</t>
        </is>
      </c>
      <c r="R596" s="49" t="n">
        <v>1</v>
      </c>
      <c r="S596" s="7" t="n">
        <v>1200</v>
      </c>
      <c r="U596" s="49">
        <f>R596*S596+T596</f>
        <v/>
      </c>
    </row>
    <row r="597" hidden="1" ht="11.85" customHeight="1">
      <c r="A597" s="7" t="inlineStr">
        <is>
          <t>SF</t>
        </is>
      </c>
      <c r="B597" s="7" t="inlineStr">
        <is>
          <t>26.04.2026</t>
        </is>
      </c>
      <c r="C597" s="7" t="inlineStr">
        <is>
          <t>alt-2026-019</t>
        </is>
      </c>
      <c r="D597" s="7" t="n">
        <v>2600323</v>
      </c>
      <c r="E597" s="7" t="inlineStr">
        <is>
          <t>SF0058</t>
        </is>
      </c>
      <c r="F597" s="48" t="inlineStr">
        <is>
          <t>FAS-CEL Oxidised Regenerated Cellulose Absorbable Hemostat Non-Woven-Ref. No.: FAS26N</t>
        </is>
      </c>
      <c r="G597" s="119" t="n">
        <v>2026000323</v>
      </c>
      <c r="H597" s="7" t="inlineStr">
        <is>
          <t>Altaylar Medical Tibbi Malz.ins.Teks.gida. Ith. Ihr. SAN VE TIC LTD. STI.</t>
        </is>
      </c>
      <c r="J597" s="111" t="inlineStr">
        <is>
          <t>OR2026176</t>
        </is>
      </c>
      <c r="L597" s="7" t="inlineStr">
        <is>
          <t>00.03.2026</t>
        </is>
      </c>
      <c r="N597" s="7" t="inlineStr">
        <is>
          <t>00.03.2029</t>
        </is>
      </c>
      <c r="R597" s="49" t="n">
        <v>1</v>
      </c>
      <c r="S597" s="7" t="n">
        <v>1450</v>
      </c>
      <c r="U597" s="49">
        <f>R597*S597+T597</f>
        <v/>
      </c>
    </row>
    <row r="598" hidden="1" ht="11.85" customHeight="1">
      <c r="A598" s="7" t="inlineStr">
        <is>
          <t>SF</t>
        </is>
      </c>
      <c r="B598" s="7" t="inlineStr">
        <is>
          <t>26.04.2026</t>
        </is>
      </c>
      <c r="C598" s="7" t="inlineStr">
        <is>
          <t>alt-2026-019</t>
        </is>
      </c>
      <c r="D598" s="7" t="n">
        <v>2600324</v>
      </c>
      <c r="E598" s="7" t="inlineStr">
        <is>
          <t>SF0055</t>
        </is>
      </c>
      <c r="F598" s="48" t="inlineStr">
        <is>
          <t>FAS-CEL Oxidised Regenerated Cellulose Absorbable Hemostat Standard-Ref. No.: FAS11H</t>
        </is>
      </c>
      <c r="G598" s="119" t="n">
        <v>2026000324</v>
      </c>
      <c r="H598" s="7" t="inlineStr">
        <is>
          <t>Altaylar Medical Tibbi Malz.ins.Teks.gida. Ith. Ihr. SAN VE TIC LTD. STI.</t>
        </is>
      </c>
      <c r="J598" s="111" t="inlineStr">
        <is>
          <t>OR2026175</t>
        </is>
      </c>
      <c r="L598" s="7" t="inlineStr">
        <is>
          <t>00.03.2026</t>
        </is>
      </c>
      <c r="N598" s="7" t="inlineStr">
        <is>
          <t>00.03.2029</t>
        </is>
      </c>
      <c r="R598" s="49" t="n">
        <v>1</v>
      </c>
      <c r="S598" s="7" t="n">
        <v>4500</v>
      </c>
      <c r="U598" s="49">
        <f>R598*S598+T598</f>
        <v/>
      </c>
    </row>
    <row r="599" hidden="1" ht="11.85" customHeight="1">
      <c r="A599" s="7" t="inlineStr">
        <is>
          <t>SF</t>
        </is>
      </c>
      <c r="B599" s="7" t="inlineStr">
        <is>
          <t>26.04.2026</t>
        </is>
      </c>
      <c r="C599" s="7" t="inlineStr">
        <is>
          <t>alt-2026-019</t>
        </is>
      </c>
      <c r="D599" s="7" t="n">
        <v>2600325</v>
      </c>
      <c r="E599" s="7" t="inlineStr">
        <is>
          <t>SF0060</t>
        </is>
      </c>
      <c r="F599" s="48" t="inlineStr">
        <is>
          <t>FAS-CEL Oxidised Regenerated Cellulose Absorbable Hemostat Standard-Ref. No.: FAS06H</t>
        </is>
      </c>
      <c r="G599" s="119" t="n">
        <v>2026000325</v>
      </c>
      <c r="H599" s="7" t="inlineStr">
        <is>
          <t>Altaylar Medical Tibbi Malz.ins.Teks.gida. Ith. Ihr. SAN VE TIC LTD. STI.</t>
        </is>
      </c>
      <c r="J599" s="111" t="inlineStr">
        <is>
          <t>OR2026224</t>
        </is>
      </c>
      <c r="L599" s="7" t="inlineStr">
        <is>
          <t>00.03.2026</t>
        </is>
      </c>
      <c r="N599" s="7" t="inlineStr">
        <is>
          <t>00.03.2029</t>
        </is>
      </c>
      <c r="R599" s="49" t="n">
        <v>1</v>
      </c>
      <c r="S599" s="7" t="n">
        <v>4500</v>
      </c>
      <c r="U599" s="49">
        <f>R599*S599+T599</f>
        <v/>
      </c>
    </row>
    <row r="600" hidden="1" ht="11.85" customFormat="1" customHeight="1" s="230">
      <c r="A600" s="230" t="inlineStr">
        <is>
          <t>RM</t>
        </is>
      </c>
      <c r="B600" s="230" t="inlineStr">
        <is>
          <t>04.05.2026</t>
        </is>
      </c>
      <c r="C600" s="230" t="inlineStr">
        <is>
          <t>SSMC0452026</t>
        </is>
      </c>
      <c r="D600" s="230" t="n">
        <v>2600326</v>
      </c>
      <c r="E600" s="285" t="inlineStr">
        <is>
          <t>RM0066</t>
        </is>
      </c>
      <c r="F600" s="286" t="inlineStr">
        <is>
          <t>Hypromellose Capsule Shell ‘’00’’Opaque white Body: Opaque white</t>
        </is>
      </c>
      <c r="G600" s="231" t="n">
        <v>2026000326</v>
      </c>
      <c r="H600" s="230" t="inlineStr">
        <is>
          <t>ACG Associated Capsules Pvt. Ltd.</t>
        </is>
      </c>
      <c r="I600" s="230" t="inlineStr">
        <is>
          <t>ACG Associated Capsules Pvt. Ltd.</t>
        </is>
      </c>
      <c r="J600" s="233" t="inlineStr">
        <is>
          <t>3500007888</t>
        </is>
      </c>
      <c r="K600" s="234" t="n"/>
      <c r="L600" s="230" t="inlineStr">
        <is>
          <t>00.03.2026</t>
        </is>
      </c>
      <c r="N600" s="230" t="inlineStr">
        <is>
          <t>00.02.2031</t>
        </is>
      </c>
      <c r="R600" s="235" t="n">
        <v>20</v>
      </c>
      <c r="S600" s="287" t="n">
        <v>75000</v>
      </c>
      <c r="U600" s="235">
        <f>R600*S600+T600</f>
        <v/>
      </c>
      <c r="Y600" s="274" t="n"/>
      <c r="AE600" s="275" t="n"/>
    </row>
    <row r="601" hidden="1" ht="11.85" customFormat="1" customHeight="1" s="276">
      <c r="A601" s="276" t="inlineStr">
        <is>
          <t>RM</t>
        </is>
      </c>
      <c r="B601" s="276" t="inlineStr">
        <is>
          <t>04.05.2026</t>
        </is>
      </c>
      <c r="C601" s="276" t="inlineStr">
        <is>
          <t>SSMC0452026</t>
        </is>
      </c>
      <c r="D601" s="276" t="n">
        <v>2600327</v>
      </c>
      <c r="E601" s="277" t="inlineStr">
        <is>
          <t>RM0099</t>
        </is>
      </c>
      <c r="F601" s="278" t="inlineStr">
        <is>
          <t>Empty Hard Gelatin Capsule size 00: Cap Colour: Red - Body Colour: Red</t>
        </is>
      </c>
      <c r="G601" s="279" t="n">
        <v>2026000327</v>
      </c>
      <c r="H601" s="276" t="inlineStr">
        <is>
          <t>ACG Associated Capsules Pvt. Ltd.</t>
        </is>
      </c>
      <c r="I601" s="276" t="inlineStr">
        <is>
          <t>ACG Associated Capsules Pvt. Ltd.</t>
        </is>
      </c>
      <c r="J601" s="280" t="inlineStr">
        <is>
          <t>1150108519</t>
        </is>
      </c>
      <c r="K601" s="281" t="n"/>
      <c r="L601" s="276" t="inlineStr">
        <is>
          <t>00.04.2026</t>
        </is>
      </c>
      <c r="N601" s="276" t="inlineStr">
        <is>
          <t>00.03.2031</t>
        </is>
      </c>
      <c r="R601" s="282" t="n">
        <v>13</v>
      </c>
      <c r="S601" s="288" t="n">
        <v>75000</v>
      </c>
      <c r="T601" s="276" t="n">
        <v>25000</v>
      </c>
      <c r="U601" s="49">
        <f>R601*S601+T601</f>
        <v/>
      </c>
      <c r="Y601" s="283" t="n"/>
      <c r="AE601" s="284" t="n"/>
    </row>
    <row r="602" hidden="1" ht="11.85" customFormat="1" customHeight="1" s="289">
      <c r="A602" s="289" t="inlineStr">
        <is>
          <t>RM</t>
        </is>
      </c>
      <c r="B602" s="289" t="inlineStr">
        <is>
          <t>04.05.2026</t>
        </is>
      </c>
      <c r="C602" s="289" t="inlineStr">
        <is>
          <t>SSMC0412026R2</t>
        </is>
      </c>
      <c r="D602" s="289" t="n">
        <v>2600328</v>
      </c>
      <c r="E602" s="290" t="inlineStr">
        <is>
          <t>RM0089</t>
        </is>
      </c>
      <c r="F602" s="291" t="inlineStr">
        <is>
          <t>Duloxetine Pellets 17%</t>
        </is>
      </c>
      <c r="G602" s="292" t="n">
        <v>2026000328</v>
      </c>
      <c r="H602" s="289" t="inlineStr">
        <is>
          <t>Nosch Labs Pvt. Ltd.</t>
        </is>
      </c>
      <c r="I602" s="289" t="inlineStr">
        <is>
          <t>Nosch Labs Pvt. Ltd.</t>
        </is>
      </c>
      <c r="J602" s="293" t="inlineStr">
        <is>
          <t xml:space="preserve"> DULC0020426</t>
        </is>
      </c>
      <c r="K602" s="294" t="n"/>
      <c r="L602" s="289" t="inlineStr">
        <is>
          <t>00.03.2026</t>
        </is>
      </c>
      <c r="N602" s="289" t="inlineStr">
        <is>
          <t>00.02.2029</t>
        </is>
      </c>
      <c r="R602" s="295" t="n">
        <v>6</v>
      </c>
      <c r="S602" s="289" t="n">
        <v>25</v>
      </c>
      <c r="T602" s="289" t="n">
        <v>11</v>
      </c>
      <c r="U602" s="49">
        <f>R602*S602+T602</f>
        <v/>
      </c>
      <c r="Y602" s="296" t="n"/>
      <c r="AE602" s="297" t="n"/>
    </row>
    <row r="603" hidden="1" ht="11.85" customHeight="1" thickBot="1">
      <c r="A603" s="7" t="inlineStr">
        <is>
          <t>SF</t>
        </is>
      </c>
      <c r="B603" s="7" t="inlineStr">
        <is>
          <t>04.05.2026</t>
        </is>
      </c>
      <c r="C603" s="7" t="inlineStr">
        <is>
          <t>N/A</t>
        </is>
      </c>
      <c r="D603" s="7" t="n">
        <v>2600329</v>
      </c>
      <c r="E603" s="298" t="inlineStr">
        <is>
          <t>SF0214</t>
        </is>
      </c>
      <c r="F603" s="299" t="inlineStr">
        <is>
          <t>3D MESH LIGHT right Ref. No.: FASL3DL-R</t>
        </is>
      </c>
      <c r="G603" s="119" t="n">
        <v>2026000329</v>
      </c>
      <c r="H603" s="7" t="inlineStr">
        <is>
          <t>Sinolinks medical innovation</t>
        </is>
      </c>
      <c r="I603" s="7" t="inlineStr">
        <is>
          <t>Sinolinks medical innovation</t>
        </is>
      </c>
      <c r="J603" s="111" t="inlineStr">
        <is>
          <t>2603614</t>
        </is>
      </c>
      <c r="L603" s="7" t="inlineStr">
        <is>
          <t>13.04.2026</t>
        </is>
      </c>
      <c r="N603" s="7" t="inlineStr">
        <is>
          <t>12.04.2029</t>
        </is>
      </c>
      <c r="R603" s="49" t="n">
        <v>1</v>
      </c>
      <c r="S603" s="7" t="n">
        <v>1369</v>
      </c>
      <c r="U603" s="49">
        <f>R603*S603+T603</f>
        <v/>
      </c>
    </row>
    <row r="604" hidden="1" ht="11.85" customHeight="1" thickBot="1">
      <c r="A604" s="7" t="inlineStr">
        <is>
          <t>SP</t>
        </is>
      </c>
      <c r="B604" s="7" t="inlineStr">
        <is>
          <t>04.05.2026</t>
        </is>
      </c>
      <c r="C604" s="7" t="inlineStr">
        <is>
          <t>N/A</t>
        </is>
      </c>
      <c r="D604" s="7" t="n">
        <v>2600330</v>
      </c>
      <c r="E604" s="298" t="inlineStr">
        <is>
          <t>SP0402</t>
        </is>
      </c>
      <c r="F604" s="299" t="inlineStr">
        <is>
          <t>Box-3D MESH LIGHT right Ref. No.: FASL3DL-R</t>
        </is>
      </c>
      <c r="G604" s="119" t="n">
        <v>2026000330</v>
      </c>
      <c r="H604" s="7" t="inlineStr">
        <is>
          <t>Sinolinks medical innovation</t>
        </is>
      </c>
      <c r="I604" s="7" t="inlineStr">
        <is>
          <t>Sinolinks medical innovation</t>
        </is>
      </c>
      <c r="J604" s="111" t="inlineStr">
        <is>
          <t>2603614</t>
        </is>
      </c>
      <c r="L604" s="7" t="inlineStr">
        <is>
          <t>13.04.2026</t>
        </is>
      </c>
      <c r="N604" s="7" t="inlineStr">
        <is>
          <t>12.04.2029</t>
        </is>
      </c>
      <c r="R604" s="49" t="n">
        <v>1</v>
      </c>
      <c r="S604" s="7" t="n">
        <v>1369</v>
      </c>
      <c r="U604" s="49">
        <f>R604*S604+T604</f>
        <v/>
      </c>
    </row>
    <row r="605" hidden="1" ht="11.85" customHeight="1" thickBot="1">
      <c r="A605" s="7" t="inlineStr">
        <is>
          <t>SP</t>
        </is>
      </c>
      <c r="B605" s="7" t="inlineStr">
        <is>
          <t>04.05.2026</t>
        </is>
      </c>
      <c r="C605" s="7" t="inlineStr">
        <is>
          <t>N/A</t>
        </is>
      </c>
      <c r="D605" s="7" t="n">
        <v>2600331</v>
      </c>
      <c r="E605" s="298" t="inlineStr">
        <is>
          <t>SP0403</t>
        </is>
      </c>
      <c r="F605" s="299" t="inlineStr">
        <is>
          <t>IFU-3D MESH LIGHT right Ref. No.: FASL3DL-R</t>
        </is>
      </c>
      <c r="G605" s="119" t="n">
        <v>2026000331</v>
      </c>
      <c r="H605" s="7" t="inlineStr">
        <is>
          <t>Sinolinks medical innovation</t>
        </is>
      </c>
      <c r="I605" s="7" t="inlineStr">
        <is>
          <t>Sinolinks medical innovation</t>
        </is>
      </c>
      <c r="J605" s="111" t="inlineStr">
        <is>
          <t>2603614</t>
        </is>
      </c>
      <c r="L605" s="7" t="inlineStr">
        <is>
          <t>13.04.2026</t>
        </is>
      </c>
      <c r="N605" s="7" t="inlineStr">
        <is>
          <t>12.04.2029</t>
        </is>
      </c>
      <c r="R605" s="49" t="n">
        <v>1</v>
      </c>
      <c r="S605" s="7" t="n">
        <v>1369</v>
      </c>
      <c r="U605" s="49">
        <f>R605*S605+T605</f>
        <v/>
      </c>
    </row>
    <row r="606" hidden="1" ht="11.85" customHeight="1">
      <c r="A606" s="7" t="inlineStr">
        <is>
          <t>SF</t>
        </is>
      </c>
      <c r="B606" s="7" t="inlineStr">
        <is>
          <t>04.05.2026</t>
        </is>
      </c>
      <c r="C606" s="7" t="inlineStr">
        <is>
          <t>N/A</t>
        </is>
      </c>
      <c r="D606" s="7" t="n">
        <v>2600332</v>
      </c>
      <c r="E606" s="14" t="inlineStr">
        <is>
          <t>SF0212</t>
        </is>
      </c>
      <c r="F606" s="8" t="inlineStr">
        <is>
          <t xml:space="preserve"> FAS Flow Clear Needle-Less IV-Connector Ref. No. FASCL00</t>
        </is>
      </c>
      <c r="G606" s="119" t="n">
        <v>2026000332</v>
      </c>
      <c r="H606" s="7" t="inlineStr">
        <is>
          <t>Shandong ande healthcare apparatuse co.,ltd</t>
        </is>
      </c>
      <c r="I606" s="7" t="inlineStr">
        <is>
          <t>Shandong ande healthcare apparatuse co.,ltd</t>
        </is>
      </c>
      <c r="J606" s="111" t="inlineStr">
        <is>
          <t>260301</t>
        </is>
      </c>
      <c r="L606" s="7" t="inlineStr">
        <is>
          <t>01.03.2026</t>
        </is>
      </c>
      <c r="N606" s="7" t="inlineStr">
        <is>
          <t>28.02.2029</t>
        </is>
      </c>
      <c r="R606" s="49" t="n">
        <v>1</v>
      </c>
      <c r="S606" s="7" t="n">
        <v>102000</v>
      </c>
      <c r="U606" s="49">
        <f>R606*S606+T606</f>
        <v/>
      </c>
    </row>
    <row r="607" hidden="1" ht="11.85" customHeight="1">
      <c r="A607" s="7" t="inlineStr">
        <is>
          <t>SP</t>
        </is>
      </c>
      <c r="B607" s="7" t="inlineStr">
        <is>
          <t>04.05.2026</t>
        </is>
      </c>
      <c r="C607" s="7" t="inlineStr">
        <is>
          <t>N/A</t>
        </is>
      </c>
      <c r="D607" s="7" t="n">
        <v>2600333</v>
      </c>
      <c r="E607" s="14" t="inlineStr">
        <is>
          <t>SP0392</t>
        </is>
      </c>
      <c r="F607" s="8" t="inlineStr">
        <is>
          <t>Box- FAS Flow Clear Needle-Less IV-Connector Ref. No. FASCL00</t>
        </is>
      </c>
      <c r="G607" s="119" t="n">
        <v>2026000333</v>
      </c>
      <c r="H607" s="7" t="inlineStr">
        <is>
          <t>Shandong ande healthcare apparatuse co.,ltd</t>
        </is>
      </c>
      <c r="I607" s="7" t="inlineStr">
        <is>
          <t>Shandong ande healthcare apparatuse co.,ltd</t>
        </is>
      </c>
      <c r="J607" s="111" t="inlineStr">
        <is>
          <t>260301</t>
        </is>
      </c>
      <c r="L607" s="7" t="inlineStr">
        <is>
          <t>01.03.2026</t>
        </is>
      </c>
      <c r="N607" s="7" t="inlineStr">
        <is>
          <t>28.02.2029</t>
        </is>
      </c>
      <c r="R607" s="49" t="n">
        <v>1</v>
      </c>
      <c r="S607" s="7" t="n">
        <v>2040</v>
      </c>
      <c r="U607" s="49">
        <f>R607*S607+T607</f>
        <v/>
      </c>
    </row>
    <row r="608" hidden="1" ht="11.85" customFormat="1" customHeight="1" s="300">
      <c r="A608" s="300" t="inlineStr">
        <is>
          <t>PP</t>
        </is>
      </c>
      <c r="B608" s="7" t="inlineStr">
        <is>
          <t>05.05.2026</t>
        </is>
      </c>
      <c r="C608" s="300" t="inlineStr">
        <is>
          <t>SSMC0022026</t>
        </is>
      </c>
      <c r="D608" s="7" t="n">
        <v>2600334</v>
      </c>
      <c r="E608" s="22" t="inlineStr">
        <is>
          <t>PP0077</t>
        </is>
      </c>
      <c r="F608" s="22" t="inlineStr">
        <is>
          <t>Alui. Foil-Natal Soft Gelatin Capsule 149mm width</t>
        </is>
      </c>
      <c r="G608" s="119" t="n">
        <v>2026000334</v>
      </c>
      <c r="H608" s="300" t="inlineStr">
        <is>
          <t>Futuristic Packaging Pvt Ltd</t>
        </is>
      </c>
      <c r="I608" s="300" t="inlineStr">
        <is>
          <t>Futuristic Packaging Pvt Ltd</t>
        </is>
      </c>
      <c r="J608" s="301" t="inlineStr">
        <is>
          <t>59901</t>
        </is>
      </c>
      <c r="K608" s="302" t="n"/>
      <c r="L608" s="300" t="inlineStr">
        <is>
          <t>03.03.2026</t>
        </is>
      </c>
      <c r="N608" s="300" t="inlineStr">
        <is>
          <t>02.03.2028</t>
        </is>
      </c>
      <c r="R608" s="303" t="n">
        <v>13</v>
      </c>
      <c r="S608" s="300" t="n">
        <v>13.5</v>
      </c>
      <c r="T608" s="300" t="n">
        <v>6.66</v>
      </c>
      <c r="U608" s="303">
        <f>R608*S608+T608</f>
        <v/>
      </c>
      <c r="Y608" s="304" t="n"/>
      <c r="AE608" s="305" t="n"/>
    </row>
    <row r="609" hidden="1" ht="11.85" customFormat="1" customHeight="1" s="300">
      <c r="A609" s="300" t="inlineStr">
        <is>
          <t>PP</t>
        </is>
      </c>
      <c r="B609" s="7" t="inlineStr">
        <is>
          <t>05.05.2026</t>
        </is>
      </c>
      <c r="C609" s="300" t="inlineStr">
        <is>
          <t>SSMC0022026</t>
        </is>
      </c>
      <c r="D609" s="7" t="n">
        <v>2600335</v>
      </c>
      <c r="E609" s="178" t="inlineStr">
        <is>
          <t>PP0112</t>
        </is>
      </c>
      <c r="F609" s="118" t="inlineStr">
        <is>
          <t>Alui. Foil-Gomood Soft Gelatin Capsule 240mm width</t>
        </is>
      </c>
      <c r="G609" s="119" t="n">
        <v>2026000335</v>
      </c>
      <c r="H609" s="300" t="inlineStr">
        <is>
          <t>Futuristic Packaging Pvt Ltd</t>
        </is>
      </c>
      <c r="I609" s="300" t="inlineStr">
        <is>
          <t>Futuristic Packaging Pvt Ltd</t>
        </is>
      </c>
      <c r="J609" s="301" t="inlineStr">
        <is>
          <t>59902</t>
        </is>
      </c>
      <c r="K609" s="302" t="n"/>
      <c r="L609" s="300" t="inlineStr">
        <is>
          <t>03.03.2026</t>
        </is>
      </c>
      <c r="N609" s="300" t="inlineStr">
        <is>
          <t>02.03.2028</t>
        </is>
      </c>
      <c r="R609" s="303" t="n">
        <v>6</v>
      </c>
      <c r="S609" s="300" t="n">
        <v>25.5</v>
      </c>
      <c r="T609" s="300" t="n">
        <v>16.89</v>
      </c>
      <c r="U609" s="303">
        <f>R609*S609+T609</f>
        <v/>
      </c>
      <c r="Y609" s="304" t="n"/>
      <c r="AE609" s="305" t="n"/>
    </row>
    <row r="610" hidden="1" ht="11.85" customFormat="1" customHeight="1" s="300">
      <c r="A610" s="300" t="inlineStr">
        <is>
          <t>PP</t>
        </is>
      </c>
      <c r="B610" s="7" t="inlineStr">
        <is>
          <t>05.05.2026</t>
        </is>
      </c>
      <c r="C610" s="300" t="inlineStr">
        <is>
          <t>SSMC0022026</t>
        </is>
      </c>
      <c r="D610" s="7" t="n">
        <v>2600336</v>
      </c>
      <c r="E610" s="14" t="inlineStr">
        <is>
          <t>PP0086</t>
        </is>
      </c>
      <c r="F610" s="8" t="inlineStr">
        <is>
          <t>PVC/PVDC trasnsparent 250/60 micron thickness 151 mm width</t>
        </is>
      </c>
      <c r="G610" s="119" t="n">
        <v>2026000336</v>
      </c>
      <c r="H610" s="300" t="inlineStr">
        <is>
          <t>Futuristic Packaging Pvt Ltd</t>
        </is>
      </c>
      <c r="I610" s="300" t="inlineStr">
        <is>
          <t>Futuristic Packaging Pvt Ltd</t>
        </is>
      </c>
      <c r="J610" s="301" t="inlineStr">
        <is>
          <t>WO1402202620</t>
        </is>
      </c>
      <c r="K610" s="302" t="n"/>
      <c r="L610" s="300" t="inlineStr">
        <is>
          <t>03.03.2026</t>
        </is>
      </c>
      <c r="N610" s="300" t="inlineStr">
        <is>
          <t>02.03.2028</t>
        </is>
      </c>
      <c r="R610" s="303" t="n">
        <v>31</v>
      </c>
      <c r="S610" s="300" t="n">
        <v>15</v>
      </c>
      <c r="T610" s="300" t="n">
        <v>9.94</v>
      </c>
      <c r="U610" s="303">
        <f>R610*S610+T610</f>
        <v/>
      </c>
      <c r="Y610" s="304" t="n"/>
      <c r="AE610" s="305" t="n"/>
    </row>
    <row r="611" hidden="1" ht="11.85" customFormat="1" customHeight="1" s="300">
      <c r="A611" s="300" t="inlineStr">
        <is>
          <t>PP</t>
        </is>
      </c>
      <c r="B611" s="7" t="inlineStr">
        <is>
          <t>05.05.2026</t>
        </is>
      </c>
      <c r="C611" s="300" t="inlineStr">
        <is>
          <t>SSMC0022026</t>
        </is>
      </c>
      <c r="D611" s="7" t="n">
        <v>2600337</v>
      </c>
      <c r="E611" s="8" t="inlineStr">
        <is>
          <t>PP0067</t>
        </is>
      </c>
      <c r="F611" s="8" t="inlineStr">
        <is>
          <t xml:space="preserve">PVC/PVDC trasnsparent 250/60 micron thickness 242 mm width </t>
        </is>
      </c>
      <c r="G611" s="119" t="n">
        <v>2026000337</v>
      </c>
      <c r="H611" s="300" t="inlineStr">
        <is>
          <t>Futuristic Packaging Pvt Ltd</t>
        </is>
      </c>
      <c r="I611" s="300" t="inlineStr">
        <is>
          <t>Futuristic Packaging Pvt Ltd</t>
        </is>
      </c>
      <c r="J611" s="301" t="inlineStr">
        <is>
          <t>WO1402202620</t>
        </is>
      </c>
      <c r="K611" s="302" t="n"/>
      <c r="L611" s="300" t="inlineStr">
        <is>
          <t>03.03.2026</t>
        </is>
      </c>
      <c r="N611" s="300" t="inlineStr">
        <is>
          <t>02.03.2028</t>
        </is>
      </c>
      <c r="R611" s="303" t="n">
        <v>35</v>
      </c>
      <c r="S611" s="300" t="n">
        <v>22</v>
      </c>
      <c r="T611" s="300" t="n">
        <v>14.82</v>
      </c>
      <c r="U611" s="303">
        <f>R611*S611+T611</f>
        <v/>
      </c>
      <c r="Y611" s="304" t="n"/>
      <c r="AE611" s="305" t="n"/>
    </row>
    <row r="612" hidden="1" ht="11.85" customFormat="1" customHeight="1" s="300" thickBot="1">
      <c r="A612" s="300" t="inlineStr">
        <is>
          <t>PP</t>
        </is>
      </c>
      <c r="B612" s="7" t="inlineStr">
        <is>
          <t>05.05.2026</t>
        </is>
      </c>
      <c r="C612" s="300" t="inlineStr">
        <is>
          <t>SSMC0022026</t>
        </is>
      </c>
      <c r="D612" s="7" t="n">
        <v>2600338</v>
      </c>
      <c r="E612" s="306" t="inlineStr">
        <is>
          <t>PP0119</t>
        </is>
      </c>
      <c r="F612" s="307" t="inlineStr">
        <is>
          <t>Alu Foil unprinted 25 micron thickness 240 mm width</t>
        </is>
      </c>
      <c r="G612" s="119" t="n">
        <v>2026000338</v>
      </c>
      <c r="H612" s="300" t="inlineStr">
        <is>
          <t>Futuristic Packaging Pvt Ltd</t>
        </is>
      </c>
      <c r="I612" s="300" t="inlineStr">
        <is>
          <t>Futuristic Packaging Pvt Ltd</t>
        </is>
      </c>
      <c r="J612" s="301" t="inlineStr">
        <is>
          <t>9091</t>
        </is>
      </c>
      <c r="K612" s="302" t="n"/>
      <c r="L612" s="300" t="inlineStr">
        <is>
          <t>03.03.2026</t>
        </is>
      </c>
      <c r="N612" s="300" t="inlineStr">
        <is>
          <t>02.03.2028</t>
        </is>
      </c>
      <c r="R612" s="303" t="n">
        <v>1</v>
      </c>
      <c r="S612" s="300" t="n">
        <v>11.42</v>
      </c>
      <c r="U612" s="303">
        <f>R612*S612+T612</f>
        <v/>
      </c>
      <c r="Y612" s="304" t="n"/>
      <c r="AE612" s="305" t="n"/>
    </row>
    <row r="613" hidden="1" ht="11.85" customFormat="1" customHeight="1" s="300" thickBot="1">
      <c r="A613" s="300" t="inlineStr">
        <is>
          <t>PP</t>
        </is>
      </c>
      <c r="B613" s="7" t="inlineStr">
        <is>
          <t>05.05.2026</t>
        </is>
      </c>
      <c r="C613" s="300" t="inlineStr">
        <is>
          <t>SSMC0022026</t>
        </is>
      </c>
      <c r="D613" s="7" t="n">
        <v>2600339</v>
      </c>
      <c r="E613" s="306" t="inlineStr">
        <is>
          <t>PP0084</t>
        </is>
      </c>
      <c r="F613" s="308" t="inlineStr">
        <is>
          <t>Alui. Foil 25micron width 78mm</t>
        </is>
      </c>
      <c r="G613" s="119" t="n">
        <v>2026000339</v>
      </c>
      <c r="H613" s="300" t="inlineStr">
        <is>
          <t>Futuristic Packaging Pvt Ltd</t>
        </is>
      </c>
      <c r="I613" s="300" t="inlineStr">
        <is>
          <t>Futuristic Packaging Pvt Ltd</t>
        </is>
      </c>
      <c r="J613" s="301" t="inlineStr">
        <is>
          <t>9092</t>
        </is>
      </c>
      <c r="K613" s="302" t="n"/>
      <c r="L613" s="300" t="inlineStr">
        <is>
          <t>03.03.2026</t>
        </is>
      </c>
      <c r="N613" s="300" t="inlineStr">
        <is>
          <t>02.03.2028</t>
        </is>
      </c>
      <c r="R613" s="303" t="n">
        <v>1</v>
      </c>
      <c r="S613" s="300" t="n">
        <v>9.82</v>
      </c>
      <c r="U613" s="303">
        <f>R613*S613+T613</f>
        <v/>
      </c>
      <c r="Y613" s="304" t="n"/>
      <c r="AE613" s="305" t="n"/>
    </row>
    <row r="614" hidden="1" ht="11.85" customHeight="1" thickBot="1">
      <c r="A614" s="7" t="inlineStr">
        <is>
          <t>RM</t>
        </is>
      </c>
      <c r="B614" s="7" t="inlineStr">
        <is>
          <t>05.05.2026</t>
        </is>
      </c>
      <c r="C614" s="7" t="inlineStr">
        <is>
          <t>SSMC0352026</t>
        </is>
      </c>
      <c r="D614" s="7" t="n">
        <v>2600340</v>
      </c>
      <c r="E614" s="133" t="inlineStr">
        <is>
          <t>RM0035</t>
        </is>
      </c>
      <c r="F614" s="48" t="inlineStr">
        <is>
          <t>Colloidal Silicon Dioxide</t>
        </is>
      </c>
      <c r="G614" s="119" t="n">
        <v>2026000340</v>
      </c>
      <c r="H614" s="7" t="inlineStr">
        <is>
          <t>Evonik Operations GmbH</t>
        </is>
      </c>
      <c r="I614" s="7" t="inlineStr">
        <is>
          <t>Brenntag Saudi Arabia Ltd</t>
        </is>
      </c>
      <c r="J614" s="111" t="inlineStr">
        <is>
          <t>235102720</t>
        </is>
      </c>
      <c r="L614" s="309" t="inlineStr">
        <is>
          <t>27.10.2025</t>
        </is>
      </c>
      <c r="M614" s="309" t="inlineStr">
        <is>
          <t>26.10.2027</t>
        </is>
      </c>
      <c r="N614" s="7" t="inlineStr">
        <is>
          <t>26.10.2027</t>
        </is>
      </c>
      <c r="R614" s="49" t="n">
        <v>1</v>
      </c>
      <c r="S614" s="7" t="n">
        <v>10</v>
      </c>
      <c r="U614" s="49">
        <f>R614*S614+T614</f>
        <v/>
      </c>
    </row>
    <row r="615" hidden="1" ht="11.85" customHeight="1">
      <c r="A615" s="7" t="inlineStr">
        <is>
          <t>PP</t>
        </is>
      </c>
      <c r="B615" s="7" t="inlineStr">
        <is>
          <t>07.05.2026</t>
        </is>
      </c>
      <c r="C615" s="139" t="inlineStr">
        <is>
          <t>SSMC1652025/1 R1</t>
        </is>
      </c>
      <c r="D615" s="7" t="n">
        <v>2600341</v>
      </c>
      <c r="E615" s="14" t="inlineStr">
        <is>
          <t>PP0027</t>
        </is>
      </c>
      <c r="F615" s="8" t="inlineStr">
        <is>
          <t>Inner plastic tube (HDPE) for Applicator 10.5 ml-OMAS</t>
        </is>
      </c>
      <c r="G615" s="119" t="n">
        <v>2026000341</v>
      </c>
      <c r="H615" s="7" t="inlineStr">
        <is>
          <t>Idea Stampi S.r.I.</t>
        </is>
      </c>
      <c r="I615" s="7" t="inlineStr">
        <is>
          <t>Idea Stampi S.r.I.</t>
        </is>
      </c>
      <c r="J615" s="111" t="inlineStr">
        <is>
          <t>12160</t>
        </is>
      </c>
      <c r="L615" s="7" t="inlineStr">
        <is>
          <t>00.02.2026</t>
        </is>
      </c>
      <c r="N615" s="7" t="inlineStr">
        <is>
          <t>00.02.2028</t>
        </is>
      </c>
      <c r="R615" s="49" t="n">
        <v>48</v>
      </c>
      <c r="S615" s="7" t="n">
        <v>2000</v>
      </c>
      <c r="U615" s="49">
        <f>R615*S615+T615</f>
        <v/>
      </c>
    </row>
    <row r="616" hidden="1" ht="11.85" customHeight="1">
      <c r="A616" s="7" t="inlineStr">
        <is>
          <t>PP</t>
        </is>
      </c>
      <c r="B616" s="7" t="inlineStr">
        <is>
          <t>07.05.2026</t>
        </is>
      </c>
      <c r="C616" s="139" t="inlineStr">
        <is>
          <t>SSMC1652025/1 R1</t>
        </is>
      </c>
      <c r="D616" s="7" t="n">
        <v>2600342</v>
      </c>
      <c r="E616" s="14" t="inlineStr">
        <is>
          <t>PP0027</t>
        </is>
      </c>
      <c r="F616" s="8" t="inlineStr">
        <is>
          <t>Inner plastic tube (HDPE) for Applicator 10.5 ml-OMAS</t>
        </is>
      </c>
      <c r="G616" s="119" t="n">
        <v>2026000342</v>
      </c>
      <c r="H616" s="7" t="inlineStr">
        <is>
          <t>Idea Stampi S.r.I.</t>
        </is>
      </c>
      <c r="I616" s="7" t="inlineStr">
        <is>
          <t>Idea Stampi S.r.I.</t>
        </is>
      </c>
      <c r="J616" s="111" t="inlineStr">
        <is>
          <t>12542</t>
        </is>
      </c>
      <c r="L616" s="7" t="inlineStr">
        <is>
          <t>00.02.2026</t>
        </is>
      </c>
      <c r="N616" s="7" t="inlineStr">
        <is>
          <t>00.02.2028</t>
        </is>
      </c>
      <c r="R616" s="49" t="n">
        <v>48</v>
      </c>
      <c r="S616" s="7" t="n">
        <v>2000</v>
      </c>
      <c r="U616" s="49">
        <f>R616*S616+T616</f>
        <v/>
      </c>
    </row>
    <row r="617" hidden="1" ht="11.85" customHeight="1">
      <c r="A617" s="7" t="inlineStr">
        <is>
          <t>BP</t>
        </is>
      </c>
      <c r="B617" s="7" t="inlineStr">
        <is>
          <t>12.05.2026</t>
        </is>
      </c>
      <c r="C617" s="7" t="inlineStr">
        <is>
          <t>SSMC1442025 R2</t>
        </is>
      </c>
      <c r="D617" s="7" t="n">
        <v>2600343</v>
      </c>
      <c r="E617" s="7" t="inlineStr">
        <is>
          <t>BP0002</t>
        </is>
      </c>
      <c r="F617" s="48" t="inlineStr">
        <is>
          <t>Forti Bulk</t>
        </is>
      </c>
      <c r="G617" s="119" t="n">
        <v>2026000343</v>
      </c>
      <c r="H617" s="7" t="inlineStr">
        <is>
          <t>E-Pharma Trento S.p.A.</t>
        </is>
      </c>
      <c r="I617" s="7" t="inlineStr">
        <is>
          <t>E-Pharma Trento S.p.A.</t>
        </is>
      </c>
      <c r="J617" s="111" t="inlineStr">
        <is>
          <t>26362171</t>
        </is>
      </c>
      <c r="L617" s="208" t="inlineStr">
        <is>
          <t>13.04.2026</t>
        </is>
      </c>
      <c r="N617" s="324" t="inlineStr">
        <is>
          <t>00.10.2026</t>
        </is>
      </c>
      <c r="R617" s="49" t="n">
        <v>10</v>
      </c>
      <c r="S617" s="7" t="n">
        <v>50</v>
      </c>
      <c r="T617" s="7" t="n">
        <v>11.8</v>
      </c>
      <c r="U617" s="49">
        <f>R617*S617+T617</f>
        <v/>
      </c>
    </row>
    <row r="618" hidden="1" ht="11.85" customHeight="1">
      <c r="A618" s="7" t="inlineStr">
        <is>
          <t>BP</t>
        </is>
      </c>
      <c r="B618" s="7" t="inlineStr">
        <is>
          <t>12.05.2026</t>
        </is>
      </c>
      <c r="C618" s="7" t="inlineStr">
        <is>
          <t>SSMC1732025</t>
        </is>
      </c>
      <c r="D618" s="7" t="n">
        <v>2600344</v>
      </c>
      <c r="E618" s="7" t="inlineStr">
        <is>
          <t>BP0002</t>
        </is>
      </c>
      <c r="F618" s="48" t="inlineStr">
        <is>
          <t>Forti Bulk</t>
        </is>
      </c>
      <c r="G618" s="119" t="n">
        <v>2026000344</v>
      </c>
      <c r="H618" s="7" t="inlineStr">
        <is>
          <t>E-Pharma Trento S.p.A.</t>
        </is>
      </c>
      <c r="I618" s="7" t="inlineStr">
        <is>
          <t>E-Pharma Trento S.p.A.</t>
        </is>
      </c>
      <c r="J618" s="111" t="inlineStr">
        <is>
          <t>26362092</t>
        </is>
      </c>
      <c r="L618" s="208" t="inlineStr">
        <is>
          <t>14.04.2026</t>
        </is>
      </c>
      <c r="N618" s="324" t="inlineStr">
        <is>
          <t>00.10.2026</t>
        </is>
      </c>
      <c r="R618" s="49" t="n">
        <v>10</v>
      </c>
      <c r="S618" s="7" t="n">
        <v>50</v>
      </c>
      <c r="T618" s="7" t="n">
        <v>17.8</v>
      </c>
      <c r="U618" s="49">
        <f>R618*S618+T618</f>
        <v/>
      </c>
    </row>
    <row r="619" hidden="1" ht="11.85" customHeight="1">
      <c r="A619" s="7" t="inlineStr">
        <is>
          <t>BP</t>
        </is>
      </c>
      <c r="B619" s="7" t="inlineStr">
        <is>
          <t>12.05.2026</t>
        </is>
      </c>
      <c r="C619" s="7" t="inlineStr">
        <is>
          <t>SSMC1732025</t>
        </is>
      </c>
      <c r="D619" s="7" t="n">
        <v>2600345</v>
      </c>
      <c r="E619" s="7" t="inlineStr">
        <is>
          <t>BP0002</t>
        </is>
      </c>
      <c r="F619" s="48" t="inlineStr">
        <is>
          <t>Forti Bulk</t>
        </is>
      </c>
      <c r="G619" s="119" t="n">
        <v>2026000345</v>
      </c>
      <c r="H619" s="7" t="inlineStr">
        <is>
          <t>E-Pharma Trento S.p.A.</t>
        </is>
      </c>
      <c r="I619" s="7" t="inlineStr">
        <is>
          <t>E-Pharma Trento S.p.A.</t>
        </is>
      </c>
      <c r="J619" s="111" t="inlineStr">
        <is>
          <t>26362093</t>
        </is>
      </c>
      <c r="L619" s="208" t="inlineStr">
        <is>
          <t>14.04.2026</t>
        </is>
      </c>
      <c r="N619" s="324" t="inlineStr">
        <is>
          <t>00.10.2026</t>
        </is>
      </c>
      <c r="R619" s="49" t="n">
        <v>10</v>
      </c>
      <c r="S619" s="7" t="n">
        <v>50</v>
      </c>
      <c r="T619" s="7" t="n">
        <v>17.8</v>
      </c>
      <c r="U619" s="49">
        <f>R619*S619+T619</f>
        <v/>
      </c>
    </row>
    <row r="620" hidden="1" ht="11.85" customHeight="1">
      <c r="A620" s="300" t="inlineStr">
        <is>
          <t>SP</t>
        </is>
      </c>
      <c r="B620" s="300" t="inlineStr">
        <is>
          <t>18.05.2026</t>
        </is>
      </c>
      <c r="C620" s="300" t="inlineStr">
        <is>
          <t>NICEST-2026-005</t>
        </is>
      </c>
      <c r="D620" s="300" t="n">
        <v>2600346</v>
      </c>
      <c r="E620" s="310" t="inlineStr">
        <is>
          <t>SP0166</t>
        </is>
      </c>
      <c r="F620" s="311" t="inlineStr">
        <is>
          <t>Box-FAS-CEL Dioxidised Regenerated Cellulose Absorbable Hemostat Fibril-Ref. No.: FAS34F</t>
        </is>
      </c>
      <c r="G620" s="312" t="n">
        <v>2026000346</v>
      </c>
      <c r="H620" s="310" t="inlineStr">
        <is>
          <t>Xiamen Nicest Paper Products Co., Ltd.</t>
        </is>
      </c>
      <c r="I620" s="310" t="inlineStr">
        <is>
          <t>Xiamen Nicest Paper Products Co., Ltd.</t>
        </is>
      </c>
      <c r="J620" s="310" t="inlineStr">
        <is>
          <t>20260222-SMALL001</t>
        </is>
      </c>
      <c r="K620" s="302" t="n"/>
      <c r="L620" s="310" t="inlineStr">
        <is>
          <t>00.02.2026</t>
        </is>
      </c>
      <c r="M620" s="300" t="n"/>
      <c r="N620" s="310" t="inlineStr">
        <is>
          <t>00.02.2029</t>
        </is>
      </c>
      <c r="O620" s="300" t="n"/>
      <c r="P620" s="300" t="n"/>
      <c r="Q620" s="300" t="n"/>
      <c r="R620" s="310" t="n">
        <v>6</v>
      </c>
      <c r="S620" s="310" t="n">
        <v>500</v>
      </c>
      <c r="T620" s="300" t="n"/>
      <c r="U620" s="303">
        <f>R620*S620+T620</f>
        <v/>
      </c>
    </row>
    <row r="621" hidden="1" ht="11.85" customHeight="1">
      <c r="A621" s="300" t="inlineStr">
        <is>
          <t>SP</t>
        </is>
      </c>
      <c r="B621" s="300" t="inlineStr">
        <is>
          <t>18.05.2026</t>
        </is>
      </c>
      <c r="C621" s="300" t="inlineStr">
        <is>
          <t>NICEST-2026-005</t>
        </is>
      </c>
      <c r="D621" s="300" t="n">
        <v>2600347</v>
      </c>
      <c r="E621" s="310" t="inlineStr">
        <is>
          <t>SP0195</t>
        </is>
      </c>
      <c r="F621" s="352" t="inlineStr">
        <is>
          <t>Box-FAS-CEL Oxidised Regenerated Cellulose Absorbable Hemostat Knit-Ref. No.: FAS47K</t>
        </is>
      </c>
      <c r="G621" s="312" t="n">
        <v>2026000347</v>
      </c>
      <c r="H621" s="310" t="inlineStr">
        <is>
          <t>Xiamen Nicest Paper Products Co., Ltd.</t>
        </is>
      </c>
      <c r="I621" s="310" t="inlineStr">
        <is>
          <t>Xiamen Nicest Paper Products Co., Ltd.</t>
        </is>
      </c>
      <c r="J621" s="310" t="inlineStr">
        <is>
          <t>20260222-SMALL002</t>
        </is>
      </c>
      <c r="K621" s="302" t="n"/>
      <c r="L621" s="310" t="inlineStr">
        <is>
          <t>00.02.2026</t>
        </is>
      </c>
      <c r="M621" s="300" t="n"/>
      <c r="N621" s="310" t="inlineStr">
        <is>
          <t>00.02.2029</t>
        </is>
      </c>
      <c r="O621" s="300" t="n"/>
      <c r="P621" s="300" t="n"/>
      <c r="Q621" s="300" t="n"/>
      <c r="R621" s="310" t="n">
        <v>6</v>
      </c>
      <c r="S621" s="310" t="n">
        <v>500</v>
      </c>
      <c r="T621" s="300" t="n"/>
      <c r="U621" s="303">
        <f>R621*S621+T621</f>
        <v/>
      </c>
    </row>
    <row r="622" hidden="1" ht="11.85" customHeight="1">
      <c r="A622" s="300" t="inlineStr">
        <is>
          <t>SP</t>
        </is>
      </c>
      <c r="B622" s="300" t="inlineStr">
        <is>
          <t>18.05.2026</t>
        </is>
      </c>
      <c r="C622" s="300" t="inlineStr">
        <is>
          <t>NICEST-2026-005</t>
        </is>
      </c>
      <c r="D622" s="300" t="n">
        <v>2600348</v>
      </c>
      <c r="E622" s="310" t="inlineStr">
        <is>
          <t>SP0209</t>
        </is>
      </c>
      <c r="F622" s="352" t="inlineStr">
        <is>
          <t>Box-FAS-CEL Oxidised Regenerated Cellulose Absorbable Hemostat Knit-Ref. No.: FAS41K</t>
        </is>
      </c>
      <c r="G622" s="312" t="n">
        <v>2026000348</v>
      </c>
      <c r="H622" s="310" t="inlineStr">
        <is>
          <t>Xiamen Nicest Paper Products Co., Ltd.</t>
        </is>
      </c>
      <c r="I622" s="310" t="inlineStr">
        <is>
          <t>Xiamen Nicest Paper Products Co., Ltd.</t>
        </is>
      </c>
      <c r="J622" s="310" t="inlineStr">
        <is>
          <t>20260222-SMALL003</t>
        </is>
      </c>
      <c r="K622" s="302" t="n"/>
      <c r="L622" s="310" t="inlineStr">
        <is>
          <t>00.02.2026</t>
        </is>
      </c>
      <c r="M622" s="300" t="n"/>
      <c r="N622" s="310" t="inlineStr">
        <is>
          <t>00.02.2029</t>
        </is>
      </c>
      <c r="O622" s="300" t="n"/>
      <c r="P622" s="300" t="n"/>
      <c r="Q622" s="300" t="n"/>
      <c r="R622" s="310" t="n">
        <v>6</v>
      </c>
      <c r="S622" s="310" t="n">
        <v>500</v>
      </c>
      <c r="T622" s="300" t="n"/>
      <c r="U622" s="303">
        <f>R622*S622+T622</f>
        <v/>
      </c>
    </row>
    <row r="623" hidden="1" ht="11.85" customHeight="1">
      <c r="A623" s="300" t="inlineStr">
        <is>
          <t>SP</t>
        </is>
      </c>
      <c r="B623" s="300" t="inlineStr">
        <is>
          <t>18.05.2026</t>
        </is>
      </c>
      <c r="C623" s="300" t="inlineStr">
        <is>
          <t>NICEST-2026-005</t>
        </is>
      </c>
      <c r="D623" s="300" t="n">
        <v>2600349</v>
      </c>
      <c r="E623" s="310" t="inlineStr">
        <is>
          <t>SP0210</t>
        </is>
      </c>
      <c r="F623" s="352" t="inlineStr">
        <is>
          <t>Box-FAS-CEL Oxidised Regenerated Cellulose Absorbable Hemostat Non-Woven-Ref. No.: FAS20N</t>
        </is>
      </c>
      <c r="G623" s="312" t="n">
        <v>2026000349</v>
      </c>
      <c r="H623" s="310" t="inlineStr">
        <is>
          <t>Xiamen Nicest Paper Products Co., Ltd.</t>
        </is>
      </c>
      <c r="I623" s="310" t="inlineStr">
        <is>
          <t>Xiamen Nicest Paper Products Co., Ltd.</t>
        </is>
      </c>
      <c r="J623" s="310" t="inlineStr">
        <is>
          <t>20260222-SMALL004</t>
        </is>
      </c>
      <c r="K623" s="302" t="n"/>
      <c r="L623" s="310" t="inlineStr">
        <is>
          <t>00.02.2026</t>
        </is>
      </c>
      <c r="M623" s="300" t="n"/>
      <c r="N623" s="310" t="inlineStr">
        <is>
          <t>00.02.2029</t>
        </is>
      </c>
      <c r="O623" s="300" t="n"/>
      <c r="P623" s="300" t="n"/>
      <c r="Q623" s="300" t="n"/>
      <c r="R623" s="310" t="n">
        <v>6</v>
      </c>
      <c r="S623" s="310" t="n">
        <v>500</v>
      </c>
      <c r="T623" s="300" t="n"/>
      <c r="U623" s="303">
        <f>R623*S623+T623</f>
        <v/>
      </c>
    </row>
    <row r="624" hidden="1" ht="11.85" customHeight="1">
      <c r="A624" s="300" t="inlineStr">
        <is>
          <t>SP</t>
        </is>
      </c>
      <c r="B624" s="300" t="inlineStr">
        <is>
          <t>18.05.2026</t>
        </is>
      </c>
      <c r="C624" s="300" t="inlineStr">
        <is>
          <t>NICEST-2026-005</t>
        </is>
      </c>
      <c r="D624" s="300" t="n">
        <v>2600350</v>
      </c>
      <c r="E624" s="310" t="inlineStr">
        <is>
          <t>SP0168</t>
        </is>
      </c>
      <c r="F624" s="352" t="inlineStr">
        <is>
          <t>Box-FAS-CEL Oxidised Regenerated Cellulose Absorbable Hemostat Non-Woven-Ref. No.: FAS26N</t>
        </is>
      </c>
      <c r="G624" s="312" t="n">
        <v>2026000350</v>
      </c>
      <c r="H624" s="310" t="inlineStr">
        <is>
          <t>Xiamen Nicest Paper Products Co., Ltd.</t>
        </is>
      </c>
      <c r="I624" s="310" t="inlineStr">
        <is>
          <t>Xiamen Nicest Paper Products Co., Ltd.</t>
        </is>
      </c>
      <c r="J624" s="310" t="inlineStr">
        <is>
          <t>20260222-SMALL005</t>
        </is>
      </c>
      <c r="K624" s="302" t="n"/>
      <c r="L624" s="310" t="inlineStr">
        <is>
          <t>00.02.2026</t>
        </is>
      </c>
      <c r="M624" s="300" t="n"/>
      <c r="N624" s="310" t="inlineStr">
        <is>
          <t>00.02.2029</t>
        </is>
      </c>
      <c r="O624" s="300" t="n"/>
      <c r="P624" s="300" t="n"/>
      <c r="Q624" s="300" t="n"/>
      <c r="R624" s="310" t="n">
        <v>6</v>
      </c>
      <c r="S624" s="310" t="n">
        <v>500</v>
      </c>
      <c r="T624" s="300" t="n"/>
      <c r="U624" s="303">
        <f>R624*S624+T624</f>
        <v/>
      </c>
    </row>
    <row r="625" hidden="1" ht="11.85" customHeight="1">
      <c r="A625" s="300" t="inlineStr">
        <is>
          <t>SP</t>
        </is>
      </c>
      <c r="B625" s="300" t="inlineStr">
        <is>
          <t>18.05.2026</t>
        </is>
      </c>
      <c r="C625" s="300" t="inlineStr">
        <is>
          <t>NICEST-2026-005</t>
        </is>
      </c>
      <c r="D625" s="300" t="n">
        <v>2600351</v>
      </c>
      <c r="E625" s="310" t="inlineStr">
        <is>
          <t>SP0169</t>
        </is>
      </c>
      <c r="F625" s="311" t="inlineStr">
        <is>
          <t>Box-FAS-CEL Dioxidised Regenerated Cellulose Absorbable Hemostat Standard-Ref. No.: FAS08H</t>
        </is>
      </c>
      <c r="G625" s="312" t="n">
        <v>2026000351</v>
      </c>
      <c r="H625" s="310" t="inlineStr">
        <is>
          <t>Xiamen Nicest Paper Products Co., Ltd.</t>
        </is>
      </c>
      <c r="I625" s="310" t="inlineStr">
        <is>
          <t>Xiamen Nicest Paper Products Co., Ltd.</t>
        </is>
      </c>
      <c r="J625" s="310" t="inlineStr">
        <is>
          <t>20260222-SMALL009</t>
        </is>
      </c>
      <c r="K625" s="302" t="n"/>
      <c r="L625" s="310" t="inlineStr">
        <is>
          <t>00.02.2026</t>
        </is>
      </c>
      <c r="M625" s="300" t="n"/>
      <c r="N625" s="310" t="inlineStr">
        <is>
          <t>00.02.2029</t>
        </is>
      </c>
      <c r="O625" s="300" t="n"/>
      <c r="P625" s="300" t="n"/>
      <c r="Q625" s="300" t="n"/>
      <c r="R625" s="310" t="n">
        <v>6</v>
      </c>
      <c r="S625" s="310" t="n">
        <v>500</v>
      </c>
      <c r="T625" s="300" t="n"/>
      <c r="U625" s="303">
        <f>R625*S625+T625</f>
        <v/>
      </c>
    </row>
    <row r="626" hidden="1" ht="11.85" customHeight="1">
      <c r="A626" s="300" t="inlineStr">
        <is>
          <t>SP</t>
        </is>
      </c>
      <c r="B626" s="300" t="inlineStr">
        <is>
          <t>18.05.2026</t>
        </is>
      </c>
      <c r="C626" s="300" t="inlineStr">
        <is>
          <t>NICEST-2026-005</t>
        </is>
      </c>
      <c r="D626" s="300" t="n">
        <v>2600352</v>
      </c>
      <c r="E626" s="310" t="inlineStr">
        <is>
          <t>SP0208</t>
        </is>
      </c>
      <c r="F626" s="311" t="inlineStr">
        <is>
          <t>Box-FAS-CEL Dioxidised Regenerated Cellulose Absorbable Hemostat Standard-Ref. No.: FAS01H</t>
        </is>
      </c>
      <c r="G626" s="312" t="n">
        <v>2026000352</v>
      </c>
      <c r="H626" s="310" t="inlineStr">
        <is>
          <t>Xiamen Nicest Paper Products Co., Ltd.</t>
        </is>
      </c>
      <c r="I626" s="310" t="inlineStr">
        <is>
          <t>Xiamen Nicest Paper Products Co., Ltd.</t>
        </is>
      </c>
      <c r="J626" s="310" t="inlineStr">
        <is>
          <t>20260222-SMALL006</t>
        </is>
      </c>
      <c r="K626" s="302" t="n"/>
      <c r="L626" s="310" t="inlineStr">
        <is>
          <t>00.02.2026</t>
        </is>
      </c>
      <c r="M626" s="300" t="n"/>
      <c r="N626" s="310" t="inlineStr">
        <is>
          <t>00.02.2029</t>
        </is>
      </c>
      <c r="O626" s="300" t="n"/>
      <c r="P626" s="300" t="n"/>
      <c r="Q626" s="300" t="n"/>
      <c r="R626" s="310" t="n">
        <v>4</v>
      </c>
      <c r="S626" s="310" t="n">
        <v>500</v>
      </c>
      <c r="T626" s="300" t="n"/>
      <c r="U626" s="303">
        <f>R626*S626+T626</f>
        <v/>
      </c>
    </row>
    <row r="627" hidden="1" ht="11.85" customHeight="1">
      <c r="A627" s="300" t="inlineStr">
        <is>
          <t>SP</t>
        </is>
      </c>
      <c r="B627" s="300" t="inlineStr">
        <is>
          <t>18.05.2026</t>
        </is>
      </c>
      <c r="C627" s="300" t="inlineStr">
        <is>
          <t>NICEST-2026-005</t>
        </is>
      </c>
      <c r="D627" s="300" t="n">
        <v>2600353</v>
      </c>
      <c r="E627" s="310" t="inlineStr">
        <is>
          <t>SP0170</t>
        </is>
      </c>
      <c r="F627" s="311" t="inlineStr">
        <is>
          <t>Box-FAS-CEL Dioxidised Regenerated Cellulose Absorbable Hemostat Standard-Ref. No.: FAS06H</t>
        </is>
      </c>
      <c r="G627" s="312" t="n">
        <v>2026000353</v>
      </c>
      <c r="H627" s="310" t="inlineStr">
        <is>
          <t>Xiamen Nicest Paper Products Co., Ltd.</t>
        </is>
      </c>
      <c r="I627" s="310" t="inlineStr">
        <is>
          <t>Xiamen Nicest Paper Products Co., Ltd.</t>
        </is>
      </c>
      <c r="J627" s="310" t="inlineStr">
        <is>
          <t>20260222-SMALL007</t>
        </is>
      </c>
      <c r="K627" s="302" t="n"/>
      <c r="L627" s="310" t="inlineStr">
        <is>
          <t>00.02.2026</t>
        </is>
      </c>
      <c r="M627" s="300" t="n"/>
      <c r="N627" s="310" t="inlineStr">
        <is>
          <t>00.02.2029</t>
        </is>
      </c>
      <c r="O627" s="300" t="n"/>
      <c r="P627" s="300" t="n"/>
      <c r="Q627" s="300" t="n"/>
      <c r="R627" s="310" t="n">
        <v>4</v>
      </c>
      <c r="S627" s="310" t="n">
        <v>500</v>
      </c>
      <c r="T627" s="300" t="n"/>
      <c r="U627" s="303">
        <f>R627*S627+T627</f>
        <v/>
      </c>
    </row>
    <row r="628" hidden="1" ht="11.85" customHeight="1">
      <c r="A628" s="300" t="inlineStr">
        <is>
          <t>SP</t>
        </is>
      </c>
      <c r="B628" s="300" t="inlineStr">
        <is>
          <t>18.05.2026</t>
        </is>
      </c>
      <c r="C628" s="300" t="inlineStr">
        <is>
          <t>NICEST-2026-005</t>
        </is>
      </c>
      <c r="D628" s="300" t="n">
        <v>2600354</v>
      </c>
      <c r="E628" s="310" t="inlineStr">
        <is>
          <t>SP0165</t>
        </is>
      </c>
      <c r="F628" s="311" t="inlineStr">
        <is>
          <t>Box-FAS-CEL Dioxidised Regenerated Cellulose Absorbable Hemostat Standard-Ref. No.: FAS11H</t>
        </is>
      </c>
      <c r="G628" s="312" t="n">
        <v>2026000354</v>
      </c>
      <c r="H628" s="310" t="inlineStr">
        <is>
          <t>Xiamen Nicest Paper Products Co., Ltd.</t>
        </is>
      </c>
      <c r="I628" s="310" t="inlineStr">
        <is>
          <t>Xiamen Nicest Paper Products Co., Ltd.</t>
        </is>
      </c>
      <c r="J628" s="310" t="inlineStr">
        <is>
          <t>20260222-SMALL008</t>
        </is>
      </c>
      <c r="K628" s="302" t="n"/>
      <c r="L628" s="310" t="inlineStr">
        <is>
          <t>00.02.2026</t>
        </is>
      </c>
      <c r="M628" s="300" t="n"/>
      <c r="N628" s="310" t="inlineStr">
        <is>
          <t>00.02.2029</t>
        </is>
      </c>
      <c r="O628" s="300" t="n"/>
      <c r="P628" s="300" t="n"/>
      <c r="Q628" s="300" t="n"/>
      <c r="R628" s="310" t="n">
        <v>4</v>
      </c>
      <c r="S628" s="310" t="n">
        <v>500</v>
      </c>
      <c r="T628" s="300" t="n"/>
      <c r="U628" s="303">
        <f>R628*S628+T628</f>
        <v/>
      </c>
    </row>
    <row r="629" hidden="1" ht="11.85" customHeight="1">
      <c r="A629" s="300" t="inlineStr">
        <is>
          <t>SP</t>
        </is>
      </c>
      <c r="B629" s="300" t="inlineStr">
        <is>
          <t>18.05.2026</t>
        </is>
      </c>
      <c r="C629" s="300" t="inlineStr">
        <is>
          <t>NICEST-2026-005</t>
        </is>
      </c>
      <c r="D629" s="300" t="n">
        <v>2600355</v>
      </c>
      <c r="E629" s="310" t="inlineStr">
        <is>
          <t>SP0164</t>
        </is>
      </c>
      <c r="F629" s="311" t="inlineStr">
        <is>
          <t>Box-FAS-CEL Dioxidised Regenerated Cellulose Absorbable Hemostat Fibril-Ref. No.: FAS35F</t>
        </is>
      </c>
      <c r="G629" s="312" t="n">
        <v>2026000355</v>
      </c>
      <c r="H629" s="310" t="inlineStr">
        <is>
          <t>Xiamen Nicest Paper Products Co., Ltd.</t>
        </is>
      </c>
      <c r="I629" s="310" t="inlineStr">
        <is>
          <t>Xiamen Nicest Paper Products Co., Ltd.</t>
        </is>
      </c>
      <c r="J629" s="310" t="inlineStr">
        <is>
          <t>20260222-BIG 010</t>
        </is>
      </c>
      <c r="K629" s="302" t="n"/>
      <c r="L629" s="310" t="inlineStr">
        <is>
          <t>00.02.2026</t>
        </is>
      </c>
      <c r="M629" s="300" t="n"/>
      <c r="N629" s="310" t="inlineStr">
        <is>
          <t>00.02.2029</t>
        </is>
      </c>
      <c r="O629" s="300" t="n"/>
      <c r="P629" s="300" t="n"/>
      <c r="Q629" s="300" t="n"/>
      <c r="R629" s="310" t="n">
        <v>8</v>
      </c>
      <c r="S629" s="310" t="n">
        <v>250</v>
      </c>
      <c r="T629" s="300" t="n"/>
      <c r="U629" s="303">
        <f>R629*S629+T629</f>
        <v/>
      </c>
    </row>
    <row r="630" hidden="1" ht="11.85" customHeight="1">
      <c r="A630" s="300" t="inlineStr">
        <is>
          <t>SP</t>
        </is>
      </c>
      <c r="B630" s="300" t="inlineStr">
        <is>
          <t>18.05.2026</t>
        </is>
      </c>
      <c r="C630" s="300" t="inlineStr">
        <is>
          <t>NICEST-2026-005</t>
        </is>
      </c>
      <c r="D630" s="300" t="n">
        <v>2600356</v>
      </c>
      <c r="E630" s="310" t="inlineStr">
        <is>
          <t>SP0167</t>
        </is>
      </c>
      <c r="F630" s="311" t="inlineStr">
        <is>
          <t>Box-FAS-CEL Dioxidised Regenerated Cellulose Absorbable Hemostat Knit-Ref. No.: FAS42K</t>
        </is>
      </c>
      <c r="G630" s="312" t="n">
        <v>2026000356</v>
      </c>
      <c r="H630" s="310" t="inlineStr">
        <is>
          <t>Xiamen Nicest Paper Products Co., Ltd.</t>
        </is>
      </c>
      <c r="I630" s="310" t="inlineStr">
        <is>
          <t>Xiamen Nicest Paper Products Co., Ltd.</t>
        </is>
      </c>
      <c r="J630" s="310" t="inlineStr">
        <is>
          <t>20260222-BIG 011</t>
        </is>
      </c>
      <c r="K630" s="302" t="n"/>
      <c r="L630" s="310" t="inlineStr">
        <is>
          <t>00.02.2026</t>
        </is>
      </c>
      <c r="M630" s="300" t="n"/>
      <c r="N630" s="310" t="inlineStr">
        <is>
          <t>00.02.2029</t>
        </is>
      </c>
      <c r="O630" s="300" t="n"/>
      <c r="P630" s="300" t="n"/>
      <c r="Q630" s="300" t="n"/>
      <c r="R630" s="310" t="n">
        <v>12</v>
      </c>
      <c r="S630" s="310" t="n">
        <v>250</v>
      </c>
      <c r="T630" s="300" t="n"/>
      <c r="U630" s="303">
        <f>R630*S630+T630</f>
        <v/>
      </c>
    </row>
    <row r="631" hidden="1" ht="11.85" customHeight="1">
      <c r="A631" s="300" t="inlineStr">
        <is>
          <t>SP</t>
        </is>
      </c>
      <c r="B631" s="300" t="inlineStr">
        <is>
          <t>18.05.2026</t>
        </is>
      </c>
      <c r="C631" s="300" t="inlineStr">
        <is>
          <t>NICEST-2026-005</t>
        </is>
      </c>
      <c r="D631" s="300" t="n">
        <v>2600357</v>
      </c>
      <c r="E631" s="310" t="inlineStr">
        <is>
          <t>SP0171</t>
        </is>
      </c>
      <c r="F631" s="311" t="inlineStr">
        <is>
          <t>Box-FAS-CEL Dioxidised Regenerated Cellulose Absorbable Hemostat Non-Woven-Ref. No.: FAS28N</t>
        </is>
      </c>
      <c r="G631" s="312" t="n">
        <v>2026000357</v>
      </c>
      <c r="H631" s="310" t="inlineStr">
        <is>
          <t>Xiamen Nicest Paper Products Co., Ltd.</t>
        </is>
      </c>
      <c r="I631" s="310" t="inlineStr">
        <is>
          <t>Xiamen Nicest Paper Products Co., Ltd.</t>
        </is>
      </c>
      <c r="J631" s="310" t="inlineStr">
        <is>
          <t>20260222-BIG 012</t>
        </is>
      </c>
      <c r="K631" s="302" t="n"/>
      <c r="L631" s="310" t="inlineStr">
        <is>
          <t>00.02.2026</t>
        </is>
      </c>
      <c r="M631" s="300" t="n"/>
      <c r="N631" s="310" t="inlineStr">
        <is>
          <t>00.02.2029</t>
        </is>
      </c>
      <c r="O631" s="300" t="n"/>
      <c r="P631" s="300" t="n"/>
      <c r="Q631" s="300" t="n"/>
      <c r="R631" s="310" t="n">
        <v>12</v>
      </c>
      <c r="S631" s="310" t="n">
        <v>250</v>
      </c>
      <c r="T631" s="300" t="n"/>
      <c r="U631" s="303">
        <f>R631*S631+T631</f>
        <v/>
      </c>
    </row>
    <row r="632" hidden="1" ht="11.85" customHeight="1">
      <c r="A632" s="313" t="inlineStr">
        <is>
          <t>SP</t>
        </is>
      </c>
      <c r="B632" s="300" t="inlineStr">
        <is>
          <t>18.05.2026</t>
        </is>
      </c>
      <c r="C632" s="313" t="inlineStr">
        <is>
          <t>SSMC0232026</t>
        </is>
      </c>
      <c r="D632" s="314" t="n">
        <v>2600358</v>
      </c>
      <c r="E632" s="313" t="inlineStr">
        <is>
          <t>SP0160</t>
        </is>
      </c>
      <c r="F632" s="315" t="inlineStr">
        <is>
          <t>Box-FAS Chlorex [ 40L X 22.5W X 5.6H cm]</t>
        </is>
      </c>
      <c r="G632" s="316" t="n">
        <v>2026000358</v>
      </c>
      <c r="H632" s="313" t="inlineStr">
        <is>
          <t>Xiamen Nicest Paper Products Co., Ltd.</t>
        </is>
      </c>
      <c r="I632" s="313" t="inlineStr">
        <is>
          <t>Xiamen Nicest Paper Products Co., Ltd.</t>
        </is>
      </c>
      <c r="J632" s="317" t="inlineStr">
        <is>
          <t>20260226NST-SSMC0232026</t>
        </is>
      </c>
      <c r="K632" s="318" t="n"/>
      <c r="L632" s="314" t="inlineStr">
        <is>
          <t>00.02.2026</t>
        </is>
      </c>
      <c r="M632" s="314" t="n"/>
      <c r="N632" s="314" t="inlineStr">
        <is>
          <t>00.02.2029</t>
        </is>
      </c>
      <c r="O632" s="314" t="n"/>
      <c r="P632" s="314" t="n"/>
      <c r="Q632" s="314" t="n"/>
      <c r="R632" s="319" t="n">
        <v>500</v>
      </c>
      <c r="S632" s="314" t="n">
        <v>100</v>
      </c>
      <c r="T632" s="314" t="n"/>
      <c r="U632" s="319">
        <f>R632*S632+T632</f>
        <v/>
      </c>
    </row>
    <row r="633" hidden="1" ht="11.85" customFormat="1" customHeight="1" s="334">
      <c r="A633" s="333" t="inlineStr">
        <is>
          <t>RM</t>
        </is>
      </c>
      <c r="B633" s="334" t="inlineStr">
        <is>
          <t>18.05.2026</t>
        </is>
      </c>
      <c r="C633" s="333" t="inlineStr">
        <is>
          <t>SSMC0272026</t>
        </is>
      </c>
      <c r="D633" s="334" t="n">
        <v>2600359</v>
      </c>
      <c r="E633" s="333" t="inlineStr">
        <is>
          <t>RM0058</t>
        </is>
      </c>
      <c r="F633" s="335" t="inlineStr">
        <is>
          <t>Acetyl L-Carnitine HCl DC Granules</t>
        </is>
      </c>
      <c r="G633" s="336" t="n">
        <v>2026000359</v>
      </c>
      <c r="H633" s="333" t="inlineStr">
        <is>
          <t>SHANGHAI KINGYEE BIOTECH CO., LTD.</t>
        </is>
      </c>
      <c r="I633" s="333" t="inlineStr">
        <is>
          <t>SHANGHAI KINGYEE BIOTECH CO., LTD.</t>
        </is>
      </c>
      <c r="J633" s="333" t="inlineStr">
        <is>
          <t>KL2320260206</t>
        </is>
      </c>
      <c r="K633" s="337" t="n"/>
      <c r="L633" s="333" t="inlineStr">
        <is>
          <t>06.02.2026</t>
        </is>
      </c>
      <c r="M633" s="333" t="inlineStr">
        <is>
          <t>05.02.2028</t>
        </is>
      </c>
      <c r="N633" s="333" t="inlineStr">
        <is>
          <t>05.02.2028</t>
        </is>
      </c>
      <c r="R633" s="338" t="n">
        <v>4</v>
      </c>
      <c r="S633" s="334" t="n">
        <v>25</v>
      </c>
      <c r="U633" s="338">
        <f>R633*S633+T633</f>
        <v/>
      </c>
      <c r="Y633" s="339" t="n"/>
      <c r="AE633" s="340" t="n"/>
    </row>
    <row r="634" hidden="1" ht="12" customFormat="1" customHeight="1" s="334">
      <c r="A634" s="333" t="inlineStr">
        <is>
          <t>RM</t>
        </is>
      </c>
      <c r="B634" s="334" t="inlineStr">
        <is>
          <t>18.05.2026</t>
        </is>
      </c>
      <c r="C634" s="333" t="inlineStr">
        <is>
          <t>SSMC0272026</t>
        </is>
      </c>
      <c r="D634" s="334" t="n">
        <v>2600360</v>
      </c>
      <c r="E634" s="333" t="inlineStr">
        <is>
          <t>RM0044</t>
        </is>
      </c>
      <c r="F634" s="335" t="inlineStr">
        <is>
          <t>L-Carnitine L-Tartrate DC Granules</t>
        </is>
      </c>
      <c r="G634" s="336" t="n">
        <v>2026000360</v>
      </c>
      <c r="H634" s="333" t="inlineStr">
        <is>
          <t>SHANGHAI KINGYEE BIOTECH CO., LTD.</t>
        </is>
      </c>
      <c r="I634" s="333" t="inlineStr">
        <is>
          <t>SHANGHAI KINGYEE BIOTECH CO., LTD.</t>
        </is>
      </c>
      <c r="J634" s="333" t="inlineStr">
        <is>
          <t>KL0420260206</t>
        </is>
      </c>
      <c r="K634" s="337" t="n"/>
      <c r="L634" s="333" t="inlineStr">
        <is>
          <t>06.02.2026</t>
        </is>
      </c>
      <c r="M634" s="333" t="inlineStr">
        <is>
          <t>05.02.2028</t>
        </is>
      </c>
      <c r="N634" s="333" t="inlineStr">
        <is>
          <t>05.02.2028</t>
        </is>
      </c>
      <c r="R634" s="338" t="n">
        <v>7</v>
      </c>
      <c r="S634" s="334" t="n">
        <v>25</v>
      </c>
      <c r="T634" s="334" t="n">
        <v>10</v>
      </c>
      <c r="U634" s="338">
        <f>R634*S634+T634</f>
        <v/>
      </c>
      <c r="Y634" s="339" t="n"/>
      <c r="AE634" s="340" t="n"/>
    </row>
    <row r="635" hidden="1" ht="18" customFormat="1" customHeight="1" s="343">
      <c r="A635" s="342" t="inlineStr">
        <is>
          <t>PP</t>
        </is>
      </c>
      <c r="B635" s="343" t="inlineStr">
        <is>
          <t>18.05.2026</t>
        </is>
      </c>
      <c r="C635" s="342" t="inlineStr">
        <is>
          <t>SSMC0542026</t>
        </is>
      </c>
      <c r="D635" s="343" t="n">
        <v>2600361</v>
      </c>
      <c r="E635" s="342" t="inlineStr">
        <is>
          <t>PP0103</t>
        </is>
      </c>
      <c r="F635" s="344" t="inlineStr">
        <is>
          <t>Forti Sachet Alui. Foil 260mm width</t>
        </is>
      </c>
      <c r="G635" s="345" t="n">
        <v>2026000361</v>
      </c>
      <c r="H635" s="342" t="inlineStr">
        <is>
          <t>Heshan Zhongxing Laminated Packing Co., Ltd</t>
        </is>
      </c>
      <c r="I635" s="342" t="inlineStr">
        <is>
          <t>Heshan Zhongxing Laminated Packing Co., Ltd</t>
        </is>
      </c>
      <c r="J635" s="342" t="n">
        <v>82354</v>
      </c>
      <c r="K635" s="346" t="n"/>
      <c r="L635" s="347" t="inlineStr">
        <is>
          <t>19.03.2026</t>
        </is>
      </c>
      <c r="N635" s="342" t="inlineStr">
        <is>
          <t>18.03.2029</t>
        </is>
      </c>
      <c r="R635" s="347" t="n">
        <v>22</v>
      </c>
      <c r="S635" s="347" t="n">
        <v>21.17</v>
      </c>
      <c r="T635" s="343" t="n">
        <v>21.26</v>
      </c>
      <c r="U635" s="348">
        <f>R635*S635+T635</f>
        <v/>
      </c>
      <c r="Y635" s="349" t="n"/>
      <c r="AE635" s="350" t="n"/>
    </row>
    <row r="636" hidden="1" ht="18" customFormat="1" customHeight="1" s="343">
      <c r="A636" s="342" t="inlineStr">
        <is>
          <t>PP</t>
        </is>
      </c>
      <c r="B636" s="343" t="inlineStr">
        <is>
          <t>18.05.2026</t>
        </is>
      </c>
      <c r="C636" s="342" t="inlineStr">
        <is>
          <t>SSMC0542026</t>
        </is>
      </c>
      <c r="D636" s="343" t="n">
        <v>2600362</v>
      </c>
      <c r="E636" s="342" t="inlineStr">
        <is>
          <t>PP0102</t>
        </is>
      </c>
      <c r="F636" s="344" t="inlineStr">
        <is>
          <t>G1000 Sachet Alui. Foil 260mm width</t>
        </is>
      </c>
      <c r="G636" s="345" t="n">
        <v>2026000362</v>
      </c>
      <c r="H636" s="342" t="inlineStr">
        <is>
          <t>Heshan Zhongxing Laminated Packing Co., Ltd</t>
        </is>
      </c>
      <c r="I636" s="342" t="inlineStr">
        <is>
          <t>Heshan Zhongxing Laminated Packing Co., Ltd</t>
        </is>
      </c>
      <c r="J636" s="342" t="n">
        <v>82353</v>
      </c>
      <c r="K636" s="346" t="n"/>
      <c r="L636" s="347" t="inlineStr">
        <is>
          <t>19.03.2026</t>
        </is>
      </c>
      <c r="N636" s="342" t="inlineStr">
        <is>
          <t>18.03.2029</t>
        </is>
      </c>
      <c r="R636" s="347" t="n">
        <v>19</v>
      </c>
      <c r="S636" s="347" t="n">
        <v>20.82</v>
      </c>
      <c r="T636" s="343" t="n">
        <v>21</v>
      </c>
      <c r="U636" s="348">
        <f>R636*S636+T636</f>
        <v/>
      </c>
      <c r="Y636" s="349" t="n"/>
      <c r="AE636" s="350" t="n"/>
    </row>
    <row r="637" hidden="1" ht="11.85" customFormat="1" customHeight="1" s="334">
      <c r="A637" s="333" t="inlineStr">
        <is>
          <t>PP</t>
        </is>
      </c>
      <c r="B637" s="334" t="inlineStr">
        <is>
          <t>18.05.2026</t>
        </is>
      </c>
      <c r="C637" s="333" t="inlineStr">
        <is>
          <t>SSMC0542026</t>
        </is>
      </c>
      <c r="D637" s="334" t="n">
        <v>2600363</v>
      </c>
      <c r="E637" s="333" t="inlineStr">
        <is>
          <t>PP0006</t>
        </is>
      </c>
      <c r="F637" s="335" t="inlineStr">
        <is>
          <t>FertiOvum Sachet Alui. Foil Width 260mm</t>
        </is>
      </c>
      <c r="G637" s="336" t="n">
        <v>2026000363</v>
      </c>
      <c r="H637" s="333" t="inlineStr">
        <is>
          <t>Heshan Zhongxing Laminated Packing Co., Ltd</t>
        </is>
      </c>
      <c r="I637" s="333" t="inlineStr">
        <is>
          <t>Heshan Zhongxing Laminated Packing Co., Ltd</t>
        </is>
      </c>
      <c r="J637" s="333" t="n">
        <v>82356</v>
      </c>
      <c r="K637" s="337" t="n"/>
      <c r="L637" s="351" t="inlineStr">
        <is>
          <t>19.03.2026</t>
        </is>
      </c>
      <c r="N637" s="333" t="inlineStr">
        <is>
          <t>18.03.2029</t>
        </is>
      </c>
      <c r="R637" s="351" t="n">
        <v>12</v>
      </c>
      <c r="S637" s="351" t="n">
        <v>21.29</v>
      </c>
      <c r="T637" s="334" t="n">
        <v>21.32</v>
      </c>
      <c r="U637" s="338">
        <f>R637*S637+T637</f>
        <v/>
      </c>
      <c r="Y637" s="339" t="n"/>
      <c r="AE637" s="340" t="n"/>
    </row>
    <row r="638" hidden="1" ht="11.85" customFormat="1" customHeight="1" s="185">
      <c r="A638" s="329" t="inlineStr">
        <is>
          <t>PP</t>
        </is>
      </c>
      <c r="B638" s="185" t="inlineStr">
        <is>
          <t>18.05.2026</t>
        </is>
      </c>
      <c r="C638" s="329" t="inlineStr">
        <is>
          <t>SSMC0542026</t>
        </is>
      </c>
      <c r="D638" s="185" t="n">
        <v>2600364</v>
      </c>
      <c r="E638" s="329" t="inlineStr">
        <is>
          <t>PP0104</t>
        </is>
      </c>
      <c r="F638" s="330" t="inlineStr">
        <is>
          <t>Ovemer Plus Sachet Alui. Foil 260mm width</t>
        </is>
      </c>
      <c r="G638" s="181" t="n">
        <v>2026000364</v>
      </c>
      <c r="H638" s="329" t="inlineStr">
        <is>
          <t>Heshan Zhongxing Laminated Packing Co., Ltd</t>
        </is>
      </c>
      <c r="I638" s="329" t="inlineStr">
        <is>
          <t>Heshan Zhongxing Laminated Packing Co., Ltd</t>
        </is>
      </c>
      <c r="J638" s="329" t="n">
        <v>82355</v>
      </c>
      <c r="K638" s="331" t="n"/>
      <c r="L638" s="341" t="inlineStr">
        <is>
          <t>19.03.2026</t>
        </is>
      </c>
      <c r="N638" s="329" t="inlineStr">
        <is>
          <t>18.03.2029</t>
        </is>
      </c>
      <c r="R638" s="341" t="n">
        <v>11</v>
      </c>
      <c r="S638" s="341" t="n">
        <v>21.53</v>
      </c>
      <c r="T638" s="185" t="n">
        <v>21.57</v>
      </c>
      <c r="U638" s="332">
        <f>R638*S638+T638</f>
        <v/>
      </c>
      <c r="Y638" s="191" t="n"/>
      <c r="AE638" s="192" t="n"/>
    </row>
    <row r="639" hidden="1" ht="11.85" customHeight="1">
      <c r="A639" s="320" t="inlineStr">
        <is>
          <t>PP</t>
        </is>
      </c>
      <c r="B639" s="300" t="inlineStr">
        <is>
          <t>18.05.2026</t>
        </is>
      </c>
      <c r="C639" s="320" t="inlineStr">
        <is>
          <t>SSMC0542026</t>
        </is>
      </c>
      <c r="D639" s="321" t="n">
        <v>2600365</v>
      </c>
      <c r="E639" s="320" t="inlineStr">
        <is>
          <t>PP0105</t>
        </is>
      </c>
      <c r="F639" s="322" t="inlineStr">
        <is>
          <t>Prox-fem Sachet Alui. Foil 260mm width</t>
        </is>
      </c>
      <c r="G639" s="323" t="n">
        <v>2026000365</v>
      </c>
      <c r="H639" s="320" t="inlineStr">
        <is>
          <t>Heshan Zhongxing Laminated Packing Co., Ltd</t>
        </is>
      </c>
      <c r="I639" s="320" t="inlineStr">
        <is>
          <t>Heshan Zhongxing Laminated Packing Co., Ltd</t>
        </is>
      </c>
      <c r="J639" s="325" t="n">
        <v>82358</v>
      </c>
      <c r="K639" s="318" t="n"/>
      <c r="L639" s="326" t="inlineStr">
        <is>
          <t>19.03.2026</t>
        </is>
      </c>
      <c r="M639" s="321" t="n"/>
      <c r="N639" s="325" t="inlineStr">
        <is>
          <t>18.03.2029</t>
        </is>
      </c>
      <c r="O639" s="321" t="n"/>
      <c r="P639" s="321" t="n"/>
      <c r="Q639" s="321" t="n"/>
      <c r="R639" s="326" t="n">
        <v>15</v>
      </c>
      <c r="S639" s="326" t="n">
        <v>21.46</v>
      </c>
      <c r="T639" s="230" t="n"/>
      <c r="U639" s="235">
        <f>R639*S639+T639</f>
        <v/>
      </c>
    </row>
    <row r="640" hidden="1" ht="11.85" customHeight="1">
      <c r="A640" s="320" t="inlineStr">
        <is>
          <t>PP</t>
        </is>
      </c>
      <c r="B640" s="300" t="inlineStr">
        <is>
          <t>18.05.2026</t>
        </is>
      </c>
      <c r="C640" s="320" t="inlineStr">
        <is>
          <t>SSMC0542026</t>
        </is>
      </c>
      <c r="D640" s="321" t="n">
        <v>2600366</v>
      </c>
      <c r="E640" s="320" t="inlineStr">
        <is>
          <t>PP0106</t>
        </is>
      </c>
      <c r="F640" s="322" t="inlineStr">
        <is>
          <t>ProxFort Sachet Alui. Foil 260mm width</t>
        </is>
      </c>
      <c r="G640" s="323" t="n">
        <v>2026000366</v>
      </c>
      <c r="H640" s="320" t="inlineStr">
        <is>
          <t>Heshan Zhongxing Laminated Packing Co., Ltd</t>
        </is>
      </c>
      <c r="I640" s="320" t="inlineStr">
        <is>
          <t>Heshan Zhongxing Laminated Packing Co., Ltd</t>
        </is>
      </c>
      <c r="J640" s="325" t="n">
        <v>82357</v>
      </c>
      <c r="K640" s="318" t="n"/>
      <c r="L640" s="326" t="inlineStr">
        <is>
          <t>19.03.2026</t>
        </is>
      </c>
      <c r="M640" s="321" t="n"/>
      <c r="N640" s="325" t="inlineStr">
        <is>
          <t>18.03.2029</t>
        </is>
      </c>
      <c r="O640" s="321" t="n"/>
      <c r="P640" s="321" t="n"/>
      <c r="Q640" s="321" t="n"/>
      <c r="R640" s="326" t="n">
        <v>34</v>
      </c>
      <c r="S640" s="326" t="n">
        <v>21.14</v>
      </c>
      <c r="T640" s="230" t="n">
        <v>21.04</v>
      </c>
      <c r="U640" s="235">
        <f>R640*S640+T640</f>
        <v/>
      </c>
    </row>
    <row r="641" hidden="1" ht="11.85" customHeight="1">
      <c r="A641" s="320" t="inlineStr">
        <is>
          <t>PP</t>
        </is>
      </c>
      <c r="B641" s="300" t="inlineStr">
        <is>
          <t>18.05.2026</t>
        </is>
      </c>
      <c r="C641" s="320" t="inlineStr">
        <is>
          <t>SSMC0542026</t>
        </is>
      </c>
      <c r="D641" s="321" t="n">
        <v>2600367</v>
      </c>
      <c r="E641" s="320" t="inlineStr">
        <is>
          <t>PP0076</t>
        </is>
      </c>
      <c r="F641" s="322" t="inlineStr">
        <is>
          <t>Prime Ultra Sachet Alui. Foil 260mm width</t>
        </is>
      </c>
      <c r="G641" s="323" t="n">
        <v>2026000367</v>
      </c>
      <c r="H641" s="320" t="inlineStr">
        <is>
          <t>Heshan Zhongxing Laminated Packing Co., Ltd</t>
        </is>
      </c>
      <c r="I641" s="320" t="inlineStr">
        <is>
          <t>Heshan Zhongxing Laminated Packing Co., Ltd</t>
        </is>
      </c>
      <c r="J641" s="325" t="n">
        <v>82360</v>
      </c>
      <c r="K641" s="318" t="n"/>
      <c r="L641" s="326" t="inlineStr">
        <is>
          <t>19.03.2026</t>
        </is>
      </c>
      <c r="M641" s="321" t="n"/>
      <c r="N641" s="325" t="inlineStr">
        <is>
          <t>18.03.2029</t>
        </is>
      </c>
      <c r="O641" s="321" t="n"/>
      <c r="P641" s="321" t="n"/>
      <c r="Q641" s="321" t="n"/>
      <c r="R641" s="326" t="n">
        <v>22</v>
      </c>
      <c r="S641" s="326" t="n">
        <v>21.2</v>
      </c>
      <c r="T641" s="230" t="n"/>
      <c r="U641" s="235">
        <f>R641*S641+T641</f>
        <v/>
      </c>
    </row>
    <row r="642" hidden="1" ht="11.85" customHeight="1">
      <c r="A642" s="320" t="inlineStr">
        <is>
          <t>PP</t>
        </is>
      </c>
      <c r="B642" s="300" t="inlineStr">
        <is>
          <t>18.05.2026</t>
        </is>
      </c>
      <c r="C642" s="320" t="inlineStr">
        <is>
          <t>SSMC0542026</t>
        </is>
      </c>
      <c r="D642" s="321" t="n">
        <v>2600368</v>
      </c>
      <c r="E642" s="320" t="inlineStr">
        <is>
          <t>PP0008</t>
        </is>
      </c>
      <c r="F642" s="322" t="inlineStr">
        <is>
          <t>Inovari Plus Sachet Alui. Foil 260mm width</t>
        </is>
      </c>
      <c r="G642" s="323" t="n">
        <v>2026000368</v>
      </c>
      <c r="H642" s="320" t="inlineStr">
        <is>
          <t>Heshan Zhongxing Laminated Packing Co., Ltd</t>
        </is>
      </c>
      <c r="I642" s="320" t="inlineStr">
        <is>
          <t>Heshan Zhongxing Laminated Packing Co., Ltd</t>
        </is>
      </c>
      <c r="J642" s="325" t="n">
        <v>82359</v>
      </c>
      <c r="K642" s="318" t="n"/>
      <c r="L642" s="326" t="inlineStr">
        <is>
          <t>19.03.2026</t>
        </is>
      </c>
      <c r="M642" s="321" t="n"/>
      <c r="N642" s="325" t="inlineStr">
        <is>
          <t>18.03.2029</t>
        </is>
      </c>
      <c r="O642" s="321" t="n"/>
      <c r="P642" s="321" t="n"/>
      <c r="Q642" s="321" t="n"/>
      <c r="R642" s="326" t="n">
        <v>19</v>
      </c>
      <c r="S642" s="326" t="n">
        <v>22.18</v>
      </c>
      <c r="T642" s="230" t="n">
        <v>22.28</v>
      </c>
      <c r="U642" s="235">
        <f>R642*S642+T642</f>
        <v/>
      </c>
    </row>
    <row r="643" hidden="1" ht="11.85" customHeight="1">
      <c r="A643" s="230" t="inlineStr">
        <is>
          <t>PM</t>
        </is>
      </c>
      <c r="B643" s="230" t="inlineStr">
        <is>
          <t>18.05.2026</t>
        </is>
      </c>
      <c r="C643" s="230" t="inlineStr">
        <is>
          <t>SSMC0072026 R1</t>
        </is>
      </c>
      <c r="D643" s="230" t="n">
        <v>2600369</v>
      </c>
      <c r="E643" s="230" t="inlineStr">
        <is>
          <t>PP0111</t>
        </is>
      </c>
      <c r="F643" s="234" t="inlineStr">
        <is>
          <t>Plastic bottle 100cc-HDPE White colour</t>
        </is>
      </c>
      <c r="G643" s="231" t="n">
        <v>2026000369</v>
      </c>
      <c r="H643" s="230" t="inlineStr">
        <is>
          <t>Product Armor Packaging Pvt Ltd</t>
        </is>
      </c>
      <c r="I643" s="230" t="inlineStr">
        <is>
          <t>Product Armor Packaging Pvt Ltd</t>
        </is>
      </c>
      <c r="J643" s="328" t="inlineStr">
        <is>
          <t>B26016</t>
        </is>
      </c>
      <c r="K643" s="234" t="n"/>
      <c r="L643" s="230" t="inlineStr">
        <is>
          <t>00.01.2026</t>
        </is>
      </c>
      <c r="M643" s="230" t="n"/>
      <c r="N643" s="230" t="n"/>
      <c r="O643" s="230" t="inlineStr">
        <is>
          <t>00.12.2030</t>
        </is>
      </c>
      <c r="P643" s="230" t="n"/>
      <c r="Q643" s="230" t="n"/>
      <c r="R643" s="235" t="n">
        <v>330</v>
      </c>
      <c r="S643" s="230" t="n">
        <v>600</v>
      </c>
      <c r="T643" s="230" t="n"/>
      <c r="U643" s="235">
        <f>R643*S643+T643</f>
        <v/>
      </c>
    </row>
    <row r="644" hidden="1" ht="11.85" customHeight="1">
      <c r="A644" s="230" t="inlineStr">
        <is>
          <t>PM</t>
        </is>
      </c>
      <c r="B644" s="230" t="inlineStr">
        <is>
          <t>18.05.2026</t>
        </is>
      </c>
      <c r="C644" s="230" t="inlineStr">
        <is>
          <t>SSMC0072026 R1</t>
        </is>
      </c>
      <c r="D644" s="230" t="n">
        <v>2600370</v>
      </c>
      <c r="E644" s="230" t="inlineStr">
        <is>
          <t>PP0108</t>
        </is>
      </c>
      <c r="F644" s="234" t="inlineStr">
        <is>
          <t>Plastic Caps 38mm-Whit colour</t>
        </is>
      </c>
      <c r="G644" s="231" t="n">
        <v>2026000370</v>
      </c>
      <c r="H644" s="230" t="inlineStr">
        <is>
          <t>Product Armor Packaging Pvt Ltd</t>
        </is>
      </c>
      <c r="I644" s="230" t="inlineStr">
        <is>
          <t>Product Armor Packaging Pvt Ltd</t>
        </is>
      </c>
      <c r="J644" s="328" t="inlineStr">
        <is>
          <t>CR26025</t>
        </is>
      </c>
      <c r="K644" s="234" t="n"/>
      <c r="L644" s="230" t="inlineStr">
        <is>
          <t>00.02.2026</t>
        </is>
      </c>
      <c r="M644" s="230" t="n"/>
      <c r="N644" s="230" t="n"/>
      <c r="O644" s="230" t="inlineStr">
        <is>
          <t>00.01.2029</t>
        </is>
      </c>
      <c r="P644" s="230" t="n"/>
      <c r="Q644" s="230" t="n"/>
      <c r="R644" s="235" t="n">
        <v>124</v>
      </c>
      <c r="S644" s="230" t="n">
        <v>1600</v>
      </c>
      <c r="T644" s="230" t="n"/>
      <c r="U644" s="235">
        <f>R644*S644+T644</f>
        <v/>
      </c>
    </row>
    <row r="645" hidden="1" ht="11.85" customHeight="1">
      <c r="A645" s="7" t="inlineStr">
        <is>
          <t>PP</t>
        </is>
      </c>
      <c r="B645" s="300" t="inlineStr">
        <is>
          <t>18.05.2026</t>
        </is>
      </c>
      <c r="C645" s="7" t="inlineStr">
        <is>
          <t>SSMC0172026</t>
        </is>
      </c>
      <c r="D645" s="321" t="n">
        <v>2600371</v>
      </c>
      <c r="E645" s="7" t="inlineStr">
        <is>
          <t>PP0083</t>
        </is>
      </c>
      <c r="F645" s="48" t="inlineStr">
        <is>
          <t>Silver Aluminum/Polyethylene Seal Roll 150 µm 80 mm width</t>
        </is>
      </c>
      <c r="G645" s="323" t="n">
        <v>2026000371</v>
      </c>
      <c r="H645" s="7" t="inlineStr">
        <is>
          <t>Shijiazhuang Huangdao i.&amp;E. Co,.Ltd</t>
        </is>
      </c>
      <c r="I645" s="7" t="inlineStr">
        <is>
          <t>Shijiazhuang Huangdao i.&amp;E. Co,.Ltd</t>
        </is>
      </c>
      <c r="J645" s="327" t="inlineStr">
        <is>
          <t>HD2026-ZN0107</t>
        </is>
      </c>
      <c r="L645" s="7" t="inlineStr">
        <is>
          <t>00.02.2026</t>
        </is>
      </c>
      <c r="O645" s="7" t="inlineStr">
        <is>
          <t>00.02.2028</t>
        </is>
      </c>
      <c r="R645" s="49" t="n">
        <v>27</v>
      </c>
      <c r="S645" s="7" t="n">
        <v>17</v>
      </c>
      <c r="T645" s="7" t="n">
        <v>11.2</v>
      </c>
      <c r="U645" s="235">
        <f>R645*S645+T645</f>
        <v/>
      </c>
    </row>
    <row r="646" hidden="1" ht="11.85" customHeight="1">
      <c r="A646" s="353" t="inlineStr">
        <is>
          <t>BP</t>
        </is>
      </c>
      <c r="B646" s="334" t="inlineStr">
        <is>
          <t>31.05.2026</t>
        </is>
      </c>
      <c r="C646" s="334" t="inlineStr">
        <is>
          <t>SSMC1732025</t>
        </is>
      </c>
      <c r="D646" s="334" t="n">
        <v>2600372</v>
      </c>
      <c r="E646" s="354" t="inlineStr">
        <is>
          <t>BP0055</t>
        </is>
      </c>
      <c r="F646" s="355" t="inlineStr">
        <is>
          <t>G1000 Bulk</t>
        </is>
      </c>
      <c r="G646" s="336" t="n">
        <v>2026000372</v>
      </c>
      <c r="H646" s="334" t="inlineStr">
        <is>
          <t>E-Pharma Trento S.p.A.</t>
        </is>
      </c>
      <c r="I646" s="334" t="inlineStr">
        <is>
          <t>E-Pharma Trento S.p.A.</t>
        </is>
      </c>
      <c r="J646" s="354" t="inlineStr">
        <is>
          <t>26362044</t>
        </is>
      </c>
      <c r="K646" s="337" t="n"/>
      <c r="L646" s="354" t="inlineStr">
        <is>
          <t>07.04.2026</t>
        </is>
      </c>
      <c r="M646" s="334" t="n"/>
      <c r="N646" s="354" t="n">
        <v>10.2026</v>
      </c>
      <c r="O646" s="334" t="n"/>
      <c r="P646" s="334" t="n"/>
      <c r="Q646" s="334" t="n"/>
      <c r="R646" s="354" t="n">
        <v>10</v>
      </c>
      <c r="S646" s="354" t="n">
        <v>46.4</v>
      </c>
      <c r="T646" s="334" t="n"/>
      <c r="U646" s="235">
        <f>R646*S646+T646</f>
        <v/>
      </c>
      <c r="W646" s="7" t="n">
        <v>1</v>
      </c>
    </row>
    <row r="647" hidden="1" ht="11.85" customHeight="1">
      <c r="A647" s="336" t="inlineStr">
        <is>
          <t>BP</t>
        </is>
      </c>
      <c r="B647" s="334" t="inlineStr">
        <is>
          <t>31.05.2026</t>
        </is>
      </c>
      <c r="C647" s="334" t="inlineStr">
        <is>
          <t>SSMC1732025</t>
        </is>
      </c>
      <c r="D647" s="334" t="n">
        <v>2600373</v>
      </c>
      <c r="E647" s="356" t="inlineStr">
        <is>
          <t>BP0001</t>
        </is>
      </c>
      <c r="F647" s="357" t="inlineStr">
        <is>
          <t>Inovari Plus-Bulk</t>
        </is>
      </c>
      <c r="G647" s="336" t="n">
        <v>2026000373</v>
      </c>
      <c r="H647" s="334" t="inlineStr">
        <is>
          <t>E-Pharma Trento S.p.A.</t>
        </is>
      </c>
      <c r="I647" s="334" t="inlineStr">
        <is>
          <t>E-Pharma Trento S.p.A.</t>
        </is>
      </c>
      <c r="J647" s="356" t="inlineStr">
        <is>
          <t>26362074</t>
        </is>
      </c>
      <c r="K647" s="337" t="n"/>
      <c r="L647" s="356" t="inlineStr">
        <is>
          <t>08.04.2026</t>
        </is>
      </c>
      <c r="M647" s="334" t="n"/>
      <c r="N647" s="354" t="n">
        <v>10.2026</v>
      </c>
      <c r="O647" s="334" t="n"/>
      <c r="P647" s="334" t="n"/>
      <c r="Q647" s="334" t="n"/>
      <c r="R647" s="356" t="n">
        <v>12</v>
      </c>
      <c r="S647" s="356" t="n">
        <v>44.2</v>
      </c>
      <c r="T647" s="334" t="n">
        <v>45.8</v>
      </c>
      <c r="U647" s="235">
        <f>R647*S647+T647</f>
        <v/>
      </c>
      <c r="W647" s="7" t="n">
        <v>1</v>
      </c>
    </row>
    <row r="648" hidden="1" ht="11.85" customHeight="1">
      <c r="A648" s="336" t="inlineStr">
        <is>
          <t>BP</t>
        </is>
      </c>
      <c r="B648" s="334" t="inlineStr">
        <is>
          <t>31.05.2026</t>
        </is>
      </c>
      <c r="C648" s="334" t="inlineStr">
        <is>
          <t>SSMC1732025</t>
        </is>
      </c>
      <c r="D648" s="334" t="n">
        <v>2600374</v>
      </c>
      <c r="E648" s="356" t="inlineStr">
        <is>
          <t>BP0001</t>
        </is>
      </c>
      <c r="F648" s="357" t="inlineStr">
        <is>
          <t>Inovari Plus-Bulk</t>
        </is>
      </c>
      <c r="G648" s="336" t="n">
        <v>2026000374</v>
      </c>
      <c r="H648" s="334" t="inlineStr">
        <is>
          <t>E-Pharma Trento S.p.A.</t>
        </is>
      </c>
      <c r="I648" s="334" t="inlineStr">
        <is>
          <t>E-Pharma Trento S.p.A.</t>
        </is>
      </c>
      <c r="J648" s="356" t="inlineStr">
        <is>
          <t>26362075</t>
        </is>
      </c>
      <c r="K648" s="337" t="n"/>
      <c r="L648" s="356" t="inlineStr">
        <is>
          <t>08.04.2026</t>
        </is>
      </c>
      <c r="M648" s="334" t="n"/>
      <c r="N648" s="354" t="n">
        <v>10.2026</v>
      </c>
      <c r="O648" s="334" t="n"/>
      <c r="P648" s="334" t="n"/>
      <c r="Q648" s="334" t="n"/>
      <c r="R648" s="356" t="n">
        <v>12</v>
      </c>
      <c r="S648" s="356" t="n">
        <v>44.6</v>
      </c>
      <c r="T648" s="334" t="n">
        <v>45.2</v>
      </c>
      <c r="U648" s="235">
        <f>R648*S648+T648</f>
        <v/>
      </c>
      <c r="W648" s="7" t="n">
        <v>1</v>
      </c>
    </row>
    <row r="649" hidden="1" ht="11.85" customHeight="1">
      <c r="A649" s="336" t="inlineStr">
        <is>
          <t>BP</t>
        </is>
      </c>
      <c r="B649" s="334" t="inlineStr">
        <is>
          <t>31.05.2026</t>
        </is>
      </c>
      <c r="C649" s="334" t="inlineStr">
        <is>
          <t>SSMC1732025</t>
        </is>
      </c>
      <c r="D649" s="334" t="n">
        <v>2600375</v>
      </c>
      <c r="E649" s="358" t="inlineStr">
        <is>
          <t>BP0057</t>
        </is>
      </c>
      <c r="F649" s="359" t="inlineStr">
        <is>
          <t>Prox Forte/Prime Ultra Bulk</t>
        </is>
      </c>
      <c r="G649" s="336" t="n">
        <v>2026000375</v>
      </c>
      <c r="H649" s="334" t="inlineStr">
        <is>
          <t>E-Pharma Trento S.p.A.</t>
        </is>
      </c>
      <c r="I649" s="334" t="inlineStr">
        <is>
          <t>E-Pharma Trento S.p.A.</t>
        </is>
      </c>
      <c r="J649" s="358" t="inlineStr">
        <is>
          <t>26362063</t>
        </is>
      </c>
      <c r="K649" s="337" t="n"/>
      <c r="L649" s="358" t="inlineStr">
        <is>
          <t>09.04.2026</t>
        </is>
      </c>
      <c r="M649" s="334" t="n"/>
      <c r="N649" s="354" t="n">
        <v>10.2026</v>
      </c>
      <c r="O649" s="334" t="n"/>
      <c r="P649" s="334" t="n"/>
      <c r="Q649" s="334" t="n"/>
      <c r="R649" s="358" t="n">
        <v>12</v>
      </c>
      <c r="S649" s="358" t="n">
        <v>42.1</v>
      </c>
      <c r="T649" s="334" t="n">
        <v>41.6</v>
      </c>
      <c r="U649" s="235">
        <f>R649*S649+T649</f>
        <v/>
      </c>
      <c r="W649" s="7" t="n">
        <v>1</v>
      </c>
    </row>
    <row r="650" hidden="1" ht="11.85" customHeight="1">
      <c r="A650" s="336" t="inlineStr">
        <is>
          <t>BP</t>
        </is>
      </c>
      <c r="B650" s="334" t="inlineStr">
        <is>
          <t>31.05.2026</t>
        </is>
      </c>
      <c r="C650" s="334" t="inlineStr">
        <is>
          <t>SSMC1732025</t>
        </is>
      </c>
      <c r="D650" s="334" t="n">
        <v>2600376</v>
      </c>
      <c r="E650" s="358" t="inlineStr">
        <is>
          <t>BP0057</t>
        </is>
      </c>
      <c r="F650" s="359" t="inlineStr">
        <is>
          <t>Prox Forte/Prime Ultra Bulk</t>
        </is>
      </c>
      <c r="G650" s="336" t="n">
        <v>2026000376</v>
      </c>
      <c r="H650" s="334" t="inlineStr">
        <is>
          <t>E-Pharma Trento S.p.A.</t>
        </is>
      </c>
      <c r="I650" s="334" t="inlineStr">
        <is>
          <t>E-Pharma Trento S.p.A.</t>
        </is>
      </c>
      <c r="J650" s="358" t="inlineStr">
        <is>
          <t>26362064</t>
        </is>
      </c>
      <c r="K650" s="337" t="n"/>
      <c r="L650" s="358" t="inlineStr">
        <is>
          <t>10.04.2026</t>
        </is>
      </c>
      <c r="M650" s="334" t="n"/>
      <c r="N650" s="354" t="n">
        <v>10.2026</v>
      </c>
      <c r="O650" s="334" t="n"/>
      <c r="P650" s="334" t="n"/>
      <c r="Q650" s="334" t="n"/>
      <c r="R650" s="358" t="n">
        <v>11</v>
      </c>
      <c r="S650" s="358" t="n">
        <v>45.4</v>
      </c>
      <c r="T650" s="334" t="n">
        <v>45</v>
      </c>
      <c r="U650" s="235">
        <f>R650*S650+T650</f>
        <v/>
      </c>
      <c r="W650" s="7" t="n">
        <v>1</v>
      </c>
    </row>
    <row r="651" hidden="1" ht="11.85" customHeight="1">
      <c r="A651" s="336" t="inlineStr">
        <is>
          <t>BP</t>
        </is>
      </c>
      <c r="B651" s="334" t="inlineStr">
        <is>
          <t>31.05.2026</t>
        </is>
      </c>
      <c r="C651" s="334" t="inlineStr">
        <is>
          <t>SSMC1732025</t>
        </is>
      </c>
      <c r="D651" s="334" t="n">
        <v>2600377</v>
      </c>
      <c r="E651" s="358" t="inlineStr">
        <is>
          <t>BP0057</t>
        </is>
      </c>
      <c r="F651" s="359" t="inlineStr">
        <is>
          <t>Prox Forte/Prime Ultra Bulk</t>
        </is>
      </c>
      <c r="G651" s="336" t="n">
        <v>2026000377</v>
      </c>
      <c r="H651" s="334" t="inlineStr">
        <is>
          <t>E-Pharma Trento S.p.A.</t>
        </is>
      </c>
      <c r="I651" s="334" t="inlineStr">
        <is>
          <t>E-Pharma Trento S.p.A.</t>
        </is>
      </c>
      <c r="J651" s="358" t="inlineStr">
        <is>
          <t>26362065</t>
        </is>
      </c>
      <c r="K651" s="337" t="n"/>
      <c r="L651" s="358" t="inlineStr">
        <is>
          <t>09.04.2026</t>
        </is>
      </c>
      <c r="M651" s="334" t="n"/>
      <c r="N651" s="354" t="n">
        <v>10.2026</v>
      </c>
      <c r="O651" s="334" t="n"/>
      <c r="P651" s="334" t="n"/>
      <c r="Q651" s="334" t="n"/>
      <c r="R651" s="358" t="n">
        <v>11</v>
      </c>
      <c r="S651" s="358" t="n">
        <v>45.2</v>
      </c>
      <c r="T651" s="334" t="n">
        <v>44.8</v>
      </c>
      <c r="U651" s="235">
        <f>R651*S651+T651</f>
        <v/>
      </c>
      <c r="W651" s="7" t="n">
        <v>1</v>
      </c>
    </row>
    <row r="652" hidden="1" ht="11.85" customHeight="1">
      <c r="A652" s="336" t="inlineStr">
        <is>
          <t>BP</t>
        </is>
      </c>
      <c r="B652" s="334" t="inlineStr">
        <is>
          <t>31.05.2026</t>
        </is>
      </c>
      <c r="C652" s="334" t="inlineStr">
        <is>
          <t>SSMC1732025</t>
        </is>
      </c>
      <c r="D652" s="334" t="n">
        <v>2600378</v>
      </c>
      <c r="E652" s="358" t="inlineStr">
        <is>
          <t>BP0057</t>
        </is>
      </c>
      <c r="F652" s="359" t="inlineStr">
        <is>
          <t>Prox Forte/Prime Ultra Bulk</t>
        </is>
      </c>
      <c r="G652" s="336" t="n">
        <v>2026000378</v>
      </c>
      <c r="H652" s="334" t="inlineStr">
        <is>
          <t>E-Pharma Trento S.p.A.</t>
        </is>
      </c>
      <c r="I652" s="334" t="inlineStr">
        <is>
          <t>E-Pharma Trento S.p.A.</t>
        </is>
      </c>
      <c r="J652" s="358" t="inlineStr">
        <is>
          <t>26362066</t>
        </is>
      </c>
      <c r="K652" s="337" t="n"/>
      <c r="L652" s="358" t="inlineStr">
        <is>
          <t>09.04.2026</t>
        </is>
      </c>
      <c r="M652" s="334" t="n"/>
      <c r="N652" s="354" t="n">
        <v>10.2026</v>
      </c>
      <c r="O652" s="334" t="n"/>
      <c r="P652" s="334" t="n"/>
      <c r="Q652" s="334" t="n"/>
      <c r="R652" s="358" t="n">
        <v>9</v>
      </c>
      <c r="S652" s="358" t="n">
        <v>43.9</v>
      </c>
      <c r="T652" s="334" t="n">
        <v>43.5</v>
      </c>
      <c r="U652" s="235">
        <f>R652*S652+T652</f>
        <v/>
      </c>
      <c r="W652" s="7" t="n">
        <v>1</v>
      </c>
    </row>
    <row r="653" hidden="1" ht="11.85" customHeight="1">
      <c r="A653" s="336" t="inlineStr">
        <is>
          <t>BP</t>
        </is>
      </c>
      <c r="B653" s="334" t="inlineStr">
        <is>
          <t>31.05.2026</t>
        </is>
      </c>
      <c r="C653" s="334" t="inlineStr">
        <is>
          <t>SSMC1732025</t>
        </is>
      </c>
      <c r="D653" s="334" t="n">
        <v>2600379</v>
      </c>
      <c r="E653" s="358" t="inlineStr">
        <is>
          <t>BP0057</t>
        </is>
      </c>
      <c r="F653" s="359" t="inlineStr">
        <is>
          <t>Prox Forte/Prime Ultra Bulk</t>
        </is>
      </c>
      <c r="G653" s="336" t="n">
        <v>2026000379</v>
      </c>
      <c r="H653" s="334" t="inlineStr">
        <is>
          <t>E-Pharma Trento S.p.A.</t>
        </is>
      </c>
      <c r="I653" s="334" t="inlineStr">
        <is>
          <t>E-Pharma Trento S.p.A.</t>
        </is>
      </c>
      <c r="J653" s="358" t="inlineStr">
        <is>
          <t>26362067</t>
        </is>
      </c>
      <c r="K653" s="337" t="n"/>
      <c r="L653" s="358" t="inlineStr">
        <is>
          <t>10.04.2026</t>
        </is>
      </c>
      <c r="M653" s="334" t="n"/>
      <c r="N653" s="354" t="n">
        <v>10.2026</v>
      </c>
      <c r="O653" s="334" t="n"/>
      <c r="P653" s="334" t="n"/>
      <c r="Q653" s="334" t="n"/>
      <c r="R653" s="358" t="n">
        <v>11</v>
      </c>
      <c r="S653" s="358" t="n">
        <v>45.4</v>
      </c>
      <c r="T653" s="334" t="n">
        <v>45.6</v>
      </c>
      <c r="U653" s="235">
        <f>R653*S653+T653</f>
        <v/>
      </c>
      <c r="W653" s="7" t="n">
        <v>1</v>
      </c>
    </row>
    <row r="654" hidden="1" ht="11.85" customHeight="1">
      <c r="A654" s="7" t="inlineStr">
        <is>
          <t>SP</t>
        </is>
      </c>
      <c r="B654" s="7" t="inlineStr">
        <is>
          <t>04.06.2026</t>
        </is>
      </c>
      <c r="C654" s="7" t="inlineStr">
        <is>
          <t>SSMC0972026</t>
        </is>
      </c>
      <c r="D654" s="7" t="n">
        <v>2600380</v>
      </c>
      <c r="E654" s="360" t="inlineStr">
        <is>
          <t>SP0222</t>
        </is>
      </c>
      <c r="F654" s="361" t="inlineStr">
        <is>
          <t>Pamphlet-Forti Sachet</t>
        </is>
      </c>
      <c r="G654" s="7" t="n">
        <v>2026000380</v>
      </c>
      <c r="H654" s="7" t="inlineStr">
        <is>
          <t>Al-Hayat House Factory for Product Packaging Co.</t>
        </is>
      </c>
      <c r="I654" s="7" t="inlineStr">
        <is>
          <t>Al-Hayat House Factory for Product Packaging Co.</t>
        </is>
      </c>
      <c r="J654" s="111" t="inlineStr">
        <is>
          <t>PR-26127</t>
        </is>
      </c>
      <c r="L654" s="7" t="inlineStr">
        <is>
          <t>04.06.2026</t>
        </is>
      </c>
      <c r="N654" s="7" t="inlineStr">
        <is>
          <t>03.06.2029</t>
        </is>
      </c>
      <c r="R654" s="49" t="n">
        <v>1</v>
      </c>
      <c r="S654" s="7" t="n">
        <v>11000</v>
      </c>
      <c r="U654" s="235">
        <f>R654*S654+T654</f>
        <v/>
      </c>
    </row>
    <row r="655" hidden="1" ht="11.85" customFormat="1" customHeight="1" s="366">
      <c r="A655" s="366" t="inlineStr">
        <is>
          <t>SF</t>
        </is>
      </c>
      <c r="B655" s="366" t="inlineStr">
        <is>
          <t>07.06.2026</t>
        </is>
      </c>
      <c r="C655" s="366" t="inlineStr">
        <is>
          <t>DOL-2026-024 REV.1</t>
        </is>
      </c>
      <c r="D655" s="366" t="n">
        <v>2600381</v>
      </c>
      <c r="E655" s="366" t="inlineStr">
        <is>
          <t>SF0216</t>
        </is>
      </c>
      <c r="F655" s="367" t="inlineStr">
        <is>
          <t>Polyglactin 910 AB Violet Size 1, 70cm, J needle, Taper Cutting, 31mm Ref.No FAS614ABG</t>
        </is>
      </c>
      <c r="G655" s="366" t="n">
        <v>2026000381</v>
      </c>
      <c r="H655" s="366" t="inlineStr">
        <is>
          <t>FUTURA SURGICARE PVT LTD</t>
        </is>
      </c>
      <c r="I655" s="366" t="inlineStr">
        <is>
          <t>FUTURA SURGICARE PVT LTD</t>
        </is>
      </c>
      <c r="J655" s="368" t="inlineStr">
        <is>
          <t>26S0888</t>
        </is>
      </c>
      <c r="K655" s="367" t="n"/>
      <c r="L655" s="366" t="inlineStr">
        <is>
          <t>00.04.2026</t>
        </is>
      </c>
      <c r="N655" s="366" t="inlineStr">
        <is>
          <t>00.03.2031</t>
        </is>
      </c>
      <c r="R655" s="369" t="n">
        <v>1</v>
      </c>
      <c r="S655" s="366" t="n">
        <v>1800</v>
      </c>
      <c r="U655" s="369">
        <f>R655*S655+T655</f>
        <v/>
      </c>
      <c r="Y655" s="370" t="n"/>
      <c r="AE655" s="371" t="n"/>
    </row>
    <row r="656" hidden="1" ht="11.85" customFormat="1" customHeight="1" s="366">
      <c r="A656" s="366" t="inlineStr">
        <is>
          <t>SP</t>
        </is>
      </c>
      <c r="B656" s="366" t="inlineStr">
        <is>
          <t>07.06.2026</t>
        </is>
      </c>
      <c r="C656" s="366" t="inlineStr">
        <is>
          <t>DOL-2026-024 REV.1</t>
        </is>
      </c>
      <c r="D656" s="366" t="n">
        <v>2600382</v>
      </c>
      <c r="E656" s="366" t="inlineStr">
        <is>
          <t>SP0407</t>
        </is>
      </c>
      <c r="F656" s="367" t="inlineStr">
        <is>
          <t>BOX- Polyglactin 910 AB Violet Size 1, 70cm, J needle, Taper Cutting, 31mm Ref.No FAS614ABG</t>
        </is>
      </c>
      <c r="G656" s="366" t="n">
        <v>2026000382</v>
      </c>
      <c r="H656" s="366" t="inlineStr">
        <is>
          <t>FUTURA SURGICARE PVT LTD</t>
        </is>
      </c>
      <c r="I656" s="366" t="inlineStr">
        <is>
          <t>FUTURA SURGICARE PVT LTD</t>
        </is>
      </c>
      <c r="J656" s="368" t="inlineStr">
        <is>
          <t>26S0888</t>
        </is>
      </c>
      <c r="K656" s="367" t="n"/>
      <c r="L656" s="366" t="inlineStr">
        <is>
          <t>00.04.2026</t>
        </is>
      </c>
      <c r="N656" s="366" t="inlineStr">
        <is>
          <t>00.03.2031</t>
        </is>
      </c>
      <c r="R656" s="369" t="n">
        <v>1</v>
      </c>
      <c r="S656" s="366" t="n">
        <v>150</v>
      </c>
      <c r="U656" s="369">
        <f>R656*S656+T656</f>
        <v/>
      </c>
      <c r="Y656" s="370" t="n"/>
      <c r="AE656" s="371" t="n"/>
    </row>
    <row r="657" hidden="1" ht="11.85" customFormat="1" customHeight="1" s="366">
      <c r="A657" s="366" t="inlineStr">
        <is>
          <t>SP</t>
        </is>
      </c>
      <c r="B657" s="366" t="inlineStr">
        <is>
          <t>07.06.2026</t>
        </is>
      </c>
      <c r="C657" s="366" t="inlineStr">
        <is>
          <t>DOL-2026-024 REV.1</t>
        </is>
      </c>
      <c r="D657" s="366" t="n">
        <v>2600383</v>
      </c>
      <c r="E657" s="366" t="inlineStr">
        <is>
          <t>SP0408</t>
        </is>
      </c>
      <c r="F657" s="367" t="inlineStr">
        <is>
          <t>Cover Box- Polyglactin 910 AB Violet Size 1, 70cm, J needle, Taper Cutting, 31mm Ref.No FAS614ABG</t>
        </is>
      </c>
      <c r="G657" s="366" t="n">
        <v>2026000383</v>
      </c>
      <c r="H657" s="366" t="inlineStr">
        <is>
          <t>FUTURA SURGICARE PVT LTD</t>
        </is>
      </c>
      <c r="I657" s="366" t="inlineStr">
        <is>
          <t>FUTURA SURGICARE PVT LTD</t>
        </is>
      </c>
      <c r="J657" s="368" t="inlineStr">
        <is>
          <t>26S0888</t>
        </is>
      </c>
      <c r="K657" s="367" t="n"/>
      <c r="L657" s="366" t="inlineStr">
        <is>
          <t>00.04.2026</t>
        </is>
      </c>
      <c r="N657" s="366" t="inlineStr">
        <is>
          <t>00.03.2031</t>
        </is>
      </c>
      <c r="R657" s="369" t="n">
        <v>1</v>
      </c>
      <c r="S657" s="366" t="n">
        <v>150</v>
      </c>
      <c r="U657" s="369">
        <f>R657*S657+T657</f>
        <v/>
      </c>
      <c r="Y657" s="370" t="n"/>
      <c r="AE657" s="371" t="n"/>
    </row>
    <row r="658" hidden="1" ht="11.85" customFormat="1" customHeight="1" s="366">
      <c r="A658" s="366" t="inlineStr">
        <is>
          <t>SF</t>
        </is>
      </c>
      <c r="B658" s="366" t="inlineStr">
        <is>
          <t>07.06.2026</t>
        </is>
      </c>
      <c r="C658" s="366" t="inlineStr">
        <is>
          <t>DOL-2026-030</t>
        </is>
      </c>
      <c r="D658" s="366" t="n">
        <v>2600384</v>
      </c>
      <c r="E658" s="372" t="inlineStr">
        <is>
          <t>SF0159</t>
        </is>
      </c>
      <c r="F658" s="373" t="inlineStr">
        <is>
          <t>Polydioxanone AB Barbed Violet Size 3/0, 15cm, 1/2 Circle, Taper Point, 26mm Ref. FAS082ABK</t>
        </is>
      </c>
      <c r="G658" s="366" t="n">
        <v>2026000384</v>
      </c>
      <c r="H658" s="366" t="inlineStr">
        <is>
          <t>FUTURA SURGICARE PVT LTD</t>
        </is>
      </c>
      <c r="I658" s="366" t="inlineStr">
        <is>
          <t>FUTURA SURGICARE PVT LTD</t>
        </is>
      </c>
      <c r="J658" s="368" t="inlineStr">
        <is>
          <t>26S1270</t>
        </is>
      </c>
      <c r="K658" s="367" t="n"/>
      <c r="L658" s="366" t="inlineStr">
        <is>
          <t>00.05.2026</t>
        </is>
      </c>
      <c r="N658" s="366" t="inlineStr">
        <is>
          <t>00.04.2031</t>
        </is>
      </c>
      <c r="R658" s="369" t="n">
        <v>1</v>
      </c>
      <c r="S658" s="366" t="n">
        <v>480</v>
      </c>
      <c r="U658" s="369">
        <f>R658*S658+T658</f>
        <v/>
      </c>
      <c r="Y658" s="370" t="n"/>
      <c r="AE658" s="371" t="n"/>
    </row>
    <row r="659" hidden="1" ht="11.85" customFormat="1" customHeight="1" s="366">
      <c r="A659" s="366" t="inlineStr">
        <is>
          <t>SP</t>
        </is>
      </c>
      <c r="B659" s="366" t="inlineStr">
        <is>
          <t>07.06.2026</t>
        </is>
      </c>
      <c r="C659" s="366" t="inlineStr">
        <is>
          <t>DOL-2026-030</t>
        </is>
      </c>
      <c r="D659" s="366" t="n">
        <v>2600385</v>
      </c>
      <c r="E659" s="372" t="inlineStr">
        <is>
          <t>SP0244</t>
        </is>
      </c>
      <c r="F659" s="373" t="inlineStr">
        <is>
          <t>Box-Polydioxanone AB Barbed Violet Size 3/0, 15cm, 1/2 Circle, Taper Point, 26mm Ref. FAS082ABK</t>
        </is>
      </c>
      <c r="G659" s="366" t="n">
        <v>2026000385</v>
      </c>
      <c r="H659" s="366" t="inlineStr">
        <is>
          <t>FUTURA SURGICARE PVT LTD</t>
        </is>
      </c>
      <c r="I659" s="366" t="inlineStr">
        <is>
          <t>FUTURA SURGICARE PVT LTD</t>
        </is>
      </c>
      <c r="J659" s="368" t="inlineStr">
        <is>
          <t>26S1270</t>
        </is>
      </c>
      <c r="K659" s="367" t="n"/>
      <c r="L659" s="366" t="inlineStr">
        <is>
          <t>00.05.2026</t>
        </is>
      </c>
      <c r="N659" s="366" t="inlineStr">
        <is>
          <t>00.04.2031</t>
        </is>
      </c>
      <c r="R659" s="369" t="n">
        <v>1</v>
      </c>
      <c r="S659" s="366" t="n">
        <v>40</v>
      </c>
      <c r="U659" s="369">
        <f>R659*S659+T659</f>
        <v/>
      </c>
      <c r="Y659" s="370" t="n"/>
      <c r="AE659" s="371" t="n"/>
    </row>
    <row r="660" hidden="1" ht="11.85" customFormat="1" customHeight="1" s="374">
      <c r="A660" s="374" t="inlineStr">
        <is>
          <t>PP</t>
        </is>
      </c>
      <c r="B660" s="374" t="inlineStr">
        <is>
          <t>07.06.2026</t>
        </is>
      </c>
      <c r="C660" s="374" t="inlineStr">
        <is>
          <t>SSMC1652025</t>
        </is>
      </c>
      <c r="D660" s="374" t="n">
        <v>2600386</v>
      </c>
      <c r="E660" s="375" t="inlineStr">
        <is>
          <t>PP0040</t>
        </is>
      </c>
      <c r="F660" s="376" t="inlineStr">
        <is>
          <t>Swab Non-sterile plastic shaft and rayon tip</t>
        </is>
      </c>
      <c r="G660" s="374" t="n">
        <v>2026000386</v>
      </c>
      <c r="H660" s="375" t="inlineStr">
        <is>
          <t>Microbiotech S.R.L.</t>
        </is>
      </c>
      <c r="I660" s="374" t="inlineStr">
        <is>
          <t>Propharm International S.R.L.</t>
        </is>
      </c>
      <c r="J660" s="377" t="inlineStr">
        <is>
          <t>25.11.25</t>
        </is>
      </c>
      <c r="K660" s="378" t="n"/>
      <c r="L660" s="374" t="inlineStr">
        <is>
          <t>00.10.2025</t>
        </is>
      </c>
      <c r="N660" s="374" t="inlineStr">
        <is>
          <t>00.10.2030</t>
        </is>
      </c>
      <c r="R660" s="379" t="n">
        <v>48</v>
      </c>
      <c r="S660" s="374" t="n">
        <v>4000</v>
      </c>
      <c r="U660" s="379">
        <f>R660*S660+T660</f>
        <v/>
      </c>
      <c r="Y660" s="380" t="n"/>
      <c r="AE660" s="381" t="n"/>
    </row>
    <row r="661" hidden="1" ht="11.85" customFormat="1" customHeight="1" s="374">
      <c r="A661" s="374" t="inlineStr">
        <is>
          <t>PP</t>
        </is>
      </c>
      <c r="B661" s="374" t="inlineStr">
        <is>
          <t>07.06.2026</t>
        </is>
      </c>
      <c r="C661" s="382" t="inlineStr">
        <is>
          <t>SSMC1652025</t>
        </is>
      </c>
      <c r="D661" s="374" t="n">
        <v>2600387</v>
      </c>
      <c r="E661" s="375" t="inlineStr">
        <is>
          <t>PP0026</t>
        </is>
      </c>
      <c r="F661" s="376" t="inlineStr">
        <is>
          <t>Inner plastic tube (HDPE) for Applicator 3 ml-OMAS</t>
        </is>
      </c>
      <c r="G661" s="374" t="n">
        <v>2026000387</v>
      </c>
      <c r="H661" s="382" t="inlineStr">
        <is>
          <t>Idea Stampi S.r.l.</t>
        </is>
      </c>
      <c r="I661" s="382" t="inlineStr">
        <is>
          <t>Idea Stampi S.r.l.</t>
        </is>
      </c>
      <c r="J661" s="382" t="inlineStr">
        <is>
          <t>OP12375</t>
        </is>
      </c>
      <c r="K661" s="378" t="n"/>
      <c r="L661" s="382" t="inlineStr">
        <is>
          <t>01.2026</t>
        </is>
      </c>
      <c r="N661" s="382" t="inlineStr">
        <is>
          <t>01.2028</t>
        </is>
      </c>
      <c r="R661" s="382" t="n">
        <v>32</v>
      </c>
      <c r="S661" s="382" t="n">
        <v>3000</v>
      </c>
      <c r="U661" s="379">
        <f>R661*S661+T661</f>
        <v/>
      </c>
      <c r="Y661" s="380" t="n"/>
      <c r="AE661" s="381" t="n"/>
    </row>
    <row r="662" hidden="1" ht="11.85" customFormat="1" customHeight="1" s="374">
      <c r="A662" s="374" t="inlineStr">
        <is>
          <t>PP</t>
        </is>
      </c>
      <c r="B662" s="374" t="inlineStr">
        <is>
          <t>07.06.2026</t>
        </is>
      </c>
      <c r="C662" s="382" t="inlineStr">
        <is>
          <t>SSMC1652025</t>
        </is>
      </c>
      <c r="D662" s="374" t="n">
        <v>2600388</v>
      </c>
      <c r="E662" s="375" t="inlineStr">
        <is>
          <t>PP0026</t>
        </is>
      </c>
      <c r="F662" s="376" t="inlineStr">
        <is>
          <t>Inner plastic tube (HDPE) for Applicator 3 ml-OMAS</t>
        </is>
      </c>
      <c r="G662" s="374" t="n">
        <v>2026000388</v>
      </c>
      <c r="H662" s="382" t="inlineStr">
        <is>
          <t>Idea Stampi S.r.l.</t>
        </is>
      </c>
      <c r="I662" s="382" t="inlineStr">
        <is>
          <t>Idea Stampi S.r.l.</t>
        </is>
      </c>
      <c r="J662" s="382" t="inlineStr">
        <is>
          <t>OP12377</t>
        </is>
      </c>
      <c r="K662" s="378" t="n"/>
      <c r="L662" s="382" t="inlineStr">
        <is>
          <t>02.2026</t>
        </is>
      </c>
      <c r="N662" s="382" t="inlineStr">
        <is>
          <t>02.2028</t>
        </is>
      </c>
      <c r="R662" s="382" t="n">
        <v>35</v>
      </c>
      <c r="S662" s="382" t="n">
        <v>3000</v>
      </c>
      <c r="U662" s="379">
        <f>R662*S662+T662</f>
        <v/>
      </c>
      <c r="Y662" s="380" t="n"/>
      <c r="AE662" s="381" t="n"/>
    </row>
    <row r="663" hidden="1" ht="11.85" customFormat="1" customHeight="1" s="374">
      <c r="A663" s="374" t="inlineStr">
        <is>
          <t>PP</t>
        </is>
      </c>
      <c r="B663" s="374" t="inlineStr">
        <is>
          <t>07.06.2026</t>
        </is>
      </c>
      <c r="C663" s="383" t="inlineStr">
        <is>
          <t>SSMC1652025</t>
        </is>
      </c>
      <c r="D663" s="374" t="n">
        <v>2600389</v>
      </c>
      <c r="E663" s="375" t="inlineStr">
        <is>
          <t>PP0032</t>
        </is>
      </c>
      <c r="F663" s="376" t="inlineStr">
        <is>
          <t>Outer plastic tube (HDPE) for Applicator 3 ml-OMAS</t>
        </is>
      </c>
      <c r="G663" s="374" t="n">
        <v>2026000389</v>
      </c>
      <c r="H663" s="383" t="inlineStr">
        <is>
          <t>Idea Stampi S.r.l.</t>
        </is>
      </c>
      <c r="I663" s="383" t="inlineStr">
        <is>
          <t>Idea Stampi S.r.l.</t>
        </is>
      </c>
      <c r="J663" s="383" t="inlineStr">
        <is>
          <t>OP12385</t>
        </is>
      </c>
      <c r="L663" s="383" t="inlineStr">
        <is>
          <t>02.2026</t>
        </is>
      </c>
      <c r="N663" s="383" t="inlineStr">
        <is>
          <t>02.2028</t>
        </is>
      </c>
      <c r="O663" s="379" t="n"/>
      <c r="R663" s="383" t="n">
        <v>16</v>
      </c>
      <c r="S663" s="383" t="n">
        <v>2000</v>
      </c>
      <c r="U663" s="379">
        <f>R663*S663+T663</f>
        <v/>
      </c>
      <c r="W663" s="380" t="n"/>
      <c r="AC663" s="381" t="n"/>
    </row>
    <row r="664" hidden="1" ht="11.85" customFormat="1" customHeight="1" s="374">
      <c r="A664" s="374" t="inlineStr">
        <is>
          <t>PP</t>
        </is>
      </c>
      <c r="B664" s="374" t="inlineStr">
        <is>
          <t>07.06.2026</t>
        </is>
      </c>
      <c r="C664" s="383" t="inlineStr">
        <is>
          <t>SSMC1652025</t>
        </is>
      </c>
      <c r="D664" s="374" t="n">
        <v>2600390</v>
      </c>
      <c r="E664" s="375" t="inlineStr">
        <is>
          <t>PP0032</t>
        </is>
      </c>
      <c r="F664" s="376" t="inlineStr">
        <is>
          <t>Outer plastic tube (HDPE) for Applicator 3 ml-OMAS</t>
        </is>
      </c>
      <c r="G664" s="374" t="n">
        <v>2026000390</v>
      </c>
      <c r="H664" s="383" t="inlineStr">
        <is>
          <t>Idea Stampi S.r.l.</t>
        </is>
      </c>
      <c r="I664" s="383" t="inlineStr">
        <is>
          <t>Idea Stampi S.r.l.</t>
        </is>
      </c>
      <c r="J664" s="383" t="inlineStr">
        <is>
          <t>OP12386</t>
        </is>
      </c>
      <c r="L664" s="383" t="inlineStr">
        <is>
          <t>03.2026</t>
        </is>
      </c>
      <c r="N664" s="383" t="inlineStr">
        <is>
          <t>03.2028</t>
        </is>
      </c>
      <c r="O664" s="379" t="n"/>
      <c r="R664" s="383" t="n">
        <v>48</v>
      </c>
      <c r="S664" s="383" t="n">
        <v>2000</v>
      </c>
      <c r="U664" s="379">
        <f>R664*S664+T664</f>
        <v/>
      </c>
      <c r="W664" s="380" t="n"/>
      <c r="AC664" s="381" t="n"/>
    </row>
    <row r="665" hidden="1" ht="11.85" customFormat="1" customHeight="1" s="374">
      <c r="A665" s="374" t="inlineStr">
        <is>
          <t>PP</t>
        </is>
      </c>
      <c r="B665" s="374" t="inlineStr">
        <is>
          <t>07.06.2026</t>
        </is>
      </c>
      <c r="C665" s="383" t="inlineStr">
        <is>
          <t>SSMC1652025</t>
        </is>
      </c>
      <c r="D665" s="374" t="n">
        <v>2600391</v>
      </c>
      <c r="E665" s="375" t="inlineStr">
        <is>
          <t>PP0032</t>
        </is>
      </c>
      <c r="F665" s="376" t="inlineStr">
        <is>
          <t>Outer plastic tube (HDPE) for Applicator 3 ml-OMAS</t>
        </is>
      </c>
      <c r="G665" s="374" t="n">
        <v>2026000391</v>
      </c>
      <c r="H665" s="383" t="inlineStr">
        <is>
          <t>Idea Stampi S.r.l.</t>
        </is>
      </c>
      <c r="I665" s="383" t="inlineStr">
        <is>
          <t>Idea Stampi S.r.l.</t>
        </is>
      </c>
      <c r="J665" s="383" t="inlineStr">
        <is>
          <t>OP12618</t>
        </is>
      </c>
      <c r="K665" s="378" t="n"/>
      <c r="L665" s="383" t="inlineStr">
        <is>
          <t>03.2026</t>
        </is>
      </c>
      <c r="N665" s="383" t="inlineStr">
        <is>
          <t>03.2028</t>
        </is>
      </c>
      <c r="R665" s="383" t="n">
        <v>36</v>
      </c>
      <c r="S665" s="383" t="n">
        <v>2000</v>
      </c>
      <c r="U665" s="379">
        <f>R665*S665+T665</f>
        <v/>
      </c>
      <c r="Y665" s="380" t="n"/>
      <c r="AE665" s="381" t="n"/>
    </row>
    <row r="666" hidden="1" ht="11.85" customFormat="1" customHeight="1" s="374">
      <c r="A666" s="374" t="inlineStr">
        <is>
          <t>PP</t>
        </is>
      </c>
      <c r="B666" s="374" t="inlineStr">
        <is>
          <t>07.06.2026</t>
        </is>
      </c>
      <c r="C666" s="384" t="inlineStr">
        <is>
          <t>SSMC1652025</t>
        </is>
      </c>
      <c r="D666" s="374" t="n">
        <v>2600392</v>
      </c>
      <c r="E666" s="376" t="inlineStr">
        <is>
          <t>PP0031</t>
        </is>
      </c>
      <c r="F666" s="376" t="inlineStr">
        <is>
          <t>Medical Sponge size: 54X54X18mm for Applicator</t>
        </is>
      </c>
      <c r="G666" s="374" t="n">
        <v>2026000392</v>
      </c>
      <c r="H666" s="385" t="inlineStr">
        <is>
          <t>Propharm International S.R.L.</t>
        </is>
      </c>
      <c r="I666" s="385" t="inlineStr">
        <is>
          <t>Propharm International S.R.L.</t>
        </is>
      </c>
      <c r="J666" s="377" t="inlineStr">
        <is>
          <t>2509C</t>
        </is>
      </c>
      <c r="K666" s="378" t="n"/>
      <c r="L666" s="374" t="inlineStr">
        <is>
          <t>00.04.2026</t>
        </is>
      </c>
      <c r="N666" s="374" t="inlineStr">
        <is>
          <t>00.04.2028</t>
        </is>
      </c>
      <c r="R666" s="379" t="n">
        <v>1</v>
      </c>
      <c r="S666" s="374" t="n">
        <v>3000</v>
      </c>
      <c r="U666" s="379">
        <f>R666*S666+T666</f>
        <v/>
      </c>
      <c r="Y666" s="380" t="n"/>
      <c r="AE666" s="381" t="n"/>
    </row>
    <row r="667" hidden="1" ht="11.85" customFormat="1" customHeight="1" s="374">
      <c r="A667" s="374" t="inlineStr">
        <is>
          <t>PP</t>
        </is>
      </c>
      <c r="B667" s="374" t="inlineStr">
        <is>
          <t>07.06.2026</t>
        </is>
      </c>
      <c r="C667" s="384" t="inlineStr">
        <is>
          <t>SSMC1652025</t>
        </is>
      </c>
      <c r="D667" s="374" t="n">
        <v>2600393</v>
      </c>
      <c r="E667" s="375" t="inlineStr">
        <is>
          <t>PP0029</t>
        </is>
      </c>
      <c r="F667" s="376" t="inlineStr">
        <is>
          <t>Medical Sponge size: 42X32X10mm for Applicator</t>
        </is>
      </c>
      <c r="G667" s="374" t="n">
        <v>2026000393</v>
      </c>
      <c r="H667" s="385" t="inlineStr">
        <is>
          <t>Propharm International S.R.L.</t>
        </is>
      </c>
      <c r="I667" s="385" t="inlineStr">
        <is>
          <t>Propharm International S.R.L.</t>
        </is>
      </c>
      <c r="J667" s="377" t="inlineStr">
        <is>
          <t>2601A</t>
        </is>
      </c>
      <c r="K667" s="378" t="n"/>
      <c r="L667" s="374" t="inlineStr">
        <is>
          <t>00.04.2026</t>
        </is>
      </c>
      <c r="N667" s="374" t="inlineStr">
        <is>
          <t>00.04.2028</t>
        </is>
      </c>
      <c r="R667" s="379" t="n">
        <v>24</v>
      </c>
      <c r="S667" s="374" t="n">
        <v>10750</v>
      </c>
      <c r="U667" s="379">
        <f>R667*S667+T667</f>
        <v/>
      </c>
      <c r="Y667" s="380" t="n"/>
      <c r="AE667" s="381" t="n"/>
    </row>
    <row r="668" hidden="1" ht="11.85" customFormat="1" customHeight="1" s="366">
      <c r="A668" s="366" t="inlineStr">
        <is>
          <t>SF</t>
        </is>
      </c>
      <c r="B668" s="366" t="inlineStr">
        <is>
          <t>07.06.2026</t>
        </is>
      </c>
      <c r="C668" s="366" t="inlineStr">
        <is>
          <t>DOL-2026-030</t>
        </is>
      </c>
      <c r="D668" s="366" t="n">
        <v>2600394</v>
      </c>
      <c r="E668" s="372" t="inlineStr">
        <is>
          <t>SF0140</t>
        </is>
      </c>
      <c r="F668" s="373" t="inlineStr">
        <is>
          <t>Poliglecaprone 25 AB Barbed Undyed Size 3/0, 45cm, 3/8 Circle, Reverse Cutting, 26mm Ref. No.: FAS566ABK</t>
        </is>
      </c>
      <c r="G668" s="366" t="n">
        <v>2026000394</v>
      </c>
      <c r="H668" s="366" t="inlineStr">
        <is>
          <t>FUTURA SURGICARE PVT LTD</t>
        </is>
      </c>
      <c r="I668" s="366" t="inlineStr">
        <is>
          <t>FUTURA SURGICARE PVT LTD</t>
        </is>
      </c>
      <c r="J668" s="368" t="inlineStr">
        <is>
          <t>26S0969</t>
        </is>
      </c>
      <c r="K668" s="367" t="n"/>
      <c r="L668" s="366" t="inlineStr">
        <is>
          <t>00.04.2026</t>
        </is>
      </c>
      <c r="N668" s="366" t="inlineStr">
        <is>
          <t>00.03.2031</t>
        </is>
      </c>
      <c r="R668" s="369" t="n">
        <v>1</v>
      </c>
      <c r="S668" s="366" t="n">
        <v>600</v>
      </c>
      <c r="U668" s="369">
        <f>R668*S668+T668</f>
        <v/>
      </c>
      <c r="Y668" s="370" t="n"/>
      <c r="AE668" s="371" t="n"/>
    </row>
    <row r="669" hidden="1" ht="11.85" customFormat="1" customHeight="1" s="366">
      <c r="A669" s="366" t="inlineStr">
        <is>
          <t>SP</t>
        </is>
      </c>
      <c r="B669" s="366" t="inlineStr">
        <is>
          <t>07.06.2026</t>
        </is>
      </c>
      <c r="C669" s="366" t="inlineStr">
        <is>
          <t>DOL-2026-030</t>
        </is>
      </c>
      <c r="D669" s="366" t="n">
        <v>2600395</v>
      </c>
      <c r="E669" s="372" t="inlineStr">
        <is>
          <t>SP0236</t>
        </is>
      </c>
      <c r="F669" s="373" t="inlineStr">
        <is>
          <t>Box-Poliglecaprone 25 AB Barbed Undyed Size 3/0, 45cm, 3/8 Circle, Reverse Cutting, 26mm Ref. No.: FAS566ABK</t>
        </is>
      </c>
      <c r="G669" s="366" t="n">
        <v>2026000395</v>
      </c>
      <c r="H669" s="366" t="inlineStr">
        <is>
          <t>FUTURA SURGICARE PVT LTD</t>
        </is>
      </c>
      <c r="I669" s="366" t="inlineStr">
        <is>
          <t>FUTURA SURGICARE PVT LTD</t>
        </is>
      </c>
      <c r="J669" s="368" t="inlineStr">
        <is>
          <t>26S0969</t>
        </is>
      </c>
      <c r="K669" s="367" t="n"/>
      <c r="L669" s="366" t="inlineStr">
        <is>
          <t>00.04.2026</t>
        </is>
      </c>
      <c r="N669" s="366" t="inlineStr">
        <is>
          <t>00.03.2031</t>
        </is>
      </c>
      <c r="R669" s="369" t="n">
        <v>1</v>
      </c>
      <c r="S669" s="366" t="n">
        <v>50</v>
      </c>
      <c r="U669" s="369">
        <f>R669*S669+T669</f>
        <v/>
      </c>
      <c r="Y669" s="370" t="n"/>
      <c r="AE669" s="371" t="n"/>
    </row>
    <row r="670" hidden="1" ht="11.85" customFormat="1" customHeight="1" s="366">
      <c r="A670" s="366" t="inlineStr">
        <is>
          <t>SF</t>
        </is>
      </c>
      <c r="B670" s="366" t="inlineStr">
        <is>
          <t>07.06.2026</t>
        </is>
      </c>
      <c r="C670" s="366" t="inlineStr">
        <is>
          <t>DOL-2026-030</t>
        </is>
      </c>
      <c r="D670" s="366" t="n">
        <v>2600396</v>
      </c>
      <c r="E670" s="372" t="inlineStr">
        <is>
          <t>SF0140</t>
        </is>
      </c>
      <c r="F670" s="373" t="inlineStr">
        <is>
          <t>Poliglecaprone 25 AB Barbed Undyed Size 3/0, 45cm, 3/8 Circle, Reverse Cutting, 26mm Ref. No.: FAS566ABK</t>
        </is>
      </c>
      <c r="G670" s="366" t="n">
        <v>2026000396</v>
      </c>
      <c r="H670" s="366" t="inlineStr">
        <is>
          <t>FUTURA SURGICARE PVT LTD</t>
        </is>
      </c>
      <c r="I670" s="366" t="inlineStr">
        <is>
          <t>FUTURA SURGICARE PVT LTD</t>
        </is>
      </c>
      <c r="J670" s="368" t="inlineStr">
        <is>
          <t>26S0887</t>
        </is>
      </c>
      <c r="K670" s="367" t="n"/>
      <c r="L670" s="366" t="inlineStr">
        <is>
          <t>00.05.2026</t>
        </is>
      </c>
      <c r="N670" s="366" t="inlineStr">
        <is>
          <t>00.04.2031</t>
        </is>
      </c>
      <c r="R670" s="369" t="n">
        <v>1</v>
      </c>
      <c r="S670" s="366" t="n">
        <v>1224</v>
      </c>
      <c r="U670" s="369">
        <f>R670*S670+T670</f>
        <v/>
      </c>
      <c r="Y670" s="370" t="n"/>
      <c r="AE670" s="371" t="n"/>
    </row>
    <row r="671" hidden="1" ht="11.85" customFormat="1" customHeight="1" s="366">
      <c r="A671" s="366" t="inlineStr">
        <is>
          <t>SP</t>
        </is>
      </c>
      <c r="B671" s="366" t="inlineStr">
        <is>
          <t>07.06.2026</t>
        </is>
      </c>
      <c r="C671" s="366" t="inlineStr">
        <is>
          <t>DOL-2026-030</t>
        </is>
      </c>
      <c r="D671" s="366" t="n">
        <v>2600397</v>
      </c>
      <c r="E671" s="372" t="inlineStr">
        <is>
          <t>SP0236</t>
        </is>
      </c>
      <c r="F671" s="373" t="inlineStr">
        <is>
          <t>Box-Poliglecaprone 25 AB Barbed Undyed Size 3/0, 45cm, 3/8 Circle, Reverse Cutting, 26mm Ref. No.: FAS566ABK</t>
        </is>
      </c>
      <c r="G671" s="366" t="n">
        <v>2026000397</v>
      </c>
      <c r="H671" s="366" t="inlineStr">
        <is>
          <t>FUTURA SURGICARE PVT LTD</t>
        </is>
      </c>
      <c r="I671" s="366" t="inlineStr">
        <is>
          <t>FUTURA SURGICARE PVT LTD</t>
        </is>
      </c>
      <c r="J671" s="368" t="inlineStr">
        <is>
          <t>26S0887</t>
        </is>
      </c>
      <c r="K671" s="367" t="n"/>
      <c r="L671" s="366" t="inlineStr">
        <is>
          <t>00.05.2026</t>
        </is>
      </c>
      <c r="N671" s="366" t="inlineStr">
        <is>
          <t>00.04.2031</t>
        </is>
      </c>
      <c r="R671" s="369" t="n">
        <v>1</v>
      </c>
      <c r="S671" s="366" t="n">
        <v>102</v>
      </c>
      <c r="U671" s="369">
        <f>R671*S671+T671</f>
        <v/>
      </c>
      <c r="Y671" s="370" t="n"/>
      <c r="AE671" s="371" t="n"/>
    </row>
    <row r="672" hidden="1" ht="11.85" customFormat="1" customHeight="1" s="366">
      <c r="A672" s="366" t="inlineStr">
        <is>
          <t>SF</t>
        </is>
      </c>
      <c r="B672" s="366" t="inlineStr">
        <is>
          <t>07.06.2026</t>
        </is>
      </c>
      <c r="C672" s="366" t="inlineStr">
        <is>
          <t xml:space="preserve">DOL-2026-029 </t>
        </is>
      </c>
      <c r="D672" s="366" t="n">
        <v>2600398</v>
      </c>
      <c r="E672" s="372" t="inlineStr">
        <is>
          <t>SF0192</t>
        </is>
      </c>
      <c r="F672" s="373" t="inlineStr">
        <is>
          <t>Polyglactin 910 AB Violet Size 5/0, 70cm, 1/2 Circle, Round Body, 17mm Ref. FAS707ABG</t>
        </is>
      </c>
      <c r="G672" s="366" t="n">
        <v>2026000398</v>
      </c>
      <c r="H672" s="366" t="inlineStr">
        <is>
          <t>FUTURA SURGICARE PVT LTD</t>
        </is>
      </c>
      <c r="I672" s="366" t="inlineStr">
        <is>
          <t>FUTURA SURGICARE PVT LTD</t>
        </is>
      </c>
      <c r="J672" s="368" t="inlineStr">
        <is>
          <t>26S1260</t>
        </is>
      </c>
      <c r="K672" s="367" t="n"/>
      <c r="L672" s="366" t="inlineStr">
        <is>
          <t>00.05.2026</t>
        </is>
      </c>
      <c r="N672" s="366" t="inlineStr">
        <is>
          <t>00.04.2031</t>
        </is>
      </c>
      <c r="R672" s="369" t="n">
        <v>1</v>
      </c>
      <c r="S672" s="366" t="n">
        <v>3156</v>
      </c>
      <c r="U672" s="369">
        <f>R672*S672+T672</f>
        <v/>
      </c>
      <c r="Y672" s="370" t="n"/>
      <c r="AE672" s="371" t="n"/>
    </row>
    <row r="673" hidden="1" ht="11.85" customFormat="1" customHeight="1" s="366">
      <c r="A673" s="366" t="inlineStr">
        <is>
          <t>SP</t>
        </is>
      </c>
      <c r="B673" s="366" t="inlineStr">
        <is>
          <t>07.06.2026</t>
        </is>
      </c>
      <c r="C673" s="366" t="inlineStr">
        <is>
          <t xml:space="preserve">DOL-2026-029 </t>
        </is>
      </c>
      <c r="D673" s="366" t="n">
        <v>2600399</v>
      </c>
      <c r="E673" s="372" t="inlineStr">
        <is>
          <t>SP0327</t>
        </is>
      </c>
      <c r="F673" s="373" t="inlineStr">
        <is>
          <t>Box- Polyglactin 910 AB Violet Size 5/0, 70cm, 1/2 Circle, Round Body, 17mm Ref. FAS707ABG</t>
        </is>
      </c>
      <c r="G673" s="366" t="n">
        <v>2026000399</v>
      </c>
      <c r="H673" s="366" t="inlineStr">
        <is>
          <t>FUTURA SURGICARE PVT LTD</t>
        </is>
      </c>
      <c r="I673" s="366" t="inlineStr">
        <is>
          <t>FUTURA SURGICARE PVT LTD</t>
        </is>
      </c>
      <c r="J673" s="368" t="inlineStr">
        <is>
          <t>26S1260</t>
        </is>
      </c>
      <c r="K673" s="367" t="n"/>
      <c r="L673" s="366" t="inlineStr">
        <is>
          <t>00.05.2026</t>
        </is>
      </c>
      <c r="N673" s="366" t="inlineStr">
        <is>
          <t>00.04.2031</t>
        </is>
      </c>
      <c r="R673" s="369" t="n">
        <v>1</v>
      </c>
      <c r="S673" s="366" t="n">
        <v>263</v>
      </c>
      <c r="U673" s="369">
        <f>R673*S673+T673</f>
        <v/>
      </c>
      <c r="Y673" s="370" t="n"/>
      <c r="AE673" s="371" t="n"/>
    </row>
    <row r="674" hidden="1" ht="11.85" customFormat="1" customHeight="1" s="366">
      <c r="A674" s="366" t="inlineStr">
        <is>
          <t>SP</t>
        </is>
      </c>
      <c r="B674" s="366" t="inlineStr">
        <is>
          <t>07.06.2026</t>
        </is>
      </c>
      <c r="C674" s="366" t="inlineStr">
        <is>
          <t xml:space="preserve">DOL-2026-029 </t>
        </is>
      </c>
      <c r="D674" s="366" t="n">
        <v>2600400</v>
      </c>
      <c r="E674" s="372" t="inlineStr">
        <is>
          <t>SP0328</t>
        </is>
      </c>
      <c r="F674" s="373" t="inlineStr">
        <is>
          <t>Cover Box- Polyglactin 910 AB Violet Size 5/0, 70cm, 1/2 Circle, Round Body, 17mm Ref. FAS707ABG</t>
        </is>
      </c>
      <c r="G674" s="366" t="n">
        <v>2026000400</v>
      </c>
      <c r="H674" s="366" t="inlineStr">
        <is>
          <t>FUTURA SURGICARE PVT LTD</t>
        </is>
      </c>
      <c r="I674" s="366" t="inlineStr">
        <is>
          <t>FUTURA SURGICARE PVT LTD</t>
        </is>
      </c>
      <c r="J674" s="368" t="inlineStr">
        <is>
          <t>26S1260</t>
        </is>
      </c>
      <c r="K674" s="367" t="n"/>
      <c r="L674" s="366" t="inlineStr">
        <is>
          <t>00.05.2026</t>
        </is>
      </c>
      <c r="N674" s="366" t="inlineStr">
        <is>
          <t>00.04.2031</t>
        </is>
      </c>
      <c r="R674" s="369" t="n">
        <v>1</v>
      </c>
      <c r="S674" s="366" t="n">
        <v>263</v>
      </c>
      <c r="U674" s="369">
        <f>R674*S674+T674</f>
        <v/>
      </c>
      <c r="Y674" s="370" t="n"/>
      <c r="AE674" s="371" t="n"/>
    </row>
    <row r="675" hidden="1" ht="11.85" customFormat="1" customHeight="1" s="366">
      <c r="A675" s="366" t="inlineStr">
        <is>
          <t>SF</t>
        </is>
      </c>
      <c r="B675" s="366" t="inlineStr">
        <is>
          <t>07.06.2026</t>
        </is>
      </c>
      <c r="C675" s="366" t="inlineStr">
        <is>
          <t>DOL-2026-029</t>
        </is>
      </c>
      <c r="D675" s="366" t="n">
        <v>2600401</v>
      </c>
      <c r="E675" s="372" t="inlineStr">
        <is>
          <t>SF0202</t>
        </is>
      </c>
      <c r="F675" s="373" t="inlineStr">
        <is>
          <t>Polydioxanone AB Violet Size 4/0, 90cm, 1/2 Circle, Taper Point, 17mm  Ref. No. FAS040ABD</t>
        </is>
      </c>
      <c r="G675" s="366" t="n">
        <v>2026000401</v>
      </c>
      <c r="H675" s="366" t="inlineStr">
        <is>
          <t>FUTURA SURGICARE PVT LTD</t>
        </is>
      </c>
      <c r="I675" s="366" t="inlineStr">
        <is>
          <t>FUTURA SURGICARE PVT LTD</t>
        </is>
      </c>
      <c r="J675" s="368" t="inlineStr">
        <is>
          <t>26S1262</t>
        </is>
      </c>
      <c r="K675" s="367" t="n"/>
      <c r="L675" s="366" t="inlineStr">
        <is>
          <t>00.05.2026</t>
        </is>
      </c>
      <c r="N675" s="366" t="inlineStr">
        <is>
          <t>00.04.2031</t>
        </is>
      </c>
      <c r="R675" s="369" t="n">
        <v>1</v>
      </c>
      <c r="S675" s="366" t="n">
        <v>2460</v>
      </c>
      <c r="U675" s="369">
        <f>R675*S675+T675</f>
        <v/>
      </c>
      <c r="Y675" s="370" t="n"/>
      <c r="AE675" s="371" t="n"/>
    </row>
    <row r="676" hidden="1" ht="11.85" customFormat="1" customHeight="1" s="366">
      <c r="A676" s="366" t="inlineStr">
        <is>
          <t>SP</t>
        </is>
      </c>
      <c r="B676" s="366" t="inlineStr">
        <is>
          <t>07.06.2026</t>
        </is>
      </c>
      <c r="C676" s="366" t="inlineStr">
        <is>
          <t>DOL-2026-029</t>
        </is>
      </c>
      <c r="D676" s="366" t="n">
        <v>2600402</v>
      </c>
      <c r="E676" s="372" t="inlineStr">
        <is>
          <t>SP0362</t>
        </is>
      </c>
      <c r="F676" s="373" t="inlineStr">
        <is>
          <t>Box- Polydioxanone AB Violet Size 4/0, 90cm, 1/2 Circle,Taper Point, 17mm Ref. No. FAS040ABD</t>
        </is>
      </c>
      <c r="G676" s="366" t="n">
        <v>2026000402</v>
      </c>
      <c r="H676" s="366" t="inlineStr">
        <is>
          <t>FUTURA SURGICARE PVT LTD</t>
        </is>
      </c>
      <c r="I676" s="366" t="inlineStr">
        <is>
          <t>FUTURA SURGICARE PVT LTD</t>
        </is>
      </c>
      <c r="J676" s="368" t="inlineStr">
        <is>
          <t>26S1262</t>
        </is>
      </c>
      <c r="K676" s="367" t="n"/>
      <c r="L676" s="366" t="inlineStr">
        <is>
          <t>00.05.2026</t>
        </is>
      </c>
      <c r="N676" s="366" t="inlineStr">
        <is>
          <t>00.04.2031</t>
        </is>
      </c>
      <c r="R676" s="369" t="n">
        <v>1</v>
      </c>
      <c r="S676" s="366" t="n">
        <v>205</v>
      </c>
      <c r="U676" s="369">
        <f>R676*S676+T676</f>
        <v/>
      </c>
      <c r="Y676" s="370" t="n"/>
      <c r="AE676" s="371" t="n"/>
    </row>
    <row r="677" hidden="1" ht="11.85" customFormat="1" customHeight="1" s="366">
      <c r="A677" s="366" t="inlineStr">
        <is>
          <t>SP</t>
        </is>
      </c>
      <c r="B677" s="366" t="inlineStr">
        <is>
          <t>07.06.2026</t>
        </is>
      </c>
      <c r="C677" s="366" t="inlineStr">
        <is>
          <t>DOL-2026-029</t>
        </is>
      </c>
      <c r="D677" s="366" t="n">
        <v>2600403</v>
      </c>
      <c r="E677" s="372" t="inlineStr">
        <is>
          <t>SP0373</t>
        </is>
      </c>
      <c r="F677" s="373" t="inlineStr">
        <is>
          <t>Cover Box- Polydioxanone AB Violet Size 4/0, 90cm, 1/2 Circle, Taper Point, 17mm Ref. No. FAS040ABD</t>
        </is>
      </c>
      <c r="G677" s="366" t="n">
        <v>2026000403</v>
      </c>
      <c r="H677" s="366" t="inlineStr">
        <is>
          <t>FUTURA SURGICARE PVT LTD</t>
        </is>
      </c>
      <c r="I677" s="366" t="inlineStr">
        <is>
          <t>FUTURA SURGICARE PVT LTD</t>
        </is>
      </c>
      <c r="J677" s="368" t="inlineStr">
        <is>
          <t>26S1262</t>
        </is>
      </c>
      <c r="K677" s="367" t="n"/>
      <c r="L677" s="366" t="inlineStr">
        <is>
          <t>00.05.2026</t>
        </is>
      </c>
      <c r="N677" s="366" t="inlineStr">
        <is>
          <t>00.04.2031</t>
        </is>
      </c>
      <c r="R677" s="369" t="n">
        <v>1</v>
      </c>
      <c r="S677" s="366" t="n">
        <v>205</v>
      </c>
      <c r="U677" s="369">
        <f>R677*S677+T677</f>
        <v/>
      </c>
      <c r="Y677" s="370" t="n"/>
      <c r="AE677" s="371" t="n"/>
    </row>
    <row r="678" hidden="1" ht="11.85" customFormat="1" customHeight="1" s="366" thickBot="1">
      <c r="A678" s="366" t="inlineStr">
        <is>
          <t>SF</t>
        </is>
      </c>
      <c r="B678" s="366" t="inlineStr">
        <is>
          <t>07.06.2026</t>
        </is>
      </c>
      <c r="C678" s="366" t="inlineStr">
        <is>
          <t>DOL-2026-029</t>
        </is>
      </c>
      <c r="D678" s="366" t="n">
        <v>2600404</v>
      </c>
      <c r="E678" s="386" t="inlineStr">
        <is>
          <t>SF0217</t>
        </is>
      </c>
      <c r="F678" s="387" t="inlineStr">
        <is>
          <t xml:space="preserve">Poliglecaprone 25 AB Barbed Undyed Size 3/0, 45cm, 3/8 Circle, Reverse Cutting, 24mm (Unidirectional) with loop Ref. No.: FAS565ABK </t>
        </is>
      </c>
      <c r="G678" s="366" t="n">
        <v>2026000404</v>
      </c>
      <c r="H678" s="366" t="inlineStr">
        <is>
          <t>FUTURA SURGICARE PVT LTD</t>
        </is>
      </c>
      <c r="I678" s="366" t="inlineStr">
        <is>
          <t>FUTURA SURGICARE PVT LTD</t>
        </is>
      </c>
      <c r="J678" s="368" t="inlineStr">
        <is>
          <t>26S0886</t>
        </is>
      </c>
      <c r="K678" s="367" t="n"/>
      <c r="L678" s="366" t="inlineStr">
        <is>
          <t>00.03.2026</t>
        </is>
      </c>
      <c r="N678" s="366" t="inlineStr">
        <is>
          <t>00.02.2031</t>
        </is>
      </c>
      <c r="R678" s="369" t="n">
        <v>1</v>
      </c>
      <c r="S678" s="366" t="n">
        <v>384</v>
      </c>
      <c r="U678" s="369">
        <f>R678*S678+T678</f>
        <v/>
      </c>
      <c r="Y678" s="370" t="n"/>
      <c r="AE678" s="371" t="n"/>
    </row>
    <row r="679" hidden="1" ht="11.85" customFormat="1" customHeight="1" s="366" thickBot="1">
      <c r="A679" s="366" t="inlineStr">
        <is>
          <t>SP</t>
        </is>
      </c>
      <c r="B679" s="366" t="inlineStr">
        <is>
          <t>07.06.2026</t>
        </is>
      </c>
      <c r="C679" s="366" t="inlineStr">
        <is>
          <t>DOL-2026-029</t>
        </is>
      </c>
      <c r="D679" s="366" t="n">
        <v>2600405</v>
      </c>
      <c r="E679" s="388" t="inlineStr">
        <is>
          <t>SP0409</t>
        </is>
      </c>
      <c r="F679" s="389" t="inlineStr">
        <is>
          <t>Box-Poliglecaprone 25 AB Barbed Undyed Size 3/0, 45cm, 3/8 Circle, Reverse Cutting, 24mm Ref No.: FAS565ABK</t>
        </is>
      </c>
      <c r="G679" s="366" t="n">
        <v>2026000405</v>
      </c>
      <c r="H679" s="366" t="inlineStr">
        <is>
          <t>FUTURA SURGICARE PVT LTD</t>
        </is>
      </c>
      <c r="I679" s="366" t="inlineStr">
        <is>
          <t>FUTURA SURGICARE PVT LTD</t>
        </is>
      </c>
      <c r="J679" s="368" t="inlineStr">
        <is>
          <t>26S0886</t>
        </is>
      </c>
      <c r="K679" s="367" t="n"/>
      <c r="L679" s="366" t="inlineStr">
        <is>
          <t>00.03.2026</t>
        </is>
      </c>
      <c r="N679" s="366" t="inlineStr">
        <is>
          <t>00.02.2031</t>
        </is>
      </c>
      <c r="R679" s="369" t="n">
        <v>1</v>
      </c>
      <c r="S679" s="366" t="n">
        <v>32</v>
      </c>
      <c r="U679" s="369">
        <f>R679*S679+T679</f>
        <v/>
      </c>
      <c r="Y679" s="370" t="n"/>
      <c r="AE679" s="371" t="n"/>
    </row>
    <row r="680" hidden="1" ht="11.85" customFormat="1" customHeight="1" s="366" thickBot="1">
      <c r="A680" s="366" t="inlineStr">
        <is>
          <t>SF</t>
        </is>
      </c>
      <c r="B680" s="366" t="inlineStr">
        <is>
          <t>07.06.2026</t>
        </is>
      </c>
      <c r="C680" s="366" t="inlineStr">
        <is>
          <t>DOL-2026-029</t>
        </is>
      </c>
      <c r="D680" s="366" t="n">
        <v>2600406</v>
      </c>
      <c r="E680" s="386" t="inlineStr">
        <is>
          <t>SF0218</t>
        </is>
      </c>
      <c r="F680" s="387" t="inlineStr">
        <is>
          <t>Polyglactin 910 AB Violet Size 3/0, 70cm, 1/2 Circle, Taper Point, 31mm Ref. No.: FAS672ABG</t>
        </is>
      </c>
      <c r="G680" s="366" t="n">
        <v>2026000406</v>
      </c>
      <c r="H680" s="366" t="inlineStr">
        <is>
          <t>FUTURA SURGICARE PVT LTD</t>
        </is>
      </c>
      <c r="I680" s="366" t="inlineStr">
        <is>
          <t>FUTURA SURGICARE PVT LTD</t>
        </is>
      </c>
      <c r="J680" s="368" t="inlineStr">
        <is>
          <t>26S1261</t>
        </is>
      </c>
      <c r="K680" s="367" t="n"/>
      <c r="L680" s="366" t="inlineStr">
        <is>
          <t>00.05.2026</t>
        </is>
      </c>
      <c r="N680" s="366" t="inlineStr">
        <is>
          <t>00.04.2031</t>
        </is>
      </c>
      <c r="R680" s="369" t="n">
        <v>1</v>
      </c>
      <c r="S680" s="366" t="n">
        <v>1800</v>
      </c>
      <c r="U680" s="369">
        <f>R680*S680+T680</f>
        <v/>
      </c>
      <c r="Y680" s="370" t="n"/>
      <c r="AE680" s="371" t="n"/>
    </row>
    <row r="681" hidden="1" ht="11.85" customFormat="1" customHeight="1" s="366" thickBot="1">
      <c r="A681" s="366" t="inlineStr">
        <is>
          <t>SP</t>
        </is>
      </c>
      <c r="B681" s="366" t="inlineStr">
        <is>
          <t>07.06.2026</t>
        </is>
      </c>
      <c r="C681" s="366" t="inlineStr">
        <is>
          <t>DOL-2026-029</t>
        </is>
      </c>
      <c r="D681" s="366" t="n">
        <v>2600407</v>
      </c>
      <c r="E681" s="386" t="inlineStr">
        <is>
          <t>SP0410</t>
        </is>
      </c>
      <c r="F681" s="387" t="inlineStr">
        <is>
          <t>Box-Polyglactin 910 AB Violet Size 3/0, 70cm, 1/2 Circle, Taper Point, 31mm Ref. No.: FAS672ABG</t>
        </is>
      </c>
      <c r="G681" s="366" t="n">
        <v>2026000407</v>
      </c>
      <c r="H681" s="366" t="inlineStr">
        <is>
          <t>FUTURA SURGICARE PVT LTD</t>
        </is>
      </c>
      <c r="I681" s="366" t="inlineStr">
        <is>
          <t>FUTURA SURGICARE PVT LTD</t>
        </is>
      </c>
      <c r="J681" s="368" t="inlineStr">
        <is>
          <t>26S1261</t>
        </is>
      </c>
      <c r="K681" s="367" t="n"/>
      <c r="L681" s="366" t="inlineStr">
        <is>
          <t>00.05.2026</t>
        </is>
      </c>
      <c r="N681" s="366" t="inlineStr">
        <is>
          <t>00.04.2031</t>
        </is>
      </c>
      <c r="R681" s="369" t="n">
        <v>1</v>
      </c>
      <c r="S681" s="366" t="n">
        <v>150</v>
      </c>
      <c r="U681" s="369">
        <f>R681*S681+T681</f>
        <v/>
      </c>
      <c r="Y681" s="370" t="n"/>
      <c r="AE681" s="371" t="n"/>
    </row>
    <row r="682" hidden="1" ht="11.85" customFormat="1" customHeight="1" s="366" thickBot="1">
      <c r="A682" s="366" t="inlineStr">
        <is>
          <t>SP</t>
        </is>
      </c>
      <c r="B682" s="366" t="inlineStr">
        <is>
          <t>07.06.2026</t>
        </is>
      </c>
      <c r="C682" s="366" t="inlineStr">
        <is>
          <t>DOL-2026-029</t>
        </is>
      </c>
      <c r="D682" s="366" t="n">
        <v>2600408</v>
      </c>
      <c r="E682" s="386" t="inlineStr">
        <is>
          <t>SP0411</t>
        </is>
      </c>
      <c r="F682" s="387" t="inlineStr">
        <is>
          <t>Cover Box-Polyglactin 910 AB Violet Size 3/0, 70cm, 1/2 Circle, Taper Point, 31mm Ref. No.: FAS672ABG</t>
        </is>
      </c>
      <c r="G682" s="366" t="n">
        <v>2026000408</v>
      </c>
      <c r="H682" s="366" t="inlineStr">
        <is>
          <t>FUTURA SURGICARE PVT LTD</t>
        </is>
      </c>
      <c r="I682" s="366" t="inlineStr">
        <is>
          <t>FUTURA SURGICARE PVT LTD</t>
        </is>
      </c>
      <c r="J682" s="368" t="inlineStr">
        <is>
          <t>26S1261</t>
        </is>
      </c>
      <c r="K682" s="367" t="n"/>
      <c r="L682" s="366" t="inlineStr">
        <is>
          <t>00.05.2026</t>
        </is>
      </c>
      <c r="N682" s="366" t="inlineStr">
        <is>
          <t>00.04.2031</t>
        </is>
      </c>
      <c r="R682" s="369" t="n">
        <v>1</v>
      </c>
      <c r="S682" s="366" t="n">
        <v>150</v>
      </c>
      <c r="U682" s="369">
        <f>R682*S682+T682</f>
        <v/>
      </c>
      <c r="Y682" s="370" t="n"/>
      <c r="AE682" s="371" t="n"/>
    </row>
    <row r="683" hidden="1" ht="11.85" customFormat="1" customHeight="1" s="366" thickBot="1">
      <c r="A683" s="366" t="inlineStr">
        <is>
          <t>SF</t>
        </is>
      </c>
      <c r="B683" s="366" t="inlineStr">
        <is>
          <t>07.06.2026</t>
        </is>
      </c>
      <c r="C683" s="366" t="inlineStr">
        <is>
          <t>DOL-2026-029</t>
        </is>
      </c>
      <c r="D683" s="366" t="n">
        <v>2600409</v>
      </c>
      <c r="E683" s="386" t="inlineStr">
        <is>
          <t>SF0219</t>
        </is>
      </c>
      <c r="F683" s="387" t="inlineStr">
        <is>
          <t>Polyglactin 910 AB Violet Size 1, 70cm, 1/2 Circle, Taper Cutting, 40mm Ref. No.: FAS625ABG</t>
        </is>
      </c>
      <c r="G683" s="366" t="n">
        <v>2026000409</v>
      </c>
      <c r="H683" s="366" t="inlineStr">
        <is>
          <t>FUTURA SURGICARE PVT LTD</t>
        </is>
      </c>
      <c r="I683" s="366" t="inlineStr">
        <is>
          <t>FUTURA SURGICARE PVT LTD</t>
        </is>
      </c>
      <c r="J683" s="368" t="inlineStr">
        <is>
          <t>26S1264</t>
        </is>
      </c>
      <c r="K683" s="367" t="n"/>
      <c r="L683" s="366" t="inlineStr">
        <is>
          <t>00.05.2026</t>
        </is>
      </c>
      <c r="N683" s="366" t="inlineStr">
        <is>
          <t>00.04.2031</t>
        </is>
      </c>
      <c r="R683" s="369" t="n">
        <v>1</v>
      </c>
      <c r="S683" s="366" t="n">
        <v>2436</v>
      </c>
      <c r="U683" s="369">
        <f>R683*S683+T683</f>
        <v/>
      </c>
      <c r="Y683" s="370" t="n"/>
      <c r="AE683" s="371" t="n"/>
    </row>
    <row r="684" hidden="1" ht="11.85" customFormat="1" customHeight="1" s="366" thickBot="1">
      <c r="A684" s="366" t="inlineStr">
        <is>
          <t>SP</t>
        </is>
      </c>
      <c r="B684" s="366" t="inlineStr">
        <is>
          <t>07.06.2026</t>
        </is>
      </c>
      <c r="C684" s="366" t="inlineStr">
        <is>
          <t>DOL-2026-029</t>
        </is>
      </c>
      <c r="D684" s="366" t="n">
        <v>2600410</v>
      </c>
      <c r="E684" s="386" t="inlineStr">
        <is>
          <t>SP0412</t>
        </is>
      </c>
      <c r="F684" s="387" t="inlineStr">
        <is>
          <t>Box-Polyglactin 910 AB Violet Size 1, 70cm, 1/2 Circle, Taper Cutting, 40mm Ref. No.: FAS625ABG</t>
        </is>
      </c>
      <c r="G684" s="366" t="n">
        <v>2026000410</v>
      </c>
      <c r="H684" s="366" t="inlineStr">
        <is>
          <t>FUTURA SURGICARE PVT LTD</t>
        </is>
      </c>
      <c r="I684" s="366" t="inlineStr">
        <is>
          <t>FUTURA SURGICARE PVT LTD</t>
        </is>
      </c>
      <c r="J684" s="368" t="inlineStr">
        <is>
          <t>26S1264</t>
        </is>
      </c>
      <c r="K684" s="367" t="n"/>
      <c r="L684" s="366" t="inlineStr">
        <is>
          <t>00.05.2026</t>
        </is>
      </c>
      <c r="N684" s="366" t="inlineStr">
        <is>
          <t>00.04.2031</t>
        </is>
      </c>
      <c r="R684" s="369" t="n">
        <v>1</v>
      </c>
      <c r="S684" s="366" t="n">
        <v>203</v>
      </c>
      <c r="U684" s="369">
        <f>R684*S684+T684</f>
        <v/>
      </c>
      <c r="Y684" s="370" t="n"/>
      <c r="AE684" s="371" t="n"/>
    </row>
    <row r="685" hidden="1" ht="11.85" customFormat="1" customHeight="1" s="366" thickBot="1">
      <c r="A685" s="366" t="inlineStr">
        <is>
          <t>SP</t>
        </is>
      </c>
      <c r="B685" s="366" t="inlineStr">
        <is>
          <t>07.06.2026</t>
        </is>
      </c>
      <c r="C685" s="366" t="inlineStr">
        <is>
          <t>DOL-2026-029</t>
        </is>
      </c>
      <c r="D685" s="366" t="n">
        <v>2600411</v>
      </c>
      <c r="E685" s="386" t="inlineStr">
        <is>
          <t>SP0413</t>
        </is>
      </c>
      <c r="F685" s="387" t="inlineStr">
        <is>
          <t>Cover Box-Polyglactin 910 AB Violet Size 1, 70cm, 1/2 Circle, Taper Cutting, 40mm Ref. No.: FAS625ABG</t>
        </is>
      </c>
      <c r="G685" s="366" t="n">
        <v>2026000411</v>
      </c>
      <c r="H685" s="366" t="inlineStr">
        <is>
          <t>FUTURA SURGICARE PVT LTD</t>
        </is>
      </c>
      <c r="I685" s="366" t="inlineStr">
        <is>
          <t>FUTURA SURGICARE PVT LTD</t>
        </is>
      </c>
      <c r="J685" s="368" t="inlineStr">
        <is>
          <t>26S1264</t>
        </is>
      </c>
      <c r="K685" s="367" t="n"/>
      <c r="L685" s="366" t="inlineStr">
        <is>
          <t>00.05.2026</t>
        </is>
      </c>
      <c r="N685" s="366" t="inlineStr">
        <is>
          <t>00.04.2031</t>
        </is>
      </c>
      <c r="R685" s="369" t="n">
        <v>1</v>
      </c>
      <c r="S685" s="366" t="n">
        <v>203</v>
      </c>
      <c r="U685" s="369">
        <f>R685*S685+T685</f>
        <v/>
      </c>
      <c r="Y685" s="370" t="n"/>
      <c r="AE685" s="371" t="n"/>
    </row>
    <row r="686" hidden="1" ht="11.85" customFormat="1" customHeight="1" s="390">
      <c r="A686" s="390" t="inlineStr">
        <is>
          <t>SF</t>
        </is>
      </c>
      <c r="B686" s="390" t="inlineStr">
        <is>
          <t>07.06.2026</t>
        </is>
      </c>
      <c r="C686" s="390" t="inlineStr">
        <is>
          <t>ALT-2026-019</t>
        </is>
      </c>
      <c r="D686" s="390" t="n">
        <v>2600412</v>
      </c>
      <c r="E686" s="391" t="inlineStr">
        <is>
          <t>SF0054</t>
        </is>
      </c>
      <c r="F686" s="392" t="inlineStr">
        <is>
          <t>FAS-CEL Oxidised Regenerated Cellulose Absorbable Hemostat Fibril-Ref. No.: FAS35F</t>
        </is>
      </c>
      <c r="G686" s="390" t="n">
        <v>2026000412</v>
      </c>
      <c r="H686" s="390" t="inlineStr">
        <is>
          <t>Altaylar Medical Tibbi Malz.ins.Teks.gida. Ith. Ihr. SAN VE TIC LTD. STI.</t>
        </is>
      </c>
      <c r="I686" s="390" t="inlineStr">
        <is>
          <t>Altaylar Medical Tibbi Malz.ins.Teks.gida. Ith. Ihr. SAN VE TIC LTD. STI.</t>
        </is>
      </c>
      <c r="J686" s="393" t="inlineStr">
        <is>
          <t>OR2026276</t>
        </is>
      </c>
      <c r="K686" s="394" t="n"/>
      <c r="L686" s="390" t="inlineStr">
        <is>
          <t>00.05.2026</t>
        </is>
      </c>
      <c r="N686" s="390" t="inlineStr">
        <is>
          <t>00.05.2029</t>
        </is>
      </c>
      <c r="R686" s="395" t="n">
        <v>1</v>
      </c>
      <c r="S686" s="390" t="n">
        <v>1000</v>
      </c>
      <c r="U686" s="395">
        <f>R686*S686+T686</f>
        <v/>
      </c>
      <c r="Y686" s="396" t="n"/>
      <c r="AE686" s="397" t="n"/>
    </row>
    <row r="687" hidden="1" ht="11.85" customFormat="1" customHeight="1" s="390">
      <c r="A687" s="390" t="inlineStr">
        <is>
          <t>SF</t>
        </is>
      </c>
      <c r="B687" s="390" t="inlineStr">
        <is>
          <t>08.06.2026</t>
        </is>
      </c>
      <c r="C687" s="390" t="inlineStr">
        <is>
          <t>ALT-2026-019</t>
        </is>
      </c>
      <c r="D687" s="390" t="n">
        <v>2600413</v>
      </c>
      <c r="E687" s="390" t="inlineStr">
        <is>
          <t>SF0055</t>
        </is>
      </c>
      <c r="F687" s="394" t="inlineStr">
        <is>
          <t>FAS-CEL Oxidised Regenerated Cellulose Absorbable Hemostat Standard-Ref. No.: FAS11H</t>
        </is>
      </c>
      <c r="G687" s="390" t="n">
        <v>2026000413</v>
      </c>
      <c r="H687" s="390" t="inlineStr">
        <is>
          <t>Altaylar Medical Tibbi Malz.ins.Teks.gida. Ith. Ihr. SAN VE TIC LTD. STI.</t>
        </is>
      </c>
      <c r="I687" s="390" t="inlineStr">
        <is>
          <t>Altaylar Medical Tibbi Malz.ins.Teks.gida. Ith. Ihr. SAN VE TIC LTD. STI.</t>
        </is>
      </c>
      <c r="J687" s="362" t="inlineStr">
        <is>
          <t>OR2026284</t>
        </is>
      </c>
      <c r="K687" s="394" t="n"/>
      <c r="L687" s="362" t="inlineStr">
        <is>
          <t>05.2026</t>
        </is>
      </c>
      <c r="N687" s="362" t="inlineStr">
        <is>
          <t>05.2029</t>
        </is>
      </c>
      <c r="R687" s="395" t="n">
        <v>1</v>
      </c>
      <c r="S687" s="398" t="n">
        <v>10000</v>
      </c>
      <c r="U687" s="395">
        <f>R687*S687+T687</f>
        <v/>
      </c>
      <c r="Y687" s="396" t="n"/>
      <c r="AE687" s="397" t="n"/>
    </row>
    <row r="688" hidden="1" ht="11.85" customFormat="1" customHeight="1" s="390">
      <c r="A688" s="390" t="inlineStr">
        <is>
          <t>SF</t>
        </is>
      </c>
      <c r="B688" s="390" t="inlineStr">
        <is>
          <t>08.06.2026</t>
        </is>
      </c>
      <c r="C688" s="390" t="inlineStr">
        <is>
          <t>ALT-2026-019</t>
        </is>
      </c>
      <c r="D688" s="390" t="n">
        <v>2600414</v>
      </c>
      <c r="E688" s="390" t="inlineStr">
        <is>
          <t>SF0055</t>
        </is>
      </c>
      <c r="F688" s="394" t="inlineStr">
        <is>
          <t>FAS-CEL Oxidised Regenerated Cellulose Absorbable Hemostat Standard-Ref. No.: FAS11H</t>
        </is>
      </c>
      <c r="G688" s="390" t="n">
        <v>2026000414</v>
      </c>
      <c r="H688" s="390" t="inlineStr">
        <is>
          <t>Altaylar Medical Tibbi Malz.ins.Teks.gida. Ith. Ihr. SAN VE TIC LTD. STI.</t>
        </is>
      </c>
      <c r="I688" s="390" t="inlineStr">
        <is>
          <t>Altaylar Medical Tibbi Malz.ins.Teks.gida. Ith. Ihr. SAN VE TIC LTD. STI.</t>
        </is>
      </c>
      <c r="J688" s="362" t="inlineStr">
        <is>
          <t>OR2026282</t>
        </is>
      </c>
      <c r="K688" s="394" t="n"/>
      <c r="L688" s="362" t="inlineStr">
        <is>
          <t>05.2026</t>
        </is>
      </c>
      <c r="N688" s="362" t="inlineStr">
        <is>
          <t>05.2029</t>
        </is>
      </c>
      <c r="R688" s="395" t="n">
        <v>1</v>
      </c>
      <c r="S688" s="398" t="n">
        <v>10000</v>
      </c>
      <c r="U688" s="395">
        <f>R688*S688+T688</f>
        <v/>
      </c>
      <c r="Y688" s="396" t="n"/>
      <c r="AE688" s="397" t="n"/>
    </row>
    <row r="689" hidden="1" ht="11.85" customFormat="1" customHeight="1" s="390">
      <c r="A689" s="390" t="inlineStr">
        <is>
          <t>SF</t>
        </is>
      </c>
      <c r="B689" s="390" t="inlineStr">
        <is>
          <t>08.06.2026</t>
        </is>
      </c>
      <c r="C689" s="390" t="inlineStr">
        <is>
          <t>ALT-2026-019</t>
        </is>
      </c>
      <c r="D689" s="390" t="n">
        <v>2600415</v>
      </c>
      <c r="E689" s="390" t="inlineStr">
        <is>
          <t>SF0055</t>
        </is>
      </c>
      <c r="F689" s="394" t="inlineStr">
        <is>
          <t>FAS-CEL Oxidised Regenerated Cellulose Absorbable Hemostat Standard-Ref. No.: FAS11H</t>
        </is>
      </c>
      <c r="G689" s="390" t="n">
        <v>2026000415</v>
      </c>
      <c r="H689" s="390" t="inlineStr">
        <is>
          <t>Altaylar Medical Tibbi Malz.ins.Teks.gida. Ith. Ihr. SAN VE TIC LTD. STI.</t>
        </is>
      </c>
      <c r="I689" s="390" t="inlineStr">
        <is>
          <t>Altaylar Medical Tibbi Malz.ins.Teks.gida. Ith. Ihr. SAN VE TIC LTD. STI.</t>
        </is>
      </c>
      <c r="J689" s="362" t="inlineStr">
        <is>
          <t>OR2026285</t>
        </is>
      </c>
      <c r="K689" s="394" t="n"/>
      <c r="L689" s="362" t="inlineStr">
        <is>
          <t>05.2026</t>
        </is>
      </c>
      <c r="N689" s="362" t="inlineStr">
        <is>
          <t>05.2029</t>
        </is>
      </c>
      <c r="R689" s="395" t="n">
        <v>1</v>
      </c>
      <c r="S689" s="398" t="n">
        <v>10000</v>
      </c>
      <c r="U689" s="395">
        <f>R689*S689+T689</f>
        <v/>
      </c>
      <c r="Y689" s="396" t="n"/>
      <c r="AE689" s="397" t="n"/>
    </row>
    <row r="690" hidden="1" ht="11.85" customFormat="1" customHeight="1" s="390">
      <c r="A690" s="390" t="inlineStr">
        <is>
          <t>SF</t>
        </is>
      </c>
      <c r="B690" s="390" t="inlineStr">
        <is>
          <t>08.06.2026</t>
        </is>
      </c>
      <c r="C690" s="390" t="inlineStr">
        <is>
          <t>ALT-2026-019</t>
        </is>
      </c>
      <c r="D690" s="390" t="n">
        <v>2600416</v>
      </c>
      <c r="E690" s="391" t="inlineStr">
        <is>
          <t>SF0056</t>
        </is>
      </c>
      <c r="F690" s="392" t="inlineStr">
        <is>
          <t>FAS-CEL Oxidised Regenerated Cellulose Absorbable Hemostat Fibril-Ref. No.: FAS34F</t>
        </is>
      </c>
      <c r="G690" s="390" t="n">
        <v>2026000416</v>
      </c>
      <c r="H690" s="390" t="inlineStr">
        <is>
          <t>Altaylar Medical Tibbi Malz.ins.Teks.gida. Ith. Ihr. SAN VE TIC LTD. STI.</t>
        </is>
      </c>
      <c r="I690" s="390" t="inlineStr">
        <is>
          <t>Altaylar Medical Tibbi Malz.ins.Teks.gida. Ith. Ihr. SAN VE TIC LTD. STI.</t>
        </is>
      </c>
      <c r="J690" s="363" t="inlineStr">
        <is>
          <t>OR2026278</t>
        </is>
      </c>
      <c r="K690" s="394" t="n"/>
      <c r="L690" s="363" t="inlineStr">
        <is>
          <t>05.2026</t>
        </is>
      </c>
      <c r="N690" s="363" t="inlineStr">
        <is>
          <t>05.2029</t>
        </is>
      </c>
      <c r="R690" s="395" t="n">
        <v>1</v>
      </c>
      <c r="S690" s="399" t="n">
        <v>1000</v>
      </c>
      <c r="U690" s="395">
        <f>R690*S690+T690</f>
        <v/>
      </c>
      <c r="Y690" s="396" t="n"/>
      <c r="AE690" s="397" t="n"/>
    </row>
    <row r="691" hidden="1" ht="11.85" customFormat="1" customHeight="1" s="390">
      <c r="A691" s="390" t="inlineStr">
        <is>
          <t>SF</t>
        </is>
      </c>
      <c r="B691" s="390" t="inlineStr">
        <is>
          <t>08.06.2026</t>
        </is>
      </c>
      <c r="C691" s="390" t="inlineStr">
        <is>
          <t>ALT-2026-019</t>
        </is>
      </c>
      <c r="D691" s="390" t="n">
        <v>2600417</v>
      </c>
      <c r="E691" s="390" t="inlineStr">
        <is>
          <t>SF0058</t>
        </is>
      </c>
      <c r="F691" s="394" t="inlineStr">
        <is>
          <t>FAS-CEL Oxidised Regenerated Cellulose Absorbable Hemostat Non-Woven-Ref. No.: FAS26N</t>
        </is>
      </c>
      <c r="G691" s="390" t="n">
        <v>2026000417</v>
      </c>
      <c r="H691" s="390" t="inlineStr">
        <is>
          <t>Altaylar Medical Tibbi Malz.ins.Teks.gida. Ith. Ihr. SAN VE TIC LTD. STI.</t>
        </is>
      </c>
      <c r="I691" s="390" t="inlineStr">
        <is>
          <t>Altaylar Medical Tibbi Malz.ins.Teks.gida. Ith. Ihr. SAN VE TIC LTD. STI.</t>
        </is>
      </c>
      <c r="J691" s="362" t="inlineStr">
        <is>
          <t>OR2026280</t>
        </is>
      </c>
      <c r="K691" s="394" t="n"/>
      <c r="L691" s="362" t="inlineStr">
        <is>
          <t>05.2026</t>
        </is>
      </c>
      <c r="N691" s="362" t="inlineStr">
        <is>
          <t>05.2029</t>
        </is>
      </c>
      <c r="R691" s="395" t="n">
        <v>1</v>
      </c>
      <c r="S691" s="398" t="n">
        <v>3000</v>
      </c>
      <c r="U691" s="395">
        <f>R691*S691+T691</f>
        <v/>
      </c>
      <c r="Y691" s="396" t="n"/>
      <c r="AE691" s="397" t="n"/>
    </row>
    <row r="692" hidden="1" ht="11.85" customFormat="1" customHeight="1" s="390">
      <c r="A692" s="390" t="inlineStr">
        <is>
          <t>SF</t>
        </is>
      </c>
      <c r="B692" s="390" t="inlineStr">
        <is>
          <t>08.06.2026</t>
        </is>
      </c>
      <c r="C692" s="390" t="inlineStr">
        <is>
          <t>ALT-2026-019</t>
        </is>
      </c>
      <c r="D692" s="390" t="n">
        <v>2600418</v>
      </c>
      <c r="E692" s="390" t="inlineStr">
        <is>
          <t>SF0060</t>
        </is>
      </c>
      <c r="F692" s="394" t="inlineStr">
        <is>
          <t>FAS-CEL Oxidised Regenerated Cellulose Absorbable Hemostat Standard-Ref. No.: FAS06H</t>
        </is>
      </c>
      <c r="G692" s="390" t="n">
        <v>2026000418</v>
      </c>
      <c r="H692" s="390" t="inlineStr">
        <is>
          <t>Altaylar Medical Tibbi Malz.ins.Teks.gida. Ith. Ihr. SAN VE TIC LTD. STI.</t>
        </is>
      </c>
      <c r="I692" s="390" t="inlineStr">
        <is>
          <t>Altaylar Medical Tibbi Malz.ins.Teks.gida. Ith. Ihr. SAN VE TIC LTD. STI.</t>
        </is>
      </c>
      <c r="J692" s="363" t="inlineStr">
        <is>
          <t>OR2026275</t>
        </is>
      </c>
      <c r="K692" s="394" t="n"/>
      <c r="L692" s="363" t="inlineStr">
        <is>
          <t>05.2026</t>
        </is>
      </c>
      <c r="N692" s="363" t="inlineStr">
        <is>
          <t>05.2029</t>
        </is>
      </c>
      <c r="R692" s="395" t="n">
        <v>1</v>
      </c>
      <c r="S692" s="399" t="n">
        <v>10500</v>
      </c>
      <c r="U692" s="395">
        <f>R692*S692+T692</f>
        <v/>
      </c>
      <c r="Y692" s="396" t="n"/>
      <c r="AE692" s="397" t="n"/>
    </row>
    <row r="693" hidden="1" ht="11.85" customFormat="1" customHeight="1" s="390">
      <c r="A693" s="390" t="inlineStr">
        <is>
          <t>SF</t>
        </is>
      </c>
      <c r="B693" s="390" t="inlineStr">
        <is>
          <t>08.06.2026</t>
        </is>
      </c>
      <c r="C693" s="390" t="inlineStr">
        <is>
          <t>ALT-2026-019</t>
        </is>
      </c>
      <c r="D693" s="390" t="n">
        <v>2600419</v>
      </c>
      <c r="E693" s="391" t="inlineStr">
        <is>
          <t>SF0061</t>
        </is>
      </c>
      <c r="F693" s="392" t="inlineStr">
        <is>
          <t>FAS-CEL Oxidised Regenerated Cellulose Absorbable Hemostat Non-Woven-Ref. No.: FAS28N</t>
        </is>
      </c>
      <c r="G693" s="390" t="n">
        <v>2026000419</v>
      </c>
      <c r="H693" s="390" t="inlineStr">
        <is>
          <t>Altaylar Medical Tibbi Malz.ins.Teks.gida. Ith. Ihr. SAN VE TIC LTD. STI.</t>
        </is>
      </c>
      <c r="I693" s="390" t="inlineStr">
        <is>
          <t>Altaylar Medical Tibbi Malz.ins.Teks.gida. Ith. Ihr. SAN VE TIC LTD. STI.</t>
        </is>
      </c>
      <c r="J693" s="362" t="inlineStr">
        <is>
          <t>OR2026283</t>
        </is>
      </c>
      <c r="K693" s="394" t="n"/>
      <c r="L693" s="362" t="inlineStr">
        <is>
          <t>05.2026</t>
        </is>
      </c>
      <c r="N693" s="362" t="inlineStr">
        <is>
          <t>05.2029</t>
        </is>
      </c>
      <c r="R693" s="395" t="n">
        <v>1</v>
      </c>
      <c r="S693" s="398" t="n">
        <v>2500</v>
      </c>
      <c r="U693" s="395">
        <f>R693*S693+T693</f>
        <v/>
      </c>
      <c r="Y693" s="396" t="n"/>
      <c r="AE693" s="397" t="n"/>
    </row>
    <row r="694" hidden="1" ht="11.85" customFormat="1" customHeight="1" s="390">
      <c r="A694" s="390" t="inlineStr">
        <is>
          <t>SF</t>
        </is>
      </c>
      <c r="B694" s="390" t="inlineStr">
        <is>
          <t>08.06.2026</t>
        </is>
      </c>
      <c r="C694" s="390" t="inlineStr">
        <is>
          <t>ALT-2026-019</t>
        </is>
      </c>
      <c r="D694" s="390" t="n">
        <v>2600420</v>
      </c>
      <c r="E694" s="391" t="inlineStr">
        <is>
          <t>SF0071</t>
        </is>
      </c>
      <c r="F694" s="392" t="inlineStr">
        <is>
          <t>FAS-CEL Oxidised Regenerated Cellulose Absorbable Hemostat Knit-Ref. No.: FAS47K</t>
        </is>
      </c>
      <c r="G694" s="390" t="n">
        <v>2026000420</v>
      </c>
      <c r="H694" s="390" t="inlineStr">
        <is>
          <t>Altaylar Medical Tibbi Malz.ins.Teks.gida. Ith. Ihr. SAN VE TIC LTD. STI.</t>
        </is>
      </c>
      <c r="I694" s="390" t="inlineStr">
        <is>
          <t>Altaylar Medical Tibbi Malz.ins.Teks.gida. Ith. Ihr. SAN VE TIC LTD. STI.</t>
        </is>
      </c>
      <c r="J694" s="363" t="inlineStr">
        <is>
          <t>OR2026277</t>
        </is>
      </c>
      <c r="K694" s="394" t="n"/>
      <c r="L694" s="363" t="inlineStr">
        <is>
          <t>05.2026</t>
        </is>
      </c>
      <c r="N694" s="363" t="inlineStr">
        <is>
          <t>05.2029</t>
        </is>
      </c>
      <c r="R694" s="395" t="n">
        <v>1</v>
      </c>
      <c r="S694" s="399" t="n">
        <v>1000</v>
      </c>
      <c r="U694" s="395">
        <f>R694*S694+T694</f>
        <v/>
      </c>
      <c r="Y694" s="396" t="n"/>
      <c r="AE694" s="397" t="n"/>
    </row>
    <row r="695" hidden="1" ht="11.85" customFormat="1" customHeight="1" s="390">
      <c r="A695" s="390" t="inlineStr">
        <is>
          <t>SF</t>
        </is>
      </c>
      <c r="B695" s="390" t="inlineStr">
        <is>
          <t>08.06.2026</t>
        </is>
      </c>
      <c r="C695" s="390" t="inlineStr">
        <is>
          <t>ALT-2026-019</t>
        </is>
      </c>
      <c r="D695" s="390" t="n">
        <v>2600421</v>
      </c>
      <c r="E695" s="391" t="inlineStr">
        <is>
          <t>SF0074</t>
        </is>
      </c>
      <c r="F695" s="392" t="inlineStr">
        <is>
          <t>FAS-CEL Oxidised Regenerated Cellulose Absorbable Hemostat Knit-Ref. No.: FAS41K</t>
        </is>
      </c>
      <c r="G695" s="390" t="n">
        <v>2026000421</v>
      </c>
      <c r="H695" s="390" t="inlineStr">
        <is>
          <t>Altaylar Medical Tibbi Malz.ins.Teks.gida. Ith. Ihr. SAN VE TIC LTD. STI.</t>
        </is>
      </c>
      <c r="I695" s="390" t="inlineStr">
        <is>
          <t>Altaylar Medical Tibbi Malz.ins.Teks.gida. Ith. Ihr. SAN VE TIC LTD. STI.</t>
        </is>
      </c>
      <c r="J695" s="362" t="inlineStr">
        <is>
          <t>OR2026281</t>
        </is>
      </c>
      <c r="K695" s="394" t="n"/>
      <c r="L695" s="362" t="inlineStr">
        <is>
          <t>05.2026</t>
        </is>
      </c>
      <c r="N695" s="362" t="inlineStr">
        <is>
          <t>05.2029</t>
        </is>
      </c>
      <c r="R695" s="395" t="n">
        <v>1</v>
      </c>
      <c r="S695" s="398" t="n">
        <v>2000</v>
      </c>
      <c r="U695" s="395">
        <f>R695*S695+T695</f>
        <v/>
      </c>
      <c r="Y695" s="396" t="n"/>
      <c r="AE695" s="397" t="n"/>
    </row>
    <row r="696" hidden="1" ht="11.85" customFormat="1" customHeight="1" s="390">
      <c r="A696" s="390" t="inlineStr">
        <is>
          <t>SF</t>
        </is>
      </c>
      <c r="B696" s="390" t="inlineStr">
        <is>
          <t>08.06.2026</t>
        </is>
      </c>
      <c r="C696" s="390" t="inlineStr">
        <is>
          <t>ALT-2026-019</t>
        </is>
      </c>
      <c r="D696" s="390" t="n">
        <v>2600422</v>
      </c>
      <c r="E696" s="390" t="inlineStr">
        <is>
          <t>SF0075</t>
        </is>
      </c>
      <c r="F696" s="394" t="inlineStr">
        <is>
          <t>FAS-CEL Oxidised Regenerated Cellulose Absorbable Hemostat Standard-Ref. No.: FAS01H</t>
        </is>
      </c>
      <c r="G696" s="390" t="n">
        <v>2026000422</v>
      </c>
      <c r="H696" s="390" t="inlineStr">
        <is>
          <t>Altaylar Medical Tibbi Malz.ins.Teks.gida. Ith. Ihr. SAN VE TIC LTD. STI.</t>
        </is>
      </c>
      <c r="I696" s="390" t="inlineStr">
        <is>
          <t>Altaylar Medical Tibbi Malz.ins.Teks.gida. Ith. Ihr. SAN VE TIC LTD. STI.</t>
        </is>
      </c>
      <c r="J696" s="363" t="inlineStr">
        <is>
          <t>OR2026279</t>
        </is>
      </c>
      <c r="K696" s="394" t="n"/>
      <c r="L696" s="363" t="inlineStr">
        <is>
          <t>05.2026</t>
        </is>
      </c>
      <c r="N696" s="363" t="inlineStr">
        <is>
          <t>05.2029</t>
        </is>
      </c>
      <c r="R696" s="395" t="n">
        <v>1</v>
      </c>
      <c r="S696" s="399" t="n">
        <v>15000</v>
      </c>
      <c r="U696" s="395">
        <f>R696*S696+T696</f>
        <v/>
      </c>
      <c r="Y696" s="396" t="n"/>
      <c r="AE696" s="397" t="n"/>
    </row>
    <row r="697" hidden="1" ht="11.85" customFormat="1" customHeight="1" s="366">
      <c r="A697" s="366" t="inlineStr">
        <is>
          <t>SF</t>
        </is>
      </c>
      <c r="B697" s="366" t="inlineStr">
        <is>
          <t>08.06.2026</t>
        </is>
      </c>
      <c r="C697" s="366" t="inlineStr">
        <is>
          <t>DOL-2026-029</t>
        </is>
      </c>
      <c r="D697" s="366" t="n">
        <v>2600423</v>
      </c>
      <c r="E697" s="366" t="inlineStr">
        <is>
          <t>SF0216</t>
        </is>
      </c>
      <c r="F697" s="367" t="inlineStr">
        <is>
          <t>Polyglactin 910 AB Violet Size 1, 70cm, J needle, Taper Cutting, 31mm Ref.No FAS614ABG</t>
        </is>
      </c>
      <c r="G697" s="366" t="n">
        <v>2026000423</v>
      </c>
      <c r="H697" s="366" t="inlineStr">
        <is>
          <t>FUTURA SURGICARE PVT LTD</t>
        </is>
      </c>
      <c r="I697" s="366" t="inlineStr">
        <is>
          <t>FUTURA SURGICARE PVT LTD</t>
        </is>
      </c>
      <c r="J697" s="368" t="inlineStr">
        <is>
          <t>26S1263</t>
        </is>
      </c>
      <c r="K697" s="367" t="n"/>
      <c r="L697" s="366" t="inlineStr">
        <is>
          <t>00.05.2026</t>
        </is>
      </c>
      <c r="N697" s="366" t="inlineStr">
        <is>
          <t>00.04.2031</t>
        </is>
      </c>
      <c r="R697" s="369" t="n">
        <v>1</v>
      </c>
      <c r="S697" s="366" t="n">
        <v>960</v>
      </c>
      <c r="U697" s="369">
        <f>R697*S697+T697</f>
        <v/>
      </c>
      <c r="Y697" s="370" t="n"/>
      <c r="AE697" s="371" t="n"/>
    </row>
    <row r="698" hidden="1" ht="11.85" customFormat="1" customHeight="1" s="366">
      <c r="A698" s="366" t="inlineStr">
        <is>
          <t>SP</t>
        </is>
      </c>
      <c r="B698" s="366" t="inlineStr">
        <is>
          <t>08.06.2026</t>
        </is>
      </c>
      <c r="C698" s="366" t="inlineStr">
        <is>
          <t>DOL-2026-030</t>
        </is>
      </c>
      <c r="D698" s="366" t="n">
        <v>2600424</v>
      </c>
      <c r="E698" s="366" t="inlineStr">
        <is>
          <t>SP0407</t>
        </is>
      </c>
      <c r="F698" s="367" t="inlineStr">
        <is>
          <t>BOX- Polyglactin 910 AB Violet Size 1, 70cm, J needle, Taper Cutting, 31mm Ref.No FAS614ABG</t>
        </is>
      </c>
      <c r="G698" s="366" t="n">
        <v>2026000424</v>
      </c>
      <c r="H698" s="366" t="inlineStr">
        <is>
          <t>FUTURA SURGICARE PVT LTD</t>
        </is>
      </c>
      <c r="I698" s="366" t="inlineStr">
        <is>
          <t>FUTURA SURGICARE PVT LTD</t>
        </is>
      </c>
      <c r="J698" s="400" t="inlineStr">
        <is>
          <t>26S1263</t>
        </is>
      </c>
      <c r="K698" s="367" t="n"/>
      <c r="L698" s="366" t="inlineStr">
        <is>
          <t>00.05.2026</t>
        </is>
      </c>
      <c r="N698" s="366" t="inlineStr">
        <is>
          <t>00.04.2031</t>
        </is>
      </c>
      <c r="R698" s="369" t="n">
        <v>1</v>
      </c>
      <c r="S698" s="366" t="n">
        <v>80</v>
      </c>
      <c r="U698" s="369">
        <f>R698*S698+T698</f>
        <v/>
      </c>
      <c r="Y698" s="370" t="n"/>
      <c r="AE698" s="371" t="n"/>
    </row>
    <row r="699" hidden="1" ht="11.85" customFormat="1" customHeight="1" s="366">
      <c r="A699" s="366" t="inlineStr">
        <is>
          <t>SP</t>
        </is>
      </c>
      <c r="B699" s="366" t="inlineStr">
        <is>
          <t>08.06.2026</t>
        </is>
      </c>
      <c r="C699" s="366" t="inlineStr">
        <is>
          <t>DOL-2026-031</t>
        </is>
      </c>
      <c r="D699" s="366" t="n">
        <v>2600425</v>
      </c>
      <c r="E699" s="366" t="inlineStr">
        <is>
          <t>SP0408</t>
        </is>
      </c>
      <c r="F699" s="367" t="inlineStr">
        <is>
          <t>Cover Box- Polyglactin 910 AB Violet Size 1, 70cm, J needle, Taper Cutting, 31mm Ref.No FAS614ABG</t>
        </is>
      </c>
      <c r="G699" s="366" t="n">
        <v>2026000425</v>
      </c>
      <c r="H699" s="366" t="inlineStr">
        <is>
          <t>FUTURA SURGICARE PVT LTD</t>
        </is>
      </c>
      <c r="I699" s="366" t="inlineStr">
        <is>
          <t>FUTURA SURGICARE PVT LTD</t>
        </is>
      </c>
      <c r="J699" s="400" t="inlineStr">
        <is>
          <t>26S1263</t>
        </is>
      </c>
      <c r="K699" s="367" t="n"/>
      <c r="L699" s="366" t="inlineStr">
        <is>
          <t>00.05.2026</t>
        </is>
      </c>
      <c r="N699" s="366" t="inlineStr">
        <is>
          <t>00.04.2031</t>
        </is>
      </c>
      <c r="R699" s="369" t="n">
        <v>1</v>
      </c>
      <c r="S699" s="366" t="n">
        <v>80</v>
      </c>
      <c r="U699" s="369">
        <f>R699*S699+T699</f>
        <v/>
      </c>
      <c r="Y699" s="370" t="n"/>
      <c r="AE699" s="371" t="n"/>
    </row>
    <row r="700" hidden="1" ht="11.85" customFormat="1" customHeight="1" s="366">
      <c r="A700" s="366" t="inlineStr">
        <is>
          <t>SF</t>
        </is>
      </c>
      <c r="B700" s="366" t="inlineStr">
        <is>
          <t>08.06.2026</t>
        </is>
      </c>
      <c r="C700" s="366" t="inlineStr">
        <is>
          <t>DOL-2026-032</t>
        </is>
      </c>
      <c r="D700" s="366" t="n">
        <v>2600426</v>
      </c>
      <c r="E700" s="372" t="inlineStr">
        <is>
          <t>SF0159</t>
        </is>
      </c>
      <c r="F700" s="373" t="inlineStr">
        <is>
          <t>Polydioxanone AB Barbed Violet Size 3/0, 15cm, 1/2 Circle, Taper Point, 26mm Ref. FAS082ABK</t>
        </is>
      </c>
      <c r="G700" s="366" t="n">
        <v>2026000426</v>
      </c>
      <c r="H700" s="366" t="inlineStr">
        <is>
          <t>FUTURA SURGICARE PVT LTD</t>
        </is>
      </c>
      <c r="I700" s="366" t="inlineStr">
        <is>
          <t>FUTURA SURGICARE PVT LTD</t>
        </is>
      </c>
      <c r="J700" s="368" t="inlineStr">
        <is>
          <t>26S1353</t>
        </is>
      </c>
      <c r="K700" s="367" t="n"/>
      <c r="L700" s="366" t="inlineStr">
        <is>
          <t>00.05.2026</t>
        </is>
      </c>
      <c r="N700" s="366" t="inlineStr">
        <is>
          <t>00.04.2031</t>
        </is>
      </c>
      <c r="R700" s="369" t="n">
        <v>1</v>
      </c>
      <c r="S700" s="366" t="n">
        <v>1332</v>
      </c>
      <c r="U700" s="369">
        <f>R700*S700+T700</f>
        <v/>
      </c>
      <c r="Y700" s="370" t="n"/>
      <c r="AE700" s="371" t="n"/>
    </row>
    <row r="701" hidden="1" ht="11.85" customFormat="1" customHeight="1" s="366">
      <c r="A701" s="366" t="inlineStr">
        <is>
          <t>SP</t>
        </is>
      </c>
      <c r="B701" s="366" t="inlineStr">
        <is>
          <t>08.06.2026</t>
        </is>
      </c>
      <c r="C701" s="366" t="inlineStr">
        <is>
          <t>DOL-2026-033</t>
        </is>
      </c>
      <c r="D701" s="366" t="n">
        <v>2600427</v>
      </c>
      <c r="E701" s="372" t="inlineStr">
        <is>
          <t>SP0244</t>
        </is>
      </c>
      <c r="F701" s="373" t="inlineStr">
        <is>
          <t>Box-Polydioxanone AB Barbed Violet Size 3/0, 15cm, 1/2 Circle, Taper Point, 26mm Ref. FAS082ABK</t>
        </is>
      </c>
      <c r="G701" s="366" t="n">
        <v>2026000427</v>
      </c>
      <c r="H701" s="366" t="inlineStr">
        <is>
          <t>FUTURA SURGICARE PVT LTD</t>
        </is>
      </c>
      <c r="I701" s="366" t="inlineStr">
        <is>
          <t>FUTURA SURGICARE PVT LTD</t>
        </is>
      </c>
      <c r="J701" s="368" t="inlineStr">
        <is>
          <t>26S1353</t>
        </is>
      </c>
      <c r="K701" s="367" t="n"/>
      <c r="L701" s="366" t="inlineStr">
        <is>
          <t>00.05.2026</t>
        </is>
      </c>
      <c r="N701" s="366" t="inlineStr">
        <is>
          <t>00.04.2031</t>
        </is>
      </c>
      <c r="R701" s="369" t="n">
        <v>1</v>
      </c>
      <c r="S701" s="366" t="n">
        <v>111</v>
      </c>
      <c r="U701" s="369">
        <f>R701*S701+T701</f>
        <v/>
      </c>
      <c r="Y701" s="370" t="n"/>
      <c r="AE701" s="371" t="n"/>
    </row>
    <row r="702" hidden="1" ht="11.85" customHeight="1">
      <c r="A702" s="7" t="inlineStr">
        <is>
          <t>TP</t>
        </is>
      </c>
      <c r="B702" s="364" t="inlineStr">
        <is>
          <t>08.06.2026</t>
        </is>
      </c>
      <c r="C702" s="139" t="inlineStr">
        <is>
          <t>N.A</t>
        </is>
      </c>
      <c r="D702" s="364" t="n">
        <v>2600428</v>
      </c>
      <c r="E702" s="14" t="inlineStr">
        <is>
          <t>TP0016</t>
        </is>
      </c>
      <c r="F702" s="8" t="inlineStr">
        <is>
          <t>Outer Carton L49 x W42.5 x H22.5 cm Ver. 01</t>
        </is>
      </c>
      <c r="G702" s="364" t="n">
        <v>2026000428</v>
      </c>
      <c r="H702" s="119" t="inlineStr">
        <is>
          <t>Techno Carton Factory</t>
        </is>
      </c>
      <c r="J702" s="109" t="inlineStr">
        <is>
          <t>AZ17230</t>
        </is>
      </c>
      <c r="L702" s="153" t="inlineStr">
        <is>
          <t>14.10.2025</t>
        </is>
      </c>
      <c r="N702" s="153" t="inlineStr">
        <is>
          <t>13.10.2030</t>
        </is>
      </c>
      <c r="R702" s="49" t="n">
        <v>1</v>
      </c>
      <c r="S702" s="7" t="n">
        <v>1000</v>
      </c>
      <c r="U702" s="365">
        <f>R702*S702+T702</f>
        <v/>
      </c>
    </row>
    <row r="703" hidden="1" ht="11.85" customHeight="1">
      <c r="A703" s="7" t="inlineStr">
        <is>
          <t>PP</t>
        </is>
      </c>
      <c r="B703" s="364" t="inlineStr">
        <is>
          <t>08.06.2026</t>
        </is>
      </c>
      <c r="C703" s="7" t="inlineStr">
        <is>
          <t>SSMC0032026</t>
        </is>
      </c>
      <c r="D703" s="364" t="n">
        <v>2600429</v>
      </c>
      <c r="E703" s="7" t="inlineStr">
        <is>
          <t>PP0120</t>
        </is>
      </c>
      <c r="F703" s="48" t="inlineStr">
        <is>
          <t>Opaque Triplex (PVC/PE/PVDC)(250/25/120)thickness 242 mm width</t>
        </is>
      </c>
      <c r="G703" s="364" t="n">
        <v>2026000429</v>
      </c>
      <c r="H703" s="7" t="inlineStr">
        <is>
          <t>Technical Aluminium Foil Company LLC.</t>
        </is>
      </c>
      <c r="I703" s="7" t="inlineStr">
        <is>
          <t>Technical Aluminium Foil Company LLC.</t>
        </is>
      </c>
      <c r="J703" s="111" t="inlineStr">
        <is>
          <t>1125000377/20</t>
        </is>
      </c>
      <c r="L703" s="7" t="inlineStr">
        <is>
          <t>00.05.2026</t>
        </is>
      </c>
      <c r="N703" s="7" t="inlineStr">
        <is>
          <t>00.05.2029</t>
        </is>
      </c>
      <c r="R703" s="49" t="n">
        <v>1</v>
      </c>
      <c r="S703" s="7" t="n">
        <v>25</v>
      </c>
      <c r="U703" s="49">
        <f>R703*S703+T703</f>
        <v/>
      </c>
    </row>
    <row r="704" hidden="1" ht="11.85" customHeight="1">
      <c r="A704" s="7" t="inlineStr">
        <is>
          <t>PP</t>
        </is>
      </c>
      <c r="B704" s="364" t="inlineStr">
        <is>
          <t>08.06.2026</t>
        </is>
      </c>
      <c r="C704" s="7" t="inlineStr">
        <is>
          <t>SSMC0032026</t>
        </is>
      </c>
      <c r="D704" s="364" t="n">
        <v>2600430</v>
      </c>
      <c r="E704" s="7" t="inlineStr">
        <is>
          <t>PP0121</t>
        </is>
      </c>
      <c r="F704" s="48" t="inlineStr">
        <is>
          <t>Opaue Triplex (PVC/PE/PVDC)(250/25/120) 80 mm width</t>
        </is>
      </c>
      <c r="G704" s="364" t="n">
        <v>2026000430</v>
      </c>
      <c r="H704" s="7" t="inlineStr">
        <is>
          <t>Technical Aluminium Foil Company LLC.</t>
        </is>
      </c>
      <c r="I704" s="7" t="inlineStr">
        <is>
          <t>Technical Aluminium Foil Company LLC.</t>
        </is>
      </c>
      <c r="J704" s="111" t="inlineStr">
        <is>
          <t>1125000377/10</t>
        </is>
      </c>
      <c r="L704" s="7" t="inlineStr">
        <is>
          <t>00.05.2026</t>
        </is>
      </c>
      <c r="N704" s="7" t="inlineStr">
        <is>
          <t>00.05.2029</t>
        </is>
      </c>
      <c r="R704" s="49" t="n">
        <v>3</v>
      </c>
      <c r="S704" s="7" t="n">
        <v>8.236000000000001</v>
      </c>
      <c r="U704" s="49">
        <f>R704*S704+T704</f>
        <v/>
      </c>
    </row>
    <row r="705" hidden="1" ht="11.85" customHeight="1">
      <c r="A705" s="7" t="inlineStr">
        <is>
          <t>SF</t>
        </is>
      </c>
      <c r="B705" s="7" t="inlineStr">
        <is>
          <t>11.06.2026</t>
        </is>
      </c>
      <c r="C705" s="7" t="inlineStr">
        <is>
          <t>CAINA-2025-016</t>
        </is>
      </c>
      <c r="D705" s="364" t="n">
        <v>2600431</v>
      </c>
      <c r="E705" s="119" t="inlineStr">
        <is>
          <t>SF0208</t>
        </is>
      </c>
      <c r="F705" s="123" t="inlineStr">
        <is>
          <t>FAS Flush Pre-filled Salline Syringe Ref. No.: FAS10N</t>
        </is>
      </c>
      <c r="G705" s="364" t="n">
        <v>2026000431</v>
      </c>
      <c r="H705" s="7" t="inlineStr">
        <is>
          <t>Jiangsu Caina Medical Co., Ltd.</t>
        </is>
      </c>
      <c r="I705" t="inlineStr">
        <is>
          <t>Jiangsu Caina Medical Co., Ltd.</t>
        </is>
      </c>
      <c r="J705" s="111" t="inlineStr">
        <is>
          <t>260101</t>
        </is>
      </c>
      <c r="L705" s="7" t="inlineStr">
        <is>
          <t>00.03.2026</t>
        </is>
      </c>
      <c r="N705" s="7" t="inlineStr">
        <is>
          <t>00.03.2029</t>
        </is>
      </c>
      <c r="R705" s="49" t="n">
        <v>2084</v>
      </c>
      <c r="S705" s="7" t="n">
        <v>480</v>
      </c>
      <c r="U705" s="49">
        <f>R705*S705+T705</f>
        <v/>
      </c>
    </row>
    <row r="706" hidden="1" ht="11.85" customHeight="1">
      <c r="A706" s="7" t="inlineStr">
        <is>
          <t>SP</t>
        </is>
      </c>
      <c r="B706" s="7" t="inlineStr">
        <is>
          <t>11.06.2026</t>
        </is>
      </c>
      <c r="C706" s="7" t="inlineStr">
        <is>
          <t>CAINA-2025-016</t>
        </is>
      </c>
      <c r="D706" s="364" t="n">
        <v>2600432</v>
      </c>
      <c r="E706" s="7" t="inlineStr">
        <is>
          <t>SP0389</t>
        </is>
      </c>
      <c r="F706" s="48" t="inlineStr">
        <is>
          <t>Box- FAS Flush Pre-filled Saline Syringe Ref. No.: FAS10N</t>
        </is>
      </c>
      <c r="G706" s="364" t="n">
        <v>2026000432</v>
      </c>
      <c r="H706" s="7" t="inlineStr">
        <is>
          <t>Jiangsu Caina Medical Co., Ltd.</t>
        </is>
      </c>
      <c r="I706" s="7" t="inlineStr">
        <is>
          <t>Jiangsu Caina Medical Co., Ltd.</t>
        </is>
      </c>
      <c r="J706" s="111" t="inlineStr">
        <is>
          <t>260101</t>
        </is>
      </c>
      <c r="L706" s="7" t="inlineStr">
        <is>
          <t>00.03.2026</t>
        </is>
      </c>
      <c r="N706" s="7" t="inlineStr">
        <is>
          <t>00.03.2029</t>
        </is>
      </c>
      <c r="R706" s="49" t="n">
        <v>166</v>
      </c>
      <c r="S706" s="7" t="n">
        <v>200</v>
      </c>
      <c r="T706" s="7" t="n">
        <v>144</v>
      </c>
      <c r="U706" s="49">
        <f>R706*S706+T706</f>
        <v/>
      </c>
    </row>
    <row r="707" hidden="1" ht="11.85" customHeight="1">
      <c r="A707" s="7" t="inlineStr">
        <is>
          <t>SP</t>
        </is>
      </c>
      <c r="B707" s="7" t="inlineStr">
        <is>
          <t>11.06.2026</t>
        </is>
      </c>
      <c r="C707" s="7" t="inlineStr">
        <is>
          <t>CAINA-2025-016</t>
        </is>
      </c>
      <c r="D707" s="364" t="n">
        <v>2600433</v>
      </c>
      <c r="E707" s="7" t="inlineStr">
        <is>
          <t>SP0338</t>
        </is>
      </c>
      <c r="F707" s="48" t="inlineStr">
        <is>
          <t>IFU For Pre-filled Saline Syringe FAS-FLUSH</t>
        </is>
      </c>
      <c r="G707" s="364" t="n">
        <v>2026000433</v>
      </c>
      <c r="H707" s="7" t="inlineStr">
        <is>
          <t>Jiangsu Caina Medical Co., Ltd.</t>
        </is>
      </c>
      <c r="I707" s="7" t="inlineStr">
        <is>
          <t>Jiangsu Caina Medical Co., Ltd.</t>
        </is>
      </c>
      <c r="J707" s="111" t="inlineStr">
        <is>
          <t>260101</t>
        </is>
      </c>
      <c r="L707" s="7" t="inlineStr">
        <is>
          <t>00.03.2026</t>
        </is>
      </c>
      <c r="N707" s="7" t="inlineStr">
        <is>
          <t>00.03.2029</t>
        </is>
      </c>
      <c r="R707" s="49" t="n">
        <v>11</v>
      </c>
      <c r="S707" s="7" t="n">
        <v>2778</v>
      </c>
      <c r="T707" s="7" t="n">
        <v>2786</v>
      </c>
      <c r="U707" s="49">
        <f>R707*S707+T707</f>
        <v/>
      </c>
    </row>
    <row r="708" hidden="1" ht="11.85" customHeight="1">
      <c r="A708" s="7" t="inlineStr">
        <is>
          <t>BP</t>
        </is>
      </c>
      <c r="B708" s="7" t="inlineStr">
        <is>
          <t>16.06.2026</t>
        </is>
      </c>
      <c r="C708" s="7" t="n">
        <v>20251110005</v>
      </c>
      <c r="D708" s="364" t="n">
        <v>2600434</v>
      </c>
      <c r="E708" s="14" t="inlineStr">
        <is>
          <t>BP0045</t>
        </is>
      </c>
      <c r="F708" s="8" t="inlineStr">
        <is>
          <t>Natal Soft Gelatin capsule formula A</t>
        </is>
      </c>
      <c r="G708" s="364" t="n">
        <v>2026000434</v>
      </c>
      <c r="H708" s="7" t="inlineStr">
        <is>
          <t xml:space="preserve"> Aenova Romania SRL</t>
        </is>
      </c>
      <c r="I708" s="7" t="inlineStr">
        <is>
          <t xml:space="preserve"> Aenova Romania SRL</t>
        </is>
      </c>
      <c r="J708" s="401" t="inlineStr">
        <is>
          <t>0510005862</t>
        </is>
      </c>
      <c r="L708" s="7" t="inlineStr">
        <is>
          <t>01.03.2026</t>
        </is>
      </c>
      <c r="O708" s="7" t="inlineStr">
        <is>
          <t>01.09.2026</t>
        </is>
      </c>
      <c r="R708" s="49" t="n">
        <v>561</v>
      </c>
      <c r="S708" s="7" t="n">
        <v>9000</v>
      </c>
      <c r="U708" s="49">
        <f>R708*S708+T708</f>
        <v/>
      </c>
    </row>
    <row r="709" hidden="1" ht="11.85" customHeight="1">
      <c r="A709" s="7" t="inlineStr">
        <is>
          <t>BP</t>
        </is>
      </c>
      <c r="B709" s="7" t="inlineStr">
        <is>
          <t>16.06.2026</t>
        </is>
      </c>
      <c r="C709" s="7" t="n">
        <v>20251110005</v>
      </c>
      <c r="D709" s="364" t="n">
        <v>2600435</v>
      </c>
      <c r="E709" s="14" t="inlineStr">
        <is>
          <t>BP0046</t>
        </is>
      </c>
      <c r="F709" s="8" t="inlineStr">
        <is>
          <t>Natal Soft Gelatin capsule formula B</t>
        </is>
      </c>
      <c r="G709" s="364" t="n">
        <v>2026000435</v>
      </c>
      <c r="H709" s="7" t="inlineStr">
        <is>
          <t xml:space="preserve"> Aenova Romania SRL</t>
        </is>
      </c>
      <c r="I709" s="7" t="inlineStr">
        <is>
          <t xml:space="preserve"> Aenova Romania SRL</t>
        </is>
      </c>
      <c r="J709" s="401" t="inlineStr">
        <is>
          <t>0510006910</t>
        </is>
      </c>
      <c r="L709" s="7" t="inlineStr">
        <is>
          <t>17.02.2026</t>
        </is>
      </c>
      <c r="O709" s="7" t="inlineStr">
        <is>
          <t>01.09.2026</t>
        </is>
      </c>
      <c r="R709" s="49" t="n">
        <v>278</v>
      </c>
      <c r="S709" s="7" t="n">
        <v>9000</v>
      </c>
      <c r="U709" s="49">
        <f>R709*S709+T709</f>
        <v/>
      </c>
    </row>
    <row r="710" hidden="1" ht="11.85" customHeight="1">
      <c r="A710" s="7" t="inlineStr">
        <is>
          <t>BP</t>
        </is>
      </c>
      <c r="B710" s="7" t="inlineStr">
        <is>
          <t>16.06.2026</t>
        </is>
      </c>
      <c r="C710" s="7" t="inlineStr">
        <is>
          <t>20251109004 R2</t>
        </is>
      </c>
      <c r="D710" s="364" t="n">
        <v>2600436</v>
      </c>
      <c r="E710" s="7" t="inlineStr">
        <is>
          <t>BP0065</t>
        </is>
      </c>
      <c r="F710" s="48" t="inlineStr">
        <is>
          <t>Qufix SGC</t>
        </is>
      </c>
      <c r="G710" s="364" t="n">
        <v>2026000436</v>
      </c>
      <c r="H710" s="7" t="inlineStr">
        <is>
          <t xml:space="preserve"> Aenova Romania SRL</t>
        </is>
      </c>
      <c r="I710" s="7" t="inlineStr">
        <is>
          <t xml:space="preserve"> Aenova Romania SRL</t>
        </is>
      </c>
      <c r="J710" s="111" t="inlineStr">
        <is>
          <t>0510007458</t>
        </is>
      </c>
      <c r="L710" s="7" t="inlineStr">
        <is>
          <t>06.04.2026</t>
        </is>
      </c>
      <c r="N710" s="7" t="inlineStr">
        <is>
          <t>06.07.2026</t>
        </is>
      </c>
      <c r="R710" s="49" t="n">
        <v>53</v>
      </c>
      <c r="S710" s="7" t="n">
        <v>11000</v>
      </c>
      <c r="U710" s="49">
        <f>R710*S710+T710</f>
        <v/>
      </c>
    </row>
    <row r="711" hidden="1" ht="11.85" customHeight="1">
      <c r="A711" s="7" t="inlineStr">
        <is>
          <t>SP</t>
        </is>
      </c>
      <c r="B711" s="7" t="inlineStr">
        <is>
          <t>21.06.2026</t>
        </is>
      </c>
      <c r="C711" s="402" t="inlineStr">
        <is>
          <t>SSMC0312026</t>
        </is>
      </c>
      <c r="D711" s="364" t="n">
        <v>2600437</v>
      </c>
      <c r="E711" s="237" t="inlineStr">
        <is>
          <t>SP0379</t>
        </is>
      </c>
      <c r="F711" s="123" t="inlineStr">
        <is>
          <t>Label-FAS Chlorex Sterile Solution 1% Clear-3ml [Size 5.5 cm x 4 cm]</t>
        </is>
      </c>
      <c r="G711" s="364" t="n">
        <v>2026000437</v>
      </c>
      <c r="H711" s="7" t="inlineStr">
        <is>
          <t>Golden label</t>
        </is>
      </c>
      <c r="I711" s="7" t="inlineStr">
        <is>
          <t>Golden label</t>
        </is>
      </c>
      <c r="J711" s="111" t="inlineStr">
        <is>
          <t>FP-ST-5487 MLJ</t>
        </is>
      </c>
      <c r="L711" s="7" t="inlineStr">
        <is>
          <t>13.06.2026</t>
        </is>
      </c>
      <c r="N711" s="7" t="inlineStr">
        <is>
          <t>12.06.2028</t>
        </is>
      </c>
      <c r="R711" s="49" t="n">
        <v>1</v>
      </c>
      <c r="S711" s="402" t="n">
        <v>35000</v>
      </c>
      <c r="U711" s="49">
        <f>R711*S711+T711</f>
        <v/>
      </c>
    </row>
    <row r="712" hidden="1" ht="11.85" customHeight="1">
      <c r="A712" s="7" t="inlineStr">
        <is>
          <t>SP</t>
        </is>
      </c>
      <c r="B712" s="7" t="inlineStr">
        <is>
          <t>21.06.2026</t>
        </is>
      </c>
      <c r="C712" s="402" t="inlineStr">
        <is>
          <t>SSMC0312026</t>
        </is>
      </c>
      <c r="D712" s="364" t="n">
        <v>2600438</v>
      </c>
      <c r="E712" s="237" t="inlineStr">
        <is>
          <t>SP0138</t>
        </is>
      </c>
      <c r="F712" s="237" t="inlineStr">
        <is>
          <t>Label-FAS Chlorex Sterile Solution 2% Clear-1ml</t>
        </is>
      </c>
      <c r="G712" s="364" t="n">
        <v>2026000438</v>
      </c>
      <c r="H712" s="7" t="inlineStr">
        <is>
          <t>Golden label</t>
        </is>
      </c>
      <c r="I712" s="7" t="inlineStr">
        <is>
          <t>Golden label</t>
        </is>
      </c>
      <c r="J712" s="111" t="inlineStr">
        <is>
          <t>FP-ST-5487 MLJ</t>
        </is>
      </c>
      <c r="L712" s="7" t="inlineStr">
        <is>
          <t>13.06.2026</t>
        </is>
      </c>
      <c r="N712" s="7" t="inlineStr">
        <is>
          <t>12.06.2028</t>
        </is>
      </c>
      <c r="R712" s="49" t="n">
        <v>1</v>
      </c>
      <c r="S712" s="402" t="n">
        <v>160000</v>
      </c>
      <c r="U712" s="49">
        <f>R712*S712+T712</f>
        <v/>
      </c>
    </row>
    <row r="713" hidden="1" ht="11.85" customHeight="1">
      <c r="A713" s="7" t="inlineStr">
        <is>
          <t>SP</t>
        </is>
      </c>
      <c r="B713" s="7" t="inlineStr">
        <is>
          <t>21.06.2026</t>
        </is>
      </c>
      <c r="C713" s="402" t="inlineStr">
        <is>
          <t>SSMC0312026</t>
        </is>
      </c>
      <c r="D713" s="364" t="n">
        <v>2600439</v>
      </c>
      <c r="E713" s="212" t="inlineStr">
        <is>
          <t>SP0183</t>
        </is>
      </c>
      <c r="F713" s="216" t="inlineStr">
        <is>
          <t>Label-Carnispeed Capsule [Size 14cm X 5cm]</t>
        </is>
      </c>
      <c r="G713" s="364" t="n">
        <v>2026000439</v>
      </c>
      <c r="H713" s="7" t="inlineStr">
        <is>
          <t>Golden label</t>
        </is>
      </c>
      <c r="I713" s="7" t="inlineStr">
        <is>
          <t>Golden label</t>
        </is>
      </c>
      <c r="J713" s="111" t="inlineStr">
        <is>
          <t>FP-ST-5487 MLJ</t>
        </is>
      </c>
      <c r="L713" s="7" t="inlineStr">
        <is>
          <t>13.06.2026</t>
        </is>
      </c>
      <c r="N713" s="7" t="inlineStr">
        <is>
          <t>12.06.2028</t>
        </is>
      </c>
      <c r="R713" s="49" t="n">
        <v>1</v>
      </c>
      <c r="S713" s="402" t="n">
        <v>21000</v>
      </c>
      <c r="U713" s="49">
        <f>R713*S713+T713</f>
        <v/>
      </c>
    </row>
    <row r="714" hidden="1" ht="11.85" customHeight="1">
      <c r="A714" s="7" t="inlineStr">
        <is>
          <t>SP</t>
        </is>
      </c>
      <c r="B714" s="7" t="inlineStr">
        <is>
          <t>21.06.2026</t>
        </is>
      </c>
      <c r="C714" s="402" t="inlineStr">
        <is>
          <t>SSMC0312026</t>
        </is>
      </c>
      <c r="D714" s="364" t="n">
        <v>2600440</v>
      </c>
      <c r="E714" s="402" t="inlineStr">
        <is>
          <t>SP0229</t>
        </is>
      </c>
      <c r="F714" s="406" t="inlineStr">
        <is>
          <t>Label- Nutri-DHA Soft gelatin Capsule [Size 13.5cm X 4cm]</t>
        </is>
      </c>
      <c r="G714" s="364" t="n">
        <v>2026000440</v>
      </c>
      <c r="H714" s="7" t="inlineStr">
        <is>
          <t>Golden label</t>
        </is>
      </c>
      <c r="I714" s="7" t="inlineStr">
        <is>
          <t>Golden label</t>
        </is>
      </c>
      <c r="J714" s="111" t="inlineStr">
        <is>
          <t>FP-ST-5487 MLJ</t>
        </is>
      </c>
      <c r="L714" s="7" t="inlineStr">
        <is>
          <t>13.06.2026</t>
        </is>
      </c>
      <c r="N714" s="7" t="inlineStr">
        <is>
          <t>12.06.2028</t>
        </is>
      </c>
      <c r="R714" s="49" t="n">
        <v>1</v>
      </c>
      <c r="S714" s="402" t="n">
        <v>42000</v>
      </c>
      <c r="U714" s="49">
        <f>R714*S714+T714</f>
        <v/>
      </c>
    </row>
    <row r="715" hidden="1" ht="11.85" customHeight="1">
      <c r="A715" s="7" t="inlineStr">
        <is>
          <t>SP</t>
        </is>
      </c>
      <c r="B715" s="7" t="inlineStr">
        <is>
          <t>21.06.2026</t>
        </is>
      </c>
      <c r="C715" s="402" t="inlineStr">
        <is>
          <t>SSMC0692026</t>
        </is>
      </c>
      <c r="D715" s="364" t="n">
        <v>2600441</v>
      </c>
      <c r="E715" s="402" t="inlineStr">
        <is>
          <t>SP0336</t>
        </is>
      </c>
      <c r="F715" s="403" t="inlineStr">
        <is>
          <t>Label-Qufix Soft Gelatin Capsule</t>
        </is>
      </c>
      <c r="G715" s="364" t="n">
        <v>2026000441</v>
      </c>
      <c r="H715" s="7" t="inlineStr">
        <is>
          <t>Golden label</t>
        </is>
      </c>
      <c r="I715" s="7" t="inlineStr">
        <is>
          <t>Golden label</t>
        </is>
      </c>
      <c r="J715" s="111" t="inlineStr">
        <is>
          <t>FP-ST-5487 MLJ</t>
        </is>
      </c>
      <c r="L715" s="7" t="inlineStr">
        <is>
          <t>13.06.2026</t>
        </is>
      </c>
      <c r="N715" s="7" t="inlineStr">
        <is>
          <t>12.06.2028</t>
        </is>
      </c>
      <c r="R715" s="49" t="n">
        <v>1</v>
      </c>
      <c r="S715" s="402" t="n">
        <v>45000</v>
      </c>
      <c r="U715" s="49">
        <f>R715*S715+T715</f>
        <v/>
      </c>
    </row>
    <row r="716" hidden="1" ht="11.85" customHeight="1">
      <c r="A716" s="7" t="inlineStr">
        <is>
          <t>SP</t>
        </is>
      </c>
      <c r="B716" s="7" t="inlineStr">
        <is>
          <t>21.06.2026</t>
        </is>
      </c>
      <c r="C716" s="402" t="inlineStr">
        <is>
          <t>SSMC0692026</t>
        </is>
      </c>
      <c r="D716" s="364" t="n">
        <v>2600442</v>
      </c>
      <c r="E716" s="404" t="inlineStr">
        <is>
          <t>SP0343</t>
        </is>
      </c>
      <c r="F716" s="403" t="inlineStr">
        <is>
          <t>Label-Cysberry Capsule</t>
        </is>
      </c>
      <c r="G716" s="364" t="n">
        <v>2026000442</v>
      </c>
      <c r="H716" s="7" t="inlineStr">
        <is>
          <t>Golden label</t>
        </is>
      </c>
      <c r="I716" s="7" t="inlineStr">
        <is>
          <t>Golden label</t>
        </is>
      </c>
      <c r="J716" s="111" t="inlineStr">
        <is>
          <t>FP-ST-5487 MLJ</t>
        </is>
      </c>
      <c r="L716" s="7" t="inlineStr">
        <is>
          <t>13.06.2026</t>
        </is>
      </c>
      <c r="N716" s="7" t="inlineStr">
        <is>
          <t>12.06.2028</t>
        </is>
      </c>
      <c r="R716" s="49" t="n">
        <v>1</v>
      </c>
      <c r="S716" s="402" t="n">
        <v>60000</v>
      </c>
      <c r="U716" s="49">
        <f>R716*S716+T716</f>
        <v/>
      </c>
    </row>
    <row r="717" hidden="1" ht="11.85" customHeight="1">
      <c r="A717" s="7" t="inlineStr">
        <is>
          <t>BP</t>
        </is>
      </c>
      <c r="B717" s="7" t="inlineStr">
        <is>
          <t>21.06.2026</t>
        </is>
      </c>
      <c r="C717" s="405" t="inlineStr">
        <is>
          <t>SSMC1442025 R2</t>
        </is>
      </c>
      <c r="D717" s="364" t="n">
        <v>2600443</v>
      </c>
      <c r="E717" s="168" t="inlineStr">
        <is>
          <t>BP0056</t>
        </is>
      </c>
      <c r="F717" s="167" t="inlineStr">
        <is>
          <t>Ovemer Plus/Prox Fem Bulk</t>
        </is>
      </c>
      <c r="G717" s="364" t="n">
        <v>2026000443</v>
      </c>
      <c r="H717" s="405" t="inlineStr">
        <is>
          <t>E-Pharma</t>
        </is>
      </c>
      <c r="I717" s="405" t="inlineStr">
        <is>
          <t>E-Pharma</t>
        </is>
      </c>
      <c r="J717" s="405" t="inlineStr">
        <is>
          <t>26362158</t>
        </is>
      </c>
      <c r="L717" s="7" t="inlineStr">
        <is>
          <t>00.04.2026</t>
        </is>
      </c>
      <c r="N717" s="405" t="inlineStr">
        <is>
          <t>16.10.2026</t>
        </is>
      </c>
      <c r="R717" s="49" t="n">
        <v>10</v>
      </c>
      <c r="S717" s="7" t="n">
        <v>50</v>
      </c>
      <c r="T717" s="7" t="n">
        <v>5.4</v>
      </c>
      <c r="U717" s="49">
        <f>R717*S717+T717</f>
        <v/>
      </c>
      <c r="W717" s="7" t="n">
        <v>1</v>
      </c>
    </row>
    <row r="718" hidden="1" ht="11.85" customHeight="1">
      <c r="A718" s="7" t="inlineStr">
        <is>
          <t>BP</t>
        </is>
      </c>
      <c r="B718" s="7" t="inlineStr">
        <is>
          <t>21.06.2026</t>
        </is>
      </c>
      <c r="C718" s="405" t="inlineStr">
        <is>
          <t>SSMC1442025 R2</t>
        </is>
      </c>
      <c r="D718" s="364" t="n">
        <v>2600444</v>
      </c>
      <c r="E718" s="168" t="inlineStr">
        <is>
          <t>BP0056</t>
        </is>
      </c>
      <c r="F718" s="167" t="inlineStr">
        <is>
          <t>Ovemer Plus/Prox Fem Bulk</t>
        </is>
      </c>
      <c r="G718" s="364" t="n">
        <v>2026000444</v>
      </c>
      <c r="H718" s="405" t="inlineStr">
        <is>
          <t>E-Pharma</t>
        </is>
      </c>
      <c r="I718" s="405" t="inlineStr">
        <is>
          <t>E-Pharma</t>
        </is>
      </c>
      <c r="J718" s="405" t="inlineStr">
        <is>
          <t>26362159</t>
        </is>
      </c>
      <c r="L718" s="7" t="inlineStr">
        <is>
          <t>00.04.2026</t>
        </is>
      </c>
      <c r="N718" s="405" t="inlineStr">
        <is>
          <t>16.10.2026</t>
        </is>
      </c>
      <c r="R718" s="49" t="n">
        <v>10</v>
      </c>
      <c r="S718" s="7" t="n">
        <v>50</v>
      </c>
      <c r="T718" s="7" t="n">
        <v>6.4</v>
      </c>
      <c r="U718" s="49">
        <f>R718*S718+T718</f>
        <v/>
      </c>
      <c r="W718" s="7" t="n">
        <v>1</v>
      </c>
    </row>
    <row r="719" hidden="1" ht="11.85" customHeight="1">
      <c r="A719" s="7" t="inlineStr">
        <is>
          <t>BP</t>
        </is>
      </c>
      <c r="B719" s="7" t="inlineStr">
        <is>
          <t>21.06.2026</t>
        </is>
      </c>
      <c r="C719" s="405" t="inlineStr">
        <is>
          <t>SSMC1732025</t>
        </is>
      </c>
      <c r="D719" s="364" t="n">
        <v>2600445</v>
      </c>
      <c r="E719" s="168" t="inlineStr">
        <is>
          <t>BP0056</t>
        </is>
      </c>
      <c r="F719" s="167" t="inlineStr">
        <is>
          <t>Ovemer Plus/Prox Fem Bulk</t>
        </is>
      </c>
      <c r="G719" s="364" t="n">
        <v>2026000445</v>
      </c>
      <c r="H719" s="405" t="inlineStr">
        <is>
          <t>E-Pharma</t>
        </is>
      </c>
      <c r="I719" s="405" t="inlineStr">
        <is>
          <t>E-Pharma</t>
        </is>
      </c>
      <c r="J719" s="405" t="inlineStr">
        <is>
          <t>26362160</t>
        </is>
      </c>
      <c r="L719" s="7" t="inlineStr">
        <is>
          <t>00.04.2026</t>
        </is>
      </c>
      <c r="N719" s="405" t="inlineStr">
        <is>
          <t>16.10.2026</t>
        </is>
      </c>
      <c r="R719" s="49" t="n">
        <v>10</v>
      </c>
      <c r="S719" s="7" t="n">
        <v>50</v>
      </c>
      <c r="T719" s="7" t="n">
        <v>11.4</v>
      </c>
      <c r="U719" s="49">
        <f>R719*S719+T719</f>
        <v/>
      </c>
      <c r="W719" s="7" t="n">
        <v>1</v>
      </c>
    </row>
    <row r="720" hidden="1" ht="11.85" customHeight="1">
      <c r="A720" s="7" t="inlineStr">
        <is>
          <t>BP</t>
        </is>
      </c>
      <c r="B720" s="7" t="inlineStr">
        <is>
          <t>21.06.2026</t>
        </is>
      </c>
      <c r="C720" s="405" t="inlineStr">
        <is>
          <t>SSMC1732025</t>
        </is>
      </c>
      <c r="D720" s="364" t="n">
        <v>2600446</v>
      </c>
      <c r="E720" s="168" t="inlineStr">
        <is>
          <t>BP0056</t>
        </is>
      </c>
      <c r="F720" s="167" t="inlineStr">
        <is>
          <t>Ovemer Plus/Prox Fem Bulk</t>
        </is>
      </c>
      <c r="G720" s="364" t="n">
        <v>2026000446</v>
      </c>
      <c r="H720" s="405" t="inlineStr">
        <is>
          <t>E-Pharma</t>
        </is>
      </c>
      <c r="I720" s="405" t="inlineStr">
        <is>
          <t>E-Pharma</t>
        </is>
      </c>
      <c r="J720" s="405" t="inlineStr">
        <is>
          <t>26362161</t>
        </is>
      </c>
      <c r="L720" s="7" t="inlineStr">
        <is>
          <t>00.04.2026</t>
        </is>
      </c>
      <c r="N720" s="405" t="inlineStr">
        <is>
          <t>17.10.2026</t>
        </is>
      </c>
      <c r="R720" s="49" t="n">
        <v>10</v>
      </c>
      <c r="T720" s="7" t="n">
        <v>11.8</v>
      </c>
      <c r="U720" s="49">
        <f>R720*S720+T720</f>
        <v/>
      </c>
      <c r="W720" s="7" t="n">
        <v>1</v>
      </c>
    </row>
    <row r="721" hidden="1" ht="11.85" customHeight="1">
      <c r="A721" s="7" t="inlineStr">
        <is>
          <t>BP</t>
        </is>
      </c>
      <c r="B721" s="7" t="inlineStr">
        <is>
          <t>21.06.2026</t>
        </is>
      </c>
      <c r="C721" s="405" t="inlineStr">
        <is>
          <t>SSMC1732025</t>
        </is>
      </c>
      <c r="D721" s="364" t="n">
        <v>2600447</v>
      </c>
      <c r="E721" s="168" t="inlineStr">
        <is>
          <t>BP0056</t>
        </is>
      </c>
      <c r="F721" s="167" t="inlineStr">
        <is>
          <t>Ovemer Plus/Prox Fem Bulk</t>
        </is>
      </c>
      <c r="G721" s="364" t="n">
        <v>2026000447</v>
      </c>
      <c r="H721" s="405" t="inlineStr">
        <is>
          <t>E-Pharma</t>
        </is>
      </c>
      <c r="I721" s="405" t="inlineStr">
        <is>
          <t>E-Pharma</t>
        </is>
      </c>
      <c r="J721" s="405" t="inlineStr">
        <is>
          <t>26362162</t>
        </is>
      </c>
      <c r="L721" s="7" t="inlineStr">
        <is>
          <t>00.04.2026</t>
        </is>
      </c>
      <c r="N721" s="405" t="inlineStr">
        <is>
          <t>17.10.2026</t>
        </is>
      </c>
      <c r="R721" s="49" t="n">
        <v>10</v>
      </c>
      <c r="S721" s="7" t="n">
        <v>50</v>
      </c>
      <c r="T721" s="7" t="n">
        <v>10.6</v>
      </c>
      <c r="U721" s="49">
        <f>R721*S721+T721</f>
        <v/>
      </c>
      <c r="W721" s="7" t="n">
        <v>1</v>
      </c>
    </row>
    <row r="722" hidden="1" ht="11.85" customHeight="1">
      <c r="A722" s="7" t="inlineStr">
        <is>
          <t>BP</t>
        </is>
      </c>
      <c r="B722" s="7" t="inlineStr">
        <is>
          <t>21.06.2026</t>
        </is>
      </c>
      <c r="C722" s="7" t="inlineStr">
        <is>
          <t>SSMC1732025</t>
        </is>
      </c>
      <c r="D722" s="364" t="n">
        <v>2600448</v>
      </c>
      <c r="E722" s="7" t="inlineStr">
        <is>
          <t>BP0011</t>
        </is>
      </c>
      <c r="F722" s="48" t="inlineStr">
        <is>
          <t>Fertiovum Bulk</t>
        </is>
      </c>
      <c r="G722" s="364" t="n">
        <v>2026000448</v>
      </c>
      <c r="H722" s="405" t="inlineStr">
        <is>
          <t>E-Pharma</t>
        </is>
      </c>
      <c r="I722" s="405" t="inlineStr">
        <is>
          <t>E-Pharma</t>
        </is>
      </c>
      <c r="J722" s="327" t="inlineStr">
        <is>
          <t>26362104</t>
        </is>
      </c>
      <c r="L722" s="7" t="inlineStr">
        <is>
          <t>00.04.2026</t>
        </is>
      </c>
      <c r="N722" s="7" t="inlineStr">
        <is>
          <t>15.10.2026</t>
        </is>
      </c>
      <c r="R722" s="49" t="n">
        <v>11</v>
      </c>
      <c r="S722" s="7" t="n">
        <v>50</v>
      </c>
      <c r="T722" s="7" t="n">
        <v>6.8</v>
      </c>
      <c r="U722" s="49">
        <f>R722*S722+T722</f>
        <v/>
      </c>
      <c r="W722" s="7" t="n">
        <v>1</v>
      </c>
    </row>
    <row r="723" hidden="1" ht="11.85" customHeight="1">
      <c r="A723" s="7" t="inlineStr">
        <is>
          <t>SP</t>
        </is>
      </c>
      <c r="B723" s="7" t="inlineStr">
        <is>
          <t>22.06.2026</t>
        </is>
      </c>
      <c r="C723" s="7" t="inlineStr">
        <is>
          <t>SSMC0702026</t>
        </is>
      </c>
      <c r="D723" s="7" t="n">
        <v>2600449</v>
      </c>
      <c r="E723" s="14" t="inlineStr">
        <is>
          <t>SP0189</t>
        </is>
      </c>
      <c r="F723" s="8" t="inlineStr">
        <is>
          <t>Box-Natal Soft Gelatin Capsule</t>
        </is>
      </c>
      <c r="G723" s="364" t="n">
        <v>2026000449</v>
      </c>
      <c r="H723" s="7" t="inlineStr">
        <is>
          <t xml:space="preserve">ALHAYAT HOUSE </t>
        </is>
      </c>
      <c r="I723" s="7" t="inlineStr">
        <is>
          <t xml:space="preserve">ALHAYAT HOUSE </t>
        </is>
      </c>
      <c r="J723" s="111" t="inlineStr">
        <is>
          <t>PK260709</t>
        </is>
      </c>
      <c r="L723" s="7" t="inlineStr">
        <is>
          <t>09.06.2026</t>
        </is>
      </c>
      <c r="N723" s="7" t="inlineStr">
        <is>
          <t>08.06.2031</t>
        </is>
      </c>
      <c r="R723" s="49" t="n">
        <v>82</v>
      </c>
      <c r="S723" s="7" t="n">
        <v>1000</v>
      </c>
      <c r="T723" s="7" t="n">
        <v>500</v>
      </c>
      <c r="U723" s="49">
        <f>R723*S723+T723</f>
        <v/>
      </c>
    </row>
    <row r="724" hidden="1" ht="11.85" customHeight="1">
      <c r="A724" s="7" t="inlineStr">
        <is>
          <t>PP</t>
        </is>
      </c>
      <c r="B724" s="7" t="inlineStr">
        <is>
          <t>28.06.2026</t>
        </is>
      </c>
      <c r="C724" s="7" t="inlineStr">
        <is>
          <t>Compensation</t>
        </is>
      </c>
      <c r="D724" s="7" t="n">
        <v>2600450</v>
      </c>
      <c r="E724" s="14" t="inlineStr">
        <is>
          <t>PP0027</t>
        </is>
      </c>
      <c r="F724" s="8" t="inlineStr">
        <is>
          <t>Inner plastic tube (HDPE) for Applicator 10.5 ml-OMAS</t>
        </is>
      </c>
      <c r="G724" s="364" t="n">
        <v>2026000450</v>
      </c>
      <c r="H724" s="407" t="inlineStr">
        <is>
          <t>IDEA STAMPI</t>
        </is>
      </c>
      <c r="I724" s="407" t="inlineStr">
        <is>
          <t>Idea Stampi S.r.l.</t>
        </is>
      </c>
      <c r="J724" s="407" t="n">
        <v>12647</v>
      </c>
      <c r="K724" s="407" t="inlineStr">
        <is>
          <t>05/2026</t>
        </is>
      </c>
      <c r="L724" s="407" t="n">
        <v>5.2026</v>
      </c>
      <c r="N724" s="407" t="n">
        <v>5.2028</v>
      </c>
      <c r="R724" s="49" t="n">
        <v>48</v>
      </c>
      <c r="S724" s="7" t="n">
        <v>2000</v>
      </c>
      <c r="U724" s="49">
        <f>R724*S724+T724</f>
        <v/>
      </c>
    </row>
    <row r="725" hidden="1" ht="11.85" customHeight="1">
      <c r="A725" s="7" t="inlineStr">
        <is>
          <t>PP</t>
        </is>
      </c>
      <c r="B725" s="7" t="inlineStr">
        <is>
          <t>28.06.2026</t>
        </is>
      </c>
      <c r="C725" s="7" t="inlineStr">
        <is>
          <t>Compensation</t>
        </is>
      </c>
      <c r="D725" s="7" t="n">
        <v>2600451</v>
      </c>
      <c r="E725" s="415" t="inlineStr">
        <is>
          <t>PP0027</t>
        </is>
      </c>
      <c r="F725" s="416" t="inlineStr">
        <is>
          <t>Inner plastic tube (HDPE) for Applicator 10.5 ml-OMAS</t>
        </is>
      </c>
      <c r="G725" s="364" t="n">
        <v>2026000451</v>
      </c>
      <c r="H725" s="407" t="inlineStr">
        <is>
          <t>IDEA STAMPI</t>
        </is>
      </c>
      <c r="I725" s="407" t="inlineStr">
        <is>
          <t>Idea Stampi S.r.l.</t>
        </is>
      </c>
      <c r="J725" s="407" t="n">
        <v>12648</v>
      </c>
      <c r="K725" s="407" t="inlineStr">
        <is>
          <t>05/2026</t>
        </is>
      </c>
      <c r="L725" s="407" t="n">
        <v>5.2026</v>
      </c>
      <c r="N725" s="407" t="n">
        <v>5.2028</v>
      </c>
      <c r="R725" s="49" t="n">
        <v>80</v>
      </c>
      <c r="S725" s="7" t="n">
        <v>1500</v>
      </c>
      <c r="U725" s="49">
        <f>R725*S725+T725</f>
        <v/>
      </c>
    </row>
    <row r="726" hidden="1" ht="11.85" customHeight="1">
      <c r="A726" s="119" t="inlineStr">
        <is>
          <t>PP</t>
        </is>
      </c>
      <c r="B726" s="119" t="inlineStr">
        <is>
          <t>28.06.2026</t>
        </is>
      </c>
      <c r="C726" s="119" t="inlineStr">
        <is>
          <t>Compensation</t>
        </is>
      </c>
      <c r="D726" s="119" t="n">
        <v>2600452</v>
      </c>
      <c r="E726" s="119" t="inlineStr">
        <is>
          <t>PP0027</t>
        </is>
      </c>
      <c r="F726" s="123" t="inlineStr">
        <is>
          <t>Inner plastic tube (HDPE) for Applicator 10.5 ml-OMAS</t>
        </is>
      </c>
      <c r="G726" s="119" t="n">
        <v>2026000452</v>
      </c>
      <c r="H726" s="417" t="inlineStr">
        <is>
          <t>IDEA STAMPI</t>
        </is>
      </c>
      <c r="I726" s="417" t="inlineStr">
        <is>
          <t>Idea Stampi S.r.l.</t>
        </is>
      </c>
      <c r="J726" s="417" t="n">
        <v>12649</v>
      </c>
      <c r="K726" s="417" t="inlineStr">
        <is>
          <t>05/2026</t>
        </is>
      </c>
      <c r="L726" s="417" t="n">
        <v>5.2026</v>
      </c>
      <c r="M726" s="119" t="n"/>
      <c r="N726" s="417" t="n">
        <v>5.2028</v>
      </c>
      <c r="O726" s="119" t="n"/>
      <c r="P726" s="119" t="n"/>
      <c r="Q726" s="119" t="n"/>
      <c r="R726" s="125" t="n">
        <v>48</v>
      </c>
      <c r="S726" s="119" t="n">
        <v>1500</v>
      </c>
      <c r="T726" s="119" t="n"/>
      <c r="U726" s="125">
        <f>R726*S726+T726</f>
        <v/>
      </c>
    </row>
    <row r="727" hidden="1" ht="11.85" customFormat="1" customHeight="1" s="408">
      <c r="A727" s="119" t="inlineStr">
        <is>
          <t>SP</t>
        </is>
      </c>
      <c r="B727" s="119" t="inlineStr">
        <is>
          <t>29.06.2026</t>
        </is>
      </c>
      <c r="C727" s="119" t="inlineStr">
        <is>
          <t>SSMC0702026</t>
        </is>
      </c>
      <c r="D727" s="119" t="n">
        <v>2600453</v>
      </c>
      <c r="E727" s="421" t="inlineStr">
        <is>
          <t>SP0190</t>
        </is>
      </c>
      <c r="F727" s="417" t="inlineStr">
        <is>
          <t>Pamphlet-Natal Soft Gelatin Capsule</t>
        </is>
      </c>
      <c r="G727" s="119" t="n">
        <v>2026000453</v>
      </c>
      <c r="H727" s="417" t="inlineStr">
        <is>
          <t>Al-Hayat House Factory for Product Packaging Co.</t>
        </is>
      </c>
      <c r="I727" s="417" t="inlineStr">
        <is>
          <t>Al-Hayat House Factory for Product Packaging Co.</t>
        </is>
      </c>
      <c r="J727" s="417" t="inlineStr">
        <is>
          <t>PR-26143-1</t>
        </is>
      </c>
      <c r="K727" s="123" t="n"/>
      <c r="L727" s="119" t="inlineStr">
        <is>
          <t>25.06.2026</t>
        </is>
      </c>
      <c r="M727" s="119" t="n"/>
      <c r="N727" s="119" t="inlineStr">
        <is>
          <t>24.06.2029</t>
        </is>
      </c>
      <c r="O727" s="119" t="n"/>
      <c r="P727" s="119" t="n"/>
      <c r="Q727" s="119" t="n"/>
      <c r="R727" s="417" t="n">
        <v>28</v>
      </c>
      <c r="S727" s="417" t="n">
        <v>3000</v>
      </c>
      <c r="T727" s="417" t="n">
        <v>2570</v>
      </c>
      <c r="U727" s="125">
        <f>R727*S727+T727</f>
        <v/>
      </c>
      <c r="Y727" s="409" t="n"/>
      <c r="AE727" s="410" t="n"/>
    </row>
    <row r="728" hidden="1" ht="11.85" customFormat="1" customHeight="1" s="408">
      <c r="A728" s="119" t="inlineStr">
        <is>
          <t>SP</t>
        </is>
      </c>
      <c r="B728" s="119" t="inlineStr">
        <is>
          <t>29.06.2026</t>
        </is>
      </c>
      <c r="C728" s="119" t="inlineStr">
        <is>
          <t>SSMC0702026</t>
        </is>
      </c>
      <c r="D728" s="119" t="n">
        <v>2600454</v>
      </c>
      <c r="E728" s="422" t="inlineStr">
        <is>
          <t>SP0351</t>
        </is>
      </c>
      <c r="F728" s="417" t="inlineStr">
        <is>
          <t>Pamphlet-Gomood Soft Gelatin Capsule</t>
        </is>
      </c>
      <c r="G728" s="119" t="n">
        <v>2026000454</v>
      </c>
      <c r="H728" s="417" t="inlineStr">
        <is>
          <t>Al-Hayat House Factory for Product Packaging Co.</t>
        </is>
      </c>
      <c r="I728" s="417" t="inlineStr">
        <is>
          <t>Al-Hayat House Factory for Product Packaging Co.</t>
        </is>
      </c>
      <c r="J728" s="417" t="inlineStr">
        <is>
          <t>PR-26143-2</t>
        </is>
      </c>
      <c r="K728" s="123" t="n"/>
      <c r="L728" s="119" t="inlineStr">
        <is>
          <t>25.06.2026</t>
        </is>
      </c>
      <c r="M728" s="119" t="n"/>
      <c r="N728" s="119" t="inlineStr">
        <is>
          <t>24.06.2029</t>
        </is>
      </c>
      <c r="O728" s="119" t="n"/>
      <c r="P728" s="119" t="n"/>
      <c r="Q728" s="119" t="n"/>
      <c r="R728" s="417" t="n">
        <v>18</v>
      </c>
      <c r="S728" s="417" t="n">
        <v>3000</v>
      </c>
      <c r="T728" s="417" t="n">
        <v>2115</v>
      </c>
      <c r="U728" s="125">
        <f>R728*S728+T728</f>
        <v/>
      </c>
      <c r="Y728" s="409" t="n"/>
      <c r="AE728" s="410" t="n"/>
    </row>
    <row r="729" hidden="1" ht="36" customFormat="1" customHeight="1" s="408">
      <c r="A729" s="119" t="inlineStr">
        <is>
          <t>SF</t>
        </is>
      </c>
      <c r="B729" s="119" t="inlineStr">
        <is>
          <t>30.06.2026</t>
        </is>
      </c>
      <c r="C729" s="119" t="inlineStr">
        <is>
          <t>DOL-2026-024 REV.1</t>
        </is>
      </c>
      <c r="D729" s="119" t="n">
        <v>2600455</v>
      </c>
      <c r="E729" s="422" t="inlineStr">
        <is>
          <t>SF0217</t>
        </is>
      </c>
      <c r="F729" s="423" t="inlineStr">
        <is>
          <t xml:space="preserve">Poliglecaprone 25 AB Barbed Undyed Size 3/0, 45cm, 3/8 Circle, Reverse Cutting, 24mm (Unidirectional) with loop Ref. No.: FAS565ABK </t>
        </is>
      </c>
      <c r="G729" s="119" t="n">
        <v>2026000455</v>
      </c>
      <c r="H729" s="119" t="inlineStr">
        <is>
          <t>FUTURA SURGICARE PVT LTD</t>
        </is>
      </c>
      <c r="I729" s="119" t="inlineStr">
        <is>
          <t>FUTURA SURGICARE PVT LTD</t>
        </is>
      </c>
      <c r="J729" s="119" t="inlineStr">
        <is>
          <t>26S1014</t>
        </is>
      </c>
      <c r="K729" s="119" t="n"/>
      <c r="L729" s="119" t="inlineStr">
        <is>
          <t>00.06.2026</t>
        </is>
      </c>
      <c r="M729" s="119" t="n"/>
      <c r="N729" s="119" t="inlineStr">
        <is>
          <t>00.05.2031</t>
        </is>
      </c>
      <c r="O729" s="119" t="n"/>
      <c r="P729" s="119" t="n"/>
      <c r="Q729" s="119" t="n"/>
      <c r="R729" s="119" t="n">
        <v>1</v>
      </c>
      <c r="S729" s="119" t="n">
        <v>336</v>
      </c>
      <c r="T729" s="119" t="n"/>
      <c r="U729" s="125">
        <f>R729*S729+T729</f>
        <v/>
      </c>
      <c r="Y729" s="409" t="n"/>
      <c r="AE729" s="410" t="n"/>
    </row>
    <row r="730" hidden="1" ht="24" customHeight="1">
      <c r="A730" s="119" t="inlineStr">
        <is>
          <t>SP</t>
        </is>
      </c>
      <c r="B730" s="119" t="inlineStr">
        <is>
          <t>30.06.2026</t>
        </is>
      </c>
      <c r="C730" s="119" t="inlineStr">
        <is>
          <t>DOL-2026-024 REV.1</t>
        </is>
      </c>
      <c r="D730" s="119" t="n">
        <v>2600456</v>
      </c>
      <c r="E730" s="422" t="inlineStr">
        <is>
          <t>SP0409</t>
        </is>
      </c>
      <c r="F730" s="423" t="inlineStr">
        <is>
          <t>Box-Poliglecaprone 25 AB Barbed Undyed Size 3/0, 45cm, 3/8 Circle, Reverse Cutting, 24mm Ref No.: FAS565ABK</t>
        </is>
      </c>
      <c r="G730" s="119" t="n">
        <v>2026000456</v>
      </c>
      <c r="H730" s="119" t="inlineStr">
        <is>
          <t>FUTURA SURGICARE PVT LTD</t>
        </is>
      </c>
      <c r="I730" s="119" t="inlineStr">
        <is>
          <t>FUTURA SURGICARE PVT LTD</t>
        </is>
      </c>
      <c r="J730" s="119" t="inlineStr">
        <is>
          <t>26S1014</t>
        </is>
      </c>
      <c r="K730" s="123" t="n"/>
      <c r="L730" s="119" t="inlineStr">
        <is>
          <t>00.06.2026</t>
        </is>
      </c>
      <c r="M730" s="119" t="n"/>
      <c r="N730" s="119" t="inlineStr">
        <is>
          <t>00.05.2031</t>
        </is>
      </c>
      <c r="O730" s="119" t="n"/>
      <c r="P730" s="119" t="n"/>
      <c r="Q730" s="119" t="n"/>
      <c r="R730" s="125" t="n">
        <v>1</v>
      </c>
      <c r="S730" s="119" t="n">
        <v>28</v>
      </c>
      <c r="T730" s="119" t="n"/>
      <c r="U730" s="125">
        <f>R730*S730+T730</f>
        <v/>
      </c>
    </row>
    <row r="731" hidden="1" ht="24" customHeight="1">
      <c r="A731" s="119" t="inlineStr">
        <is>
          <t>SF</t>
        </is>
      </c>
      <c r="B731" s="119" t="inlineStr">
        <is>
          <t>30.06.2026</t>
        </is>
      </c>
      <c r="C731" s="119" t="inlineStr">
        <is>
          <t>DOL-2026-024 REV.1</t>
        </is>
      </c>
      <c r="D731" s="119" t="n">
        <v>2600457</v>
      </c>
      <c r="E731" s="123" t="inlineStr">
        <is>
          <t>SF0159</t>
        </is>
      </c>
      <c r="F731" s="123" t="inlineStr">
        <is>
          <t>Polydioxanone AB Barbed Violet Size 3/0, 15cm, 1/2 Circle, Taper Point, 26mm Ref. FAS082ABK</t>
        </is>
      </c>
      <c r="G731" s="119" t="n">
        <v>2026000457</v>
      </c>
      <c r="H731" s="119" t="inlineStr">
        <is>
          <t>FUTURA SURGICARE PVT LTD</t>
        </is>
      </c>
      <c r="I731" s="119" t="inlineStr">
        <is>
          <t>FUTURA SURGICARE PVT LTD</t>
        </is>
      </c>
      <c r="J731" s="122" t="inlineStr">
        <is>
          <t>26S1354</t>
        </is>
      </c>
      <c r="K731" s="123" t="n"/>
      <c r="L731" s="119" t="inlineStr">
        <is>
          <t>00.06.2026</t>
        </is>
      </c>
      <c r="M731" s="119" t="n"/>
      <c r="N731" s="119" t="inlineStr">
        <is>
          <t>00.05.2031</t>
        </is>
      </c>
      <c r="O731" s="119" t="n"/>
      <c r="P731" s="119" t="n"/>
      <c r="Q731" s="119" t="n"/>
      <c r="R731" s="125" t="n">
        <v>1</v>
      </c>
      <c r="S731" s="119" t="n">
        <v>624</v>
      </c>
      <c r="T731" s="119" t="n"/>
      <c r="U731" s="125">
        <f>R731*S731+T731</f>
        <v/>
      </c>
    </row>
    <row r="732" hidden="1" ht="24" customHeight="1">
      <c r="A732" s="119" t="inlineStr">
        <is>
          <t>SP</t>
        </is>
      </c>
      <c r="B732" s="119" t="inlineStr">
        <is>
          <t>30.06.2026</t>
        </is>
      </c>
      <c r="C732" s="119" t="inlineStr">
        <is>
          <t>DOL-2026-024 REV.1</t>
        </is>
      </c>
      <c r="D732" s="119" t="n">
        <v>2600458</v>
      </c>
      <c r="E732" s="123" t="inlineStr">
        <is>
          <t>SP0244</t>
        </is>
      </c>
      <c r="F732" s="123" t="inlineStr">
        <is>
          <t>Box-Polydioxanone AB Barbed Violet Size 3/0, 15cm, 1/2 Circle, Taper Point, 26mm Ref. FAS082ABK</t>
        </is>
      </c>
      <c r="G732" s="119" t="n">
        <v>2026000458</v>
      </c>
      <c r="H732" s="119" t="inlineStr">
        <is>
          <t>FUTURA SURGICARE PVT LTD</t>
        </is>
      </c>
      <c r="I732" s="119" t="inlineStr">
        <is>
          <t>FUTURA SURGICARE PVT LTD</t>
        </is>
      </c>
      <c r="J732" s="122" t="inlineStr">
        <is>
          <t>26S1354</t>
        </is>
      </c>
      <c r="K732" s="123" t="n"/>
      <c r="L732" s="119" t="inlineStr">
        <is>
          <t>00.06.2026</t>
        </is>
      </c>
      <c r="M732" s="119" t="n"/>
      <c r="N732" s="119" t="inlineStr">
        <is>
          <t>00.05.2031</t>
        </is>
      </c>
      <c r="O732" s="119" t="n"/>
      <c r="P732" s="119" t="n"/>
      <c r="Q732" s="119" t="n"/>
      <c r="R732" s="125" t="n">
        <v>1</v>
      </c>
      <c r="S732" s="119" t="n">
        <v>52</v>
      </c>
      <c r="T732" s="119" t="n"/>
      <c r="U732" s="125">
        <f>R732*S732+T732</f>
        <v/>
      </c>
    </row>
    <row r="733" hidden="1" ht="24" customHeight="1">
      <c r="A733" s="119" t="inlineStr">
        <is>
          <t>SF</t>
        </is>
      </c>
      <c r="B733" s="119" t="inlineStr">
        <is>
          <t>30.06.2026</t>
        </is>
      </c>
      <c r="C733" s="119" t="inlineStr">
        <is>
          <t>DOL-2026-024 REV.1</t>
        </is>
      </c>
      <c r="D733" s="119" t="n">
        <v>2600459</v>
      </c>
      <c r="E733" s="422" t="inlineStr">
        <is>
          <t>SF0219</t>
        </is>
      </c>
      <c r="F733" s="423" t="inlineStr">
        <is>
          <t>Polyglactin 910 AB Violet Size 1, 70cm, 1/2 Circle, Taper Cutting, 40mm Ref. No.: FAS625ABG</t>
        </is>
      </c>
      <c r="G733" s="119" t="n">
        <v>2026000459</v>
      </c>
      <c r="H733" s="119" t="inlineStr">
        <is>
          <t>FUTURA SURGICARE PVT LTD</t>
        </is>
      </c>
      <c r="I733" s="119" t="inlineStr">
        <is>
          <t>FUTURA SURGICARE PVT LTD</t>
        </is>
      </c>
      <c r="J733" s="122" t="inlineStr">
        <is>
          <t>26S1521</t>
        </is>
      </c>
      <c r="K733" s="123" t="n"/>
      <c r="L733" s="119" t="inlineStr">
        <is>
          <t>00.06.2026</t>
        </is>
      </c>
      <c r="M733" s="119" t="n"/>
      <c r="N733" s="119" t="inlineStr">
        <is>
          <t>00.05.2031</t>
        </is>
      </c>
      <c r="O733" s="119" t="n"/>
      <c r="P733" s="119" t="n"/>
      <c r="Q733" s="119" t="n"/>
      <c r="R733" s="125" t="n">
        <v>1</v>
      </c>
      <c r="S733" s="119" t="n">
        <v>1812</v>
      </c>
      <c r="T733" s="119" t="n"/>
      <c r="U733" s="125">
        <f>R733*S733+T733</f>
        <v/>
      </c>
    </row>
    <row r="734" hidden="1" ht="24" customHeight="1">
      <c r="A734" s="119" t="inlineStr">
        <is>
          <t>SP</t>
        </is>
      </c>
      <c r="B734" s="119" t="inlineStr">
        <is>
          <t>30.06.2026</t>
        </is>
      </c>
      <c r="C734" s="119" t="inlineStr">
        <is>
          <t>DOL-2026-024 REV.1</t>
        </is>
      </c>
      <c r="D734" s="119" t="n">
        <v>2600460</v>
      </c>
      <c r="E734" s="422" t="inlineStr">
        <is>
          <t>SP0412</t>
        </is>
      </c>
      <c r="F734" s="423" t="inlineStr">
        <is>
          <t>Box-Polyglactin 910 AB Violet Size 1, 70cm, 1/2 Circle, Taper Cutting, 40mm Ref. No.: FAS625ABG</t>
        </is>
      </c>
      <c r="G734" s="119" t="n">
        <v>2026000460</v>
      </c>
      <c r="H734" s="119" t="inlineStr">
        <is>
          <t>FUTURA SURGICARE PVT LTD</t>
        </is>
      </c>
      <c r="I734" s="119" t="inlineStr">
        <is>
          <t>FUTURA SURGICARE PVT LTD</t>
        </is>
      </c>
      <c r="J734" s="122" t="inlineStr">
        <is>
          <t>26S1521</t>
        </is>
      </c>
      <c r="K734" s="123" t="n"/>
      <c r="L734" s="119" t="inlineStr">
        <is>
          <t>00.06.2026</t>
        </is>
      </c>
      <c r="M734" s="119" t="n"/>
      <c r="N734" s="119" t="inlineStr">
        <is>
          <t>00.05.2031</t>
        </is>
      </c>
      <c r="O734" s="119" t="n"/>
      <c r="P734" s="119" t="n"/>
      <c r="Q734" s="119" t="n"/>
      <c r="R734" s="125" t="n">
        <v>1</v>
      </c>
      <c r="S734" s="119" t="n">
        <v>151</v>
      </c>
      <c r="T734" s="119" t="n"/>
      <c r="U734" s="125">
        <f>R734*S734+T734</f>
        <v/>
      </c>
    </row>
    <row r="735" hidden="1" ht="24" customHeight="1">
      <c r="A735" s="119" t="inlineStr">
        <is>
          <t>SP</t>
        </is>
      </c>
      <c r="B735" s="119" t="inlineStr">
        <is>
          <t>30.06.2026</t>
        </is>
      </c>
      <c r="C735" s="119" t="inlineStr">
        <is>
          <t>DOL-2026-024 REV.1</t>
        </is>
      </c>
      <c r="D735" s="119" t="n">
        <v>2600461</v>
      </c>
      <c r="E735" s="422" t="inlineStr">
        <is>
          <t>SP0413</t>
        </is>
      </c>
      <c r="F735" s="423" t="inlineStr">
        <is>
          <t>Cover Box-Polyglactin 910 AB Violet Size 1, 70cm, 1/2 Circle, Taper Cutting, 40mm Ref. No.: FAS625ABG</t>
        </is>
      </c>
      <c r="G735" s="119" t="n">
        <v>2026000461</v>
      </c>
      <c r="H735" s="119" t="inlineStr">
        <is>
          <t>FUTURA SURGICARE PVT LTD</t>
        </is>
      </c>
      <c r="I735" s="119" t="inlineStr">
        <is>
          <t>FUTURA SURGICARE PVT LTD</t>
        </is>
      </c>
      <c r="J735" s="122" t="inlineStr">
        <is>
          <t>26S1521</t>
        </is>
      </c>
      <c r="K735" s="123" t="n"/>
      <c r="L735" s="119" t="inlineStr">
        <is>
          <t>00.06.2026</t>
        </is>
      </c>
      <c r="M735" s="119" t="n"/>
      <c r="N735" s="119" t="inlineStr">
        <is>
          <t>00.05.2031</t>
        </is>
      </c>
      <c r="O735" s="119" t="n"/>
      <c r="P735" s="119" t="n"/>
      <c r="Q735" s="119" t="n"/>
      <c r="R735" s="125" t="n">
        <v>1</v>
      </c>
      <c r="S735" s="119" t="n">
        <v>151</v>
      </c>
      <c r="T735" s="119" t="n"/>
      <c r="U735" s="125">
        <f>R735*S735+T735</f>
        <v/>
      </c>
    </row>
    <row r="736" hidden="1" ht="24" customHeight="1">
      <c r="A736" s="119" t="inlineStr">
        <is>
          <t>SF</t>
        </is>
      </c>
      <c r="B736" s="119" t="inlineStr">
        <is>
          <t>30.06.2026</t>
        </is>
      </c>
      <c r="C736" s="119" t="inlineStr">
        <is>
          <t>DOL-2026-024 REV.1</t>
        </is>
      </c>
      <c r="D736" s="119" t="n">
        <v>2600462</v>
      </c>
      <c r="E736" s="123" t="inlineStr">
        <is>
          <t>SF0216</t>
        </is>
      </c>
      <c r="F736" s="123" t="inlineStr">
        <is>
          <t>Polyglactin 910 AB Violet Size 1, 70cm, J needle, Taper Cutting, 31mm Ref.No FAS614ABG</t>
        </is>
      </c>
      <c r="G736" s="119" t="n">
        <v>2026000462</v>
      </c>
      <c r="H736" s="119" t="inlineStr">
        <is>
          <t>FUTURA SURGICARE PVT LTD</t>
        </is>
      </c>
      <c r="I736" s="119" t="inlineStr">
        <is>
          <t>FUTURA SURGICARE PVT LTD</t>
        </is>
      </c>
      <c r="J736" s="122" t="inlineStr">
        <is>
          <t>26S1263</t>
        </is>
      </c>
      <c r="K736" s="123" t="n"/>
      <c r="L736" s="119" t="inlineStr">
        <is>
          <t>00.05.2026</t>
        </is>
      </c>
      <c r="M736" s="119" t="n"/>
      <c r="N736" s="119" t="inlineStr">
        <is>
          <t>00.04.2031</t>
        </is>
      </c>
      <c r="O736" s="119" t="n"/>
      <c r="P736" s="119" t="n"/>
      <c r="Q736" s="119" t="n"/>
      <c r="R736" s="125" t="n">
        <v>1</v>
      </c>
      <c r="S736" s="119" t="n">
        <v>252</v>
      </c>
      <c r="T736" s="119" t="n"/>
      <c r="U736" s="125">
        <f>R736*S736+T736</f>
        <v/>
      </c>
    </row>
    <row r="737" hidden="1" ht="24" customHeight="1">
      <c r="A737" s="418" t="inlineStr">
        <is>
          <t>SP</t>
        </is>
      </c>
      <c r="B737" s="119" t="inlineStr">
        <is>
          <t>30.06.2026</t>
        </is>
      </c>
      <c r="C737" s="119" t="inlineStr">
        <is>
          <t>DOL-2026-024 REV.1</t>
        </is>
      </c>
      <c r="D737" s="119" t="n">
        <v>2600463</v>
      </c>
      <c r="E737" s="123" t="inlineStr">
        <is>
          <t>SP0407</t>
        </is>
      </c>
      <c r="F737" s="123" t="inlineStr">
        <is>
          <t>BOX- Polyglactin 910 AB Violet Size 1, 70cm, J needle, Taper Cutting, 31mm Ref.No FAS614ABG</t>
        </is>
      </c>
      <c r="G737" s="119" t="n">
        <v>2026000463</v>
      </c>
      <c r="H737" s="119" t="inlineStr">
        <is>
          <t>FUTURA SURGICARE PVT LTD</t>
        </is>
      </c>
      <c r="I737" s="119" t="inlineStr">
        <is>
          <t>FUTURA SURGICARE PVT LTD</t>
        </is>
      </c>
      <c r="J737" s="122" t="inlineStr">
        <is>
          <t>26S1263</t>
        </is>
      </c>
      <c r="K737" s="123" t="n"/>
      <c r="L737" s="119" t="inlineStr">
        <is>
          <t>00.05.2026</t>
        </is>
      </c>
      <c r="M737" s="119" t="n"/>
      <c r="N737" s="119" t="inlineStr">
        <is>
          <t>00.04.2031</t>
        </is>
      </c>
      <c r="O737" s="119" t="n"/>
      <c r="P737" s="119" t="n"/>
      <c r="Q737" s="119" t="n"/>
      <c r="R737" s="418" t="n">
        <v>1</v>
      </c>
      <c r="S737" s="418" t="n">
        <v>21</v>
      </c>
      <c r="T737" s="119" t="n"/>
      <c r="U737" s="125">
        <f>R737*S737+T737</f>
        <v/>
      </c>
    </row>
    <row r="738" hidden="1" ht="24" customHeight="1">
      <c r="A738" s="418" t="inlineStr">
        <is>
          <t>SP</t>
        </is>
      </c>
      <c r="B738" s="119" t="inlineStr">
        <is>
          <t>30.06.2026</t>
        </is>
      </c>
      <c r="C738" s="119" t="inlineStr">
        <is>
          <t>DOL-2026-024 REV.1</t>
        </is>
      </c>
      <c r="D738" s="119" t="n">
        <v>2600464</v>
      </c>
      <c r="E738" s="123" t="inlineStr">
        <is>
          <t>SP0408</t>
        </is>
      </c>
      <c r="F738" s="123" t="inlineStr">
        <is>
          <t>Cover Box- Polyglactin 910 AB Violet Size 1, 70cm, J needle, Taper Cutting, 31mm Ref.No FAS614ABG</t>
        </is>
      </c>
      <c r="G738" s="119" t="n">
        <v>2026000464</v>
      </c>
      <c r="H738" s="119" t="inlineStr">
        <is>
          <t>FUTURA SURGICARE PVT LTD</t>
        </is>
      </c>
      <c r="I738" s="119" t="inlineStr">
        <is>
          <t>FUTURA SURGICARE PVT LTD</t>
        </is>
      </c>
      <c r="J738" s="122" t="inlineStr">
        <is>
          <t>26S1263</t>
        </is>
      </c>
      <c r="K738" s="123" t="n"/>
      <c r="L738" s="119" t="inlineStr">
        <is>
          <t>00.05.2026</t>
        </is>
      </c>
      <c r="M738" s="119" t="n"/>
      <c r="N738" s="119" t="inlineStr">
        <is>
          <t>00.04.2031</t>
        </is>
      </c>
      <c r="O738" s="119" t="n"/>
      <c r="P738" s="119" t="n"/>
      <c r="Q738" s="119" t="n"/>
      <c r="R738" s="418" t="n">
        <v>1</v>
      </c>
      <c r="S738" s="418" t="n">
        <v>21</v>
      </c>
      <c r="T738" s="119" t="n"/>
      <c r="U738" s="125">
        <f>R738*S738+T738</f>
        <v/>
      </c>
    </row>
    <row r="739" hidden="1" ht="24" customHeight="1">
      <c r="A739" s="418" t="inlineStr">
        <is>
          <t>SF</t>
        </is>
      </c>
      <c r="B739" s="119" t="inlineStr">
        <is>
          <t>30.06.2026</t>
        </is>
      </c>
      <c r="C739" s="119" t="inlineStr">
        <is>
          <t>DOL-2026-024 REV.1</t>
        </is>
      </c>
      <c r="D739" s="119" t="n">
        <v>2600465</v>
      </c>
      <c r="E739" s="123" t="inlineStr">
        <is>
          <t>SF0140</t>
        </is>
      </c>
      <c r="F739" s="123" t="inlineStr">
        <is>
          <t>Poliglecaprone 25 AB Barbed Undyed Size 3/0, 45cm, 3/8 Circle, Reverse Cutting, 26mm Ref. No.: FAS566ABK</t>
        </is>
      </c>
      <c r="G739" s="119" t="n">
        <v>2026000465</v>
      </c>
      <c r="H739" s="119" t="inlineStr">
        <is>
          <t>FUTURA SURGICARE PVT LTD</t>
        </is>
      </c>
      <c r="I739" s="119" t="inlineStr">
        <is>
          <t>FUTURA SURGICARE PVT LTD</t>
        </is>
      </c>
      <c r="J739" s="122" t="inlineStr">
        <is>
          <t>26S0970</t>
        </is>
      </c>
      <c r="K739" s="123" t="n"/>
      <c r="L739" s="119" t="inlineStr">
        <is>
          <t>00.06.2026</t>
        </is>
      </c>
      <c r="M739" s="119" t="n"/>
      <c r="N739" s="119" t="inlineStr">
        <is>
          <t>00.05.2031</t>
        </is>
      </c>
      <c r="O739" s="119" t="n"/>
      <c r="P739" s="119" t="n"/>
      <c r="Q739" s="119" t="n"/>
      <c r="R739" s="418" t="n">
        <v>1</v>
      </c>
      <c r="S739" s="418" t="n">
        <v>336</v>
      </c>
      <c r="T739" s="119" t="n"/>
      <c r="U739" s="125">
        <f>R739*S739+T739</f>
        <v/>
      </c>
    </row>
    <row r="740" hidden="1" ht="24" customHeight="1">
      <c r="A740" s="418" t="inlineStr">
        <is>
          <t>SP</t>
        </is>
      </c>
      <c r="B740" s="119" t="inlineStr">
        <is>
          <t>30.06.2026</t>
        </is>
      </c>
      <c r="C740" s="119" t="inlineStr">
        <is>
          <t>DOL-2026-024 REV.1</t>
        </is>
      </c>
      <c r="D740" s="119" t="n">
        <v>2600466</v>
      </c>
      <c r="E740" s="123" t="inlineStr">
        <is>
          <t>SP0236</t>
        </is>
      </c>
      <c r="F740" s="123" t="inlineStr">
        <is>
          <t>Box-Poliglecaprone 25 AB Barbed Undyed Size 3/0, 45cm, 3/8 Circle, Reverse Cutting, 26mm Ref. No.: FAS566ABK</t>
        </is>
      </c>
      <c r="G740" s="119" t="n">
        <v>2026000466</v>
      </c>
      <c r="H740" s="119" t="inlineStr">
        <is>
          <t>FUTURA SURGICARE PVT LTD</t>
        </is>
      </c>
      <c r="I740" s="119" t="inlineStr">
        <is>
          <t>FUTURA SURGICARE PVT LTD</t>
        </is>
      </c>
      <c r="J740" s="122" t="inlineStr">
        <is>
          <t>26S0970</t>
        </is>
      </c>
      <c r="K740" s="123" t="n"/>
      <c r="L740" s="119" t="inlineStr">
        <is>
          <t>00.06.2026</t>
        </is>
      </c>
      <c r="M740" s="119" t="n"/>
      <c r="N740" s="119" t="inlineStr">
        <is>
          <t>00.05.2031</t>
        </is>
      </c>
      <c r="O740" s="119" t="n"/>
      <c r="P740" s="119" t="n"/>
      <c r="Q740" s="119" t="n"/>
      <c r="R740" s="418" t="n">
        <v>1</v>
      </c>
      <c r="S740" s="418" t="n">
        <v>28</v>
      </c>
      <c r="T740" s="119" t="n"/>
      <c r="U740" s="125">
        <f>R740*S740+T740</f>
        <v/>
      </c>
    </row>
    <row r="741" hidden="1" ht="36" customHeight="1">
      <c r="A741" s="418" t="inlineStr">
        <is>
          <t>SF</t>
        </is>
      </c>
      <c r="B741" s="119" t="inlineStr">
        <is>
          <t>30.06.2026</t>
        </is>
      </c>
      <c r="C741" s="119" t="inlineStr">
        <is>
          <t>DOL-2026-024 REV.1</t>
        </is>
      </c>
      <c r="D741" s="119" t="n">
        <v>2600467</v>
      </c>
      <c r="E741" s="418" t="inlineStr">
        <is>
          <t>SF0220</t>
        </is>
      </c>
      <c r="F741" s="424" t="inlineStr">
        <is>
          <t>Poliglecaprone 25 AB Barbed Undyed Size 4/0, 70cm, 3/8 Circle, Reverse Cutting, 19mm (Unidirectional) with loop Ref.No.:FAS569ABK</t>
        </is>
      </c>
      <c r="G741" s="119" t="n">
        <v>2026000467</v>
      </c>
      <c r="H741" s="119" t="inlineStr">
        <is>
          <t>FUTURA SURGICARE PVT LTD</t>
        </is>
      </c>
      <c r="I741" s="119" t="inlineStr">
        <is>
          <t>FUTURA SURGICARE PVT LTD</t>
        </is>
      </c>
      <c r="J741" s="419" t="inlineStr">
        <is>
          <t>26S1013</t>
        </is>
      </c>
      <c r="K741" s="419" t="n"/>
      <c r="L741" s="419" t="inlineStr">
        <is>
          <t>00.06.2026</t>
        </is>
      </c>
      <c r="M741" s="420" t="n"/>
      <c r="N741" s="420" t="inlineStr">
        <is>
          <t>00.05.2031</t>
        </is>
      </c>
      <c r="O741" s="119" t="n"/>
      <c r="P741" s="119" t="n"/>
      <c r="Q741" s="119" t="n"/>
      <c r="R741" s="418" t="n">
        <v>1</v>
      </c>
      <c r="S741" s="418" t="n">
        <v>612</v>
      </c>
      <c r="T741" s="119" t="n"/>
      <c r="U741" s="125">
        <f>R741*S741+T741</f>
        <v/>
      </c>
    </row>
    <row r="742" hidden="1" ht="36" customHeight="1">
      <c r="A742" s="418" t="inlineStr">
        <is>
          <t>SP</t>
        </is>
      </c>
      <c r="B742" s="119" t="inlineStr">
        <is>
          <t>30.06.2026</t>
        </is>
      </c>
      <c r="C742" s="119" t="inlineStr">
        <is>
          <t>DOL-2026-024 REV.1</t>
        </is>
      </c>
      <c r="D742" s="119" t="n">
        <v>2600468</v>
      </c>
      <c r="E742" s="418" t="inlineStr">
        <is>
          <t>SP0419</t>
        </is>
      </c>
      <c r="F742" s="424" t="inlineStr">
        <is>
          <t>Box-Poliglecaprone 25 AB Barbed Undyed Size 4/0, 70cm, 3/8 Circle, Reverse Cutting, 19mm (Unidirectional) with loop Ref.No.:FAS569ABK</t>
        </is>
      </c>
      <c r="G742" s="119" t="n">
        <v>2026000468</v>
      </c>
      <c r="H742" s="119" t="inlineStr">
        <is>
          <t>FUTURA SURGICARE PVT LTD</t>
        </is>
      </c>
      <c r="I742" s="119" t="inlineStr">
        <is>
          <t>FUTURA SURGICARE PVT LTD</t>
        </is>
      </c>
      <c r="J742" s="419" t="inlineStr">
        <is>
          <t>26S1013</t>
        </is>
      </c>
      <c r="K742" s="419" t="n"/>
      <c r="L742" s="419" t="inlineStr">
        <is>
          <t>00.06.2026</t>
        </is>
      </c>
      <c r="M742" s="420" t="n"/>
      <c r="N742" s="420" t="inlineStr">
        <is>
          <t>00.05.2031</t>
        </is>
      </c>
      <c r="O742" s="119" t="n"/>
      <c r="P742" s="119" t="n"/>
      <c r="Q742" s="119" t="n"/>
      <c r="R742" s="418" t="n">
        <v>1</v>
      </c>
      <c r="S742" s="418" t="n">
        <v>51</v>
      </c>
      <c r="T742" s="119" t="n"/>
      <c r="U742" s="125">
        <f>R742*S742+T742</f>
        <v/>
      </c>
    </row>
    <row r="743" hidden="1" ht="36" customHeight="1">
      <c r="A743" s="418" t="inlineStr">
        <is>
          <t>SF</t>
        </is>
      </c>
      <c r="B743" s="119" t="inlineStr">
        <is>
          <t>30.06.2026</t>
        </is>
      </c>
      <c r="C743" s="119" t="inlineStr">
        <is>
          <t>DOL-2026-024 REV.1</t>
        </is>
      </c>
      <c r="D743" s="119" t="n">
        <v>2600469</v>
      </c>
      <c r="E743" s="418" t="inlineStr">
        <is>
          <t>SF0220</t>
        </is>
      </c>
      <c r="F743" s="424" t="inlineStr">
        <is>
          <t>Poliglecaprone 25 AB Barbed Undyed Size 4/0, 70cm, 3/8 Circle, Reverse Cutting, 19mm (Unidirectional) with loop Ref.No.:FAS569ABK</t>
        </is>
      </c>
      <c r="G743" s="119" t="n">
        <v>2026000469</v>
      </c>
      <c r="H743" s="119" t="inlineStr">
        <is>
          <t>FUTURA SURGICARE PVT LTD</t>
        </is>
      </c>
      <c r="I743" s="119" t="inlineStr">
        <is>
          <t>FUTURA SURGICARE PVT LTD</t>
        </is>
      </c>
      <c r="J743" s="425" t="inlineStr">
        <is>
          <t>26S1012</t>
        </is>
      </c>
      <c r="K743" s="123" t="n"/>
      <c r="L743" s="419" t="inlineStr">
        <is>
          <t>00.06.2026</t>
        </is>
      </c>
      <c r="M743" s="119" t="n"/>
      <c r="N743" s="420" t="inlineStr">
        <is>
          <t>00.05.2031</t>
        </is>
      </c>
      <c r="O743" s="119" t="n"/>
      <c r="P743" s="119" t="n"/>
      <c r="Q743" s="119" t="n"/>
      <c r="R743" s="418" t="n">
        <v>1</v>
      </c>
      <c r="S743" s="418" t="n">
        <v>852</v>
      </c>
      <c r="T743" s="119" t="n"/>
      <c r="U743" s="125">
        <f>R743*S743+T743</f>
        <v/>
      </c>
    </row>
    <row r="744" hidden="1" ht="36" customHeight="1">
      <c r="A744" s="418" t="inlineStr">
        <is>
          <t>SP</t>
        </is>
      </c>
      <c r="B744" s="119" t="inlineStr">
        <is>
          <t>30.06.2026</t>
        </is>
      </c>
      <c r="C744" s="119" t="inlineStr">
        <is>
          <t>DOL-2026-024 REV.1</t>
        </is>
      </c>
      <c r="D744" s="119" t="n">
        <v>2600470</v>
      </c>
      <c r="E744" s="418" t="inlineStr">
        <is>
          <t>SP0419</t>
        </is>
      </c>
      <c r="F744" s="424" t="inlineStr">
        <is>
          <t>Box-Poliglecaprone 25 AB Barbed Undyed Size 4/0, 70cm, 3/8 Circle, Reverse Cutting, 19mm (Unidirectional) with loop Ref.No.:FAS569ABK</t>
        </is>
      </c>
      <c r="G744" s="119" t="n">
        <v>2026000470</v>
      </c>
      <c r="H744" s="119" t="inlineStr">
        <is>
          <t>FUTURA SURGICARE PVT LTD</t>
        </is>
      </c>
      <c r="I744" s="119" t="inlineStr">
        <is>
          <t>FUTURA SURGICARE PVT LTD</t>
        </is>
      </c>
      <c r="J744" s="425" t="inlineStr">
        <is>
          <t>26S1012</t>
        </is>
      </c>
      <c r="K744" s="123" t="n"/>
      <c r="L744" s="419" t="inlineStr">
        <is>
          <t>00.06.2026</t>
        </is>
      </c>
      <c r="M744" s="119" t="n"/>
      <c r="N744" s="420" t="inlineStr">
        <is>
          <t>00.05.2031</t>
        </is>
      </c>
      <c r="O744" s="119" t="n"/>
      <c r="P744" s="119" t="n"/>
      <c r="Q744" s="119" t="n"/>
      <c r="R744" s="418" t="n">
        <v>1</v>
      </c>
      <c r="S744" s="418" t="n">
        <v>71</v>
      </c>
      <c r="T744" s="119" t="n"/>
      <c r="U744" s="125">
        <f>R744*S744+T744</f>
        <v/>
      </c>
    </row>
    <row r="745" hidden="1" ht="24" customHeight="1">
      <c r="A745" s="119" t="inlineStr">
        <is>
          <t>SF</t>
        </is>
      </c>
      <c r="B745" s="119" t="inlineStr">
        <is>
          <t>30.06.2026</t>
        </is>
      </c>
      <c r="C745" s="119" t="inlineStr">
        <is>
          <t>DOL-2026-024 REV.1</t>
        </is>
      </c>
      <c r="D745" s="119" t="n">
        <v>2600471</v>
      </c>
      <c r="E745" s="119" t="inlineStr">
        <is>
          <t>SF0221</t>
        </is>
      </c>
      <c r="F745" s="424" t="inlineStr">
        <is>
          <t>Polyglactin 910 AB Violet Size 1, 70cm, 1/2 Circle, Reverse Cutting, 40mm Ref.No.:FAS619ABG</t>
        </is>
      </c>
      <c r="G745" s="119" t="n">
        <v>2026000471</v>
      </c>
      <c r="H745" s="119" t="inlineStr">
        <is>
          <t>FUTURA SURGICARE PVT LTD</t>
        </is>
      </c>
      <c r="I745" s="119" t="inlineStr">
        <is>
          <t>FUTURA SURGICARE PVT LTD</t>
        </is>
      </c>
      <c r="J745" s="425" t="inlineStr">
        <is>
          <t>26S1522</t>
        </is>
      </c>
      <c r="K745" s="123" t="n"/>
      <c r="L745" s="419" t="inlineStr">
        <is>
          <t>00.06.2026</t>
        </is>
      </c>
      <c r="M745" s="119" t="n"/>
      <c r="N745" s="420" t="inlineStr">
        <is>
          <t>00.05.2031</t>
        </is>
      </c>
      <c r="O745" s="119" t="n"/>
      <c r="P745" s="119" t="n"/>
      <c r="Q745" s="119" t="n"/>
      <c r="R745" s="125" t="n">
        <v>1</v>
      </c>
      <c r="S745" s="119" t="n">
        <v>1200</v>
      </c>
      <c r="T745" s="119" t="n"/>
      <c r="U745" s="125">
        <f>R745*S745+T745</f>
        <v/>
      </c>
    </row>
    <row r="746" hidden="1" ht="24" customHeight="1">
      <c r="A746" s="119" t="inlineStr">
        <is>
          <t>SP</t>
        </is>
      </c>
      <c r="B746" s="119" t="inlineStr">
        <is>
          <t>30.06.2026</t>
        </is>
      </c>
      <c r="C746" s="119" t="inlineStr">
        <is>
          <t>DOL-2026-024 REV.1</t>
        </is>
      </c>
      <c r="D746" s="119" t="n">
        <v>2600472</v>
      </c>
      <c r="E746" s="119" t="inlineStr">
        <is>
          <t>SP0420</t>
        </is>
      </c>
      <c r="F746" s="424" t="inlineStr">
        <is>
          <t>Box-Polyglactin 910 AB Violet Size 1, 70cm, 1/2 Circle, Reverse Cutting, 40mm Ref.No.:FAS619ABG</t>
        </is>
      </c>
      <c r="G746" s="119" t="n">
        <v>2026000472</v>
      </c>
      <c r="H746" s="119" t="inlineStr">
        <is>
          <t>FUTURA SURGICARE PVT LTD</t>
        </is>
      </c>
      <c r="I746" s="119" t="inlineStr">
        <is>
          <t>FUTURA SURGICARE PVT LTD</t>
        </is>
      </c>
      <c r="J746" s="425" t="inlineStr">
        <is>
          <t>26S1522</t>
        </is>
      </c>
      <c r="K746" s="123" t="n"/>
      <c r="L746" s="419" t="inlineStr">
        <is>
          <t>00.06.2026</t>
        </is>
      </c>
      <c r="M746" s="119" t="n"/>
      <c r="N746" s="420" t="inlineStr">
        <is>
          <t>00.05.2031</t>
        </is>
      </c>
      <c r="O746" s="119" t="n"/>
      <c r="P746" s="119" t="n"/>
      <c r="Q746" s="119" t="n"/>
      <c r="R746" s="125" t="n">
        <v>1</v>
      </c>
      <c r="S746" s="119" t="n">
        <v>100</v>
      </c>
      <c r="T746" s="119" t="n"/>
      <c r="U746" s="125">
        <f>R746*S746+T746</f>
        <v/>
      </c>
    </row>
    <row r="747" hidden="1" ht="11.85" customHeight="1">
      <c r="A747" s="119" t="inlineStr">
        <is>
          <t>SP</t>
        </is>
      </c>
      <c r="B747" s="119" t="inlineStr">
        <is>
          <t>30.06.2026</t>
        </is>
      </c>
      <c r="C747" s="119" t="inlineStr">
        <is>
          <t>DOL-2026-024 REV.1</t>
        </is>
      </c>
      <c r="D747" s="119" t="n">
        <v>2600473</v>
      </c>
      <c r="E747" s="119" t="inlineStr">
        <is>
          <t>SP0424</t>
        </is>
      </c>
      <c r="F747" s="424" t="inlineStr">
        <is>
          <t>Cover Box-Polyglactin 910 AB Violet Size 1, 70cm, 1/2 Circle, Reverse Cutting, 40mm Ref.No.:FAS619ABG</t>
        </is>
      </c>
      <c r="G747" s="119" t="n">
        <v>2026000473</v>
      </c>
      <c r="H747" s="119" t="inlineStr">
        <is>
          <t>FUTURA SURGICARE PVT LTD</t>
        </is>
      </c>
      <c r="I747" s="119" t="inlineStr">
        <is>
          <t>FUTURA SURGICARE PVT LTD</t>
        </is>
      </c>
      <c r="J747" s="425" t="inlineStr">
        <is>
          <t>26S1522</t>
        </is>
      </c>
      <c r="K747" s="123" t="n"/>
      <c r="L747" s="419" t="inlineStr">
        <is>
          <t>00.06.2026</t>
        </is>
      </c>
      <c r="M747" s="119" t="n"/>
      <c r="N747" s="420" t="inlineStr">
        <is>
          <t>00.05.2031</t>
        </is>
      </c>
      <c r="O747" s="119" t="n"/>
      <c r="P747" s="119" t="n"/>
      <c r="Q747" s="119" t="n"/>
      <c r="R747" s="125" t="n">
        <v>1</v>
      </c>
      <c r="S747" s="119" t="n">
        <v>100</v>
      </c>
      <c r="T747" s="119" t="n"/>
      <c r="U747" s="125">
        <f>R747*S747+T747</f>
        <v/>
      </c>
    </row>
    <row r="748" hidden="1" ht="11.85" customHeight="1">
      <c r="A748" s="119" t="inlineStr">
        <is>
          <t>SF</t>
        </is>
      </c>
      <c r="B748" s="119" t="inlineStr">
        <is>
          <t>30.06.2026</t>
        </is>
      </c>
      <c r="C748" s="119" t="inlineStr">
        <is>
          <t>DOL-2026-024 REV.1</t>
        </is>
      </c>
      <c r="D748" s="119" t="n">
        <v>2600474</v>
      </c>
      <c r="E748" s="119" t="inlineStr">
        <is>
          <t>SF0222</t>
        </is>
      </c>
      <c r="F748" s="424" t="inlineStr">
        <is>
          <t>Polyglactin 910 AB Violet Size 1, 70cm, 1/2 Circle, Round Body, 40mm Ref.No.:FAS623ABG</t>
        </is>
      </c>
      <c r="G748" s="119" t="n">
        <v>2026000474</v>
      </c>
      <c r="H748" s="119" t="inlineStr">
        <is>
          <t>FUTURA SURGICARE PVT LTD</t>
        </is>
      </c>
      <c r="I748" s="119" t="inlineStr">
        <is>
          <t>FUTURA SURGICARE PVT LTD</t>
        </is>
      </c>
      <c r="J748" s="425" t="inlineStr">
        <is>
          <t>26S1523</t>
        </is>
      </c>
      <c r="K748" s="123" t="n"/>
      <c r="L748" s="419" t="inlineStr">
        <is>
          <t>00.06.2026</t>
        </is>
      </c>
      <c r="M748" s="119" t="n"/>
      <c r="N748" s="420" t="inlineStr">
        <is>
          <t>00.05.2031</t>
        </is>
      </c>
      <c r="O748" s="119" t="n"/>
      <c r="P748" s="119" t="n"/>
      <c r="Q748" s="119" t="n"/>
      <c r="R748" s="125" t="n">
        <v>1</v>
      </c>
      <c r="S748" s="119" t="n">
        <v>3660</v>
      </c>
      <c r="T748" s="119" t="n"/>
      <c r="U748" s="125">
        <f>R748*S748+T748</f>
        <v/>
      </c>
    </row>
    <row r="749" hidden="1" ht="11.85" customHeight="1">
      <c r="A749" s="119" t="inlineStr">
        <is>
          <t>SP</t>
        </is>
      </c>
      <c r="B749" s="119" t="inlineStr">
        <is>
          <t>30.06.2026</t>
        </is>
      </c>
      <c r="C749" s="119" t="inlineStr">
        <is>
          <t>DOL-2026-024 REV.1</t>
        </is>
      </c>
      <c r="D749" s="119" t="n">
        <v>2600475</v>
      </c>
      <c r="E749" s="119" t="inlineStr">
        <is>
          <t>SP0421</t>
        </is>
      </c>
      <c r="F749" s="424" t="inlineStr">
        <is>
          <t>Box-Polyglactin 910 AB Violet Size 1, 70cm, 1/2 Circle, Round Body, 40mm Ref.No.:FAS623ABG</t>
        </is>
      </c>
      <c r="G749" s="119" t="n">
        <v>2026000475</v>
      </c>
      <c r="H749" s="119" t="inlineStr">
        <is>
          <t>FUTURA SURGICARE PVT LTD</t>
        </is>
      </c>
      <c r="I749" s="119" t="inlineStr">
        <is>
          <t>FUTURA SURGICARE PVT LTD</t>
        </is>
      </c>
      <c r="J749" s="425" t="inlineStr">
        <is>
          <t>26S1523</t>
        </is>
      </c>
      <c r="K749" s="123" t="n"/>
      <c r="L749" s="419" t="inlineStr">
        <is>
          <t>00.06.2026</t>
        </is>
      </c>
      <c r="M749" s="119" t="n"/>
      <c r="N749" s="420" t="inlineStr">
        <is>
          <t>00.05.2031</t>
        </is>
      </c>
      <c r="O749" s="119" t="n"/>
      <c r="P749" s="119" t="n"/>
      <c r="Q749" s="119" t="n"/>
      <c r="R749" s="125" t="n">
        <v>1</v>
      </c>
      <c r="S749" s="119" t="n">
        <v>305</v>
      </c>
      <c r="T749" s="119" t="n"/>
      <c r="U749" s="125">
        <f>R749*S749+T749</f>
        <v/>
      </c>
    </row>
    <row r="750" hidden="1" ht="11.85" customHeight="1">
      <c r="A750" s="119" t="inlineStr">
        <is>
          <t>SP</t>
        </is>
      </c>
      <c r="B750" s="119" t="inlineStr">
        <is>
          <t>30.06.2026</t>
        </is>
      </c>
      <c r="C750" s="119" t="inlineStr">
        <is>
          <t>DOL-2026-024 REV.1</t>
        </is>
      </c>
      <c r="D750" s="119" t="n">
        <v>2600476</v>
      </c>
      <c r="E750" s="119" t="inlineStr">
        <is>
          <t>SP0425</t>
        </is>
      </c>
      <c r="F750" s="424" t="inlineStr">
        <is>
          <t>Cover Box-Polyglactin 910 AB Violet Size 1, 70cm, 1/2 Circle, Round Body, 40mm Ref.No.:FAS623ABG</t>
        </is>
      </c>
      <c r="G750" s="119" t="n">
        <v>2026000476</v>
      </c>
      <c r="H750" s="119" t="inlineStr">
        <is>
          <t>FUTURA SURGICARE PVT LTD</t>
        </is>
      </c>
      <c r="I750" s="119" t="inlineStr">
        <is>
          <t>FUTURA SURGICARE PVT LTD</t>
        </is>
      </c>
      <c r="J750" s="425" t="inlineStr">
        <is>
          <t>26S1523</t>
        </is>
      </c>
      <c r="K750" s="123" t="n"/>
      <c r="L750" s="419" t="inlineStr">
        <is>
          <t>00.06.2026</t>
        </is>
      </c>
      <c r="M750" s="119" t="n"/>
      <c r="N750" s="420" t="inlineStr">
        <is>
          <t>00.05.2031</t>
        </is>
      </c>
      <c r="O750" s="119" t="n"/>
      <c r="P750" s="119" t="n"/>
      <c r="Q750" s="119" t="n"/>
      <c r="R750" s="125" t="n">
        <v>1</v>
      </c>
      <c r="S750" s="119" t="n">
        <v>305</v>
      </c>
      <c r="T750" s="119" t="n"/>
      <c r="U750" s="125">
        <f>R750*S750+T750</f>
        <v/>
      </c>
    </row>
    <row r="751" hidden="1" ht="11.85" customHeight="1">
      <c r="A751" s="119" t="inlineStr">
        <is>
          <t>SF</t>
        </is>
      </c>
      <c r="B751" s="119" t="inlineStr">
        <is>
          <t>30.06.2026</t>
        </is>
      </c>
      <c r="C751" s="119" t="inlineStr">
        <is>
          <t>DOL-2026-024 REV.1</t>
        </is>
      </c>
      <c r="D751" s="119" t="n">
        <v>2600477</v>
      </c>
      <c r="E751" s="119" t="inlineStr">
        <is>
          <t>SF0223</t>
        </is>
      </c>
      <c r="F751" s="424" t="inlineStr">
        <is>
          <t>Polyglactin 910 AB Violet Size 0, 70cm, 1/2 Circle, Taper Cutting, 31mm Ref.No.:FAS724ABG</t>
        </is>
      </c>
      <c r="G751" s="119" t="n">
        <v>2026000477</v>
      </c>
      <c r="H751" s="119" t="inlineStr">
        <is>
          <t>FUTURA SURGICARE PVT LTD</t>
        </is>
      </c>
      <c r="I751" s="119" t="inlineStr">
        <is>
          <t>FUTURA SURGICARE PVT LTD</t>
        </is>
      </c>
      <c r="J751" s="425" t="inlineStr">
        <is>
          <t>26S1519</t>
        </is>
      </c>
      <c r="K751" s="123" t="n"/>
      <c r="L751" s="419" t="inlineStr">
        <is>
          <t>00.06.2026</t>
        </is>
      </c>
      <c r="M751" s="119" t="n"/>
      <c r="N751" s="420" t="inlineStr">
        <is>
          <t>00.05.2031</t>
        </is>
      </c>
      <c r="O751" s="119" t="n"/>
      <c r="P751" s="119" t="n"/>
      <c r="Q751" s="119" t="n"/>
      <c r="R751" s="125" t="n">
        <v>1</v>
      </c>
      <c r="S751" s="119" t="n">
        <v>9684</v>
      </c>
      <c r="T751" s="119" t="n"/>
      <c r="U751" s="125">
        <f>R751*S751+T751</f>
        <v/>
      </c>
    </row>
    <row r="752" hidden="1" ht="11.85" customHeight="1">
      <c r="A752" s="119" t="inlineStr">
        <is>
          <t>SP</t>
        </is>
      </c>
      <c r="B752" s="119" t="inlineStr">
        <is>
          <t>30.06.2026</t>
        </is>
      </c>
      <c r="C752" s="119" t="inlineStr">
        <is>
          <t>DOL-2026-024 REV.1</t>
        </is>
      </c>
      <c r="D752" s="119" t="n">
        <v>2600478</v>
      </c>
      <c r="E752" s="119" t="inlineStr">
        <is>
          <t>SP0422</t>
        </is>
      </c>
      <c r="F752" s="424" t="inlineStr">
        <is>
          <t>Box-Polyglactin 910 AB Violet Size 0, 70cm, 1/2 Circle, Taper Cutting, 31mm Ref.No.:FAS724ABG</t>
        </is>
      </c>
      <c r="G752" s="119" t="n">
        <v>2026000478</v>
      </c>
      <c r="H752" s="119" t="inlineStr">
        <is>
          <t>FUTURA SURGICARE PVT LTD</t>
        </is>
      </c>
      <c r="I752" s="119" t="inlineStr">
        <is>
          <t>FUTURA SURGICARE PVT LTD</t>
        </is>
      </c>
      <c r="J752" s="425" t="inlineStr">
        <is>
          <t>26S1519</t>
        </is>
      </c>
      <c r="K752" s="123" t="n"/>
      <c r="L752" s="419" t="inlineStr">
        <is>
          <t>00.06.2026</t>
        </is>
      </c>
      <c r="M752" s="119" t="n"/>
      <c r="N752" s="420" t="inlineStr">
        <is>
          <t>00.05.2031</t>
        </is>
      </c>
      <c r="O752" s="119" t="n"/>
      <c r="P752" s="119" t="n"/>
      <c r="Q752" s="119" t="n"/>
      <c r="R752" s="125" t="n">
        <v>1</v>
      </c>
      <c r="S752" s="119" t="n">
        <v>807</v>
      </c>
      <c r="T752" s="119" t="n"/>
      <c r="U752" s="125">
        <f>R752*S752+T752</f>
        <v/>
      </c>
    </row>
    <row r="753" hidden="1" ht="11.85" customHeight="1">
      <c r="A753" s="119" t="inlineStr">
        <is>
          <t>SP</t>
        </is>
      </c>
      <c r="B753" s="119" t="inlineStr">
        <is>
          <t>30.06.2026</t>
        </is>
      </c>
      <c r="C753" s="119" t="inlineStr">
        <is>
          <t>DOL-2026-024 REV.1</t>
        </is>
      </c>
      <c r="D753" s="119" t="n">
        <v>2600479</v>
      </c>
      <c r="E753" s="119" t="inlineStr">
        <is>
          <t>SP0426</t>
        </is>
      </c>
      <c r="F753" s="424" t="inlineStr">
        <is>
          <t>Cover Box-Polyglactin 910 AB Violet Size 0, 70cm, 1/2 Circle, Taper Cutting, 31mm Ref.No.:FAS724ABG</t>
        </is>
      </c>
      <c r="G753" s="119" t="n">
        <v>2026000479</v>
      </c>
      <c r="H753" s="119" t="inlineStr">
        <is>
          <t>FUTURA SURGICARE PVT LTD</t>
        </is>
      </c>
      <c r="I753" s="119" t="inlineStr">
        <is>
          <t>FUTURA SURGICARE PVT LTD</t>
        </is>
      </c>
      <c r="J753" s="425" t="inlineStr">
        <is>
          <t>26S1519</t>
        </is>
      </c>
      <c r="K753" s="123" t="n"/>
      <c r="L753" s="419" t="inlineStr">
        <is>
          <t>00.06.2026</t>
        </is>
      </c>
      <c r="M753" s="119" t="n"/>
      <c r="N753" s="420" t="inlineStr">
        <is>
          <t>00.05.2031</t>
        </is>
      </c>
      <c r="O753" s="119" t="n"/>
      <c r="P753" s="119" t="n"/>
      <c r="Q753" s="119" t="n"/>
      <c r="R753" s="125" t="n">
        <v>1</v>
      </c>
      <c r="S753" s="119" t="n">
        <v>807</v>
      </c>
      <c r="T753" s="119" t="n"/>
      <c r="U753" s="125">
        <f>R753*S753+T753</f>
        <v/>
      </c>
    </row>
    <row r="754" hidden="1" ht="11.85" customHeight="1">
      <c r="A754" s="119" t="inlineStr">
        <is>
          <t>SF</t>
        </is>
      </c>
      <c r="B754" s="119" t="inlineStr">
        <is>
          <t>30.06.2026</t>
        </is>
      </c>
      <c r="C754" s="119" t="inlineStr">
        <is>
          <t>DOL-2026-024 REV.1</t>
        </is>
      </c>
      <c r="D754" s="119" t="n">
        <v>2600480</v>
      </c>
      <c r="E754" s="119" t="inlineStr">
        <is>
          <t>SF0224</t>
        </is>
      </c>
      <c r="F754" s="424" t="inlineStr">
        <is>
          <t>Poliglecaprone 25 AB Undyed Size 4/0, 70cm, 3/8 Circle, Reverse Cutting, 16mm Ref.No.:FAS560ABC</t>
        </is>
      </c>
      <c r="G754" s="119" t="n">
        <v>2026000480</v>
      </c>
      <c r="H754" s="119" t="inlineStr">
        <is>
          <t>FUTURA SURGICARE PVT LTD</t>
        </is>
      </c>
      <c r="I754" s="119" t="inlineStr">
        <is>
          <t>FUTURA SURGICARE PVT LTD</t>
        </is>
      </c>
      <c r="J754" s="425" t="inlineStr">
        <is>
          <t>26S1520</t>
        </is>
      </c>
      <c r="K754" s="123" t="n"/>
      <c r="L754" s="419" t="inlineStr">
        <is>
          <t>00.06.2026</t>
        </is>
      </c>
      <c r="M754" s="119" t="n"/>
      <c r="N754" s="420" t="inlineStr">
        <is>
          <t>00.05.2031</t>
        </is>
      </c>
      <c r="O754" s="119" t="n"/>
      <c r="P754" s="119" t="n"/>
      <c r="Q754" s="119" t="n"/>
      <c r="R754" s="125" t="n">
        <v>1</v>
      </c>
      <c r="S754" s="119" t="n">
        <v>1272</v>
      </c>
      <c r="T754" s="119" t="n"/>
      <c r="U754" s="125">
        <f>R754*S754+T754</f>
        <v/>
      </c>
    </row>
    <row r="755" hidden="1" ht="11.85" customHeight="1">
      <c r="A755" s="119" t="inlineStr">
        <is>
          <t>SP</t>
        </is>
      </c>
      <c r="B755" s="119" t="inlineStr">
        <is>
          <t>30.06.2026</t>
        </is>
      </c>
      <c r="C755" s="119" t="inlineStr">
        <is>
          <t>DOL-2026-024 REV.1</t>
        </is>
      </c>
      <c r="D755" s="119" t="n">
        <v>2600481</v>
      </c>
      <c r="E755" s="119" t="inlineStr">
        <is>
          <t>SP0423</t>
        </is>
      </c>
      <c r="F755" s="424" t="inlineStr">
        <is>
          <t>Box-Poliglecaprone 25 AB Undyed Size 4/0, 70cm, 3/8 Circle, Reverse Cutting, 16mm Ref.No.:FAS560ABC</t>
        </is>
      </c>
      <c r="G755" s="119" t="n">
        <v>2026000481</v>
      </c>
      <c r="H755" s="119" t="inlineStr">
        <is>
          <t>FUTURA SURGICARE PVT LTD</t>
        </is>
      </c>
      <c r="I755" s="119" t="inlineStr">
        <is>
          <t>FUTURA SURGICARE PVT LTD</t>
        </is>
      </c>
      <c r="J755" s="425" t="inlineStr">
        <is>
          <t>26S1520</t>
        </is>
      </c>
      <c r="K755" s="123" t="n"/>
      <c r="L755" s="419" t="inlineStr">
        <is>
          <t>00.06.2026</t>
        </is>
      </c>
      <c r="M755" s="119" t="n"/>
      <c r="N755" s="420" t="inlineStr">
        <is>
          <t>00.05.2031</t>
        </is>
      </c>
      <c r="O755" s="119" t="n"/>
      <c r="P755" s="119" t="n"/>
      <c r="Q755" s="119" t="n"/>
      <c r="R755" s="125" t="n">
        <v>1</v>
      </c>
      <c r="S755" s="119" t="n">
        <v>106</v>
      </c>
      <c r="T755" s="119" t="n"/>
      <c r="U755" s="125">
        <f>R755*S755+T755</f>
        <v/>
      </c>
    </row>
    <row r="756" hidden="1" ht="11.85" customHeight="1">
      <c r="A756" s="119" t="inlineStr">
        <is>
          <t>SP</t>
        </is>
      </c>
      <c r="B756" s="119" t="inlineStr">
        <is>
          <t>30.06.2026</t>
        </is>
      </c>
      <c r="C756" s="119" t="inlineStr">
        <is>
          <t>DOL-2026-024 REV.1</t>
        </is>
      </c>
      <c r="D756" s="119" t="n">
        <v>2600482</v>
      </c>
      <c r="E756" s="119" t="inlineStr">
        <is>
          <t>SP0427</t>
        </is>
      </c>
      <c r="F756" s="424" t="inlineStr">
        <is>
          <t>Cover Box-Poliglecaprone 25 AB Undyed Size 4/0, 70cm, 3/8 Circle, Reverse Cutting, 16mm Ref.No.:FAS560ABC</t>
        </is>
      </c>
      <c r="G756" s="119" t="n">
        <v>2026000482</v>
      </c>
      <c r="H756" s="119" t="inlineStr">
        <is>
          <t>FUTURA SURGICARE PVT LTD</t>
        </is>
      </c>
      <c r="I756" s="119" t="inlineStr">
        <is>
          <t>FUTURA SURGICARE PVT LTD</t>
        </is>
      </c>
      <c r="J756" s="425" t="inlineStr">
        <is>
          <t>26S1520</t>
        </is>
      </c>
      <c r="K756" s="123" t="n"/>
      <c r="L756" s="419" t="inlineStr">
        <is>
          <t>00.06.2026</t>
        </is>
      </c>
      <c r="M756" s="119" t="n"/>
      <c r="N756" s="420" t="inlineStr">
        <is>
          <t>00.05.2031</t>
        </is>
      </c>
      <c r="O756" s="119" t="n"/>
      <c r="P756" s="119" t="n"/>
      <c r="Q756" s="119" t="n"/>
      <c r="R756" s="125" t="n">
        <v>1</v>
      </c>
      <c r="S756" s="119" t="n">
        <v>106</v>
      </c>
      <c r="T756" s="119" t="n"/>
      <c r="U756" s="125">
        <f>R756*S756+T756</f>
        <v/>
      </c>
    </row>
    <row r="757" hidden="1" ht="11.85" customHeight="1">
      <c r="A757" s="119" t="inlineStr">
        <is>
          <t>SP</t>
        </is>
      </c>
      <c r="B757" s="119" t="inlineStr">
        <is>
          <t>30.06.2026</t>
        </is>
      </c>
      <c r="C757" s="119" t="inlineStr">
        <is>
          <t>DOL-2026-024 REV.1</t>
        </is>
      </c>
      <c r="D757" s="119" t="n">
        <v>2600483</v>
      </c>
      <c r="E757" s="422" t="inlineStr">
        <is>
          <t>SP0414</t>
        </is>
      </c>
      <c r="F757" s="426" t="inlineStr">
        <is>
          <t>IFU- Surgical suture safe PDS plus.</t>
        </is>
      </c>
      <c r="G757" s="119" t="n">
        <v>2026000483</v>
      </c>
      <c r="H757" s="119" t="inlineStr">
        <is>
          <t>FUTURA SURGICARE PVT LTD</t>
        </is>
      </c>
      <c r="I757" s="119" t="inlineStr">
        <is>
          <t>FUTURA SURGICARE PVT LTD</t>
        </is>
      </c>
      <c r="J757" s="122" t="inlineStr">
        <is>
          <t>N/A</t>
        </is>
      </c>
      <c r="K757" s="123" t="n"/>
      <c r="L757" s="119" t="inlineStr">
        <is>
          <t>00.06.2026</t>
        </is>
      </c>
      <c r="M757" s="119" t="n"/>
      <c r="N757" s="119" t="inlineStr">
        <is>
          <t>00.05.2028</t>
        </is>
      </c>
      <c r="O757" s="119" t="n"/>
      <c r="P757" s="119" t="n"/>
      <c r="Q757" s="119" t="n"/>
      <c r="R757" s="125" t="n">
        <v>1</v>
      </c>
      <c r="S757" s="119" t="n">
        <v>210</v>
      </c>
      <c r="T757" s="119" t="n"/>
      <c r="U757" s="125">
        <f>R757*S757+T757</f>
        <v/>
      </c>
    </row>
    <row r="758" hidden="1" ht="11.85" customHeight="1">
      <c r="A758" s="119" t="inlineStr">
        <is>
          <t>SP</t>
        </is>
      </c>
      <c r="B758" s="119" t="inlineStr">
        <is>
          <t>30.06.2026</t>
        </is>
      </c>
      <c r="C758" s="119" t="inlineStr">
        <is>
          <t>DOL-2026-024 REV.1</t>
        </is>
      </c>
      <c r="D758" s="119" t="n">
        <v>2600484</v>
      </c>
      <c r="E758" s="422" t="inlineStr">
        <is>
          <t>SP0415</t>
        </is>
      </c>
      <c r="F758" s="426" t="inlineStr">
        <is>
          <t>IFU-Surgical suture safe mono plus.</t>
        </is>
      </c>
      <c r="G758" s="119" t="n">
        <v>2026000484</v>
      </c>
      <c r="H758" s="119" t="inlineStr">
        <is>
          <t>FUTURA SURGICARE PVT LTD</t>
        </is>
      </c>
      <c r="I758" s="119" t="inlineStr">
        <is>
          <t>FUTURA SURGICARE PVT LTD</t>
        </is>
      </c>
      <c r="J758" s="122" t="inlineStr">
        <is>
          <t>N/A</t>
        </is>
      </c>
      <c r="K758" s="123" t="n"/>
      <c r="L758" s="119" t="inlineStr">
        <is>
          <t>00.06.2026</t>
        </is>
      </c>
      <c r="M758" s="119" t="n"/>
      <c r="N758" s="119" t="inlineStr">
        <is>
          <t>00.05.2028</t>
        </is>
      </c>
      <c r="O758" s="119" t="n"/>
      <c r="P758" s="119" t="n"/>
      <c r="Q758" s="119" t="n"/>
      <c r="R758" s="125" t="n">
        <v>1</v>
      </c>
      <c r="S758" s="119" t="n">
        <v>400</v>
      </c>
      <c r="T758" s="119" t="n"/>
      <c r="U758" s="125">
        <f>R758*S758+T758</f>
        <v/>
      </c>
    </row>
    <row r="759" hidden="1" ht="11.85" customHeight="1">
      <c r="A759" s="119" t="inlineStr">
        <is>
          <t>SP</t>
        </is>
      </c>
      <c r="B759" s="119" t="inlineStr">
        <is>
          <t>30.06.2026</t>
        </is>
      </c>
      <c r="C759" s="119" t="inlineStr">
        <is>
          <t>DOL-2026-024 REV.1</t>
        </is>
      </c>
      <c r="D759" s="119" t="n">
        <v>2600485</v>
      </c>
      <c r="E759" s="422" t="inlineStr">
        <is>
          <t>SP0416</t>
        </is>
      </c>
      <c r="F759" s="426" t="inlineStr">
        <is>
          <t>IFU- Surgical suture safe Cryl plus.</t>
        </is>
      </c>
      <c r="G759" s="119" t="n">
        <v>2026000485</v>
      </c>
      <c r="H759" s="119" t="inlineStr">
        <is>
          <t>FUTURA SURGICARE PVT LTD</t>
        </is>
      </c>
      <c r="I759" s="119" t="inlineStr">
        <is>
          <t>FUTURA SURGICARE PVT LTD</t>
        </is>
      </c>
      <c r="J759" s="122" t="inlineStr">
        <is>
          <t>N/A</t>
        </is>
      </c>
      <c r="K759" s="123" t="n"/>
      <c r="L759" s="119" t="inlineStr">
        <is>
          <t>00.06.2026</t>
        </is>
      </c>
      <c r="M759" s="119" t="n"/>
      <c r="N759" s="119" t="inlineStr">
        <is>
          <t>00.05.2028</t>
        </is>
      </c>
      <c r="O759" s="119" t="n"/>
      <c r="P759" s="119" t="n"/>
      <c r="Q759" s="119" t="n"/>
      <c r="R759" s="125" t="n">
        <v>1</v>
      </c>
      <c r="S759" s="119" t="n">
        <v>2400</v>
      </c>
      <c r="T759" s="119" t="n"/>
      <c r="U759" s="125">
        <f>R759*S759+T759</f>
        <v/>
      </c>
    </row>
    <row r="760" hidden="1" ht="11.85" customHeight="1">
      <c r="A760" s="119" t="inlineStr">
        <is>
          <t>SP</t>
        </is>
      </c>
      <c r="B760" s="119" t="inlineStr">
        <is>
          <t>30.06.2026</t>
        </is>
      </c>
      <c r="C760" s="119" t="inlineStr">
        <is>
          <t>DOL-2026-024 REV.1</t>
        </is>
      </c>
      <c r="D760" s="119" t="n">
        <v>2600486</v>
      </c>
      <c r="E760" s="422" t="inlineStr">
        <is>
          <t>SP0417</t>
        </is>
      </c>
      <c r="F760" s="426" t="inlineStr">
        <is>
          <t>IFU- Surgical suture safe mono Barb plus.</t>
        </is>
      </c>
      <c r="G760" s="119" t="n">
        <v>2026000486</v>
      </c>
      <c r="H760" s="119" t="inlineStr">
        <is>
          <t>FUTURA SURGICARE PVT LTD</t>
        </is>
      </c>
      <c r="I760" s="119" t="inlineStr">
        <is>
          <t>FUTURA SURGICARE PVT LTD</t>
        </is>
      </c>
      <c r="J760" s="122" t="inlineStr">
        <is>
          <t>N/A</t>
        </is>
      </c>
      <c r="K760" s="123" t="n"/>
      <c r="L760" s="119" t="inlineStr">
        <is>
          <t>00.06.2026</t>
        </is>
      </c>
      <c r="M760" s="119" t="n"/>
      <c r="N760" s="119" t="inlineStr">
        <is>
          <t>00.05.2028</t>
        </is>
      </c>
      <c r="O760" s="119" t="n"/>
      <c r="P760" s="119" t="n"/>
      <c r="Q760" s="119" t="n"/>
      <c r="R760" s="125" t="n">
        <v>1</v>
      </c>
      <c r="S760" s="119" t="n">
        <v>500</v>
      </c>
      <c r="T760" s="119" t="n"/>
      <c r="U760" s="125">
        <f>R760*S760+T760</f>
        <v/>
      </c>
    </row>
    <row r="761" hidden="1" ht="11.85" customHeight="1">
      <c r="A761" s="119" t="inlineStr">
        <is>
          <t>SP</t>
        </is>
      </c>
      <c r="B761" s="119" t="inlineStr">
        <is>
          <t>30.06.2026</t>
        </is>
      </c>
      <c r="C761" s="119" t="inlineStr">
        <is>
          <t>DOL-2026-024 REV.1</t>
        </is>
      </c>
      <c r="D761" s="119" t="n">
        <v>2600487</v>
      </c>
      <c r="E761" s="422" t="inlineStr">
        <is>
          <t>SP0418</t>
        </is>
      </c>
      <c r="F761" s="423" t="inlineStr">
        <is>
          <t>IFU- Surgical suture safe PDS Barb plus.</t>
        </is>
      </c>
      <c r="G761" s="119" t="n">
        <v>2026000487</v>
      </c>
      <c r="H761" s="119" t="inlineStr">
        <is>
          <t>FUTURA SURGICARE PVT LTD</t>
        </is>
      </c>
      <c r="I761" s="119" t="inlineStr">
        <is>
          <t>FUTURA SURGICARE PVT LTD</t>
        </is>
      </c>
      <c r="J761" s="122" t="inlineStr">
        <is>
          <t>N/A</t>
        </is>
      </c>
      <c r="K761" s="123" t="n"/>
      <c r="L761" s="119" t="inlineStr">
        <is>
          <t>00.06.2026</t>
        </is>
      </c>
      <c r="M761" s="119" t="n"/>
      <c r="N761" s="119" t="inlineStr">
        <is>
          <t>00.05.2028</t>
        </is>
      </c>
      <c r="O761" s="119" t="n"/>
      <c r="P761" s="119" t="n"/>
      <c r="Q761" s="119" t="n"/>
      <c r="R761" s="125" t="n">
        <v>1</v>
      </c>
      <c r="S761" s="119" t="n">
        <v>500</v>
      </c>
      <c r="T761" s="119" t="n"/>
      <c r="U761" s="125">
        <f>R761*S761+T761</f>
        <v/>
      </c>
    </row>
    <row r="762" hidden="1" ht="11.85" customHeight="1">
      <c r="D762" s="7" t="n">
        <v>0</v>
      </c>
    </row>
    <row r="763"/>
    <row r="764"/>
    <row r="765"/>
    <row r="766"/>
    <row r="767"/>
    <row r="768"/>
    <row r="769"/>
    <row r="770"/>
    <row r="771"/>
    <row r="772"/>
    <row r="773"/>
    <row r="774"/>
    <row r="775"/>
    <row r="776"/>
    <row r="777"/>
    <row r="778"/>
    <row r="779"/>
    <row r="780"/>
    <row r="781"/>
    <row r="782"/>
    <row r="783"/>
    <row r="784"/>
    <row r="785"/>
    <row r="786"/>
    <row r="787"/>
    <row r="788"/>
    <row r="789"/>
    <row r="790"/>
    <row r="791"/>
    <row r="792" ht="11.85" customHeight="1">
      <c r="A792" s="411" t="inlineStr">
        <is>
          <t>SP</t>
        </is>
      </c>
      <c r="B792" s="411" t="inlineStr">
        <is>
          <t>29.06.2026</t>
        </is>
      </c>
      <c r="C792" s="411" t="inlineStr">
        <is>
          <t>SSMC0702026</t>
        </is>
      </c>
      <c r="D792" s="411" t="n">
        <v>2600453</v>
      </c>
      <c r="E792" s="76" t="inlineStr">
        <is>
          <t>SP0222</t>
        </is>
      </c>
      <c r="F792" s="412" t="inlineStr">
        <is>
          <t>Pamphlet-Forti Sachet</t>
        </is>
      </c>
      <c r="G792" s="411" t="n">
        <v>2026000453</v>
      </c>
      <c r="H792" s="412" t="inlineStr">
        <is>
          <t>Al-Hayat House Factory for Product Packaging Co.</t>
        </is>
      </c>
      <c r="I792" s="412" t="inlineStr">
        <is>
          <t>Al-Hayat House Factory for Product Packaging Co.</t>
        </is>
      </c>
      <c r="J792" s="412" t="inlineStr">
        <is>
          <t>PR-26127</t>
        </is>
      </c>
      <c r="K792" s="413" t="n"/>
      <c r="L792" s="411" t="inlineStr">
        <is>
          <t>04.06.2026</t>
        </is>
      </c>
      <c r="M792" s="411" t="n"/>
      <c r="N792" s="411" t="inlineStr">
        <is>
          <t>03.06.2029</t>
        </is>
      </c>
      <c r="O792" s="411" t="n"/>
      <c r="P792" s="411" t="n"/>
      <c r="Q792" s="411" t="n"/>
      <c r="R792" s="412" t="n">
        <v>7</v>
      </c>
      <c r="S792" s="412" t="n">
        <v>4000</v>
      </c>
      <c r="T792" s="412" t="n">
        <v>1000</v>
      </c>
      <c r="U792" s="414">
        <f>R792*S792+T792</f>
        <v/>
      </c>
    </row>
  </sheetData>
  <autoFilter ref="A1:BR792">
    <filterColumn colId="6" hiddenButton="0" showButton="1">
      <filters>
        <filter val="PP2500103"/>
      </filters>
    </filterColumn>
    <sortState ref="A2:BQ565">
      <sortCondition ref="D1:D556"/>
    </sortState>
  </autoFilter>
  <conditionalFormatting sqref="A2:BR792">
    <cfRule type="expression" priority="1" dxfId="0" stopIfTrue="0">
      <formula>MOD(ROW(),2)=0</formula>
    </cfRule>
  </conditionalFormatting>
  <conditionalFormatting sqref="AA2:AA792">
    <cfRule type="cellIs" priority="2" operator="lessThan" dxfId="1">
      <formula>0</formula>
    </cfRule>
  </conditionalFormatting>
  <conditionalFormatting sqref="AB2:AB792">
    <cfRule type="cellIs" priority="3" operator="greaterThan" dxfId="2">
      <formula>0</formula>
    </cfRule>
  </conditionalFormatting>
  <conditionalFormatting sqref="AE2:AE792">
    <cfRule type="cellIs" priority="4" operator="greaterThan" dxfId="1">
      <formula>0</formula>
    </cfRule>
  </conditionalFormatting>
  <pageMargins left="0.25" right="0.25" top="0.75" bottom="0.75" header="0.3" footer="0.3"/>
  <pageSetup orientation="landscape" scale="10" fitToWidth="0"/>
</worksheet>
</file>

<file path=xl/worksheets/sheet4.xml><?xml version="1.0" encoding="utf-8"?>
<worksheet xmlns="http://schemas.openxmlformats.org/spreadsheetml/2006/main">
  <sheetPr>
    <tabColor rgb="007030A0"/>
    <outlinePr summaryBelow="1" summaryRight="1"/>
    <pageSetUpPr fitToPage="1"/>
  </sheetPr>
  <dimension ref="A1:BK109"/>
  <sheetViews>
    <sheetView zoomScale="102" zoomScaleNormal="102" workbookViewId="0">
      <pane xSplit="6" ySplit="1" topLeftCell="G2" activePane="bottomRight" state="frozen"/>
      <selection pane="topRight"/>
      <selection pane="bottomLeft"/>
      <selection pane="bottomRight" activeCell="AQ1" sqref="AQ1"/>
      <selection pane="bottomLeft" activeCell="F2" sqref="F2"/>
    </sheetView>
  </sheetViews>
  <sheetFormatPr baseColWidth="8" defaultColWidth="8.88671875" defaultRowHeight="11.4" customHeight="1"/>
  <cols>
    <col width="12" customWidth="1" style="51" min="1" max="1"/>
    <col width="12" customWidth="1" style="51" min="2" max="2"/>
    <col hidden="1" outlineLevel="1" width="12" customWidth="1" style="51" min="3" max="3"/>
    <col hidden="1" outlineLevel="1" width="12" customWidth="1" style="51" min="4" max="4"/>
    <col collapsed="1" width="12" bestFit="1" customWidth="1" style="51" min="5" max="5"/>
    <col width="42" customWidth="1" style="51" min="6" max="6"/>
    <col width="12" bestFit="1" customWidth="1" style="51" min="7" max="7"/>
    <col width="26" customWidth="1" style="51" min="8" max="8"/>
    <col hidden="1" outlineLevel="1" width="22" customWidth="1" style="51" min="9" max="9"/>
    <col collapsed="1" width="12" customWidth="1" style="51" min="10" max="10"/>
    <col width="12" customWidth="1" style="51" min="11" max="11"/>
    <col width="12" customWidth="1" style="51" min="12" max="13"/>
    <col width="12" customWidth="1" min="13" max="13"/>
    <col hidden="1" outlineLevel="1" width="12" customWidth="1" style="51" min="14" max="16"/>
    <col width="12" customWidth="1" min="15" max="15"/>
    <col width="12" customWidth="1" min="16" max="16"/>
    <col collapsed="1" width="12" customWidth="1" style="51" min="17" max="17"/>
    <col width="12" customWidth="1" style="51" min="18" max="18"/>
    <col hidden="1" outlineLevel="1" width="12" customWidth="1" style="51" min="19" max="20"/>
    <col width="12" customWidth="1" min="20" max="20"/>
    <col collapsed="1" width="12" bestFit="1" customWidth="1" style="51" min="21" max="21"/>
    <col hidden="1" outlineLevel="1" width="12" customWidth="1" style="51" min="22" max="22"/>
    <col collapsed="1" width="12" customWidth="1" style="51" min="23" max="23"/>
    <col width="12" customWidth="1" style="51" min="24" max="24"/>
    <col hidden="1" outlineLevel="1" width="12" customWidth="1" style="51" min="25" max="25"/>
    <col hidden="1" outlineLevel="1" width="12" customWidth="1" style="51" min="26" max="26"/>
    <col collapsed="1" width="12" customWidth="1" style="51" min="27" max="27"/>
    <col hidden="1" outlineLevel="1" width="12" customWidth="1" style="51" min="28" max="63"/>
    <col hidden="1" outlineLevel="1" width="12" customWidth="1" min="29" max="29"/>
    <col hidden="1" outlineLevel="1" width="12" customWidth="1" min="30" max="30"/>
    <col hidden="1" outlineLevel="1" width="12" customWidth="1" min="31" max="31"/>
    <col hidden="1" outlineLevel="1" width="12" customWidth="1" min="32" max="32"/>
    <col hidden="1" outlineLevel="1" width="12" customWidth="1" min="33" max="33"/>
    <col hidden="1" outlineLevel="1" width="12" customWidth="1" min="34" max="34"/>
    <col hidden="1" outlineLevel="1" width="12" customWidth="1" min="35" max="35"/>
    <col hidden="1" outlineLevel="1" width="12" customWidth="1" min="36" max="36"/>
    <col hidden="1" outlineLevel="1" width="12" customWidth="1" min="37" max="37"/>
    <col hidden="1" outlineLevel="1" width="12" customWidth="1" min="38" max="38"/>
    <col hidden="1" outlineLevel="1" width="12" customWidth="1" min="39" max="39"/>
    <col hidden="1" outlineLevel="1" width="12" customWidth="1" min="40" max="40"/>
    <col hidden="1" outlineLevel="1" width="12" customWidth="1" min="41" max="41"/>
    <col hidden="1" outlineLevel="1" width="12" customWidth="1" min="42" max="42"/>
    <col hidden="1" outlineLevel="1" width="12" customWidth="1" min="43" max="43"/>
    <col hidden="1" outlineLevel="1" width="12" customWidth="1" min="44" max="44"/>
    <col hidden="1" outlineLevel="1" width="12" customWidth="1" min="45" max="45"/>
    <col hidden="1" outlineLevel="1" width="12" customWidth="1" min="46" max="46"/>
    <col hidden="1" outlineLevel="1" width="12" customWidth="1" min="47" max="47"/>
    <col hidden="1" outlineLevel="1" width="12" customWidth="1" min="48" max="48"/>
    <col hidden="1" outlineLevel="1" width="12" customWidth="1" min="49" max="49"/>
    <col hidden="1" outlineLevel="1" width="12" customWidth="1" min="50" max="50"/>
    <col hidden="1" outlineLevel="1" width="12" customWidth="1" min="51" max="51"/>
    <col hidden="1" outlineLevel="1" width="12" customWidth="1" min="52" max="52"/>
    <col hidden="1" outlineLevel="1" width="12" customWidth="1" min="53" max="53"/>
    <col hidden="1" outlineLevel="1" width="12" customWidth="1" min="54" max="54"/>
    <col hidden="1" outlineLevel="1" width="12" customWidth="1" min="55" max="55"/>
    <col hidden="1" outlineLevel="1" width="12" customWidth="1" min="56" max="56"/>
    <col hidden="1" outlineLevel="1" width="12" customWidth="1" min="57" max="57"/>
    <col hidden="1" outlineLevel="1" width="12" customWidth="1" min="58" max="58"/>
    <col hidden="1" outlineLevel="1" width="12" customWidth="1" min="59" max="59"/>
    <col hidden="1" outlineLevel="1" width="12" customWidth="1" min="60" max="60"/>
    <col hidden="1" outlineLevel="1" width="12" customWidth="1" min="61" max="61"/>
    <col hidden="1" outlineLevel="1" width="12" customWidth="1" min="62" max="62"/>
    <col hidden="1" outlineLevel="1" width="12" customWidth="1" min="63" max="63"/>
    <col collapsed="1" width="8.88671875" customWidth="1" style="51" min="64" max="64"/>
    <col width="8.88671875" customWidth="1" style="51" min="65" max="16384"/>
  </cols>
  <sheetData>
    <row r="1" ht="34" customHeight="1">
      <c r="A1" s="446" t="inlineStr">
        <is>
          <t>Item Category</t>
        </is>
      </c>
      <c r="B1" s="446" t="inlineStr">
        <is>
          <t>Rece. Date</t>
        </is>
      </c>
      <c r="C1" s="446" t="inlineStr">
        <is>
          <t>PO No.</t>
        </is>
      </c>
      <c r="D1" s="446" t="inlineStr">
        <is>
          <t>Doc. No.</t>
        </is>
      </c>
      <c r="E1" s="446" t="inlineStr">
        <is>
          <t>Item Code</t>
        </is>
      </c>
      <c r="F1" s="446" t="inlineStr">
        <is>
          <t>Item Name</t>
        </is>
      </c>
      <c r="G1" s="447" t="inlineStr">
        <is>
          <t>Control No.</t>
        </is>
      </c>
      <c r="H1" s="446" t="inlineStr">
        <is>
          <t>Manufacturer Name</t>
        </is>
      </c>
      <c r="I1" s="446" t="inlineStr">
        <is>
          <t>Supplier</t>
        </is>
      </c>
      <c r="J1" s="447" t="inlineStr">
        <is>
          <t>Supp. Lot No</t>
        </is>
      </c>
      <c r="K1" s="448" t="inlineStr">
        <is>
          <t>Mfg. Date</t>
        </is>
      </c>
      <c r="L1" s="448" t="inlineStr">
        <is>
          <t>Exp. Date</t>
        </is>
      </c>
      <c r="M1" s="449" t="inlineStr">
        <is>
          <t>Retest Date</t>
        </is>
      </c>
      <c r="N1" s="450" t="inlineStr">
        <is>
          <t>No. of packs</t>
        </is>
      </c>
      <c r="O1" s="451" t="inlineStr">
        <is>
          <t>Qty per packs</t>
        </is>
      </c>
      <c r="P1" s="451" t="inlineStr">
        <is>
          <t xml:space="preserve">Loose Pack </t>
        </is>
      </c>
      <c r="Q1" s="450" t="inlineStr">
        <is>
          <t xml:space="preserve">Received Qty </t>
        </is>
      </c>
      <c r="R1" s="451" t="inlineStr">
        <is>
          <t xml:space="preserve">Unit </t>
        </is>
      </c>
      <c r="S1" s="451" t="inlineStr">
        <is>
          <t>Sample Qty</t>
        </is>
      </c>
      <c r="T1" s="451" t="inlineStr">
        <is>
          <t xml:space="preserve">Date </t>
        </is>
      </c>
      <c r="U1" s="451" t="inlineStr">
        <is>
          <t>Remarks</t>
        </is>
      </c>
      <c r="V1" s="452" t="inlineStr">
        <is>
          <t xml:space="preserve">Beg. Balance </t>
        </is>
      </c>
      <c r="W1" s="452" t="inlineStr">
        <is>
          <t xml:space="preserve">Current released </t>
        </is>
      </c>
      <c r="X1" s="452" t="inlineStr">
        <is>
          <t>Quarantine</t>
        </is>
      </c>
      <c r="Y1" s="452" t="inlineStr">
        <is>
          <t xml:space="preserve">Unrestricted </t>
        </is>
      </c>
      <c r="Z1" s="452" t="inlineStr">
        <is>
          <t xml:space="preserve">Restricted </t>
        </is>
      </c>
      <c r="AA1" s="452" t="inlineStr">
        <is>
          <t>Rejected</t>
        </is>
      </c>
      <c r="AB1" s="453" t="inlineStr">
        <is>
          <t>Date (1)</t>
        </is>
      </c>
      <c r="AC1" s="454" t="inlineStr">
        <is>
          <t>Doc No. (1)</t>
        </is>
      </c>
      <c r="AD1" s="454" t="inlineStr">
        <is>
          <t>Qty (1)</t>
        </is>
      </c>
      <c r="AE1" s="453" t="inlineStr">
        <is>
          <t>Date (2)</t>
        </is>
      </c>
      <c r="AF1" s="454" t="inlineStr">
        <is>
          <t>Doc No. (2)</t>
        </is>
      </c>
      <c r="AG1" s="454" t="inlineStr">
        <is>
          <t>Qty (2)</t>
        </is>
      </c>
      <c r="AH1" s="453" t="inlineStr">
        <is>
          <t>Date (3)</t>
        </is>
      </c>
      <c r="AI1" s="454" t="inlineStr">
        <is>
          <t>Doc No. (3)</t>
        </is>
      </c>
      <c r="AJ1" s="454" t="inlineStr">
        <is>
          <t>Qty (3)</t>
        </is>
      </c>
      <c r="AK1" s="453" t="inlineStr">
        <is>
          <t>Date (4)</t>
        </is>
      </c>
      <c r="AL1" s="454" t="inlineStr">
        <is>
          <t>Doc No. (4)</t>
        </is>
      </c>
      <c r="AM1" s="454" t="inlineStr">
        <is>
          <t>Qty (4)</t>
        </is>
      </c>
      <c r="AN1" s="453" t="inlineStr">
        <is>
          <t>Date (5)</t>
        </is>
      </c>
      <c r="AO1" s="454" t="inlineStr">
        <is>
          <t>Doc No. (5)</t>
        </is>
      </c>
      <c r="AP1" s="454" t="inlineStr">
        <is>
          <t>Qty (5)</t>
        </is>
      </c>
      <c r="AQ1" s="453" t="inlineStr">
        <is>
          <t>Date (6)</t>
        </is>
      </c>
      <c r="AR1" s="454" t="inlineStr">
        <is>
          <t>Doc No. (6)</t>
        </is>
      </c>
      <c r="AS1" s="454" t="inlineStr">
        <is>
          <t>Qty (6)</t>
        </is>
      </c>
      <c r="AT1" s="453" t="inlineStr">
        <is>
          <t>Date (7)</t>
        </is>
      </c>
      <c r="AU1" s="454" t="inlineStr">
        <is>
          <t>Doc No. (7)</t>
        </is>
      </c>
      <c r="AV1" s="454" t="inlineStr">
        <is>
          <t>Qty (7)</t>
        </is>
      </c>
      <c r="AW1" s="453" t="inlineStr">
        <is>
          <t>Date (8)</t>
        </is>
      </c>
      <c r="AX1" s="454" t="inlineStr">
        <is>
          <t>Doc No. (8)</t>
        </is>
      </c>
      <c r="AY1" s="454" t="inlineStr">
        <is>
          <t>Qty (8)</t>
        </is>
      </c>
      <c r="AZ1" s="453" t="inlineStr">
        <is>
          <t>Date (9)</t>
        </is>
      </c>
      <c r="BA1" s="454" t="inlineStr">
        <is>
          <t>Doc No. (9)</t>
        </is>
      </c>
      <c r="BB1" s="454" t="inlineStr">
        <is>
          <t>Qty (9)</t>
        </is>
      </c>
      <c r="BC1" s="453" t="inlineStr">
        <is>
          <t>Date (10)</t>
        </is>
      </c>
      <c r="BD1" s="454" t="inlineStr">
        <is>
          <t>Doc No. (10)</t>
        </is>
      </c>
      <c r="BE1" s="454" t="inlineStr">
        <is>
          <t>Qty (10)</t>
        </is>
      </c>
      <c r="BF1" s="453" t="inlineStr">
        <is>
          <t>Date (11)</t>
        </is>
      </c>
      <c r="BG1" s="454" t="inlineStr">
        <is>
          <t>Doc No. (11)</t>
        </is>
      </c>
      <c r="BH1" s="454" t="inlineStr">
        <is>
          <t>Qty (11)</t>
        </is>
      </c>
      <c r="BI1" s="453" t="inlineStr">
        <is>
          <t>Date (12)</t>
        </is>
      </c>
      <c r="BJ1" s="454" t="inlineStr">
        <is>
          <t>Doc No. (12)</t>
        </is>
      </c>
      <c r="BK1" s="454" t="inlineStr">
        <is>
          <t>Qty (12)</t>
        </is>
      </c>
    </row>
    <row r="2" ht="11.4" customHeight="1">
      <c r="A2" s="8" t="inlineStr">
        <is>
          <t xml:space="preserve">Bulk </t>
        </is>
      </c>
      <c r="B2" s="9" t="inlineStr">
        <is>
          <t>19.09.2024</t>
        </is>
      </c>
      <c r="C2" s="8" t="inlineStr">
        <is>
          <t>NA</t>
        </is>
      </c>
      <c r="D2" s="8" t="n">
        <v>2400229</v>
      </c>
      <c r="E2" s="8" t="inlineStr">
        <is>
          <t>RM0041</t>
        </is>
      </c>
      <c r="F2" s="8" t="inlineStr">
        <is>
          <t>Chlorhexidine Gluconate 20% Solution</t>
        </is>
      </c>
      <c r="G2" s="10" t="inlineStr">
        <is>
          <t>RM2400027</t>
        </is>
      </c>
      <c r="H2" s="8" t="inlineStr">
        <is>
          <t>Basic Pharma Life Science Pvt. Ltd.</t>
        </is>
      </c>
      <c r="I2" s="8" t="n"/>
      <c r="J2" s="10" t="inlineStr">
        <is>
          <t>23BPLS/CHG090</t>
        </is>
      </c>
      <c r="K2" s="10" t="inlineStr">
        <is>
          <t>07/2023</t>
        </is>
      </c>
      <c r="L2" s="10" t="inlineStr">
        <is>
          <t>06/2026</t>
        </is>
      </c>
      <c r="M2" s="8" t="inlineStr">
        <is>
          <t>NA</t>
        </is>
      </c>
      <c r="N2" s="11" t="n"/>
      <c r="O2" s="12" t="n"/>
      <c r="P2" s="12" t="n"/>
      <c r="Q2" s="13" t="n">
        <v>98</v>
      </c>
      <c r="R2" s="14" t="inlineStr">
        <is>
          <t>Kg.</t>
        </is>
      </c>
      <c r="S2" s="14" t="n"/>
      <c r="T2" s="14" t="n"/>
      <c r="U2" s="14" t="n"/>
      <c r="V2" s="455" t="n">
        <v>98</v>
      </c>
      <c r="W2" s="482">
        <f>Y2+AD2+AG2+AJ2+AM2+AP2</f>
        <v/>
      </c>
      <c r="X2" s="457" t="n">
        <v>0</v>
      </c>
      <c r="Y2" s="458" t="n">
        <v>98</v>
      </c>
      <c r="Z2" s="459" t="n"/>
      <c r="AA2" s="462" t="n">
        <v>0</v>
      </c>
      <c r="AB2" s="14" t="n"/>
      <c r="AC2" s="14" t="inlineStr">
        <is>
          <t>L25F006</t>
        </is>
      </c>
      <c r="AD2" s="14" t="n">
        <v>-26</v>
      </c>
      <c r="AE2" s="14" t="inlineStr">
        <is>
          <t>28.07.2025</t>
        </is>
      </c>
      <c r="AF2" s="14" t="inlineStr">
        <is>
          <t>L25G014</t>
        </is>
      </c>
      <c r="AG2" s="14" t="n">
        <v>-28.8</v>
      </c>
      <c r="AH2" s="14" t="inlineStr">
        <is>
          <t>29.07.2025</t>
        </is>
      </c>
      <c r="AI2" s="14" t="inlineStr">
        <is>
          <t>L25G015</t>
        </is>
      </c>
      <c r="AJ2" s="14" t="n">
        <v>-19.8</v>
      </c>
      <c r="AK2" s="14" t="inlineStr">
        <is>
          <t>30.07.2025</t>
        </is>
      </c>
      <c r="AL2" s="14" t="inlineStr">
        <is>
          <t>L25G016</t>
        </is>
      </c>
      <c r="AM2" s="14" t="n">
        <v>-19.8</v>
      </c>
      <c r="AN2" s="14" t="inlineStr">
        <is>
          <t>17.09.2025</t>
        </is>
      </c>
      <c r="AO2" s="14" t="n"/>
      <c r="AP2" s="14" t="n">
        <v>-3.6</v>
      </c>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row>
    <row r="3" ht="11.4" customHeight="1">
      <c r="A3" s="8" t="inlineStr">
        <is>
          <t xml:space="preserve">Bulk </t>
        </is>
      </c>
      <c r="B3" s="9" t="inlineStr">
        <is>
          <t>04.08.2025</t>
        </is>
      </c>
      <c r="C3" s="8" t="inlineStr">
        <is>
          <t> </t>
        </is>
      </c>
      <c r="D3" s="8" t="inlineStr">
        <is>
          <t> </t>
        </is>
      </c>
      <c r="E3" s="8" t="inlineStr">
        <is>
          <t>RM0041</t>
        </is>
      </c>
      <c r="F3" s="8" t="inlineStr">
        <is>
          <t>Chlorhexidine Gluconate 20% Solution</t>
        </is>
      </c>
      <c r="G3" s="10" t="inlineStr">
        <is>
          <t>N/A (S. lot No. CGN2024053)</t>
        </is>
      </c>
      <c r="H3" s="8" t="inlineStr">
        <is>
          <t>Alam Al-Saydalah</t>
        </is>
      </c>
      <c r="I3" s="8" t="n"/>
      <c r="J3" s="10" t="inlineStr">
        <is>
          <t>CGN2024053</t>
        </is>
      </c>
      <c r="K3" s="10" t="inlineStr">
        <is>
          <t>05/2024</t>
        </is>
      </c>
      <c r="L3" s="10" t="inlineStr">
        <is>
          <t>05/2027</t>
        </is>
      </c>
      <c r="M3" s="8" t="inlineStr">
        <is>
          <t>NA</t>
        </is>
      </c>
      <c r="N3" s="11" t="n"/>
      <c r="O3" s="12" t="n"/>
      <c r="P3" s="12" t="n"/>
      <c r="Q3" s="13" t="n">
        <v>200</v>
      </c>
      <c r="R3" s="14" t="inlineStr">
        <is>
          <t>Kg.</t>
        </is>
      </c>
      <c r="S3" s="14" t="n"/>
      <c r="T3" s="14" t="n"/>
      <c r="U3" s="14" t="inlineStr">
        <is>
          <t>Assay 17.97%.</t>
        </is>
      </c>
      <c r="V3" s="455">
        <f>Q3-S3</f>
        <v/>
      </c>
      <c r="W3" s="482">
        <f>Y3+AD3+AG3+AJ3+AM3+AP3+AS3+AV3+AY3+BB3+BE3+BH3+BK3</f>
        <v/>
      </c>
      <c r="X3" s="457" t="n">
        <v>0</v>
      </c>
      <c r="Y3" s="458">
        <f>V3-X3-Z3-AA3</f>
        <v/>
      </c>
      <c r="Z3" s="459" t="n"/>
      <c r="AA3" s="462" t="n">
        <v>0</v>
      </c>
      <c r="AB3" s="14" t="inlineStr">
        <is>
          <t>17.08.2025</t>
        </is>
      </c>
      <c r="AC3" s="14" t="inlineStr">
        <is>
          <t>L25H009</t>
        </is>
      </c>
      <c r="AD3" s="14">
        <f>-(24.5+3.2)</f>
        <v/>
      </c>
      <c r="AE3" s="14" t="inlineStr">
        <is>
          <t>18.08.2025</t>
        </is>
      </c>
      <c r="AF3" s="14" t="inlineStr">
        <is>
          <t>L25H012</t>
        </is>
      </c>
      <c r="AG3" s="14" t="n">
        <v>-28</v>
      </c>
      <c r="AH3" s="14" t="inlineStr">
        <is>
          <t>20.08.2025</t>
        </is>
      </c>
      <c r="AI3" s="14" t="inlineStr">
        <is>
          <t>L25H013</t>
        </is>
      </c>
      <c r="AJ3" s="14" t="n">
        <v>-28</v>
      </c>
      <c r="AK3" s="14" t="inlineStr">
        <is>
          <t>14.09.2025</t>
        </is>
      </c>
      <c r="AL3" s="14" t="inlineStr">
        <is>
          <t>L25I004</t>
        </is>
      </c>
      <c r="AM3" s="14" t="n">
        <v>-28.1</v>
      </c>
      <c r="AN3" s="14" t="inlineStr">
        <is>
          <t>17.09.2025</t>
        </is>
      </c>
      <c r="AO3" s="14" t="inlineStr">
        <is>
          <t>L25I007</t>
        </is>
      </c>
      <c r="AP3" s="14" t="n">
        <v>-28.9</v>
      </c>
      <c r="AQ3" s="14" t="inlineStr">
        <is>
          <t>17.09.2025</t>
        </is>
      </c>
      <c r="AR3" s="14" t="inlineStr">
        <is>
          <t>L25I008</t>
        </is>
      </c>
      <c r="AS3" s="14" t="n">
        <v>-28.9</v>
      </c>
      <c r="AT3" s="14" t="inlineStr">
        <is>
          <t>07.10.2025</t>
        </is>
      </c>
      <c r="AU3" s="14" t="inlineStr">
        <is>
          <t>L25J002</t>
        </is>
      </c>
      <c r="AV3" s="14" t="n">
        <v>-29.1</v>
      </c>
      <c r="AW3" s="14" t="inlineStr">
        <is>
          <t> </t>
        </is>
      </c>
      <c r="AX3" s="14" t="inlineStr">
        <is>
          <t> </t>
        </is>
      </c>
      <c r="AY3" s="14" t="n">
        <v>0</v>
      </c>
      <c r="AZ3" s="14" t="n"/>
      <c r="BA3" s="14" t="n"/>
      <c r="BB3" s="14" t="n"/>
      <c r="BC3" s="14" t="n"/>
      <c r="BD3" s="14" t="n"/>
      <c r="BE3" s="14" t="n"/>
      <c r="BF3" s="14" t="n"/>
      <c r="BG3" s="14" t="n"/>
      <c r="BH3" s="14" t="n"/>
      <c r="BI3" s="14" t="n"/>
      <c r="BJ3" s="14" t="n"/>
      <c r="BK3" s="14" t="n"/>
    </row>
    <row r="4" ht="11.4" customHeight="1">
      <c r="A4" s="8" t="inlineStr">
        <is>
          <t xml:space="preserve">Bulk </t>
        </is>
      </c>
      <c r="B4" s="9" t="inlineStr">
        <is>
          <t>30.10.2025</t>
        </is>
      </c>
      <c r="C4" s="8" t="inlineStr">
        <is>
          <t> </t>
        </is>
      </c>
      <c r="D4" s="8" t="inlineStr">
        <is>
          <t> </t>
        </is>
      </c>
      <c r="E4" s="8" t="inlineStr">
        <is>
          <t>RM0041</t>
        </is>
      </c>
      <c r="F4" s="8" t="inlineStr">
        <is>
          <t>Chlorhexidine Gluconate 20% Solution</t>
        </is>
      </c>
      <c r="G4" s="10" t="inlineStr">
        <is>
          <t>N/A (S. lot No. CHGA103525)</t>
        </is>
      </c>
      <c r="H4" s="8" t="inlineStr">
        <is>
          <t>Alam Al-Saydalah</t>
        </is>
      </c>
      <c r="I4" s="8" t="n"/>
      <c r="J4" s="10" t="inlineStr">
        <is>
          <t>CHGA103525</t>
        </is>
      </c>
      <c r="K4" s="10" t="inlineStr">
        <is>
          <t>07/2024</t>
        </is>
      </c>
      <c r="L4" s="10" t="inlineStr">
        <is>
          <t>06/2027</t>
        </is>
      </c>
      <c r="M4" s="8" t="inlineStr">
        <is>
          <t>NA</t>
        </is>
      </c>
      <c r="N4" s="11" t="n"/>
      <c r="O4" s="12" t="n"/>
      <c r="P4" s="12" t="n"/>
      <c r="Q4" s="13" t="n">
        <v>220</v>
      </c>
      <c r="R4" s="14" t="inlineStr">
        <is>
          <t>Kg.</t>
        </is>
      </c>
      <c r="S4" s="14" t="n"/>
      <c r="T4" s="14" t="n"/>
      <c r="U4" s="14" t="inlineStr">
        <is>
          <t>Assay 18.83%.</t>
        </is>
      </c>
      <c r="V4" s="455">
        <f>Q4-S4</f>
        <v/>
      </c>
      <c r="W4" s="482">
        <f>Y4+AD4+AG4+AJ4+AM4+AP4+AS4+AV4+AY4+BB4+BE4+BH4+BK4</f>
        <v/>
      </c>
      <c r="X4" s="457" t="n">
        <v>0</v>
      </c>
      <c r="Y4" s="458">
        <f>V4-X4-Z4-AA4</f>
        <v/>
      </c>
      <c r="Z4" s="459" t="n"/>
      <c r="AA4" s="462" t="n">
        <v>0</v>
      </c>
      <c r="AB4" s="14" t="inlineStr">
        <is>
          <t>02.11.2025</t>
        </is>
      </c>
      <c r="AC4" s="14" t="inlineStr">
        <is>
          <t>L25K003</t>
        </is>
      </c>
      <c r="AD4" s="14" t="n">
        <v>-16.16</v>
      </c>
      <c r="AE4" s="14" t="inlineStr">
        <is>
          <t>03.11.2025</t>
        </is>
      </c>
      <c r="AF4" s="14" t="inlineStr">
        <is>
          <t>MR</t>
        </is>
      </c>
      <c r="AG4" s="14" t="n">
        <v>-0.7</v>
      </c>
      <c r="AH4" s="14" t="inlineStr">
        <is>
          <t>16.11.2025</t>
        </is>
      </c>
      <c r="AI4" s="14" t="inlineStr">
        <is>
          <t>L25K006</t>
        </is>
      </c>
      <c r="AJ4" s="14" t="n">
        <v>-10.5</v>
      </c>
      <c r="AK4" s="14" t="inlineStr">
        <is>
          <t>23.11.2025</t>
        </is>
      </c>
      <c r="AL4" s="14" t="inlineStr">
        <is>
          <t>L25K009</t>
        </is>
      </c>
      <c r="AM4" s="14" t="n">
        <v>-17.5</v>
      </c>
      <c r="AN4" s="14" t="inlineStr">
        <is>
          <t>28.12.2025</t>
        </is>
      </c>
      <c r="AO4" s="14" t="inlineStr">
        <is>
          <t>L25L009</t>
        </is>
      </c>
      <c r="AP4" s="14" t="n">
        <v>-23.1</v>
      </c>
      <c r="AQ4" s="14" t="inlineStr">
        <is>
          <t>06.01.2026</t>
        </is>
      </c>
      <c r="AR4" s="14" t="inlineStr">
        <is>
          <t>L26A003</t>
        </is>
      </c>
      <c r="AS4" s="14" t="n">
        <v>-23.1</v>
      </c>
      <c r="AT4" s="14" t="inlineStr">
        <is>
          <t>18.02.2026</t>
        </is>
      </c>
      <c r="AU4" s="14" t="inlineStr">
        <is>
          <t>L26B005</t>
        </is>
      </c>
      <c r="AV4" s="14" t="n">
        <v>-17.5</v>
      </c>
      <c r="AW4" s="14" t="n"/>
      <c r="AX4" s="14" t="n"/>
      <c r="AY4" s="14" t="n"/>
      <c r="AZ4" s="14" t="n"/>
      <c r="BA4" s="14" t="n"/>
      <c r="BB4" s="14" t="n"/>
      <c r="BC4" s="14" t="n"/>
      <c r="BD4" s="14" t="n"/>
      <c r="BE4" s="14" t="n"/>
      <c r="BF4" s="14" t="n"/>
      <c r="BG4" s="14" t="n"/>
      <c r="BH4" s="14" t="n"/>
      <c r="BI4" s="14" t="n"/>
      <c r="BJ4" s="14" t="n"/>
      <c r="BK4" s="14" t="n"/>
    </row>
    <row r="5" ht="11.4" customHeight="1">
      <c r="A5" s="8" t="n"/>
      <c r="B5" s="9" t="inlineStr">
        <is>
          <t> </t>
        </is>
      </c>
      <c r="C5" s="8" t="inlineStr">
        <is>
          <t> </t>
        </is>
      </c>
      <c r="D5" s="8" t="inlineStr">
        <is>
          <t> </t>
        </is>
      </c>
      <c r="E5" s="8" t="inlineStr">
        <is>
          <t> </t>
        </is>
      </c>
      <c r="F5" s="8" t="inlineStr">
        <is>
          <t> </t>
        </is>
      </c>
      <c r="G5" s="10" t="inlineStr">
        <is>
          <t> </t>
        </is>
      </c>
      <c r="H5" s="8" t="inlineStr">
        <is>
          <t> </t>
        </is>
      </c>
      <c r="I5" s="8" t="n"/>
      <c r="J5" s="10" t="inlineStr">
        <is>
          <t> </t>
        </is>
      </c>
      <c r="K5" s="10" t="inlineStr">
        <is>
          <t> </t>
        </is>
      </c>
      <c r="L5" s="10" t="inlineStr">
        <is>
          <t> </t>
        </is>
      </c>
      <c r="M5" s="8" t="inlineStr">
        <is>
          <t> </t>
        </is>
      </c>
      <c r="N5" s="11" t="n"/>
      <c r="O5" s="12" t="n"/>
      <c r="P5" s="12" t="n"/>
      <c r="Q5" s="13" t="n">
        <v>0</v>
      </c>
      <c r="R5" s="14" t="inlineStr">
        <is>
          <t>Kg.</t>
        </is>
      </c>
      <c r="S5" s="14" t="n">
        <v>0</v>
      </c>
      <c r="T5" s="14" t="n"/>
      <c r="U5" s="14" t="inlineStr">
        <is>
          <t> </t>
        </is>
      </c>
      <c r="V5" s="455">
        <f>Q5-S5</f>
        <v/>
      </c>
      <c r="W5" s="482">
        <f>Y5+AD5+AG5+AJ5+AM5+AP5+AS5+AV5+AY5+BB5+BE5+BH5+BK5</f>
        <v/>
      </c>
      <c r="X5" s="457" t="n">
        <v>0</v>
      </c>
      <c r="Y5" s="458">
        <f>V5-X5-Z5-AA5</f>
        <v/>
      </c>
      <c r="Z5" s="459" t="n">
        <v>0</v>
      </c>
      <c r="AA5" s="462" t="n">
        <v>0</v>
      </c>
      <c r="AB5" s="14" t="n"/>
      <c r="AC5" s="14" t="inlineStr">
        <is>
          <t> </t>
        </is>
      </c>
      <c r="AD5" s="14" t="n">
        <v>0</v>
      </c>
      <c r="AE5" s="14" t="n"/>
      <c r="AF5" s="14" t="inlineStr">
        <is>
          <t> </t>
        </is>
      </c>
      <c r="AG5" s="14" t="n">
        <v>0</v>
      </c>
      <c r="AH5" s="14" t="n"/>
      <c r="AI5" s="14" t="inlineStr">
        <is>
          <t> </t>
        </is>
      </c>
      <c r="AJ5" s="14" t="n">
        <v>0</v>
      </c>
      <c r="AK5" s="14" t="n"/>
      <c r="AL5" s="14" t="inlineStr">
        <is>
          <t> </t>
        </is>
      </c>
      <c r="AM5" s="14" t="n">
        <v>0</v>
      </c>
      <c r="AN5" s="14" t="n"/>
      <c r="AO5" s="14" t="inlineStr">
        <is>
          <t> </t>
        </is>
      </c>
      <c r="AP5" s="14" t="n">
        <v>0</v>
      </c>
      <c r="AQ5" s="14" t="n"/>
      <c r="AR5" s="14" t="inlineStr">
        <is>
          <t> </t>
        </is>
      </c>
      <c r="AS5" s="14" t="n">
        <v>0</v>
      </c>
      <c r="AT5" s="14" t="n"/>
      <c r="AU5" s="14" t="inlineStr">
        <is>
          <t> </t>
        </is>
      </c>
      <c r="AV5" s="14" t="n">
        <v>0</v>
      </c>
      <c r="AW5" s="14" t="n"/>
      <c r="AX5" s="14" t="inlineStr">
        <is>
          <t> </t>
        </is>
      </c>
      <c r="AY5" s="14" t="n">
        <v>0</v>
      </c>
      <c r="AZ5" s="14" t="n"/>
      <c r="BA5" s="14" t="inlineStr">
        <is>
          <t> </t>
        </is>
      </c>
      <c r="BB5" s="14" t="n">
        <v>0</v>
      </c>
      <c r="BC5" s="14" t="n"/>
      <c r="BD5" s="14" t="inlineStr">
        <is>
          <t> </t>
        </is>
      </c>
      <c r="BE5" s="14" t="n">
        <v>0</v>
      </c>
      <c r="BF5" s="14" t="n"/>
      <c r="BG5" s="14" t="inlineStr">
        <is>
          <t> </t>
        </is>
      </c>
      <c r="BH5" s="14" t="n">
        <v>0</v>
      </c>
      <c r="BI5" s="14" t="n"/>
      <c r="BJ5" s="14" t="inlineStr">
        <is>
          <t> </t>
        </is>
      </c>
      <c r="BK5" s="14" t="n">
        <v>0</v>
      </c>
    </row>
    <row r="6" ht="11.4" customHeight="1">
      <c r="A6" s="8" t="n"/>
      <c r="B6" s="9" t="inlineStr">
        <is>
          <t> </t>
        </is>
      </c>
      <c r="C6" s="8" t="inlineStr">
        <is>
          <t> </t>
        </is>
      </c>
      <c r="D6" s="8" t="inlineStr">
        <is>
          <t> </t>
        </is>
      </c>
      <c r="E6" s="8" t="inlineStr">
        <is>
          <t> </t>
        </is>
      </c>
      <c r="F6" s="8" t="inlineStr">
        <is>
          <t> </t>
        </is>
      </c>
      <c r="G6" s="10" t="inlineStr">
        <is>
          <t> </t>
        </is>
      </c>
      <c r="H6" s="8" t="inlineStr">
        <is>
          <t> </t>
        </is>
      </c>
      <c r="I6" s="8" t="n"/>
      <c r="J6" s="10" t="inlineStr">
        <is>
          <t> </t>
        </is>
      </c>
      <c r="K6" s="10" t="inlineStr">
        <is>
          <t> </t>
        </is>
      </c>
      <c r="L6" s="10" t="inlineStr">
        <is>
          <t> </t>
        </is>
      </c>
      <c r="M6" s="8" t="inlineStr">
        <is>
          <t> </t>
        </is>
      </c>
      <c r="N6" s="11" t="n"/>
      <c r="O6" s="12" t="n"/>
      <c r="P6" s="12" t="n"/>
      <c r="Q6" s="13" t="n">
        <v>0</v>
      </c>
      <c r="R6" s="14" t="inlineStr">
        <is>
          <t>Kg.</t>
        </is>
      </c>
      <c r="S6" s="14" t="n">
        <v>0</v>
      </c>
      <c r="T6" s="14" t="n"/>
      <c r="U6" s="14" t="inlineStr">
        <is>
          <t> </t>
        </is>
      </c>
      <c r="V6" s="455">
        <f>Q6-S6</f>
        <v/>
      </c>
      <c r="W6" s="482">
        <f>Y6+AD6+AG6+AJ6+AM6+AP6+AS6+AV6+AY6+BB6+BE6+BH6+BK6</f>
        <v/>
      </c>
      <c r="X6" s="457" t="n">
        <v>0</v>
      </c>
      <c r="Y6" s="458">
        <f>V6-X6-Z6-AA6</f>
        <v/>
      </c>
      <c r="Z6" s="459" t="n">
        <v>0</v>
      </c>
      <c r="AA6" s="462" t="n">
        <v>0</v>
      </c>
      <c r="AB6" s="14" t="n"/>
      <c r="AC6" s="14" t="inlineStr">
        <is>
          <t> </t>
        </is>
      </c>
      <c r="AD6" s="14" t="n">
        <v>0</v>
      </c>
      <c r="AE6" s="14" t="n"/>
      <c r="AF6" s="14" t="inlineStr">
        <is>
          <t> </t>
        </is>
      </c>
      <c r="AG6" s="14" t="n">
        <v>0</v>
      </c>
      <c r="AH6" s="14" t="n"/>
      <c r="AI6" s="14" t="inlineStr">
        <is>
          <t> </t>
        </is>
      </c>
      <c r="AJ6" s="14" t="n">
        <v>0</v>
      </c>
      <c r="AK6" s="14" t="n"/>
      <c r="AL6" s="14" t="inlineStr">
        <is>
          <t> </t>
        </is>
      </c>
      <c r="AM6" s="14" t="n">
        <v>0</v>
      </c>
      <c r="AN6" s="14" t="n"/>
      <c r="AO6" s="14" t="inlineStr">
        <is>
          <t> </t>
        </is>
      </c>
      <c r="AP6" s="14" t="n">
        <v>0</v>
      </c>
      <c r="AQ6" s="14" t="n"/>
      <c r="AR6" s="14" t="inlineStr">
        <is>
          <t> </t>
        </is>
      </c>
      <c r="AS6" s="14" t="n">
        <v>0</v>
      </c>
      <c r="AT6" s="14" t="n"/>
      <c r="AU6" s="14" t="inlineStr">
        <is>
          <t> </t>
        </is>
      </c>
      <c r="AV6" s="14" t="n">
        <v>0</v>
      </c>
      <c r="AW6" s="14" t="n"/>
      <c r="AX6" s="14" t="inlineStr">
        <is>
          <t> </t>
        </is>
      </c>
      <c r="AY6" s="14" t="n">
        <v>0</v>
      </c>
      <c r="AZ6" s="14" t="n"/>
      <c r="BA6" s="14" t="inlineStr">
        <is>
          <t> </t>
        </is>
      </c>
      <c r="BB6" s="14" t="n">
        <v>0</v>
      </c>
      <c r="BC6" s="14" t="n"/>
      <c r="BD6" s="14" t="inlineStr">
        <is>
          <t> </t>
        </is>
      </c>
      <c r="BE6" s="14" t="n">
        <v>0</v>
      </c>
      <c r="BF6" s="14" t="n"/>
      <c r="BG6" s="14" t="inlineStr">
        <is>
          <t> </t>
        </is>
      </c>
      <c r="BH6" s="14" t="n">
        <v>0</v>
      </c>
      <c r="BI6" s="14" t="n"/>
      <c r="BJ6" s="14" t="inlineStr">
        <is>
          <t> </t>
        </is>
      </c>
      <c r="BK6" s="14" t="n">
        <v>0</v>
      </c>
    </row>
    <row r="7" ht="11.4" customHeight="1">
      <c r="A7" s="8" t="n"/>
      <c r="B7" s="9" t="inlineStr">
        <is>
          <t> </t>
        </is>
      </c>
      <c r="C7" s="8" t="inlineStr">
        <is>
          <t> </t>
        </is>
      </c>
      <c r="D7" s="8" t="inlineStr">
        <is>
          <t> </t>
        </is>
      </c>
      <c r="E7" s="8" t="inlineStr">
        <is>
          <t> </t>
        </is>
      </c>
      <c r="F7" s="8" t="inlineStr">
        <is>
          <t> </t>
        </is>
      </c>
      <c r="G7" s="10" t="inlineStr">
        <is>
          <t> </t>
        </is>
      </c>
      <c r="H7" s="8" t="inlineStr">
        <is>
          <t> </t>
        </is>
      </c>
      <c r="I7" s="8" t="n"/>
      <c r="J7" s="10" t="inlineStr">
        <is>
          <t> </t>
        </is>
      </c>
      <c r="K7" s="10" t="inlineStr">
        <is>
          <t> </t>
        </is>
      </c>
      <c r="L7" s="10" t="inlineStr">
        <is>
          <t> </t>
        </is>
      </c>
      <c r="M7" s="8" t="inlineStr">
        <is>
          <t> </t>
        </is>
      </c>
      <c r="N7" s="11" t="n"/>
      <c r="O7" s="12" t="n"/>
      <c r="P7" s="12" t="n"/>
      <c r="Q7" s="13" t="n">
        <v>0</v>
      </c>
      <c r="R7" s="14" t="inlineStr">
        <is>
          <t>Kg.</t>
        </is>
      </c>
      <c r="S7" s="14" t="n">
        <v>0</v>
      </c>
      <c r="T7" s="14" t="n"/>
      <c r="U7" s="14" t="inlineStr">
        <is>
          <t> </t>
        </is>
      </c>
      <c r="V7" s="455">
        <f>Q7-S7</f>
        <v/>
      </c>
      <c r="W7" s="482">
        <f>Y7+AD7+AG7+AJ7+AM7+AP7+AS7+AV7+AY7+BB7+BE7+BH7+BK7</f>
        <v/>
      </c>
      <c r="X7" s="457" t="n">
        <v>0</v>
      </c>
      <c r="Y7" s="458">
        <f>V7-X7-Z7-AA7</f>
        <v/>
      </c>
      <c r="Z7" s="459" t="n">
        <v>0</v>
      </c>
      <c r="AA7" s="462" t="n">
        <v>0</v>
      </c>
      <c r="AB7" s="14" t="n"/>
      <c r="AC7" s="14" t="inlineStr">
        <is>
          <t> </t>
        </is>
      </c>
      <c r="AD7" s="14" t="n">
        <v>0</v>
      </c>
      <c r="AE7" s="14" t="n"/>
      <c r="AF7" s="14" t="inlineStr">
        <is>
          <t> </t>
        </is>
      </c>
      <c r="AG7" s="14" t="n">
        <v>0</v>
      </c>
      <c r="AH7" s="14" t="n"/>
      <c r="AI7" s="14" t="inlineStr">
        <is>
          <t> </t>
        </is>
      </c>
      <c r="AJ7" s="14" t="n">
        <v>0</v>
      </c>
      <c r="AK7" s="14" t="n"/>
      <c r="AL7" s="14" t="inlineStr">
        <is>
          <t> </t>
        </is>
      </c>
      <c r="AM7" s="14" t="n">
        <v>0</v>
      </c>
      <c r="AN7" s="14" t="n"/>
      <c r="AO7" s="14" t="inlineStr">
        <is>
          <t> </t>
        </is>
      </c>
      <c r="AP7" s="14" t="n">
        <v>0</v>
      </c>
      <c r="AQ7" s="14" t="n"/>
      <c r="AR7" s="14" t="inlineStr">
        <is>
          <t> </t>
        </is>
      </c>
      <c r="AS7" s="14" t="n">
        <v>0</v>
      </c>
      <c r="AT7" s="14" t="n"/>
      <c r="AU7" s="14" t="inlineStr">
        <is>
          <t> </t>
        </is>
      </c>
      <c r="AV7" s="14" t="n">
        <v>0</v>
      </c>
      <c r="AW7" s="14" t="n"/>
      <c r="AX7" s="14" t="inlineStr">
        <is>
          <t> </t>
        </is>
      </c>
      <c r="AY7" s="14" t="n">
        <v>0</v>
      </c>
      <c r="AZ7" s="14" t="n"/>
      <c r="BA7" s="14" t="inlineStr">
        <is>
          <t> </t>
        </is>
      </c>
      <c r="BB7" s="14" t="n">
        <v>0</v>
      </c>
      <c r="BC7" s="14" t="n"/>
      <c r="BD7" s="14" t="inlineStr">
        <is>
          <t> </t>
        </is>
      </c>
      <c r="BE7" s="14" t="n">
        <v>0</v>
      </c>
      <c r="BF7" s="14" t="n"/>
      <c r="BG7" s="14" t="inlineStr">
        <is>
          <t> </t>
        </is>
      </c>
      <c r="BH7" s="14" t="n">
        <v>0</v>
      </c>
      <c r="BI7" s="14" t="n"/>
      <c r="BJ7" s="14" t="inlineStr">
        <is>
          <t> </t>
        </is>
      </c>
      <c r="BK7" s="14" t="n">
        <v>0</v>
      </c>
    </row>
    <row r="8" ht="11.4" customHeight="1">
      <c r="A8" s="8" t="n"/>
      <c r="B8" s="9" t="inlineStr">
        <is>
          <t> </t>
        </is>
      </c>
      <c r="C8" s="8" t="inlineStr">
        <is>
          <t> </t>
        </is>
      </c>
      <c r="D8" s="8" t="inlineStr">
        <is>
          <t> </t>
        </is>
      </c>
      <c r="E8" s="8" t="inlineStr">
        <is>
          <t> </t>
        </is>
      </c>
      <c r="F8" s="8" t="inlineStr">
        <is>
          <t> </t>
        </is>
      </c>
      <c r="G8" s="10" t="inlineStr">
        <is>
          <t> </t>
        </is>
      </c>
      <c r="H8" s="8" t="inlineStr">
        <is>
          <t> </t>
        </is>
      </c>
      <c r="I8" s="8" t="n"/>
      <c r="J8" s="10" t="inlineStr">
        <is>
          <t> </t>
        </is>
      </c>
      <c r="K8" s="10" t="inlineStr">
        <is>
          <t> </t>
        </is>
      </c>
      <c r="L8" s="10" t="inlineStr">
        <is>
          <t> </t>
        </is>
      </c>
      <c r="M8" s="8" t="inlineStr">
        <is>
          <t> </t>
        </is>
      </c>
      <c r="N8" s="11" t="n"/>
      <c r="O8" s="12" t="n"/>
      <c r="P8" s="12" t="n"/>
      <c r="Q8" s="13" t="n">
        <v>0</v>
      </c>
      <c r="R8" s="14" t="inlineStr">
        <is>
          <t>Kg.</t>
        </is>
      </c>
      <c r="S8" s="14" t="n">
        <v>0</v>
      </c>
      <c r="T8" s="14" t="n"/>
      <c r="U8" s="14" t="inlineStr">
        <is>
          <t> </t>
        </is>
      </c>
      <c r="V8" s="455">
        <f>Q8-S8</f>
        <v/>
      </c>
      <c r="W8" s="482">
        <f>Y8+AD8+AG8+AJ8+AM8+AP8+AS8+AV8+AY8+BB8+BE8+BH8+BK8</f>
        <v/>
      </c>
      <c r="X8" s="457" t="n">
        <v>0</v>
      </c>
      <c r="Y8" s="458">
        <f>V8-X8-Z8-AA8</f>
        <v/>
      </c>
      <c r="Z8" s="459" t="n">
        <v>0</v>
      </c>
      <c r="AA8" s="462" t="n">
        <v>0</v>
      </c>
      <c r="AB8" s="14" t="n"/>
      <c r="AC8" s="14" t="inlineStr">
        <is>
          <t> </t>
        </is>
      </c>
      <c r="AD8" s="14" t="n">
        <v>0</v>
      </c>
      <c r="AE8" s="14" t="n"/>
      <c r="AF8" s="14" t="inlineStr">
        <is>
          <t> </t>
        </is>
      </c>
      <c r="AG8" s="14" t="n">
        <v>0</v>
      </c>
      <c r="AH8" s="14" t="n"/>
      <c r="AI8" s="14" t="inlineStr">
        <is>
          <t> </t>
        </is>
      </c>
      <c r="AJ8" s="14" t="n">
        <v>0</v>
      </c>
      <c r="AK8" s="14" t="n"/>
      <c r="AL8" s="14" t="inlineStr">
        <is>
          <t> </t>
        </is>
      </c>
      <c r="AM8" s="14" t="n">
        <v>0</v>
      </c>
      <c r="AN8" s="14" t="n"/>
      <c r="AO8" s="14" t="inlineStr">
        <is>
          <t> </t>
        </is>
      </c>
      <c r="AP8" s="14" t="n">
        <v>0</v>
      </c>
      <c r="AQ8" s="14" t="n"/>
      <c r="AR8" s="14" t="inlineStr">
        <is>
          <t> </t>
        </is>
      </c>
      <c r="AS8" s="14" t="n">
        <v>0</v>
      </c>
      <c r="AT8" s="14" t="n"/>
      <c r="AU8" s="14" t="inlineStr">
        <is>
          <t> </t>
        </is>
      </c>
      <c r="AV8" s="14" t="n">
        <v>0</v>
      </c>
      <c r="AW8" s="14" t="n"/>
      <c r="AX8" s="14" t="inlineStr">
        <is>
          <t> </t>
        </is>
      </c>
      <c r="AY8" s="14" t="n">
        <v>0</v>
      </c>
      <c r="AZ8" s="14" t="n"/>
      <c r="BA8" s="14" t="inlineStr">
        <is>
          <t> </t>
        </is>
      </c>
      <c r="BB8" s="14" t="n">
        <v>0</v>
      </c>
      <c r="BC8" s="14" t="n"/>
      <c r="BD8" s="14" t="inlineStr">
        <is>
          <t> </t>
        </is>
      </c>
      <c r="BE8" s="14" t="n">
        <v>0</v>
      </c>
      <c r="BF8" s="14" t="n"/>
      <c r="BG8" s="14" t="inlineStr">
        <is>
          <t> </t>
        </is>
      </c>
      <c r="BH8" s="14" t="n">
        <v>0</v>
      </c>
      <c r="BI8" s="14" t="n"/>
      <c r="BJ8" s="14" t="inlineStr">
        <is>
          <t> </t>
        </is>
      </c>
      <c r="BK8" s="14" t="n">
        <v>0</v>
      </c>
    </row>
    <row r="9" ht="11.4" customHeight="1">
      <c r="A9" s="8" t="n"/>
      <c r="B9" s="9" t="inlineStr">
        <is>
          <t> </t>
        </is>
      </c>
      <c r="C9" s="8" t="inlineStr">
        <is>
          <t> </t>
        </is>
      </c>
      <c r="D9" s="8" t="inlineStr">
        <is>
          <t> </t>
        </is>
      </c>
      <c r="E9" s="8" t="inlineStr">
        <is>
          <t> </t>
        </is>
      </c>
      <c r="F9" s="8" t="inlineStr">
        <is>
          <t> </t>
        </is>
      </c>
      <c r="G9" s="10" t="inlineStr">
        <is>
          <t> </t>
        </is>
      </c>
      <c r="H9" s="8" t="inlineStr">
        <is>
          <t> </t>
        </is>
      </c>
      <c r="I9" s="8" t="n"/>
      <c r="J9" s="10" t="inlineStr">
        <is>
          <t> </t>
        </is>
      </c>
      <c r="K9" s="10" t="inlineStr">
        <is>
          <t> </t>
        </is>
      </c>
      <c r="L9" s="10" t="inlineStr">
        <is>
          <t> </t>
        </is>
      </c>
      <c r="M9" s="8" t="inlineStr">
        <is>
          <t> </t>
        </is>
      </c>
      <c r="N9" s="11" t="n"/>
      <c r="O9" s="12" t="n"/>
      <c r="P9" s="12" t="n"/>
      <c r="Q9" s="13" t="n">
        <v>0</v>
      </c>
      <c r="R9" s="14" t="inlineStr">
        <is>
          <t>Kg.</t>
        </is>
      </c>
      <c r="S9" s="14" t="n">
        <v>0</v>
      </c>
      <c r="T9" s="14" t="n"/>
      <c r="U9" s="14" t="inlineStr">
        <is>
          <t> </t>
        </is>
      </c>
      <c r="V9" s="455">
        <f>Q9-S9</f>
        <v/>
      </c>
      <c r="W9" s="482">
        <f>Y9+AD9+AG9+AJ9+AM9+AP9+AS9+AV9+AY9+BB9+BE9+BH9+BK9</f>
        <v/>
      </c>
      <c r="X9" s="457" t="n">
        <v>0</v>
      </c>
      <c r="Y9" s="458">
        <f>V9-X9-Z9-AA9</f>
        <v/>
      </c>
      <c r="Z9" s="459" t="n">
        <v>0</v>
      </c>
      <c r="AA9" s="462" t="n">
        <v>0</v>
      </c>
      <c r="AB9" s="14" t="n"/>
      <c r="AC9" s="14" t="inlineStr">
        <is>
          <t> </t>
        </is>
      </c>
      <c r="AD9" s="14" t="n">
        <v>0</v>
      </c>
      <c r="AE9" s="14" t="n"/>
      <c r="AF9" s="14" t="inlineStr">
        <is>
          <t> </t>
        </is>
      </c>
      <c r="AG9" s="14" t="n">
        <v>0</v>
      </c>
      <c r="AH9" s="14" t="n"/>
      <c r="AI9" s="14" t="inlineStr">
        <is>
          <t> </t>
        </is>
      </c>
      <c r="AJ9" s="14" t="n">
        <v>0</v>
      </c>
      <c r="AK9" s="14" t="n"/>
      <c r="AL9" s="14" t="inlineStr">
        <is>
          <t> </t>
        </is>
      </c>
      <c r="AM9" s="14" t="n">
        <v>0</v>
      </c>
      <c r="AN9" s="14" t="n"/>
      <c r="AO9" s="14" t="inlineStr">
        <is>
          <t> </t>
        </is>
      </c>
      <c r="AP9" s="14" t="n">
        <v>0</v>
      </c>
      <c r="AQ9" s="14" t="n"/>
      <c r="AR9" s="14" t="inlineStr">
        <is>
          <t> </t>
        </is>
      </c>
      <c r="AS9" s="14" t="n">
        <v>0</v>
      </c>
      <c r="AT9" s="14" t="n"/>
      <c r="AU9" s="14" t="inlineStr">
        <is>
          <t> </t>
        </is>
      </c>
      <c r="AV9" s="14" t="n">
        <v>0</v>
      </c>
      <c r="AW9" s="14" t="n"/>
      <c r="AX9" s="14" t="inlineStr">
        <is>
          <t> </t>
        </is>
      </c>
      <c r="AY9" s="14" t="n">
        <v>0</v>
      </c>
      <c r="AZ9" s="14" t="n"/>
      <c r="BA9" s="14" t="inlineStr">
        <is>
          <t> </t>
        </is>
      </c>
      <c r="BB9" s="14" t="n">
        <v>0</v>
      </c>
      <c r="BC9" s="14" t="n"/>
      <c r="BD9" s="14" t="inlineStr">
        <is>
          <t> </t>
        </is>
      </c>
      <c r="BE9" s="14" t="n">
        <v>0</v>
      </c>
      <c r="BF9" s="14" t="n"/>
      <c r="BG9" s="14" t="inlineStr">
        <is>
          <t> </t>
        </is>
      </c>
      <c r="BH9" s="14" t="n">
        <v>0</v>
      </c>
      <c r="BI9" s="14" t="n"/>
      <c r="BJ9" s="14" t="inlineStr">
        <is>
          <t> </t>
        </is>
      </c>
      <c r="BK9" s="14" t="n">
        <v>0</v>
      </c>
    </row>
    <row r="10" ht="11.4" customHeight="1">
      <c r="A10" s="8" t="n"/>
      <c r="B10" s="9" t="inlineStr">
        <is>
          <t> </t>
        </is>
      </c>
      <c r="C10" s="8" t="inlineStr">
        <is>
          <t> </t>
        </is>
      </c>
      <c r="D10" s="8" t="inlineStr">
        <is>
          <t> </t>
        </is>
      </c>
      <c r="E10" s="8" t="inlineStr">
        <is>
          <t> </t>
        </is>
      </c>
      <c r="F10" s="8" t="inlineStr">
        <is>
          <t> </t>
        </is>
      </c>
      <c r="G10" s="10" t="inlineStr">
        <is>
          <t> </t>
        </is>
      </c>
      <c r="H10" s="8" t="inlineStr">
        <is>
          <t> </t>
        </is>
      </c>
      <c r="I10" s="8" t="n"/>
      <c r="J10" s="10" t="inlineStr">
        <is>
          <t> </t>
        </is>
      </c>
      <c r="K10" s="10" t="inlineStr">
        <is>
          <t> </t>
        </is>
      </c>
      <c r="L10" s="10" t="inlineStr">
        <is>
          <t> </t>
        </is>
      </c>
      <c r="M10" s="8" t="inlineStr">
        <is>
          <t> </t>
        </is>
      </c>
      <c r="N10" s="11" t="n"/>
      <c r="O10" s="12" t="n"/>
      <c r="P10" s="12" t="n"/>
      <c r="Q10" s="13" t="n">
        <v>0</v>
      </c>
      <c r="R10" s="14" t="inlineStr">
        <is>
          <t>Kg.</t>
        </is>
      </c>
      <c r="S10" s="14" t="n">
        <v>0</v>
      </c>
      <c r="T10" s="14" t="n"/>
      <c r="U10" s="14" t="inlineStr">
        <is>
          <t> </t>
        </is>
      </c>
      <c r="V10" s="455">
        <f>Q10-S10</f>
        <v/>
      </c>
      <c r="W10" s="482">
        <f>Y10+AD10+AG10+AJ10+AM10+AP10+AS10+AV10+AY10+BB10+BE10+BH10+BK10</f>
        <v/>
      </c>
      <c r="X10" s="457" t="n">
        <v>0</v>
      </c>
      <c r="Y10" s="458">
        <f>V10-X10-Z10-AA10</f>
        <v/>
      </c>
      <c r="Z10" s="459" t="n">
        <v>0</v>
      </c>
      <c r="AA10" s="462" t="n">
        <v>0</v>
      </c>
      <c r="AB10" s="14" t="n"/>
      <c r="AC10" s="14" t="inlineStr">
        <is>
          <t> </t>
        </is>
      </c>
      <c r="AD10" s="14" t="n">
        <v>0</v>
      </c>
      <c r="AE10" s="14" t="n"/>
      <c r="AF10" s="14" t="inlineStr">
        <is>
          <t> </t>
        </is>
      </c>
      <c r="AG10" s="14" t="n">
        <v>0</v>
      </c>
      <c r="AH10" s="14" t="n"/>
      <c r="AI10" s="14" t="inlineStr">
        <is>
          <t> </t>
        </is>
      </c>
      <c r="AJ10" s="14" t="n">
        <v>0</v>
      </c>
      <c r="AK10" s="14" t="n"/>
      <c r="AL10" s="14" t="inlineStr">
        <is>
          <t> </t>
        </is>
      </c>
      <c r="AM10" s="14" t="n">
        <v>0</v>
      </c>
      <c r="AN10" s="14" t="n"/>
      <c r="AO10" s="14" t="inlineStr">
        <is>
          <t> </t>
        </is>
      </c>
      <c r="AP10" s="14" t="n">
        <v>0</v>
      </c>
      <c r="AQ10" s="14" t="n"/>
      <c r="AR10" s="14" t="inlineStr">
        <is>
          <t> </t>
        </is>
      </c>
      <c r="AS10" s="14" t="n">
        <v>0</v>
      </c>
      <c r="AT10" s="14" t="n"/>
      <c r="AU10" s="14" t="inlineStr">
        <is>
          <t> </t>
        </is>
      </c>
      <c r="AV10" s="14" t="n">
        <v>0</v>
      </c>
      <c r="AW10" s="14" t="n"/>
      <c r="AX10" s="14" t="inlineStr">
        <is>
          <t> </t>
        </is>
      </c>
      <c r="AY10" s="14" t="n">
        <v>0</v>
      </c>
      <c r="AZ10" s="14" t="n"/>
      <c r="BA10" s="14" t="inlineStr">
        <is>
          <t> </t>
        </is>
      </c>
      <c r="BB10" s="14" t="n">
        <v>0</v>
      </c>
      <c r="BC10" s="14" t="n"/>
      <c r="BD10" s="14" t="inlineStr">
        <is>
          <t> </t>
        </is>
      </c>
      <c r="BE10" s="14" t="n">
        <v>0</v>
      </c>
      <c r="BF10" s="14" t="n"/>
      <c r="BG10" s="14" t="inlineStr">
        <is>
          <t> </t>
        </is>
      </c>
      <c r="BH10" s="14" t="n">
        <v>0</v>
      </c>
      <c r="BI10" s="14" t="n"/>
      <c r="BJ10" s="14" t="inlineStr">
        <is>
          <t> </t>
        </is>
      </c>
      <c r="BK10" s="14" t="n">
        <v>0</v>
      </c>
    </row>
    <row r="11" ht="11.4" customHeight="1">
      <c r="A11" s="8" t="n"/>
      <c r="B11" s="9" t="inlineStr">
        <is>
          <t> </t>
        </is>
      </c>
      <c r="C11" s="8" t="inlineStr">
        <is>
          <t> </t>
        </is>
      </c>
      <c r="D11" s="8" t="inlineStr">
        <is>
          <t> </t>
        </is>
      </c>
      <c r="E11" s="8" t="inlineStr">
        <is>
          <t> </t>
        </is>
      </c>
      <c r="F11" s="8" t="inlineStr">
        <is>
          <t> </t>
        </is>
      </c>
      <c r="G11" s="10" t="inlineStr">
        <is>
          <t> </t>
        </is>
      </c>
      <c r="H11" s="8" t="inlineStr">
        <is>
          <t> </t>
        </is>
      </c>
      <c r="I11" s="8" t="n"/>
      <c r="J11" s="10" t="inlineStr">
        <is>
          <t> </t>
        </is>
      </c>
      <c r="K11" s="10" t="inlineStr">
        <is>
          <t> </t>
        </is>
      </c>
      <c r="L11" s="10" t="inlineStr">
        <is>
          <t> </t>
        </is>
      </c>
      <c r="M11" s="8" t="inlineStr">
        <is>
          <t> </t>
        </is>
      </c>
      <c r="N11" s="11" t="n"/>
      <c r="O11" s="12" t="n"/>
      <c r="P11" s="12" t="n"/>
      <c r="Q11" s="13" t="n">
        <v>0</v>
      </c>
      <c r="R11" s="14" t="inlineStr">
        <is>
          <t>Kg.</t>
        </is>
      </c>
      <c r="S11" s="14" t="n">
        <v>0</v>
      </c>
      <c r="T11" s="14" t="n"/>
      <c r="U11" s="14" t="inlineStr">
        <is>
          <t> </t>
        </is>
      </c>
      <c r="V11" s="455">
        <f>Q11-S11</f>
        <v/>
      </c>
      <c r="W11" s="482">
        <f>Y11+AD11+AG11+AJ11+AM11+AP11+AS11+AV11+AY11+BB11+BE11+BH11+BK11</f>
        <v/>
      </c>
      <c r="X11" s="457" t="n">
        <v>0</v>
      </c>
      <c r="Y11" s="458">
        <f>V11-X11-Z11-AA11</f>
        <v/>
      </c>
      <c r="Z11" s="459" t="n">
        <v>0</v>
      </c>
      <c r="AA11" s="462" t="n">
        <v>0</v>
      </c>
      <c r="AB11" s="14" t="n"/>
      <c r="AC11" s="14" t="inlineStr">
        <is>
          <t> </t>
        </is>
      </c>
      <c r="AD11" s="14" t="n">
        <v>0</v>
      </c>
      <c r="AE11" s="14" t="n"/>
      <c r="AF11" s="14" t="inlineStr">
        <is>
          <t> </t>
        </is>
      </c>
      <c r="AG11" s="14" t="n">
        <v>0</v>
      </c>
      <c r="AH11" s="14" t="n"/>
      <c r="AI11" s="14" t="inlineStr">
        <is>
          <t> </t>
        </is>
      </c>
      <c r="AJ11" s="14" t="n">
        <v>0</v>
      </c>
      <c r="AK11" s="14" t="n"/>
      <c r="AL11" s="14" t="inlineStr">
        <is>
          <t> </t>
        </is>
      </c>
      <c r="AM11" s="14" t="n">
        <v>0</v>
      </c>
      <c r="AN11" s="14" t="n"/>
      <c r="AO11" s="14" t="inlineStr">
        <is>
          <t> </t>
        </is>
      </c>
      <c r="AP11" s="14" t="n">
        <v>0</v>
      </c>
      <c r="AQ11" s="14" t="n"/>
      <c r="AR11" s="14" t="inlineStr">
        <is>
          <t> </t>
        </is>
      </c>
      <c r="AS11" s="14" t="n">
        <v>0</v>
      </c>
      <c r="AT11" s="14" t="n"/>
      <c r="AU11" s="14" t="inlineStr">
        <is>
          <t> </t>
        </is>
      </c>
      <c r="AV11" s="14" t="n">
        <v>0</v>
      </c>
      <c r="AW11" s="14" t="n"/>
      <c r="AX11" s="14" t="inlineStr">
        <is>
          <t> </t>
        </is>
      </c>
      <c r="AY11" s="14" t="n">
        <v>0</v>
      </c>
      <c r="AZ11" s="14" t="n"/>
      <c r="BA11" s="14" t="inlineStr">
        <is>
          <t> </t>
        </is>
      </c>
      <c r="BB11" s="14" t="n">
        <v>0</v>
      </c>
      <c r="BC11" s="14" t="n"/>
      <c r="BD11" s="14" t="inlineStr">
        <is>
          <t> </t>
        </is>
      </c>
      <c r="BE11" s="14" t="n">
        <v>0</v>
      </c>
      <c r="BF11" s="14" t="n"/>
      <c r="BG11" s="14" t="inlineStr">
        <is>
          <t> </t>
        </is>
      </c>
      <c r="BH11" s="14" t="n">
        <v>0</v>
      </c>
      <c r="BI11" s="14" t="n"/>
      <c r="BJ11" s="14" t="inlineStr">
        <is>
          <t> </t>
        </is>
      </c>
      <c r="BK11" s="14" t="n">
        <v>0</v>
      </c>
    </row>
    <row r="12" ht="11.4" customHeight="1">
      <c r="A12" s="8" t="n"/>
      <c r="B12" s="9" t="inlineStr">
        <is>
          <t> </t>
        </is>
      </c>
      <c r="C12" s="8" t="inlineStr">
        <is>
          <t> </t>
        </is>
      </c>
      <c r="D12" s="8" t="inlineStr">
        <is>
          <t> </t>
        </is>
      </c>
      <c r="E12" s="8" t="inlineStr">
        <is>
          <t> </t>
        </is>
      </c>
      <c r="F12" s="8" t="inlineStr">
        <is>
          <t> </t>
        </is>
      </c>
      <c r="G12" s="10" t="inlineStr">
        <is>
          <t> </t>
        </is>
      </c>
      <c r="H12" s="8" t="inlineStr">
        <is>
          <t> </t>
        </is>
      </c>
      <c r="I12" s="8" t="n"/>
      <c r="J12" s="10" t="inlineStr">
        <is>
          <t> </t>
        </is>
      </c>
      <c r="K12" s="10" t="inlineStr">
        <is>
          <t> </t>
        </is>
      </c>
      <c r="L12" s="10" t="inlineStr">
        <is>
          <t> </t>
        </is>
      </c>
      <c r="M12" s="8" t="inlineStr">
        <is>
          <t> </t>
        </is>
      </c>
      <c r="N12" s="11" t="n"/>
      <c r="O12" s="12" t="n"/>
      <c r="P12" s="12" t="n"/>
      <c r="Q12" s="13" t="n">
        <v>0</v>
      </c>
      <c r="R12" s="14" t="inlineStr">
        <is>
          <t>Kg.</t>
        </is>
      </c>
      <c r="S12" s="14" t="n">
        <v>0</v>
      </c>
      <c r="T12" s="14" t="n"/>
      <c r="U12" s="14" t="inlineStr">
        <is>
          <t> </t>
        </is>
      </c>
      <c r="V12" s="455">
        <f>Q12-S12</f>
        <v/>
      </c>
      <c r="W12" s="482">
        <f>Y12+AD12+AG12+AJ12+AM12+AP12+AS12+AV12+AY12+BB12+BE12+BH12+BK12</f>
        <v/>
      </c>
      <c r="X12" s="457" t="n">
        <v>0</v>
      </c>
      <c r="Y12" s="458">
        <f>V12-X12-Z12-AA12</f>
        <v/>
      </c>
      <c r="Z12" s="459" t="n">
        <v>0</v>
      </c>
      <c r="AA12" s="462" t="n">
        <v>0</v>
      </c>
      <c r="AB12" s="14" t="n"/>
      <c r="AC12" s="14" t="inlineStr">
        <is>
          <t> </t>
        </is>
      </c>
      <c r="AD12" s="14" t="n">
        <v>0</v>
      </c>
      <c r="AE12" s="14" t="n"/>
      <c r="AF12" s="14" t="inlineStr">
        <is>
          <t> </t>
        </is>
      </c>
      <c r="AG12" s="14" t="n">
        <v>0</v>
      </c>
      <c r="AH12" s="14" t="n"/>
      <c r="AI12" s="14" t="inlineStr">
        <is>
          <t> </t>
        </is>
      </c>
      <c r="AJ12" s="14" t="n">
        <v>0</v>
      </c>
      <c r="AK12" s="14" t="n"/>
      <c r="AL12" s="14" t="inlineStr">
        <is>
          <t> </t>
        </is>
      </c>
      <c r="AM12" s="14" t="n">
        <v>0</v>
      </c>
      <c r="AN12" s="14" t="n"/>
      <c r="AO12" s="14" t="inlineStr">
        <is>
          <t> </t>
        </is>
      </c>
      <c r="AP12" s="14" t="n">
        <v>0</v>
      </c>
      <c r="AQ12" s="14" t="n"/>
      <c r="AR12" s="14" t="inlineStr">
        <is>
          <t> </t>
        </is>
      </c>
      <c r="AS12" s="14" t="n">
        <v>0</v>
      </c>
      <c r="AT12" s="14" t="n"/>
      <c r="AU12" s="14" t="inlineStr">
        <is>
          <t> </t>
        </is>
      </c>
      <c r="AV12" s="14" t="n">
        <v>0</v>
      </c>
      <c r="AW12" s="14" t="n"/>
      <c r="AX12" s="14" t="inlineStr">
        <is>
          <t> </t>
        </is>
      </c>
      <c r="AY12" s="14" t="n">
        <v>0</v>
      </c>
      <c r="AZ12" s="14" t="n"/>
      <c r="BA12" s="14" t="inlineStr">
        <is>
          <t> </t>
        </is>
      </c>
      <c r="BB12" s="14" t="n">
        <v>0</v>
      </c>
      <c r="BC12" s="14" t="n"/>
      <c r="BD12" s="14" t="inlineStr">
        <is>
          <t> </t>
        </is>
      </c>
      <c r="BE12" s="14" t="n">
        <v>0</v>
      </c>
      <c r="BF12" s="14" t="n"/>
      <c r="BG12" s="14" t="inlineStr">
        <is>
          <t> </t>
        </is>
      </c>
      <c r="BH12" s="14" t="n">
        <v>0</v>
      </c>
      <c r="BI12" s="14" t="n"/>
      <c r="BJ12" s="14" t="inlineStr">
        <is>
          <t> </t>
        </is>
      </c>
      <c r="BK12" s="14" t="n">
        <v>0</v>
      </c>
    </row>
    <row r="13" ht="11.4" customHeight="1">
      <c r="A13" s="8" t="n"/>
      <c r="B13" s="9" t="inlineStr">
        <is>
          <t> </t>
        </is>
      </c>
      <c r="C13" s="8" t="inlineStr">
        <is>
          <t> </t>
        </is>
      </c>
      <c r="D13" s="8" t="inlineStr">
        <is>
          <t> </t>
        </is>
      </c>
      <c r="E13" s="8" t="inlineStr">
        <is>
          <t> </t>
        </is>
      </c>
      <c r="F13" s="8" t="inlineStr">
        <is>
          <t> </t>
        </is>
      </c>
      <c r="G13" s="10" t="inlineStr">
        <is>
          <t> </t>
        </is>
      </c>
      <c r="H13" s="8" t="inlineStr">
        <is>
          <t> </t>
        </is>
      </c>
      <c r="I13" s="8" t="n"/>
      <c r="J13" s="10" t="inlineStr">
        <is>
          <t> </t>
        </is>
      </c>
      <c r="K13" s="10" t="inlineStr">
        <is>
          <t> </t>
        </is>
      </c>
      <c r="L13" s="10" t="inlineStr">
        <is>
          <t> </t>
        </is>
      </c>
      <c r="M13" s="8" t="inlineStr">
        <is>
          <t> </t>
        </is>
      </c>
      <c r="N13" s="11" t="n"/>
      <c r="O13" s="12" t="n"/>
      <c r="P13" s="12" t="n"/>
      <c r="Q13" s="13" t="n">
        <v>0</v>
      </c>
      <c r="R13" s="14" t="inlineStr">
        <is>
          <t>Kg.</t>
        </is>
      </c>
      <c r="S13" s="14" t="n">
        <v>0</v>
      </c>
      <c r="T13" s="14" t="n"/>
      <c r="U13" s="14" t="inlineStr">
        <is>
          <t> </t>
        </is>
      </c>
      <c r="V13" s="455">
        <f>Q13-S13</f>
        <v/>
      </c>
      <c r="W13" s="482">
        <f>Y13+AD13+AG13+AJ13+AM13+AP13+AS13+AV13+AY13+BB13+BE13+BH13+BK13</f>
        <v/>
      </c>
      <c r="X13" s="457" t="n">
        <v>0</v>
      </c>
      <c r="Y13" s="458">
        <f>V13-X13-Z13-AA13</f>
        <v/>
      </c>
      <c r="Z13" s="459" t="n">
        <v>0</v>
      </c>
      <c r="AA13" s="462" t="n">
        <v>0</v>
      </c>
      <c r="AB13" s="14" t="n"/>
      <c r="AC13" s="14" t="inlineStr">
        <is>
          <t> </t>
        </is>
      </c>
      <c r="AD13" s="14" t="n">
        <v>0</v>
      </c>
      <c r="AE13" s="14" t="n"/>
      <c r="AF13" s="14" t="inlineStr">
        <is>
          <t> </t>
        </is>
      </c>
      <c r="AG13" s="14" t="n">
        <v>0</v>
      </c>
      <c r="AH13" s="14" t="n"/>
      <c r="AI13" s="14" t="inlineStr">
        <is>
          <t> </t>
        </is>
      </c>
      <c r="AJ13" s="14" t="n">
        <v>0</v>
      </c>
      <c r="AK13" s="14" t="n"/>
      <c r="AL13" s="14" t="inlineStr">
        <is>
          <t> </t>
        </is>
      </c>
      <c r="AM13" s="14" t="n">
        <v>0</v>
      </c>
      <c r="AN13" s="14" t="n"/>
      <c r="AO13" s="14" t="inlineStr">
        <is>
          <t> </t>
        </is>
      </c>
      <c r="AP13" s="14" t="n">
        <v>0</v>
      </c>
      <c r="AQ13" s="14" t="n"/>
      <c r="AR13" s="14" t="inlineStr">
        <is>
          <t> </t>
        </is>
      </c>
      <c r="AS13" s="14" t="n">
        <v>0</v>
      </c>
      <c r="AT13" s="14" t="n"/>
      <c r="AU13" s="14" t="inlineStr">
        <is>
          <t> </t>
        </is>
      </c>
      <c r="AV13" s="14" t="n">
        <v>0</v>
      </c>
      <c r="AW13" s="14" t="n"/>
      <c r="AX13" s="14" t="inlineStr">
        <is>
          <t> </t>
        </is>
      </c>
      <c r="AY13" s="14" t="n">
        <v>0</v>
      </c>
      <c r="AZ13" s="14" t="n"/>
      <c r="BA13" s="14" t="inlineStr">
        <is>
          <t> </t>
        </is>
      </c>
      <c r="BB13" s="14" t="n">
        <v>0</v>
      </c>
      <c r="BC13" s="14" t="n"/>
      <c r="BD13" s="14" t="inlineStr">
        <is>
          <t> </t>
        </is>
      </c>
      <c r="BE13" s="14" t="n">
        <v>0</v>
      </c>
      <c r="BF13" s="14" t="n"/>
      <c r="BG13" s="14" t="inlineStr">
        <is>
          <t> </t>
        </is>
      </c>
      <c r="BH13" s="14" t="n">
        <v>0</v>
      </c>
      <c r="BI13" s="14" t="n"/>
      <c r="BJ13" s="14" t="inlineStr">
        <is>
          <t> </t>
        </is>
      </c>
      <c r="BK13" s="14" t="n">
        <v>0</v>
      </c>
    </row>
    <row r="14" ht="11.4" customHeight="1">
      <c r="A14" s="8" t="n"/>
      <c r="B14" s="9" t="inlineStr">
        <is>
          <t> </t>
        </is>
      </c>
      <c r="C14" s="8" t="inlineStr">
        <is>
          <t> </t>
        </is>
      </c>
      <c r="D14" s="8" t="inlineStr">
        <is>
          <t> </t>
        </is>
      </c>
      <c r="E14" s="8" t="inlineStr">
        <is>
          <t> </t>
        </is>
      </c>
      <c r="F14" s="8" t="inlineStr">
        <is>
          <t> </t>
        </is>
      </c>
      <c r="G14" s="10" t="inlineStr">
        <is>
          <t> </t>
        </is>
      </c>
      <c r="H14" s="8" t="inlineStr">
        <is>
          <t> </t>
        </is>
      </c>
      <c r="I14" s="8" t="n"/>
      <c r="J14" s="10" t="inlineStr">
        <is>
          <t> </t>
        </is>
      </c>
      <c r="K14" s="10" t="inlineStr">
        <is>
          <t> </t>
        </is>
      </c>
      <c r="L14" s="10" t="inlineStr">
        <is>
          <t> </t>
        </is>
      </c>
      <c r="M14" s="8" t="inlineStr">
        <is>
          <t> </t>
        </is>
      </c>
      <c r="N14" s="11" t="n"/>
      <c r="O14" s="12" t="n"/>
      <c r="P14" s="12" t="n"/>
      <c r="Q14" s="13" t="n">
        <v>0</v>
      </c>
      <c r="R14" s="14" t="inlineStr">
        <is>
          <t>Kg.</t>
        </is>
      </c>
      <c r="S14" s="14" t="n">
        <v>0</v>
      </c>
      <c r="T14" s="14" t="n"/>
      <c r="U14" s="14" t="inlineStr">
        <is>
          <t> </t>
        </is>
      </c>
      <c r="V14" s="455">
        <f>Q14-S14</f>
        <v/>
      </c>
      <c r="W14" s="482">
        <f>Y14+AD14+AG14+AJ14+AM14+AP14+AS14+AV14+AY14+BB14+BE14+BH14+BK14</f>
        <v/>
      </c>
      <c r="X14" s="457" t="n">
        <v>0</v>
      </c>
      <c r="Y14" s="458">
        <f>V14-X14-Z14-AA14</f>
        <v/>
      </c>
      <c r="Z14" s="459" t="n">
        <v>0</v>
      </c>
      <c r="AA14" s="462" t="n">
        <v>0</v>
      </c>
      <c r="AB14" s="14" t="n"/>
      <c r="AC14" s="14" t="inlineStr">
        <is>
          <t> </t>
        </is>
      </c>
      <c r="AD14" s="14" t="n">
        <v>0</v>
      </c>
      <c r="AE14" s="14" t="n"/>
      <c r="AF14" s="14" t="inlineStr">
        <is>
          <t> </t>
        </is>
      </c>
      <c r="AG14" s="14" t="n">
        <v>0</v>
      </c>
      <c r="AH14" s="14" t="n"/>
      <c r="AI14" s="14" t="inlineStr">
        <is>
          <t> </t>
        </is>
      </c>
      <c r="AJ14" s="14" t="n">
        <v>0</v>
      </c>
      <c r="AK14" s="14" t="n"/>
      <c r="AL14" s="14" t="inlineStr">
        <is>
          <t> </t>
        </is>
      </c>
      <c r="AM14" s="14" t="n">
        <v>0</v>
      </c>
      <c r="AN14" s="14" t="n"/>
      <c r="AO14" s="14" t="inlineStr">
        <is>
          <t> </t>
        </is>
      </c>
      <c r="AP14" s="14" t="n">
        <v>0</v>
      </c>
      <c r="AQ14" s="14" t="n"/>
      <c r="AR14" s="14" t="inlineStr">
        <is>
          <t> </t>
        </is>
      </c>
      <c r="AS14" s="14" t="n">
        <v>0</v>
      </c>
      <c r="AT14" s="14" t="n"/>
      <c r="AU14" s="14" t="inlineStr">
        <is>
          <t> </t>
        </is>
      </c>
      <c r="AV14" s="14" t="n">
        <v>0</v>
      </c>
      <c r="AW14" s="14" t="n"/>
      <c r="AX14" s="14" t="inlineStr">
        <is>
          <t> </t>
        </is>
      </c>
      <c r="AY14" s="14" t="n">
        <v>0</v>
      </c>
      <c r="AZ14" s="14" t="n"/>
      <c r="BA14" s="14" t="inlineStr">
        <is>
          <t> </t>
        </is>
      </c>
      <c r="BB14" s="14" t="n">
        <v>0</v>
      </c>
      <c r="BC14" s="14" t="n"/>
      <c r="BD14" s="14" t="inlineStr">
        <is>
          <t> </t>
        </is>
      </c>
      <c r="BE14" s="14" t="n">
        <v>0</v>
      </c>
      <c r="BF14" s="14" t="n"/>
      <c r="BG14" s="14" t="inlineStr">
        <is>
          <t> </t>
        </is>
      </c>
      <c r="BH14" s="14" t="n">
        <v>0</v>
      </c>
      <c r="BI14" s="14" t="n"/>
      <c r="BJ14" s="14" t="inlineStr">
        <is>
          <t> </t>
        </is>
      </c>
      <c r="BK14" s="14" t="n">
        <v>0</v>
      </c>
    </row>
    <row r="15" ht="11.4" customHeight="1">
      <c r="A15" s="8" t="n"/>
      <c r="B15" s="9" t="inlineStr">
        <is>
          <t> </t>
        </is>
      </c>
      <c r="C15" s="8" t="inlineStr">
        <is>
          <t> </t>
        </is>
      </c>
      <c r="D15" s="8" t="inlineStr">
        <is>
          <t> </t>
        </is>
      </c>
      <c r="E15" s="8" t="inlineStr">
        <is>
          <t> </t>
        </is>
      </c>
      <c r="F15" s="8" t="inlineStr">
        <is>
          <t> </t>
        </is>
      </c>
      <c r="G15" s="10" t="inlineStr">
        <is>
          <t> </t>
        </is>
      </c>
      <c r="H15" s="8" t="inlineStr">
        <is>
          <t> </t>
        </is>
      </c>
      <c r="I15" s="8" t="n"/>
      <c r="J15" s="10" t="inlineStr">
        <is>
          <t> </t>
        </is>
      </c>
      <c r="K15" s="10" t="inlineStr">
        <is>
          <t> </t>
        </is>
      </c>
      <c r="L15" s="10" t="inlineStr">
        <is>
          <t> </t>
        </is>
      </c>
      <c r="M15" s="8" t="inlineStr">
        <is>
          <t> </t>
        </is>
      </c>
      <c r="N15" s="11" t="n"/>
      <c r="O15" s="12" t="n"/>
      <c r="P15" s="12" t="n"/>
      <c r="Q15" s="13" t="n">
        <v>0</v>
      </c>
      <c r="R15" s="14" t="inlineStr">
        <is>
          <t>Kg.</t>
        </is>
      </c>
      <c r="S15" s="14" t="n">
        <v>0</v>
      </c>
      <c r="T15" s="14" t="n"/>
      <c r="U15" s="14" t="inlineStr">
        <is>
          <t> </t>
        </is>
      </c>
      <c r="V15" s="455">
        <f>Q15-S15</f>
        <v/>
      </c>
      <c r="W15" s="482">
        <f>Y15+AD15+AG15+AJ15+AM15+AP15+AS15+AV15+AY15+BB15+BE15+BH15+BK15</f>
        <v/>
      </c>
      <c r="X15" s="457" t="n">
        <v>0</v>
      </c>
      <c r="Y15" s="458">
        <f>V15-X15-Z15-AA15</f>
        <v/>
      </c>
      <c r="Z15" s="459" t="n">
        <v>0</v>
      </c>
      <c r="AA15" s="462" t="n">
        <v>0</v>
      </c>
      <c r="AB15" s="14" t="n"/>
      <c r="AC15" s="14" t="inlineStr">
        <is>
          <t> </t>
        </is>
      </c>
      <c r="AD15" s="14" t="n">
        <v>0</v>
      </c>
      <c r="AE15" s="14" t="n"/>
      <c r="AF15" s="14" t="inlineStr">
        <is>
          <t> </t>
        </is>
      </c>
      <c r="AG15" s="14" t="n">
        <v>0</v>
      </c>
      <c r="AH15" s="14" t="n"/>
      <c r="AI15" s="14" t="inlineStr">
        <is>
          <t> </t>
        </is>
      </c>
      <c r="AJ15" s="14" t="n">
        <v>0</v>
      </c>
      <c r="AK15" s="14" t="n"/>
      <c r="AL15" s="14" t="inlineStr">
        <is>
          <t> </t>
        </is>
      </c>
      <c r="AM15" s="14" t="n">
        <v>0</v>
      </c>
      <c r="AN15" s="14" t="n"/>
      <c r="AO15" s="14" t="inlineStr">
        <is>
          <t> </t>
        </is>
      </c>
      <c r="AP15" s="14" t="n">
        <v>0</v>
      </c>
      <c r="AQ15" s="14" t="n"/>
      <c r="AR15" s="14" t="inlineStr">
        <is>
          <t> </t>
        </is>
      </c>
      <c r="AS15" s="14" t="n">
        <v>0</v>
      </c>
      <c r="AT15" s="14" t="n"/>
      <c r="AU15" s="14" t="inlineStr">
        <is>
          <t> </t>
        </is>
      </c>
      <c r="AV15" s="14" t="n">
        <v>0</v>
      </c>
      <c r="AW15" s="14" t="n"/>
      <c r="AX15" s="14" t="inlineStr">
        <is>
          <t> </t>
        </is>
      </c>
      <c r="AY15" s="14" t="n">
        <v>0</v>
      </c>
      <c r="AZ15" s="14" t="n"/>
      <c r="BA15" s="14" t="inlineStr">
        <is>
          <t> </t>
        </is>
      </c>
      <c r="BB15" s="14" t="n">
        <v>0</v>
      </c>
      <c r="BC15" s="14" t="n"/>
      <c r="BD15" s="14" t="inlineStr">
        <is>
          <t> </t>
        </is>
      </c>
      <c r="BE15" s="14" t="n">
        <v>0</v>
      </c>
      <c r="BF15" s="14" t="n"/>
      <c r="BG15" s="14" t="inlineStr">
        <is>
          <t> </t>
        </is>
      </c>
      <c r="BH15" s="14" t="n">
        <v>0</v>
      </c>
      <c r="BI15" s="14" t="n"/>
      <c r="BJ15" s="14" t="inlineStr">
        <is>
          <t> </t>
        </is>
      </c>
      <c r="BK15" s="14" t="n">
        <v>0</v>
      </c>
    </row>
    <row r="16" ht="11.4" customHeight="1">
      <c r="A16" s="8" t="n"/>
      <c r="B16" s="9" t="inlineStr">
        <is>
          <t> </t>
        </is>
      </c>
      <c r="C16" s="8" t="inlineStr">
        <is>
          <t> </t>
        </is>
      </c>
      <c r="D16" s="8" t="inlineStr">
        <is>
          <t> </t>
        </is>
      </c>
      <c r="E16" s="8" t="inlineStr">
        <is>
          <t> </t>
        </is>
      </c>
      <c r="F16" s="8" t="inlineStr">
        <is>
          <t> </t>
        </is>
      </c>
      <c r="G16" s="10" t="inlineStr">
        <is>
          <t> </t>
        </is>
      </c>
      <c r="H16" s="8" t="inlineStr">
        <is>
          <t> </t>
        </is>
      </c>
      <c r="I16" s="8" t="n"/>
      <c r="J16" s="10" t="inlineStr">
        <is>
          <t> </t>
        </is>
      </c>
      <c r="K16" s="10" t="inlineStr">
        <is>
          <t> </t>
        </is>
      </c>
      <c r="L16" s="10" t="inlineStr">
        <is>
          <t> </t>
        </is>
      </c>
      <c r="M16" s="8" t="inlineStr">
        <is>
          <t> </t>
        </is>
      </c>
      <c r="N16" s="11" t="n"/>
      <c r="O16" s="12" t="n"/>
      <c r="P16" s="12" t="n"/>
      <c r="Q16" s="13" t="n">
        <v>0</v>
      </c>
      <c r="R16" s="14" t="inlineStr">
        <is>
          <t>Kg.</t>
        </is>
      </c>
      <c r="S16" s="14" t="n">
        <v>0</v>
      </c>
      <c r="T16" s="14" t="n"/>
      <c r="U16" s="14" t="inlineStr">
        <is>
          <t> </t>
        </is>
      </c>
      <c r="V16" s="455">
        <f>Q16-S16</f>
        <v/>
      </c>
      <c r="W16" s="482">
        <f>Y16+AD16+AG16+AJ16+AM16+AP16+AS16+AV16+AY16+BB16+BE16+BH16+BK16</f>
        <v/>
      </c>
      <c r="X16" s="457" t="n">
        <v>0</v>
      </c>
      <c r="Y16" s="458">
        <f>V16-X16-Z16-AA16</f>
        <v/>
      </c>
      <c r="Z16" s="459" t="n">
        <v>0</v>
      </c>
      <c r="AA16" s="462" t="n">
        <v>0</v>
      </c>
      <c r="AB16" s="14" t="n"/>
      <c r="AC16" s="14" t="inlineStr">
        <is>
          <t> </t>
        </is>
      </c>
      <c r="AD16" s="14" t="n">
        <v>0</v>
      </c>
      <c r="AE16" s="14" t="n"/>
      <c r="AF16" s="14" t="inlineStr">
        <is>
          <t> </t>
        </is>
      </c>
      <c r="AG16" s="14" t="n">
        <v>0</v>
      </c>
      <c r="AH16" s="14" t="n"/>
      <c r="AI16" s="14" t="inlineStr">
        <is>
          <t> </t>
        </is>
      </c>
      <c r="AJ16" s="14" t="n">
        <v>0</v>
      </c>
      <c r="AK16" s="14" t="n"/>
      <c r="AL16" s="14" t="inlineStr">
        <is>
          <t> </t>
        </is>
      </c>
      <c r="AM16" s="14" t="n">
        <v>0</v>
      </c>
      <c r="AN16" s="14" t="n"/>
      <c r="AO16" s="14" t="inlineStr">
        <is>
          <t> </t>
        </is>
      </c>
      <c r="AP16" s="14" t="n">
        <v>0</v>
      </c>
      <c r="AQ16" s="14" t="n"/>
      <c r="AR16" s="14" t="inlineStr">
        <is>
          <t> </t>
        </is>
      </c>
      <c r="AS16" s="14" t="n">
        <v>0</v>
      </c>
      <c r="AT16" s="14" t="n"/>
      <c r="AU16" s="14" t="inlineStr">
        <is>
          <t> </t>
        </is>
      </c>
      <c r="AV16" s="14" t="n">
        <v>0</v>
      </c>
      <c r="AW16" s="14" t="n"/>
      <c r="AX16" s="14" t="inlineStr">
        <is>
          <t> </t>
        </is>
      </c>
      <c r="AY16" s="14" t="n">
        <v>0</v>
      </c>
      <c r="AZ16" s="14" t="n"/>
      <c r="BA16" s="14" t="inlineStr">
        <is>
          <t> </t>
        </is>
      </c>
      <c r="BB16" s="14" t="n">
        <v>0</v>
      </c>
      <c r="BC16" s="14" t="n"/>
      <c r="BD16" s="14" t="inlineStr">
        <is>
          <t> </t>
        </is>
      </c>
      <c r="BE16" s="14" t="n">
        <v>0</v>
      </c>
      <c r="BF16" s="14" t="n"/>
      <c r="BG16" s="14" t="inlineStr">
        <is>
          <t> </t>
        </is>
      </c>
      <c r="BH16" s="14" t="n">
        <v>0</v>
      </c>
      <c r="BI16" s="14" t="n"/>
      <c r="BJ16" s="14" t="inlineStr">
        <is>
          <t> </t>
        </is>
      </c>
      <c r="BK16" s="14" t="n">
        <v>0</v>
      </c>
    </row>
    <row r="17" ht="11.4" customHeight="1">
      <c r="A17" s="8" t="n"/>
      <c r="B17" s="9" t="inlineStr">
        <is>
          <t> </t>
        </is>
      </c>
      <c r="C17" s="8" t="inlineStr">
        <is>
          <t> </t>
        </is>
      </c>
      <c r="D17" s="8" t="inlineStr">
        <is>
          <t> </t>
        </is>
      </c>
      <c r="E17" s="8" t="inlineStr">
        <is>
          <t> </t>
        </is>
      </c>
      <c r="F17" s="8" t="inlineStr">
        <is>
          <t> </t>
        </is>
      </c>
      <c r="G17" s="10" t="inlineStr">
        <is>
          <t> </t>
        </is>
      </c>
      <c r="H17" s="8" t="inlineStr">
        <is>
          <t> </t>
        </is>
      </c>
      <c r="I17" s="8" t="n"/>
      <c r="J17" s="10" t="inlineStr">
        <is>
          <t> </t>
        </is>
      </c>
      <c r="K17" s="10" t="inlineStr">
        <is>
          <t> </t>
        </is>
      </c>
      <c r="L17" s="10" t="inlineStr">
        <is>
          <t> </t>
        </is>
      </c>
      <c r="M17" s="8" t="inlineStr">
        <is>
          <t> </t>
        </is>
      </c>
      <c r="N17" s="11" t="n"/>
      <c r="O17" s="12" t="n"/>
      <c r="P17" s="12" t="n"/>
      <c r="Q17" s="13" t="n">
        <v>0</v>
      </c>
      <c r="R17" s="14" t="inlineStr">
        <is>
          <t>Kg.</t>
        </is>
      </c>
      <c r="S17" s="14" t="n">
        <v>0</v>
      </c>
      <c r="T17" s="14" t="n"/>
      <c r="U17" s="14" t="inlineStr">
        <is>
          <t> </t>
        </is>
      </c>
      <c r="V17" s="455">
        <f>Q17-S17</f>
        <v/>
      </c>
      <c r="W17" s="482">
        <f>Y17+AD17+AG17+AJ17+AM17+AP17+AS17+AV17+AY17+BB17+BE17+BH17+BK17</f>
        <v/>
      </c>
      <c r="X17" s="457" t="n">
        <v>0</v>
      </c>
      <c r="Y17" s="458">
        <f>V17-X17-Z17-AA17</f>
        <v/>
      </c>
      <c r="Z17" s="459" t="n">
        <v>0</v>
      </c>
      <c r="AA17" s="462" t="n">
        <v>0</v>
      </c>
      <c r="AB17" s="14" t="n"/>
      <c r="AC17" s="14" t="inlineStr">
        <is>
          <t> </t>
        </is>
      </c>
      <c r="AD17" s="14" t="n">
        <v>0</v>
      </c>
      <c r="AE17" s="14" t="n"/>
      <c r="AF17" s="14" t="inlineStr">
        <is>
          <t> </t>
        </is>
      </c>
      <c r="AG17" s="14" t="n">
        <v>0</v>
      </c>
      <c r="AH17" s="14" t="n"/>
      <c r="AI17" s="14" t="inlineStr">
        <is>
          <t> </t>
        </is>
      </c>
      <c r="AJ17" s="14" t="n">
        <v>0</v>
      </c>
      <c r="AK17" s="14" t="n"/>
      <c r="AL17" s="14" t="inlineStr">
        <is>
          <t> </t>
        </is>
      </c>
      <c r="AM17" s="14" t="n">
        <v>0</v>
      </c>
      <c r="AN17" s="14" t="n"/>
      <c r="AO17" s="14" t="inlineStr">
        <is>
          <t> </t>
        </is>
      </c>
      <c r="AP17" s="14" t="n">
        <v>0</v>
      </c>
      <c r="AQ17" s="14" t="n"/>
      <c r="AR17" s="14" t="inlineStr">
        <is>
          <t> </t>
        </is>
      </c>
      <c r="AS17" s="14" t="n">
        <v>0</v>
      </c>
      <c r="AT17" s="14" t="n"/>
      <c r="AU17" s="14" t="inlineStr">
        <is>
          <t> </t>
        </is>
      </c>
      <c r="AV17" s="14" t="n">
        <v>0</v>
      </c>
      <c r="AW17" s="14" t="n"/>
      <c r="AX17" s="14" t="inlineStr">
        <is>
          <t> </t>
        </is>
      </c>
      <c r="AY17" s="14" t="n">
        <v>0</v>
      </c>
      <c r="AZ17" s="14" t="n"/>
      <c r="BA17" s="14" t="inlineStr">
        <is>
          <t> </t>
        </is>
      </c>
      <c r="BB17" s="14" t="n">
        <v>0</v>
      </c>
      <c r="BC17" s="14" t="n"/>
      <c r="BD17" s="14" t="inlineStr">
        <is>
          <t> </t>
        </is>
      </c>
      <c r="BE17" s="14" t="n">
        <v>0</v>
      </c>
      <c r="BF17" s="14" t="n"/>
      <c r="BG17" s="14" t="inlineStr">
        <is>
          <t> </t>
        </is>
      </c>
      <c r="BH17" s="14" t="n">
        <v>0</v>
      </c>
      <c r="BI17" s="14" t="n"/>
      <c r="BJ17" s="14" t="inlineStr">
        <is>
          <t> </t>
        </is>
      </c>
      <c r="BK17" s="14" t="n">
        <v>0</v>
      </c>
    </row>
    <row r="18" ht="11.4" customHeight="1">
      <c r="A18" s="8" t="n"/>
      <c r="B18" s="9" t="inlineStr">
        <is>
          <t> </t>
        </is>
      </c>
      <c r="C18" s="8" t="inlineStr">
        <is>
          <t> </t>
        </is>
      </c>
      <c r="D18" s="8" t="inlineStr">
        <is>
          <t> </t>
        </is>
      </c>
      <c r="E18" s="8" t="inlineStr">
        <is>
          <t> </t>
        </is>
      </c>
      <c r="F18" s="8" t="inlineStr">
        <is>
          <t> </t>
        </is>
      </c>
      <c r="G18" s="10" t="inlineStr">
        <is>
          <t> </t>
        </is>
      </c>
      <c r="H18" s="8" t="inlineStr">
        <is>
          <t> </t>
        </is>
      </c>
      <c r="I18" s="8" t="n"/>
      <c r="J18" s="10" t="inlineStr">
        <is>
          <t> </t>
        </is>
      </c>
      <c r="K18" s="10" t="inlineStr">
        <is>
          <t> </t>
        </is>
      </c>
      <c r="L18" s="10" t="inlineStr">
        <is>
          <t> </t>
        </is>
      </c>
      <c r="M18" s="8" t="inlineStr">
        <is>
          <t> </t>
        </is>
      </c>
      <c r="N18" s="11" t="n"/>
      <c r="O18" s="12" t="n"/>
      <c r="P18" s="12" t="n"/>
      <c r="Q18" s="13" t="n">
        <v>0</v>
      </c>
      <c r="R18" s="14" t="inlineStr">
        <is>
          <t>Kg.</t>
        </is>
      </c>
      <c r="S18" s="14" t="n">
        <v>0</v>
      </c>
      <c r="T18" s="14" t="n"/>
      <c r="U18" s="14" t="inlineStr">
        <is>
          <t> </t>
        </is>
      </c>
      <c r="V18" s="455">
        <f>Q18-S18</f>
        <v/>
      </c>
      <c r="W18" s="482">
        <f>Y18+AD18+AG18+AJ18+AM18+AP18+AS18+AV18+AY18+BB18+BE18+BH18+BK18</f>
        <v/>
      </c>
      <c r="X18" s="457" t="n">
        <v>0</v>
      </c>
      <c r="Y18" s="458">
        <f>V18-X18-Z18-AA18</f>
        <v/>
      </c>
      <c r="Z18" s="459" t="n">
        <v>0</v>
      </c>
      <c r="AA18" s="462" t="n">
        <v>0</v>
      </c>
      <c r="AB18" s="14" t="n"/>
      <c r="AC18" s="14" t="inlineStr">
        <is>
          <t> </t>
        </is>
      </c>
      <c r="AD18" s="14" t="n">
        <v>0</v>
      </c>
      <c r="AE18" s="14" t="n"/>
      <c r="AF18" s="14" t="inlineStr">
        <is>
          <t> </t>
        </is>
      </c>
      <c r="AG18" s="14" t="n">
        <v>0</v>
      </c>
      <c r="AH18" s="14" t="n"/>
      <c r="AI18" s="14" t="inlineStr">
        <is>
          <t> </t>
        </is>
      </c>
      <c r="AJ18" s="14" t="n">
        <v>0</v>
      </c>
      <c r="AK18" s="14" t="n"/>
      <c r="AL18" s="14" t="inlineStr">
        <is>
          <t> </t>
        </is>
      </c>
      <c r="AM18" s="14" t="n">
        <v>0</v>
      </c>
      <c r="AN18" s="14" t="n"/>
      <c r="AO18" s="14" t="inlineStr">
        <is>
          <t> </t>
        </is>
      </c>
      <c r="AP18" s="14" t="n">
        <v>0</v>
      </c>
      <c r="AQ18" s="14" t="n"/>
      <c r="AR18" s="14" t="inlineStr">
        <is>
          <t> </t>
        </is>
      </c>
      <c r="AS18" s="14" t="n">
        <v>0</v>
      </c>
      <c r="AT18" s="14" t="n"/>
      <c r="AU18" s="14" t="inlineStr">
        <is>
          <t> </t>
        </is>
      </c>
      <c r="AV18" s="14" t="n">
        <v>0</v>
      </c>
      <c r="AW18" s="14" t="n"/>
      <c r="AX18" s="14" t="inlineStr">
        <is>
          <t> </t>
        </is>
      </c>
      <c r="AY18" s="14" t="n">
        <v>0</v>
      </c>
      <c r="AZ18" s="14" t="n"/>
      <c r="BA18" s="14" t="inlineStr">
        <is>
          <t> </t>
        </is>
      </c>
      <c r="BB18" s="14" t="n">
        <v>0</v>
      </c>
      <c r="BC18" s="14" t="n"/>
      <c r="BD18" s="14" t="inlineStr">
        <is>
          <t> </t>
        </is>
      </c>
      <c r="BE18" s="14" t="n">
        <v>0</v>
      </c>
      <c r="BF18" s="14" t="n"/>
      <c r="BG18" s="14" t="inlineStr">
        <is>
          <t> </t>
        </is>
      </c>
      <c r="BH18" s="14" t="n">
        <v>0</v>
      </c>
      <c r="BI18" s="14" t="n"/>
      <c r="BJ18" s="14" t="inlineStr">
        <is>
          <t> </t>
        </is>
      </c>
      <c r="BK18" s="14" t="n">
        <v>0</v>
      </c>
    </row>
    <row r="19" ht="11.4" customHeight="1">
      <c r="A19" s="8" t="n"/>
      <c r="B19" s="9" t="inlineStr">
        <is>
          <t> </t>
        </is>
      </c>
      <c r="C19" s="8" t="inlineStr">
        <is>
          <t> </t>
        </is>
      </c>
      <c r="D19" s="8" t="inlineStr">
        <is>
          <t> </t>
        </is>
      </c>
      <c r="E19" s="8" t="inlineStr">
        <is>
          <t> </t>
        </is>
      </c>
      <c r="F19" s="8" t="inlineStr">
        <is>
          <t> </t>
        </is>
      </c>
      <c r="G19" s="10" t="inlineStr">
        <is>
          <t> </t>
        </is>
      </c>
      <c r="H19" s="8" t="inlineStr">
        <is>
          <t> </t>
        </is>
      </c>
      <c r="I19" s="8" t="n"/>
      <c r="J19" s="10" t="inlineStr">
        <is>
          <t> </t>
        </is>
      </c>
      <c r="K19" s="10" t="inlineStr">
        <is>
          <t> </t>
        </is>
      </c>
      <c r="L19" s="10" t="inlineStr">
        <is>
          <t> </t>
        </is>
      </c>
      <c r="M19" s="8" t="inlineStr">
        <is>
          <t> </t>
        </is>
      </c>
      <c r="N19" s="11" t="n"/>
      <c r="O19" s="12" t="n"/>
      <c r="P19" s="12" t="n"/>
      <c r="Q19" s="13" t="n">
        <v>0</v>
      </c>
      <c r="R19" s="14" t="inlineStr">
        <is>
          <t>Kg.</t>
        </is>
      </c>
      <c r="S19" s="14" t="n">
        <v>0</v>
      </c>
      <c r="T19" s="14" t="n"/>
      <c r="U19" s="14" t="inlineStr">
        <is>
          <t> </t>
        </is>
      </c>
      <c r="V19" s="455">
        <f>Q19-S19</f>
        <v/>
      </c>
      <c r="W19" s="482">
        <f>Y19+AD19+AG19+AJ19+AM19+AP19+AS19+AV19+AY19+BB19+BE19+BH19+BK19</f>
        <v/>
      </c>
      <c r="X19" s="457" t="n">
        <v>0</v>
      </c>
      <c r="Y19" s="458">
        <f>V19-X19-Z19-AA19</f>
        <v/>
      </c>
      <c r="Z19" s="459" t="n">
        <v>0</v>
      </c>
      <c r="AA19" s="462" t="n">
        <v>0</v>
      </c>
      <c r="AB19" s="14" t="n"/>
      <c r="AC19" s="14" t="inlineStr">
        <is>
          <t> </t>
        </is>
      </c>
      <c r="AD19" s="14" t="n">
        <v>0</v>
      </c>
      <c r="AE19" s="14" t="n"/>
      <c r="AF19" s="14" t="inlineStr">
        <is>
          <t> </t>
        </is>
      </c>
      <c r="AG19" s="14" t="n">
        <v>0</v>
      </c>
      <c r="AH19" s="14" t="n"/>
      <c r="AI19" s="14" t="inlineStr">
        <is>
          <t> </t>
        </is>
      </c>
      <c r="AJ19" s="14" t="n">
        <v>0</v>
      </c>
      <c r="AK19" s="14" t="n"/>
      <c r="AL19" s="14" t="inlineStr">
        <is>
          <t> </t>
        </is>
      </c>
      <c r="AM19" s="14" t="n">
        <v>0</v>
      </c>
      <c r="AN19" s="14" t="n"/>
      <c r="AO19" s="14" t="inlineStr">
        <is>
          <t> </t>
        </is>
      </c>
      <c r="AP19" s="14" t="n">
        <v>0</v>
      </c>
      <c r="AQ19" s="14" t="n"/>
      <c r="AR19" s="14" t="inlineStr">
        <is>
          <t> </t>
        </is>
      </c>
      <c r="AS19" s="14" t="n">
        <v>0</v>
      </c>
      <c r="AT19" s="14" t="n"/>
      <c r="AU19" s="14" t="inlineStr">
        <is>
          <t> </t>
        </is>
      </c>
      <c r="AV19" s="14" t="n">
        <v>0</v>
      </c>
      <c r="AW19" s="14" t="n"/>
      <c r="AX19" s="14" t="inlineStr">
        <is>
          <t> </t>
        </is>
      </c>
      <c r="AY19" s="14" t="n">
        <v>0</v>
      </c>
      <c r="AZ19" s="14" t="n"/>
      <c r="BA19" s="14" t="inlineStr">
        <is>
          <t> </t>
        </is>
      </c>
      <c r="BB19" s="14" t="n">
        <v>0</v>
      </c>
      <c r="BC19" s="14" t="n"/>
      <c r="BD19" s="14" t="inlineStr">
        <is>
          <t> </t>
        </is>
      </c>
      <c r="BE19" s="14" t="n">
        <v>0</v>
      </c>
      <c r="BF19" s="14" t="n"/>
      <c r="BG19" s="14" t="inlineStr">
        <is>
          <t> </t>
        </is>
      </c>
      <c r="BH19" s="14" t="n">
        <v>0</v>
      </c>
      <c r="BI19" s="14" t="n"/>
      <c r="BJ19" s="14" t="inlineStr">
        <is>
          <t> </t>
        </is>
      </c>
      <c r="BK19" s="14" t="n">
        <v>0</v>
      </c>
    </row>
    <row r="20" ht="11.4" customHeight="1">
      <c r="A20" s="8" t="n"/>
      <c r="B20" s="9" t="inlineStr">
        <is>
          <t> </t>
        </is>
      </c>
      <c r="C20" s="8" t="inlineStr">
        <is>
          <t> </t>
        </is>
      </c>
      <c r="D20" s="8" t="inlineStr">
        <is>
          <t> </t>
        </is>
      </c>
      <c r="E20" s="8" t="inlineStr">
        <is>
          <t> </t>
        </is>
      </c>
      <c r="F20" s="8" t="inlineStr">
        <is>
          <t> </t>
        </is>
      </c>
      <c r="G20" s="10" t="inlineStr">
        <is>
          <t> </t>
        </is>
      </c>
      <c r="H20" s="8" t="inlineStr">
        <is>
          <t> </t>
        </is>
      </c>
      <c r="I20" s="8" t="n"/>
      <c r="J20" s="10" t="inlineStr">
        <is>
          <t> </t>
        </is>
      </c>
      <c r="K20" s="10" t="inlineStr">
        <is>
          <t> </t>
        </is>
      </c>
      <c r="L20" s="10" t="inlineStr">
        <is>
          <t> </t>
        </is>
      </c>
      <c r="M20" s="8" t="inlineStr">
        <is>
          <t> </t>
        </is>
      </c>
      <c r="N20" s="11" t="n"/>
      <c r="O20" s="12" t="n"/>
      <c r="P20" s="12" t="n"/>
      <c r="Q20" s="13" t="n">
        <v>0</v>
      </c>
      <c r="R20" s="14" t="inlineStr">
        <is>
          <t>Kg.</t>
        </is>
      </c>
      <c r="S20" s="14" t="n">
        <v>0</v>
      </c>
      <c r="T20" s="14" t="n"/>
      <c r="U20" s="14" t="inlineStr">
        <is>
          <t> </t>
        </is>
      </c>
      <c r="V20" s="455">
        <f>Q20-S20</f>
        <v/>
      </c>
      <c r="W20" s="482">
        <f>Y20+AD20+AG20+AJ20+AM20+AP20+AS20+AV20+AY20+BB20+BE20+BH20+BK20</f>
        <v/>
      </c>
      <c r="X20" s="457" t="n">
        <v>0</v>
      </c>
      <c r="Y20" s="458">
        <f>V20-X20-Z20-AA20</f>
        <v/>
      </c>
      <c r="Z20" s="459" t="n">
        <v>0</v>
      </c>
      <c r="AA20" s="462" t="n">
        <v>0</v>
      </c>
      <c r="AB20" s="14" t="n"/>
      <c r="AC20" s="14" t="inlineStr">
        <is>
          <t> </t>
        </is>
      </c>
      <c r="AD20" s="14" t="n">
        <v>0</v>
      </c>
      <c r="AE20" s="14" t="n"/>
      <c r="AF20" s="14" t="inlineStr">
        <is>
          <t> </t>
        </is>
      </c>
      <c r="AG20" s="14" t="n">
        <v>0</v>
      </c>
      <c r="AH20" s="14" t="n"/>
      <c r="AI20" s="14" t="inlineStr">
        <is>
          <t> </t>
        </is>
      </c>
      <c r="AJ20" s="14" t="n">
        <v>0</v>
      </c>
      <c r="AK20" s="14" t="n"/>
      <c r="AL20" s="14" t="inlineStr">
        <is>
          <t> </t>
        </is>
      </c>
      <c r="AM20" s="14" t="n">
        <v>0</v>
      </c>
      <c r="AN20" s="14" t="n"/>
      <c r="AO20" s="14" t="inlineStr">
        <is>
          <t> </t>
        </is>
      </c>
      <c r="AP20" s="14" t="n">
        <v>0</v>
      </c>
      <c r="AQ20" s="14" t="n"/>
      <c r="AR20" s="14" t="inlineStr">
        <is>
          <t> </t>
        </is>
      </c>
      <c r="AS20" s="14" t="n">
        <v>0</v>
      </c>
      <c r="AT20" s="14" t="n"/>
      <c r="AU20" s="14" t="inlineStr">
        <is>
          <t> </t>
        </is>
      </c>
      <c r="AV20" s="14" t="n">
        <v>0</v>
      </c>
      <c r="AW20" s="14" t="n"/>
      <c r="AX20" s="14" t="inlineStr">
        <is>
          <t> </t>
        </is>
      </c>
      <c r="AY20" s="14" t="n">
        <v>0</v>
      </c>
      <c r="AZ20" s="14" t="n"/>
      <c r="BA20" s="14" t="inlineStr">
        <is>
          <t> </t>
        </is>
      </c>
      <c r="BB20" s="14" t="n">
        <v>0</v>
      </c>
      <c r="BC20" s="14" t="n"/>
      <c r="BD20" s="14" t="inlineStr">
        <is>
          <t> </t>
        </is>
      </c>
      <c r="BE20" s="14" t="n">
        <v>0</v>
      </c>
      <c r="BF20" s="14" t="n"/>
      <c r="BG20" s="14" t="inlineStr">
        <is>
          <t> </t>
        </is>
      </c>
      <c r="BH20" s="14" t="n">
        <v>0</v>
      </c>
      <c r="BI20" s="14" t="n"/>
      <c r="BJ20" s="14" t="inlineStr">
        <is>
          <t> </t>
        </is>
      </c>
      <c r="BK20" s="14" t="n">
        <v>0</v>
      </c>
    </row>
    <row r="21" ht="11.4" customHeight="1">
      <c r="A21" s="8" t="n"/>
      <c r="B21" s="9" t="inlineStr">
        <is>
          <t> </t>
        </is>
      </c>
      <c r="C21" s="8" t="inlineStr">
        <is>
          <t> </t>
        </is>
      </c>
      <c r="D21" s="8" t="inlineStr">
        <is>
          <t> </t>
        </is>
      </c>
      <c r="E21" s="8" t="inlineStr">
        <is>
          <t> </t>
        </is>
      </c>
      <c r="F21" s="8" t="inlineStr">
        <is>
          <t> </t>
        </is>
      </c>
      <c r="G21" s="10" t="inlineStr">
        <is>
          <t> </t>
        </is>
      </c>
      <c r="H21" s="8" t="inlineStr">
        <is>
          <t> </t>
        </is>
      </c>
      <c r="I21" s="8" t="n"/>
      <c r="J21" s="10" t="inlineStr">
        <is>
          <t> </t>
        </is>
      </c>
      <c r="K21" s="10" t="inlineStr">
        <is>
          <t> </t>
        </is>
      </c>
      <c r="L21" s="10" t="inlineStr">
        <is>
          <t> </t>
        </is>
      </c>
      <c r="M21" s="8" t="inlineStr">
        <is>
          <t> </t>
        </is>
      </c>
      <c r="N21" s="11" t="n"/>
      <c r="O21" s="12" t="n"/>
      <c r="P21" s="12" t="n"/>
      <c r="Q21" s="13" t="n">
        <v>0</v>
      </c>
      <c r="R21" s="14" t="inlineStr">
        <is>
          <t>Kg.</t>
        </is>
      </c>
      <c r="S21" s="14" t="n">
        <v>0</v>
      </c>
      <c r="T21" s="14" t="n"/>
      <c r="U21" s="14" t="inlineStr">
        <is>
          <t> </t>
        </is>
      </c>
      <c r="V21" s="455">
        <f>Q21-S21</f>
        <v/>
      </c>
      <c r="W21" s="482">
        <f>Y21+AD21+AG21+AJ21+AM21+AP21+AS21+AV21+AY21+BB21+BE21+BH21+BK21</f>
        <v/>
      </c>
      <c r="X21" s="457" t="n">
        <v>0</v>
      </c>
      <c r="Y21" s="458">
        <f>V21-X21-Z21-AA21</f>
        <v/>
      </c>
      <c r="Z21" s="459" t="n">
        <v>0</v>
      </c>
      <c r="AA21" s="462" t="n">
        <v>0</v>
      </c>
      <c r="AB21" s="14" t="n"/>
      <c r="AC21" s="14" t="inlineStr">
        <is>
          <t> </t>
        </is>
      </c>
      <c r="AD21" s="14" t="n">
        <v>0</v>
      </c>
      <c r="AE21" s="14" t="n"/>
      <c r="AF21" s="14" t="inlineStr">
        <is>
          <t> </t>
        </is>
      </c>
      <c r="AG21" s="14" t="n">
        <v>0</v>
      </c>
      <c r="AH21" s="14" t="n"/>
      <c r="AI21" s="14" t="inlineStr">
        <is>
          <t> </t>
        </is>
      </c>
      <c r="AJ21" s="14" t="n">
        <v>0</v>
      </c>
      <c r="AK21" s="14" t="n"/>
      <c r="AL21" s="14" t="inlineStr">
        <is>
          <t> </t>
        </is>
      </c>
      <c r="AM21" s="14" t="n">
        <v>0</v>
      </c>
      <c r="AN21" s="14" t="n"/>
      <c r="AO21" s="14" t="inlineStr">
        <is>
          <t> </t>
        </is>
      </c>
      <c r="AP21" s="14" t="n">
        <v>0</v>
      </c>
      <c r="AQ21" s="14" t="n"/>
      <c r="AR21" s="14" t="inlineStr">
        <is>
          <t> </t>
        </is>
      </c>
      <c r="AS21" s="14" t="n">
        <v>0</v>
      </c>
      <c r="AT21" s="14" t="n"/>
      <c r="AU21" s="14" t="inlineStr">
        <is>
          <t> </t>
        </is>
      </c>
      <c r="AV21" s="14" t="n">
        <v>0</v>
      </c>
      <c r="AW21" s="14" t="n"/>
      <c r="AX21" s="14" t="inlineStr">
        <is>
          <t> </t>
        </is>
      </c>
      <c r="AY21" s="14" t="n">
        <v>0</v>
      </c>
      <c r="AZ21" s="14" t="n"/>
      <c r="BA21" s="14" t="inlineStr">
        <is>
          <t> </t>
        </is>
      </c>
      <c r="BB21" s="14" t="n">
        <v>0</v>
      </c>
      <c r="BC21" s="14" t="n"/>
      <c r="BD21" s="14" t="inlineStr">
        <is>
          <t> </t>
        </is>
      </c>
      <c r="BE21" s="14" t="n">
        <v>0</v>
      </c>
      <c r="BF21" s="14" t="n"/>
      <c r="BG21" s="14" t="inlineStr">
        <is>
          <t> </t>
        </is>
      </c>
      <c r="BH21" s="14" t="n">
        <v>0</v>
      </c>
      <c r="BI21" s="14" t="n"/>
      <c r="BJ21" s="14" t="inlineStr">
        <is>
          <t> </t>
        </is>
      </c>
      <c r="BK21" s="14" t="n">
        <v>0</v>
      </c>
    </row>
    <row r="22" ht="11.4" customHeight="1">
      <c r="A22" s="8" t="n"/>
      <c r="B22" s="9" t="inlineStr">
        <is>
          <t> </t>
        </is>
      </c>
      <c r="C22" s="8" t="inlineStr">
        <is>
          <t> </t>
        </is>
      </c>
      <c r="D22" s="8" t="inlineStr">
        <is>
          <t> </t>
        </is>
      </c>
      <c r="E22" s="8" t="inlineStr">
        <is>
          <t> </t>
        </is>
      </c>
      <c r="F22" s="8" t="inlineStr">
        <is>
          <t> </t>
        </is>
      </c>
      <c r="G22" s="10" t="inlineStr">
        <is>
          <t> </t>
        </is>
      </c>
      <c r="H22" s="8" t="inlineStr">
        <is>
          <t> </t>
        </is>
      </c>
      <c r="I22" s="8" t="n"/>
      <c r="J22" s="10" t="inlineStr">
        <is>
          <t> </t>
        </is>
      </c>
      <c r="K22" s="10" t="inlineStr">
        <is>
          <t> </t>
        </is>
      </c>
      <c r="L22" s="10" t="inlineStr">
        <is>
          <t> </t>
        </is>
      </c>
      <c r="M22" s="8" t="inlineStr">
        <is>
          <t> </t>
        </is>
      </c>
      <c r="N22" s="11" t="n"/>
      <c r="O22" s="12" t="n"/>
      <c r="P22" s="12" t="n"/>
      <c r="Q22" s="13" t="n">
        <v>0</v>
      </c>
      <c r="R22" s="14" t="inlineStr">
        <is>
          <t>Kg.</t>
        </is>
      </c>
      <c r="S22" s="14" t="n">
        <v>0</v>
      </c>
      <c r="T22" s="14" t="n"/>
      <c r="U22" s="14" t="inlineStr">
        <is>
          <t> </t>
        </is>
      </c>
      <c r="V22" s="455">
        <f>Q22-S22</f>
        <v/>
      </c>
      <c r="W22" s="482">
        <f>Y22+AD22+AG22+AJ22+AM22+AP22+AS22+AV22+AY22+BB22+BE22+BH22+BK22</f>
        <v/>
      </c>
      <c r="X22" s="457" t="n">
        <v>0</v>
      </c>
      <c r="Y22" s="458">
        <f>V22-X22-Z22-AA22</f>
        <v/>
      </c>
      <c r="Z22" s="459" t="n">
        <v>0</v>
      </c>
      <c r="AA22" s="462" t="n">
        <v>0</v>
      </c>
      <c r="AB22" s="14" t="n"/>
      <c r="AC22" s="14" t="inlineStr">
        <is>
          <t> </t>
        </is>
      </c>
      <c r="AD22" s="14" t="n">
        <v>0</v>
      </c>
      <c r="AE22" s="14" t="n"/>
      <c r="AF22" s="14" t="inlineStr">
        <is>
          <t> </t>
        </is>
      </c>
      <c r="AG22" s="14" t="n">
        <v>0</v>
      </c>
      <c r="AH22" s="14" t="n"/>
      <c r="AI22" s="14" t="inlineStr">
        <is>
          <t> </t>
        </is>
      </c>
      <c r="AJ22" s="14" t="n">
        <v>0</v>
      </c>
      <c r="AK22" s="14" t="n"/>
      <c r="AL22" s="14" t="inlineStr">
        <is>
          <t> </t>
        </is>
      </c>
      <c r="AM22" s="14" t="n">
        <v>0</v>
      </c>
      <c r="AN22" s="14" t="n"/>
      <c r="AO22" s="14" t="inlineStr">
        <is>
          <t> </t>
        </is>
      </c>
      <c r="AP22" s="14" t="n">
        <v>0</v>
      </c>
      <c r="AQ22" s="14" t="n"/>
      <c r="AR22" s="14" t="inlineStr">
        <is>
          <t> </t>
        </is>
      </c>
      <c r="AS22" s="14" t="n">
        <v>0</v>
      </c>
      <c r="AT22" s="14" t="n"/>
      <c r="AU22" s="14" t="inlineStr">
        <is>
          <t> </t>
        </is>
      </c>
      <c r="AV22" s="14" t="n">
        <v>0</v>
      </c>
      <c r="AW22" s="14" t="n"/>
      <c r="AX22" s="14" t="inlineStr">
        <is>
          <t> </t>
        </is>
      </c>
      <c r="AY22" s="14" t="n">
        <v>0</v>
      </c>
      <c r="AZ22" s="14" t="n"/>
      <c r="BA22" s="14" t="inlineStr">
        <is>
          <t> </t>
        </is>
      </c>
      <c r="BB22" s="14" t="n">
        <v>0</v>
      </c>
      <c r="BC22" s="14" t="n"/>
      <c r="BD22" s="14" t="inlineStr">
        <is>
          <t> </t>
        </is>
      </c>
      <c r="BE22" s="14" t="n">
        <v>0</v>
      </c>
      <c r="BF22" s="14" t="n"/>
      <c r="BG22" s="14" t="inlineStr">
        <is>
          <t> </t>
        </is>
      </c>
      <c r="BH22" s="14" t="n">
        <v>0</v>
      </c>
      <c r="BI22" s="14" t="n"/>
      <c r="BJ22" s="14" t="inlineStr">
        <is>
          <t> </t>
        </is>
      </c>
      <c r="BK22" s="14" t="n">
        <v>0</v>
      </c>
    </row>
    <row r="23" ht="11.4" customHeight="1">
      <c r="A23" s="8" t="n"/>
      <c r="B23" s="9" t="inlineStr">
        <is>
          <t> </t>
        </is>
      </c>
      <c r="C23" s="8" t="inlineStr">
        <is>
          <t> </t>
        </is>
      </c>
      <c r="D23" s="8" t="inlineStr">
        <is>
          <t> </t>
        </is>
      </c>
      <c r="E23" s="8" t="inlineStr">
        <is>
          <t> </t>
        </is>
      </c>
      <c r="F23" s="8" t="inlineStr">
        <is>
          <t> </t>
        </is>
      </c>
      <c r="G23" s="10" t="inlineStr">
        <is>
          <t> </t>
        </is>
      </c>
      <c r="H23" s="8" t="inlineStr">
        <is>
          <t> </t>
        </is>
      </c>
      <c r="I23" s="8" t="n"/>
      <c r="J23" s="10" t="inlineStr">
        <is>
          <t> </t>
        </is>
      </c>
      <c r="K23" s="10" t="inlineStr">
        <is>
          <t> </t>
        </is>
      </c>
      <c r="L23" s="10" t="inlineStr">
        <is>
          <t> </t>
        </is>
      </c>
      <c r="M23" s="8" t="inlineStr">
        <is>
          <t> </t>
        </is>
      </c>
      <c r="N23" s="11" t="n"/>
      <c r="O23" s="12" t="n"/>
      <c r="P23" s="12" t="n"/>
      <c r="Q23" s="13" t="n">
        <v>0</v>
      </c>
      <c r="R23" s="14" t="inlineStr">
        <is>
          <t>Kg.</t>
        </is>
      </c>
      <c r="S23" s="14" t="n">
        <v>0</v>
      </c>
      <c r="T23" s="14" t="n"/>
      <c r="U23" s="14" t="inlineStr">
        <is>
          <t> </t>
        </is>
      </c>
      <c r="V23" s="455">
        <f>Q23-S23</f>
        <v/>
      </c>
      <c r="W23" s="482">
        <f>Y23+AD23+AG23+AJ23+AM23+AP23+AS23+AV23+AY23+BB23+BE23+BH23+BK23</f>
        <v/>
      </c>
      <c r="X23" s="457" t="n">
        <v>0</v>
      </c>
      <c r="Y23" s="458">
        <f>V23-X23-Z23-AA23</f>
        <v/>
      </c>
      <c r="Z23" s="459" t="n">
        <v>0</v>
      </c>
      <c r="AA23" s="462" t="n">
        <v>0</v>
      </c>
      <c r="AB23" s="14" t="n"/>
      <c r="AC23" s="14" t="inlineStr">
        <is>
          <t> </t>
        </is>
      </c>
      <c r="AD23" s="14" t="n">
        <v>0</v>
      </c>
      <c r="AE23" s="14" t="n"/>
      <c r="AF23" s="14" t="inlineStr">
        <is>
          <t> </t>
        </is>
      </c>
      <c r="AG23" s="14" t="n">
        <v>0</v>
      </c>
      <c r="AH23" s="14" t="n"/>
      <c r="AI23" s="14" t="inlineStr">
        <is>
          <t> </t>
        </is>
      </c>
      <c r="AJ23" s="14" t="n">
        <v>0</v>
      </c>
      <c r="AK23" s="14" t="n"/>
      <c r="AL23" s="14" t="inlineStr">
        <is>
          <t> </t>
        </is>
      </c>
      <c r="AM23" s="14" t="n">
        <v>0</v>
      </c>
      <c r="AN23" s="14" t="n"/>
      <c r="AO23" s="14" t="inlineStr">
        <is>
          <t> </t>
        </is>
      </c>
      <c r="AP23" s="14" t="n">
        <v>0</v>
      </c>
      <c r="AQ23" s="14" t="n"/>
      <c r="AR23" s="14" t="inlineStr">
        <is>
          <t> </t>
        </is>
      </c>
      <c r="AS23" s="14" t="n">
        <v>0</v>
      </c>
      <c r="AT23" s="14" t="n"/>
      <c r="AU23" s="14" t="inlineStr">
        <is>
          <t> </t>
        </is>
      </c>
      <c r="AV23" s="14" t="n">
        <v>0</v>
      </c>
      <c r="AW23" s="14" t="n"/>
      <c r="AX23" s="14" t="inlineStr">
        <is>
          <t> </t>
        </is>
      </c>
      <c r="AY23" s="14" t="n">
        <v>0</v>
      </c>
      <c r="AZ23" s="14" t="n"/>
      <c r="BA23" s="14" t="inlineStr">
        <is>
          <t> </t>
        </is>
      </c>
      <c r="BB23" s="14" t="n">
        <v>0</v>
      </c>
      <c r="BC23" s="14" t="n"/>
      <c r="BD23" s="14" t="inlineStr">
        <is>
          <t> </t>
        </is>
      </c>
      <c r="BE23" s="14" t="n">
        <v>0</v>
      </c>
      <c r="BF23" s="14" t="n"/>
      <c r="BG23" s="14" t="inlineStr">
        <is>
          <t> </t>
        </is>
      </c>
      <c r="BH23" s="14" t="n">
        <v>0</v>
      </c>
      <c r="BI23" s="14" t="n"/>
      <c r="BJ23" s="14" t="inlineStr">
        <is>
          <t> </t>
        </is>
      </c>
      <c r="BK23" s="14" t="n">
        <v>0</v>
      </c>
    </row>
    <row r="24" ht="11.4" customHeight="1">
      <c r="A24" s="8" t="n"/>
      <c r="B24" s="9" t="inlineStr">
        <is>
          <t> </t>
        </is>
      </c>
      <c r="C24" s="8" t="inlineStr">
        <is>
          <t> </t>
        </is>
      </c>
      <c r="D24" s="8" t="inlineStr">
        <is>
          <t> </t>
        </is>
      </c>
      <c r="E24" s="8" t="inlineStr">
        <is>
          <t> </t>
        </is>
      </c>
      <c r="F24" s="8" t="inlineStr">
        <is>
          <t> </t>
        </is>
      </c>
      <c r="G24" s="10" t="inlineStr">
        <is>
          <t> </t>
        </is>
      </c>
      <c r="H24" s="8" t="inlineStr">
        <is>
          <t> </t>
        </is>
      </c>
      <c r="I24" s="8" t="n"/>
      <c r="J24" s="10" t="inlineStr">
        <is>
          <t> </t>
        </is>
      </c>
      <c r="K24" s="10" t="inlineStr">
        <is>
          <t> </t>
        </is>
      </c>
      <c r="L24" s="10" t="inlineStr">
        <is>
          <t> </t>
        </is>
      </c>
      <c r="M24" s="8" t="inlineStr">
        <is>
          <t> </t>
        </is>
      </c>
      <c r="N24" s="11" t="n"/>
      <c r="O24" s="12" t="n"/>
      <c r="P24" s="12" t="n"/>
      <c r="Q24" s="13" t="n">
        <v>0</v>
      </c>
      <c r="R24" s="14" t="inlineStr">
        <is>
          <t>Kg.</t>
        </is>
      </c>
      <c r="S24" s="14" t="n">
        <v>0</v>
      </c>
      <c r="T24" s="14" t="n"/>
      <c r="U24" s="14" t="inlineStr">
        <is>
          <t> </t>
        </is>
      </c>
      <c r="V24" s="455">
        <f>Q24-S24</f>
        <v/>
      </c>
      <c r="W24" s="482">
        <f>Y24+AD24+AG24+AJ24+AM24+AP24+AS24+AV24+AY24+BB24+BE24+BH24+BK24</f>
        <v/>
      </c>
      <c r="X24" s="457" t="n">
        <v>0</v>
      </c>
      <c r="Y24" s="458">
        <f>V24-X24-Z24-AA24</f>
        <v/>
      </c>
      <c r="Z24" s="459" t="n">
        <v>0</v>
      </c>
      <c r="AA24" s="462" t="n">
        <v>0</v>
      </c>
      <c r="AB24" s="14" t="n"/>
      <c r="AC24" s="14" t="inlineStr">
        <is>
          <t> </t>
        </is>
      </c>
      <c r="AD24" s="14" t="n">
        <v>0</v>
      </c>
      <c r="AE24" s="14" t="n"/>
      <c r="AF24" s="14" t="inlineStr">
        <is>
          <t> </t>
        </is>
      </c>
      <c r="AG24" s="14" t="n">
        <v>0</v>
      </c>
      <c r="AH24" s="14" t="n"/>
      <c r="AI24" s="14" t="inlineStr">
        <is>
          <t> </t>
        </is>
      </c>
      <c r="AJ24" s="14" t="n">
        <v>0</v>
      </c>
      <c r="AK24" s="14" t="n"/>
      <c r="AL24" s="14" t="inlineStr">
        <is>
          <t> </t>
        </is>
      </c>
      <c r="AM24" s="14" t="n">
        <v>0</v>
      </c>
      <c r="AN24" s="14" t="n"/>
      <c r="AO24" s="14" t="inlineStr">
        <is>
          <t> </t>
        </is>
      </c>
      <c r="AP24" s="14" t="n">
        <v>0</v>
      </c>
      <c r="AQ24" s="14" t="n"/>
      <c r="AR24" s="14" t="inlineStr">
        <is>
          <t> </t>
        </is>
      </c>
      <c r="AS24" s="14" t="n">
        <v>0</v>
      </c>
      <c r="AT24" s="14" t="n"/>
      <c r="AU24" s="14" t="inlineStr">
        <is>
          <t> </t>
        </is>
      </c>
      <c r="AV24" s="14" t="n">
        <v>0</v>
      </c>
      <c r="AW24" s="14" t="n"/>
      <c r="AX24" s="14" t="inlineStr">
        <is>
          <t> </t>
        </is>
      </c>
      <c r="AY24" s="14" t="n">
        <v>0</v>
      </c>
      <c r="AZ24" s="14" t="n"/>
      <c r="BA24" s="14" t="inlineStr">
        <is>
          <t> </t>
        </is>
      </c>
      <c r="BB24" s="14" t="n">
        <v>0</v>
      </c>
      <c r="BC24" s="14" t="n"/>
      <c r="BD24" s="14" t="inlineStr">
        <is>
          <t> </t>
        </is>
      </c>
      <c r="BE24" s="14" t="n">
        <v>0</v>
      </c>
      <c r="BF24" s="14" t="n"/>
      <c r="BG24" s="14" t="inlineStr">
        <is>
          <t> </t>
        </is>
      </c>
      <c r="BH24" s="14" t="n">
        <v>0</v>
      </c>
      <c r="BI24" s="14" t="n"/>
      <c r="BJ24" s="14" t="inlineStr">
        <is>
          <t> </t>
        </is>
      </c>
      <c r="BK24" s="14" t="n">
        <v>0</v>
      </c>
    </row>
    <row r="25" ht="11.4" customHeight="1">
      <c r="A25" s="8" t="n"/>
      <c r="B25" s="9" t="inlineStr">
        <is>
          <t> </t>
        </is>
      </c>
      <c r="C25" s="8" t="inlineStr">
        <is>
          <t> </t>
        </is>
      </c>
      <c r="D25" s="8" t="inlineStr">
        <is>
          <t> </t>
        </is>
      </c>
      <c r="E25" s="8" t="inlineStr">
        <is>
          <t> </t>
        </is>
      </c>
      <c r="F25" s="8" t="inlineStr">
        <is>
          <t> </t>
        </is>
      </c>
      <c r="G25" s="10" t="inlineStr">
        <is>
          <t> </t>
        </is>
      </c>
      <c r="H25" s="8" t="inlineStr">
        <is>
          <t> </t>
        </is>
      </c>
      <c r="I25" s="8" t="n"/>
      <c r="J25" s="10" t="inlineStr">
        <is>
          <t> </t>
        </is>
      </c>
      <c r="K25" s="10" t="inlineStr">
        <is>
          <t> </t>
        </is>
      </c>
      <c r="L25" s="10" t="inlineStr">
        <is>
          <t> </t>
        </is>
      </c>
      <c r="M25" s="8" t="inlineStr">
        <is>
          <t> </t>
        </is>
      </c>
      <c r="N25" s="11" t="n"/>
      <c r="O25" s="12" t="n"/>
      <c r="P25" s="12" t="n"/>
      <c r="Q25" s="13" t="n">
        <v>0</v>
      </c>
      <c r="R25" s="14" t="inlineStr">
        <is>
          <t>Kg.</t>
        </is>
      </c>
      <c r="S25" s="14" t="n">
        <v>0</v>
      </c>
      <c r="T25" s="14" t="n"/>
      <c r="U25" s="14" t="inlineStr">
        <is>
          <t> </t>
        </is>
      </c>
      <c r="V25" s="455">
        <f>Q25-S25</f>
        <v/>
      </c>
      <c r="W25" s="482">
        <f>Y25+AD25+AG25+AJ25+AM25+AP25+AS25+AV25+AY25+BB25+BE25+BH25+BK25</f>
        <v/>
      </c>
      <c r="X25" s="457" t="n">
        <v>0</v>
      </c>
      <c r="Y25" s="458">
        <f>V25-X25-Z25-AA25</f>
        <v/>
      </c>
      <c r="Z25" s="459" t="n">
        <v>0</v>
      </c>
      <c r="AA25" s="462" t="n">
        <v>0</v>
      </c>
      <c r="AB25" s="14" t="n"/>
      <c r="AC25" s="14" t="inlineStr">
        <is>
          <t> </t>
        </is>
      </c>
      <c r="AD25" s="14" t="n">
        <v>0</v>
      </c>
      <c r="AE25" s="14" t="n"/>
      <c r="AF25" s="14" t="inlineStr">
        <is>
          <t> </t>
        </is>
      </c>
      <c r="AG25" s="14" t="n">
        <v>0</v>
      </c>
      <c r="AH25" s="14" t="n"/>
      <c r="AI25" s="14" t="inlineStr">
        <is>
          <t> </t>
        </is>
      </c>
      <c r="AJ25" s="14" t="n">
        <v>0</v>
      </c>
      <c r="AK25" s="14" t="n"/>
      <c r="AL25" s="14" t="inlineStr">
        <is>
          <t> </t>
        </is>
      </c>
      <c r="AM25" s="14" t="n">
        <v>0</v>
      </c>
      <c r="AN25" s="14" t="n"/>
      <c r="AO25" s="14" t="inlineStr">
        <is>
          <t> </t>
        </is>
      </c>
      <c r="AP25" s="14" t="n">
        <v>0</v>
      </c>
      <c r="AQ25" s="14" t="n"/>
      <c r="AR25" s="14" t="inlineStr">
        <is>
          <t> </t>
        </is>
      </c>
      <c r="AS25" s="14" t="n">
        <v>0</v>
      </c>
      <c r="AT25" s="14" t="n"/>
      <c r="AU25" s="14" t="inlineStr">
        <is>
          <t> </t>
        </is>
      </c>
      <c r="AV25" s="14" t="n">
        <v>0</v>
      </c>
      <c r="AW25" s="14" t="n"/>
      <c r="AX25" s="14" t="inlineStr">
        <is>
          <t> </t>
        </is>
      </c>
      <c r="AY25" s="14" t="n">
        <v>0</v>
      </c>
      <c r="AZ25" s="14" t="n"/>
      <c r="BA25" s="14" t="inlineStr">
        <is>
          <t> </t>
        </is>
      </c>
      <c r="BB25" s="14" t="n">
        <v>0</v>
      </c>
      <c r="BC25" s="14" t="n"/>
      <c r="BD25" s="14" t="inlineStr">
        <is>
          <t> </t>
        </is>
      </c>
      <c r="BE25" s="14" t="n">
        <v>0</v>
      </c>
      <c r="BF25" s="14" t="n"/>
      <c r="BG25" s="14" t="inlineStr">
        <is>
          <t> </t>
        </is>
      </c>
      <c r="BH25" s="14" t="n">
        <v>0</v>
      </c>
      <c r="BI25" s="14" t="n"/>
      <c r="BJ25" s="14" t="inlineStr">
        <is>
          <t> </t>
        </is>
      </c>
      <c r="BK25" s="14" t="n">
        <v>0</v>
      </c>
    </row>
    <row r="26" ht="11.4" customHeight="1">
      <c r="A26" s="8" t="n"/>
      <c r="B26" s="9" t="inlineStr">
        <is>
          <t> </t>
        </is>
      </c>
      <c r="C26" s="8" t="inlineStr">
        <is>
          <t> </t>
        </is>
      </c>
      <c r="D26" s="8" t="inlineStr">
        <is>
          <t> </t>
        </is>
      </c>
      <c r="E26" s="8" t="inlineStr">
        <is>
          <t> </t>
        </is>
      </c>
      <c r="F26" s="8" t="inlineStr">
        <is>
          <t> </t>
        </is>
      </c>
      <c r="G26" s="10" t="inlineStr">
        <is>
          <t> </t>
        </is>
      </c>
      <c r="H26" s="8" t="inlineStr">
        <is>
          <t> </t>
        </is>
      </c>
      <c r="I26" s="8" t="n"/>
      <c r="J26" s="10" t="inlineStr">
        <is>
          <t> </t>
        </is>
      </c>
      <c r="K26" s="10" t="inlineStr">
        <is>
          <t> </t>
        </is>
      </c>
      <c r="L26" s="10" t="inlineStr">
        <is>
          <t> </t>
        </is>
      </c>
      <c r="M26" s="8" t="inlineStr">
        <is>
          <t> </t>
        </is>
      </c>
      <c r="N26" s="11" t="n"/>
      <c r="O26" s="12" t="n"/>
      <c r="P26" s="12" t="n"/>
      <c r="Q26" s="13" t="n">
        <v>0</v>
      </c>
      <c r="R26" s="14" t="inlineStr">
        <is>
          <t>Kg.</t>
        </is>
      </c>
      <c r="S26" s="14" t="n">
        <v>0</v>
      </c>
      <c r="T26" s="14" t="n"/>
      <c r="U26" s="14" t="inlineStr">
        <is>
          <t> </t>
        </is>
      </c>
      <c r="V26" s="455">
        <f>Q26-S26</f>
        <v/>
      </c>
      <c r="W26" s="482">
        <f>Y26+AD26+AG26+AJ26+AM26+AP26+AS26+AV26+AY26+BB26+BE26+BH26+BK26</f>
        <v/>
      </c>
      <c r="X26" s="457" t="n">
        <v>0</v>
      </c>
      <c r="Y26" s="458">
        <f>V26-X26-Z26-AA26</f>
        <v/>
      </c>
      <c r="Z26" s="459" t="n">
        <v>0</v>
      </c>
      <c r="AA26" s="462" t="n">
        <v>0</v>
      </c>
      <c r="AB26" s="14" t="n"/>
      <c r="AC26" s="14" t="inlineStr">
        <is>
          <t> </t>
        </is>
      </c>
      <c r="AD26" s="14" t="n">
        <v>0</v>
      </c>
      <c r="AE26" s="14" t="n"/>
      <c r="AF26" s="14" t="inlineStr">
        <is>
          <t> </t>
        </is>
      </c>
      <c r="AG26" s="14" t="n">
        <v>0</v>
      </c>
      <c r="AH26" s="14" t="n"/>
      <c r="AI26" s="14" t="inlineStr">
        <is>
          <t> </t>
        </is>
      </c>
      <c r="AJ26" s="14" t="n">
        <v>0</v>
      </c>
      <c r="AK26" s="14" t="n"/>
      <c r="AL26" s="14" t="inlineStr">
        <is>
          <t> </t>
        </is>
      </c>
      <c r="AM26" s="14" t="n">
        <v>0</v>
      </c>
      <c r="AN26" s="14" t="n"/>
      <c r="AO26" s="14" t="inlineStr">
        <is>
          <t> </t>
        </is>
      </c>
      <c r="AP26" s="14" t="n">
        <v>0</v>
      </c>
      <c r="AQ26" s="14" t="n"/>
      <c r="AR26" s="14" t="inlineStr">
        <is>
          <t> </t>
        </is>
      </c>
      <c r="AS26" s="14" t="n">
        <v>0</v>
      </c>
      <c r="AT26" s="14" t="n"/>
      <c r="AU26" s="14" t="inlineStr">
        <is>
          <t> </t>
        </is>
      </c>
      <c r="AV26" s="14" t="n">
        <v>0</v>
      </c>
      <c r="AW26" s="14" t="n"/>
      <c r="AX26" s="14" t="inlineStr">
        <is>
          <t> </t>
        </is>
      </c>
      <c r="AY26" s="14" t="n">
        <v>0</v>
      </c>
      <c r="AZ26" s="14" t="n"/>
      <c r="BA26" s="14" t="inlineStr">
        <is>
          <t> </t>
        </is>
      </c>
      <c r="BB26" s="14" t="n">
        <v>0</v>
      </c>
      <c r="BC26" s="14" t="n"/>
      <c r="BD26" s="14" t="inlineStr">
        <is>
          <t> </t>
        </is>
      </c>
      <c r="BE26" s="14" t="n">
        <v>0</v>
      </c>
      <c r="BF26" s="14" t="n"/>
      <c r="BG26" s="14" t="inlineStr">
        <is>
          <t> </t>
        </is>
      </c>
      <c r="BH26" s="14" t="n">
        <v>0</v>
      </c>
      <c r="BI26" s="14" t="n"/>
      <c r="BJ26" s="14" t="inlineStr">
        <is>
          <t> </t>
        </is>
      </c>
      <c r="BK26" s="14" t="n">
        <v>0</v>
      </c>
    </row>
    <row r="27" ht="11.4" customHeight="1">
      <c r="A27" s="8" t="n"/>
      <c r="B27" s="9" t="inlineStr">
        <is>
          <t> </t>
        </is>
      </c>
      <c r="C27" s="8" t="inlineStr">
        <is>
          <t> </t>
        </is>
      </c>
      <c r="D27" s="8" t="inlineStr">
        <is>
          <t> </t>
        </is>
      </c>
      <c r="E27" s="8" t="inlineStr">
        <is>
          <t> </t>
        </is>
      </c>
      <c r="F27" s="8" t="inlineStr">
        <is>
          <t> </t>
        </is>
      </c>
      <c r="G27" s="10" t="inlineStr">
        <is>
          <t> </t>
        </is>
      </c>
      <c r="H27" s="8" t="inlineStr">
        <is>
          <t> </t>
        </is>
      </c>
      <c r="I27" s="8" t="n"/>
      <c r="J27" s="10" t="inlineStr">
        <is>
          <t> </t>
        </is>
      </c>
      <c r="K27" s="10" t="inlineStr">
        <is>
          <t> </t>
        </is>
      </c>
      <c r="L27" s="10" t="inlineStr">
        <is>
          <t> </t>
        </is>
      </c>
      <c r="M27" s="8" t="inlineStr">
        <is>
          <t> </t>
        </is>
      </c>
      <c r="N27" s="11" t="n"/>
      <c r="O27" s="12" t="n"/>
      <c r="P27" s="12" t="n"/>
      <c r="Q27" s="13" t="n">
        <v>0</v>
      </c>
      <c r="R27" s="14" t="inlineStr">
        <is>
          <t>Kg.</t>
        </is>
      </c>
      <c r="S27" s="14" t="n">
        <v>0</v>
      </c>
      <c r="T27" s="14" t="n"/>
      <c r="U27" s="14" t="inlineStr">
        <is>
          <t> </t>
        </is>
      </c>
      <c r="V27" s="455">
        <f>Q27-S27</f>
        <v/>
      </c>
      <c r="W27" s="482">
        <f>Y27+AD27+AG27+AJ27+AM27+AP27+AS27+AV27+AY27+BB27+BE27+BH27+BK27</f>
        <v/>
      </c>
      <c r="X27" s="457" t="n">
        <v>0</v>
      </c>
      <c r="Y27" s="458">
        <f>V27-X27-Z27-AA27</f>
        <v/>
      </c>
      <c r="Z27" s="459" t="n">
        <v>0</v>
      </c>
      <c r="AA27" s="462" t="n">
        <v>0</v>
      </c>
      <c r="AB27" s="14" t="n"/>
      <c r="AC27" s="14" t="inlineStr">
        <is>
          <t> </t>
        </is>
      </c>
      <c r="AD27" s="14" t="n">
        <v>0</v>
      </c>
      <c r="AE27" s="14" t="n"/>
      <c r="AF27" s="14" t="inlineStr">
        <is>
          <t> </t>
        </is>
      </c>
      <c r="AG27" s="14" t="n">
        <v>0</v>
      </c>
      <c r="AH27" s="14" t="n"/>
      <c r="AI27" s="14" t="inlineStr">
        <is>
          <t> </t>
        </is>
      </c>
      <c r="AJ27" s="14" t="n">
        <v>0</v>
      </c>
      <c r="AK27" s="14" t="n"/>
      <c r="AL27" s="14" t="inlineStr">
        <is>
          <t> </t>
        </is>
      </c>
      <c r="AM27" s="14" t="n">
        <v>0</v>
      </c>
      <c r="AN27" s="14" t="n"/>
      <c r="AO27" s="14" t="inlineStr">
        <is>
          <t> </t>
        </is>
      </c>
      <c r="AP27" s="14" t="n">
        <v>0</v>
      </c>
      <c r="AQ27" s="14" t="n"/>
      <c r="AR27" s="14" t="inlineStr">
        <is>
          <t> </t>
        </is>
      </c>
      <c r="AS27" s="14" t="n">
        <v>0</v>
      </c>
      <c r="AT27" s="14" t="n"/>
      <c r="AU27" s="14" t="inlineStr">
        <is>
          <t> </t>
        </is>
      </c>
      <c r="AV27" s="14" t="n">
        <v>0</v>
      </c>
      <c r="AW27" s="14" t="n"/>
      <c r="AX27" s="14" t="inlineStr">
        <is>
          <t> </t>
        </is>
      </c>
      <c r="AY27" s="14" t="n">
        <v>0</v>
      </c>
      <c r="AZ27" s="14" t="n"/>
      <c r="BA27" s="14" t="inlineStr">
        <is>
          <t> </t>
        </is>
      </c>
      <c r="BB27" s="14" t="n">
        <v>0</v>
      </c>
      <c r="BC27" s="14" t="n"/>
      <c r="BD27" s="14" t="inlineStr">
        <is>
          <t> </t>
        </is>
      </c>
      <c r="BE27" s="14" t="n">
        <v>0</v>
      </c>
      <c r="BF27" s="14" t="n"/>
      <c r="BG27" s="14" t="inlineStr">
        <is>
          <t> </t>
        </is>
      </c>
      <c r="BH27" s="14" t="n">
        <v>0</v>
      </c>
      <c r="BI27" s="14" t="n"/>
      <c r="BJ27" s="14" t="inlineStr">
        <is>
          <t> </t>
        </is>
      </c>
      <c r="BK27" s="14" t="n">
        <v>0</v>
      </c>
    </row>
    <row r="28" ht="11.4" customHeight="1">
      <c r="A28" s="8" t="n"/>
      <c r="B28" s="9" t="inlineStr">
        <is>
          <t> </t>
        </is>
      </c>
      <c r="C28" s="8" t="inlineStr">
        <is>
          <t> </t>
        </is>
      </c>
      <c r="D28" s="8" t="inlineStr">
        <is>
          <t> </t>
        </is>
      </c>
      <c r="E28" s="8" t="inlineStr">
        <is>
          <t> </t>
        </is>
      </c>
      <c r="F28" s="8" t="inlineStr">
        <is>
          <t> </t>
        </is>
      </c>
      <c r="G28" s="10" t="inlineStr">
        <is>
          <t> </t>
        </is>
      </c>
      <c r="H28" s="8" t="inlineStr">
        <is>
          <t> </t>
        </is>
      </c>
      <c r="I28" s="8" t="n"/>
      <c r="J28" s="10" t="inlineStr">
        <is>
          <t> </t>
        </is>
      </c>
      <c r="K28" s="10" t="inlineStr">
        <is>
          <t> </t>
        </is>
      </c>
      <c r="L28" s="10" t="inlineStr">
        <is>
          <t> </t>
        </is>
      </c>
      <c r="M28" s="8" t="inlineStr">
        <is>
          <t> </t>
        </is>
      </c>
      <c r="N28" s="11" t="n"/>
      <c r="O28" s="12" t="n"/>
      <c r="P28" s="12" t="n"/>
      <c r="Q28" s="13" t="n">
        <v>0</v>
      </c>
      <c r="R28" s="14" t="inlineStr">
        <is>
          <t>Kg.</t>
        </is>
      </c>
      <c r="S28" s="14" t="n">
        <v>0</v>
      </c>
      <c r="T28" s="14" t="n"/>
      <c r="U28" s="14" t="inlineStr">
        <is>
          <t> </t>
        </is>
      </c>
      <c r="V28" s="455">
        <f>Q28-S28</f>
        <v/>
      </c>
      <c r="W28" s="482">
        <f>Y28+AD28+AG28+AJ28+AM28+AP28+AS28+AV28+AY28+BB28+BE28+BH28+BK28</f>
        <v/>
      </c>
      <c r="X28" s="457" t="n">
        <v>0</v>
      </c>
      <c r="Y28" s="458">
        <f>V28-X28-Z28-AA28</f>
        <v/>
      </c>
      <c r="Z28" s="459" t="n">
        <v>0</v>
      </c>
      <c r="AA28" s="462" t="n">
        <v>0</v>
      </c>
      <c r="AB28" s="14" t="n"/>
      <c r="AC28" s="14" t="inlineStr">
        <is>
          <t> </t>
        </is>
      </c>
      <c r="AD28" s="14" t="n">
        <v>0</v>
      </c>
      <c r="AE28" s="14" t="n"/>
      <c r="AF28" s="14" t="inlineStr">
        <is>
          <t> </t>
        </is>
      </c>
      <c r="AG28" s="14" t="n">
        <v>0</v>
      </c>
      <c r="AH28" s="14" t="n"/>
      <c r="AI28" s="14" t="inlineStr">
        <is>
          <t> </t>
        </is>
      </c>
      <c r="AJ28" s="14" t="n">
        <v>0</v>
      </c>
      <c r="AK28" s="14" t="n"/>
      <c r="AL28" s="14" t="inlineStr">
        <is>
          <t> </t>
        </is>
      </c>
      <c r="AM28" s="14" t="n">
        <v>0</v>
      </c>
      <c r="AN28" s="14" t="n"/>
      <c r="AO28" s="14" t="inlineStr">
        <is>
          <t> </t>
        </is>
      </c>
      <c r="AP28" s="14" t="n">
        <v>0</v>
      </c>
      <c r="AQ28" s="14" t="n"/>
      <c r="AR28" s="14" t="inlineStr">
        <is>
          <t> </t>
        </is>
      </c>
      <c r="AS28" s="14" t="n">
        <v>0</v>
      </c>
      <c r="AT28" s="14" t="n"/>
      <c r="AU28" s="14" t="inlineStr">
        <is>
          <t> </t>
        </is>
      </c>
      <c r="AV28" s="14" t="n">
        <v>0</v>
      </c>
      <c r="AW28" s="14" t="n"/>
      <c r="AX28" s="14" t="inlineStr">
        <is>
          <t> </t>
        </is>
      </c>
      <c r="AY28" s="14" t="n">
        <v>0</v>
      </c>
      <c r="AZ28" s="14" t="n"/>
      <c r="BA28" s="14" t="inlineStr">
        <is>
          <t> </t>
        </is>
      </c>
      <c r="BB28" s="14" t="n">
        <v>0</v>
      </c>
      <c r="BC28" s="14" t="n"/>
      <c r="BD28" s="14" t="inlineStr">
        <is>
          <t> </t>
        </is>
      </c>
      <c r="BE28" s="14" t="n">
        <v>0</v>
      </c>
      <c r="BF28" s="14" t="n"/>
      <c r="BG28" s="14" t="inlineStr">
        <is>
          <t> </t>
        </is>
      </c>
      <c r="BH28" s="14" t="n">
        <v>0</v>
      </c>
      <c r="BI28" s="14" t="n"/>
      <c r="BJ28" s="14" t="inlineStr">
        <is>
          <t> </t>
        </is>
      </c>
      <c r="BK28" s="14" t="n">
        <v>0</v>
      </c>
    </row>
    <row r="29" ht="11.4" customHeight="1">
      <c r="A29" s="8" t="n"/>
      <c r="B29" s="9" t="inlineStr">
        <is>
          <t> </t>
        </is>
      </c>
      <c r="C29" s="8" t="inlineStr">
        <is>
          <t> </t>
        </is>
      </c>
      <c r="D29" s="8" t="inlineStr">
        <is>
          <t> </t>
        </is>
      </c>
      <c r="E29" s="8" t="inlineStr">
        <is>
          <t> </t>
        </is>
      </c>
      <c r="F29" s="8" t="inlineStr">
        <is>
          <t> </t>
        </is>
      </c>
      <c r="G29" s="10" t="inlineStr">
        <is>
          <t> </t>
        </is>
      </c>
      <c r="H29" s="8" t="inlineStr">
        <is>
          <t> </t>
        </is>
      </c>
      <c r="I29" s="8" t="n"/>
      <c r="J29" s="10" t="inlineStr">
        <is>
          <t> </t>
        </is>
      </c>
      <c r="K29" s="10" t="inlineStr">
        <is>
          <t> </t>
        </is>
      </c>
      <c r="L29" s="10" t="inlineStr">
        <is>
          <t> </t>
        </is>
      </c>
      <c r="M29" s="8" t="inlineStr">
        <is>
          <t> </t>
        </is>
      </c>
      <c r="N29" s="11" t="n"/>
      <c r="O29" s="12" t="n"/>
      <c r="P29" s="12" t="n"/>
      <c r="Q29" s="13" t="n">
        <v>0</v>
      </c>
      <c r="R29" s="14" t="inlineStr">
        <is>
          <t>Kg.</t>
        </is>
      </c>
      <c r="S29" s="14" t="n">
        <v>0</v>
      </c>
      <c r="T29" s="14" t="n"/>
      <c r="U29" s="14" t="inlineStr">
        <is>
          <t> </t>
        </is>
      </c>
      <c r="V29" s="455">
        <f>Q29-S29</f>
        <v/>
      </c>
      <c r="W29" s="482">
        <f>Y29+AD29+AG29+AJ29+AM29+AP29+AS29+AV29+AY29+BB29+BE29+BH29+BK29</f>
        <v/>
      </c>
      <c r="X29" s="457" t="n">
        <v>0</v>
      </c>
      <c r="Y29" s="458">
        <f>V29-X29-Z29-AA29</f>
        <v/>
      </c>
      <c r="Z29" s="459" t="n">
        <v>0</v>
      </c>
      <c r="AA29" s="462" t="n">
        <v>0</v>
      </c>
      <c r="AB29" s="14" t="n"/>
      <c r="AC29" s="14" t="inlineStr">
        <is>
          <t> </t>
        </is>
      </c>
      <c r="AD29" s="14" t="n">
        <v>0</v>
      </c>
      <c r="AE29" s="14" t="n"/>
      <c r="AF29" s="14" t="inlineStr">
        <is>
          <t> </t>
        </is>
      </c>
      <c r="AG29" s="14" t="n">
        <v>0</v>
      </c>
      <c r="AH29" s="14" t="n"/>
      <c r="AI29" s="14" t="inlineStr">
        <is>
          <t> </t>
        </is>
      </c>
      <c r="AJ29" s="14" t="n">
        <v>0</v>
      </c>
      <c r="AK29" s="14" t="n"/>
      <c r="AL29" s="14" t="inlineStr">
        <is>
          <t> </t>
        </is>
      </c>
      <c r="AM29" s="14" t="n">
        <v>0</v>
      </c>
      <c r="AN29" s="14" t="n"/>
      <c r="AO29" s="14" t="inlineStr">
        <is>
          <t> </t>
        </is>
      </c>
      <c r="AP29" s="14" t="n">
        <v>0</v>
      </c>
      <c r="AQ29" s="14" t="n"/>
      <c r="AR29" s="14" t="inlineStr">
        <is>
          <t> </t>
        </is>
      </c>
      <c r="AS29" s="14" t="n">
        <v>0</v>
      </c>
      <c r="AT29" s="14" t="n"/>
      <c r="AU29" s="14" t="inlineStr">
        <is>
          <t> </t>
        </is>
      </c>
      <c r="AV29" s="14" t="n">
        <v>0</v>
      </c>
      <c r="AW29" s="14" t="n"/>
      <c r="AX29" s="14" t="inlineStr">
        <is>
          <t> </t>
        </is>
      </c>
      <c r="AY29" s="14" t="n">
        <v>0</v>
      </c>
      <c r="AZ29" s="14" t="n"/>
      <c r="BA29" s="14" t="inlineStr">
        <is>
          <t> </t>
        </is>
      </c>
      <c r="BB29" s="14" t="n">
        <v>0</v>
      </c>
      <c r="BC29" s="14" t="n"/>
      <c r="BD29" s="14" t="inlineStr">
        <is>
          <t> </t>
        </is>
      </c>
      <c r="BE29" s="14" t="n">
        <v>0</v>
      </c>
      <c r="BF29" s="14" t="n"/>
      <c r="BG29" s="14" t="inlineStr">
        <is>
          <t> </t>
        </is>
      </c>
      <c r="BH29" s="14" t="n">
        <v>0</v>
      </c>
      <c r="BI29" s="14" t="n"/>
      <c r="BJ29" s="14" t="inlineStr">
        <is>
          <t> </t>
        </is>
      </c>
      <c r="BK29" s="14" t="n">
        <v>0</v>
      </c>
    </row>
    <row r="30" ht="11.4" customHeight="1">
      <c r="A30" s="8" t="n"/>
      <c r="B30" s="9" t="inlineStr">
        <is>
          <t> </t>
        </is>
      </c>
      <c r="C30" s="8" t="inlineStr">
        <is>
          <t> </t>
        </is>
      </c>
      <c r="D30" s="8" t="inlineStr">
        <is>
          <t> </t>
        </is>
      </c>
      <c r="E30" s="8" t="inlineStr">
        <is>
          <t> </t>
        </is>
      </c>
      <c r="F30" s="8" t="inlineStr">
        <is>
          <t> </t>
        </is>
      </c>
      <c r="G30" s="10" t="inlineStr">
        <is>
          <t> </t>
        </is>
      </c>
      <c r="H30" s="8" t="inlineStr">
        <is>
          <t> </t>
        </is>
      </c>
      <c r="I30" s="8" t="n"/>
      <c r="J30" s="10" t="inlineStr">
        <is>
          <t> </t>
        </is>
      </c>
      <c r="K30" s="10" t="inlineStr">
        <is>
          <t> </t>
        </is>
      </c>
      <c r="L30" s="10" t="inlineStr">
        <is>
          <t> </t>
        </is>
      </c>
      <c r="M30" s="8" t="inlineStr">
        <is>
          <t> </t>
        </is>
      </c>
      <c r="N30" s="11" t="n"/>
      <c r="O30" s="12" t="n"/>
      <c r="P30" s="12" t="n"/>
      <c r="Q30" s="13" t="n">
        <v>0</v>
      </c>
      <c r="R30" s="14" t="inlineStr">
        <is>
          <t>Kg.</t>
        </is>
      </c>
      <c r="S30" s="14" t="n">
        <v>0</v>
      </c>
      <c r="T30" s="14" t="n"/>
      <c r="U30" s="14" t="inlineStr">
        <is>
          <t> </t>
        </is>
      </c>
      <c r="V30" s="455">
        <f>Q30-S30</f>
        <v/>
      </c>
      <c r="W30" s="482">
        <f>Y30+AD30+AG30+AJ30+AM30+AP30+AS30+AV30+AY30+BB30+BE30+BH30+BK30</f>
        <v/>
      </c>
      <c r="X30" s="457" t="n">
        <v>0</v>
      </c>
      <c r="Y30" s="458">
        <f>V30-X30-Z30-AA30</f>
        <v/>
      </c>
      <c r="Z30" s="459" t="n">
        <v>0</v>
      </c>
      <c r="AA30" s="462" t="n">
        <v>0</v>
      </c>
      <c r="AB30" s="14" t="n"/>
      <c r="AC30" s="14" t="inlineStr">
        <is>
          <t> </t>
        </is>
      </c>
      <c r="AD30" s="14" t="n">
        <v>0</v>
      </c>
      <c r="AE30" s="14" t="n"/>
      <c r="AF30" s="14" t="inlineStr">
        <is>
          <t> </t>
        </is>
      </c>
      <c r="AG30" s="14" t="n">
        <v>0</v>
      </c>
      <c r="AH30" s="14" t="n"/>
      <c r="AI30" s="14" t="inlineStr">
        <is>
          <t> </t>
        </is>
      </c>
      <c r="AJ30" s="14" t="n">
        <v>0</v>
      </c>
      <c r="AK30" s="14" t="n"/>
      <c r="AL30" s="14" t="inlineStr">
        <is>
          <t> </t>
        </is>
      </c>
      <c r="AM30" s="14" t="n">
        <v>0</v>
      </c>
      <c r="AN30" s="14" t="n"/>
      <c r="AO30" s="14" t="inlineStr">
        <is>
          <t> </t>
        </is>
      </c>
      <c r="AP30" s="14" t="n">
        <v>0</v>
      </c>
      <c r="AQ30" s="14" t="n"/>
      <c r="AR30" s="14" t="inlineStr">
        <is>
          <t> </t>
        </is>
      </c>
      <c r="AS30" s="14" t="n">
        <v>0</v>
      </c>
      <c r="AT30" s="14" t="n"/>
      <c r="AU30" s="14" t="inlineStr">
        <is>
          <t> </t>
        </is>
      </c>
      <c r="AV30" s="14" t="n">
        <v>0</v>
      </c>
      <c r="AW30" s="14" t="n"/>
      <c r="AX30" s="14" t="inlineStr">
        <is>
          <t> </t>
        </is>
      </c>
      <c r="AY30" s="14" t="n">
        <v>0</v>
      </c>
      <c r="AZ30" s="14" t="n"/>
      <c r="BA30" s="14" t="inlineStr">
        <is>
          <t> </t>
        </is>
      </c>
      <c r="BB30" s="14" t="n">
        <v>0</v>
      </c>
      <c r="BC30" s="14" t="n"/>
      <c r="BD30" s="14" t="inlineStr">
        <is>
          <t> </t>
        </is>
      </c>
      <c r="BE30" s="14" t="n">
        <v>0</v>
      </c>
      <c r="BF30" s="14" t="n"/>
      <c r="BG30" s="14" t="inlineStr">
        <is>
          <t> </t>
        </is>
      </c>
      <c r="BH30" s="14" t="n">
        <v>0</v>
      </c>
      <c r="BI30" s="14" t="n"/>
      <c r="BJ30" s="14" t="inlineStr">
        <is>
          <t> </t>
        </is>
      </c>
      <c r="BK30" s="14" t="n">
        <v>0</v>
      </c>
    </row>
    <row r="31" ht="11.4" customHeight="1">
      <c r="A31" s="8" t="n"/>
      <c r="B31" s="9" t="inlineStr">
        <is>
          <t> </t>
        </is>
      </c>
      <c r="C31" s="8" t="inlineStr">
        <is>
          <t> </t>
        </is>
      </c>
      <c r="D31" s="8" t="inlineStr">
        <is>
          <t> </t>
        </is>
      </c>
      <c r="E31" s="8" t="inlineStr">
        <is>
          <t> </t>
        </is>
      </c>
      <c r="F31" s="8" t="inlineStr">
        <is>
          <t> </t>
        </is>
      </c>
      <c r="G31" s="10" t="inlineStr">
        <is>
          <t> </t>
        </is>
      </c>
      <c r="H31" s="8" t="inlineStr">
        <is>
          <t> </t>
        </is>
      </c>
      <c r="I31" s="8" t="n"/>
      <c r="J31" s="10" t="inlineStr">
        <is>
          <t> </t>
        </is>
      </c>
      <c r="K31" s="10" t="inlineStr">
        <is>
          <t> </t>
        </is>
      </c>
      <c r="L31" s="10" t="inlineStr">
        <is>
          <t> </t>
        </is>
      </c>
      <c r="M31" s="8" t="inlineStr">
        <is>
          <t> </t>
        </is>
      </c>
      <c r="N31" s="11" t="n"/>
      <c r="O31" s="12" t="n"/>
      <c r="P31" s="12" t="n"/>
      <c r="Q31" s="13" t="n">
        <v>0</v>
      </c>
      <c r="R31" s="14" t="inlineStr">
        <is>
          <t>Kg.</t>
        </is>
      </c>
      <c r="S31" s="14" t="n">
        <v>0</v>
      </c>
      <c r="T31" s="14" t="n"/>
      <c r="U31" s="14" t="inlineStr">
        <is>
          <t> </t>
        </is>
      </c>
      <c r="V31" s="455">
        <f>Q31-S31</f>
        <v/>
      </c>
      <c r="W31" s="482">
        <f>Y31+AD31+AG31+AJ31+AM31+AP31+AS31+AV31+AY31+BB31+BE31+BH31+BK31</f>
        <v/>
      </c>
      <c r="X31" s="457" t="n">
        <v>0</v>
      </c>
      <c r="Y31" s="458">
        <f>V31-X31-Z31-AA31</f>
        <v/>
      </c>
      <c r="Z31" s="459" t="n">
        <v>0</v>
      </c>
      <c r="AA31" s="462" t="n">
        <v>0</v>
      </c>
      <c r="AB31" s="14" t="n"/>
      <c r="AC31" s="14" t="inlineStr">
        <is>
          <t> </t>
        </is>
      </c>
      <c r="AD31" s="14" t="n">
        <v>0</v>
      </c>
      <c r="AE31" s="14" t="n"/>
      <c r="AF31" s="14" t="inlineStr">
        <is>
          <t> </t>
        </is>
      </c>
      <c r="AG31" s="14" t="n">
        <v>0</v>
      </c>
      <c r="AH31" s="14" t="n"/>
      <c r="AI31" s="14" t="inlineStr">
        <is>
          <t> </t>
        </is>
      </c>
      <c r="AJ31" s="14" t="n">
        <v>0</v>
      </c>
      <c r="AK31" s="14" t="n"/>
      <c r="AL31" s="14" t="inlineStr">
        <is>
          <t> </t>
        </is>
      </c>
      <c r="AM31" s="14" t="n">
        <v>0</v>
      </c>
      <c r="AN31" s="14" t="n"/>
      <c r="AO31" s="14" t="inlineStr">
        <is>
          <t> </t>
        </is>
      </c>
      <c r="AP31" s="14" t="n">
        <v>0</v>
      </c>
      <c r="AQ31" s="14" t="n"/>
      <c r="AR31" s="14" t="inlineStr">
        <is>
          <t> </t>
        </is>
      </c>
      <c r="AS31" s="14" t="n">
        <v>0</v>
      </c>
      <c r="AT31" s="14" t="n"/>
      <c r="AU31" s="14" t="inlineStr">
        <is>
          <t> </t>
        </is>
      </c>
      <c r="AV31" s="14" t="n">
        <v>0</v>
      </c>
      <c r="AW31" s="14" t="n"/>
      <c r="AX31" s="14" t="inlineStr">
        <is>
          <t> </t>
        </is>
      </c>
      <c r="AY31" s="14" t="n">
        <v>0</v>
      </c>
      <c r="AZ31" s="14" t="n"/>
      <c r="BA31" s="14" t="inlineStr">
        <is>
          <t> </t>
        </is>
      </c>
      <c r="BB31" s="14" t="n">
        <v>0</v>
      </c>
      <c r="BC31" s="14" t="n"/>
      <c r="BD31" s="14" t="inlineStr">
        <is>
          <t> </t>
        </is>
      </c>
      <c r="BE31" s="14" t="n">
        <v>0</v>
      </c>
      <c r="BF31" s="14" t="n"/>
      <c r="BG31" s="14" t="inlineStr">
        <is>
          <t> </t>
        </is>
      </c>
      <c r="BH31" s="14" t="n">
        <v>0</v>
      </c>
      <c r="BI31" s="14" t="n"/>
      <c r="BJ31" s="14" t="inlineStr">
        <is>
          <t> </t>
        </is>
      </c>
      <c r="BK31" s="14" t="n">
        <v>0</v>
      </c>
    </row>
    <row r="32" ht="11.4" customHeight="1">
      <c r="A32" s="8" t="n"/>
      <c r="B32" s="9" t="inlineStr">
        <is>
          <t> </t>
        </is>
      </c>
      <c r="C32" s="8" t="inlineStr">
        <is>
          <t> </t>
        </is>
      </c>
      <c r="D32" s="8" t="inlineStr">
        <is>
          <t> </t>
        </is>
      </c>
      <c r="E32" s="8" t="inlineStr">
        <is>
          <t> </t>
        </is>
      </c>
      <c r="F32" s="8" t="inlineStr">
        <is>
          <t> </t>
        </is>
      </c>
      <c r="G32" s="10" t="inlineStr">
        <is>
          <t> </t>
        </is>
      </c>
      <c r="H32" s="8" t="inlineStr">
        <is>
          <t> </t>
        </is>
      </c>
      <c r="I32" s="8" t="n"/>
      <c r="J32" s="10" t="inlineStr">
        <is>
          <t> </t>
        </is>
      </c>
      <c r="K32" s="10" t="inlineStr">
        <is>
          <t> </t>
        </is>
      </c>
      <c r="L32" s="10" t="inlineStr">
        <is>
          <t> </t>
        </is>
      </c>
      <c r="M32" s="8" t="inlineStr">
        <is>
          <t> </t>
        </is>
      </c>
      <c r="N32" s="11" t="n"/>
      <c r="O32" s="12" t="n"/>
      <c r="P32" s="12" t="n"/>
      <c r="Q32" s="13" t="n">
        <v>0</v>
      </c>
      <c r="R32" s="14" t="inlineStr">
        <is>
          <t>Kg.</t>
        </is>
      </c>
      <c r="S32" s="14" t="n">
        <v>0</v>
      </c>
      <c r="T32" s="14" t="n"/>
      <c r="U32" s="14" t="inlineStr">
        <is>
          <t> </t>
        </is>
      </c>
      <c r="V32" s="455">
        <f>Q32-S32</f>
        <v/>
      </c>
      <c r="W32" s="482">
        <f>Y32+AD32+AG32+AJ32+AM32+AP32+AS32+AV32+AY32+BB32+BE32+BH32+BK32</f>
        <v/>
      </c>
      <c r="X32" s="457" t="n">
        <v>0</v>
      </c>
      <c r="Y32" s="458">
        <f>V32-X32-Z32-AA32</f>
        <v/>
      </c>
      <c r="Z32" s="459" t="n">
        <v>0</v>
      </c>
      <c r="AA32" s="462" t="n">
        <v>0</v>
      </c>
      <c r="AB32" s="14" t="n"/>
      <c r="AC32" s="14" t="inlineStr">
        <is>
          <t> </t>
        </is>
      </c>
      <c r="AD32" s="14" t="n">
        <v>0</v>
      </c>
      <c r="AE32" s="14" t="n"/>
      <c r="AF32" s="14" t="inlineStr">
        <is>
          <t> </t>
        </is>
      </c>
      <c r="AG32" s="14" t="n">
        <v>0</v>
      </c>
      <c r="AH32" s="14" t="n"/>
      <c r="AI32" s="14" t="inlineStr">
        <is>
          <t> </t>
        </is>
      </c>
      <c r="AJ32" s="14" t="n">
        <v>0</v>
      </c>
      <c r="AK32" s="14" t="n"/>
      <c r="AL32" s="14" t="inlineStr">
        <is>
          <t> </t>
        </is>
      </c>
      <c r="AM32" s="14" t="n">
        <v>0</v>
      </c>
      <c r="AN32" s="14" t="n"/>
      <c r="AO32" s="14" t="inlineStr">
        <is>
          <t> </t>
        </is>
      </c>
      <c r="AP32" s="14" t="n">
        <v>0</v>
      </c>
      <c r="AQ32" s="14" t="n"/>
      <c r="AR32" s="14" t="inlineStr">
        <is>
          <t> </t>
        </is>
      </c>
      <c r="AS32" s="14" t="n">
        <v>0</v>
      </c>
      <c r="AT32" s="14" t="n"/>
      <c r="AU32" s="14" t="inlineStr">
        <is>
          <t> </t>
        </is>
      </c>
      <c r="AV32" s="14" t="n">
        <v>0</v>
      </c>
      <c r="AW32" s="14" t="n"/>
      <c r="AX32" s="14" t="inlineStr">
        <is>
          <t> </t>
        </is>
      </c>
      <c r="AY32" s="14" t="n">
        <v>0</v>
      </c>
      <c r="AZ32" s="14" t="n"/>
      <c r="BA32" s="14" t="inlineStr">
        <is>
          <t> </t>
        </is>
      </c>
      <c r="BB32" s="14" t="n">
        <v>0</v>
      </c>
      <c r="BC32" s="14" t="n"/>
      <c r="BD32" s="14" t="inlineStr">
        <is>
          <t> </t>
        </is>
      </c>
      <c r="BE32" s="14" t="n">
        <v>0</v>
      </c>
      <c r="BF32" s="14" t="n"/>
      <c r="BG32" s="14" t="inlineStr">
        <is>
          <t> </t>
        </is>
      </c>
      <c r="BH32" s="14" t="n">
        <v>0</v>
      </c>
      <c r="BI32" s="14" t="n"/>
      <c r="BJ32" s="14" t="inlineStr">
        <is>
          <t> </t>
        </is>
      </c>
      <c r="BK32" s="14" t="n">
        <v>0</v>
      </c>
    </row>
    <row r="33" ht="11.4" customHeight="1">
      <c r="A33" s="8" t="n"/>
      <c r="B33" s="9" t="inlineStr">
        <is>
          <t> </t>
        </is>
      </c>
      <c r="C33" s="8" t="inlineStr">
        <is>
          <t> </t>
        </is>
      </c>
      <c r="D33" s="8" t="inlineStr">
        <is>
          <t> </t>
        </is>
      </c>
      <c r="E33" s="8" t="inlineStr">
        <is>
          <t> </t>
        </is>
      </c>
      <c r="F33" s="8" t="inlineStr">
        <is>
          <t> </t>
        </is>
      </c>
      <c r="G33" s="10" t="inlineStr">
        <is>
          <t> </t>
        </is>
      </c>
      <c r="H33" s="8" t="inlineStr">
        <is>
          <t> </t>
        </is>
      </c>
      <c r="I33" s="8" t="n"/>
      <c r="J33" s="10" t="inlineStr">
        <is>
          <t> </t>
        </is>
      </c>
      <c r="K33" s="10" t="inlineStr">
        <is>
          <t> </t>
        </is>
      </c>
      <c r="L33" s="10" t="inlineStr">
        <is>
          <t> </t>
        </is>
      </c>
      <c r="M33" s="8" t="inlineStr">
        <is>
          <t> </t>
        </is>
      </c>
      <c r="N33" s="11" t="n"/>
      <c r="O33" s="12" t="n"/>
      <c r="P33" s="12" t="n"/>
      <c r="Q33" s="13" t="n">
        <v>0</v>
      </c>
      <c r="R33" s="14" t="inlineStr">
        <is>
          <t>Kg.</t>
        </is>
      </c>
      <c r="S33" s="14" t="n">
        <v>0</v>
      </c>
      <c r="T33" s="14" t="n"/>
      <c r="U33" s="14" t="inlineStr">
        <is>
          <t> </t>
        </is>
      </c>
      <c r="V33" s="455">
        <f>Q33-S33</f>
        <v/>
      </c>
      <c r="W33" s="482">
        <f>Y33+AD33+AG33+AJ33+AM33+AP33+AS33+AV33+AY33+BB33+BE33+BH33+BK33</f>
        <v/>
      </c>
      <c r="X33" s="457" t="n">
        <v>0</v>
      </c>
      <c r="Y33" s="458">
        <f>V33-X33-Z33-AA33</f>
        <v/>
      </c>
      <c r="Z33" s="459" t="n">
        <v>0</v>
      </c>
      <c r="AA33" s="462" t="n">
        <v>0</v>
      </c>
      <c r="AB33" s="14" t="n"/>
      <c r="AC33" s="14" t="inlineStr">
        <is>
          <t> </t>
        </is>
      </c>
      <c r="AD33" s="14" t="n">
        <v>0</v>
      </c>
      <c r="AE33" s="14" t="n"/>
      <c r="AF33" s="14" t="inlineStr">
        <is>
          <t> </t>
        </is>
      </c>
      <c r="AG33" s="14" t="n">
        <v>0</v>
      </c>
      <c r="AH33" s="14" t="n"/>
      <c r="AI33" s="14" t="inlineStr">
        <is>
          <t> </t>
        </is>
      </c>
      <c r="AJ33" s="14" t="n">
        <v>0</v>
      </c>
      <c r="AK33" s="14" t="n"/>
      <c r="AL33" s="14" t="inlineStr">
        <is>
          <t> </t>
        </is>
      </c>
      <c r="AM33" s="14" t="n">
        <v>0</v>
      </c>
      <c r="AN33" s="14" t="n"/>
      <c r="AO33" s="14" t="inlineStr">
        <is>
          <t> </t>
        </is>
      </c>
      <c r="AP33" s="14" t="n">
        <v>0</v>
      </c>
      <c r="AQ33" s="14" t="n"/>
      <c r="AR33" s="14" t="inlineStr">
        <is>
          <t> </t>
        </is>
      </c>
      <c r="AS33" s="14" t="n">
        <v>0</v>
      </c>
      <c r="AT33" s="14" t="n"/>
      <c r="AU33" s="14" t="inlineStr">
        <is>
          <t> </t>
        </is>
      </c>
      <c r="AV33" s="14" t="n">
        <v>0</v>
      </c>
      <c r="AW33" s="14" t="n"/>
      <c r="AX33" s="14" t="inlineStr">
        <is>
          <t> </t>
        </is>
      </c>
      <c r="AY33" s="14" t="n">
        <v>0</v>
      </c>
      <c r="AZ33" s="14" t="n"/>
      <c r="BA33" s="14" t="inlineStr">
        <is>
          <t> </t>
        </is>
      </c>
      <c r="BB33" s="14" t="n">
        <v>0</v>
      </c>
      <c r="BC33" s="14" t="n"/>
      <c r="BD33" s="14" t="inlineStr">
        <is>
          <t> </t>
        </is>
      </c>
      <c r="BE33" s="14" t="n">
        <v>0</v>
      </c>
      <c r="BF33" s="14" t="n"/>
      <c r="BG33" s="14" t="inlineStr">
        <is>
          <t> </t>
        </is>
      </c>
      <c r="BH33" s="14" t="n">
        <v>0</v>
      </c>
      <c r="BI33" s="14" t="n"/>
      <c r="BJ33" s="14" t="inlineStr">
        <is>
          <t> </t>
        </is>
      </c>
      <c r="BK33" s="14" t="n">
        <v>0</v>
      </c>
    </row>
    <row r="34" ht="11.4" customHeight="1">
      <c r="A34" s="8" t="n"/>
      <c r="B34" s="9" t="inlineStr">
        <is>
          <t> </t>
        </is>
      </c>
      <c r="C34" s="8" t="inlineStr">
        <is>
          <t> </t>
        </is>
      </c>
      <c r="D34" s="8" t="inlineStr">
        <is>
          <t> </t>
        </is>
      </c>
      <c r="E34" s="8" t="inlineStr">
        <is>
          <t> </t>
        </is>
      </c>
      <c r="F34" s="8" t="inlineStr">
        <is>
          <t> </t>
        </is>
      </c>
      <c r="G34" s="10" t="inlineStr">
        <is>
          <t> </t>
        </is>
      </c>
      <c r="H34" s="8" t="inlineStr">
        <is>
          <t> </t>
        </is>
      </c>
      <c r="I34" s="8" t="n"/>
      <c r="J34" s="10" t="inlineStr">
        <is>
          <t> </t>
        </is>
      </c>
      <c r="K34" s="10" t="inlineStr">
        <is>
          <t> </t>
        </is>
      </c>
      <c r="L34" s="10" t="inlineStr">
        <is>
          <t> </t>
        </is>
      </c>
      <c r="M34" s="8" t="inlineStr">
        <is>
          <t> </t>
        </is>
      </c>
      <c r="N34" s="11" t="n"/>
      <c r="O34" s="12" t="n"/>
      <c r="P34" s="12" t="n"/>
      <c r="Q34" s="13" t="n">
        <v>0</v>
      </c>
      <c r="R34" s="14" t="inlineStr">
        <is>
          <t>Kg.</t>
        </is>
      </c>
      <c r="S34" s="14" t="n">
        <v>0</v>
      </c>
      <c r="T34" s="14" t="n"/>
      <c r="U34" s="14" t="inlineStr">
        <is>
          <t> </t>
        </is>
      </c>
      <c r="V34" s="455">
        <f>Q34-S34</f>
        <v/>
      </c>
      <c r="W34" s="482">
        <f>Y34+AD34+AG34+AJ34+AM34+AP34+AS34+AV34+AY34+BB34+BE34+BH34+BK34</f>
        <v/>
      </c>
      <c r="X34" s="457" t="n">
        <v>0</v>
      </c>
      <c r="Y34" s="458">
        <f>V34-X34-Z34-AA34</f>
        <v/>
      </c>
      <c r="Z34" s="459" t="n">
        <v>0</v>
      </c>
      <c r="AA34" s="462" t="n">
        <v>0</v>
      </c>
      <c r="AB34" s="14" t="n"/>
      <c r="AC34" s="14" t="inlineStr">
        <is>
          <t> </t>
        </is>
      </c>
      <c r="AD34" s="14" t="n">
        <v>0</v>
      </c>
      <c r="AE34" s="14" t="n"/>
      <c r="AF34" s="14" t="inlineStr">
        <is>
          <t> </t>
        </is>
      </c>
      <c r="AG34" s="14" t="n">
        <v>0</v>
      </c>
      <c r="AH34" s="14" t="n"/>
      <c r="AI34" s="14" t="inlineStr">
        <is>
          <t> </t>
        </is>
      </c>
      <c r="AJ34" s="14" t="n">
        <v>0</v>
      </c>
      <c r="AK34" s="14" t="n"/>
      <c r="AL34" s="14" t="inlineStr">
        <is>
          <t> </t>
        </is>
      </c>
      <c r="AM34" s="14" t="n">
        <v>0</v>
      </c>
      <c r="AN34" s="14" t="n"/>
      <c r="AO34" s="14" t="inlineStr">
        <is>
          <t> </t>
        </is>
      </c>
      <c r="AP34" s="14" t="n">
        <v>0</v>
      </c>
      <c r="AQ34" s="14" t="n"/>
      <c r="AR34" s="14" t="inlineStr">
        <is>
          <t> </t>
        </is>
      </c>
      <c r="AS34" s="14" t="n">
        <v>0</v>
      </c>
      <c r="AT34" s="14" t="n"/>
      <c r="AU34" s="14" t="inlineStr">
        <is>
          <t> </t>
        </is>
      </c>
      <c r="AV34" s="14" t="n">
        <v>0</v>
      </c>
      <c r="AW34" s="14" t="n"/>
      <c r="AX34" s="14" t="inlineStr">
        <is>
          <t> </t>
        </is>
      </c>
      <c r="AY34" s="14" t="n">
        <v>0</v>
      </c>
      <c r="AZ34" s="14" t="n"/>
      <c r="BA34" s="14" t="inlineStr">
        <is>
          <t> </t>
        </is>
      </c>
      <c r="BB34" s="14" t="n">
        <v>0</v>
      </c>
      <c r="BC34" s="14" t="n"/>
      <c r="BD34" s="14" t="inlineStr">
        <is>
          <t> </t>
        </is>
      </c>
      <c r="BE34" s="14" t="n">
        <v>0</v>
      </c>
      <c r="BF34" s="14" t="n"/>
      <c r="BG34" s="14" t="inlineStr">
        <is>
          <t> </t>
        </is>
      </c>
      <c r="BH34" s="14" t="n">
        <v>0</v>
      </c>
      <c r="BI34" s="14" t="n"/>
      <c r="BJ34" s="14" t="inlineStr">
        <is>
          <t> </t>
        </is>
      </c>
      <c r="BK34" s="14" t="n">
        <v>0</v>
      </c>
    </row>
    <row r="35" ht="11.4" customHeight="1">
      <c r="A35" s="8" t="n"/>
      <c r="B35" s="9" t="inlineStr">
        <is>
          <t> </t>
        </is>
      </c>
      <c r="C35" s="8" t="inlineStr">
        <is>
          <t> </t>
        </is>
      </c>
      <c r="D35" s="8" t="inlineStr">
        <is>
          <t> </t>
        </is>
      </c>
      <c r="E35" s="8" t="inlineStr">
        <is>
          <t> </t>
        </is>
      </c>
      <c r="F35" s="8" t="inlineStr">
        <is>
          <t> </t>
        </is>
      </c>
      <c r="G35" s="10" t="inlineStr">
        <is>
          <t> </t>
        </is>
      </c>
      <c r="H35" s="8" t="inlineStr">
        <is>
          <t> </t>
        </is>
      </c>
      <c r="I35" s="8" t="n"/>
      <c r="J35" s="10" t="inlineStr">
        <is>
          <t> </t>
        </is>
      </c>
      <c r="K35" s="10" t="inlineStr">
        <is>
          <t> </t>
        </is>
      </c>
      <c r="L35" s="10" t="inlineStr">
        <is>
          <t> </t>
        </is>
      </c>
      <c r="M35" s="8" t="inlineStr">
        <is>
          <t> </t>
        </is>
      </c>
      <c r="N35" s="11" t="n"/>
      <c r="O35" s="12" t="n"/>
      <c r="P35" s="12" t="n"/>
      <c r="Q35" s="13" t="n">
        <v>0</v>
      </c>
      <c r="R35" s="14" t="inlineStr">
        <is>
          <t>Kg.</t>
        </is>
      </c>
      <c r="S35" s="14" t="n">
        <v>0</v>
      </c>
      <c r="T35" s="14" t="n"/>
      <c r="U35" s="14" t="inlineStr">
        <is>
          <t> </t>
        </is>
      </c>
      <c r="V35" s="455">
        <f>Q35-S35</f>
        <v/>
      </c>
      <c r="W35" s="482">
        <f>Y35+AD35+AG35+AJ35+AM35+AP35+AS35+AV35+AY35+BB35+BE35+BH35+BK35</f>
        <v/>
      </c>
      <c r="X35" s="457" t="n">
        <v>0</v>
      </c>
      <c r="Y35" s="458">
        <f>V35-X35-Z35-AA35</f>
        <v/>
      </c>
      <c r="Z35" s="459" t="n">
        <v>0</v>
      </c>
      <c r="AA35" s="462" t="n">
        <v>0</v>
      </c>
      <c r="AB35" s="14" t="n"/>
      <c r="AC35" s="14" t="inlineStr">
        <is>
          <t> </t>
        </is>
      </c>
      <c r="AD35" s="14" t="n">
        <v>0</v>
      </c>
      <c r="AE35" s="14" t="n"/>
      <c r="AF35" s="14" t="inlineStr">
        <is>
          <t> </t>
        </is>
      </c>
      <c r="AG35" s="14" t="n">
        <v>0</v>
      </c>
      <c r="AH35" s="14" t="n"/>
      <c r="AI35" s="14" t="inlineStr">
        <is>
          <t> </t>
        </is>
      </c>
      <c r="AJ35" s="14" t="n">
        <v>0</v>
      </c>
      <c r="AK35" s="14" t="n"/>
      <c r="AL35" s="14" t="inlineStr">
        <is>
          <t> </t>
        </is>
      </c>
      <c r="AM35" s="14" t="n">
        <v>0</v>
      </c>
      <c r="AN35" s="14" t="n"/>
      <c r="AO35" s="14" t="inlineStr">
        <is>
          <t> </t>
        </is>
      </c>
      <c r="AP35" s="14" t="n">
        <v>0</v>
      </c>
      <c r="AQ35" s="14" t="n"/>
      <c r="AR35" s="14" t="inlineStr">
        <is>
          <t> </t>
        </is>
      </c>
      <c r="AS35" s="14" t="n">
        <v>0</v>
      </c>
      <c r="AT35" s="14" t="n"/>
      <c r="AU35" s="14" t="inlineStr">
        <is>
          <t> </t>
        </is>
      </c>
      <c r="AV35" s="14" t="n">
        <v>0</v>
      </c>
      <c r="AW35" s="14" t="n"/>
      <c r="AX35" s="14" t="inlineStr">
        <is>
          <t> </t>
        </is>
      </c>
      <c r="AY35" s="14" t="n">
        <v>0</v>
      </c>
      <c r="AZ35" s="14" t="n"/>
      <c r="BA35" s="14" t="inlineStr">
        <is>
          <t> </t>
        </is>
      </c>
      <c r="BB35" s="14" t="n">
        <v>0</v>
      </c>
      <c r="BC35" s="14" t="n"/>
      <c r="BD35" s="14" t="inlineStr">
        <is>
          <t> </t>
        </is>
      </c>
      <c r="BE35" s="14" t="n">
        <v>0</v>
      </c>
      <c r="BF35" s="14" t="n"/>
      <c r="BG35" s="14" t="inlineStr">
        <is>
          <t> </t>
        </is>
      </c>
      <c r="BH35" s="14" t="n">
        <v>0</v>
      </c>
      <c r="BI35" s="14" t="n"/>
      <c r="BJ35" s="14" t="inlineStr">
        <is>
          <t> </t>
        </is>
      </c>
      <c r="BK35" s="14" t="n">
        <v>0</v>
      </c>
    </row>
    <row r="36" ht="11.4" customHeight="1">
      <c r="A36" s="8" t="n"/>
      <c r="B36" s="9" t="inlineStr">
        <is>
          <t> </t>
        </is>
      </c>
      <c r="C36" s="8" t="inlineStr">
        <is>
          <t> </t>
        </is>
      </c>
      <c r="D36" s="8" t="inlineStr">
        <is>
          <t> </t>
        </is>
      </c>
      <c r="E36" s="8" t="inlineStr">
        <is>
          <t> </t>
        </is>
      </c>
      <c r="F36" s="8" t="inlineStr">
        <is>
          <t> </t>
        </is>
      </c>
      <c r="G36" s="10" t="inlineStr">
        <is>
          <t> </t>
        </is>
      </c>
      <c r="H36" s="8" t="inlineStr">
        <is>
          <t> </t>
        </is>
      </c>
      <c r="I36" s="8" t="n"/>
      <c r="J36" s="10" t="inlineStr">
        <is>
          <t> </t>
        </is>
      </c>
      <c r="K36" s="10" t="inlineStr">
        <is>
          <t> </t>
        </is>
      </c>
      <c r="L36" s="10" t="inlineStr">
        <is>
          <t> </t>
        </is>
      </c>
      <c r="M36" s="8" t="inlineStr">
        <is>
          <t> </t>
        </is>
      </c>
      <c r="N36" s="11" t="n"/>
      <c r="O36" s="12" t="n"/>
      <c r="P36" s="12" t="n"/>
      <c r="Q36" s="13" t="n">
        <v>0</v>
      </c>
      <c r="R36" s="14" t="inlineStr">
        <is>
          <t>Kg.</t>
        </is>
      </c>
      <c r="S36" s="14" t="n">
        <v>0</v>
      </c>
      <c r="T36" s="14" t="n"/>
      <c r="U36" s="14" t="inlineStr">
        <is>
          <t> </t>
        </is>
      </c>
      <c r="V36" s="455">
        <f>Q36-S36</f>
        <v/>
      </c>
      <c r="W36" s="482">
        <f>Y36+AD36+AG36+AJ36+AM36+AP36+AS36+AV36+AY36+BB36+BE36+BH36+BK36</f>
        <v/>
      </c>
      <c r="X36" s="457" t="n">
        <v>0</v>
      </c>
      <c r="Y36" s="458">
        <f>V36-X36-Z36-AA36</f>
        <v/>
      </c>
      <c r="Z36" s="459" t="n">
        <v>0</v>
      </c>
      <c r="AA36" s="462" t="n">
        <v>0</v>
      </c>
      <c r="AB36" s="14" t="n"/>
      <c r="AC36" s="14" t="inlineStr">
        <is>
          <t> </t>
        </is>
      </c>
      <c r="AD36" s="14" t="n">
        <v>0</v>
      </c>
      <c r="AE36" s="14" t="n"/>
      <c r="AF36" s="14" t="inlineStr">
        <is>
          <t> </t>
        </is>
      </c>
      <c r="AG36" s="14" t="n">
        <v>0</v>
      </c>
      <c r="AH36" s="14" t="n"/>
      <c r="AI36" s="14" t="inlineStr">
        <is>
          <t> </t>
        </is>
      </c>
      <c r="AJ36" s="14" t="n">
        <v>0</v>
      </c>
      <c r="AK36" s="14" t="n"/>
      <c r="AL36" s="14" t="inlineStr">
        <is>
          <t> </t>
        </is>
      </c>
      <c r="AM36" s="14" t="n">
        <v>0</v>
      </c>
      <c r="AN36" s="14" t="n"/>
      <c r="AO36" s="14" t="inlineStr">
        <is>
          <t> </t>
        </is>
      </c>
      <c r="AP36" s="14" t="n">
        <v>0</v>
      </c>
      <c r="AQ36" s="14" t="n"/>
      <c r="AR36" s="14" t="inlineStr">
        <is>
          <t> </t>
        </is>
      </c>
      <c r="AS36" s="14" t="n">
        <v>0</v>
      </c>
      <c r="AT36" s="14" t="n"/>
      <c r="AU36" s="14" t="inlineStr">
        <is>
          <t> </t>
        </is>
      </c>
      <c r="AV36" s="14" t="n">
        <v>0</v>
      </c>
      <c r="AW36" s="14" t="n"/>
      <c r="AX36" s="14" t="inlineStr">
        <is>
          <t> </t>
        </is>
      </c>
      <c r="AY36" s="14" t="n">
        <v>0</v>
      </c>
      <c r="AZ36" s="14" t="n"/>
      <c r="BA36" s="14" t="inlineStr">
        <is>
          <t> </t>
        </is>
      </c>
      <c r="BB36" s="14" t="n">
        <v>0</v>
      </c>
      <c r="BC36" s="14" t="n"/>
      <c r="BD36" s="14" t="inlineStr">
        <is>
          <t> </t>
        </is>
      </c>
      <c r="BE36" s="14" t="n">
        <v>0</v>
      </c>
      <c r="BF36" s="14" t="n"/>
      <c r="BG36" s="14" t="inlineStr">
        <is>
          <t> </t>
        </is>
      </c>
      <c r="BH36" s="14" t="n">
        <v>0</v>
      </c>
      <c r="BI36" s="14" t="n"/>
      <c r="BJ36" s="14" t="inlineStr">
        <is>
          <t> </t>
        </is>
      </c>
      <c r="BK36" s="14" t="n">
        <v>0</v>
      </c>
    </row>
    <row r="37" ht="11.4" customHeight="1">
      <c r="A37" s="8" t="n"/>
      <c r="B37" s="9" t="inlineStr">
        <is>
          <t> </t>
        </is>
      </c>
      <c r="C37" s="8" t="inlineStr">
        <is>
          <t> </t>
        </is>
      </c>
      <c r="D37" s="8" t="inlineStr">
        <is>
          <t> </t>
        </is>
      </c>
      <c r="E37" s="8" t="inlineStr">
        <is>
          <t> </t>
        </is>
      </c>
      <c r="F37" s="8" t="inlineStr">
        <is>
          <t> </t>
        </is>
      </c>
      <c r="G37" s="10" t="inlineStr">
        <is>
          <t> </t>
        </is>
      </c>
      <c r="H37" s="8" t="inlineStr">
        <is>
          <t> </t>
        </is>
      </c>
      <c r="I37" s="8" t="n"/>
      <c r="J37" s="10" t="inlineStr">
        <is>
          <t> </t>
        </is>
      </c>
      <c r="K37" s="10" t="inlineStr">
        <is>
          <t> </t>
        </is>
      </c>
      <c r="L37" s="10" t="inlineStr">
        <is>
          <t> </t>
        </is>
      </c>
      <c r="M37" s="8" t="inlineStr">
        <is>
          <t> </t>
        </is>
      </c>
      <c r="N37" s="11" t="n"/>
      <c r="O37" s="12" t="n"/>
      <c r="P37" s="12" t="n"/>
      <c r="Q37" s="13" t="n">
        <v>0</v>
      </c>
      <c r="R37" s="14" t="inlineStr">
        <is>
          <t>Kg.</t>
        </is>
      </c>
      <c r="S37" s="14" t="n">
        <v>0</v>
      </c>
      <c r="T37" s="14" t="n"/>
      <c r="U37" s="14" t="inlineStr">
        <is>
          <t> </t>
        </is>
      </c>
      <c r="V37" s="455">
        <f>Q37-S37</f>
        <v/>
      </c>
      <c r="W37" s="482">
        <f>Y37+AD37+AG37+AJ37+AM37+AP37+AS37+AV37+AY37+BB37+BE37+BH37+BK37</f>
        <v/>
      </c>
      <c r="X37" s="457" t="n">
        <v>0</v>
      </c>
      <c r="Y37" s="458">
        <f>V37-X37-Z37-AA37</f>
        <v/>
      </c>
      <c r="Z37" s="459" t="n">
        <v>0</v>
      </c>
      <c r="AA37" s="462" t="n">
        <v>0</v>
      </c>
      <c r="AB37" s="14" t="n"/>
      <c r="AC37" s="14" t="inlineStr">
        <is>
          <t> </t>
        </is>
      </c>
      <c r="AD37" s="14" t="n">
        <v>0</v>
      </c>
      <c r="AE37" s="14" t="n"/>
      <c r="AF37" s="14" t="inlineStr">
        <is>
          <t> </t>
        </is>
      </c>
      <c r="AG37" s="14" t="n">
        <v>0</v>
      </c>
      <c r="AH37" s="14" t="n"/>
      <c r="AI37" s="14" t="inlineStr">
        <is>
          <t> </t>
        </is>
      </c>
      <c r="AJ37" s="14" t="n">
        <v>0</v>
      </c>
      <c r="AK37" s="14" t="n"/>
      <c r="AL37" s="14" t="inlineStr">
        <is>
          <t> </t>
        </is>
      </c>
      <c r="AM37" s="14" t="n">
        <v>0</v>
      </c>
      <c r="AN37" s="14" t="n"/>
      <c r="AO37" s="14" t="inlineStr">
        <is>
          <t> </t>
        </is>
      </c>
      <c r="AP37" s="14" t="n">
        <v>0</v>
      </c>
      <c r="AQ37" s="14" t="n"/>
      <c r="AR37" s="14" t="inlineStr">
        <is>
          <t> </t>
        </is>
      </c>
      <c r="AS37" s="14" t="n">
        <v>0</v>
      </c>
      <c r="AT37" s="14" t="n"/>
      <c r="AU37" s="14" t="inlineStr">
        <is>
          <t> </t>
        </is>
      </c>
      <c r="AV37" s="14" t="n">
        <v>0</v>
      </c>
      <c r="AW37" s="14" t="n"/>
      <c r="AX37" s="14" t="inlineStr">
        <is>
          <t> </t>
        </is>
      </c>
      <c r="AY37" s="14" t="n">
        <v>0</v>
      </c>
      <c r="AZ37" s="14" t="n"/>
      <c r="BA37" s="14" t="inlineStr">
        <is>
          <t> </t>
        </is>
      </c>
      <c r="BB37" s="14" t="n">
        <v>0</v>
      </c>
      <c r="BC37" s="14" t="n"/>
      <c r="BD37" s="14" t="inlineStr">
        <is>
          <t> </t>
        </is>
      </c>
      <c r="BE37" s="14" t="n">
        <v>0</v>
      </c>
      <c r="BF37" s="14" t="n"/>
      <c r="BG37" s="14" t="inlineStr">
        <is>
          <t> </t>
        </is>
      </c>
      <c r="BH37" s="14" t="n">
        <v>0</v>
      </c>
      <c r="BI37" s="14" t="n"/>
      <c r="BJ37" s="14" t="inlineStr">
        <is>
          <t> </t>
        </is>
      </c>
      <c r="BK37" s="14" t="n">
        <v>0</v>
      </c>
    </row>
    <row r="38" ht="11.4" customHeight="1">
      <c r="A38" s="8" t="n"/>
      <c r="B38" s="9" t="inlineStr">
        <is>
          <t> </t>
        </is>
      </c>
      <c r="C38" s="8" t="inlineStr">
        <is>
          <t> </t>
        </is>
      </c>
      <c r="D38" s="8" t="inlineStr">
        <is>
          <t> </t>
        </is>
      </c>
      <c r="E38" s="8" t="inlineStr">
        <is>
          <t> </t>
        </is>
      </c>
      <c r="F38" s="8" t="inlineStr">
        <is>
          <t> </t>
        </is>
      </c>
      <c r="G38" s="10" t="inlineStr">
        <is>
          <t> </t>
        </is>
      </c>
      <c r="H38" s="8" t="inlineStr">
        <is>
          <t> </t>
        </is>
      </c>
      <c r="I38" s="8" t="n"/>
      <c r="J38" s="10" t="inlineStr">
        <is>
          <t> </t>
        </is>
      </c>
      <c r="K38" s="10" t="inlineStr">
        <is>
          <t> </t>
        </is>
      </c>
      <c r="L38" s="10" t="inlineStr">
        <is>
          <t> </t>
        </is>
      </c>
      <c r="M38" s="8" t="inlineStr">
        <is>
          <t> </t>
        </is>
      </c>
      <c r="N38" s="11" t="n"/>
      <c r="O38" s="12" t="n"/>
      <c r="P38" s="12" t="n"/>
      <c r="Q38" s="13" t="n">
        <v>0</v>
      </c>
      <c r="R38" s="14" t="inlineStr">
        <is>
          <t>Kg.</t>
        </is>
      </c>
      <c r="S38" s="14" t="n">
        <v>0</v>
      </c>
      <c r="T38" s="14" t="n"/>
      <c r="U38" s="14" t="inlineStr">
        <is>
          <t> </t>
        </is>
      </c>
      <c r="V38" s="455">
        <f>Q38-S38</f>
        <v/>
      </c>
      <c r="W38" s="482">
        <f>Y38+AD38+AG38+AJ38+AM38+AP38+AS38+AV38+AY38+BB38+BE38+BH38+BK38</f>
        <v/>
      </c>
      <c r="X38" s="457" t="n">
        <v>0</v>
      </c>
      <c r="Y38" s="458">
        <f>V38-X38-Z38-AA38</f>
        <v/>
      </c>
      <c r="Z38" s="459" t="n">
        <v>0</v>
      </c>
      <c r="AA38" s="462" t="n">
        <v>0</v>
      </c>
      <c r="AB38" s="14" t="n"/>
      <c r="AC38" s="14" t="inlineStr">
        <is>
          <t> </t>
        </is>
      </c>
      <c r="AD38" s="14" t="n">
        <v>0</v>
      </c>
      <c r="AE38" s="14" t="n"/>
      <c r="AF38" s="14" t="inlineStr">
        <is>
          <t> </t>
        </is>
      </c>
      <c r="AG38" s="14" t="n">
        <v>0</v>
      </c>
      <c r="AH38" s="14" t="n"/>
      <c r="AI38" s="14" t="inlineStr">
        <is>
          <t> </t>
        </is>
      </c>
      <c r="AJ38" s="14" t="n">
        <v>0</v>
      </c>
      <c r="AK38" s="14" t="n"/>
      <c r="AL38" s="14" t="inlineStr">
        <is>
          <t> </t>
        </is>
      </c>
      <c r="AM38" s="14" t="n">
        <v>0</v>
      </c>
      <c r="AN38" s="14" t="n"/>
      <c r="AO38" s="14" t="inlineStr">
        <is>
          <t> </t>
        </is>
      </c>
      <c r="AP38" s="14" t="n">
        <v>0</v>
      </c>
      <c r="AQ38" s="14" t="n"/>
      <c r="AR38" s="14" t="inlineStr">
        <is>
          <t> </t>
        </is>
      </c>
      <c r="AS38" s="14" t="n">
        <v>0</v>
      </c>
      <c r="AT38" s="14" t="n"/>
      <c r="AU38" s="14" t="inlineStr">
        <is>
          <t> </t>
        </is>
      </c>
      <c r="AV38" s="14" t="n">
        <v>0</v>
      </c>
      <c r="AW38" s="14" t="n"/>
      <c r="AX38" s="14" t="inlineStr">
        <is>
          <t> </t>
        </is>
      </c>
      <c r="AY38" s="14" t="n">
        <v>0</v>
      </c>
      <c r="AZ38" s="14" t="n"/>
      <c r="BA38" s="14" t="inlineStr">
        <is>
          <t> </t>
        </is>
      </c>
      <c r="BB38" s="14" t="n">
        <v>0</v>
      </c>
      <c r="BC38" s="14" t="n"/>
      <c r="BD38" s="14" t="inlineStr">
        <is>
          <t> </t>
        </is>
      </c>
      <c r="BE38" s="14" t="n">
        <v>0</v>
      </c>
      <c r="BF38" s="14" t="n"/>
      <c r="BG38" s="14" t="inlineStr">
        <is>
          <t> </t>
        </is>
      </c>
      <c r="BH38" s="14" t="n">
        <v>0</v>
      </c>
      <c r="BI38" s="14" t="n"/>
      <c r="BJ38" s="14" t="inlineStr">
        <is>
          <t> </t>
        </is>
      </c>
      <c r="BK38" s="14" t="n">
        <v>0</v>
      </c>
    </row>
    <row r="39" ht="11.4" customHeight="1">
      <c r="A39" s="8" t="n"/>
      <c r="B39" s="9" t="inlineStr">
        <is>
          <t> </t>
        </is>
      </c>
      <c r="C39" s="8" t="inlineStr">
        <is>
          <t> </t>
        </is>
      </c>
      <c r="D39" s="8" t="inlineStr">
        <is>
          <t> </t>
        </is>
      </c>
      <c r="E39" s="8" t="inlineStr">
        <is>
          <t> </t>
        </is>
      </c>
      <c r="F39" s="8" t="inlineStr">
        <is>
          <t> </t>
        </is>
      </c>
      <c r="G39" s="10" t="inlineStr">
        <is>
          <t> </t>
        </is>
      </c>
      <c r="H39" s="8" t="inlineStr">
        <is>
          <t> </t>
        </is>
      </c>
      <c r="I39" s="8" t="n"/>
      <c r="J39" s="10" t="inlineStr">
        <is>
          <t> </t>
        </is>
      </c>
      <c r="K39" s="10" t="inlineStr">
        <is>
          <t> </t>
        </is>
      </c>
      <c r="L39" s="10" t="inlineStr">
        <is>
          <t> </t>
        </is>
      </c>
      <c r="M39" s="8" t="inlineStr">
        <is>
          <t> </t>
        </is>
      </c>
      <c r="N39" s="11" t="n"/>
      <c r="O39" s="12" t="n"/>
      <c r="P39" s="12" t="n"/>
      <c r="Q39" s="13" t="n">
        <v>0</v>
      </c>
      <c r="R39" s="14" t="inlineStr">
        <is>
          <t>Kg.</t>
        </is>
      </c>
      <c r="S39" s="14" t="n">
        <v>0</v>
      </c>
      <c r="T39" s="14" t="n"/>
      <c r="U39" s="14" t="inlineStr">
        <is>
          <t> </t>
        </is>
      </c>
      <c r="V39" s="455">
        <f>Q39-S39</f>
        <v/>
      </c>
      <c r="W39" s="482">
        <f>Y39+AD39+AG39+AJ39+AM39+AP39+AS39+AV39+AY39+BB39+BE39+BH39+BK39</f>
        <v/>
      </c>
      <c r="X39" s="457" t="n">
        <v>0</v>
      </c>
      <c r="Y39" s="458">
        <f>V39-X39-Z39-AA39</f>
        <v/>
      </c>
      <c r="Z39" s="459" t="n">
        <v>0</v>
      </c>
      <c r="AA39" s="462" t="n">
        <v>0</v>
      </c>
      <c r="AB39" s="14" t="n"/>
      <c r="AC39" s="14" t="inlineStr">
        <is>
          <t> </t>
        </is>
      </c>
      <c r="AD39" s="14" t="n">
        <v>0</v>
      </c>
      <c r="AE39" s="14" t="n"/>
      <c r="AF39" s="14" t="inlineStr">
        <is>
          <t> </t>
        </is>
      </c>
      <c r="AG39" s="14" t="n">
        <v>0</v>
      </c>
      <c r="AH39" s="14" t="n"/>
      <c r="AI39" s="14" t="inlineStr">
        <is>
          <t> </t>
        </is>
      </c>
      <c r="AJ39" s="14" t="n">
        <v>0</v>
      </c>
      <c r="AK39" s="14" t="n"/>
      <c r="AL39" s="14" t="inlineStr">
        <is>
          <t> </t>
        </is>
      </c>
      <c r="AM39" s="14" t="n">
        <v>0</v>
      </c>
      <c r="AN39" s="14" t="n"/>
      <c r="AO39" s="14" t="inlineStr">
        <is>
          <t> </t>
        </is>
      </c>
      <c r="AP39" s="14" t="n">
        <v>0</v>
      </c>
      <c r="AQ39" s="14" t="n"/>
      <c r="AR39" s="14" t="inlineStr">
        <is>
          <t> </t>
        </is>
      </c>
      <c r="AS39" s="14" t="n">
        <v>0</v>
      </c>
      <c r="AT39" s="14" t="n"/>
      <c r="AU39" s="14" t="inlineStr">
        <is>
          <t> </t>
        </is>
      </c>
      <c r="AV39" s="14" t="n">
        <v>0</v>
      </c>
      <c r="AW39" s="14" t="n"/>
      <c r="AX39" s="14" t="inlineStr">
        <is>
          <t> </t>
        </is>
      </c>
      <c r="AY39" s="14" t="n">
        <v>0</v>
      </c>
      <c r="AZ39" s="14" t="n"/>
      <c r="BA39" s="14" t="inlineStr">
        <is>
          <t> </t>
        </is>
      </c>
      <c r="BB39" s="14" t="n">
        <v>0</v>
      </c>
      <c r="BC39" s="14" t="n"/>
      <c r="BD39" s="14" t="inlineStr">
        <is>
          <t> </t>
        </is>
      </c>
      <c r="BE39" s="14" t="n">
        <v>0</v>
      </c>
      <c r="BF39" s="14" t="n"/>
      <c r="BG39" s="14" t="inlineStr">
        <is>
          <t> </t>
        </is>
      </c>
      <c r="BH39" s="14" t="n">
        <v>0</v>
      </c>
      <c r="BI39" s="14" t="n"/>
      <c r="BJ39" s="14" t="inlineStr">
        <is>
          <t> </t>
        </is>
      </c>
      <c r="BK39" s="14" t="n">
        <v>0</v>
      </c>
    </row>
    <row r="40" ht="11.4" customHeight="1">
      <c r="A40" s="8" t="n"/>
      <c r="B40" s="9" t="inlineStr">
        <is>
          <t> </t>
        </is>
      </c>
      <c r="C40" s="8" t="inlineStr">
        <is>
          <t> </t>
        </is>
      </c>
      <c r="D40" s="8" t="inlineStr">
        <is>
          <t> </t>
        </is>
      </c>
      <c r="E40" s="8" t="inlineStr">
        <is>
          <t> </t>
        </is>
      </c>
      <c r="F40" s="8" t="inlineStr">
        <is>
          <t> </t>
        </is>
      </c>
      <c r="G40" s="10" t="inlineStr">
        <is>
          <t> </t>
        </is>
      </c>
      <c r="H40" s="8" t="inlineStr">
        <is>
          <t> </t>
        </is>
      </c>
      <c r="I40" s="8" t="n"/>
      <c r="J40" s="10" t="inlineStr">
        <is>
          <t> </t>
        </is>
      </c>
      <c r="K40" s="10" t="inlineStr">
        <is>
          <t> </t>
        </is>
      </c>
      <c r="L40" s="10" t="inlineStr">
        <is>
          <t> </t>
        </is>
      </c>
      <c r="M40" s="8" t="inlineStr">
        <is>
          <t> </t>
        </is>
      </c>
      <c r="N40" s="11" t="n"/>
      <c r="O40" s="12" t="n"/>
      <c r="P40" s="12" t="n"/>
      <c r="Q40" s="13" t="n">
        <v>0</v>
      </c>
      <c r="R40" s="14" t="inlineStr">
        <is>
          <t>Kg.</t>
        </is>
      </c>
      <c r="S40" s="14" t="n">
        <v>0</v>
      </c>
      <c r="T40" s="14" t="n"/>
      <c r="U40" s="14" t="inlineStr">
        <is>
          <t> </t>
        </is>
      </c>
      <c r="V40" s="455">
        <f>Q40-S40</f>
        <v/>
      </c>
      <c r="W40" s="482">
        <f>Y40+AD40+AG40+AJ40+AM40+AP40+AS40+AV40+AY40+BB40+BE40+BH40+BK40</f>
        <v/>
      </c>
      <c r="X40" s="457" t="n">
        <v>0</v>
      </c>
      <c r="Y40" s="458">
        <f>V40-X40-Z40-AA40</f>
        <v/>
      </c>
      <c r="Z40" s="459" t="n">
        <v>0</v>
      </c>
      <c r="AA40" s="462" t="n">
        <v>0</v>
      </c>
      <c r="AB40" s="14" t="n"/>
      <c r="AC40" s="14" t="inlineStr">
        <is>
          <t> </t>
        </is>
      </c>
      <c r="AD40" s="14" t="n">
        <v>0</v>
      </c>
      <c r="AE40" s="14" t="n"/>
      <c r="AF40" s="14" t="inlineStr">
        <is>
          <t> </t>
        </is>
      </c>
      <c r="AG40" s="14" t="n">
        <v>0</v>
      </c>
      <c r="AH40" s="14" t="n"/>
      <c r="AI40" s="14" t="inlineStr">
        <is>
          <t> </t>
        </is>
      </c>
      <c r="AJ40" s="14" t="n">
        <v>0</v>
      </c>
      <c r="AK40" s="14" t="n"/>
      <c r="AL40" s="14" t="inlineStr">
        <is>
          <t> </t>
        </is>
      </c>
      <c r="AM40" s="14" t="n">
        <v>0</v>
      </c>
      <c r="AN40" s="14" t="n"/>
      <c r="AO40" s="14" t="inlineStr">
        <is>
          <t> </t>
        </is>
      </c>
      <c r="AP40" s="14" t="n">
        <v>0</v>
      </c>
      <c r="AQ40" s="14" t="n"/>
      <c r="AR40" s="14" t="inlineStr">
        <is>
          <t> </t>
        </is>
      </c>
      <c r="AS40" s="14" t="n">
        <v>0</v>
      </c>
      <c r="AT40" s="14" t="n"/>
      <c r="AU40" s="14" t="inlineStr">
        <is>
          <t> </t>
        </is>
      </c>
      <c r="AV40" s="14" t="n">
        <v>0</v>
      </c>
      <c r="AW40" s="14" t="n"/>
      <c r="AX40" s="14" t="inlineStr">
        <is>
          <t> </t>
        </is>
      </c>
      <c r="AY40" s="14" t="n">
        <v>0</v>
      </c>
      <c r="AZ40" s="14" t="n"/>
      <c r="BA40" s="14" t="inlineStr">
        <is>
          <t> </t>
        </is>
      </c>
      <c r="BB40" s="14" t="n">
        <v>0</v>
      </c>
      <c r="BC40" s="14" t="n"/>
      <c r="BD40" s="14" t="inlineStr">
        <is>
          <t> </t>
        </is>
      </c>
      <c r="BE40" s="14" t="n">
        <v>0</v>
      </c>
      <c r="BF40" s="14" t="n"/>
      <c r="BG40" s="14" t="inlineStr">
        <is>
          <t> </t>
        </is>
      </c>
      <c r="BH40" s="14" t="n">
        <v>0</v>
      </c>
      <c r="BI40" s="14" t="n"/>
      <c r="BJ40" s="14" t="inlineStr">
        <is>
          <t> </t>
        </is>
      </c>
      <c r="BK40" s="14" t="n">
        <v>0</v>
      </c>
    </row>
    <row r="41" ht="11.4" customHeight="1">
      <c r="A41" s="8" t="n"/>
      <c r="B41" s="9" t="inlineStr">
        <is>
          <t> </t>
        </is>
      </c>
      <c r="C41" s="8" t="inlineStr">
        <is>
          <t> </t>
        </is>
      </c>
      <c r="D41" s="8" t="inlineStr">
        <is>
          <t> </t>
        </is>
      </c>
      <c r="E41" s="8" t="inlineStr">
        <is>
          <t> </t>
        </is>
      </c>
      <c r="F41" s="8" t="inlineStr">
        <is>
          <t> </t>
        </is>
      </c>
      <c r="G41" s="10" t="inlineStr">
        <is>
          <t> </t>
        </is>
      </c>
      <c r="H41" s="8" t="inlineStr">
        <is>
          <t> </t>
        </is>
      </c>
      <c r="I41" s="8" t="n"/>
      <c r="J41" s="10" t="inlineStr">
        <is>
          <t> </t>
        </is>
      </c>
      <c r="K41" s="10" t="inlineStr">
        <is>
          <t> </t>
        </is>
      </c>
      <c r="L41" s="10" t="inlineStr">
        <is>
          <t> </t>
        </is>
      </c>
      <c r="M41" s="8" t="inlineStr">
        <is>
          <t> </t>
        </is>
      </c>
      <c r="N41" s="11" t="n"/>
      <c r="O41" s="12" t="n"/>
      <c r="P41" s="12" t="n"/>
      <c r="Q41" s="13" t="n">
        <v>0</v>
      </c>
      <c r="R41" s="14" t="inlineStr">
        <is>
          <t>Kg.</t>
        </is>
      </c>
      <c r="S41" s="14" t="n">
        <v>0</v>
      </c>
      <c r="T41" s="14" t="n"/>
      <c r="U41" s="14" t="inlineStr">
        <is>
          <t> </t>
        </is>
      </c>
      <c r="V41" s="455">
        <f>Q41-S41</f>
        <v/>
      </c>
      <c r="W41" s="482">
        <f>Y41+AD41+AG41+AJ41+AM41+AP41+AS41+AV41+AY41+BB41+BE41+BH41+BK41</f>
        <v/>
      </c>
      <c r="X41" s="457" t="n">
        <v>0</v>
      </c>
      <c r="Y41" s="458">
        <f>V41-X41-Z41-AA41</f>
        <v/>
      </c>
      <c r="Z41" s="459" t="n">
        <v>0</v>
      </c>
      <c r="AA41" s="462" t="n">
        <v>0</v>
      </c>
      <c r="AB41" s="14" t="n"/>
      <c r="AC41" s="14" t="inlineStr">
        <is>
          <t> </t>
        </is>
      </c>
      <c r="AD41" s="14" t="n">
        <v>0</v>
      </c>
      <c r="AE41" s="14" t="n"/>
      <c r="AF41" s="14" t="inlineStr">
        <is>
          <t> </t>
        </is>
      </c>
      <c r="AG41" s="14" t="n">
        <v>0</v>
      </c>
      <c r="AH41" s="14" t="n"/>
      <c r="AI41" s="14" t="inlineStr">
        <is>
          <t> </t>
        </is>
      </c>
      <c r="AJ41" s="14" t="n">
        <v>0</v>
      </c>
      <c r="AK41" s="14" t="n"/>
      <c r="AL41" s="14" t="inlineStr">
        <is>
          <t> </t>
        </is>
      </c>
      <c r="AM41" s="14" t="n">
        <v>0</v>
      </c>
      <c r="AN41" s="14" t="n"/>
      <c r="AO41" s="14" t="inlineStr">
        <is>
          <t> </t>
        </is>
      </c>
      <c r="AP41" s="14" t="n">
        <v>0</v>
      </c>
      <c r="AQ41" s="14" t="n"/>
      <c r="AR41" s="14" t="inlineStr">
        <is>
          <t> </t>
        </is>
      </c>
      <c r="AS41" s="14" t="n">
        <v>0</v>
      </c>
      <c r="AT41" s="14" t="n"/>
      <c r="AU41" s="14" t="inlineStr">
        <is>
          <t> </t>
        </is>
      </c>
      <c r="AV41" s="14" t="n">
        <v>0</v>
      </c>
      <c r="AW41" s="14" t="n"/>
      <c r="AX41" s="14" t="inlineStr">
        <is>
          <t> </t>
        </is>
      </c>
      <c r="AY41" s="14" t="n">
        <v>0</v>
      </c>
      <c r="AZ41" s="14" t="n"/>
      <c r="BA41" s="14" t="inlineStr">
        <is>
          <t> </t>
        </is>
      </c>
      <c r="BB41" s="14" t="n">
        <v>0</v>
      </c>
      <c r="BC41" s="14" t="n"/>
      <c r="BD41" s="14" t="inlineStr">
        <is>
          <t> </t>
        </is>
      </c>
      <c r="BE41" s="14" t="n">
        <v>0</v>
      </c>
      <c r="BF41" s="14" t="n"/>
      <c r="BG41" s="14" t="inlineStr">
        <is>
          <t> </t>
        </is>
      </c>
      <c r="BH41" s="14" t="n">
        <v>0</v>
      </c>
      <c r="BI41" s="14" t="n"/>
      <c r="BJ41" s="14" t="inlineStr">
        <is>
          <t> </t>
        </is>
      </c>
      <c r="BK41" s="14" t="n">
        <v>0</v>
      </c>
    </row>
    <row r="42" ht="11.4" customHeight="1">
      <c r="A42" s="8" t="n"/>
      <c r="B42" s="9" t="inlineStr">
        <is>
          <t> </t>
        </is>
      </c>
      <c r="C42" s="8" t="inlineStr">
        <is>
          <t> </t>
        </is>
      </c>
      <c r="D42" s="8" t="inlineStr">
        <is>
          <t> </t>
        </is>
      </c>
      <c r="E42" s="8" t="inlineStr">
        <is>
          <t> </t>
        </is>
      </c>
      <c r="F42" s="8" t="inlineStr">
        <is>
          <t> </t>
        </is>
      </c>
      <c r="G42" s="10" t="inlineStr">
        <is>
          <t> </t>
        </is>
      </c>
      <c r="H42" s="8" t="inlineStr">
        <is>
          <t> </t>
        </is>
      </c>
      <c r="I42" s="8" t="n"/>
      <c r="J42" s="10" t="inlineStr">
        <is>
          <t> </t>
        </is>
      </c>
      <c r="K42" s="10" t="inlineStr">
        <is>
          <t> </t>
        </is>
      </c>
      <c r="L42" s="10" t="inlineStr">
        <is>
          <t> </t>
        </is>
      </c>
      <c r="M42" s="8" t="inlineStr">
        <is>
          <t> </t>
        </is>
      </c>
      <c r="N42" s="11" t="n"/>
      <c r="O42" s="12" t="n"/>
      <c r="P42" s="12" t="n"/>
      <c r="Q42" s="13" t="n">
        <v>0</v>
      </c>
      <c r="R42" s="14" t="inlineStr">
        <is>
          <t>Kg.</t>
        </is>
      </c>
      <c r="S42" s="14" t="n">
        <v>0</v>
      </c>
      <c r="T42" s="14" t="n"/>
      <c r="U42" s="14" t="inlineStr">
        <is>
          <t> </t>
        </is>
      </c>
      <c r="V42" s="455">
        <f>Q42-S42</f>
        <v/>
      </c>
      <c r="W42" s="482">
        <f>Y42+AD42+AG42+AJ42+AM42+AP42+AS42+AV42+AY42+BB42+BE42+BH42+BK42</f>
        <v/>
      </c>
      <c r="X42" s="457" t="n">
        <v>0</v>
      </c>
      <c r="Y42" s="458">
        <f>V42-X42-Z42-AA42</f>
        <v/>
      </c>
      <c r="Z42" s="459" t="n">
        <v>0</v>
      </c>
      <c r="AA42" s="462" t="n">
        <v>0</v>
      </c>
      <c r="AB42" s="14" t="n"/>
      <c r="AC42" s="14" t="inlineStr">
        <is>
          <t> </t>
        </is>
      </c>
      <c r="AD42" s="14" t="n">
        <v>0</v>
      </c>
      <c r="AE42" s="14" t="n"/>
      <c r="AF42" s="14" t="inlineStr">
        <is>
          <t> </t>
        </is>
      </c>
      <c r="AG42" s="14" t="n">
        <v>0</v>
      </c>
      <c r="AH42" s="14" t="n"/>
      <c r="AI42" s="14" t="inlineStr">
        <is>
          <t> </t>
        </is>
      </c>
      <c r="AJ42" s="14" t="n">
        <v>0</v>
      </c>
      <c r="AK42" s="14" t="n"/>
      <c r="AL42" s="14" t="inlineStr">
        <is>
          <t> </t>
        </is>
      </c>
      <c r="AM42" s="14" t="n">
        <v>0</v>
      </c>
      <c r="AN42" s="14" t="n"/>
      <c r="AO42" s="14" t="inlineStr">
        <is>
          <t> </t>
        </is>
      </c>
      <c r="AP42" s="14" t="n">
        <v>0</v>
      </c>
      <c r="AQ42" s="14" t="n"/>
      <c r="AR42" s="14" t="inlineStr">
        <is>
          <t> </t>
        </is>
      </c>
      <c r="AS42" s="14" t="n">
        <v>0</v>
      </c>
      <c r="AT42" s="14" t="n"/>
      <c r="AU42" s="14" t="inlineStr">
        <is>
          <t> </t>
        </is>
      </c>
      <c r="AV42" s="14" t="n">
        <v>0</v>
      </c>
      <c r="AW42" s="14" t="n"/>
      <c r="AX42" s="14" t="inlineStr">
        <is>
          <t> </t>
        </is>
      </c>
      <c r="AY42" s="14" t="n">
        <v>0</v>
      </c>
      <c r="AZ42" s="14" t="n"/>
      <c r="BA42" s="14" t="inlineStr">
        <is>
          <t> </t>
        </is>
      </c>
      <c r="BB42" s="14" t="n">
        <v>0</v>
      </c>
      <c r="BC42" s="14" t="n"/>
      <c r="BD42" s="14" t="inlineStr">
        <is>
          <t> </t>
        </is>
      </c>
      <c r="BE42" s="14" t="n">
        <v>0</v>
      </c>
      <c r="BF42" s="14" t="n"/>
      <c r="BG42" s="14" t="inlineStr">
        <is>
          <t> </t>
        </is>
      </c>
      <c r="BH42" s="14" t="n">
        <v>0</v>
      </c>
      <c r="BI42" s="14" t="n"/>
      <c r="BJ42" s="14" t="inlineStr">
        <is>
          <t> </t>
        </is>
      </c>
      <c r="BK42" s="14" t="n">
        <v>0</v>
      </c>
    </row>
    <row r="43" ht="11.4" customHeight="1">
      <c r="A43" s="8" t="n"/>
      <c r="B43" s="9" t="inlineStr">
        <is>
          <t> </t>
        </is>
      </c>
      <c r="C43" s="8" t="inlineStr">
        <is>
          <t> </t>
        </is>
      </c>
      <c r="D43" s="8" t="inlineStr">
        <is>
          <t> </t>
        </is>
      </c>
      <c r="E43" s="8" t="inlineStr">
        <is>
          <t> </t>
        </is>
      </c>
      <c r="F43" s="8" t="inlineStr">
        <is>
          <t> </t>
        </is>
      </c>
      <c r="G43" s="10" t="inlineStr">
        <is>
          <t> </t>
        </is>
      </c>
      <c r="H43" s="8" t="inlineStr">
        <is>
          <t> </t>
        </is>
      </c>
      <c r="I43" s="8" t="n"/>
      <c r="J43" s="10" t="inlineStr">
        <is>
          <t> </t>
        </is>
      </c>
      <c r="K43" s="10" t="inlineStr">
        <is>
          <t> </t>
        </is>
      </c>
      <c r="L43" s="10" t="inlineStr">
        <is>
          <t> </t>
        </is>
      </c>
      <c r="M43" s="8" t="inlineStr">
        <is>
          <t> </t>
        </is>
      </c>
      <c r="N43" s="11" t="n"/>
      <c r="O43" s="12" t="n"/>
      <c r="P43" s="12" t="n"/>
      <c r="Q43" s="13" t="n">
        <v>0</v>
      </c>
      <c r="R43" s="14" t="inlineStr">
        <is>
          <t>Kg.</t>
        </is>
      </c>
      <c r="S43" s="14" t="n">
        <v>0</v>
      </c>
      <c r="T43" s="14" t="n"/>
      <c r="U43" s="14" t="inlineStr">
        <is>
          <t> </t>
        </is>
      </c>
      <c r="V43" s="455">
        <f>Q43-S43</f>
        <v/>
      </c>
      <c r="W43" s="482">
        <f>Y43+AD43+AG43+AJ43+AM43+AP43+AS43+AV43+AY43+BB43+BE43+BH43+BK43</f>
        <v/>
      </c>
      <c r="X43" s="457" t="n">
        <v>0</v>
      </c>
      <c r="Y43" s="458">
        <f>V43-X43-Z43-AA43</f>
        <v/>
      </c>
      <c r="Z43" s="459" t="n">
        <v>0</v>
      </c>
      <c r="AA43" s="462" t="n">
        <v>0</v>
      </c>
      <c r="AB43" s="14" t="n"/>
      <c r="AC43" s="14" t="inlineStr">
        <is>
          <t> </t>
        </is>
      </c>
      <c r="AD43" s="14" t="n">
        <v>0</v>
      </c>
      <c r="AE43" s="14" t="n"/>
      <c r="AF43" s="14" t="inlineStr">
        <is>
          <t> </t>
        </is>
      </c>
      <c r="AG43" s="14" t="n">
        <v>0</v>
      </c>
      <c r="AH43" s="14" t="n"/>
      <c r="AI43" s="14" t="inlineStr">
        <is>
          <t> </t>
        </is>
      </c>
      <c r="AJ43" s="14" t="n">
        <v>0</v>
      </c>
      <c r="AK43" s="14" t="n"/>
      <c r="AL43" s="14" t="inlineStr">
        <is>
          <t> </t>
        </is>
      </c>
      <c r="AM43" s="14" t="n">
        <v>0</v>
      </c>
      <c r="AN43" s="14" t="n"/>
      <c r="AO43" s="14" t="inlineStr">
        <is>
          <t> </t>
        </is>
      </c>
      <c r="AP43" s="14" t="n">
        <v>0</v>
      </c>
      <c r="AQ43" s="14" t="n"/>
      <c r="AR43" s="14" t="inlineStr">
        <is>
          <t> </t>
        </is>
      </c>
      <c r="AS43" s="14" t="n">
        <v>0</v>
      </c>
      <c r="AT43" s="14" t="n"/>
      <c r="AU43" s="14" t="inlineStr">
        <is>
          <t> </t>
        </is>
      </c>
      <c r="AV43" s="14" t="n">
        <v>0</v>
      </c>
      <c r="AW43" s="14" t="n"/>
      <c r="AX43" s="14" t="inlineStr">
        <is>
          <t> </t>
        </is>
      </c>
      <c r="AY43" s="14" t="n">
        <v>0</v>
      </c>
      <c r="AZ43" s="14" t="n"/>
      <c r="BA43" s="14" t="inlineStr">
        <is>
          <t> </t>
        </is>
      </c>
      <c r="BB43" s="14" t="n">
        <v>0</v>
      </c>
      <c r="BC43" s="14" t="n"/>
      <c r="BD43" s="14" t="inlineStr">
        <is>
          <t> </t>
        </is>
      </c>
      <c r="BE43" s="14" t="n">
        <v>0</v>
      </c>
      <c r="BF43" s="14" t="n"/>
      <c r="BG43" s="14" t="inlineStr">
        <is>
          <t> </t>
        </is>
      </c>
      <c r="BH43" s="14" t="n">
        <v>0</v>
      </c>
      <c r="BI43" s="14" t="n"/>
      <c r="BJ43" s="14" t="inlineStr">
        <is>
          <t> </t>
        </is>
      </c>
      <c r="BK43" s="14" t="n">
        <v>0</v>
      </c>
    </row>
    <row r="44" ht="11.4" customHeight="1">
      <c r="A44" s="8" t="n"/>
      <c r="B44" s="9" t="inlineStr">
        <is>
          <t> </t>
        </is>
      </c>
      <c r="C44" s="8" t="inlineStr">
        <is>
          <t> </t>
        </is>
      </c>
      <c r="D44" s="8" t="inlineStr">
        <is>
          <t> </t>
        </is>
      </c>
      <c r="E44" s="8" t="inlineStr">
        <is>
          <t> </t>
        </is>
      </c>
      <c r="F44" s="8" t="inlineStr">
        <is>
          <t> </t>
        </is>
      </c>
      <c r="G44" s="10" t="inlineStr">
        <is>
          <t> </t>
        </is>
      </c>
      <c r="H44" s="8" t="inlineStr">
        <is>
          <t> </t>
        </is>
      </c>
      <c r="I44" s="8" t="n"/>
      <c r="J44" s="10" t="inlineStr">
        <is>
          <t> </t>
        </is>
      </c>
      <c r="K44" s="10" t="inlineStr">
        <is>
          <t> </t>
        </is>
      </c>
      <c r="L44" s="10" t="inlineStr">
        <is>
          <t> </t>
        </is>
      </c>
      <c r="M44" s="8" t="inlineStr">
        <is>
          <t> </t>
        </is>
      </c>
      <c r="N44" s="11" t="n"/>
      <c r="O44" s="12" t="n"/>
      <c r="P44" s="12" t="n"/>
      <c r="Q44" s="13" t="n">
        <v>0</v>
      </c>
      <c r="R44" s="14" t="inlineStr">
        <is>
          <t>Kg.</t>
        </is>
      </c>
      <c r="S44" s="14" t="n">
        <v>0</v>
      </c>
      <c r="T44" s="14" t="n"/>
      <c r="U44" s="14" t="inlineStr">
        <is>
          <t> </t>
        </is>
      </c>
      <c r="V44" s="455">
        <f>Q44-S44</f>
        <v/>
      </c>
      <c r="W44" s="482">
        <f>Y44+AD44+AG44+AJ44+AM44+AP44+AS44+AV44+AY44+BB44+BE44+BH44+BK44</f>
        <v/>
      </c>
      <c r="X44" s="457" t="n">
        <v>0</v>
      </c>
      <c r="Y44" s="458">
        <f>V44-X44-Z44-AA44</f>
        <v/>
      </c>
      <c r="Z44" s="459" t="n">
        <v>0</v>
      </c>
      <c r="AA44" s="462" t="n">
        <v>0</v>
      </c>
      <c r="AB44" s="14" t="n"/>
      <c r="AC44" s="14" t="inlineStr">
        <is>
          <t> </t>
        </is>
      </c>
      <c r="AD44" s="14" t="n">
        <v>0</v>
      </c>
      <c r="AE44" s="14" t="n"/>
      <c r="AF44" s="14" t="inlineStr">
        <is>
          <t> </t>
        </is>
      </c>
      <c r="AG44" s="14" t="n">
        <v>0</v>
      </c>
      <c r="AH44" s="14" t="n"/>
      <c r="AI44" s="14" t="inlineStr">
        <is>
          <t> </t>
        </is>
      </c>
      <c r="AJ44" s="14" t="n">
        <v>0</v>
      </c>
      <c r="AK44" s="14" t="n"/>
      <c r="AL44" s="14" t="inlineStr">
        <is>
          <t> </t>
        </is>
      </c>
      <c r="AM44" s="14" t="n">
        <v>0</v>
      </c>
      <c r="AN44" s="14" t="n"/>
      <c r="AO44" s="14" t="inlineStr">
        <is>
          <t> </t>
        </is>
      </c>
      <c r="AP44" s="14" t="n">
        <v>0</v>
      </c>
      <c r="AQ44" s="14" t="n"/>
      <c r="AR44" s="14" t="inlineStr">
        <is>
          <t> </t>
        </is>
      </c>
      <c r="AS44" s="14" t="n">
        <v>0</v>
      </c>
      <c r="AT44" s="14" t="n"/>
      <c r="AU44" s="14" t="inlineStr">
        <is>
          <t> </t>
        </is>
      </c>
      <c r="AV44" s="14" t="n">
        <v>0</v>
      </c>
      <c r="AW44" s="14" t="n"/>
      <c r="AX44" s="14" t="inlineStr">
        <is>
          <t> </t>
        </is>
      </c>
      <c r="AY44" s="14" t="n">
        <v>0</v>
      </c>
      <c r="AZ44" s="14" t="n"/>
      <c r="BA44" s="14" t="inlineStr">
        <is>
          <t> </t>
        </is>
      </c>
      <c r="BB44" s="14" t="n">
        <v>0</v>
      </c>
      <c r="BC44" s="14" t="n"/>
      <c r="BD44" s="14" t="inlineStr">
        <is>
          <t> </t>
        </is>
      </c>
      <c r="BE44" s="14" t="n">
        <v>0</v>
      </c>
      <c r="BF44" s="14" t="n"/>
      <c r="BG44" s="14" t="inlineStr">
        <is>
          <t> </t>
        </is>
      </c>
      <c r="BH44" s="14" t="n">
        <v>0</v>
      </c>
      <c r="BI44" s="14" t="n"/>
      <c r="BJ44" s="14" t="inlineStr">
        <is>
          <t> </t>
        </is>
      </c>
      <c r="BK44" s="14" t="n">
        <v>0</v>
      </c>
    </row>
    <row r="45" ht="11.4" customHeight="1">
      <c r="A45" s="8" t="n"/>
      <c r="B45" s="9" t="inlineStr">
        <is>
          <t> </t>
        </is>
      </c>
      <c r="C45" s="8" t="inlineStr">
        <is>
          <t> </t>
        </is>
      </c>
      <c r="D45" s="8" t="inlineStr">
        <is>
          <t> </t>
        </is>
      </c>
      <c r="E45" s="8" t="inlineStr">
        <is>
          <t> </t>
        </is>
      </c>
      <c r="F45" s="8" t="inlineStr">
        <is>
          <t> </t>
        </is>
      </c>
      <c r="G45" s="10" t="inlineStr">
        <is>
          <t> </t>
        </is>
      </c>
      <c r="H45" s="8" t="inlineStr">
        <is>
          <t> </t>
        </is>
      </c>
      <c r="I45" s="8" t="n"/>
      <c r="J45" s="10" t="inlineStr">
        <is>
          <t> </t>
        </is>
      </c>
      <c r="K45" s="10" t="inlineStr">
        <is>
          <t> </t>
        </is>
      </c>
      <c r="L45" s="10" t="inlineStr">
        <is>
          <t> </t>
        </is>
      </c>
      <c r="M45" s="8" t="inlineStr">
        <is>
          <t> </t>
        </is>
      </c>
      <c r="N45" s="11" t="n"/>
      <c r="O45" s="12" t="n"/>
      <c r="P45" s="12" t="n"/>
      <c r="Q45" s="13" t="n">
        <v>0</v>
      </c>
      <c r="R45" s="14" t="inlineStr">
        <is>
          <t>Kg.</t>
        </is>
      </c>
      <c r="S45" s="14" t="n">
        <v>0</v>
      </c>
      <c r="T45" s="14" t="n"/>
      <c r="U45" s="14" t="inlineStr">
        <is>
          <t> </t>
        </is>
      </c>
      <c r="V45" s="455">
        <f>Q45-S45</f>
        <v/>
      </c>
      <c r="W45" s="482">
        <f>Y45+AD45+AG45+AJ45+AM45+AP45+AS45+AV45+AY45+BB45+BE45+BH45+BK45</f>
        <v/>
      </c>
      <c r="X45" s="457" t="n">
        <v>0</v>
      </c>
      <c r="Y45" s="458">
        <f>V45-X45-Z45-AA45</f>
        <v/>
      </c>
      <c r="Z45" s="459" t="n">
        <v>0</v>
      </c>
      <c r="AA45" s="462" t="n">
        <v>0</v>
      </c>
      <c r="AB45" s="14" t="n"/>
      <c r="AC45" s="14" t="inlineStr">
        <is>
          <t> </t>
        </is>
      </c>
      <c r="AD45" s="14" t="n">
        <v>0</v>
      </c>
      <c r="AE45" s="14" t="n"/>
      <c r="AF45" s="14" t="inlineStr">
        <is>
          <t> </t>
        </is>
      </c>
      <c r="AG45" s="14" t="n">
        <v>0</v>
      </c>
      <c r="AH45" s="14" t="n"/>
      <c r="AI45" s="14" t="inlineStr">
        <is>
          <t> </t>
        </is>
      </c>
      <c r="AJ45" s="14" t="n">
        <v>0</v>
      </c>
      <c r="AK45" s="14" t="n"/>
      <c r="AL45" s="14" t="inlineStr">
        <is>
          <t> </t>
        </is>
      </c>
      <c r="AM45" s="14" t="n">
        <v>0</v>
      </c>
      <c r="AN45" s="14" t="n"/>
      <c r="AO45" s="14" t="inlineStr">
        <is>
          <t> </t>
        </is>
      </c>
      <c r="AP45" s="14" t="n">
        <v>0</v>
      </c>
      <c r="AQ45" s="14" t="n"/>
      <c r="AR45" s="14" t="inlineStr">
        <is>
          <t> </t>
        </is>
      </c>
      <c r="AS45" s="14" t="n">
        <v>0</v>
      </c>
      <c r="AT45" s="14" t="n"/>
      <c r="AU45" s="14" t="inlineStr">
        <is>
          <t> </t>
        </is>
      </c>
      <c r="AV45" s="14" t="n">
        <v>0</v>
      </c>
      <c r="AW45" s="14" t="n"/>
      <c r="AX45" s="14" t="inlineStr">
        <is>
          <t> </t>
        </is>
      </c>
      <c r="AY45" s="14" t="n">
        <v>0</v>
      </c>
      <c r="AZ45" s="14" t="n"/>
      <c r="BA45" s="14" t="inlineStr">
        <is>
          <t> </t>
        </is>
      </c>
      <c r="BB45" s="14" t="n">
        <v>0</v>
      </c>
      <c r="BC45" s="14" t="n"/>
      <c r="BD45" s="14" t="inlineStr">
        <is>
          <t> </t>
        </is>
      </c>
      <c r="BE45" s="14" t="n">
        <v>0</v>
      </c>
      <c r="BF45" s="14" t="n"/>
      <c r="BG45" s="14" t="inlineStr">
        <is>
          <t> </t>
        </is>
      </c>
      <c r="BH45" s="14" t="n">
        <v>0</v>
      </c>
      <c r="BI45" s="14" t="n"/>
      <c r="BJ45" s="14" t="inlineStr">
        <is>
          <t> </t>
        </is>
      </c>
      <c r="BK45" s="14" t="n">
        <v>0</v>
      </c>
    </row>
    <row r="46" ht="11.4" customHeight="1">
      <c r="A46" s="8" t="n"/>
      <c r="B46" s="9" t="inlineStr">
        <is>
          <t> </t>
        </is>
      </c>
      <c r="C46" s="8" t="inlineStr">
        <is>
          <t> </t>
        </is>
      </c>
      <c r="D46" s="8" t="inlineStr">
        <is>
          <t> </t>
        </is>
      </c>
      <c r="E46" s="8" t="inlineStr">
        <is>
          <t> </t>
        </is>
      </c>
      <c r="F46" s="8" t="inlineStr">
        <is>
          <t> </t>
        </is>
      </c>
      <c r="G46" s="10" t="inlineStr">
        <is>
          <t> </t>
        </is>
      </c>
      <c r="H46" s="8" t="inlineStr">
        <is>
          <t> </t>
        </is>
      </c>
      <c r="I46" s="8" t="n"/>
      <c r="J46" s="10" t="inlineStr">
        <is>
          <t> </t>
        </is>
      </c>
      <c r="K46" s="10" t="inlineStr">
        <is>
          <t> </t>
        </is>
      </c>
      <c r="L46" s="10" t="inlineStr">
        <is>
          <t> </t>
        </is>
      </c>
      <c r="M46" s="8" t="inlineStr">
        <is>
          <t> </t>
        </is>
      </c>
      <c r="N46" s="11" t="n"/>
      <c r="O46" s="12" t="n"/>
      <c r="P46" s="12" t="n"/>
      <c r="Q46" s="13" t="n">
        <v>0</v>
      </c>
      <c r="R46" s="14" t="inlineStr">
        <is>
          <t>Kg.</t>
        </is>
      </c>
      <c r="S46" s="14" t="n">
        <v>0</v>
      </c>
      <c r="T46" s="14" t="n"/>
      <c r="U46" s="14" t="inlineStr">
        <is>
          <t> </t>
        </is>
      </c>
      <c r="V46" s="455">
        <f>Q46-S46</f>
        <v/>
      </c>
      <c r="W46" s="482">
        <f>Y46+AD46+AG46+AJ46+AM46+AP46+AS46+AV46+AY46+BB46+BE46+BH46+BK46</f>
        <v/>
      </c>
      <c r="X46" s="457" t="n">
        <v>0</v>
      </c>
      <c r="Y46" s="458">
        <f>V46-X46-Z46-AA46</f>
        <v/>
      </c>
      <c r="Z46" s="459" t="n">
        <v>0</v>
      </c>
      <c r="AA46" s="462" t="n">
        <v>0</v>
      </c>
      <c r="AB46" s="14" t="n"/>
      <c r="AC46" s="14" t="inlineStr">
        <is>
          <t> </t>
        </is>
      </c>
      <c r="AD46" s="14" t="n">
        <v>0</v>
      </c>
      <c r="AE46" s="14" t="n"/>
      <c r="AF46" s="14" t="inlineStr">
        <is>
          <t> </t>
        </is>
      </c>
      <c r="AG46" s="14" t="n">
        <v>0</v>
      </c>
      <c r="AH46" s="14" t="n"/>
      <c r="AI46" s="14" t="inlineStr">
        <is>
          <t> </t>
        </is>
      </c>
      <c r="AJ46" s="14" t="n">
        <v>0</v>
      </c>
      <c r="AK46" s="14" t="n"/>
      <c r="AL46" s="14" t="inlineStr">
        <is>
          <t> </t>
        </is>
      </c>
      <c r="AM46" s="14" t="n">
        <v>0</v>
      </c>
      <c r="AN46" s="14" t="n"/>
      <c r="AO46" s="14" t="inlineStr">
        <is>
          <t> </t>
        </is>
      </c>
      <c r="AP46" s="14" t="n">
        <v>0</v>
      </c>
      <c r="AQ46" s="14" t="n"/>
      <c r="AR46" s="14" t="inlineStr">
        <is>
          <t> </t>
        </is>
      </c>
      <c r="AS46" s="14" t="n">
        <v>0</v>
      </c>
      <c r="AT46" s="14" t="n"/>
      <c r="AU46" s="14" t="inlineStr">
        <is>
          <t> </t>
        </is>
      </c>
      <c r="AV46" s="14" t="n">
        <v>0</v>
      </c>
      <c r="AW46" s="14" t="n"/>
      <c r="AX46" s="14" t="inlineStr">
        <is>
          <t> </t>
        </is>
      </c>
      <c r="AY46" s="14" t="n">
        <v>0</v>
      </c>
      <c r="AZ46" s="14" t="n"/>
      <c r="BA46" s="14" t="inlineStr">
        <is>
          <t> </t>
        </is>
      </c>
      <c r="BB46" s="14" t="n">
        <v>0</v>
      </c>
      <c r="BC46" s="14" t="n"/>
      <c r="BD46" s="14" t="inlineStr">
        <is>
          <t> </t>
        </is>
      </c>
      <c r="BE46" s="14" t="n">
        <v>0</v>
      </c>
      <c r="BF46" s="14" t="n"/>
      <c r="BG46" s="14" t="inlineStr">
        <is>
          <t> </t>
        </is>
      </c>
      <c r="BH46" s="14" t="n">
        <v>0</v>
      </c>
      <c r="BI46" s="14" t="n"/>
      <c r="BJ46" s="14" t="inlineStr">
        <is>
          <t> </t>
        </is>
      </c>
      <c r="BK46" s="14" t="n">
        <v>0</v>
      </c>
    </row>
    <row r="47" ht="11.4" customHeight="1">
      <c r="A47" s="8" t="n"/>
      <c r="B47" s="9" t="inlineStr">
        <is>
          <t> </t>
        </is>
      </c>
      <c r="C47" s="8" t="inlineStr">
        <is>
          <t> </t>
        </is>
      </c>
      <c r="D47" s="8" t="inlineStr">
        <is>
          <t> </t>
        </is>
      </c>
      <c r="E47" s="8" t="inlineStr">
        <is>
          <t> </t>
        </is>
      </c>
      <c r="F47" s="8" t="inlineStr">
        <is>
          <t> </t>
        </is>
      </c>
      <c r="G47" s="10" t="inlineStr">
        <is>
          <t> </t>
        </is>
      </c>
      <c r="H47" s="8" t="inlineStr">
        <is>
          <t> </t>
        </is>
      </c>
      <c r="I47" s="8" t="n"/>
      <c r="J47" s="10" t="inlineStr">
        <is>
          <t> </t>
        </is>
      </c>
      <c r="K47" s="10" t="inlineStr">
        <is>
          <t> </t>
        </is>
      </c>
      <c r="L47" s="10" t="inlineStr">
        <is>
          <t> </t>
        </is>
      </c>
      <c r="M47" s="8" t="inlineStr">
        <is>
          <t> </t>
        </is>
      </c>
      <c r="N47" s="11" t="n"/>
      <c r="O47" s="12" t="n"/>
      <c r="P47" s="12" t="n"/>
      <c r="Q47" s="13" t="n">
        <v>0</v>
      </c>
      <c r="R47" s="14" t="inlineStr">
        <is>
          <t>Kg.</t>
        </is>
      </c>
      <c r="S47" s="14" t="n">
        <v>0</v>
      </c>
      <c r="T47" s="14" t="n"/>
      <c r="U47" s="14" t="inlineStr">
        <is>
          <t> </t>
        </is>
      </c>
      <c r="V47" s="455">
        <f>Q47-S47</f>
        <v/>
      </c>
      <c r="W47" s="482">
        <f>Y47+AD47+AG47+AJ47+AM47+AP47+AS47+AV47+AY47+BB47+BE47+BH47+BK47</f>
        <v/>
      </c>
      <c r="X47" s="457" t="n">
        <v>0</v>
      </c>
      <c r="Y47" s="458">
        <f>V47-X47-Z47-AA47</f>
        <v/>
      </c>
      <c r="Z47" s="459" t="n">
        <v>0</v>
      </c>
      <c r="AA47" s="462" t="n">
        <v>0</v>
      </c>
      <c r="AB47" s="14" t="n"/>
      <c r="AC47" s="14" t="inlineStr">
        <is>
          <t> </t>
        </is>
      </c>
      <c r="AD47" s="14" t="n">
        <v>0</v>
      </c>
      <c r="AE47" s="14" t="n"/>
      <c r="AF47" s="14" t="inlineStr">
        <is>
          <t> </t>
        </is>
      </c>
      <c r="AG47" s="14" t="n">
        <v>0</v>
      </c>
      <c r="AH47" s="14" t="n"/>
      <c r="AI47" s="14" t="inlineStr">
        <is>
          <t> </t>
        </is>
      </c>
      <c r="AJ47" s="14" t="n">
        <v>0</v>
      </c>
      <c r="AK47" s="14" t="n"/>
      <c r="AL47" s="14" t="inlineStr">
        <is>
          <t> </t>
        </is>
      </c>
      <c r="AM47" s="14" t="n">
        <v>0</v>
      </c>
      <c r="AN47" s="14" t="n"/>
      <c r="AO47" s="14" t="inlineStr">
        <is>
          <t> </t>
        </is>
      </c>
      <c r="AP47" s="14" t="n">
        <v>0</v>
      </c>
      <c r="AQ47" s="14" t="n"/>
      <c r="AR47" s="14" t="inlineStr">
        <is>
          <t> </t>
        </is>
      </c>
      <c r="AS47" s="14" t="n">
        <v>0</v>
      </c>
      <c r="AT47" s="14" t="n"/>
      <c r="AU47" s="14" t="inlineStr">
        <is>
          <t> </t>
        </is>
      </c>
      <c r="AV47" s="14" t="n">
        <v>0</v>
      </c>
      <c r="AW47" s="14" t="n"/>
      <c r="AX47" s="14" t="inlineStr">
        <is>
          <t> </t>
        </is>
      </c>
      <c r="AY47" s="14" t="n">
        <v>0</v>
      </c>
      <c r="AZ47" s="14" t="n"/>
      <c r="BA47" s="14" t="inlineStr">
        <is>
          <t> </t>
        </is>
      </c>
      <c r="BB47" s="14" t="n">
        <v>0</v>
      </c>
      <c r="BC47" s="14" t="n"/>
      <c r="BD47" s="14" t="inlineStr">
        <is>
          <t> </t>
        </is>
      </c>
      <c r="BE47" s="14" t="n">
        <v>0</v>
      </c>
      <c r="BF47" s="14" t="n"/>
      <c r="BG47" s="14" t="inlineStr">
        <is>
          <t> </t>
        </is>
      </c>
      <c r="BH47" s="14" t="n">
        <v>0</v>
      </c>
      <c r="BI47" s="14" t="n"/>
      <c r="BJ47" s="14" t="inlineStr">
        <is>
          <t> </t>
        </is>
      </c>
      <c r="BK47" s="14" t="n">
        <v>0</v>
      </c>
    </row>
    <row r="48" ht="11.4" customHeight="1">
      <c r="A48" s="8" t="n"/>
      <c r="B48" s="9" t="inlineStr">
        <is>
          <t> </t>
        </is>
      </c>
      <c r="C48" s="8" t="inlineStr">
        <is>
          <t> </t>
        </is>
      </c>
      <c r="D48" s="8" t="inlineStr">
        <is>
          <t> </t>
        </is>
      </c>
      <c r="E48" s="8" t="inlineStr">
        <is>
          <t> </t>
        </is>
      </c>
      <c r="F48" s="8" t="inlineStr">
        <is>
          <t> </t>
        </is>
      </c>
      <c r="G48" s="10" t="inlineStr">
        <is>
          <t> </t>
        </is>
      </c>
      <c r="H48" s="8" t="inlineStr">
        <is>
          <t> </t>
        </is>
      </c>
      <c r="I48" s="8" t="n"/>
      <c r="J48" s="10" t="inlineStr">
        <is>
          <t> </t>
        </is>
      </c>
      <c r="K48" s="10" t="inlineStr">
        <is>
          <t> </t>
        </is>
      </c>
      <c r="L48" s="10" t="inlineStr">
        <is>
          <t> </t>
        </is>
      </c>
      <c r="M48" s="8" t="inlineStr">
        <is>
          <t> </t>
        </is>
      </c>
      <c r="N48" s="11" t="n"/>
      <c r="O48" s="12" t="n"/>
      <c r="P48" s="12" t="n"/>
      <c r="Q48" s="13" t="n">
        <v>0</v>
      </c>
      <c r="R48" s="14" t="inlineStr">
        <is>
          <t>Kg.</t>
        </is>
      </c>
      <c r="S48" s="14" t="n">
        <v>0</v>
      </c>
      <c r="T48" s="14" t="n"/>
      <c r="U48" s="14" t="inlineStr">
        <is>
          <t> </t>
        </is>
      </c>
      <c r="V48" s="455">
        <f>Q48-S48</f>
        <v/>
      </c>
      <c r="W48" s="482">
        <f>Y48+AD48+AG48+AJ48+AM48+AP48+AS48+AV48+AY48+BB48+BE48+BH48+BK48</f>
        <v/>
      </c>
      <c r="X48" s="457" t="n">
        <v>0</v>
      </c>
      <c r="Y48" s="458">
        <f>V48-X48-Z48-AA48</f>
        <v/>
      </c>
      <c r="Z48" s="459" t="n">
        <v>0</v>
      </c>
      <c r="AA48" s="462" t="n">
        <v>0</v>
      </c>
      <c r="AB48" s="14" t="n"/>
      <c r="AC48" s="14" t="inlineStr">
        <is>
          <t> </t>
        </is>
      </c>
      <c r="AD48" s="14" t="n">
        <v>0</v>
      </c>
      <c r="AE48" s="14" t="n"/>
      <c r="AF48" s="14" t="inlineStr">
        <is>
          <t> </t>
        </is>
      </c>
      <c r="AG48" s="14" t="n">
        <v>0</v>
      </c>
      <c r="AH48" s="14" t="n"/>
      <c r="AI48" s="14" t="inlineStr">
        <is>
          <t> </t>
        </is>
      </c>
      <c r="AJ48" s="14" t="n">
        <v>0</v>
      </c>
      <c r="AK48" s="14" t="n"/>
      <c r="AL48" s="14" t="inlineStr">
        <is>
          <t> </t>
        </is>
      </c>
      <c r="AM48" s="14" t="n">
        <v>0</v>
      </c>
      <c r="AN48" s="14" t="n"/>
      <c r="AO48" s="14" t="inlineStr">
        <is>
          <t> </t>
        </is>
      </c>
      <c r="AP48" s="14" t="n">
        <v>0</v>
      </c>
      <c r="AQ48" s="14" t="n"/>
      <c r="AR48" s="14" t="inlineStr">
        <is>
          <t> </t>
        </is>
      </c>
      <c r="AS48" s="14" t="n">
        <v>0</v>
      </c>
      <c r="AT48" s="14" t="n"/>
      <c r="AU48" s="14" t="inlineStr">
        <is>
          <t> </t>
        </is>
      </c>
      <c r="AV48" s="14" t="n">
        <v>0</v>
      </c>
      <c r="AW48" s="14" t="n"/>
      <c r="AX48" s="14" t="inlineStr">
        <is>
          <t> </t>
        </is>
      </c>
      <c r="AY48" s="14" t="n">
        <v>0</v>
      </c>
      <c r="AZ48" s="14" t="n"/>
      <c r="BA48" s="14" t="inlineStr">
        <is>
          <t> </t>
        </is>
      </c>
      <c r="BB48" s="14" t="n">
        <v>0</v>
      </c>
      <c r="BC48" s="14" t="n"/>
      <c r="BD48" s="14" t="inlineStr">
        <is>
          <t> </t>
        </is>
      </c>
      <c r="BE48" s="14" t="n">
        <v>0</v>
      </c>
      <c r="BF48" s="14" t="n"/>
      <c r="BG48" s="14" t="inlineStr">
        <is>
          <t> </t>
        </is>
      </c>
      <c r="BH48" s="14" t="n">
        <v>0</v>
      </c>
      <c r="BI48" s="14" t="n"/>
      <c r="BJ48" s="14" t="inlineStr">
        <is>
          <t> </t>
        </is>
      </c>
      <c r="BK48" s="14" t="n">
        <v>0</v>
      </c>
    </row>
    <row r="49" ht="11.4" customHeight="1">
      <c r="A49" s="8" t="n"/>
      <c r="B49" s="9" t="inlineStr">
        <is>
          <t> </t>
        </is>
      </c>
      <c r="C49" s="8" t="inlineStr">
        <is>
          <t> </t>
        </is>
      </c>
      <c r="D49" s="8" t="inlineStr">
        <is>
          <t> </t>
        </is>
      </c>
      <c r="E49" s="8" t="inlineStr">
        <is>
          <t> </t>
        </is>
      </c>
      <c r="F49" s="8" t="inlineStr">
        <is>
          <t> </t>
        </is>
      </c>
      <c r="G49" s="10" t="inlineStr">
        <is>
          <t> </t>
        </is>
      </c>
      <c r="H49" s="8" t="inlineStr">
        <is>
          <t> </t>
        </is>
      </c>
      <c r="I49" s="8" t="n"/>
      <c r="J49" s="10" t="inlineStr">
        <is>
          <t> </t>
        </is>
      </c>
      <c r="K49" s="10" t="inlineStr">
        <is>
          <t> </t>
        </is>
      </c>
      <c r="L49" s="10" t="inlineStr">
        <is>
          <t> </t>
        </is>
      </c>
      <c r="M49" s="8" t="inlineStr">
        <is>
          <t> </t>
        </is>
      </c>
      <c r="N49" s="11" t="n"/>
      <c r="O49" s="12" t="n"/>
      <c r="P49" s="12" t="n"/>
      <c r="Q49" s="13" t="n">
        <v>0</v>
      </c>
      <c r="R49" s="14" t="inlineStr">
        <is>
          <t>Kg.</t>
        </is>
      </c>
      <c r="S49" s="14" t="n">
        <v>0</v>
      </c>
      <c r="T49" s="14" t="n"/>
      <c r="U49" s="14" t="inlineStr">
        <is>
          <t> </t>
        </is>
      </c>
      <c r="V49" s="455">
        <f>Q49-S49</f>
        <v/>
      </c>
      <c r="W49" s="482">
        <f>Y49+AD49+AG49+AJ49+AM49+AP49+AS49+AV49+AY49+BB49+BE49+BH49+BK49</f>
        <v/>
      </c>
      <c r="X49" s="457" t="n">
        <v>0</v>
      </c>
      <c r="Y49" s="458">
        <f>V49-X49-Z49-AA49</f>
        <v/>
      </c>
      <c r="Z49" s="459" t="n">
        <v>0</v>
      </c>
      <c r="AA49" s="462" t="n">
        <v>0</v>
      </c>
      <c r="AB49" s="14" t="n"/>
      <c r="AC49" s="14" t="inlineStr">
        <is>
          <t> </t>
        </is>
      </c>
      <c r="AD49" s="14" t="n">
        <v>0</v>
      </c>
      <c r="AE49" s="14" t="n"/>
      <c r="AF49" s="14" t="inlineStr">
        <is>
          <t> </t>
        </is>
      </c>
      <c r="AG49" s="14" t="n">
        <v>0</v>
      </c>
      <c r="AH49" s="14" t="n"/>
      <c r="AI49" s="14" t="inlineStr">
        <is>
          <t> </t>
        </is>
      </c>
      <c r="AJ49" s="14" t="n">
        <v>0</v>
      </c>
      <c r="AK49" s="14" t="n"/>
      <c r="AL49" s="14" t="inlineStr">
        <is>
          <t> </t>
        </is>
      </c>
      <c r="AM49" s="14" t="n">
        <v>0</v>
      </c>
      <c r="AN49" s="14" t="n"/>
      <c r="AO49" s="14" t="inlineStr">
        <is>
          <t> </t>
        </is>
      </c>
      <c r="AP49" s="14" t="n">
        <v>0</v>
      </c>
      <c r="AQ49" s="14" t="n"/>
      <c r="AR49" s="14" t="inlineStr">
        <is>
          <t> </t>
        </is>
      </c>
      <c r="AS49" s="14" t="n">
        <v>0</v>
      </c>
      <c r="AT49" s="14" t="n"/>
      <c r="AU49" s="14" t="inlineStr">
        <is>
          <t> </t>
        </is>
      </c>
      <c r="AV49" s="14" t="n">
        <v>0</v>
      </c>
      <c r="AW49" s="14" t="n"/>
      <c r="AX49" s="14" t="inlineStr">
        <is>
          <t> </t>
        </is>
      </c>
      <c r="AY49" s="14" t="n">
        <v>0</v>
      </c>
      <c r="AZ49" s="14" t="n"/>
      <c r="BA49" s="14" t="inlineStr">
        <is>
          <t> </t>
        </is>
      </c>
      <c r="BB49" s="14" t="n">
        <v>0</v>
      </c>
      <c r="BC49" s="14" t="n"/>
      <c r="BD49" s="14" t="inlineStr">
        <is>
          <t> </t>
        </is>
      </c>
      <c r="BE49" s="14" t="n">
        <v>0</v>
      </c>
      <c r="BF49" s="14" t="n"/>
      <c r="BG49" s="14" t="inlineStr">
        <is>
          <t> </t>
        </is>
      </c>
      <c r="BH49" s="14" t="n">
        <v>0</v>
      </c>
      <c r="BI49" s="14" t="n"/>
      <c r="BJ49" s="14" t="inlineStr">
        <is>
          <t> </t>
        </is>
      </c>
      <c r="BK49" s="14" t="n">
        <v>0</v>
      </c>
    </row>
    <row r="50" ht="11.4" customHeight="1">
      <c r="A50" s="8" t="n"/>
      <c r="B50" s="9" t="inlineStr">
        <is>
          <t> </t>
        </is>
      </c>
      <c r="C50" s="8" t="inlineStr">
        <is>
          <t> </t>
        </is>
      </c>
      <c r="D50" s="8" t="inlineStr">
        <is>
          <t> </t>
        </is>
      </c>
      <c r="E50" s="8" t="inlineStr">
        <is>
          <t> </t>
        </is>
      </c>
      <c r="F50" s="8" t="inlineStr">
        <is>
          <t> </t>
        </is>
      </c>
      <c r="G50" s="10" t="inlineStr">
        <is>
          <t> </t>
        </is>
      </c>
      <c r="H50" s="8" t="inlineStr">
        <is>
          <t> </t>
        </is>
      </c>
      <c r="I50" s="8" t="n"/>
      <c r="J50" s="10" t="inlineStr">
        <is>
          <t> </t>
        </is>
      </c>
      <c r="K50" s="10" t="inlineStr">
        <is>
          <t> </t>
        </is>
      </c>
      <c r="L50" s="10" t="inlineStr">
        <is>
          <t> </t>
        </is>
      </c>
      <c r="M50" s="8" t="inlineStr">
        <is>
          <t> </t>
        </is>
      </c>
      <c r="N50" s="11" t="n"/>
      <c r="O50" s="12" t="n"/>
      <c r="P50" s="12" t="n"/>
      <c r="Q50" s="13" t="n">
        <v>0</v>
      </c>
      <c r="R50" s="14" t="inlineStr">
        <is>
          <t>Kg.</t>
        </is>
      </c>
      <c r="S50" s="14" t="n">
        <v>0</v>
      </c>
      <c r="T50" s="14" t="n"/>
      <c r="U50" s="14" t="inlineStr">
        <is>
          <t> </t>
        </is>
      </c>
      <c r="V50" s="455">
        <f>Q50-S50</f>
        <v/>
      </c>
      <c r="W50" s="482">
        <f>Y50+AD50+AG50+AJ50+AM50+AP50+AS50+AV50+AY50+BB50+BE50+BH50+BK50</f>
        <v/>
      </c>
      <c r="X50" s="457" t="n">
        <v>0</v>
      </c>
      <c r="Y50" s="458">
        <f>V50-X50-Z50-AA50</f>
        <v/>
      </c>
      <c r="Z50" s="459" t="n">
        <v>0</v>
      </c>
      <c r="AA50" s="462" t="n">
        <v>0</v>
      </c>
      <c r="AB50" s="14" t="n"/>
      <c r="AC50" s="14" t="inlineStr">
        <is>
          <t> </t>
        </is>
      </c>
      <c r="AD50" s="14" t="n">
        <v>0</v>
      </c>
      <c r="AE50" s="14" t="n"/>
      <c r="AF50" s="14" t="inlineStr">
        <is>
          <t> </t>
        </is>
      </c>
      <c r="AG50" s="14" t="n">
        <v>0</v>
      </c>
      <c r="AH50" s="14" t="n"/>
      <c r="AI50" s="14" t="inlineStr">
        <is>
          <t> </t>
        </is>
      </c>
      <c r="AJ50" s="14" t="n">
        <v>0</v>
      </c>
      <c r="AK50" s="14" t="n"/>
      <c r="AL50" s="14" t="inlineStr">
        <is>
          <t> </t>
        </is>
      </c>
      <c r="AM50" s="14" t="n">
        <v>0</v>
      </c>
      <c r="AN50" s="14" t="n"/>
      <c r="AO50" s="14" t="inlineStr">
        <is>
          <t> </t>
        </is>
      </c>
      <c r="AP50" s="14" t="n">
        <v>0</v>
      </c>
      <c r="AQ50" s="14" t="n"/>
      <c r="AR50" s="14" t="inlineStr">
        <is>
          <t> </t>
        </is>
      </c>
      <c r="AS50" s="14" t="n">
        <v>0</v>
      </c>
      <c r="AT50" s="14" t="n"/>
      <c r="AU50" s="14" t="inlineStr">
        <is>
          <t> </t>
        </is>
      </c>
      <c r="AV50" s="14" t="n">
        <v>0</v>
      </c>
      <c r="AW50" s="14" t="n"/>
      <c r="AX50" s="14" t="inlineStr">
        <is>
          <t> </t>
        </is>
      </c>
      <c r="AY50" s="14" t="n">
        <v>0</v>
      </c>
      <c r="AZ50" s="14" t="n"/>
      <c r="BA50" s="14" t="inlineStr">
        <is>
          <t> </t>
        </is>
      </c>
      <c r="BB50" s="14" t="n">
        <v>0</v>
      </c>
      <c r="BC50" s="14" t="n"/>
      <c r="BD50" s="14" t="inlineStr">
        <is>
          <t> </t>
        </is>
      </c>
      <c r="BE50" s="14" t="n">
        <v>0</v>
      </c>
      <c r="BF50" s="14" t="n"/>
      <c r="BG50" s="14" t="inlineStr">
        <is>
          <t> </t>
        </is>
      </c>
      <c r="BH50" s="14" t="n">
        <v>0</v>
      </c>
      <c r="BI50" s="14" t="n"/>
      <c r="BJ50" s="14" t="inlineStr">
        <is>
          <t> </t>
        </is>
      </c>
      <c r="BK50" s="14" t="n">
        <v>0</v>
      </c>
    </row>
    <row r="51" ht="11.4" customHeight="1">
      <c r="A51" s="8" t="n"/>
      <c r="B51" s="9" t="inlineStr">
        <is>
          <t> </t>
        </is>
      </c>
      <c r="C51" s="8" t="inlineStr">
        <is>
          <t> </t>
        </is>
      </c>
      <c r="D51" s="8" t="inlineStr">
        <is>
          <t> </t>
        </is>
      </c>
      <c r="E51" s="8" t="inlineStr">
        <is>
          <t> </t>
        </is>
      </c>
      <c r="F51" s="8" t="inlineStr">
        <is>
          <t> </t>
        </is>
      </c>
      <c r="G51" s="10" t="inlineStr">
        <is>
          <t> </t>
        </is>
      </c>
      <c r="H51" s="8" t="inlineStr">
        <is>
          <t> </t>
        </is>
      </c>
      <c r="I51" s="8" t="n"/>
      <c r="J51" s="10" t="inlineStr">
        <is>
          <t> </t>
        </is>
      </c>
      <c r="K51" s="10" t="inlineStr">
        <is>
          <t> </t>
        </is>
      </c>
      <c r="L51" s="10" t="inlineStr">
        <is>
          <t> </t>
        </is>
      </c>
      <c r="M51" s="8" t="inlineStr">
        <is>
          <t> </t>
        </is>
      </c>
      <c r="N51" s="11" t="n"/>
      <c r="O51" s="12" t="n"/>
      <c r="P51" s="12" t="n"/>
      <c r="Q51" s="13" t="n">
        <v>0</v>
      </c>
      <c r="R51" s="14" t="inlineStr">
        <is>
          <t>Kg.</t>
        </is>
      </c>
      <c r="S51" s="14" t="n">
        <v>0</v>
      </c>
      <c r="T51" s="14" t="n"/>
      <c r="U51" s="14" t="inlineStr">
        <is>
          <t> </t>
        </is>
      </c>
      <c r="V51" s="455">
        <f>Q51-S51</f>
        <v/>
      </c>
      <c r="W51" s="482">
        <f>Y51+AD51+AG51+AJ51+AM51+AP51+AS51+AV51+AY51+BB51+BE51+BH51+BK51</f>
        <v/>
      </c>
      <c r="X51" s="457" t="n">
        <v>0</v>
      </c>
      <c r="Y51" s="458">
        <f>V51-X51-Z51-AA51</f>
        <v/>
      </c>
      <c r="Z51" s="459" t="n">
        <v>0</v>
      </c>
      <c r="AA51" s="462" t="n">
        <v>0</v>
      </c>
      <c r="AB51" s="14" t="n"/>
      <c r="AC51" s="14" t="inlineStr">
        <is>
          <t> </t>
        </is>
      </c>
      <c r="AD51" s="14" t="n">
        <v>0</v>
      </c>
      <c r="AE51" s="14" t="n"/>
      <c r="AF51" s="14" t="inlineStr">
        <is>
          <t> </t>
        </is>
      </c>
      <c r="AG51" s="14" t="n">
        <v>0</v>
      </c>
      <c r="AH51" s="14" t="n"/>
      <c r="AI51" s="14" t="inlineStr">
        <is>
          <t> </t>
        </is>
      </c>
      <c r="AJ51" s="14" t="n">
        <v>0</v>
      </c>
      <c r="AK51" s="14" t="n"/>
      <c r="AL51" s="14" t="inlineStr">
        <is>
          <t> </t>
        </is>
      </c>
      <c r="AM51" s="14" t="n">
        <v>0</v>
      </c>
      <c r="AN51" s="14" t="n"/>
      <c r="AO51" s="14" t="inlineStr">
        <is>
          <t> </t>
        </is>
      </c>
      <c r="AP51" s="14" t="n">
        <v>0</v>
      </c>
      <c r="AQ51" s="14" t="n"/>
      <c r="AR51" s="14" t="inlineStr">
        <is>
          <t> </t>
        </is>
      </c>
      <c r="AS51" s="14" t="n">
        <v>0</v>
      </c>
      <c r="AT51" s="14" t="n"/>
      <c r="AU51" s="14" t="inlineStr">
        <is>
          <t> </t>
        </is>
      </c>
      <c r="AV51" s="14" t="n">
        <v>0</v>
      </c>
      <c r="AW51" s="14" t="n"/>
      <c r="AX51" s="14" t="inlineStr">
        <is>
          <t> </t>
        </is>
      </c>
      <c r="AY51" s="14" t="n">
        <v>0</v>
      </c>
      <c r="AZ51" s="14" t="n"/>
      <c r="BA51" s="14" t="inlineStr">
        <is>
          <t> </t>
        </is>
      </c>
      <c r="BB51" s="14" t="n">
        <v>0</v>
      </c>
      <c r="BC51" s="14" t="n"/>
      <c r="BD51" s="14" t="inlineStr">
        <is>
          <t> </t>
        </is>
      </c>
      <c r="BE51" s="14" t="n">
        <v>0</v>
      </c>
      <c r="BF51" s="14" t="n"/>
      <c r="BG51" s="14" t="inlineStr">
        <is>
          <t> </t>
        </is>
      </c>
      <c r="BH51" s="14" t="n">
        <v>0</v>
      </c>
      <c r="BI51" s="14" t="n"/>
      <c r="BJ51" s="14" t="inlineStr">
        <is>
          <t> </t>
        </is>
      </c>
      <c r="BK51" s="14" t="n">
        <v>0</v>
      </c>
    </row>
    <row r="52" ht="11.4" customHeight="1">
      <c r="A52" s="8" t="n"/>
      <c r="B52" s="9" t="inlineStr">
        <is>
          <t> </t>
        </is>
      </c>
      <c r="C52" s="8" t="inlineStr">
        <is>
          <t> </t>
        </is>
      </c>
      <c r="D52" s="8" t="inlineStr">
        <is>
          <t> </t>
        </is>
      </c>
      <c r="E52" s="8" t="inlineStr">
        <is>
          <t> </t>
        </is>
      </c>
      <c r="F52" s="8" t="inlineStr">
        <is>
          <t> </t>
        </is>
      </c>
      <c r="G52" s="10" t="inlineStr">
        <is>
          <t> </t>
        </is>
      </c>
      <c r="H52" s="8" t="inlineStr">
        <is>
          <t> </t>
        </is>
      </c>
      <c r="I52" s="8" t="n"/>
      <c r="J52" s="10" t="inlineStr">
        <is>
          <t> </t>
        </is>
      </c>
      <c r="K52" s="10" t="inlineStr">
        <is>
          <t> </t>
        </is>
      </c>
      <c r="L52" s="10" t="inlineStr">
        <is>
          <t> </t>
        </is>
      </c>
      <c r="M52" s="8" t="inlineStr">
        <is>
          <t> </t>
        </is>
      </c>
      <c r="N52" s="11" t="n"/>
      <c r="O52" s="12" t="n"/>
      <c r="P52" s="12" t="n"/>
      <c r="Q52" s="13" t="n">
        <v>0</v>
      </c>
      <c r="R52" s="14" t="inlineStr">
        <is>
          <t>Kg.</t>
        </is>
      </c>
      <c r="S52" s="14" t="n">
        <v>0</v>
      </c>
      <c r="T52" s="14" t="n"/>
      <c r="U52" s="14" t="inlineStr">
        <is>
          <t> </t>
        </is>
      </c>
      <c r="V52" s="455">
        <f>Q52-S52</f>
        <v/>
      </c>
      <c r="W52" s="482">
        <f>Y52+AD52+AG52+AJ52+AM52+AP52+AS52+AV52+AY52+BB52+BE52+BH52+BK52</f>
        <v/>
      </c>
      <c r="X52" s="457" t="n">
        <v>0</v>
      </c>
      <c r="Y52" s="458">
        <f>V52-X52-Z52-AA52</f>
        <v/>
      </c>
      <c r="Z52" s="459" t="n">
        <v>0</v>
      </c>
      <c r="AA52" s="462" t="n">
        <v>0</v>
      </c>
      <c r="AB52" s="14" t="n"/>
      <c r="AC52" s="14" t="inlineStr">
        <is>
          <t> </t>
        </is>
      </c>
      <c r="AD52" s="14" t="n">
        <v>0</v>
      </c>
      <c r="AE52" s="14" t="n"/>
      <c r="AF52" s="14" t="inlineStr">
        <is>
          <t> </t>
        </is>
      </c>
      <c r="AG52" s="14" t="n">
        <v>0</v>
      </c>
      <c r="AH52" s="14" t="n"/>
      <c r="AI52" s="14" t="inlineStr">
        <is>
          <t> </t>
        </is>
      </c>
      <c r="AJ52" s="14" t="n">
        <v>0</v>
      </c>
      <c r="AK52" s="14" t="n"/>
      <c r="AL52" s="14" t="inlineStr">
        <is>
          <t> </t>
        </is>
      </c>
      <c r="AM52" s="14" t="n">
        <v>0</v>
      </c>
      <c r="AN52" s="14" t="n"/>
      <c r="AO52" s="14" t="inlineStr">
        <is>
          <t> </t>
        </is>
      </c>
      <c r="AP52" s="14" t="n">
        <v>0</v>
      </c>
      <c r="AQ52" s="14" t="n"/>
      <c r="AR52" s="14" t="inlineStr">
        <is>
          <t> </t>
        </is>
      </c>
      <c r="AS52" s="14" t="n">
        <v>0</v>
      </c>
      <c r="AT52" s="14" t="n"/>
      <c r="AU52" s="14" t="inlineStr">
        <is>
          <t> </t>
        </is>
      </c>
      <c r="AV52" s="14" t="n">
        <v>0</v>
      </c>
      <c r="AW52" s="14" t="n"/>
      <c r="AX52" s="14" t="inlineStr">
        <is>
          <t> </t>
        </is>
      </c>
      <c r="AY52" s="14" t="n">
        <v>0</v>
      </c>
      <c r="AZ52" s="14" t="n"/>
      <c r="BA52" s="14" t="inlineStr">
        <is>
          <t> </t>
        </is>
      </c>
      <c r="BB52" s="14" t="n">
        <v>0</v>
      </c>
      <c r="BC52" s="14" t="n"/>
      <c r="BD52" s="14" t="inlineStr">
        <is>
          <t> </t>
        </is>
      </c>
      <c r="BE52" s="14" t="n">
        <v>0</v>
      </c>
      <c r="BF52" s="14" t="n"/>
      <c r="BG52" s="14" t="inlineStr">
        <is>
          <t> </t>
        </is>
      </c>
      <c r="BH52" s="14" t="n">
        <v>0</v>
      </c>
      <c r="BI52" s="14" t="n"/>
      <c r="BJ52" s="14" t="inlineStr">
        <is>
          <t> </t>
        </is>
      </c>
      <c r="BK52" s="14" t="n">
        <v>0</v>
      </c>
    </row>
    <row r="53" ht="11.4" customHeight="1">
      <c r="A53" s="8" t="n"/>
      <c r="B53" s="9" t="inlineStr">
        <is>
          <t> </t>
        </is>
      </c>
      <c r="C53" s="8" t="inlineStr">
        <is>
          <t> </t>
        </is>
      </c>
      <c r="D53" s="8" t="inlineStr">
        <is>
          <t> </t>
        </is>
      </c>
      <c r="E53" s="8" t="inlineStr">
        <is>
          <t> </t>
        </is>
      </c>
      <c r="F53" s="8" t="inlineStr">
        <is>
          <t> </t>
        </is>
      </c>
      <c r="G53" s="10" t="inlineStr">
        <is>
          <t> </t>
        </is>
      </c>
      <c r="H53" s="8" t="inlineStr">
        <is>
          <t> </t>
        </is>
      </c>
      <c r="I53" s="8" t="n"/>
      <c r="J53" s="10" t="inlineStr">
        <is>
          <t> </t>
        </is>
      </c>
      <c r="K53" s="10" t="inlineStr">
        <is>
          <t> </t>
        </is>
      </c>
      <c r="L53" s="10" t="inlineStr">
        <is>
          <t> </t>
        </is>
      </c>
      <c r="M53" s="8" t="inlineStr">
        <is>
          <t> </t>
        </is>
      </c>
      <c r="N53" s="11" t="n"/>
      <c r="O53" s="12" t="n"/>
      <c r="P53" s="12" t="n"/>
      <c r="Q53" s="13" t="n">
        <v>0</v>
      </c>
      <c r="R53" s="14" t="inlineStr">
        <is>
          <t>Kg.</t>
        </is>
      </c>
      <c r="S53" s="14" t="n">
        <v>0</v>
      </c>
      <c r="T53" s="14" t="n"/>
      <c r="U53" s="14" t="inlineStr">
        <is>
          <t> </t>
        </is>
      </c>
      <c r="V53" s="455">
        <f>Q53-S53</f>
        <v/>
      </c>
      <c r="W53" s="482">
        <f>Y53+AD53+AG53+AJ53+AM53+AP53+AS53+AV53+AY53+BB53+BE53+BH53+BK53</f>
        <v/>
      </c>
      <c r="X53" s="457" t="n">
        <v>0</v>
      </c>
      <c r="Y53" s="458">
        <f>V53-X53-Z53-AA53</f>
        <v/>
      </c>
      <c r="Z53" s="459" t="n">
        <v>0</v>
      </c>
      <c r="AA53" s="462" t="n">
        <v>0</v>
      </c>
      <c r="AB53" s="14" t="n"/>
      <c r="AC53" s="14" t="inlineStr">
        <is>
          <t> </t>
        </is>
      </c>
      <c r="AD53" s="14" t="n">
        <v>0</v>
      </c>
      <c r="AE53" s="14" t="n"/>
      <c r="AF53" s="14" t="inlineStr">
        <is>
          <t> </t>
        </is>
      </c>
      <c r="AG53" s="14" t="n">
        <v>0</v>
      </c>
      <c r="AH53" s="14" t="n"/>
      <c r="AI53" s="14" t="inlineStr">
        <is>
          <t> </t>
        </is>
      </c>
      <c r="AJ53" s="14" t="n">
        <v>0</v>
      </c>
      <c r="AK53" s="14" t="n"/>
      <c r="AL53" s="14" t="inlineStr">
        <is>
          <t> </t>
        </is>
      </c>
      <c r="AM53" s="14" t="n">
        <v>0</v>
      </c>
      <c r="AN53" s="14" t="n"/>
      <c r="AO53" s="14" t="inlineStr">
        <is>
          <t> </t>
        </is>
      </c>
      <c r="AP53" s="14" t="n">
        <v>0</v>
      </c>
      <c r="AQ53" s="14" t="n"/>
      <c r="AR53" s="14" t="inlineStr">
        <is>
          <t> </t>
        </is>
      </c>
      <c r="AS53" s="14" t="n">
        <v>0</v>
      </c>
      <c r="AT53" s="14" t="n"/>
      <c r="AU53" s="14" t="inlineStr">
        <is>
          <t> </t>
        </is>
      </c>
      <c r="AV53" s="14" t="n">
        <v>0</v>
      </c>
      <c r="AW53" s="14" t="n"/>
      <c r="AX53" s="14" t="inlineStr">
        <is>
          <t> </t>
        </is>
      </c>
      <c r="AY53" s="14" t="n">
        <v>0</v>
      </c>
      <c r="AZ53" s="14" t="n"/>
      <c r="BA53" s="14" t="inlineStr">
        <is>
          <t> </t>
        </is>
      </c>
      <c r="BB53" s="14" t="n">
        <v>0</v>
      </c>
      <c r="BC53" s="14" t="n"/>
      <c r="BD53" s="14" t="inlineStr">
        <is>
          <t> </t>
        </is>
      </c>
      <c r="BE53" s="14" t="n">
        <v>0</v>
      </c>
      <c r="BF53" s="14" t="n"/>
      <c r="BG53" s="14" t="inlineStr">
        <is>
          <t> </t>
        </is>
      </c>
      <c r="BH53" s="14" t="n">
        <v>0</v>
      </c>
      <c r="BI53" s="14" t="n"/>
      <c r="BJ53" s="14" t="inlineStr">
        <is>
          <t> </t>
        </is>
      </c>
      <c r="BK53" s="14" t="n">
        <v>0</v>
      </c>
    </row>
    <row r="54" ht="11.4" customHeight="1">
      <c r="A54" s="8" t="n"/>
      <c r="B54" s="9" t="inlineStr">
        <is>
          <t> </t>
        </is>
      </c>
      <c r="C54" s="8" t="inlineStr">
        <is>
          <t> </t>
        </is>
      </c>
      <c r="D54" s="8" t="inlineStr">
        <is>
          <t> </t>
        </is>
      </c>
      <c r="E54" s="8" t="inlineStr">
        <is>
          <t> </t>
        </is>
      </c>
      <c r="F54" s="8" t="inlineStr">
        <is>
          <t> </t>
        </is>
      </c>
      <c r="G54" s="10" t="inlineStr">
        <is>
          <t> </t>
        </is>
      </c>
      <c r="H54" s="8" t="inlineStr">
        <is>
          <t> </t>
        </is>
      </c>
      <c r="I54" s="8" t="n"/>
      <c r="J54" s="10" t="inlineStr">
        <is>
          <t> </t>
        </is>
      </c>
      <c r="K54" s="10" t="inlineStr">
        <is>
          <t> </t>
        </is>
      </c>
      <c r="L54" s="10" t="inlineStr">
        <is>
          <t> </t>
        </is>
      </c>
      <c r="M54" s="8" t="inlineStr">
        <is>
          <t> </t>
        </is>
      </c>
      <c r="N54" s="11" t="n"/>
      <c r="O54" s="12" t="n"/>
      <c r="P54" s="12" t="n"/>
      <c r="Q54" s="13" t="n">
        <v>0</v>
      </c>
      <c r="R54" s="14" t="inlineStr">
        <is>
          <t>Kg.</t>
        </is>
      </c>
      <c r="S54" s="14" t="n">
        <v>0</v>
      </c>
      <c r="T54" s="14" t="n"/>
      <c r="U54" s="14" t="inlineStr">
        <is>
          <t> </t>
        </is>
      </c>
      <c r="V54" s="455">
        <f>Q54-S54</f>
        <v/>
      </c>
      <c r="W54" s="482">
        <f>Y54+AD54+AG54+AJ54+AM54+AP54+AS54+AV54+AY54+BB54+BE54+BH54+BK54</f>
        <v/>
      </c>
      <c r="X54" s="457" t="n">
        <v>0</v>
      </c>
      <c r="Y54" s="458">
        <f>V54-X54-Z54-AA54</f>
        <v/>
      </c>
      <c r="Z54" s="459" t="n">
        <v>0</v>
      </c>
      <c r="AA54" s="462" t="n">
        <v>0</v>
      </c>
      <c r="AB54" s="14" t="n"/>
      <c r="AC54" s="14" t="inlineStr">
        <is>
          <t> </t>
        </is>
      </c>
      <c r="AD54" s="14" t="n">
        <v>0</v>
      </c>
      <c r="AE54" s="14" t="n"/>
      <c r="AF54" s="14" t="inlineStr">
        <is>
          <t> </t>
        </is>
      </c>
      <c r="AG54" s="14" t="n">
        <v>0</v>
      </c>
      <c r="AH54" s="14" t="n"/>
      <c r="AI54" s="14" t="inlineStr">
        <is>
          <t> </t>
        </is>
      </c>
      <c r="AJ54" s="14" t="n">
        <v>0</v>
      </c>
      <c r="AK54" s="14" t="n"/>
      <c r="AL54" s="14" t="inlineStr">
        <is>
          <t> </t>
        </is>
      </c>
      <c r="AM54" s="14" t="n">
        <v>0</v>
      </c>
      <c r="AN54" s="14" t="n"/>
      <c r="AO54" s="14" t="inlineStr">
        <is>
          <t> </t>
        </is>
      </c>
      <c r="AP54" s="14" t="n">
        <v>0</v>
      </c>
      <c r="AQ54" s="14" t="n"/>
      <c r="AR54" s="14" t="inlineStr">
        <is>
          <t> </t>
        </is>
      </c>
      <c r="AS54" s="14" t="n">
        <v>0</v>
      </c>
      <c r="AT54" s="14" t="n"/>
      <c r="AU54" s="14" t="inlineStr">
        <is>
          <t> </t>
        </is>
      </c>
      <c r="AV54" s="14" t="n">
        <v>0</v>
      </c>
      <c r="AW54" s="14" t="n"/>
      <c r="AX54" s="14" t="inlineStr">
        <is>
          <t> </t>
        </is>
      </c>
      <c r="AY54" s="14" t="n">
        <v>0</v>
      </c>
      <c r="AZ54" s="14" t="n"/>
      <c r="BA54" s="14" t="inlineStr">
        <is>
          <t> </t>
        </is>
      </c>
      <c r="BB54" s="14" t="n">
        <v>0</v>
      </c>
      <c r="BC54" s="14" t="n"/>
      <c r="BD54" s="14" t="inlineStr">
        <is>
          <t> </t>
        </is>
      </c>
      <c r="BE54" s="14" t="n">
        <v>0</v>
      </c>
      <c r="BF54" s="14" t="n"/>
      <c r="BG54" s="14" t="inlineStr">
        <is>
          <t> </t>
        </is>
      </c>
      <c r="BH54" s="14" t="n">
        <v>0</v>
      </c>
      <c r="BI54" s="14" t="n"/>
      <c r="BJ54" s="14" t="inlineStr">
        <is>
          <t> </t>
        </is>
      </c>
      <c r="BK54" s="14" t="n">
        <v>0</v>
      </c>
    </row>
    <row r="55" ht="11.4" customHeight="1">
      <c r="A55" s="8" t="n"/>
      <c r="B55" s="9" t="inlineStr">
        <is>
          <t> </t>
        </is>
      </c>
      <c r="C55" s="8" t="inlineStr">
        <is>
          <t> </t>
        </is>
      </c>
      <c r="D55" s="8" t="inlineStr">
        <is>
          <t> </t>
        </is>
      </c>
      <c r="E55" s="8" t="inlineStr">
        <is>
          <t> </t>
        </is>
      </c>
      <c r="F55" s="8" t="inlineStr">
        <is>
          <t> </t>
        </is>
      </c>
      <c r="G55" s="10" t="inlineStr">
        <is>
          <t> </t>
        </is>
      </c>
      <c r="H55" s="8" t="inlineStr">
        <is>
          <t> </t>
        </is>
      </c>
      <c r="I55" s="8" t="n"/>
      <c r="J55" s="10" t="inlineStr">
        <is>
          <t> </t>
        </is>
      </c>
      <c r="K55" s="10" t="inlineStr">
        <is>
          <t> </t>
        </is>
      </c>
      <c r="L55" s="10" t="inlineStr">
        <is>
          <t> </t>
        </is>
      </c>
      <c r="M55" s="8" t="inlineStr">
        <is>
          <t> </t>
        </is>
      </c>
      <c r="N55" s="11" t="n"/>
      <c r="O55" s="12" t="n"/>
      <c r="P55" s="12" t="n"/>
      <c r="Q55" s="13" t="n">
        <v>0</v>
      </c>
      <c r="R55" s="14" t="inlineStr">
        <is>
          <t>Kg.</t>
        </is>
      </c>
      <c r="S55" s="14" t="n">
        <v>0</v>
      </c>
      <c r="T55" s="14" t="n"/>
      <c r="U55" s="14" t="inlineStr">
        <is>
          <t> </t>
        </is>
      </c>
      <c r="V55" s="455">
        <f>Q55-S55</f>
        <v/>
      </c>
      <c r="W55" s="482">
        <f>Y55+AD55+AG55+AJ55+AM55+AP55+AS55+AV55+AY55+BB55+BE55+BH55+BK55</f>
        <v/>
      </c>
      <c r="X55" s="457" t="n">
        <v>0</v>
      </c>
      <c r="Y55" s="458">
        <f>V55-X55-Z55-AA55</f>
        <v/>
      </c>
      <c r="Z55" s="459" t="n">
        <v>0</v>
      </c>
      <c r="AA55" s="462" t="n">
        <v>0</v>
      </c>
      <c r="AB55" s="14" t="n"/>
      <c r="AC55" s="14" t="inlineStr">
        <is>
          <t> </t>
        </is>
      </c>
      <c r="AD55" s="14" t="n">
        <v>0</v>
      </c>
      <c r="AE55" s="14" t="n"/>
      <c r="AF55" s="14" t="inlineStr">
        <is>
          <t> </t>
        </is>
      </c>
      <c r="AG55" s="14" t="n">
        <v>0</v>
      </c>
      <c r="AH55" s="14" t="n"/>
      <c r="AI55" s="14" t="inlineStr">
        <is>
          <t> </t>
        </is>
      </c>
      <c r="AJ55" s="14" t="n">
        <v>0</v>
      </c>
      <c r="AK55" s="14" t="n"/>
      <c r="AL55" s="14" t="inlineStr">
        <is>
          <t> </t>
        </is>
      </c>
      <c r="AM55" s="14" t="n">
        <v>0</v>
      </c>
      <c r="AN55" s="14" t="n"/>
      <c r="AO55" s="14" t="inlineStr">
        <is>
          <t> </t>
        </is>
      </c>
      <c r="AP55" s="14" t="n">
        <v>0</v>
      </c>
      <c r="AQ55" s="14" t="n"/>
      <c r="AR55" s="14" t="inlineStr">
        <is>
          <t> </t>
        </is>
      </c>
      <c r="AS55" s="14" t="n">
        <v>0</v>
      </c>
      <c r="AT55" s="14" t="n"/>
      <c r="AU55" s="14" t="inlineStr">
        <is>
          <t> </t>
        </is>
      </c>
      <c r="AV55" s="14" t="n">
        <v>0</v>
      </c>
      <c r="AW55" s="14" t="n"/>
      <c r="AX55" s="14" t="inlineStr">
        <is>
          <t> </t>
        </is>
      </c>
      <c r="AY55" s="14" t="n">
        <v>0</v>
      </c>
      <c r="AZ55" s="14" t="n"/>
      <c r="BA55" s="14" t="inlineStr">
        <is>
          <t> </t>
        </is>
      </c>
      <c r="BB55" s="14" t="n">
        <v>0</v>
      </c>
      <c r="BC55" s="14" t="n"/>
      <c r="BD55" s="14" t="inlineStr">
        <is>
          <t> </t>
        </is>
      </c>
      <c r="BE55" s="14" t="n">
        <v>0</v>
      </c>
      <c r="BF55" s="14" t="n"/>
      <c r="BG55" s="14" t="inlineStr">
        <is>
          <t> </t>
        </is>
      </c>
      <c r="BH55" s="14" t="n">
        <v>0</v>
      </c>
      <c r="BI55" s="14" t="n"/>
      <c r="BJ55" s="14" t="inlineStr">
        <is>
          <t> </t>
        </is>
      </c>
      <c r="BK55" s="14" t="n">
        <v>0</v>
      </c>
    </row>
    <row r="56" ht="11.4" customHeight="1">
      <c r="A56" s="8" t="n"/>
      <c r="B56" s="9" t="inlineStr">
        <is>
          <t> </t>
        </is>
      </c>
      <c r="C56" s="8" t="inlineStr">
        <is>
          <t> </t>
        </is>
      </c>
      <c r="D56" s="8" t="inlineStr">
        <is>
          <t> </t>
        </is>
      </c>
      <c r="E56" s="8" t="inlineStr">
        <is>
          <t> </t>
        </is>
      </c>
      <c r="F56" s="8" t="inlineStr">
        <is>
          <t> </t>
        </is>
      </c>
      <c r="G56" s="10" t="inlineStr">
        <is>
          <t> </t>
        </is>
      </c>
      <c r="H56" s="8" t="inlineStr">
        <is>
          <t> </t>
        </is>
      </c>
      <c r="I56" s="8" t="n"/>
      <c r="J56" s="10" t="inlineStr">
        <is>
          <t> </t>
        </is>
      </c>
      <c r="K56" s="10" t="inlineStr">
        <is>
          <t> </t>
        </is>
      </c>
      <c r="L56" s="10" t="inlineStr">
        <is>
          <t> </t>
        </is>
      </c>
      <c r="M56" s="8" t="inlineStr">
        <is>
          <t> </t>
        </is>
      </c>
      <c r="N56" s="11" t="n"/>
      <c r="O56" s="12" t="n"/>
      <c r="P56" s="12" t="n"/>
      <c r="Q56" s="13" t="n">
        <v>0</v>
      </c>
      <c r="R56" s="14" t="inlineStr">
        <is>
          <t>Kg.</t>
        </is>
      </c>
      <c r="S56" s="14" t="n">
        <v>0</v>
      </c>
      <c r="T56" s="14" t="n"/>
      <c r="U56" s="14" t="inlineStr">
        <is>
          <t> </t>
        </is>
      </c>
      <c r="V56" s="455">
        <f>Q56-S56</f>
        <v/>
      </c>
      <c r="W56" s="482">
        <f>Y56+AD56+AG56+AJ56+AM56+AP56+AS56+AV56+AY56+BB56+BE56+BH56+BK56</f>
        <v/>
      </c>
      <c r="X56" s="457" t="n">
        <v>0</v>
      </c>
      <c r="Y56" s="458">
        <f>V56-X56-Z56-AA56</f>
        <v/>
      </c>
      <c r="Z56" s="459" t="n">
        <v>0</v>
      </c>
      <c r="AA56" s="462" t="n">
        <v>0</v>
      </c>
      <c r="AB56" s="14" t="n"/>
      <c r="AC56" s="14" t="inlineStr">
        <is>
          <t> </t>
        </is>
      </c>
      <c r="AD56" s="14" t="n">
        <v>0</v>
      </c>
      <c r="AE56" s="14" t="n"/>
      <c r="AF56" s="14" t="inlineStr">
        <is>
          <t> </t>
        </is>
      </c>
      <c r="AG56" s="14" t="n">
        <v>0</v>
      </c>
      <c r="AH56" s="14" t="n"/>
      <c r="AI56" s="14" t="inlineStr">
        <is>
          <t> </t>
        </is>
      </c>
      <c r="AJ56" s="14" t="n">
        <v>0</v>
      </c>
      <c r="AK56" s="14" t="n"/>
      <c r="AL56" s="14" t="inlineStr">
        <is>
          <t> </t>
        </is>
      </c>
      <c r="AM56" s="14" t="n">
        <v>0</v>
      </c>
      <c r="AN56" s="14" t="n"/>
      <c r="AO56" s="14" t="inlineStr">
        <is>
          <t> </t>
        </is>
      </c>
      <c r="AP56" s="14" t="n">
        <v>0</v>
      </c>
      <c r="AQ56" s="14" t="n"/>
      <c r="AR56" s="14" t="inlineStr">
        <is>
          <t> </t>
        </is>
      </c>
      <c r="AS56" s="14" t="n">
        <v>0</v>
      </c>
      <c r="AT56" s="14" t="n"/>
      <c r="AU56" s="14" t="inlineStr">
        <is>
          <t> </t>
        </is>
      </c>
      <c r="AV56" s="14" t="n">
        <v>0</v>
      </c>
      <c r="AW56" s="14" t="n"/>
      <c r="AX56" s="14" t="inlineStr">
        <is>
          <t> </t>
        </is>
      </c>
      <c r="AY56" s="14" t="n">
        <v>0</v>
      </c>
      <c r="AZ56" s="14" t="n"/>
      <c r="BA56" s="14" t="inlineStr">
        <is>
          <t> </t>
        </is>
      </c>
      <c r="BB56" s="14" t="n">
        <v>0</v>
      </c>
      <c r="BC56" s="14" t="n"/>
      <c r="BD56" s="14" t="inlineStr">
        <is>
          <t> </t>
        </is>
      </c>
      <c r="BE56" s="14" t="n">
        <v>0</v>
      </c>
      <c r="BF56" s="14" t="n"/>
      <c r="BG56" s="14" t="inlineStr">
        <is>
          <t> </t>
        </is>
      </c>
      <c r="BH56" s="14" t="n">
        <v>0</v>
      </c>
      <c r="BI56" s="14" t="n"/>
      <c r="BJ56" s="14" t="inlineStr">
        <is>
          <t> </t>
        </is>
      </c>
      <c r="BK56" s="14" t="n">
        <v>0</v>
      </c>
    </row>
    <row r="57" ht="11.4" customHeight="1">
      <c r="A57" s="8" t="n"/>
      <c r="B57" s="9" t="inlineStr">
        <is>
          <t> </t>
        </is>
      </c>
      <c r="C57" s="8" t="inlineStr">
        <is>
          <t> </t>
        </is>
      </c>
      <c r="D57" s="8" t="inlineStr">
        <is>
          <t> </t>
        </is>
      </c>
      <c r="E57" s="8" t="inlineStr">
        <is>
          <t> </t>
        </is>
      </c>
      <c r="F57" s="8" t="inlineStr">
        <is>
          <t> </t>
        </is>
      </c>
      <c r="G57" s="10" t="inlineStr">
        <is>
          <t> </t>
        </is>
      </c>
      <c r="H57" s="8" t="inlineStr">
        <is>
          <t> </t>
        </is>
      </c>
      <c r="I57" s="8" t="n"/>
      <c r="J57" s="10" t="inlineStr">
        <is>
          <t> </t>
        </is>
      </c>
      <c r="K57" s="10" t="inlineStr">
        <is>
          <t> </t>
        </is>
      </c>
      <c r="L57" s="10" t="inlineStr">
        <is>
          <t> </t>
        </is>
      </c>
      <c r="M57" s="8" t="inlineStr">
        <is>
          <t> </t>
        </is>
      </c>
      <c r="N57" s="11" t="n"/>
      <c r="O57" s="12" t="n"/>
      <c r="P57" s="12" t="n"/>
      <c r="Q57" s="13" t="n">
        <v>0</v>
      </c>
      <c r="R57" s="14" t="inlineStr">
        <is>
          <t>Kg.</t>
        </is>
      </c>
      <c r="S57" s="14" t="n">
        <v>0</v>
      </c>
      <c r="T57" s="14" t="n"/>
      <c r="U57" s="14" t="inlineStr">
        <is>
          <t> </t>
        </is>
      </c>
      <c r="V57" s="455">
        <f>Q57-S57</f>
        <v/>
      </c>
      <c r="W57" s="482">
        <f>Y57+AD57+AG57+AJ57+AM57+AP57+AS57+AV57+AY57+BB57+BE57+BH57+BK57</f>
        <v/>
      </c>
      <c r="X57" s="457" t="n">
        <v>0</v>
      </c>
      <c r="Y57" s="458">
        <f>V57-X57-Z57-AA57</f>
        <v/>
      </c>
      <c r="Z57" s="459" t="n">
        <v>0</v>
      </c>
      <c r="AA57" s="462" t="n">
        <v>0</v>
      </c>
      <c r="AB57" s="14" t="n"/>
      <c r="AC57" s="14" t="inlineStr">
        <is>
          <t> </t>
        </is>
      </c>
      <c r="AD57" s="14" t="n">
        <v>0</v>
      </c>
      <c r="AE57" s="14" t="n"/>
      <c r="AF57" s="14" t="inlineStr">
        <is>
          <t> </t>
        </is>
      </c>
      <c r="AG57" s="14" t="n">
        <v>0</v>
      </c>
      <c r="AH57" s="14" t="n"/>
      <c r="AI57" s="14" t="inlineStr">
        <is>
          <t> </t>
        </is>
      </c>
      <c r="AJ57" s="14" t="n">
        <v>0</v>
      </c>
      <c r="AK57" s="14" t="n"/>
      <c r="AL57" s="14" t="inlineStr">
        <is>
          <t> </t>
        </is>
      </c>
      <c r="AM57" s="14" t="n">
        <v>0</v>
      </c>
      <c r="AN57" s="14" t="n"/>
      <c r="AO57" s="14" t="inlineStr">
        <is>
          <t> </t>
        </is>
      </c>
      <c r="AP57" s="14" t="n">
        <v>0</v>
      </c>
      <c r="AQ57" s="14" t="n"/>
      <c r="AR57" s="14" t="inlineStr">
        <is>
          <t> </t>
        </is>
      </c>
      <c r="AS57" s="14" t="n">
        <v>0</v>
      </c>
      <c r="AT57" s="14" t="n"/>
      <c r="AU57" s="14" t="inlineStr">
        <is>
          <t> </t>
        </is>
      </c>
      <c r="AV57" s="14" t="n">
        <v>0</v>
      </c>
      <c r="AW57" s="14" t="n"/>
      <c r="AX57" s="14" t="inlineStr">
        <is>
          <t> </t>
        </is>
      </c>
      <c r="AY57" s="14" t="n">
        <v>0</v>
      </c>
      <c r="AZ57" s="14" t="n"/>
      <c r="BA57" s="14" t="inlineStr">
        <is>
          <t> </t>
        </is>
      </c>
      <c r="BB57" s="14" t="n">
        <v>0</v>
      </c>
      <c r="BC57" s="14" t="n"/>
      <c r="BD57" s="14" t="inlineStr">
        <is>
          <t> </t>
        </is>
      </c>
      <c r="BE57" s="14" t="n">
        <v>0</v>
      </c>
      <c r="BF57" s="14" t="n"/>
      <c r="BG57" s="14" t="inlineStr">
        <is>
          <t> </t>
        </is>
      </c>
      <c r="BH57" s="14" t="n">
        <v>0</v>
      </c>
      <c r="BI57" s="14" t="n"/>
      <c r="BJ57" s="14" t="inlineStr">
        <is>
          <t> </t>
        </is>
      </c>
      <c r="BK57" s="14" t="n">
        <v>0</v>
      </c>
    </row>
    <row r="58" ht="11.4" customHeight="1">
      <c r="A58" s="8" t="n"/>
      <c r="B58" s="9" t="inlineStr">
        <is>
          <t> </t>
        </is>
      </c>
      <c r="C58" s="8" t="inlineStr">
        <is>
          <t> </t>
        </is>
      </c>
      <c r="D58" s="8" t="inlineStr">
        <is>
          <t> </t>
        </is>
      </c>
      <c r="E58" s="8" t="inlineStr">
        <is>
          <t> </t>
        </is>
      </c>
      <c r="F58" s="8" t="inlineStr">
        <is>
          <t> </t>
        </is>
      </c>
      <c r="G58" s="10" t="inlineStr">
        <is>
          <t> </t>
        </is>
      </c>
      <c r="H58" s="8" t="inlineStr">
        <is>
          <t> </t>
        </is>
      </c>
      <c r="I58" s="8" t="n"/>
      <c r="J58" s="10" t="inlineStr">
        <is>
          <t> </t>
        </is>
      </c>
      <c r="K58" s="10" t="inlineStr">
        <is>
          <t> </t>
        </is>
      </c>
      <c r="L58" s="10" t="inlineStr">
        <is>
          <t> </t>
        </is>
      </c>
      <c r="M58" s="8" t="inlineStr">
        <is>
          <t> </t>
        </is>
      </c>
      <c r="N58" s="11" t="n"/>
      <c r="O58" s="12" t="n"/>
      <c r="P58" s="12" t="n"/>
      <c r="Q58" s="13" t="n">
        <v>0</v>
      </c>
      <c r="R58" s="14" t="inlineStr">
        <is>
          <t>Kg.</t>
        </is>
      </c>
      <c r="S58" s="14" t="n">
        <v>0</v>
      </c>
      <c r="T58" s="14" t="n"/>
      <c r="U58" s="14" t="inlineStr">
        <is>
          <t> </t>
        </is>
      </c>
      <c r="V58" s="455">
        <f>Q58-S58</f>
        <v/>
      </c>
      <c r="W58" s="482">
        <f>Y58+AD58+AG58+AJ58+AM58+AP58+AS58+AV58+AY58+BB58+BE58+BH58+BK58</f>
        <v/>
      </c>
      <c r="X58" s="457" t="n">
        <v>0</v>
      </c>
      <c r="Y58" s="458">
        <f>V58-X58-Z58-AA58</f>
        <v/>
      </c>
      <c r="Z58" s="459" t="n">
        <v>0</v>
      </c>
      <c r="AA58" s="462" t="n">
        <v>0</v>
      </c>
      <c r="AB58" s="14" t="n"/>
      <c r="AC58" s="14" t="inlineStr">
        <is>
          <t> </t>
        </is>
      </c>
      <c r="AD58" s="14" t="n">
        <v>0</v>
      </c>
      <c r="AE58" s="14" t="n"/>
      <c r="AF58" s="14" t="inlineStr">
        <is>
          <t> </t>
        </is>
      </c>
      <c r="AG58" s="14" t="n">
        <v>0</v>
      </c>
      <c r="AH58" s="14" t="n"/>
      <c r="AI58" s="14" t="inlineStr">
        <is>
          <t> </t>
        </is>
      </c>
      <c r="AJ58" s="14" t="n">
        <v>0</v>
      </c>
      <c r="AK58" s="14" t="n"/>
      <c r="AL58" s="14" t="inlineStr">
        <is>
          <t> </t>
        </is>
      </c>
      <c r="AM58" s="14" t="n">
        <v>0</v>
      </c>
      <c r="AN58" s="14" t="n"/>
      <c r="AO58" s="14" t="inlineStr">
        <is>
          <t> </t>
        </is>
      </c>
      <c r="AP58" s="14" t="n">
        <v>0</v>
      </c>
      <c r="AQ58" s="14" t="n"/>
      <c r="AR58" s="14" t="inlineStr">
        <is>
          <t> </t>
        </is>
      </c>
      <c r="AS58" s="14" t="n">
        <v>0</v>
      </c>
      <c r="AT58" s="14" t="n"/>
      <c r="AU58" s="14" t="inlineStr">
        <is>
          <t> </t>
        </is>
      </c>
      <c r="AV58" s="14" t="n">
        <v>0</v>
      </c>
      <c r="AW58" s="14" t="n"/>
      <c r="AX58" s="14" t="inlineStr">
        <is>
          <t> </t>
        </is>
      </c>
      <c r="AY58" s="14" t="n">
        <v>0</v>
      </c>
      <c r="AZ58" s="14" t="n"/>
      <c r="BA58" s="14" t="inlineStr">
        <is>
          <t> </t>
        </is>
      </c>
      <c r="BB58" s="14" t="n">
        <v>0</v>
      </c>
      <c r="BC58" s="14" t="n"/>
      <c r="BD58" s="14" t="inlineStr">
        <is>
          <t> </t>
        </is>
      </c>
      <c r="BE58" s="14" t="n">
        <v>0</v>
      </c>
      <c r="BF58" s="14" t="n"/>
      <c r="BG58" s="14" t="inlineStr">
        <is>
          <t> </t>
        </is>
      </c>
      <c r="BH58" s="14" t="n">
        <v>0</v>
      </c>
      <c r="BI58" s="14" t="n"/>
      <c r="BJ58" s="14" t="inlineStr">
        <is>
          <t> </t>
        </is>
      </c>
      <c r="BK58" s="14" t="n">
        <v>0</v>
      </c>
    </row>
    <row r="59" ht="11.4" customHeight="1">
      <c r="A59" s="8" t="n"/>
      <c r="B59" s="9" t="inlineStr">
        <is>
          <t> </t>
        </is>
      </c>
      <c r="C59" s="8" t="inlineStr">
        <is>
          <t> </t>
        </is>
      </c>
      <c r="D59" s="8" t="inlineStr">
        <is>
          <t> </t>
        </is>
      </c>
      <c r="E59" s="8" t="inlineStr">
        <is>
          <t> </t>
        </is>
      </c>
      <c r="F59" s="8" t="inlineStr">
        <is>
          <t> </t>
        </is>
      </c>
      <c r="G59" s="10" t="inlineStr">
        <is>
          <t> </t>
        </is>
      </c>
      <c r="H59" s="8" t="inlineStr">
        <is>
          <t> </t>
        </is>
      </c>
      <c r="I59" s="8" t="n"/>
      <c r="J59" s="10" t="inlineStr">
        <is>
          <t> </t>
        </is>
      </c>
      <c r="K59" s="10" t="inlineStr">
        <is>
          <t> </t>
        </is>
      </c>
      <c r="L59" s="10" t="inlineStr">
        <is>
          <t> </t>
        </is>
      </c>
      <c r="M59" s="8" t="inlineStr">
        <is>
          <t> </t>
        </is>
      </c>
      <c r="N59" s="11" t="n"/>
      <c r="O59" s="12" t="n"/>
      <c r="P59" s="12" t="n"/>
      <c r="Q59" s="13" t="n">
        <v>0</v>
      </c>
      <c r="R59" s="14" t="inlineStr">
        <is>
          <t>Kg.</t>
        </is>
      </c>
      <c r="S59" s="14" t="n">
        <v>0</v>
      </c>
      <c r="T59" s="14" t="n"/>
      <c r="U59" s="14" t="inlineStr">
        <is>
          <t> </t>
        </is>
      </c>
      <c r="V59" s="455">
        <f>Q59-S59</f>
        <v/>
      </c>
      <c r="W59" s="482">
        <f>Y59+AD59+AG59+AJ59+AM59+AP59+AS59+AV59+AY59+BB59+BE59+BH59+BK59</f>
        <v/>
      </c>
      <c r="X59" s="457" t="n">
        <v>0</v>
      </c>
      <c r="Y59" s="458">
        <f>V59-X59-Z59-AA59</f>
        <v/>
      </c>
      <c r="Z59" s="459" t="n">
        <v>0</v>
      </c>
      <c r="AA59" s="462" t="n">
        <v>0</v>
      </c>
      <c r="AB59" s="14" t="n"/>
      <c r="AC59" s="14" t="inlineStr">
        <is>
          <t> </t>
        </is>
      </c>
      <c r="AD59" s="14" t="n">
        <v>0</v>
      </c>
      <c r="AE59" s="14" t="n"/>
      <c r="AF59" s="14" t="inlineStr">
        <is>
          <t> </t>
        </is>
      </c>
      <c r="AG59" s="14" t="n">
        <v>0</v>
      </c>
      <c r="AH59" s="14" t="n"/>
      <c r="AI59" s="14" t="inlineStr">
        <is>
          <t> </t>
        </is>
      </c>
      <c r="AJ59" s="14" t="n">
        <v>0</v>
      </c>
      <c r="AK59" s="14" t="n"/>
      <c r="AL59" s="14" t="inlineStr">
        <is>
          <t> </t>
        </is>
      </c>
      <c r="AM59" s="14" t="n">
        <v>0</v>
      </c>
      <c r="AN59" s="14" t="n"/>
      <c r="AO59" s="14" t="inlineStr">
        <is>
          <t> </t>
        </is>
      </c>
      <c r="AP59" s="14" t="n">
        <v>0</v>
      </c>
      <c r="AQ59" s="14" t="n"/>
      <c r="AR59" s="14" t="inlineStr">
        <is>
          <t> </t>
        </is>
      </c>
      <c r="AS59" s="14" t="n">
        <v>0</v>
      </c>
      <c r="AT59" s="14" t="n"/>
      <c r="AU59" s="14" t="inlineStr">
        <is>
          <t> </t>
        </is>
      </c>
      <c r="AV59" s="14" t="n">
        <v>0</v>
      </c>
      <c r="AW59" s="14" t="n"/>
      <c r="AX59" s="14" t="inlineStr">
        <is>
          <t> </t>
        </is>
      </c>
      <c r="AY59" s="14" t="n">
        <v>0</v>
      </c>
      <c r="AZ59" s="14" t="n"/>
      <c r="BA59" s="14" t="inlineStr">
        <is>
          <t> </t>
        </is>
      </c>
      <c r="BB59" s="14" t="n">
        <v>0</v>
      </c>
      <c r="BC59" s="14" t="n"/>
      <c r="BD59" s="14" t="inlineStr">
        <is>
          <t> </t>
        </is>
      </c>
      <c r="BE59" s="14" t="n">
        <v>0</v>
      </c>
      <c r="BF59" s="14" t="n"/>
      <c r="BG59" s="14" t="inlineStr">
        <is>
          <t> </t>
        </is>
      </c>
      <c r="BH59" s="14" t="n">
        <v>0</v>
      </c>
      <c r="BI59" s="14" t="n"/>
      <c r="BJ59" s="14" t="inlineStr">
        <is>
          <t> </t>
        </is>
      </c>
      <c r="BK59" s="14" t="n">
        <v>0</v>
      </c>
    </row>
    <row r="60" ht="11.4" customHeight="1">
      <c r="A60" s="8" t="n"/>
      <c r="B60" s="9" t="inlineStr">
        <is>
          <t> </t>
        </is>
      </c>
      <c r="C60" s="8" t="inlineStr">
        <is>
          <t> </t>
        </is>
      </c>
      <c r="D60" s="8" t="inlineStr">
        <is>
          <t> </t>
        </is>
      </c>
      <c r="E60" s="8" t="inlineStr">
        <is>
          <t> </t>
        </is>
      </c>
      <c r="F60" s="8" t="inlineStr">
        <is>
          <t> </t>
        </is>
      </c>
      <c r="G60" s="10" t="inlineStr">
        <is>
          <t> </t>
        </is>
      </c>
      <c r="H60" s="8" t="inlineStr">
        <is>
          <t> </t>
        </is>
      </c>
      <c r="I60" s="8" t="n"/>
      <c r="J60" s="10" t="inlineStr">
        <is>
          <t> </t>
        </is>
      </c>
      <c r="K60" s="10" t="inlineStr">
        <is>
          <t> </t>
        </is>
      </c>
      <c r="L60" s="10" t="inlineStr">
        <is>
          <t> </t>
        </is>
      </c>
      <c r="M60" s="8" t="inlineStr">
        <is>
          <t> </t>
        </is>
      </c>
      <c r="N60" s="11" t="n"/>
      <c r="O60" s="12" t="n"/>
      <c r="P60" s="12" t="n"/>
      <c r="Q60" s="13" t="n">
        <v>0</v>
      </c>
      <c r="R60" s="14" t="inlineStr">
        <is>
          <t>Kg.</t>
        </is>
      </c>
      <c r="S60" s="14" t="n">
        <v>0</v>
      </c>
      <c r="T60" s="14" t="n"/>
      <c r="U60" s="14" t="inlineStr">
        <is>
          <t> </t>
        </is>
      </c>
      <c r="V60" s="455">
        <f>Q60-S60</f>
        <v/>
      </c>
      <c r="W60" s="482">
        <f>Y60+AD60+AG60+AJ60+AM60+AP60+AS60+AV60+AY60+BB60+BE60+BH60+BK60</f>
        <v/>
      </c>
      <c r="X60" s="457" t="n">
        <v>0</v>
      </c>
      <c r="Y60" s="458">
        <f>V60-X60-Z60-AA60</f>
        <v/>
      </c>
      <c r="Z60" s="459" t="n">
        <v>0</v>
      </c>
      <c r="AA60" s="462" t="n">
        <v>0</v>
      </c>
      <c r="AB60" s="14" t="n"/>
      <c r="AC60" s="14" t="inlineStr">
        <is>
          <t> </t>
        </is>
      </c>
      <c r="AD60" s="14" t="n">
        <v>0</v>
      </c>
      <c r="AE60" s="14" t="n"/>
      <c r="AF60" s="14" t="inlineStr">
        <is>
          <t> </t>
        </is>
      </c>
      <c r="AG60" s="14" t="n">
        <v>0</v>
      </c>
      <c r="AH60" s="14" t="n"/>
      <c r="AI60" s="14" t="inlineStr">
        <is>
          <t> </t>
        </is>
      </c>
      <c r="AJ60" s="14" t="n">
        <v>0</v>
      </c>
      <c r="AK60" s="14" t="n"/>
      <c r="AL60" s="14" t="inlineStr">
        <is>
          <t> </t>
        </is>
      </c>
      <c r="AM60" s="14" t="n">
        <v>0</v>
      </c>
      <c r="AN60" s="14" t="n"/>
      <c r="AO60" s="14" t="inlineStr">
        <is>
          <t> </t>
        </is>
      </c>
      <c r="AP60" s="14" t="n">
        <v>0</v>
      </c>
      <c r="AQ60" s="14" t="n"/>
      <c r="AR60" s="14" t="inlineStr">
        <is>
          <t> </t>
        </is>
      </c>
      <c r="AS60" s="14" t="n">
        <v>0</v>
      </c>
      <c r="AT60" s="14" t="n"/>
      <c r="AU60" s="14" t="inlineStr">
        <is>
          <t> </t>
        </is>
      </c>
      <c r="AV60" s="14" t="n">
        <v>0</v>
      </c>
      <c r="AW60" s="14" t="n"/>
      <c r="AX60" s="14" t="inlineStr">
        <is>
          <t> </t>
        </is>
      </c>
      <c r="AY60" s="14" t="n">
        <v>0</v>
      </c>
      <c r="AZ60" s="14" t="n"/>
      <c r="BA60" s="14" t="inlineStr">
        <is>
          <t> </t>
        </is>
      </c>
      <c r="BB60" s="14" t="n">
        <v>0</v>
      </c>
      <c r="BC60" s="14" t="n"/>
      <c r="BD60" s="14" t="inlineStr">
        <is>
          <t> </t>
        </is>
      </c>
      <c r="BE60" s="14" t="n">
        <v>0</v>
      </c>
      <c r="BF60" s="14" t="n"/>
      <c r="BG60" s="14" t="inlineStr">
        <is>
          <t> </t>
        </is>
      </c>
      <c r="BH60" s="14" t="n">
        <v>0</v>
      </c>
      <c r="BI60" s="14" t="n"/>
      <c r="BJ60" s="14" t="inlineStr">
        <is>
          <t> </t>
        </is>
      </c>
      <c r="BK60" s="14" t="n">
        <v>0</v>
      </c>
    </row>
    <row r="61" ht="11.4" customHeight="1">
      <c r="A61" s="8" t="n"/>
      <c r="B61" s="9" t="inlineStr">
        <is>
          <t> </t>
        </is>
      </c>
      <c r="C61" s="8" t="inlineStr">
        <is>
          <t> </t>
        </is>
      </c>
      <c r="D61" s="8" t="inlineStr">
        <is>
          <t> </t>
        </is>
      </c>
      <c r="E61" s="8" t="inlineStr">
        <is>
          <t> </t>
        </is>
      </c>
      <c r="F61" s="8" t="inlineStr">
        <is>
          <t> </t>
        </is>
      </c>
      <c r="G61" s="10" t="inlineStr">
        <is>
          <t> </t>
        </is>
      </c>
      <c r="H61" s="8" t="inlineStr">
        <is>
          <t> </t>
        </is>
      </c>
      <c r="I61" s="8" t="n"/>
      <c r="J61" s="10" t="inlineStr">
        <is>
          <t> </t>
        </is>
      </c>
      <c r="K61" s="10" t="inlineStr">
        <is>
          <t> </t>
        </is>
      </c>
      <c r="L61" s="10" t="inlineStr">
        <is>
          <t> </t>
        </is>
      </c>
      <c r="M61" s="8" t="inlineStr">
        <is>
          <t> </t>
        </is>
      </c>
      <c r="N61" s="11" t="n"/>
      <c r="O61" s="12" t="n"/>
      <c r="P61" s="12" t="n"/>
      <c r="Q61" s="13" t="n">
        <v>0</v>
      </c>
      <c r="R61" s="14" t="inlineStr">
        <is>
          <t>Kg.</t>
        </is>
      </c>
      <c r="S61" s="14" t="n">
        <v>0</v>
      </c>
      <c r="T61" s="14" t="n"/>
      <c r="U61" s="14" t="inlineStr">
        <is>
          <t> </t>
        </is>
      </c>
      <c r="V61" s="455">
        <f>Q61-S61</f>
        <v/>
      </c>
      <c r="W61" s="482">
        <f>Y61+AD61+AG61+AJ61+AM61+AP61+AS61+AV61+AY61+BB61+BE61+BH61+BK61</f>
        <v/>
      </c>
      <c r="X61" s="457" t="n">
        <v>0</v>
      </c>
      <c r="Y61" s="458">
        <f>V61-X61-Z61-AA61</f>
        <v/>
      </c>
      <c r="Z61" s="459" t="n">
        <v>0</v>
      </c>
      <c r="AA61" s="462" t="n">
        <v>0</v>
      </c>
      <c r="AB61" s="14" t="n"/>
      <c r="AC61" s="14" t="inlineStr">
        <is>
          <t> </t>
        </is>
      </c>
      <c r="AD61" s="14" t="n">
        <v>0</v>
      </c>
      <c r="AE61" s="14" t="n"/>
      <c r="AF61" s="14" t="inlineStr">
        <is>
          <t> </t>
        </is>
      </c>
      <c r="AG61" s="14" t="n">
        <v>0</v>
      </c>
      <c r="AH61" s="14" t="n"/>
      <c r="AI61" s="14" t="inlineStr">
        <is>
          <t> </t>
        </is>
      </c>
      <c r="AJ61" s="14" t="n">
        <v>0</v>
      </c>
      <c r="AK61" s="14" t="n"/>
      <c r="AL61" s="14" t="inlineStr">
        <is>
          <t> </t>
        </is>
      </c>
      <c r="AM61" s="14" t="n">
        <v>0</v>
      </c>
      <c r="AN61" s="14" t="n"/>
      <c r="AO61" s="14" t="inlineStr">
        <is>
          <t> </t>
        </is>
      </c>
      <c r="AP61" s="14" t="n">
        <v>0</v>
      </c>
      <c r="AQ61" s="14" t="n"/>
      <c r="AR61" s="14" t="inlineStr">
        <is>
          <t> </t>
        </is>
      </c>
      <c r="AS61" s="14" t="n">
        <v>0</v>
      </c>
      <c r="AT61" s="14" t="n"/>
      <c r="AU61" s="14" t="inlineStr">
        <is>
          <t> </t>
        </is>
      </c>
      <c r="AV61" s="14" t="n">
        <v>0</v>
      </c>
      <c r="AW61" s="14" t="n"/>
      <c r="AX61" s="14" t="inlineStr">
        <is>
          <t> </t>
        </is>
      </c>
      <c r="AY61" s="14" t="n">
        <v>0</v>
      </c>
      <c r="AZ61" s="14" t="n"/>
      <c r="BA61" s="14" t="inlineStr">
        <is>
          <t> </t>
        </is>
      </c>
      <c r="BB61" s="14" t="n">
        <v>0</v>
      </c>
      <c r="BC61" s="14" t="n"/>
      <c r="BD61" s="14" t="inlineStr">
        <is>
          <t> </t>
        </is>
      </c>
      <c r="BE61" s="14" t="n">
        <v>0</v>
      </c>
      <c r="BF61" s="14" t="n"/>
      <c r="BG61" s="14" t="inlineStr">
        <is>
          <t> </t>
        </is>
      </c>
      <c r="BH61" s="14" t="n">
        <v>0</v>
      </c>
      <c r="BI61" s="14" t="n"/>
      <c r="BJ61" s="14" t="inlineStr">
        <is>
          <t> </t>
        </is>
      </c>
      <c r="BK61" s="14" t="n">
        <v>0</v>
      </c>
    </row>
    <row r="62" ht="11.4" customHeight="1">
      <c r="A62" s="8" t="n"/>
      <c r="B62" s="9" t="inlineStr">
        <is>
          <t> </t>
        </is>
      </c>
      <c r="C62" s="8" t="inlineStr">
        <is>
          <t> </t>
        </is>
      </c>
      <c r="D62" s="8" t="inlineStr">
        <is>
          <t> </t>
        </is>
      </c>
      <c r="E62" s="8" t="inlineStr">
        <is>
          <t> </t>
        </is>
      </c>
      <c r="F62" s="8" t="inlineStr">
        <is>
          <t> </t>
        </is>
      </c>
      <c r="G62" s="10" t="inlineStr">
        <is>
          <t> </t>
        </is>
      </c>
      <c r="H62" s="8" t="inlineStr">
        <is>
          <t> </t>
        </is>
      </c>
      <c r="I62" s="8" t="n"/>
      <c r="J62" s="10" t="inlineStr">
        <is>
          <t> </t>
        </is>
      </c>
      <c r="K62" s="10" t="inlineStr">
        <is>
          <t> </t>
        </is>
      </c>
      <c r="L62" s="10" t="inlineStr">
        <is>
          <t> </t>
        </is>
      </c>
      <c r="M62" s="8" t="inlineStr">
        <is>
          <t> </t>
        </is>
      </c>
      <c r="N62" s="11" t="n"/>
      <c r="O62" s="12" t="n"/>
      <c r="P62" s="12" t="n"/>
      <c r="Q62" s="13" t="n">
        <v>0</v>
      </c>
      <c r="R62" s="14" t="inlineStr">
        <is>
          <t>Kg.</t>
        </is>
      </c>
      <c r="S62" s="14" t="n">
        <v>0</v>
      </c>
      <c r="T62" s="14" t="n"/>
      <c r="U62" s="14" t="inlineStr">
        <is>
          <t> </t>
        </is>
      </c>
      <c r="V62" s="455">
        <f>Q62-S62</f>
        <v/>
      </c>
      <c r="W62" s="482">
        <f>Y62+AD62+AG62+AJ62+AM62+AP62+AS62+AV62+AY62+BB62+BE62+BH62+BK62</f>
        <v/>
      </c>
      <c r="X62" s="457" t="n">
        <v>0</v>
      </c>
      <c r="Y62" s="458">
        <f>V62-X62-Z62-AA62</f>
        <v/>
      </c>
      <c r="Z62" s="459" t="n">
        <v>0</v>
      </c>
      <c r="AA62" s="462" t="n">
        <v>0</v>
      </c>
      <c r="AB62" s="14" t="n"/>
      <c r="AC62" s="14" t="inlineStr">
        <is>
          <t> </t>
        </is>
      </c>
      <c r="AD62" s="14" t="n">
        <v>0</v>
      </c>
      <c r="AE62" s="14" t="n"/>
      <c r="AF62" s="14" t="inlineStr">
        <is>
          <t> </t>
        </is>
      </c>
      <c r="AG62" s="14" t="n">
        <v>0</v>
      </c>
      <c r="AH62" s="14" t="n"/>
      <c r="AI62" s="14" t="inlineStr">
        <is>
          <t> </t>
        </is>
      </c>
      <c r="AJ62" s="14" t="n">
        <v>0</v>
      </c>
      <c r="AK62" s="14" t="n"/>
      <c r="AL62" s="14" t="inlineStr">
        <is>
          <t> </t>
        </is>
      </c>
      <c r="AM62" s="14" t="n">
        <v>0</v>
      </c>
      <c r="AN62" s="14" t="n"/>
      <c r="AO62" s="14" t="inlineStr">
        <is>
          <t> </t>
        </is>
      </c>
      <c r="AP62" s="14" t="n">
        <v>0</v>
      </c>
      <c r="AQ62" s="14" t="n"/>
      <c r="AR62" s="14" t="inlineStr">
        <is>
          <t> </t>
        </is>
      </c>
      <c r="AS62" s="14" t="n">
        <v>0</v>
      </c>
      <c r="AT62" s="14" t="n"/>
      <c r="AU62" s="14" t="inlineStr">
        <is>
          <t> </t>
        </is>
      </c>
      <c r="AV62" s="14" t="n">
        <v>0</v>
      </c>
      <c r="AW62" s="14" t="n"/>
      <c r="AX62" s="14" t="inlineStr">
        <is>
          <t> </t>
        </is>
      </c>
      <c r="AY62" s="14" t="n">
        <v>0</v>
      </c>
      <c r="AZ62" s="14" t="n"/>
      <c r="BA62" s="14" t="inlineStr">
        <is>
          <t> </t>
        </is>
      </c>
      <c r="BB62" s="14" t="n">
        <v>0</v>
      </c>
      <c r="BC62" s="14" t="n"/>
      <c r="BD62" s="14" t="inlineStr">
        <is>
          <t> </t>
        </is>
      </c>
      <c r="BE62" s="14" t="n">
        <v>0</v>
      </c>
      <c r="BF62" s="14" t="n"/>
      <c r="BG62" s="14" t="inlineStr">
        <is>
          <t> </t>
        </is>
      </c>
      <c r="BH62" s="14" t="n">
        <v>0</v>
      </c>
      <c r="BI62" s="14" t="n"/>
      <c r="BJ62" s="14" t="inlineStr">
        <is>
          <t> </t>
        </is>
      </c>
      <c r="BK62" s="14" t="n">
        <v>0</v>
      </c>
    </row>
    <row r="63" ht="11.4" customHeight="1">
      <c r="A63" s="8" t="n"/>
      <c r="B63" s="9" t="inlineStr">
        <is>
          <t> </t>
        </is>
      </c>
      <c r="C63" s="8" t="inlineStr">
        <is>
          <t> </t>
        </is>
      </c>
      <c r="D63" s="8" t="inlineStr">
        <is>
          <t> </t>
        </is>
      </c>
      <c r="E63" s="8" t="inlineStr">
        <is>
          <t> </t>
        </is>
      </c>
      <c r="F63" s="8" t="inlineStr">
        <is>
          <t> </t>
        </is>
      </c>
      <c r="G63" s="10" t="inlineStr">
        <is>
          <t> </t>
        </is>
      </c>
      <c r="H63" s="8" t="inlineStr">
        <is>
          <t> </t>
        </is>
      </c>
      <c r="I63" s="8" t="n"/>
      <c r="J63" s="10" t="inlineStr">
        <is>
          <t> </t>
        </is>
      </c>
      <c r="K63" s="10" t="inlineStr">
        <is>
          <t> </t>
        </is>
      </c>
      <c r="L63" s="10" t="inlineStr">
        <is>
          <t> </t>
        </is>
      </c>
      <c r="M63" s="8" t="inlineStr">
        <is>
          <t> </t>
        </is>
      </c>
      <c r="N63" s="11" t="n"/>
      <c r="O63" s="12" t="n"/>
      <c r="P63" s="12" t="n"/>
      <c r="Q63" s="13" t="n">
        <v>0</v>
      </c>
      <c r="R63" s="14" t="inlineStr">
        <is>
          <t>Kg.</t>
        </is>
      </c>
      <c r="S63" s="14" t="n">
        <v>0</v>
      </c>
      <c r="T63" s="14" t="n"/>
      <c r="U63" s="14" t="inlineStr">
        <is>
          <t> </t>
        </is>
      </c>
      <c r="V63" s="455">
        <f>Q63-S63</f>
        <v/>
      </c>
      <c r="W63" s="482">
        <f>Y63+AD63+AG63+AJ63+AM63+AP63+AS63+AV63+AY63+BB63+BE63+BH63+BK63</f>
        <v/>
      </c>
      <c r="X63" s="457" t="n">
        <v>0</v>
      </c>
      <c r="Y63" s="458">
        <f>V63-X63-Z63-AA63</f>
        <v/>
      </c>
      <c r="Z63" s="459" t="n">
        <v>0</v>
      </c>
      <c r="AA63" s="462" t="n">
        <v>0</v>
      </c>
      <c r="AB63" s="14" t="n"/>
      <c r="AC63" s="14" t="inlineStr">
        <is>
          <t> </t>
        </is>
      </c>
      <c r="AD63" s="14" t="n">
        <v>0</v>
      </c>
      <c r="AE63" s="14" t="n"/>
      <c r="AF63" s="14" t="inlineStr">
        <is>
          <t> </t>
        </is>
      </c>
      <c r="AG63" s="14" t="n">
        <v>0</v>
      </c>
      <c r="AH63" s="14" t="n"/>
      <c r="AI63" s="14" t="inlineStr">
        <is>
          <t> </t>
        </is>
      </c>
      <c r="AJ63" s="14" t="n">
        <v>0</v>
      </c>
      <c r="AK63" s="14" t="n"/>
      <c r="AL63" s="14" t="inlineStr">
        <is>
          <t> </t>
        </is>
      </c>
      <c r="AM63" s="14" t="n">
        <v>0</v>
      </c>
      <c r="AN63" s="14" t="n"/>
      <c r="AO63" s="14" t="inlineStr">
        <is>
          <t> </t>
        </is>
      </c>
      <c r="AP63" s="14" t="n">
        <v>0</v>
      </c>
      <c r="AQ63" s="14" t="n"/>
      <c r="AR63" s="14" t="inlineStr">
        <is>
          <t> </t>
        </is>
      </c>
      <c r="AS63" s="14" t="n">
        <v>0</v>
      </c>
      <c r="AT63" s="14" t="n"/>
      <c r="AU63" s="14" t="inlineStr">
        <is>
          <t> </t>
        </is>
      </c>
      <c r="AV63" s="14" t="n">
        <v>0</v>
      </c>
      <c r="AW63" s="14" t="n"/>
      <c r="AX63" s="14" t="inlineStr">
        <is>
          <t> </t>
        </is>
      </c>
      <c r="AY63" s="14" t="n">
        <v>0</v>
      </c>
      <c r="AZ63" s="14" t="n"/>
      <c r="BA63" s="14" t="inlineStr">
        <is>
          <t> </t>
        </is>
      </c>
      <c r="BB63" s="14" t="n">
        <v>0</v>
      </c>
      <c r="BC63" s="14" t="n"/>
      <c r="BD63" s="14" t="inlineStr">
        <is>
          <t> </t>
        </is>
      </c>
      <c r="BE63" s="14" t="n">
        <v>0</v>
      </c>
      <c r="BF63" s="14" t="n"/>
      <c r="BG63" s="14" t="inlineStr">
        <is>
          <t> </t>
        </is>
      </c>
      <c r="BH63" s="14" t="n">
        <v>0</v>
      </c>
      <c r="BI63" s="14" t="n"/>
      <c r="BJ63" s="14" t="inlineStr">
        <is>
          <t> </t>
        </is>
      </c>
      <c r="BK63" s="14" t="n">
        <v>0</v>
      </c>
    </row>
    <row r="64" ht="11.4" customHeight="1">
      <c r="A64" s="8" t="n"/>
      <c r="B64" s="9" t="inlineStr">
        <is>
          <t> </t>
        </is>
      </c>
      <c r="C64" s="8" t="inlineStr">
        <is>
          <t> </t>
        </is>
      </c>
      <c r="D64" s="8" t="inlineStr">
        <is>
          <t> </t>
        </is>
      </c>
      <c r="E64" s="8" t="inlineStr">
        <is>
          <t> </t>
        </is>
      </c>
      <c r="F64" s="8" t="inlineStr">
        <is>
          <t> </t>
        </is>
      </c>
      <c r="G64" s="10" t="inlineStr">
        <is>
          <t> </t>
        </is>
      </c>
      <c r="H64" s="8" t="inlineStr">
        <is>
          <t> </t>
        </is>
      </c>
      <c r="I64" s="8" t="n"/>
      <c r="J64" s="10" t="inlineStr">
        <is>
          <t> </t>
        </is>
      </c>
      <c r="K64" s="10" t="inlineStr">
        <is>
          <t> </t>
        </is>
      </c>
      <c r="L64" s="10" t="inlineStr">
        <is>
          <t> </t>
        </is>
      </c>
      <c r="M64" s="8" t="inlineStr">
        <is>
          <t> </t>
        </is>
      </c>
      <c r="N64" s="11" t="n"/>
      <c r="O64" s="12" t="n"/>
      <c r="P64" s="12" t="n"/>
      <c r="Q64" s="13" t="n">
        <v>0</v>
      </c>
      <c r="R64" s="14" t="inlineStr">
        <is>
          <t>Kg.</t>
        </is>
      </c>
      <c r="S64" s="14" t="n">
        <v>0</v>
      </c>
      <c r="T64" s="14" t="n"/>
      <c r="U64" s="14" t="inlineStr">
        <is>
          <t> </t>
        </is>
      </c>
      <c r="V64" s="455">
        <f>Q64-S64</f>
        <v/>
      </c>
      <c r="W64" s="482">
        <f>Y64+AD64+AG64+AJ64+AM64+AP64+AS64+AV64+AY64+BB64+BE64+BH64+BK64</f>
        <v/>
      </c>
      <c r="X64" s="457" t="n">
        <v>0</v>
      </c>
      <c r="Y64" s="458">
        <f>V64-X64-Z64-AA64</f>
        <v/>
      </c>
      <c r="Z64" s="459" t="n">
        <v>0</v>
      </c>
      <c r="AA64" s="462" t="n">
        <v>0</v>
      </c>
      <c r="AB64" s="14" t="n"/>
      <c r="AC64" s="14" t="inlineStr">
        <is>
          <t> </t>
        </is>
      </c>
      <c r="AD64" s="14" t="n">
        <v>0</v>
      </c>
      <c r="AE64" s="14" t="n"/>
      <c r="AF64" s="14" t="inlineStr">
        <is>
          <t> </t>
        </is>
      </c>
      <c r="AG64" s="14" t="n">
        <v>0</v>
      </c>
      <c r="AH64" s="14" t="n"/>
      <c r="AI64" s="14" t="inlineStr">
        <is>
          <t> </t>
        </is>
      </c>
      <c r="AJ64" s="14" t="n">
        <v>0</v>
      </c>
      <c r="AK64" s="14" t="n"/>
      <c r="AL64" s="14" t="inlineStr">
        <is>
          <t> </t>
        </is>
      </c>
      <c r="AM64" s="14" t="n">
        <v>0</v>
      </c>
      <c r="AN64" s="14" t="n"/>
      <c r="AO64" s="14" t="inlineStr">
        <is>
          <t> </t>
        </is>
      </c>
      <c r="AP64" s="14" t="n">
        <v>0</v>
      </c>
      <c r="AQ64" s="14" t="n"/>
      <c r="AR64" s="14" t="inlineStr">
        <is>
          <t> </t>
        </is>
      </c>
      <c r="AS64" s="14" t="n">
        <v>0</v>
      </c>
      <c r="AT64" s="14" t="n"/>
      <c r="AU64" s="14" t="inlineStr">
        <is>
          <t> </t>
        </is>
      </c>
      <c r="AV64" s="14" t="n">
        <v>0</v>
      </c>
      <c r="AW64" s="14" t="n"/>
      <c r="AX64" s="14" t="inlineStr">
        <is>
          <t> </t>
        </is>
      </c>
      <c r="AY64" s="14" t="n">
        <v>0</v>
      </c>
      <c r="AZ64" s="14" t="n"/>
      <c r="BA64" s="14" t="inlineStr">
        <is>
          <t> </t>
        </is>
      </c>
      <c r="BB64" s="14" t="n">
        <v>0</v>
      </c>
      <c r="BC64" s="14" t="n"/>
      <c r="BD64" s="14" t="inlineStr">
        <is>
          <t> </t>
        </is>
      </c>
      <c r="BE64" s="14" t="n">
        <v>0</v>
      </c>
      <c r="BF64" s="14" t="n"/>
      <c r="BG64" s="14" t="inlineStr">
        <is>
          <t> </t>
        </is>
      </c>
      <c r="BH64" s="14" t="n">
        <v>0</v>
      </c>
      <c r="BI64" s="14" t="n"/>
      <c r="BJ64" s="14" t="inlineStr">
        <is>
          <t> </t>
        </is>
      </c>
      <c r="BK64" s="14" t="n">
        <v>0</v>
      </c>
    </row>
    <row r="65" ht="11.4" customHeight="1">
      <c r="A65" s="8" t="n"/>
      <c r="B65" s="9" t="inlineStr">
        <is>
          <t> </t>
        </is>
      </c>
      <c r="C65" s="8" t="inlineStr">
        <is>
          <t> </t>
        </is>
      </c>
      <c r="D65" s="8" t="inlineStr">
        <is>
          <t> </t>
        </is>
      </c>
      <c r="E65" s="8" t="inlineStr">
        <is>
          <t> </t>
        </is>
      </c>
      <c r="F65" s="8" t="inlineStr">
        <is>
          <t> </t>
        </is>
      </c>
      <c r="G65" s="10" t="inlineStr">
        <is>
          <t> </t>
        </is>
      </c>
      <c r="H65" s="8" t="inlineStr">
        <is>
          <t> </t>
        </is>
      </c>
      <c r="I65" s="8" t="n"/>
      <c r="J65" s="10" t="inlineStr">
        <is>
          <t> </t>
        </is>
      </c>
      <c r="K65" s="10" t="inlineStr">
        <is>
          <t> </t>
        </is>
      </c>
      <c r="L65" s="10" t="inlineStr">
        <is>
          <t> </t>
        </is>
      </c>
      <c r="M65" s="8" t="inlineStr">
        <is>
          <t> </t>
        </is>
      </c>
      <c r="N65" s="11" t="n"/>
      <c r="O65" s="12" t="n"/>
      <c r="P65" s="12" t="n"/>
      <c r="Q65" s="13" t="n">
        <v>0</v>
      </c>
      <c r="R65" s="14" t="inlineStr">
        <is>
          <t>Kg.</t>
        </is>
      </c>
      <c r="S65" s="14" t="n">
        <v>0</v>
      </c>
      <c r="T65" s="14" t="n"/>
      <c r="U65" s="14" t="inlineStr">
        <is>
          <t> </t>
        </is>
      </c>
      <c r="V65" s="455">
        <f>Q65-S65</f>
        <v/>
      </c>
      <c r="W65" s="482">
        <f>Y65+AD65+AG65+AJ65+AM65+AP65+AS65+AV65+AY65+BB65+BE65+BH65+BK65</f>
        <v/>
      </c>
      <c r="X65" s="457" t="n">
        <v>0</v>
      </c>
      <c r="Y65" s="458">
        <f>V65-X65-Z65-AA65</f>
        <v/>
      </c>
      <c r="Z65" s="459" t="n">
        <v>0</v>
      </c>
      <c r="AA65" s="462" t="n">
        <v>0</v>
      </c>
      <c r="AB65" s="14" t="n"/>
      <c r="AC65" s="14" t="inlineStr">
        <is>
          <t> </t>
        </is>
      </c>
      <c r="AD65" s="14" t="n">
        <v>0</v>
      </c>
      <c r="AE65" s="14" t="n"/>
      <c r="AF65" s="14" t="inlineStr">
        <is>
          <t> </t>
        </is>
      </c>
      <c r="AG65" s="14" t="n">
        <v>0</v>
      </c>
      <c r="AH65" s="14" t="n"/>
      <c r="AI65" s="14" t="inlineStr">
        <is>
          <t> </t>
        </is>
      </c>
      <c r="AJ65" s="14" t="n">
        <v>0</v>
      </c>
      <c r="AK65" s="14" t="n"/>
      <c r="AL65" s="14" t="inlineStr">
        <is>
          <t> </t>
        </is>
      </c>
      <c r="AM65" s="14" t="n">
        <v>0</v>
      </c>
      <c r="AN65" s="14" t="n"/>
      <c r="AO65" s="14" t="inlineStr">
        <is>
          <t> </t>
        </is>
      </c>
      <c r="AP65" s="14" t="n">
        <v>0</v>
      </c>
      <c r="AQ65" s="14" t="n"/>
      <c r="AR65" s="14" t="inlineStr">
        <is>
          <t> </t>
        </is>
      </c>
      <c r="AS65" s="14" t="n">
        <v>0</v>
      </c>
      <c r="AT65" s="14" t="n"/>
      <c r="AU65" s="14" t="inlineStr">
        <is>
          <t> </t>
        </is>
      </c>
      <c r="AV65" s="14" t="n">
        <v>0</v>
      </c>
      <c r="AW65" s="14" t="n"/>
      <c r="AX65" s="14" t="inlineStr">
        <is>
          <t> </t>
        </is>
      </c>
      <c r="AY65" s="14" t="n">
        <v>0</v>
      </c>
      <c r="AZ65" s="14" t="n"/>
      <c r="BA65" s="14" t="inlineStr">
        <is>
          <t> </t>
        </is>
      </c>
      <c r="BB65" s="14" t="n">
        <v>0</v>
      </c>
      <c r="BC65" s="14" t="n"/>
      <c r="BD65" s="14" t="inlineStr">
        <is>
          <t> </t>
        </is>
      </c>
      <c r="BE65" s="14" t="n">
        <v>0</v>
      </c>
      <c r="BF65" s="14" t="n"/>
      <c r="BG65" s="14" t="inlineStr">
        <is>
          <t> </t>
        </is>
      </c>
      <c r="BH65" s="14" t="n">
        <v>0</v>
      </c>
      <c r="BI65" s="14" t="n"/>
      <c r="BJ65" s="14" t="inlineStr">
        <is>
          <t> </t>
        </is>
      </c>
      <c r="BK65" s="14" t="n">
        <v>0</v>
      </c>
    </row>
    <row r="66" ht="11.4" customHeight="1">
      <c r="A66" s="8" t="n"/>
      <c r="B66" s="9" t="inlineStr">
        <is>
          <t> </t>
        </is>
      </c>
      <c r="C66" s="8" t="inlineStr">
        <is>
          <t> </t>
        </is>
      </c>
      <c r="D66" s="8" t="inlineStr">
        <is>
          <t> </t>
        </is>
      </c>
      <c r="E66" s="8" t="inlineStr">
        <is>
          <t> </t>
        </is>
      </c>
      <c r="F66" s="8" t="inlineStr">
        <is>
          <t> </t>
        </is>
      </c>
      <c r="G66" s="10" t="inlineStr">
        <is>
          <t> </t>
        </is>
      </c>
      <c r="H66" s="8" t="inlineStr">
        <is>
          <t> </t>
        </is>
      </c>
      <c r="I66" s="8" t="n"/>
      <c r="J66" s="10" t="inlineStr">
        <is>
          <t> </t>
        </is>
      </c>
      <c r="K66" s="10" t="inlineStr">
        <is>
          <t> </t>
        </is>
      </c>
      <c r="L66" s="10" t="inlineStr">
        <is>
          <t> </t>
        </is>
      </c>
      <c r="M66" s="8" t="inlineStr">
        <is>
          <t> </t>
        </is>
      </c>
      <c r="N66" s="11" t="n"/>
      <c r="O66" s="12" t="n"/>
      <c r="P66" s="12" t="n"/>
      <c r="Q66" s="13" t="n">
        <v>0</v>
      </c>
      <c r="R66" s="14" t="inlineStr">
        <is>
          <t>Kg.</t>
        </is>
      </c>
      <c r="S66" s="14" t="n">
        <v>0</v>
      </c>
      <c r="T66" s="14" t="n"/>
      <c r="U66" s="14" t="inlineStr">
        <is>
          <t> </t>
        </is>
      </c>
      <c r="V66" s="455">
        <f>Q66-S66</f>
        <v/>
      </c>
      <c r="W66" s="482">
        <f>Y66+AD66+AG66+AJ66+AM66+AP66+AS66+AV66+AY66+BB66+BE66+BH66+BK66</f>
        <v/>
      </c>
      <c r="X66" s="457" t="n">
        <v>0</v>
      </c>
      <c r="Y66" s="458">
        <f>V66-X66-Z66-AA66</f>
        <v/>
      </c>
      <c r="Z66" s="459" t="n">
        <v>0</v>
      </c>
      <c r="AA66" s="462" t="n">
        <v>0</v>
      </c>
      <c r="AB66" s="14" t="n"/>
      <c r="AC66" s="14" t="inlineStr">
        <is>
          <t> </t>
        </is>
      </c>
      <c r="AD66" s="14" t="n">
        <v>0</v>
      </c>
      <c r="AE66" s="14" t="n"/>
      <c r="AF66" s="14" t="inlineStr">
        <is>
          <t> </t>
        </is>
      </c>
      <c r="AG66" s="14" t="n">
        <v>0</v>
      </c>
      <c r="AH66" s="14" t="n"/>
      <c r="AI66" s="14" t="inlineStr">
        <is>
          <t> </t>
        </is>
      </c>
      <c r="AJ66" s="14" t="n">
        <v>0</v>
      </c>
      <c r="AK66" s="14" t="n"/>
      <c r="AL66" s="14" t="inlineStr">
        <is>
          <t> </t>
        </is>
      </c>
      <c r="AM66" s="14" t="n">
        <v>0</v>
      </c>
      <c r="AN66" s="14" t="n"/>
      <c r="AO66" s="14" t="inlineStr">
        <is>
          <t> </t>
        </is>
      </c>
      <c r="AP66" s="14" t="n">
        <v>0</v>
      </c>
      <c r="AQ66" s="14" t="n"/>
      <c r="AR66" s="14" t="inlineStr">
        <is>
          <t> </t>
        </is>
      </c>
      <c r="AS66" s="14" t="n">
        <v>0</v>
      </c>
      <c r="AT66" s="14" t="n"/>
      <c r="AU66" s="14" t="inlineStr">
        <is>
          <t> </t>
        </is>
      </c>
      <c r="AV66" s="14" t="n">
        <v>0</v>
      </c>
      <c r="AW66" s="14" t="n"/>
      <c r="AX66" s="14" t="inlineStr">
        <is>
          <t> </t>
        </is>
      </c>
      <c r="AY66" s="14" t="n">
        <v>0</v>
      </c>
      <c r="AZ66" s="14" t="n"/>
      <c r="BA66" s="14" t="inlineStr">
        <is>
          <t> </t>
        </is>
      </c>
      <c r="BB66" s="14" t="n">
        <v>0</v>
      </c>
      <c r="BC66" s="14" t="n"/>
      <c r="BD66" s="14" t="inlineStr">
        <is>
          <t> </t>
        </is>
      </c>
      <c r="BE66" s="14" t="n">
        <v>0</v>
      </c>
      <c r="BF66" s="14" t="n"/>
      <c r="BG66" s="14" t="inlineStr">
        <is>
          <t> </t>
        </is>
      </c>
      <c r="BH66" s="14" t="n">
        <v>0</v>
      </c>
      <c r="BI66" s="14" t="n"/>
      <c r="BJ66" s="14" t="inlineStr">
        <is>
          <t> </t>
        </is>
      </c>
      <c r="BK66" s="14" t="n">
        <v>0</v>
      </c>
    </row>
    <row r="67" ht="11.4" customHeight="1">
      <c r="A67" s="8" t="n"/>
      <c r="B67" s="9" t="inlineStr">
        <is>
          <t> </t>
        </is>
      </c>
      <c r="C67" s="8" t="inlineStr">
        <is>
          <t> </t>
        </is>
      </c>
      <c r="D67" s="8" t="inlineStr">
        <is>
          <t> </t>
        </is>
      </c>
      <c r="E67" s="8" t="inlineStr">
        <is>
          <t> </t>
        </is>
      </c>
      <c r="F67" s="8" t="inlineStr">
        <is>
          <t> </t>
        </is>
      </c>
      <c r="G67" s="10" t="inlineStr">
        <is>
          <t> </t>
        </is>
      </c>
      <c r="H67" s="8" t="inlineStr">
        <is>
          <t> </t>
        </is>
      </c>
      <c r="I67" s="8" t="n"/>
      <c r="J67" s="10" t="inlineStr">
        <is>
          <t> </t>
        </is>
      </c>
      <c r="K67" s="10" t="inlineStr">
        <is>
          <t> </t>
        </is>
      </c>
      <c r="L67" s="10" t="inlineStr">
        <is>
          <t> </t>
        </is>
      </c>
      <c r="M67" s="8" t="inlineStr">
        <is>
          <t> </t>
        </is>
      </c>
      <c r="N67" s="11" t="n"/>
      <c r="O67" s="12" t="n"/>
      <c r="P67" s="12" t="n"/>
      <c r="Q67" s="13" t="n">
        <v>0</v>
      </c>
      <c r="R67" s="14" t="inlineStr">
        <is>
          <t>Kg.</t>
        </is>
      </c>
      <c r="S67" s="14" t="n">
        <v>0</v>
      </c>
      <c r="T67" s="14" t="n"/>
      <c r="U67" s="14" t="inlineStr">
        <is>
          <t> </t>
        </is>
      </c>
      <c r="V67" s="455">
        <f>Q67-S67</f>
        <v/>
      </c>
      <c r="W67" s="482">
        <f>Y67+AD67+AG67+AJ67+AM67+AP67+AS67+AV67+AY67+BB67+BE67+BH67+BK67</f>
        <v/>
      </c>
      <c r="X67" s="457" t="n">
        <v>0</v>
      </c>
      <c r="Y67" s="458">
        <f>V67-X67-Z67-AA67</f>
        <v/>
      </c>
      <c r="Z67" s="459" t="n">
        <v>0</v>
      </c>
      <c r="AA67" s="462" t="n">
        <v>0</v>
      </c>
      <c r="AB67" s="14" t="n"/>
      <c r="AC67" s="14" t="inlineStr">
        <is>
          <t> </t>
        </is>
      </c>
      <c r="AD67" s="14" t="n">
        <v>0</v>
      </c>
      <c r="AE67" s="14" t="n"/>
      <c r="AF67" s="14" t="inlineStr">
        <is>
          <t> </t>
        </is>
      </c>
      <c r="AG67" s="14" t="n">
        <v>0</v>
      </c>
      <c r="AH67" s="14" t="n"/>
      <c r="AI67" s="14" t="inlineStr">
        <is>
          <t> </t>
        </is>
      </c>
      <c r="AJ67" s="14" t="n">
        <v>0</v>
      </c>
      <c r="AK67" s="14" t="n"/>
      <c r="AL67" s="14" t="inlineStr">
        <is>
          <t> </t>
        </is>
      </c>
      <c r="AM67" s="14" t="n">
        <v>0</v>
      </c>
      <c r="AN67" s="14" t="n"/>
      <c r="AO67" s="14" t="inlineStr">
        <is>
          <t> </t>
        </is>
      </c>
      <c r="AP67" s="14" t="n">
        <v>0</v>
      </c>
      <c r="AQ67" s="14" t="n"/>
      <c r="AR67" s="14" t="inlineStr">
        <is>
          <t> </t>
        </is>
      </c>
      <c r="AS67" s="14" t="n">
        <v>0</v>
      </c>
      <c r="AT67" s="14" t="n"/>
      <c r="AU67" s="14" t="inlineStr">
        <is>
          <t> </t>
        </is>
      </c>
      <c r="AV67" s="14" t="n">
        <v>0</v>
      </c>
      <c r="AW67" s="14" t="n"/>
      <c r="AX67" s="14" t="inlineStr">
        <is>
          <t> </t>
        </is>
      </c>
      <c r="AY67" s="14" t="n">
        <v>0</v>
      </c>
      <c r="AZ67" s="14" t="n"/>
      <c r="BA67" s="14" t="inlineStr">
        <is>
          <t> </t>
        </is>
      </c>
      <c r="BB67" s="14" t="n">
        <v>0</v>
      </c>
      <c r="BC67" s="14" t="n"/>
      <c r="BD67" s="14" t="inlineStr">
        <is>
          <t> </t>
        </is>
      </c>
      <c r="BE67" s="14" t="n">
        <v>0</v>
      </c>
      <c r="BF67" s="14" t="n"/>
      <c r="BG67" s="14" t="inlineStr">
        <is>
          <t> </t>
        </is>
      </c>
      <c r="BH67" s="14" t="n">
        <v>0</v>
      </c>
      <c r="BI67" s="14" t="n"/>
      <c r="BJ67" s="14" t="inlineStr">
        <is>
          <t> </t>
        </is>
      </c>
      <c r="BK67" s="14" t="n">
        <v>0</v>
      </c>
    </row>
    <row r="68" ht="11.4" customHeight="1">
      <c r="A68" s="8" t="n"/>
      <c r="B68" s="9" t="inlineStr">
        <is>
          <t> </t>
        </is>
      </c>
      <c r="C68" s="8" t="inlineStr">
        <is>
          <t> </t>
        </is>
      </c>
      <c r="D68" s="8" t="inlineStr">
        <is>
          <t> </t>
        </is>
      </c>
      <c r="E68" s="8" t="inlineStr">
        <is>
          <t> </t>
        </is>
      </c>
      <c r="F68" s="8" t="inlineStr">
        <is>
          <t> </t>
        </is>
      </c>
      <c r="G68" s="10" t="inlineStr">
        <is>
          <t> </t>
        </is>
      </c>
      <c r="H68" s="8" t="inlineStr">
        <is>
          <t> </t>
        </is>
      </c>
      <c r="I68" s="8" t="n"/>
      <c r="J68" s="10" t="inlineStr">
        <is>
          <t> </t>
        </is>
      </c>
      <c r="K68" s="10" t="inlineStr">
        <is>
          <t> </t>
        </is>
      </c>
      <c r="L68" s="10" t="inlineStr">
        <is>
          <t> </t>
        </is>
      </c>
      <c r="M68" s="8" t="inlineStr">
        <is>
          <t> </t>
        </is>
      </c>
      <c r="N68" s="11" t="n"/>
      <c r="O68" s="12" t="n"/>
      <c r="P68" s="12" t="n"/>
      <c r="Q68" s="13" t="n">
        <v>0</v>
      </c>
      <c r="R68" s="14" t="inlineStr">
        <is>
          <t>Kg.</t>
        </is>
      </c>
      <c r="S68" s="14" t="n">
        <v>0</v>
      </c>
      <c r="T68" s="14" t="n"/>
      <c r="U68" s="14" t="inlineStr">
        <is>
          <t> </t>
        </is>
      </c>
      <c r="V68" s="455">
        <f>Q68-S68</f>
        <v/>
      </c>
      <c r="W68" s="482">
        <f>Y68+AD68+AG68+AJ68+AM68+AP68+AS68+AV68+AY68+BB68+BE68+BH68+BK68</f>
        <v/>
      </c>
      <c r="X68" s="457" t="n">
        <v>0</v>
      </c>
      <c r="Y68" s="458">
        <f>V68-X68-Z68-AA68</f>
        <v/>
      </c>
      <c r="Z68" s="459" t="n">
        <v>0</v>
      </c>
      <c r="AA68" s="462" t="n">
        <v>0</v>
      </c>
      <c r="AB68" s="14" t="n"/>
      <c r="AC68" s="14" t="inlineStr">
        <is>
          <t> </t>
        </is>
      </c>
      <c r="AD68" s="14" t="n">
        <v>0</v>
      </c>
      <c r="AE68" s="14" t="n"/>
      <c r="AF68" s="14" t="inlineStr">
        <is>
          <t> </t>
        </is>
      </c>
      <c r="AG68" s="14" t="n">
        <v>0</v>
      </c>
      <c r="AH68" s="14" t="n"/>
      <c r="AI68" s="14" t="inlineStr">
        <is>
          <t> </t>
        </is>
      </c>
      <c r="AJ68" s="14" t="n">
        <v>0</v>
      </c>
      <c r="AK68" s="14" t="n"/>
      <c r="AL68" s="14" t="inlineStr">
        <is>
          <t> </t>
        </is>
      </c>
      <c r="AM68" s="14" t="n">
        <v>0</v>
      </c>
      <c r="AN68" s="14" t="n"/>
      <c r="AO68" s="14" t="inlineStr">
        <is>
          <t> </t>
        </is>
      </c>
      <c r="AP68" s="14" t="n">
        <v>0</v>
      </c>
      <c r="AQ68" s="14" t="n"/>
      <c r="AR68" s="14" t="inlineStr">
        <is>
          <t> </t>
        </is>
      </c>
      <c r="AS68" s="14" t="n">
        <v>0</v>
      </c>
      <c r="AT68" s="14" t="n"/>
      <c r="AU68" s="14" t="inlineStr">
        <is>
          <t> </t>
        </is>
      </c>
      <c r="AV68" s="14" t="n">
        <v>0</v>
      </c>
      <c r="AW68" s="14" t="n"/>
      <c r="AX68" s="14" t="inlineStr">
        <is>
          <t> </t>
        </is>
      </c>
      <c r="AY68" s="14" t="n">
        <v>0</v>
      </c>
      <c r="AZ68" s="14" t="n"/>
      <c r="BA68" s="14" t="inlineStr">
        <is>
          <t> </t>
        </is>
      </c>
      <c r="BB68" s="14" t="n">
        <v>0</v>
      </c>
      <c r="BC68" s="14" t="n"/>
      <c r="BD68" s="14" t="inlineStr">
        <is>
          <t> </t>
        </is>
      </c>
      <c r="BE68" s="14" t="n">
        <v>0</v>
      </c>
      <c r="BF68" s="14" t="n"/>
      <c r="BG68" s="14" t="inlineStr">
        <is>
          <t> </t>
        </is>
      </c>
      <c r="BH68" s="14" t="n">
        <v>0</v>
      </c>
      <c r="BI68" s="14" t="n"/>
      <c r="BJ68" s="14" t="inlineStr">
        <is>
          <t> </t>
        </is>
      </c>
      <c r="BK68" s="14" t="n">
        <v>0</v>
      </c>
    </row>
    <row r="69" ht="11.4" customHeight="1">
      <c r="A69" s="8" t="n"/>
      <c r="B69" s="9" t="inlineStr">
        <is>
          <t> </t>
        </is>
      </c>
      <c r="C69" s="8" t="inlineStr">
        <is>
          <t> </t>
        </is>
      </c>
      <c r="D69" s="8" t="inlineStr">
        <is>
          <t> </t>
        </is>
      </c>
      <c r="E69" s="8" t="inlineStr">
        <is>
          <t> </t>
        </is>
      </c>
      <c r="F69" s="8" t="inlineStr">
        <is>
          <t> </t>
        </is>
      </c>
      <c r="G69" s="10" t="inlineStr">
        <is>
          <t> </t>
        </is>
      </c>
      <c r="H69" s="8" t="inlineStr">
        <is>
          <t> </t>
        </is>
      </c>
      <c r="I69" s="8" t="n"/>
      <c r="J69" s="10" t="inlineStr">
        <is>
          <t> </t>
        </is>
      </c>
      <c r="K69" s="10" t="inlineStr">
        <is>
          <t> </t>
        </is>
      </c>
      <c r="L69" s="10" t="inlineStr">
        <is>
          <t> </t>
        </is>
      </c>
      <c r="M69" s="8" t="inlineStr">
        <is>
          <t> </t>
        </is>
      </c>
      <c r="N69" s="11" t="n"/>
      <c r="O69" s="12" t="n"/>
      <c r="P69" s="12" t="n"/>
      <c r="Q69" s="13" t="n">
        <v>0</v>
      </c>
      <c r="R69" s="14" t="inlineStr">
        <is>
          <t>Kg.</t>
        </is>
      </c>
      <c r="S69" s="14" t="n">
        <v>0</v>
      </c>
      <c r="T69" s="14" t="n"/>
      <c r="U69" s="14" t="inlineStr">
        <is>
          <t> </t>
        </is>
      </c>
      <c r="V69" s="455">
        <f>Q69-S69</f>
        <v/>
      </c>
      <c r="W69" s="482">
        <f>Y69+AD69+AG69+AJ69+AM69+AP69+AS69+AV69+AY69+BB69+BE69+BH69+BK69</f>
        <v/>
      </c>
      <c r="X69" s="457" t="n">
        <v>0</v>
      </c>
      <c r="Y69" s="458">
        <f>V69-X69-Z69-AA69</f>
        <v/>
      </c>
      <c r="Z69" s="459" t="n">
        <v>0</v>
      </c>
      <c r="AA69" s="462" t="n">
        <v>0</v>
      </c>
      <c r="AB69" s="14" t="n"/>
      <c r="AC69" s="14" t="inlineStr">
        <is>
          <t> </t>
        </is>
      </c>
      <c r="AD69" s="14" t="n">
        <v>0</v>
      </c>
      <c r="AE69" s="14" t="n"/>
      <c r="AF69" s="14" t="inlineStr">
        <is>
          <t> </t>
        </is>
      </c>
      <c r="AG69" s="14" t="n">
        <v>0</v>
      </c>
      <c r="AH69" s="14" t="n"/>
      <c r="AI69" s="14" t="inlineStr">
        <is>
          <t> </t>
        </is>
      </c>
      <c r="AJ69" s="14" t="n">
        <v>0</v>
      </c>
      <c r="AK69" s="14" t="n"/>
      <c r="AL69" s="14" t="inlineStr">
        <is>
          <t> </t>
        </is>
      </c>
      <c r="AM69" s="14" t="n">
        <v>0</v>
      </c>
      <c r="AN69" s="14" t="n"/>
      <c r="AO69" s="14" t="inlineStr">
        <is>
          <t> </t>
        </is>
      </c>
      <c r="AP69" s="14" t="n">
        <v>0</v>
      </c>
      <c r="AQ69" s="14" t="n"/>
      <c r="AR69" s="14" t="inlineStr">
        <is>
          <t> </t>
        </is>
      </c>
      <c r="AS69" s="14" t="n">
        <v>0</v>
      </c>
      <c r="AT69" s="14" t="n"/>
      <c r="AU69" s="14" t="inlineStr">
        <is>
          <t> </t>
        </is>
      </c>
      <c r="AV69" s="14" t="n">
        <v>0</v>
      </c>
      <c r="AW69" s="14" t="n"/>
      <c r="AX69" s="14" t="inlineStr">
        <is>
          <t> </t>
        </is>
      </c>
      <c r="AY69" s="14" t="n">
        <v>0</v>
      </c>
      <c r="AZ69" s="14" t="n"/>
      <c r="BA69" s="14" t="inlineStr">
        <is>
          <t> </t>
        </is>
      </c>
      <c r="BB69" s="14" t="n">
        <v>0</v>
      </c>
      <c r="BC69" s="14" t="n"/>
      <c r="BD69" s="14" t="inlineStr">
        <is>
          <t> </t>
        </is>
      </c>
      <c r="BE69" s="14" t="n">
        <v>0</v>
      </c>
      <c r="BF69" s="14" t="n"/>
      <c r="BG69" s="14" t="inlineStr">
        <is>
          <t> </t>
        </is>
      </c>
      <c r="BH69" s="14" t="n">
        <v>0</v>
      </c>
      <c r="BI69" s="14" t="n"/>
      <c r="BJ69" s="14" t="inlineStr">
        <is>
          <t> </t>
        </is>
      </c>
      <c r="BK69" s="14" t="n">
        <v>0</v>
      </c>
    </row>
    <row r="70" ht="11.4" customHeight="1">
      <c r="A70" s="8" t="n"/>
      <c r="B70" s="9" t="inlineStr">
        <is>
          <t> </t>
        </is>
      </c>
      <c r="C70" s="8" t="inlineStr">
        <is>
          <t> </t>
        </is>
      </c>
      <c r="D70" s="8" t="inlineStr">
        <is>
          <t> </t>
        </is>
      </c>
      <c r="E70" s="8" t="inlineStr">
        <is>
          <t> </t>
        </is>
      </c>
      <c r="F70" s="8" t="inlineStr">
        <is>
          <t> </t>
        </is>
      </c>
      <c r="G70" s="10" t="inlineStr">
        <is>
          <t> </t>
        </is>
      </c>
      <c r="H70" s="8" t="inlineStr">
        <is>
          <t> </t>
        </is>
      </c>
      <c r="I70" s="8" t="n"/>
      <c r="J70" s="10" t="inlineStr">
        <is>
          <t> </t>
        </is>
      </c>
      <c r="K70" s="10" t="inlineStr">
        <is>
          <t> </t>
        </is>
      </c>
      <c r="L70" s="10" t="inlineStr">
        <is>
          <t> </t>
        </is>
      </c>
      <c r="M70" s="8" t="inlineStr">
        <is>
          <t> </t>
        </is>
      </c>
      <c r="N70" s="11" t="n"/>
      <c r="O70" s="12" t="n"/>
      <c r="P70" s="12" t="n"/>
      <c r="Q70" s="13" t="n">
        <v>0</v>
      </c>
      <c r="R70" s="14" t="inlineStr">
        <is>
          <t>Kg.</t>
        </is>
      </c>
      <c r="S70" s="14" t="n">
        <v>0</v>
      </c>
      <c r="T70" s="14" t="n"/>
      <c r="U70" s="14" t="inlineStr">
        <is>
          <t> </t>
        </is>
      </c>
      <c r="V70" s="455">
        <f>Q70-S70</f>
        <v/>
      </c>
      <c r="W70" s="482">
        <f>Y70+AD70+AG70+AJ70+AM70+AP70+AS70+AV70+AY70+BB70+BE70+BH70+BK70</f>
        <v/>
      </c>
      <c r="X70" s="457" t="n">
        <v>0</v>
      </c>
      <c r="Y70" s="458">
        <f>V70-X70-Z70-AA70</f>
        <v/>
      </c>
      <c r="Z70" s="459" t="n">
        <v>0</v>
      </c>
      <c r="AA70" s="462" t="n">
        <v>0</v>
      </c>
      <c r="AB70" s="14" t="n"/>
      <c r="AC70" s="14" t="inlineStr">
        <is>
          <t> </t>
        </is>
      </c>
      <c r="AD70" s="14" t="n">
        <v>0</v>
      </c>
      <c r="AE70" s="14" t="n"/>
      <c r="AF70" s="14" t="inlineStr">
        <is>
          <t> </t>
        </is>
      </c>
      <c r="AG70" s="14" t="n">
        <v>0</v>
      </c>
      <c r="AH70" s="14" t="n"/>
      <c r="AI70" s="14" t="inlineStr">
        <is>
          <t> </t>
        </is>
      </c>
      <c r="AJ70" s="14" t="n">
        <v>0</v>
      </c>
      <c r="AK70" s="14" t="n"/>
      <c r="AL70" s="14" t="inlineStr">
        <is>
          <t> </t>
        </is>
      </c>
      <c r="AM70" s="14" t="n">
        <v>0</v>
      </c>
      <c r="AN70" s="14" t="n"/>
      <c r="AO70" s="14" t="inlineStr">
        <is>
          <t> </t>
        </is>
      </c>
      <c r="AP70" s="14" t="n">
        <v>0</v>
      </c>
      <c r="AQ70" s="14" t="n"/>
      <c r="AR70" s="14" t="inlineStr">
        <is>
          <t> </t>
        </is>
      </c>
      <c r="AS70" s="14" t="n">
        <v>0</v>
      </c>
      <c r="AT70" s="14" t="n"/>
      <c r="AU70" s="14" t="inlineStr">
        <is>
          <t> </t>
        </is>
      </c>
      <c r="AV70" s="14" t="n">
        <v>0</v>
      </c>
      <c r="AW70" s="14" t="n"/>
      <c r="AX70" s="14" t="inlineStr">
        <is>
          <t> </t>
        </is>
      </c>
      <c r="AY70" s="14" t="n">
        <v>0</v>
      </c>
      <c r="AZ70" s="14" t="n"/>
      <c r="BA70" s="14" t="inlineStr">
        <is>
          <t> </t>
        </is>
      </c>
      <c r="BB70" s="14" t="n">
        <v>0</v>
      </c>
      <c r="BC70" s="14" t="n"/>
      <c r="BD70" s="14" t="inlineStr">
        <is>
          <t> </t>
        </is>
      </c>
      <c r="BE70" s="14" t="n">
        <v>0</v>
      </c>
      <c r="BF70" s="14" t="n"/>
      <c r="BG70" s="14" t="inlineStr">
        <is>
          <t> </t>
        </is>
      </c>
      <c r="BH70" s="14" t="n">
        <v>0</v>
      </c>
      <c r="BI70" s="14" t="n"/>
      <c r="BJ70" s="14" t="inlineStr">
        <is>
          <t> </t>
        </is>
      </c>
      <c r="BK70" s="14" t="n">
        <v>0</v>
      </c>
    </row>
    <row r="71" ht="11.4" customHeight="1">
      <c r="A71" s="8" t="n"/>
      <c r="B71" s="9" t="inlineStr">
        <is>
          <t> </t>
        </is>
      </c>
      <c r="C71" s="8" t="inlineStr">
        <is>
          <t> </t>
        </is>
      </c>
      <c r="D71" s="8" t="inlineStr">
        <is>
          <t> </t>
        </is>
      </c>
      <c r="E71" s="8" t="inlineStr">
        <is>
          <t> </t>
        </is>
      </c>
      <c r="F71" s="8" t="inlineStr">
        <is>
          <t> </t>
        </is>
      </c>
      <c r="G71" s="10" t="inlineStr">
        <is>
          <t> </t>
        </is>
      </c>
      <c r="H71" s="8" t="inlineStr">
        <is>
          <t> </t>
        </is>
      </c>
      <c r="I71" s="8" t="n"/>
      <c r="J71" s="10" t="inlineStr">
        <is>
          <t> </t>
        </is>
      </c>
      <c r="K71" s="10" t="inlineStr">
        <is>
          <t> </t>
        </is>
      </c>
      <c r="L71" s="10" t="inlineStr">
        <is>
          <t> </t>
        </is>
      </c>
      <c r="M71" s="8" t="inlineStr">
        <is>
          <t> </t>
        </is>
      </c>
      <c r="N71" s="11" t="n"/>
      <c r="O71" s="12" t="n"/>
      <c r="P71" s="12" t="n"/>
      <c r="Q71" s="13" t="n">
        <v>0</v>
      </c>
      <c r="R71" s="14" t="inlineStr">
        <is>
          <t>Kg.</t>
        </is>
      </c>
      <c r="S71" s="14" t="n">
        <v>0</v>
      </c>
      <c r="T71" s="14" t="n"/>
      <c r="U71" s="14" t="inlineStr">
        <is>
          <t> </t>
        </is>
      </c>
      <c r="V71" s="455">
        <f>Q71-S71</f>
        <v/>
      </c>
      <c r="W71" s="482">
        <f>Y71+AD71+AG71+AJ71+AM71+AP71+AS71+AV71+AY71+BB71+BE71+BH71+BK71</f>
        <v/>
      </c>
      <c r="X71" s="457" t="n">
        <v>0</v>
      </c>
      <c r="Y71" s="458">
        <f>V71-X71-Z71-AA71</f>
        <v/>
      </c>
      <c r="Z71" s="459" t="n">
        <v>0</v>
      </c>
      <c r="AA71" s="462" t="n">
        <v>0</v>
      </c>
      <c r="AB71" s="14" t="n"/>
      <c r="AC71" s="14" t="inlineStr">
        <is>
          <t> </t>
        </is>
      </c>
      <c r="AD71" s="14" t="n">
        <v>0</v>
      </c>
      <c r="AE71" s="14" t="n"/>
      <c r="AF71" s="14" t="inlineStr">
        <is>
          <t> </t>
        </is>
      </c>
      <c r="AG71" s="14" t="n">
        <v>0</v>
      </c>
      <c r="AH71" s="14" t="n"/>
      <c r="AI71" s="14" t="inlineStr">
        <is>
          <t> </t>
        </is>
      </c>
      <c r="AJ71" s="14" t="n">
        <v>0</v>
      </c>
      <c r="AK71" s="14" t="n"/>
      <c r="AL71" s="14" t="inlineStr">
        <is>
          <t> </t>
        </is>
      </c>
      <c r="AM71" s="14" t="n">
        <v>0</v>
      </c>
      <c r="AN71" s="14" t="n"/>
      <c r="AO71" s="14" t="inlineStr">
        <is>
          <t> </t>
        </is>
      </c>
      <c r="AP71" s="14" t="n">
        <v>0</v>
      </c>
      <c r="AQ71" s="14" t="n"/>
      <c r="AR71" s="14" t="inlineStr">
        <is>
          <t> </t>
        </is>
      </c>
      <c r="AS71" s="14" t="n">
        <v>0</v>
      </c>
      <c r="AT71" s="14" t="n"/>
      <c r="AU71" s="14" t="inlineStr">
        <is>
          <t> </t>
        </is>
      </c>
      <c r="AV71" s="14" t="n">
        <v>0</v>
      </c>
      <c r="AW71" s="14" t="n"/>
      <c r="AX71" s="14" t="inlineStr">
        <is>
          <t> </t>
        </is>
      </c>
      <c r="AY71" s="14" t="n">
        <v>0</v>
      </c>
      <c r="AZ71" s="14" t="n"/>
      <c r="BA71" s="14" t="inlineStr">
        <is>
          <t> </t>
        </is>
      </c>
      <c r="BB71" s="14" t="n">
        <v>0</v>
      </c>
      <c r="BC71" s="14" t="n"/>
      <c r="BD71" s="14" t="inlineStr">
        <is>
          <t> </t>
        </is>
      </c>
      <c r="BE71" s="14" t="n">
        <v>0</v>
      </c>
      <c r="BF71" s="14" t="n"/>
      <c r="BG71" s="14" t="inlineStr">
        <is>
          <t> </t>
        </is>
      </c>
      <c r="BH71" s="14" t="n">
        <v>0</v>
      </c>
      <c r="BI71" s="14" t="n"/>
      <c r="BJ71" s="14" t="inlineStr">
        <is>
          <t> </t>
        </is>
      </c>
      <c r="BK71" s="14" t="n">
        <v>0</v>
      </c>
    </row>
    <row r="72" ht="11.4" customHeight="1">
      <c r="A72" s="8" t="n"/>
      <c r="B72" s="9" t="inlineStr">
        <is>
          <t> </t>
        </is>
      </c>
      <c r="C72" s="8" t="inlineStr">
        <is>
          <t> </t>
        </is>
      </c>
      <c r="D72" s="8" t="inlineStr">
        <is>
          <t> </t>
        </is>
      </c>
      <c r="E72" s="8" t="inlineStr">
        <is>
          <t> </t>
        </is>
      </c>
      <c r="F72" s="8" t="inlineStr">
        <is>
          <t> </t>
        </is>
      </c>
      <c r="G72" s="10" t="inlineStr">
        <is>
          <t> </t>
        </is>
      </c>
      <c r="H72" s="8" t="inlineStr">
        <is>
          <t> </t>
        </is>
      </c>
      <c r="I72" s="8" t="n"/>
      <c r="J72" s="10" t="inlineStr">
        <is>
          <t> </t>
        </is>
      </c>
      <c r="K72" s="10" t="inlineStr">
        <is>
          <t> </t>
        </is>
      </c>
      <c r="L72" s="10" t="inlineStr">
        <is>
          <t> </t>
        </is>
      </c>
      <c r="M72" s="8" t="inlineStr">
        <is>
          <t> </t>
        </is>
      </c>
      <c r="N72" s="11" t="n"/>
      <c r="O72" s="12" t="n"/>
      <c r="P72" s="12" t="n"/>
      <c r="Q72" s="13" t="n">
        <v>0</v>
      </c>
      <c r="R72" s="14" t="inlineStr">
        <is>
          <t>Kg.</t>
        </is>
      </c>
      <c r="S72" s="14" t="n">
        <v>0</v>
      </c>
      <c r="T72" s="14" t="n"/>
      <c r="U72" s="14" t="inlineStr">
        <is>
          <t> </t>
        </is>
      </c>
      <c r="V72" s="455">
        <f>Q72-S72</f>
        <v/>
      </c>
      <c r="W72" s="482">
        <f>Y72+AD72+AG72+AJ72+AM72+AP72+AS72+AV72+AY72+BB72+BE72+BH72+BK72</f>
        <v/>
      </c>
      <c r="X72" s="457" t="n">
        <v>0</v>
      </c>
      <c r="Y72" s="458">
        <f>V72-X72-Z72-AA72</f>
        <v/>
      </c>
      <c r="Z72" s="459" t="n">
        <v>0</v>
      </c>
      <c r="AA72" s="462" t="n">
        <v>0</v>
      </c>
      <c r="AB72" s="14" t="n"/>
      <c r="AC72" s="14" t="inlineStr">
        <is>
          <t> </t>
        </is>
      </c>
      <c r="AD72" s="14" t="n">
        <v>0</v>
      </c>
      <c r="AE72" s="14" t="n"/>
      <c r="AF72" s="14" t="inlineStr">
        <is>
          <t> </t>
        </is>
      </c>
      <c r="AG72" s="14" t="n">
        <v>0</v>
      </c>
      <c r="AH72" s="14" t="n"/>
      <c r="AI72" s="14" t="inlineStr">
        <is>
          <t> </t>
        </is>
      </c>
      <c r="AJ72" s="14" t="n">
        <v>0</v>
      </c>
      <c r="AK72" s="14" t="n"/>
      <c r="AL72" s="14" t="inlineStr">
        <is>
          <t> </t>
        </is>
      </c>
      <c r="AM72" s="14" t="n">
        <v>0</v>
      </c>
      <c r="AN72" s="14" t="n"/>
      <c r="AO72" s="14" t="inlineStr">
        <is>
          <t> </t>
        </is>
      </c>
      <c r="AP72" s="14" t="n">
        <v>0</v>
      </c>
      <c r="AQ72" s="14" t="n"/>
      <c r="AR72" s="14" t="inlineStr">
        <is>
          <t> </t>
        </is>
      </c>
      <c r="AS72" s="14" t="n">
        <v>0</v>
      </c>
      <c r="AT72" s="14" t="n"/>
      <c r="AU72" s="14" t="inlineStr">
        <is>
          <t> </t>
        </is>
      </c>
      <c r="AV72" s="14" t="n">
        <v>0</v>
      </c>
      <c r="AW72" s="14" t="n"/>
      <c r="AX72" s="14" t="inlineStr">
        <is>
          <t> </t>
        </is>
      </c>
      <c r="AY72" s="14" t="n">
        <v>0</v>
      </c>
      <c r="AZ72" s="14" t="n"/>
      <c r="BA72" s="14" t="inlineStr">
        <is>
          <t> </t>
        </is>
      </c>
      <c r="BB72" s="14" t="n">
        <v>0</v>
      </c>
      <c r="BC72" s="14" t="n"/>
      <c r="BD72" s="14" t="inlineStr">
        <is>
          <t> </t>
        </is>
      </c>
      <c r="BE72" s="14" t="n">
        <v>0</v>
      </c>
      <c r="BF72" s="14" t="n"/>
      <c r="BG72" s="14" t="inlineStr">
        <is>
          <t> </t>
        </is>
      </c>
      <c r="BH72" s="14" t="n">
        <v>0</v>
      </c>
      <c r="BI72" s="14" t="n"/>
      <c r="BJ72" s="14" t="inlineStr">
        <is>
          <t> </t>
        </is>
      </c>
      <c r="BK72" s="14" t="n">
        <v>0</v>
      </c>
    </row>
    <row r="73" ht="11.4" customHeight="1">
      <c r="A73" s="8" t="n"/>
      <c r="B73" s="9" t="inlineStr">
        <is>
          <t> </t>
        </is>
      </c>
      <c r="C73" s="8" t="inlineStr">
        <is>
          <t> </t>
        </is>
      </c>
      <c r="D73" s="8" t="inlineStr">
        <is>
          <t> </t>
        </is>
      </c>
      <c r="E73" s="8" t="inlineStr">
        <is>
          <t> </t>
        </is>
      </c>
      <c r="F73" s="8" t="inlineStr">
        <is>
          <t> </t>
        </is>
      </c>
      <c r="G73" s="10" t="inlineStr">
        <is>
          <t> </t>
        </is>
      </c>
      <c r="H73" s="8" t="inlineStr">
        <is>
          <t> </t>
        </is>
      </c>
      <c r="I73" s="8" t="n"/>
      <c r="J73" s="10" t="inlineStr">
        <is>
          <t> </t>
        </is>
      </c>
      <c r="K73" s="10" t="inlineStr">
        <is>
          <t> </t>
        </is>
      </c>
      <c r="L73" s="10" t="inlineStr">
        <is>
          <t> </t>
        </is>
      </c>
      <c r="M73" s="8" t="inlineStr">
        <is>
          <t> </t>
        </is>
      </c>
      <c r="N73" s="11" t="n"/>
      <c r="O73" s="12" t="n"/>
      <c r="P73" s="12" t="n"/>
      <c r="Q73" s="13" t="n">
        <v>0</v>
      </c>
      <c r="R73" s="14" t="inlineStr">
        <is>
          <t>Kg.</t>
        </is>
      </c>
      <c r="S73" s="14" t="n">
        <v>0</v>
      </c>
      <c r="T73" s="14" t="n"/>
      <c r="U73" s="14" t="inlineStr">
        <is>
          <t> </t>
        </is>
      </c>
      <c r="V73" s="455">
        <f>Q73-S73</f>
        <v/>
      </c>
      <c r="W73" s="482">
        <f>Y73+AD73+AG73+AJ73+AM73+AP73+AS73+AV73+AY73+BB73+BE73+BH73+BK73</f>
        <v/>
      </c>
      <c r="X73" s="457" t="n">
        <v>0</v>
      </c>
      <c r="Y73" s="458">
        <f>V73-X73-Z73-AA73</f>
        <v/>
      </c>
      <c r="Z73" s="459" t="n">
        <v>0</v>
      </c>
      <c r="AA73" s="462" t="n">
        <v>0</v>
      </c>
      <c r="AB73" s="14" t="n"/>
      <c r="AC73" s="14" t="inlineStr">
        <is>
          <t> </t>
        </is>
      </c>
      <c r="AD73" s="14" t="n">
        <v>0</v>
      </c>
      <c r="AE73" s="14" t="n"/>
      <c r="AF73" s="14" t="inlineStr">
        <is>
          <t> </t>
        </is>
      </c>
      <c r="AG73" s="14" t="n">
        <v>0</v>
      </c>
      <c r="AH73" s="14" t="n"/>
      <c r="AI73" s="14" t="inlineStr">
        <is>
          <t> </t>
        </is>
      </c>
      <c r="AJ73" s="14" t="n">
        <v>0</v>
      </c>
      <c r="AK73" s="14" t="n"/>
      <c r="AL73" s="14" t="inlineStr">
        <is>
          <t> </t>
        </is>
      </c>
      <c r="AM73" s="14" t="n">
        <v>0</v>
      </c>
      <c r="AN73" s="14" t="n"/>
      <c r="AO73" s="14" t="inlineStr">
        <is>
          <t> </t>
        </is>
      </c>
      <c r="AP73" s="14" t="n">
        <v>0</v>
      </c>
      <c r="AQ73" s="14" t="n"/>
      <c r="AR73" s="14" t="inlineStr">
        <is>
          <t> </t>
        </is>
      </c>
      <c r="AS73" s="14" t="n">
        <v>0</v>
      </c>
      <c r="AT73" s="14" t="n"/>
      <c r="AU73" s="14" t="inlineStr">
        <is>
          <t> </t>
        </is>
      </c>
      <c r="AV73" s="14" t="n">
        <v>0</v>
      </c>
      <c r="AW73" s="14" t="n"/>
      <c r="AX73" s="14" t="inlineStr">
        <is>
          <t> </t>
        </is>
      </c>
      <c r="AY73" s="14" t="n">
        <v>0</v>
      </c>
      <c r="AZ73" s="14" t="n"/>
      <c r="BA73" s="14" t="inlineStr">
        <is>
          <t> </t>
        </is>
      </c>
      <c r="BB73" s="14" t="n">
        <v>0</v>
      </c>
      <c r="BC73" s="14" t="n"/>
      <c r="BD73" s="14" t="inlineStr">
        <is>
          <t> </t>
        </is>
      </c>
      <c r="BE73" s="14" t="n">
        <v>0</v>
      </c>
      <c r="BF73" s="14" t="n"/>
      <c r="BG73" s="14" t="inlineStr">
        <is>
          <t> </t>
        </is>
      </c>
      <c r="BH73" s="14" t="n">
        <v>0</v>
      </c>
      <c r="BI73" s="14" t="n"/>
      <c r="BJ73" s="14" t="inlineStr">
        <is>
          <t> </t>
        </is>
      </c>
      <c r="BK73" s="14" t="n">
        <v>0</v>
      </c>
    </row>
    <row r="74" ht="11.4" customHeight="1">
      <c r="A74" s="8" t="n"/>
      <c r="B74" s="9" t="inlineStr">
        <is>
          <t> </t>
        </is>
      </c>
      <c r="C74" s="8" t="inlineStr">
        <is>
          <t> </t>
        </is>
      </c>
      <c r="D74" s="8" t="inlineStr">
        <is>
          <t> </t>
        </is>
      </c>
      <c r="E74" s="8" t="inlineStr">
        <is>
          <t> </t>
        </is>
      </c>
      <c r="F74" s="8" t="inlineStr">
        <is>
          <t> </t>
        </is>
      </c>
      <c r="G74" s="10" t="inlineStr">
        <is>
          <t> </t>
        </is>
      </c>
      <c r="H74" s="8" t="inlineStr">
        <is>
          <t> </t>
        </is>
      </c>
      <c r="I74" s="8" t="n"/>
      <c r="J74" s="10" t="inlineStr">
        <is>
          <t> </t>
        </is>
      </c>
      <c r="K74" s="10" t="inlineStr">
        <is>
          <t> </t>
        </is>
      </c>
      <c r="L74" s="10" t="inlineStr">
        <is>
          <t> </t>
        </is>
      </c>
      <c r="M74" s="8" t="inlineStr">
        <is>
          <t> </t>
        </is>
      </c>
      <c r="N74" s="11" t="n"/>
      <c r="O74" s="12" t="n"/>
      <c r="P74" s="12" t="n"/>
      <c r="Q74" s="13" t="n">
        <v>0</v>
      </c>
      <c r="R74" s="14" t="inlineStr">
        <is>
          <t>Kg.</t>
        </is>
      </c>
      <c r="S74" s="14" t="n">
        <v>0</v>
      </c>
      <c r="T74" s="14" t="n"/>
      <c r="U74" s="14" t="inlineStr">
        <is>
          <t> </t>
        </is>
      </c>
      <c r="V74" s="455">
        <f>Q74-S74</f>
        <v/>
      </c>
      <c r="W74" s="482">
        <f>Y74+AD74+AG74+AJ74+AM74+AP74+AS74+AV74+AY74+BB74+BE74+BH74+BK74</f>
        <v/>
      </c>
      <c r="X74" s="457" t="n">
        <v>0</v>
      </c>
      <c r="Y74" s="458">
        <f>V74-X74-Z74-AA74</f>
        <v/>
      </c>
      <c r="Z74" s="459" t="n">
        <v>0</v>
      </c>
      <c r="AA74" s="462" t="n">
        <v>0</v>
      </c>
      <c r="AB74" s="14" t="n"/>
      <c r="AC74" s="14" t="inlineStr">
        <is>
          <t> </t>
        </is>
      </c>
      <c r="AD74" s="14" t="n">
        <v>0</v>
      </c>
      <c r="AE74" s="14" t="n"/>
      <c r="AF74" s="14" t="inlineStr">
        <is>
          <t> </t>
        </is>
      </c>
      <c r="AG74" s="14" t="n">
        <v>0</v>
      </c>
      <c r="AH74" s="14" t="n"/>
      <c r="AI74" s="14" t="inlineStr">
        <is>
          <t> </t>
        </is>
      </c>
      <c r="AJ74" s="14" t="n">
        <v>0</v>
      </c>
      <c r="AK74" s="14" t="n"/>
      <c r="AL74" s="14" t="inlineStr">
        <is>
          <t> </t>
        </is>
      </c>
      <c r="AM74" s="14" t="n">
        <v>0</v>
      </c>
      <c r="AN74" s="14" t="n"/>
      <c r="AO74" s="14" t="inlineStr">
        <is>
          <t> </t>
        </is>
      </c>
      <c r="AP74" s="14" t="n">
        <v>0</v>
      </c>
      <c r="AQ74" s="14" t="n"/>
      <c r="AR74" s="14" t="inlineStr">
        <is>
          <t> </t>
        </is>
      </c>
      <c r="AS74" s="14" t="n">
        <v>0</v>
      </c>
      <c r="AT74" s="14" t="n"/>
      <c r="AU74" s="14" t="inlineStr">
        <is>
          <t> </t>
        </is>
      </c>
      <c r="AV74" s="14" t="n">
        <v>0</v>
      </c>
      <c r="AW74" s="14" t="n"/>
      <c r="AX74" s="14" t="inlineStr">
        <is>
          <t> </t>
        </is>
      </c>
      <c r="AY74" s="14" t="n">
        <v>0</v>
      </c>
      <c r="AZ74" s="14" t="n"/>
      <c r="BA74" s="14" t="inlineStr">
        <is>
          <t> </t>
        </is>
      </c>
      <c r="BB74" s="14" t="n">
        <v>0</v>
      </c>
      <c r="BC74" s="14" t="n"/>
      <c r="BD74" s="14" t="inlineStr">
        <is>
          <t> </t>
        </is>
      </c>
      <c r="BE74" s="14" t="n">
        <v>0</v>
      </c>
      <c r="BF74" s="14" t="n"/>
      <c r="BG74" s="14" t="inlineStr">
        <is>
          <t> </t>
        </is>
      </c>
      <c r="BH74" s="14" t="n">
        <v>0</v>
      </c>
      <c r="BI74" s="14" t="n"/>
      <c r="BJ74" s="14" t="inlineStr">
        <is>
          <t> </t>
        </is>
      </c>
      <c r="BK74" s="14" t="n">
        <v>0</v>
      </c>
    </row>
    <row r="75" ht="11.4" customHeight="1">
      <c r="A75" s="8" t="n"/>
      <c r="B75" s="9" t="inlineStr">
        <is>
          <t> </t>
        </is>
      </c>
      <c r="C75" s="8" t="inlineStr">
        <is>
          <t> </t>
        </is>
      </c>
      <c r="D75" s="8" t="inlineStr">
        <is>
          <t> </t>
        </is>
      </c>
      <c r="E75" s="8" t="inlineStr">
        <is>
          <t> </t>
        </is>
      </c>
      <c r="F75" s="8" t="inlineStr">
        <is>
          <t> </t>
        </is>
      </c>
      <c r="G75" s="10" t="inlineStr">
        <is>
          <t> </t>
        </is>
      </c>
      <c r="H75" s="8" t="inlineStr">
        <is>
          <t> </t>
        </is>
      </c>
      <c r="I75" s="8" t="n"/>
      <c r="J75" s="10" t="inlineStr">
        <is>
          <t> </t>
        </is>
      </c>
      <c r="K75" s="10" t="inlineStr">
        <is>
          <t> </t>
        </is>
      </c>
      <c r="L75" s="10" t="inlineStr">
        <is>
          <t> </t>
        </is>
      </c>
      <c r="M75" s="8" t="inlineStr">
        <is>
          <t> </t>
        </is>
      </c>
      <c r="N75" s="11" t="n"/>
      <c r="O75" s="12" t="n"/>
      <c r="P75" s="12" t="n"/>
      <c r="Q75" s="13" t="n">
        <v>0</v>
      </c>
      <c r="R75" s="14" t="inlineStr">
        <is>
          <t>Kg.</t>
        </is>
      </c>
      <c r="S75" s="14" t="n">
        <v>0</v>
      </c>
      <c r="T75" s="14" t="n"/>
      <c r="U75" s="14" t="inlineStr">
        <is>
          <t> </t>
        </is>
      </c>
      <c r="V75" s="455">
        <f>Q75-S75</f>
        <v/>
      </c>
      <c r="W75" s="482">
        <f>Y75+AD75+AG75+AJ75+AM75+AP75+AS75+AV75+AY75+BB75+BE75+BH75+BK75</f>
        <v/>
      </c>
      <c r="X75" s="457" t="n">
        <v>0</v>
      </c>
      <c r="Y75" s="458">
        <f>V75-X75-Z75-AA75</f>
        <v/>
      </c>
      <c r="Z75" s="459" t="n">
        <v>0</v>
      </c>
      <c r="AA75" s="462" t="n">
        <v>0</v>
      </c>
      <c r="AB75" s="14" t="n"/>
      <c r="AC75" s="14" t="inlineStr">
        <is>
          <t> </t>
        </is>
      </c>
      <c r="AD75" s="14" t="n">
        <v>0</v>
      </c>
      <c r="AE75" s="14" t="n"/>
      <c r="AF75" s="14" t="inlineStr">
        <is>
          <t> </t>
        </is>
      </c>
      <c r="AG75" s="14" t="n">
        <v>0</v>
      </c>
      <c r="AH75" s="14" t="n"/>
      <c r="AI75" s="14" t="inlineStr">
        <is>
          <t> </t>
        </is>
      </c>
      <c r="AJ75" s="14" t="n">
        <v>0</v>
      </c>
      <c r="AK75" s="14" t="n"/>
      <c r="AL75" s="14" t="inlineStr">
        <is>
          <t> </t>
        </is>
      </c>
      <c r="AM75" s="14" t="n">
        <v>0</v>
      </c>
      <c r="AN75" s="14" t="n"/>
      <c r="AO75" s="14" t="inlineStr">
        <is>
          <t> </t>
        </is>
      </c>
      <c r="AP75" s="14" t="n">
        <v>0</v>
      </c>
      <c r="AQ75" s="14" t="n"/>
      <c r="AR75" s="14" t="inlineStr">
        <is>
          <t> </t>
        </is>
      </c>
      <c r="AS75" s="14" t="n">
        <v>0</v>
      </c>
      <c r="AT75" s="14" t="n"/>
      <c r="AU75" s="14" t="inlineStr">
        <is>
          <t> </t>
        </is>
      </c>
      <c r="AV75" s="14" t="n">
        <v>0</v>
      </c>
      <c r="AW75" s="14" t="n"/>
      <c r="AX75" s="14" t="inlineStr">
        <is>
          <t> </t>
        </is>
      </c>
      <c r="AY75" s="14" t="n">
        <v>0</v>
      </c>
      <c r="AZ75" s="14" t="n"/>
      <c r="BA75" s="14" t="inlineStr">
        <is>
          <t> </t>
        </is>
      </c>
      <c r="BB75" s="14" t="n">
        <v>0</v>
      </c>
      <c r="BC75" s="14" t="n"/>
      <c r="BD75" s="14" t="inlineStr">
        <is>
          <t> </t>
        </is>
      </c>
      <c r="BE75" s="14" t="n">
        <v>0</v>
      </c>
      <c r="BF75" s="14" t="n"/>
      <c r="BG75" s="14" t="inlineStr">
        <is>
          <t> </t>
        </is>
      </c>
      <c r="BH75" s="14" t="n">
        <v>0</v>
      </c>
      <c r="BI75" s="14" t="n"/>
      <c r="BJ75" s="14" t="inlineStr">
        <is>
          <t> </t>
        </is>
      </c>
      <c r="BK75" s="14" t="n">
        <v>0</v>
      </c>
    </row>
    <row r="76" ht="11.4" customHeight="1">
      <c r="A76" s="8" t="n"/>
      <c r="B76" s="9" t="inlineStr">
        <is>
          <t> </t>
        </is>
      </c>
      <c r="C76" s="8" t="inlineStr">
        <is>
          <t> </t>
        </is>
      </c>
      <c r="D76" s="8" t="inlineStr">
        <is>
          <t> </t>
        </is>
      </c>
      <c r="E76" s="8" t="inlineStr">
        <is>
          <t> </t>
        </is>
      </c>
      <c r="F76" s="8" t="inlineStr">
        <is>
          <t> </t>
        </is>
      </c>
      <c r="G76" s="10" t="inlineStr">
        <is>
          <t> </t>
        </is>
      </c>
      <c r="H76" s="8" t="inlineStr">
        <is>
          <t> </t>
        </is>
      </c>
      <c r="I76" s="8" t="n"/>
      <c r="J76" s="10" t="inlineStr">
        <is>
          <t> </t>
        </is>
      </c>
      <c r="K76" s="10" t="inlineStr">
        <is>
          <t> </t>
        </is>
      </c>
      <c r="L76" s="10" t="inlineStr">
        <is>
          <t> </t>
        </is>
      </c>
      <c r="M76" s="8" t="inlineStr">
        <is>
          <t> </t>
        </is>
      </c>
      <c r="N76" s="11" t="n"/>
      <c r="O76" s="12" t="n"/>
      <c r="P76" s="12" t="n"/>
      <c r="Q76" s="13" t="n">
        <v>0</v>
      </c>
      <c r="R76" s="14" t="inlineStr">
        <is>
          <t>Kg.</t>
        </is>
      </c>
      <c r="S76" s="14" t="n">
        <v>0</v>
      </c>
      <c r="T76" s="14" t="n"/>
      <c r="U76" s="14" t="inlineStr">
        <is>
          <t> </t>
        </is>
      </c>
      <c r="V76" s="455">
        <f>Q76-S76</f>
        <v/>
      </c>
      <c r="W76" s="482">
        <f>Y76+AD76+AG76+AJ76+AM76+AP76+AS76+AV76+AY76+BB76+BE76+BH76+BK76</f>
        <v/>
      </c>
      <c r="X76" s="457" t="n">
        <v>0</v>
      </c>
      <c r="Y76" s="458">
        <f>V76-X76-Z76-AA76</f>
        <v/>
      </c>
      <c r="Z76" s="459" t="n">
        <v>0</v>
      </c>
      <c r="AA76" s="462" t="n">
        <v>0</v>
      </c>
      <c r="AB76" s="14" t="n"/>
      <c r="AC76" s="14" t="inlineStr">
        <is>
          <t> </t>
        </is>
      </c>
      <c r="AD76" s="14" t="n">
        <v>0</v>
      </c>
      <c r="AE76" s="14" t="n"/>
      <c r="AF76" s="14" t="inlineStr">
        <is>
          <t> </t>
        </is>
      </c>
      <c r="AG76" s="14" t="n">
        <v>0</v>
      </c>
      <c r="AH76" s="14" t="n"/>
      <c r="AI76" s="14" t="inlineStr">
        <is>
          <t> </t>
        </is>
      </c>
      <c r="AJ76" s="14" t="n">
        <v>0</v>
      </c>
      <c r="AK76" s="14" t="n"/>
      <c r="AL76" s="14" t="inlineStr">
        <is>
          <t> </t>
        </is>
      </c>
      <c r="AM76" s="14" t="n">
        <v>0</v>
      </c>
      <c r="AN76" s="14" t="n"/>
      <c r="AO76" s="14" t="inlineStr">
        <is>
          <t> </t>
        </is>
      </c>
      <c r="AP76" s="14" t="n">
        <v>0</v>
      </c>
      <c r="AQ76" s="14" t="n"/>
      <c r="AR76" s="14" t="inlineStr">
        <is>
          <t> </t>
        </is>
      </c>
      <c r="AS76" s="14" t="n">
        <v>0</v>
      </c>
      <c r="AT76" s="14" t="n"/>
      <c r="AU76" s="14" t="inlineStr">
        <is>
          <t> </t>
        </is>
      </c>
      <c r="AV76" s="14" t="n">
        <v>0</v>
      </c>
      <c r="AW76" s="14" t="n"/>
      <c r="AX76" s="14" t="inlineStr">
        <is>
          <t> </t>
        </is>
      </c>
      <c r="AY76" s="14" t="n">
        <v>0</v>
      </c>
      <c r="AZ76" s="14" t="n"/>
      <c r="BA76" s="14" t="inlineStr">
        <is>
          <t> </t>
        </is>
      </c>
      <c r="BB76" s="14" t="n">
        <v>0</v>
      </c>
      <c r="BC76" s="14" t="n"/>
      <c r="BD76" s="14" t="inlineStr">
        <is>
          <t> </t>
        </is>
      </c>
      <c r="BE76" s="14" t="n">
        <v>0</v>
      </c>
      <c r="BF76" s="14" t="n"/>
      <c r="BG76" s="14" t="inlineStr">
        <is>
          <t> </t>
        </is>
      </c>
      <c r="BH76" s="14" t="n">
        <v>0</v>
      </c>
      <c r="BI76" s="14" t="n"/>
      <c r="BJ76" s="14" t="inlineStr">
        <is>
          <t> </t>
        </is>
      </c>
      <c r="BK76" s="14" t="n">
        <v>0</v>
      </c>
    </row>
    <row r="77" ht="11.4" customHeight="1">
      <c r="A77" s="8" t="n"/>
      <c r="B77" s="9" t="inlineStr">
        <is>
          <t> </t>
        </is>
      </c>
      <c r="C77" s="8" t="inlineStr">
        <is>
          <t> </t>
        </is>
      </c>
      <c r="D77" s="8" t="inlineStr">
        <is>
          <t> </t>
        </is>
      </c>
      <c r="E77" s="8" t="inlineStr">
        <is>
          <t> </t>
        </is>
      </c>
      <c r="F77" s="8" t="inlineStr">
        <is>
          <t> </t>
        </is>
      </c>
      <c r="G77" s="10" t="inlineStr">
        <is>
          <t> </t>
        </is>
      </c>
      <c r="H77" s="8" t="inlineStr">
        <is>
          <t> </t>
        </is>
      </c>
      <c r="I77" s="8" t="n"/>
      <c r="J77" s="10" t="inlineStr">
        <is>
          <t> </t>
        </is>
      </c>
      <c r="K77" s="10" t="inlineStr">
        <is>
          <t> </t>
        </is>
      </c>
      <c r="L77" s="10" t="inlineStr">
        <is>
          <t> </t>
        </is>
      </c>
      <c r="M77" s="8" t="inlineStr">
        <is>
          <t> </t>
        </is>
      </c>
      <c r="N77" s="11" t="n"/>
      <c r="O77" s="12" t="n"/>
      <c r="P77" s="12" t="n"/>
      <c r="Q77" s="13" t="n">
        <v>0</v>
      </c>
      <c r="R77" s="14" t="inlineStr">
        <is>
          <t>Kg.</t>
        </is>
      </c>
      <c r="S77" s="14" t="n">
        <v>0</v>
      </c>
      <c r="T77" s="14" t="n"/>
      <c r="U77" s="14" t="inlineStr">
        <is>
          <t> </t>
        </is>
      </c>
      <c r="V77" s="455">
        <f>Q77-S77</f>
        <v/>
      </c>
      <c r="W77" s="482">
        <f>Y77+AD77+AG77+AJ77+AM77+AP77+AS77+AV77+AY77+BB77+BE77+BH77+BK77</f>
        <v/>
      </c>
      <c r="X77" s="457" t="n">
        <v>0</v>
      </c>
      <c r="Y77" s="458">
        <f>V77-X77-Z77-AA77</f>
        <v/>
      </c>
      <c r="Z77" s="459" t="n">
        <v>0</v>
      </c>
      <c r="AA77" s="462" t="n">
        <v>0</v>
      </c>
      <c r="AB77" s="14" t="n"/>
      <c r="AC77" s="14" t="inlineStr">
        <is>
          <t> </t>
        </is>
      </c>
      <c r="AD77" s="14" t="n">
        <v>0</v>
      </c>
      <c r="AE77" s="14" t="n"/>
      <c r="AF77" s="14" t="inlineStr">
        <is>
          <t> </t>
        </is>
      </c>
      <c r="AG77" s="14" t="n">
        <v>0</v>
      </c>
      <c r="AH77" s="14" t="n"/>
      <c r="AI77" s="14" t="inlineStr">
        <is>
          <t> </t>
        </is>
      </c>
      <c r="AJ77" s="14" t="n">
        <v>0</v>
      </c>
      <c r="AK77" s="14" t="n"/>
      <c r="AL77" s="14" t="inlineStr">
        <is>
          <t> </t>
        </is>
      </c>
      <c r="AM77" s="14" t="n">
        <v>0</v>
      </c>
      <c r="AN77" s="14" t="n"/>
      <c r="AO77" s="14" t="inlineStr">
        <is>
          <t> </t>
        </is>
      </c>
      <c r="AP77" s="14" t="n">
        <v>0</v>
      </c>
      <c r="AQ77" s="14" t="n"/>
      <c r="AR77" s="14" t="inlineStr">
        <is>
          <t> </t>
        </is>
      </c>
      <c r="AS77" s="14" t="n">
        <v>0</v>
      </c>
      <c r="AT77" s="14" t="n"/>
      <c r="AU77" s="14" t="inlineStr">
        <is>
          <t> </t>
        </is>
      </c>
      <c r="AV77" s="14" t="n">
        <v>0</v>
      </c>
      <c r="AW77" s="14" t="n"/>
      <c r="AX77" s="14" t="inlineStr">
        <is>
          <t> </t>
        </is>
      </c>
      <c r="AY77" s="14" t="n">
        <v>0</v>
      </c>
      <c r="AZ77" s="14" t="n"/>
      <c r="BA77" s="14" t="inlineStr">
        <is>
          <t> </t>
        </is>
      </c>
      <c r="BB77" s="14" t="n">
        <v>0</v>
      </c>
      <c r="BC77" s="14" t="n"/>
      <c r="BD77" s="14" t="inlineStr">
        <is>
          <t> </t>
        </is>
      </c>
      <c r="BE77" s="14" t="n">
        <v>0</v>
      </c>
      <c r="BF77" s="14" t="n"/>
      <c r="BG77" s="14" t="inlineStr">
        <is>
          <t> </t>
        </is>
      </c>
      <c r="BH77" s="14" t="n">
        <v>0</v>
      </c>
      <c r="BI77" s="14" t="n"/>
      <c r="BJ77" s="14" t="inlineStr">
        <is>
          <t> </t>
        </is>
      </c>
      <c r="BK77" s="14" t="n">
        <v>0</v>
      </c>
    </row>
    <row r="78" ht="11.4" customHeight="1">
      <c r="A78" s="8" t="n"/>
      <c r="B78" s="9" t="inlineStr">
        <is>
          <t> </t>
        </is>
      </c>
      <c r="C78" s="8" t="inlineStr">
        <is>
          <t> </t>
        </is>
      </c>
      <c r="D78" s="8" t="inlineStr">
        <is>
          <t> </t>
        </is>
      </c>
      <c r="E78" s="8" t="inlineStr">
        <is>
          <t> </t>
        </is>
      </c>
      <c r="F78" s="8" t="inlineStr">
        <is>
          <t> </t>
        </is>
      </c>
      <c r="G78" s="10" t="inlineStr">
        <is>
          <t> </t>
        </is>
      </c>
      <c r="H78" s="8" t="inlineStr">
        <is>
          <t> </t>
        </is>
      </c>
      <c r="I78" s="8" t="n"/>
      <c r="J78" s="10" t="inlineStr">
        <is>
          <t> </t>
        </is>
      </c>
      <c r="K78" s="10" t="inlineStr">
        <is>
          <t> </t>
        </is>
      </c>
      <c r="L78" s="10" t="inlineStr">
        <is>
          <t> </t>
        </is>
      </c>
      <c r="M78" s="8" t="inlineStr">
        <is>
          <t> </t>
        </is>
      </c>
      <c r="N78" s="11" t="n"/>
      <c r="O78" s="12" t="n"/>
      <c r="P78" s="12" t="n"/>
      <c r="Q78" s="13" t="n">
        <v>0</v>
      </c>
      <c r="R78" s="14" t="inlineStr">
        <is>
          <t>Kg.</t>
        </is>
      </c>
      <c r="S78" s="14" t="n">
        <v>0</v>
      </c>
      <c r="T78" s="14" t="n"/>
      <c r="U78" s="14" t="inlineStr">
        <is>
          <t> </t>
        </is>
      </c>
      <c r="V78" s="455">
        <f>Q78-S78</f>
        <v/>
      </c>
      <c r="W78" s="482">
        <f>Y78+AD78+AG78+AJ78+AM78+AP78+AS78+AV78+AY78+BB78+BE78+BH78+BK78</f>
        <v/>
      </c>
      <c r="X78" s="457" t="n">
        <v>0</v>
      </c>
      <c r="Y78" s="458">
        <f>V78-X78-Z78-AA78</f>
        <v/>
      </c>
      <c r="Z78" s="459" t="n">
        <v>0</v>
      </c>
      <c r="AA78" s="462" t="n">
        <v>0</v>
      </c>
      <c r="AB78" s="14" t="n"/>
      <c r="AC78" s="14" t="inlineStr">
        <is>
          <t> </t>
        </is>
      </c>
      <c r="AD78" s="14" t="n">
        <v>0</v>
      </c>
      <c r="AE78" s="14" t="n"/>
      <c r="AF78" s="14" t="inlineStr">
        <is>
          <t> </t>
        </is>
      </c>
      <c r="AG78" s="14" t="n">
        <v>0</v>
      </c>
      <c r="AH78" s="14" t="n"/>
      <c r="AI78" s="14" t="inlineStr">
        <is>
          <t> </t>
        </is>
      </c>
      <c r="AJ78" s="14" t="n">
        <v>0</v>
      </c>
      <c r="AK78" s="14" t="n"/>
      <c r="AL78" s="14" t="inlineStr">
        <is>
          <t> </t>
        </is>
      </c>
      <c r="AM78" s="14" t="n">
        <v>0</v>
      </c>
      <c r="AN78" s="14" t="n"/>
      <c r="AO78" s="14" t="inlineStr">
        <is>
          <t> </t>
        </is>
      </c>
      <c r="AP78" s="14" t="n">
        <v>0</v>
      </c>
      <c r="AQ78" s="14" t="n"/>
      <c r="AR78" s="14" t="inlineStr">
        <is>
          <t> </t>
        </is>
      </c>
      <c r="AS78" s="14" t="n">
        <v>0</v>
      </c>
      <c r="AT78" s="14" t="n"/>
      <c r="AU78" s="14" t="inlineStr">
        <is>
          <t> </t>
        </is>
      </c>
      <c r="AV78" s="14" t="n">
        <v>0</v>
      </c>
      <c r="AW78" s="14" t="n"/>
      <c r="AX78" s="14" t="inlineStr">
        <is>
          <t> </t>
        </is>
      </c>
      <c r="AY78" s="14" t="n">
        <v>0</v>
      </c>
      <c r="AZ78" s="14" t="n"/>
      <c r="BA78" s="14" t="inlineStr">
        <is>
          <t> </t>
        </is>
      </c>
      <c r="BB78" s="14" t="n">
        <v>0</v>
      </c>
      <c r="BC78" s="14" t="n"/>
      <c r="BD78" s="14" t="inlineStr">
        <is>
          <t> </t>
        </is>
      </c>
      <c r="BE78" s="14" t="n">
        <v>0</v>
      </c>
      <c r="BF78" s="14" t="n"/>
      <c r="BG78" s="14" t="inlineStr">
        <is>
          <t> </t>
        </is>
      </c>
      <c r="BH78" s="14" t="n">
        <v>0</v>
      </c>
      <c r="BI78" s="14" t="n"/>
      <c r="BJ78" s="14" t="inlineStr">
        <is>
          <t> </t>
        </is>
      </c>
      <c r="BK78" s="14" t="n">
        <v>0</v>
      </c>
    </row>
    <row r="79" ht="11.4" customHeight="1">
      <c r="A79" s="8" t="n"/>
      <c r="B79" s="9" t="inlineStr">
        <is>
          <t> </t>
        </is>
      </c>
      <c r="C79" s="8" t="inlineStr">
        <is>
          <t> </t>
        </is>
      </c>
      <c r="D79" s="8" t="inlineStr">
        <is>
          <t> </t>
        </is>
      </c>
      <c r="E79" s="8" t="inlineStr">
        <is>
          <t> </t>
        </is>
      </c>
      <c r="F79" s="8" t="inlineStr">
        <is>
          <t> </t>
        </is>
      </c>
      <c r="G79" s="10" t="inlineStr">
        <is>
          <t> </t>
        </is>
      </c>
      <c r="H79" s="8" t="inlineStr">
        <is>
          <t> </t>
        </is>
      </c>
      <c r="I79" s="8" t="n"/>
      <c r="J79" s="10" t="inlineStr">
        <is>
          <t> </t>
        </is>
      </c>
      <c r="K79" s="10" t="inlineStr">
        <is>
          <t> </t>
        </is>
      </c>
      <c r="L79" s="10" t="inlineStr">
        <is>
          <t> </t>
        </is>
      </c>
      <c r="M79" s="8" t="inlineStr">
        <is>
          <t> </t>
        </is>
      </c>
      <c r="N79" s="11" t="n"/>
      <c r="O79" s="12" t="n"/>
      <c r="P79" s="12" t="n"/>
      <c r="Q79" s="13" t="n">
        <v>0</v>
      </c>
      <c r="R79" s="14" t="inlineStr">
        <is>
          <t>Kg.</t>
        </is>
      </c>
      <c r="S79" s="14" t="n">
        <v>0</v>
      </c>
      <c r="T79" s="14" t="n"/>
      <c r="U79" s="14" t="inlineStr">
        <is>
          <t> </t>
        </is>
      </c>
      <c r="V79" s="455">
        <f>Q79-S79</f>
        <v/>
      </c>
      <c r="W79" s="482">
        <f>Y79+AD79+AG79+AJ79+AM79+AP79+AS79+AV79+AY79+BB79+BE79+BH79+BK79</f>
        <v/>
      </c>
      <c r="X79" s="457" t="n">
        <v>0</v>
      </c>
      <c r="Y79" s="458">
        <f>V79-X79-Z79-AA79</f>
        <v/>
      </c>
      <c r="Z79" s="459" t="n">
        <v>0</v>
      </c>
      <c r="AA79" s="462" t="n">
        <v>0</v>
      </c>
      <c r="AB79" s="14" t="n"/>
      <c r="AC79" s="14" t="inlineStr">
        <is>
          <t> </t>
        </is>
      </c>
      <c r="AD79" s="14" t="n">
        <v>0</v>
      </c>
      <c r="AE79" s="14" t="n"/>
      <c r="AF79" s="14" t="inlineStr">
        <is>
          <t> </t>
        </is>
      </c>
      <c r="AG79" s="14" t="n">
        <v>0</v>
      </c>
      <c r="AH79" s="14" t="n"/>
      <c r="AI79" s="14" t="inlineStr">
        <is>
          <t> </t>
        </is>
      </c>
      <c r="AJ79" s="14" t="n">
        <v>0</v>
      </c>
      <c r="AK79" s="14" t="n"/>
      <c r="AL79" s="14" t="inlineStr">
        <is>
          <t> </t>
        </is>
      </c>
      <c r="AM79" s="14" t="n">
        <v>0</v>
      </c>
      <c r="AN79" s="14" t="n"/>
      <c r="AO79" s="14" t="inlineStr">
        <is>
          <t> </t>
        </is>
      </c>
      <c r="AP79" s="14" t="n">
        <v>0</v>
      </c>
      <c r="AQ79" s="14" t="n"/>
      <c r="AR79" s="14" t="inlineStr">
        <is>
          <t> </t>
        </is>
      </c>
      <c r="AS79" s="14" t="n">
        <v>0</v>
      </c>
      <c r="AT79" s="14" t="n"/>
      <c r="AU79" s="14" t="inlineStr">
        <is>
          <t> </t>
        </is>
      </c>
      <c r="AV79" s="14" t="n">
        <v>0</v>
      </c>
      <c r="AW79" s="14" t="n"/>
      <c r="AX79" s="14" t="inlineStr">
        <is>
          <t> </t>
        </is>
      </c>
      <c r="AY79" s="14" t="n">
        <v>0</v>
      </c>
      <c r="AZ79" s="14" t="n"/>
      <c r="BA79" s="14" t="inlineStr">
        <is>
          <t> </t>
        </is>
      </c>
      <c r="BB79" s="14" t="n">
        <v>0</v>
      </c>
      <c r="BC79" s="14" t="n"/>
      <c r="BD79" s="14" t="inlineStr">
        <is>
          <t> </t>
        </is>
      </c>
      <c r="BE79" s="14" t="n">
        <v>0</v>
      </c>
      <c r="BF79" s="14" t="n"/>
      <c r="BG79" s="14" t="inlineStr">
        <is>
          <t> </t>
        </is>
      </c>
      <c r="BH79" s="14" t="n">
        <v>0</v>
      </c>
      <c r="BI79" s="14" t="n"/>
      <c r="BJ79" s="14" t="inlineStr">
        <is>
          <t> </t>
        </is>
      </c>
      <c r="BK79" s="14" t="n">
        <v>0</v>
      </c>
    </row>
    <row r="80" ht="11.4" customHeight="1">
      <c r="A80" s="8" t="n"/>
      <c r="B80" s="9" t="inlineStr">
        <is>
          <t> </t>
        </is>
      </c>
      <c r="C80" s="8" t="inlineStr">
        <is>
          <t> </t>
        </is>
      </c>
      <c r="D80" s="8" t="inlineStr">
        <is>
          <t> </t>
        </is>
      </c>
      <c r="E80" s="8" t="inlineStr">
        <is>
          <t> </t>
        </is>
      </c>
      <c r="F80" s="8" t="inlineStr">
        <is>
          <t> </t>
        </is>
      </c>
      <c r="G80" s="10" t="inlineStr">
        <is>
          <t> </t>
        </is>
      </c>
      <c r="H80" s="8" t="inlineStr">
        <is>
          <t> </t>
        </is>
      </c>
      <c r="I80" s="8" t="n"/>
      <c r="J80" s="10" t="inlineStr">
        <is>
          <t> </t>
        </is>
      </c>
      <c r="K80" s="10" t="inlineStr">
        <is>
          <t> </t>
        </is>
      </c>
      <c r="L80" s="10" t="inlineStr">
        <is>
          <t> </t>
        </is>
      </c>
      <c r="M80" s="8" t="inlineStr">
        <is>
          <t> </t>
        </is>
      </c>
      <c r="N80" s="11" t="n"/>
      <c r="O80" s="12" t="n"/>
      <c r="P80" s="12" t="n"/>
      <c r="Q80" s="13" t="n">
        <v>0</v>
      </c>
      <c r="R80" s="14" t="inlineStr">
        <is>
          <t>Kg.</t>
        </is>
      </c>
      <c r="S80" s="14" t="n">
        <v>0</v>
      </c>
      <c r="T80" s="14" t="n"/>
      <c r="U80" s="14" t="inlineStr">
        <is>
          <t> </t>
        </is>
      </c>
      <c r="V80" s="455">
        <f>Q80-S80</f>
        <v/>
      </c>
      <c r="W80" s="482">
        <f>Y80+AD80+AG80+AJ80+AM80+AP80+AS80+AV80+AY80+BB80+BE80+BH80+BK80</f>
        <v/>
      </c>
      <c r="X80" s="457" t="n">
        <v>0</v>
      </c>
      <c r="Y80" s="458">
        <f>V80-X80-Z80-AA80</f>
        <v/>
      </c>
      <c r="Z80" s="459" t="n">
        <v>0</v>
      </c>
      <c r="AA80" s="462" t="n">
        <v>0</v>
      </c>
      <c r="AB80" s="14" t="n"/>
      <c r="AC80" s="14" t="inlineStr">
        <is>
          <t> </t>
        </is>
      </c>
      <c r="AD80" s="14" t="n">
        <v>0</v>
      </c>
      <c r="AE80" s="14" t="n"/>
      <c r="AF80" s="14" t="inlineStr">
        <is>
          <t> </t>
        </is>
      </c>
      <c r="AG80" s="14" t="n">
        <v>0</v>
      </c>
      <c r="AH80" s="14" t="n"/>
      <c r="AI80" s="14" t="inlineStr">
        <is>
          <t> </t>
        </is>
      </c>
      <c r="AJ80" s="14" t="n">
        <v>0</v>
      </c>
      <c r="AK80" s="14" t="n"/>
      <c r="AL80" s="14" t="inlineStr">
        <is>
          <t> </t>
        </is>
      </c>
      <c r="AM80" s="14" t="n">
        <v>0</v>
      </c>
      <c r="AN80" s="14" t="n"/>
      <c r="AO80" s="14" t="inlineStr">
        <is>
          <t> </t>
        </is>
      </c>
      <c r="AP80" s="14" t="n">
        <v>0</v>
      </c>
      <c r="AQ80" s="14" t="n"/>
      <c r="AR80" s="14" t="inlineStr">
        <is>
          <t> </t>
        </is>
      </c>
      <c r="AS80" s="14" t="n">
        <v>0</v>
      </c>
      <c r="AT80" s="14" t="n"/>
      <c r="AU80" s="14" t="inlineStr">
        <is>
          <t> </t>
        </is>
      </c>
      <c r="AV80" s="14" t="n">
        <v>0</v>
      </c>
      <c r="AW80" s="14" t="n"/>
      <c r="AX80" s="14" t="inlineStr">
        <is>
          <t> </t>
        </is>
      </c>
      <c r="AY80" s="14" t="n">
        <v>0</v>
      </c>
      <c r="AZ80" s="14" t="n"/>
      <c r="BA80" s="14" t="inlineStr">
        <is>
          <t> </t>
        </is>
      </c>
      <c r="BB80" s="14" t="n">
        <v>0</v>
      </c>
      <c r="BC80" s="14" t="n"/>
      <c r="BD80" s="14" t="inlineStr">
        <is>
          <t> </t>
        </is>
      </c>
      <c r="BE80" s="14" t="n">
        <v>0</v>
      </c>
      <c r="BF80" s="14" t="n"/>
      <c r="BG80" s="14" t="inlineStr">
        <is>
          <t> </t>
        </is>
      </c>
      <c r="BH80" s="14" t="n">
        <v>0</v>
      </c>
      <c r="BI80" s="14" t="n"/>
      <c r="BJ80" s="14" t="inlineStr">
        <is>
          <t> </t>
        </is>
      </c>
      <c r="BK80" s="14" t="n">
        <v>0</v>
      </c>
    </row>
    <row r="81" ht="11.4" customHeight="1">
      <c r="A81" s="8" t="n"/>
      <c r="B81" s="9" t="inlineStr">
        <is>
          <t> </t>
        </is>
      </c>
      <c r="C81" s="8" t="inlineStr">
        <is>
          <t> </t>
        </is>
      </c>
      <c r="D81" s="8" t="inlineStr">
        <is>
          <t> </t>
        </is>
      </c>
      <c r="E81" s="8" t="inlineStr">
        <is>
          <t> </t>
        </is>
      </c>
      <c r="F81" s="8" t="inlineStr">
        <is>
          <t> </t>
        </is>
      </c>
      <c r="G81" s="10" t="inlineStr">
        <is>
          <t> </t>
        </is>
      </c>
      <c r="H81" s="8" t="inlineStr">
        <is>
          <t> </t>
        </is>
      </c>
      <c r="I81" s="8" t="n"/>
      <c r="J81" s="10" t="inlineStr">
        <is>
          <t> </t>
        </is>
      </c>
      <c r="K81" s="10" t="inlineStr">
        <is>
          <t> </t>
        </is>
      </c>
      <c r="L81" s="10" t="inlineStr">
        <is>
          <t> </t>
        </is>
      </c>
      <c r="M81" s="8" t="inlineStr">
        <is>
          <t> </t>
        </is>
      </c>
      <c r="N81" s="11" t="n"/>
      <c r="O81" s="12" t="n"/>
      <c r="P81" s="12" t="n"/>
      <c r="Q81" s="13" t="n">
        <v>0</v>
      </c>
      <c r="R81" s="14" t="inlineStr">
        <is>
          <t>Kg.</t>
        </is>
      </c>
      <c r="S81" s="14" t="n">
        <v>0</v>
      </c>
      <c r="T81" s="14" t="n"/>
      <c r="U81" s="14" t="inlineStr">
        <is>
          <t> </t>
        </is>
      </c>
      <c r="V81" s="455">
        <f>Q81-S81</f>
        <v/>
      </c>
      <c r="W81" s="482">
        <f>Y81+AD81+AG81+AJ81+AM81+AP81+AS81+AV81+AY81+BB81+BE81+BH81+BK81</f>
        <v/>
      </c>
      <c r="X81" s="457" t="n">
        <v>0</v>
      </c>
      <c r="Y81" s="458">
        <f>V81-X81-Z81-AA81</f>
        <v/>
      </c>
      <c r="Z81" s="459" t="n">
        <v>0</v>
      </c>
      <c r="AA81" s="462" t="n">
        <v>0</v>
      </c>
      <c r="AB81" s="14" t="n"/>
      <c r="AC81" s="14" t="inlineStr">
        <is>
          <t> </t>
        </is>
      </c>
      <c r="AD81" s="14" t="n">
        <v>0</v>
      </c>
      <c r="AE81" s="14" t="n"/>
      <c r="AF81" s="14" t="inlineStr">
        <is>
          <t> </t>
        </is>
      </c>
      <c r="AG81" s="14" t="n">
        <v>0</v>
      </c>
      <c r="AH81" s="14" t="n"/>
      <c r="AI81" s="14" t="inlineStr">
        <is>
          <t> </t>
        </is>
      </c>
      <c r="AJ81" s="14" t="n">
        <v>0</v>
      </c>
      <c r="AK81" s="14" t="n"/>
      <c r="AL81" s="14" t="inlineStr">
        <is>
          <t> </t>
        </is>
      </c>
      <c r="AM81" s="14" t="n">
        <v>0</v>
      </c>
      <c r="AN81" s="14" t="n"/>
      <c r="AO81" s="14" t="inlineStr">
        <is>
          <t> </t>
        </is>
      </c>
      <c r="AP81" s="14" t="n">
        <v>0</v>
      </c>
      <c r="AQ81" s="14" t="n"/>
      <c r="AR81" s="14" t="inlineStr">
        <is>
          <t> </t>
        </is>
      </c>
      <c r="AS81" s="14" t="n">
        <v>0</v>
      </c>
      <c r="AT81" s="14" t="n"/>
      <c r="AU81" s="14" t="inlineStr">
        <is>
          <t> </t>
        </is>
      </c>
      <c r="AV81" s="14" t="n">
        <v>0</v>
      </c>
      <c r="AW81" s="14" t="n"/>
      <c r="AX81" s="14" t="inlineStr">
        <is>
          <t> </t>
        </is>
      </c>
      <c r="AY81" s="14" t="n">
        <v>0</v>
      </c>
      <c r="AZ81" s="14" t="n"/>
      <c r="BA81" s="14" t="inlineStr">
        <is>
          <t> </t>
        </is>
      </c>
      <c r="BB81" s="14" t="n">
        <v>0</v>
      </c>
      <c r="BC81" s="14" t="n"/>
      <c r="BD81" s="14" t="inlineStr">
        <is>
          <t> </t>
        </is>
      </c>
      <c r="BE81" s="14" t="n">
        <v>0</v>
      </c>
      <c r="BF81" s="14" t="n"/>
      <c r="BG81" s="14" t="inlineStr">
        <is>
          <t> </t>
        </is>
      </c>
      <c r="BH81" s="14" t="n">
        <v>0</v>
      </c>
      <c r="BI81" s="14" t="n"/>
      <c r="BJ81" s="14" t="inlineStr">
        <is>
          <t> </t>
        </is>
      </c>
      <c r="BK81" s="14" t="n">
        <v>0</v>
      </c>
    </row>
    <row r="82" ht="11.4" customHeight="1">
      <c r="A82" s="8" t="n"/>
      <c r="B82" s="9" t="inlineStr">
        <is>
          <t> </t>
        </is>
      </c>
      <c r="C82" s="8" t="inlineStr">
        <is>
          <t> </t>
        </is>
      </c>
      <c r="D82" s="8" t="inlineStr">
        <is>
          <t> </t>
        </is>
      </c>
      <c r="E82" s="8" t="inlineStr">
        <is>
          <t> </t>
        </is>
      </c>
      <c r="F82" s="8" t="inlineStr">
        <is>
          <t> </t>
        </is>
      </c>
      <c r="G82" s="10" t="inlineStr">
        <is>
          <t> </t>
        </is>
      </c>
      <c r="H82" s="8" t="inlineStr">
        <is>
          <t> </t>
        </is>
      </c>
      <c r="I82" s="8" t="n"/>
      <c r="J82" s="10" t="inlineStr">
        <is>
          <t> </t>
        </is>
      </c>
      <c r="K82" s="10" t="inlineStr">
        <is>
          <t> </t>
        </is>
      </c>
      <c r="L82" s="10" t="inlineStr">
        <is>
          <t> </t>
        </is>
      </c>
      <c r="M82" s="8" t="inlineStr">
        <is>
          <t> </t>
        </is>
      </c>
      <c r="N82" s="11" t="n"/>
      <c r="O82" s="12" t="n"/>
      <c r="P82" s="12" t="n"/>
      <c r="Q82" s="13" t="n">
        <v>0</v>
      </c>
      <c r="R82" s="14" t="inlineStr">
        <is>
          <t>Kg.</t>
        </is>
      </c>
      <c r="S82" s="14" t="n">
        <v>0</v>
      </c>
      <c r="T82" s="14" t="n"/>
      <c r="U82" s="14" t="inlineStr">
        <is>
          <t> </t>
        </is>
      </c>
      <c r="V82" s="455">
        <f>Q82-S82</f>
        <v/>
      </c>
      <c r="W82" s="482">
        <f>Y82+AD82+AG82+AJ82+AM82+AP82+AS82+AV82+AY82+BB82+BE82+BH82+BK82</f>
        <v/>
      </c>
      <c r="X82" s="457" t="n">
        <v>0</v>
      </c>
      <c r="Y82" s="458">
        <f>V82-X82-Z82-AA82</f>
        <v/>
      </c>
      <c r="Z82" s="459" t="n">
        <v>0</v>
      </c>
      <c r="AA82" s="462" t="n">
        <v>0</v>
      </c>
      <c r="AB82" s="14" t="n"/>
      <c r="AC82" s="14" t="inlineStr">
        <is>
          <t> </t>
        </is>
      </c>
      <c r="AD82" s="14" t="n">
        <v>0</v>
      </c>
      <c r="AE82" s="14" t="n"/>
      <c r="AF82" s="14" t="inlineStr">
        <is>
          <t> </t>
        </is>
      </c>
      <c r="AG82" s="14" t="n">
        <v>0</v>
      </c>
      <c r="AH82" s="14" t="n"/>
      <c r="AI82" s="14" t="inlineStr">
        <is>
          <t> </t>
        </is>
      </c>
      <c r="AJ82" s="14" t="n">
        <v>0</v>
      </c>
      <c r="AK82" s="14" t="n"/>
      <c r="AL82" s="14" t="inlineStr">
        <is>
          <t> </t>
        </is>
      </c>
      <c r="AM82" s="14" t="n">
        <v>0</v>
      </c>
      <c r="AN82" s="14" t="n"/>
      <c r="AO82" s="14" t="inlineStr">
        <is>
          <t> </t>
        </is>
      </c>
      <c r="AP82" s="14" t="n">
        <v>0</v>
      </c>
      <c r="AQ82" s="14" t="n"/>
      <c r="AR82" s="14" t="inlineStr">
        <is>
          <t> </t>
        </is>
      </c>
      <c r="AS82" s="14" t="n">
        <v>0</v>
      </c>
      <c r="AT82" s="14" t="n"/>
      <c r="AU82" s="14" t="inlineStr">
        <is>
          <t> </t>
        </is>
      </c>
      <c r="AV82" s="14" t="n">
        <v>0</v>
      </c>
      <c r="AW82" s="14" t="n"/>
      <c r="AX82" s="14" t="inlineStr">
        <is>
          <t> </t>
        </is>
      </c>
      <c r="AY82" s="14" t="n">
        <v>0</v>
      </c>
      <c r="AZ82" s="14" t="n"/>
      <c r="BA82" s="14" t="inlineStr">
        <is>
          <t> </t>
        </is>
      </c>
      <c r="BB82" s="14" t="n">
        <v>0</v>
      </c>
      <c r="BC82" s="14" t="n"/>
      <c r="BD82" s="14" t="inlineStr">
        <is>
          <t> </t>
        </is>
      </c>
      <c r="BE82" s="14" t="n">
        <v>0</v>
      </c>
      <c r="BF82" s="14" t="n"/>
      <c r="BG82" s="14" t="inlineStr">
        <is>
          <t> </t>
        </is>
      </c>
      <c r="BH82" s="14" t="n">
        <v>0</v>
      </c>
      <c r="BI82" s="14" t="n"/>
      <c r="BJ82" s="14" t="inlineStr">
        <is>
          <t> </t>
        </is>
      </c>
      <c r="BK82" s="14" t="n">
        <v>0</v>
      </c>
    </row>
    <row r="83" ht="11.4" customHeight="1">
      <c r="A83" s="8" t="n"/>
      <c r="B83" s="9" t="inlineStr">
        <is>
          <t> </t>
        </is>
      </c>
      <c r="C83" s="8" t="inlineStr">
        <is>
          <t> </t>
        </is>
      </c>
      <c r="D83" s="8" t="inlineStr">
        <is>
          <t> </t>
        </is>
      </c>
      <c r="E83" s="8" t="inlineStr">
        <is>
          <t> </t>
        </is>
      </c>
      <c r="F83" s="8" t="inlineStr">
        <is>
          <t> </t>
        </is>
      </c>
      <c r="G83" s="10" t="inlineStr">
        <is>
          <t> </t>
        </is>
      </c>
      <c r="H83" s="8" t="inlineStr">
        <is>
          <t> </t>
        </is>
      </c>
      <c r="I83" s="8" t="n"/>
      <c r="J83" s="10" t="inlineStr">
        <is>
          <t> </t>
        </is>
      </c>
      <c r="K83" s="10" t="inlineStr">
        <is>
          <t> </t>
        </is>
      </c>
      <c r="L83" s="10" t="inlineStr">
        <is>
          <t> </t>
        </is>
      </c>
      <c r="M83" s="8" t="inlineStr">
        <is>
          <t> </t>
        </is>
      </c>
      <c r="N83" s="11" t="n"/>
      <c r="O83" s="12" t="n"/>
      <c r="P83" s="12" t="n"/>
      <c r="Q83" s="13" t="n">
        <v>0</v>
      </c>
      <c r="R83" s="14" t="inlineStr">
        <is>
          <t>Kg.</t>
        </is>
      </c>
      <c r="S83" s="14" t="n">
        <v>0</v>
      </c>
      <c r="T83" s="14" t="n"/>
      <c r="U83" s="14" t="inlineStr">
        <is>
          <t> </t>
        </is>
      </c>
      <c r="V83" s="455">
        <f>Q83-S83</f>
        <v/>
      </c>
      <c r="W83" s="482">
        <f>Y83+AD83+AG83+AJ83+AM83+AP83+AS83+AV83+AY83+BB83+BE83+BH83+BK83</f>
        <v/>
      </c>
      <c r="X83" s="457" t="n">
        <v>0</v>
      </c>
      <c r="Y83" s="458">
        <f>V83-X83-Z83-AA83</f>
        <v/>
      </c>
      <c r="Z83" s="459" t="n">
        <v>0</v>
      </c>
      <c r="AA83" s="462" t="n">
        <v>0</v>
      </c>
      <c r="AB83" s="14" t="n"/>
      <c r="AC83" s="14" t="inlineStr">
        <is>
          <t> </t>
        </is>
      </c>
      <c r="AD83" s="14" t="n">
        <v>0</v>
      </c>
      <c r="AE83" s="14" t="n"/>
      <c r="AF83" s="14" t="inlineStr">
        <is>
          <t> </t>
        </is>
      </c>
      <c r="AG83" s="14" t="n">
        <v>0</v>
      </c>
      <c r="AH83" s="14" t="n"/>
      <c r="AI83" s="14" t="inlineStr">
        <is>
          <t> </t>
        </is>
      </c>
      <c r="AJ83" s="14" t="n">
        <v>0</v>
      </c>
      <c r="AK83" s="14" t="n"/>
      <c r="AL83" s="14" t="inlineStr">
        <is>
          <t> </t>
        </is>
      </c>
      <c r="AM83" s="14" t="n">
        <v>0</v>
      </c>
      <c r="AN83" s="14" t="n"/>
      <c r="AO83" s="14" t="inlineStr">
        <is>
          <t> </t>
        </is>
      </c>
      <c r="AP83" s="14" t="n">
        <v>0</v>
      </c>
      <c r="AQ83" s="14" t="n"/>
      <c r="AR83" s="14" t="inlineStr">
        <is>
          <t> </t>
        </is>
      </c>
      <c r="AS83" s="14" t="n">
        <v>0</v>
      </c>
      <c r="AT83" s="14" t="n"/>
      <c r="AU83" s="14" t="inlineStr">
        <is>
          <t> </t>
        </is>
      </c>
      <c r="AV83" s="14" t="n">
        <v>0</v>
      </c>
      <c r="AW83" s="14" t="n"/>
      <c r="AX83" s="14" t="inlineStr">
        <is>
          <t> </t>
        </is>
      </c>
      <c r="AY83" s="14" t="n">
        <v>0</v>
      </c>
      <c r="AZ83" s="14" t="n"/>
      <c r="BA83" s="14" t="inlineStr">
        <is>
          <t> </t>
        </is>
      </c>
      <c r="BB83" s="14" t="n">
        <v>0</v>
      </c>
      <c r="BC83" s="14" t="n"/>
      <c r="BD83" s="14" t="inlineStr">
        <is>
          <t> </t>
        </is>
      </c>
      <c r="BE83" s="14" t="n">
        <v>0</v>
      </c>
      <c r="BF83" s="14" t="n"/>
      <c r="BG83" s="14" t="inlineStr">
        <is>
          <t> </t>
        </is>
      </c>
      <c r="BH83" s="14" t="n">
        <v>0</v>
      </c>
      <c r="BI83" s="14" t="n"/>
      <c r="BJ83" s="14" t="inlineStr">
        <is>
          <t> </t>
        </is>
      </c>
      <c r="BK83" s="14" t="n">
        <v>0</v>
      </c>
    </row>
    <row r="84" ht="11.4" customHeight="1">
      <c r="A84" s="8" t="n"/>
      <c r="B84" s="9" t="inlineStr">
        <is>
          <t> </t>
        </is>
      </c>
      <c r="C84" s="8" t="inlineStr">
        <is>
          <t> </t>
        </is>
      </c>
      <c r="D84" s="8" t="inlineStr">
        <is>
          <t> </t>
        </is>
      </c>
      <c r="E84" s="8" t="inlineStr">
        <is>
          <t> </t>
        </is>
      </c>
      <c r="F84" s="8" t="inlineStr">
        <is>
          <t> </t>
        </is>
      </c>
      <c r="G84" s="10" t="inlineStr">
        <is>
          <t> </t>
        </is>
      </c>
      <c r="H84" s="8" t="inlineStr">
        <is>
          <t> </t>
        </is>
      </c>
      <c r="I84" s="8" t="n"/>
      <c r="J84" s="10" t="inlineStr">
        <is>
          <t> </t>
        </is>
      </c>
      <c r="K84" s="10" t="inlineStr">
        <is>
          <t> </t>
        </is>
      </c>
      <c r="L84" s="10" t="inlineStr">
        <is>
          <t> </t>
        </is>
      </c>
      <c r="M84" s="8" t="inlineStr">
        <is>
          <t> </t>
        </is>
      </c>
      <c r="N84" s="11" t="n"/>
      <c r="O84" s="12" t="n"/>
      <c r="P84" s="12" t="n"/>
      <c r="Q84" s="13" t="n">
        <v>0</v>
      </c>
      <c r="R84" s="14" t="inlineStr">
        <is>
          <t>Kg.</t>
        </is>
      </c>
      <c r="S84" s="14" t="n">
        <v>0</v>
      </c>
      <c r="T84" s="14" t="n"/>
      <c r="U84" s="14" t="inlineStr">
        <is>
          <t> </t>
        </is>
      </c>
      <c r="V84" s="455">
        <f>Q84-S84</f>
        <v/>
      </c>
      <c r="W84" s="482">
        <f>Y84+AD84+AG84+AJ84+AM84+AP84+AS84+AV84+AY84+BB84+BE84+BH84+BK84</f>
        <v/>
      </c>
      <c r="X84" s="457" t="n">
        <v>0</v>
      </c>
      <c r="Y84" s="458">
        <f>V84-X84-Z84-AA84</f>
        <v/>
      </c>
      <c r="Z84" s="459" t="n">
        <v>0</v>
      </c>
      <c r="AA84" s="462" t="n">
        <v>0</v>
      </c>
      <c r="AB84" s="14" t="n"/>
      <c r="AC84" s="14" t="inlineStr">
        <is>
          <t> </t>
        </is>
      </c>
      <c r="AD84" s="14" t="n">
        <v>0</v>
      </c>
      <c r="AE84" s="14" t="n"/>
      <c r="AF84" s="14" t="inlineStr">
        <is>
          <t> </t>
        </is>
      </c>
      <c r="AG84" s="14" t="n">
        <v>0</v>
      </c>
      <c r="AH84" s="14" t="n"/>
      <c r="AI84" s="14" t="inlineStr">
        <is>
          <t> </t>
        </is>
      </c>
      <c r="AJ84" s="14" t="n">
        <v>0</v>
      </c>
      <c r="AK84" s="14" t="n"/>
      <c r="AL84" s="14" t="inlineStr">
        <is>
          <t> </t>
        </is>
      </c>
      <c r="AM84" s="14" t="n">
        <v>0</v>
      </c>
      <c r="AN84" s="14" t="n"/>
      <c r="AO84" s="14" t="inlineStr">
        <is>
          <t> </t>
        </is>
      </c>
      <c r="AP84" s="14" t="n">
        <v>0</v>
      </c>
      <c r="AQ84" s="14" t="n"/>
      <c r="AR84" s="14" t="inlineStr">
        <is>
          <t> </t>
        </is>
      </c>
      <c r="AS84" s="14" t="n">
        <v>0</v>
      </c>
      <c r="AT84" s="14" t="n"/>
      <c r="AU84" s="14" t="inlineStr">
        <is>
          <t> </t>
        </is>
      </c>
      <c r="AV84" s="14" t="n">
        <v>0</v>
      </c>
      <c r="AW84" s="14" t="n"/>
      <c r="AX84" s="14" t="inlineStr">
        <is>
          <t> </t>
        </is>
      </c>
      <c r="AY84" s="14" t="n">
        <v>0</v>
      </c>
      <c r="AZ84" s="14" t="n"/>
      <c r="BA84" s="14" t="inlineStr">
        <is>
          <t> </t>
        </is>
      </c>
      <c r="BB84" s="14" t="n">
        <v>0</v>
      </c>
      <c r="BC84" s="14" t="n"/>
      <c r="BD84" s="14" t="inlineStr">
        <is>
          <t> </t>
        </is>
      </c>
      <c r="BE84" s="14" t="n">
        <v>0</v>
      </c>
      <c r="BF84" s="14" t="n"/>
      <c r="BG84" s="14" t="inlineStr">
        <is>
          <t> </t>
        </is>
      </c>
      <c r="BH84" s="14" t="n">
        <v>0</v>
      </c>
      <c r="BI84" s="14" t="n"/>
      <c r="BJ84" s="14" t="inlineStr">
        <is>
          <t> </t>
        </is>
      </c>
      <c r="BK84" s="14" t="n">
        <v>0</v>
      </c>
    </row>
    <row r="85" ht="11.4" customHeight="1">
      <c r="A85" s="8" t="n"/>
      <c r="B85" s="9" t="inlineStr">
        <is>
          <t> </t>
        </is>
      </c>
      <c r="C85" s="8" t="inlineStr">
        <is>
          <t> </t>
        </is>
      </c>
      <c r="D85" s="8" t="inlineStr">
        <is>
          <t> </t>
        </is>
      </c>
      <c r="E85" s="8" t="inlineStr">
        <is>
          <t> </t>
        </is>
      </c>
      <c r="F85" s="8" t="inlineStr">
        <is>
          <t> </t>
        </is>
      </c>
      <c r="G85" s="10" t="inlineStr">
        <is>
          <t> </t>
        </is>
      </c>
      <c r="H85" s="8" t="inlineStr">
        <is>
          <t> </t>
        </is>
      </c>
      <c r="I85" s="8" t="n"/>
      <c r="J85" s="10" t="inlineStr">
        <is>
          <t> </t>
        </is>
      </c>
      <c r="K85" s="10" t="inlineStr">
        <is>
          <t> </t>
        </is>
      </c>
      <c r="L85" s="10" t="inlineStr">
        <is>
          <t> </t>
        </is>
      </c>
      <c r="M85" s="8" t="inlineStr">
        <is>
          <t> </t>
        </is>
      </c>
      <c r="N85" s="11" t="n"/>
      <c r="O85" s="12" t="n"/>
      <c r="P85" s="12" t="n"/>
      <c r="Q85" s="13" t="n">
        <v>0</v>
      </c>
      <c r="R85" s="14" t="inlineStr">
        <is>
          <t>Kg.</t>
        </is>
      </c>
      <c r="S85" s="14" t="n">
        <v>0</v>
      </c>
      <c r="T85" s="14" t="n"/>
      <c r="U85" s="14" t="inlineStr">
        <is>
          <t> </t>
        </is>
      </c>
      <c r="V85" s="455">
        <f>Q85-S85</f>
        <v/>
      </c>
      <c r="W85" s="482">
        <f>Y85+AD85+AG85+AJ85+AM85+AP85+AS85+AV85+AY85+BB85+BE85+BH85+BK85</f>
        <v/>
      </c>
      <c r="X85" s="457" t="n">
        <v>0</v>
      </c>
      <c r="Y85" s="458">
        <f>V85-X85-Z85-AA85</f>
        <v/>
      </c>
      <c r="Z85" s="459" t="n">
        <v>0</v>
      </c>
      <c r="AA85" s="462" t="n">
        <v>0</v>
      </c>
      <c r="AB85" s="14" t="n"/>
      <c r="AC85" s="14" t="inlineStr">
        <is>
          <t> </t>
        </is>
      </c>
      <c r="AD85" s="14" t="n">
        <v>0</v>
      </c>
      <c r="AE85" s="14" t="n"/>
      <c r="AF85" s="14" t="inlineStr">
        <is>
          <t> </t>
        </is>
      </c>
      <c r="AG85" s="14" t="n">
        <v>0</v>
      </c>
      <c r="AH85" s="14" t="n"/>
      <c r="AI85" s="14" t="inlineStr">
        <is>
          <t> </t>
        </is>
      </c>
      <c r="AJ85" s="14" t="n">
        <v>0</v>
      </c>
      <c r="AK85" s="14" t="n"/>
      <c r="AL85" s="14" t="inlineStr">
        <is>
          <t> </t>
        </is>
      </c>
      <c r="AM85" s="14" t="n">
        <v>0</v>
      </c>
      <c r="AN85" s="14" t="n"/>
      <c r="AO85" s="14" t="inlineStr">
        <is>
          <t> </t>
        </is>
      </c>
      <c r="AP85" s="14" t="n">
        <v>0</v>
      </c>
      <c r="AQ85" s="14" t="n"/>
      <c r="AR85" s="14" t="inlineStr">
        <is>
          <t> </t>
        </is>
      </c>
      <c r="AS85" s="14" t="n">
        <v>0</v>
      </c>
      <c r="AT85" s="14" t="n"/>
      <c r="AU85" s="14" t="inlineStr">
        <is>
          <t> </t>
        </is>
      </c>
      <c r="AV85" s="14" t="n">
        <v>0</v>
      </c>
      <c r="AW85" s="14" t="n"/>
      <c r="AX85" s="14" t="inlineStr">
        <is>
          <t> </t>
        </is>
      </c>
      <c r="AY85" s="14" t="n">
        <v>0</v>
      </c>
      <c r="AZ85" s="14" t="n"/>
      <c r="BA85" s="14" t="inlineStr">
        <is>
          <t> </t>
        </is>
      </c>
      <c r="BB85" s="14" t="n">
        <v>0</v>
      </c>
      <c r="BC85" s="14" t="n"/>
      <c r="BD85" s="14" t="inlineStr">
        <is>
          <t> </t>
        </is>
      </c>
      <c r="BE85" s="14" t="n">
        <v>0</v>
      </c>
      <c r="BF85" s="14" t="n"/>
      <c r="BG85" s="14" t="inlineStr">
        <is>
          <t> </t>
        </is>
      </c>
      <c r="BH85" s="14" t="n">
        <v>0</v>
      </c>
      <c r="BI85" s="14" t="n"/>
      <c r="BJ85" s="14" t="inlineStr">
        <is>
          <t> </t>
        </is>
      </c>
      <c r="BK85" s="14" t="n">
        <v>0</v>
      </c>
    </row>
    <row r="86" ht="11.4" customHeight="1">
      <c r="A86" s="8" t="n"/>
      <c r="B86" s="9" t="inlineStr">
        <is>
          <t> </t>
        </is>
      </c>
      <c r="C86" s="8" t="inlineStr">
        <is>
          <t> </t>
        </is>
      </c>
      <c r="D86" s="8" t="inlineStr">
        <is>
          <t> </t>
        </is>
      </c>
      <c r="E86" s="8" t="inlineStr">
        <is>
          <t> </t>
        </is>
      </c>
      <c r="F86" s="8" t="inlineStr">
        <is>
          <t> </t>
        </is>
      </c>
      <c r="G86" s="10" t="inlineStr">
        <is>
          <t> </t>
        </is>
      </c>
      <c r="H86" s="8" t="inlineStr">
        <is>
          <t> </t>
        </is>
      </c>
      <c r="I86" s="8" t="n"/>
      <c r="J86" s="10" t="inlineStr">
        <is>
          <t> </t>
        </is>
      </c>
      <c r="K86" s="10" t="inlineStr">
        <is>
          <t> </t>
        </is>
      </c>
      <c r="L86" s="10" t="inlineStr">
        <is>
          <t> </t>
        </is>
      </c>
      <c r="M86" s="8" t="inlineStr">
        <is>
          <t> </t>
        </is>
      </c>
      <c r="N86" s="11" t="n"/>
      <c r="O86" s="12" t="n"/>
      <c r="P86" s="12" t="n"/>
      <c r="Q86" s="13" t="n">
        <v>0</v>
      </c>
      <c r="R86" s="14" t="inlineStr">
        <is>
          <t>Kg.</t>
        </is>
      </c>
      <c r="S86" s="14" t="n">
        <v>0</v>
      </c>
      <c r="T86" s="14" t="n"/>
      <c r="U86" s="14" t="inlineStr">
        <is>
          <t> </t>
        </is>
      </c>
      <c r="V86" s="455">
        <f>Q86-S86</f>
        <v/>
      </c>
      <c r="W86" s="482">
        <f>Y86+AD86+AG86+AJ86+AM86+AP86+AS86+AV86+AY86+BB86+BE86+BH86+BK86</f>
        <v/>
      </c>
      <c r="X86" s="457" t="n">
        <v>0</v>
      </c>
      <c r="Y86" s="458">
        <f>V86-X86-Z86-AA86</f>
        <v/>
      </c>
      <c r="Z86" s="459" t="n">
        <v>0</v>
      </c>
      <c r="AA86" s="462" t="n">
        <v>0</v>
      </c>
      <c r="AB86" s="14" t="n"/>
      <c r="AC86" s="14" t="inlineStr">
        <is>
          <t> </t>
        </is>
      </c>
      <c r="AD86" s="14" t="n">
        <v>0</v>
      </c>
      <c r="AE86" s="14" t="n"/>
      <c r="AF86" s="14" t="inlineStr">
        <is>
          <t> </t>
        </is>
      </c>
      <c r="AG86" s="14" t="n">
        <v>0</v>
      </c>
      <c r="AH86" s="14" t="n"/>
      <c r="AI86" s="14" t="inlineStr">
        <is>
          <t> </t>
        </is>
      </c>
      <c r="AJ86" s="14" t="n">
        <v>0</v>
      </c>
      <c r="AK86" s="14" t="n"/>
      <c r="AL86" s="14" t="inlineStr">
        <is>
          <t> </t>
        </is>
      </c>
      <c r="AM86" s="14" t="n">
        <v>0</v>
      </c>
      <c r="AN86" s="14" t="n"/>
      <c r="AO86" s="14" t="inlineStr">
        <is>
          <t> </t>
        </is>
      </c>
      <c r="AP86" s="14" t="n">
        <v>0</v>
      </c>
      <c r="AQ86" s="14" t="n"/>
      <c r="AR86" s="14" t="inlineStr">
        <is>
          <t> </t>
        </is>
      </c>
      <c r="AS86" s="14" t="n">
        <v>0</v>
      </c>
      <c r="AT86" s="14" t="n"/>
      <c r="AU86" s="14" t="inlineStr">
        <is>
          <t> </t>
        </is>
      </c>
      <c r="AV86" s="14" t="n">
        <v>0</v>
      </c>
      <c r="AW86" s="14" t="n"/>
      <c r="AX86" s="14" t="inlineStr">
        <is>
          <t> </t>
        </is>
      </c>
      <c r="AY86" s="14" t="n">
        <v>0</v>
      </c>
      <c r="AZ86" s="14" t="n"/>
      <c r="BA86" s="14" t="inlineStr">
        <is>
          <t> </t>
        </is>
      </c>
      <c r="BB86" s="14" t="n">
        <v>0</v>
      </c>
      <c r="BC86" s="14" t="n"/>
      <c r="BD86" s="14" t="inlineStr">
        <is>
          <t> </t>
        </is>
      </c>
      <c r="BE86" s="14" t="n">
        <v>0</v>
      </c>
      <c r="BF86" s="14" t="n"/>
      <c r="BG86" s="14" t="inlineStr">
        <is>
          <t> </t>
        </is>
      </c>
      <c r="BH86" s="14" t="n">
        <v>0</v>
      </c>
      <c r="BI86" s="14" t="n"/>
      <c r="BJ86" s="14" t="inlineStr">
        <is>
          <t> </t>
        </is>
      </c>
      <c r="BK86" s="14" t="n">
        <v>0</v>
      </c>
    </row>
    <row r="87" ht="11.4" customHeight="1">
      <c r="A87" s="8" t="n"/>
      <c r="B87" s="9" t="inlineStr">
        <is>
          <t> </t>
        </is>
      </c>
      <c r="C87" s="8" t="inlineStr">
        <is>
          <t> </t>
        </is>
      </c>
      <c r="D87" s="8" t="inlineStr">
        <is>
          <t> </t>
        </is>
      </c>
      <c r="E87" s="8" t="inlineStr">
        <is>
          <t> </t>
        </is>
      </c>
      <c r="F87" s="8" t="inlineStr">
        <is>
          <t> </t>
        </is>
      </c>
      <c r="G87" s="10" t="inlineStr">
        <is>
          <t> </t>
        </is>
      </c>
      <c r="H87" s="8" t="inlineStr">
        <is>
          <t> </t>
        </is>
      </c>
      <c r="I87" s="8" t="n"/>
      <c r="J87" s="10" t="inlineStr">
        <is>
          <t> </t>
        </is>
      </c>
      <c r="K87" s="10" t="inlineStr">
        <is>
          <t> </t>
        </is>
      </c>
      <c r="L87" s="10" t="inlineStr">
        <is>
          <t> </t>
        </is>
      </c>
      <c r="M87" s="8" t="inlineStr">
        <is>
          <t> </t>
        </is>
      </c>
      <c r="N87" s="11" t="n"/>
      <c r="O87" s="12" t="n"/>
      <c r="P87" s="12" t="n"/>
      <c r="Q87" s="13" t="n">
        <v>0</v>
      </c>
      <c r="R87" s="14" t="inlineStr">
        <is>
          <t>Kg.</t>
        </is>
      </c>
      <c r="S87" s="14" t="n">
        <v>0</v>
      </c>
      <c r="T87" s="14" t="n"/>
      <c r="U87" s="14" t="inlineStr">
        <is>
          <t> </t>
        </is>
      </c>
      <c r="V87" s="455">
        <f>Q87-S87</f>
        <v/>
      </c>
      <c r="W87" s="482">
        <f>Y87+AD87+AG87+AJ87+AM87+AP87+AS87+AV87+AY87+BB87+BE87+BH87+BK87</f>
        <v/>
      </c>
      <c r="X87" s="457" t="n">
        <v>0</v>
      </c>
      <c r="Y87" s="458">
        <f>V87-X87-Z87-AA87</f>
        <v/>
      </c>
      <c r="Z87" s="459" t="n">
        <v>0</v>
      </c>
      <c r="AA87" s="462" t="n">
        <v>0</v>
      </c>
      <c r="AB87" s="14" t="n"/>
      <c r="AC87" s="14" t="inlineStr">
        <is>
          <t> </t>
        </is>
      </c>
      <c r="AD87" s="14" t="n">
        <v>0</v>
      </c>
      <c r="AE87" s="14" t="n"/>
      <c r="AF87" s="14" t="inlineStr">
        <is>
          <t> </t>
        </is>
      </c>
      <c r="AG87" s="14" t="n">
        <v>0</v>
      </c>
      <c r="AH87" s="14" t="n"/>
      <c r="AI87" s="14" t="inlineStr">
        <is>
          <t> </t>
        </is>
      </c>
      <c r="AJ87" s="14" t="n">
        <v>0</v>
      </c>
      <c r="AK87" s="14" t="n"/>
      <c r="AL87" s="14" t="inlineStr">
        <is>
          <t> </t>
        </is>
      </c>
      <c r="AM87" s="14" t="n">
        <v>0</v>
      </c>
      <c r="AN87" s="14" t="n"/>
      <c r="AO87" s="14" t="inlineStr">
        <is>
          <t> </t>
        </is>
      </c>
      <c r="AP87" s="14" t="n">
        <v>0</v>
      </c>
      <c r="AQ87" s="14" t="n"/>
      <c r="AR87" s="14" t="inlineStr">
        <is>
          <t> </t>
        </is>
      </c>
      <c r="AS87" s="14" t="n">
        <v>0</v>
      </c>
      <c r="AT87" s="14" t="n"/>
      <c r="AU87" s="14" t="inlineStr">
        <is>
          <t> </t>
        </is>
      </c>
      <c r="AV87" s="14" t="n">
        <v>0</v>
      </c>
      <c r="AW87" s="14" t="n"/>
      <c r="AX87" s="14" t="inlineStr">
        <is>
          <t> </t>
        </is>
      </c>
      <c r="AY87" s="14" t="n">
        <v>0</v>
      </c>
      <c r="AZ87" s="14" t="n"/>
      <c r="BA87" s="14" t="inlineStr">
        <is>
          <t> </t>
        </is>
      </c>
      <c r="BB87" s="14" t="n">
        <v>0</v>
      </c>
      <c r="BC87" s="14" t="n"/>
      <c r="BD87" s="14" t="inlineStr">
        <is>
          <t> </t>
        </is>
      </c>
      <c r="BE87" s="14" t="n">
        <v>0</v>
      </c>
      <c r="BF87" s="14" t="n"/>
      <c r="BG87" s="14" t="inlineStr">
        <is>
          <t> </t>
        </is>
      </c>
      <c r="BH87" s="14" t="n">
        <v>0</v>
      </c>
      <c r="BI87" s="14" t="n"/>
      <c r="BJ87" s="14" t="inlineStr">
        <is>
          <t> </t>
        </is>
      </c>
      <c r="BK87" s="14" t="n">
        <v>0</v>
      </c>
    </row>
    <row r="88" ht="11.4" customHeight="1">
      <c r="A88" s="8" t="n"/>
      <c r="B88" s="9" t="inlineStr">
        <is>
          <t> </t>
        </is>
      </c>
      <c r="C88" s="8" t="inlineStr">
        <is>
          <t> </t>
        </is>
      </c>
      <c r="D88" s="8" t="inlineStr">
        <is>
          <t> </t>
        </is>
      </c>
      <c r="E88" s="8" t="inlineStr">
        <is>
          <t> </t>
        </is>
      </c>
      <c r="F88" s="8" t="inlineStr">
        <is>
          <t> </t>
        </is>
      </c>
      <c r="G88" s="10" t="inlineStr">
        <is>
          <t> </t>
        </is>
      </c>
      <c r="H88" s="8" t="inlineStr">
        <is>
          <t> </t>
        </is>
      </c>
      <c r="I88" s="8" t="n"/>
      <c r="J88" s="10" t="inlineStr">
        <is>
          <t> </t>
        </is>
      </c>
      <c r="K88" s="10" t="inlineStr">
        <is>
          <t> </t>
        </is>
      </c>
      <c r="L88" s="10" t="inlineStr">
        <is>
          <t> </t>
        </is>
      </c>
      <c r="M88" s="8" t="inlineStr">
        <is>
          <t> </t>
        </is>
      </c>
      <c r="N88" s="11" t="n"/>
      <c r="O88" s="12" t="n"/>
      <c r="P88" s="12" t="n"/>
      <c r="Q88" s="13" t="n">
        <v>0</v>
      </c>
      <c r="R88" s="14" t="inlineStr">
        <is>
          <t>Kg.</t>
        </is>
      </c>
      <c r="S88" s="14" t="n">
        <v>0</v>
      </c>
      <c r="T88" s="14" t="n"/>
      <c r="U88" s="14" t="inlineStr">
        <is>
          <t> </t>
        </is>
      </c>
      <c r="V88" s="455">
        <f>Q88-S88</f>
        <v/>
      </c>
      <c r="W88" s="482">
        <f>Y88+AD88+AG88+AJ88+AM88+AP88+AS88+AV88+AY88+BB88+BE88+BH88+BK88</f>
        <v/>
      </c>
      <c r="X88" s="457" t="n">
        <v>0</v>
      </c>
      <c r="Y88" s="458">
        <f>V88-X88-Z88-AA88</f>
        <v/>
      </c>
      <c r="Z88" s="459" t="n">
        <v>0</v>
      </c>
      <c r="AA88" s="462" t="n">
        <v>0</v>
      </c>
      <c r="AB88" s="14" t="n"/>
      <c r="AC88" s="14" t="inlineStr">
        <is>
          <t> </t>
        </is>
      </c>
      <c r="AD88" s="14" t="n">
        <v>0</v>
      </c>
      <c r="AE88" s="14" t="n"/>
      <c r="AF88" s="14" t="inlineStr">
        <is>
          <t> </t>
        </is>
      </c>
      <c r="AG88" s="14" t="n">
        <v>0</v>
      </c>
      <c r="AH88" s="14" t="n"/>
      <c r="AI88" s="14" t="inlineStr">
        <is>
          <t> </t>
        </is>
      </c>
      <c r="AJ88" s="14" t="n">
        <v>0</v>
      </c>
      <c r="AK88" s="14" t="n"/>
      <c r="AL88" s="14" t="inlineStr">
        <is>
          <t> </t>
        </is>
      </c>
      <c r="AM88" s="14" t="n">
        <v>0</v>
      </c>
      <c r="AN88" s="14" t="n"/>
      <c r="AO88" s="14" t="inlineStr">
        <is>
          <t> </t>
        </is>
      </c>
      <c r="AP88" s="14" t="n">
        <v>0</v>
      </c>
      <c r="AQ88" s="14" t="n"/>
      <c r="AR88" s="14" t="inlineStr">
        <is>
          <t> </t>
        </is>
      </c>
      <c r="AS88" s="14" t="n">
        <v>0</v>
      </c>
      <c r="AT88" s="14" t="n"/>
      <c r="AU88" s="14" t="inlineStr">
        <is>
          <t> </t>
        </is>
      </c>
      <c r="AV88" s="14" t="n">
        <v>0</v>
      </c>
      <c r="AW88" s="14" t="n"/>
      <c r="AX88" s="14" t="inlineStr">
        <is>
          <t> </t>
        </is>
      </c>
      <c r="AY88" s="14" t="n">
        <v>0</v>
      </c>
      <c r="AZ88" s="14" t="n"/>
      <c r="BA88" s="14" t="inlineStr">
        <is>
          <t> </t>
        </is>
      </c>
      <c r="BB88" s="14" t="n">
        <v>0</v>
      </c>
      <c r="BC88" s="14" t="n"/>
      <c r="BD88" s="14" t="inlineStr">
        <is>
          <t> </t>
        </is>
      </c>
      <c r="BE88" s="14" t="n">
        <v>0</v>
      </c>
      <c r="BF88" s="14" t="n"/>
      <c r="BG88" s="14" t="inlineStr">
        <is>
          <t> </t>
        </is>
      </c>
      <c r="BH88" s="14" t="n">
        <v>0</v>
      </c>
      <c r="BI88" s="14" t="n"/>
      <c r="BJ88" s="14" t="inlineStr">
        <is>
          <t> </t>
        </is>
      </c>
      <c r="BK88" s="14" t="n">
        <v>0</v>
      </c>
    </row>
    <row r="89" ht="11.4" customHeight="1">
      <c r="A89" s="8" t="n"/>
      <c r="B89" s="9" t="inlineStr">
        <is>
          <t> </t>
        </is>
      </c>
      <c r="C89" s="8" t="inlineStr">
        <is>
          <t> </t>
        </is>
      </c>
      <c r="D89" s="8" t="inlineStr">
        <is>
          <t> </t>
        </is>
      </c>
      <c r="E89" s="8" t="inlineStr">
        <is>
          <t> </t>
        </is>
      </c>
      <c r="F89" s="8" t="inlineStr">
        <is>
          <t> </t>
        </is>
      </c>
      <c r="G89" s="10" t="inlineStr">
        <is>
          <t> </t>
        </is>
      </c>
      <c r="H89" s="8" t="inlineStr">
        <is>
          <t> </t>
        </is>
      </c>
      <c r="I89" s="8" t="n"/>
      <c r="J89" s="10" t="inlineStr">
        <is>
          <t> </t>
        </is>
      </c>
      <c r="K89" s="10" t="inlineStr">
        <is>
          <t> </t>
        </is>
      </c>
      <c r="L89" s="10" t="inlineStr">
        <is>
          <t> </t>
        </is>
      </c>
      <c r="M89" s="8" t="inlineStr">
        <is>
          <t> </t>
        </is>
      </c>
      <c r="N89" s="11" t="n"/>
      <c r="O89" s="12" t="n"/>
      <c r="P89" s="12" t="n"/>
      <c r="Q89" s="13" t="n">
        <v>0</v>
      </c>
      <c r="R89" s="14" t="inlineStr">
        <is>
          <t>Kg.</t>
        </is>
      </c>
      <c r="S89" s="14" t="n">
        <v>0</v>
      </c>
      <c r="T89" s="14" t="n"/>
      <c r="U89" s="14" t="inlineStr">
        <is>
          <t> </t>
        </is>
      </c>
      <c r="V89" s="455">
        <f>Q89-S89</f>
        <v/>
      </c>
      <c r="W89" s="482">
        <f>Y89+AD89+AG89+AJ89+AM89+AP89+AS89+AV89+AY89+BB89+BE89+BH89+BK89</f>
        <v/>
      </c>
      <c r="X89" s="457" t="n">
        <v>0</v>
      </c>
      <c r="Y89" s="458">
        <f>V89-X89-Z89-AA89</f>
        <v/>
      </c>
      <c r="Z89" s="459" t="n">
        <v>0</v>
      </c>
      <c r="AA89" s="462" t="n">
        <v>0</v>
      </c>
      <c r="AB89" s="14" t="n"/>
      <c r="AC89" s="14" t="inlineStr">
        <is>
          <t> </t>
        </is>
      </c>
      <c r="AD89" s="14" t="n">
        <v>0</v>
      </c>
      <c r="AE89" s="14" t="n"/>
      <c r="AF89" s="14" t="inlineStr">
        <is>
          <t> </t>
        </is>
      </c>
      <c r="AG89" s="14" t="n">
        <v>0</v>
      </c>
      <c r="AH89" s="14" t="n"/>
      <c r="AI89" s="14" t="inlineStr">
        <is>
          <t> </t>
        </is>
      </c>
      <c r="AJ89" s="14" t="n">
        <v>0</v>
      </c>
      <c r="AK89" s="14" t="n"/>
      <c r="AL89" s="14" t="inlineStr">
        <is>
          <t> </t>
        </is>
      </c>
      <c r="AM89" s="14" t="n">
        <v>0</v>
      </c>
      <c r="AN89" s="14" t="n"/>
      <c r="AO89" s="14" t="inlineStr">
        <is>
          <t> </t>
        </is>
      </c>
      <c r="AP89" s="14" t="n">
        <v>0</v>
      </c>
      <c r="AQ89" s="14" t="n"/>
      <c r="AR89" s="14" t="inlineStr">
        <is>
          <t> </t>
        </is>
      </c>
      <c r="AS89" s="14" t="n">
        <v>0</v>
      </c>
      <c r="AT89" s="14" t="n"/>
      <c r="AU89" s="14" t="inlineStr">
        <is>
          <t> </t>
        </is>
      </c>
      <c r="AV89" s="14" t="n">
        <v>0</v>
      </c>
      <c r="AW89" s="14" t="n"/>
      <c r="AX89" s="14" t="inlineStr">
        <is>
          <t> </t>
        </is>
      </c>
      <c r="AY89" s="14" t="n">
        <v>0</v>
      </c>
      <c r="AZ89" s="14" t="n"/>
      <c r="BA89" s="14" t="inlineStr">
        <is>
          <t> </t>
        </is>
      </c>
      <c r="BB89" s="14" t="n">
        <v>0</v>
      </c>
      <c r="BC89" s="14" t="n"/>
      <c r="BD89" s="14" t="inlineStr">
        <is>
          <t> </t>
        </is>
      </c>
      <c r="BE89" s="14" t="n">
        <v>0</v>
      </c>
      <c r="BF89" s="14" t="n"/>
      <c r="BG89" s="14" t="inlineStr">
        <is>
          <t> </t>
        </is>
      </c>
      <c r="BH89" s="14" t="n">
        <v>0</v>
      </c>
      <c r="BI89" s="14" t="n"/>
      <c r="BJ89" s="14" t="inlineStr">
        <is>
          <t> </t>
        </is>
      </c>
      <c r="BK89" s="14" t="n">
        <v>0</v>
      </c>
    </row>
    <row r="90" ht="11.4" customHeight="1">
      <c r="A90" s="8" t="n"/>
      <c r="B90" s="9" t="inlineStr">
        <is>
          <t> </t>
        </is>
      </c>
      <c r="C90" s="8" t="inlineStr">
        <is>
          <t> </t>
        </is>
      </c>
      <c r="D90" s="8" t="inlineStr">
        <is>
          <t> </t>
        </is>
      </c>
      <c r="E90" s="8" t="inlineStr">
        <is>
          <t> </t>
        </is>
      </c>
      <c r="F90" s="8" t="inlineStr">
        <is>
          <t> </t>
        </is>
      </c>
      <c r="G90" s="10" t="inlineStr">
        <is>
          <t> </t>
        </is>
      </c>
      <c r="H90" s="8" t="inlineStr">
        <is>
          <t> </t>
        </is>
      </c>
      <c r="I90" s="8" t="n"/>
      <c r="J90" s="10" t="inlineStr">
        <is>
          <t> </t>
        </is>
      </c>
      <c r="K90" s="10" t="inlineStr">
        <is>
          <t> </t>
        </is>
      </c>
      <c r="L90" s="10" t="inlineStr">
        <is>
          <t> </t>
        </is>
      </c>
      <c r="M90" s="8" t="inlineStr">
        <is>
          <t> </t>
        </is>
      </c>
      <c r="N90" s="11" t="n"/>
      <c r="O90" s="12" t="n"/>
      <c r="P90" s="12" t="n"/>
      <c r="Q90" s="13" t="n">
        <v>0</v>
      </c>
      <c r="R90" s="14" t="inlineStr">
        <is>
          <t>Kg.</t>
        </is>
      </c>
      <c r="S90" s="14" t="n">
        <v>0</v>
      </c>
      <c r="T90" s="14" t="n"/>
      <c r="U90" s="14" t="inlineStr">
        <is>
          <t> </t>
        </is>
      </c>
      <c r="V90" s="455">
        <f>Q90-S90</f>
        <v/>
      </c>
      <c r="W90" s="482">
        <f>Y90+AD90+AG90+AJ90+AM90+AP90+AS90+AV90+AY90+BB90+BE90+BH90+BK90</f>
        <v/>
      </c>
      <c r="X90" s="457" t="n">
        <v>0</v>
      </c>
      <c r="Y90" s="458">
        <f>V90-X90-Z90-AA90</f>
        <v/>
      </c>
      <c r="Z90" s="459" t="n">
        <v>0</v>
      </c>
      <c r="AA90" s="462" t="n">
        <v>0</v>
      </c>
      <c r="AB90" s="14" t="n"/>
      <c r="AC90" s="14" t="inlineStr">
        <is>
          <t> </t>
        </is>
      </c>
      <c r="AD90" s="14" t="n">
        <v>0</v>
      </c>
      <c r="AE90" s="14" t="n"/>
      <c r="AF90" s="14" t="inlineStr">
        <is>
          <t> </t>
        </is>
      </c>
      <c r="AG90" s="14" t="n">
        <v>0</v>
      </c>
      <c r="AH90" s="14" t="n"/>
      <c r="AI90" s="14" t="inlineStr">
        <is>
          <t> </t>
        </is>
      </c>
      <c r="AJ90" s="14" t="n">
        <v>0</v>
      </c>
      <c r="AK90" s="14" t="n"/>
      <c r="AL90" s="14" t="inlineStr">
        <is>
          <t> </t>
        </is>
      </c>
      <c r="AM90" s="14" t="n">
        <v>0</v>
      </c>
      <c r="AN90" s="14" t="n"/>
      <c r="AO90" s="14" t="inlineStr">
        <is>
          <t> </t>
        </is>
      </c>
      <c r="AP90" s="14" t="n">
        <v>0</v>
      </c>
      <c r="AQ90" s="14" t="n"/>
      <c r="AR90" s="14" t="inlineStr">
        <is>
          <t> </t>
        </is>
      </c>
      <c r="AS90" s="14" t="n">
        <v>0</v>
      </c>
      <c r="AT90" s="14" t="n"/>
      <c r="AU90" s="14" t="inlineStr">
        <is>
          <t> </t>
        </is>
      </c>
      <c r="AV90" s="14" t="n">
        <v>0</v>
      </c>
      <c r="AW90" s="14" t="n"/>
      <c r="AX90" s="14" t="inlineStr">
        <is>
          <t> </t>
        </is>
      </c>
      <c r="AY90" s="14" t="n">
        <v>0</v>
      </c>
      <c r="AZ90" s="14" t="n"/>
      <c r="BA90" s="14" t="inlineStr">
        <is>
          <t> </t>
        </is>
      </c>
      <c r="BB90" s="14" t="n">
        <v>0</v>
      </c>
      <c r="BC90" s="14" t="n"/>
      <c r="BD90" s="14" t="inlineStr">
        <is>
          <t> </t>
        </is>
      </c>
      <c r="BE90" s="14" t="n">
        <v>0</v>
      </c>
      <c r="BF90" s="14" t="n"/>
      <c r="BG90" s="14" t="inlineStr">
        <is>
          <t> </t>
        </is>
      </c>
      <c r="BH90" s="14" t="n">
        <v>0</v>
      </c>
      <c r="BI90" s="14" t="n"/>
      <c r="BJ90" s="14" t="inlineStr">
        <is>
          <t> </t>
        </is>
      </c>
      <c r="BK90" s="14" t="n">
        <v>0</v>
      </c>
    </row>
    <row r="91" ht="11.4" customHeight="1">
      <c r="A91" s="8" t="n"/>
      <c r="B91" s="9" t="inlineStr">
        <is>
          <t> </t>
        </is>
      </c>
      <c r="C91" s="8" t="inlineStr">
        <is>
          <t> </t>
        </is>
      </c>
      <c r="D91" s="8" t="inlineStr">
        <is>
          <t> </t>
        </is>
      </c>
      <c r="E91" s="8" t="inlineStr">
        <is>
          <t> </t>
        </is>
      </c>
      <c r="F91" s="8" t="inlineStr">
        <is>
          <t> </t>
        </is>
      </c>
      <c r="G91" s="10" t="inlineStr">
        <is>
          <t> </t>
        </is>
      </c>
      <c r="H91" s="8" t="inlineStr">
        <is>
          <t> </t>
        </is>
      </c>
      <c r="I91" s="8" t="n"/>
      <c r="J91" s="10" t="inlineStr">
        <is>
          <t> </t>
        </is>
      </c>
      <c r="K91" s="10" t="inlineStr">
        <is>
          <t> </t>
        </is>
      </c>
      <c r="L91" s="10" t="inlineStr">
        <is>
          <t> </t>
        </is>
      </c>
      <c r="M91" s="8" t="inlineStr">
        <is>
          <t> </t>
        </is>
      </c>
      <c r="N91" s="11" t="n"/>
      <c r="O91" s="12" t="n"/>
      <c r="P91" s="12" t="n"/>
      <c r="Q91" s="13" t="n">
        <v>0</v>
      </c>
      <c r="R91" s="14" t="inlineStr">
        <is>
          <t>Kg.</t>
        </is>
      </c>
      <c r="S91" s="14" t="n">
        <v>0</v>
      </c>
      <c r="T91" s="14" t="n"/>
      <c r="U91" s="14" t="inlineStr">
        <is>
          <t> </t>
        </is>
      </c>
      <c r="V91" s="455">
        <f>Q91-S91</f>
        <v/>
      </c>
      <c r="W91" s="482">
        <f>Y91+AD91+AG91+AJ91+AM91+AP91+AS91+AV91+AY91+BB91+BE91+BH91+BK91</f>
        <v/>
      </c>
      <c r="X91" s="457" t="n">
        <v>0</v>
      </c>
      <c r="Y91" s="458">
        <f>V91-X91-Z91-AA91</f>
        <v/>
      </c>
      <c r="Z91" s="459" t="n">
        <v>0</v>
      </c>
      <c r="AA91" s="462" t="n">
        <v>0</v>
      </c>
      <c r="AB91" s="14" t="n"/>
      <c r="AC91" s="14" t="inlineStr">
        <is>
          <t> </t>
        </is>
      </c>
      <c r="AD91" s="14" t="n">
        <v>0</v>
      </c>
      <c r="AE91" s="14" t="n"/>
      <c r="AF91" s="14" t="inlineStr">
        <is>
          <t> </t>
        </is>
      </c>
      <c r="AG91" s="14" t="n">
        <v>0</v>
      </c>
      <c r="AH91" s="14" t="n"/>
      <c r="AI91" s="14" t="inlineStr">
        <is>
          <t> </t>
        </is>
      </c>
      <c r="AJ91" s="14" t="n">
        <v>0</v>
      </c>
      <c r="AK91" s="14" t="n"/>
      <c r="AL91" s="14" t="inlineStr">
        <is>
          <t> </t>
        </is>
      </c>
      <c r="AM91" s="14" t="n">
        <v>0</v>
      </c>
      <c r="AN91" s="14" t="n"/>
      <c r="AO91" s="14" t="inlineStr">
        <is>
          <t> </t>
        </is>
      </c>
      <c r="AP91" s="14" t="n">
        <v>0</v>
      </c>
      <c r="AQ91" s="14" t="n"/>
      <c r="AR91" s="14" t="inlineStr">
        <is>
          <t> </t>
        </is>
      </c>
      <c r="AS91" s="14" t="n">
        <v>0</v>
      </c>
      <c r="AT91" s="14" t="n"/>
      <c r="AU91" s="14" t="inlineStr">
        <is>
          <t> </t>
        </is>
      </c>
      <c r="AV91" s="14" t="n">
        <v>0</v>
      </c>
      <c r="AW91" s="14" t="n"/>
      <c r="AX91" s="14" t="inlineStr">
        <is>
          <t> </t>
        </is>
      </c>
      <c r="AY91" s="14" t="n">
        <v>0</v>
      </c>
      <c r="AZ91" s="14" t="n"/>
      <c r="BA91" s="14" t="inlineStr">
        <is>
          <t> </t>
        </is>
      </c>
      <c r="BB91" s="14" t="n">
        <v>0</v>
      </c>
      <c r="BC91" s="14" t="n"/>
      <c r="BD91" s="14" t="inlineStr">
        <is>
          <t> </t>
        </is>
      </c>
      <c r="BE91" s="14" t="n">
        <v>0</v>
      </c>
      <c r="BF91" s="14" t="n"/>
      <c r="BG91" s="14" t="inlineStr">
        <is>
          <t> </t>
        </is>
      </c>
      <c r="BH91" s="14" t="n">
        <v>0</v>
      </c>
      <c r="BI91" s="14" t="n"/>
      <c r="BJ91" s="14" t="inlineStr">
        <is>
          <t> </t>
        </is>
      </c>
      <c r="BK91" s="14" t="n">
        <v>0</v>
      </c>
    </row>
    <row r="92" ht="11.4" customHeight="1">
      <c r="A92" s="8" t="n"/>
      <c r="B92" s="9" t="inlineStr">
        <is>
          <t> </t>
        </is>
      </c>
      <c r="C92" s="8" t="inlineStr">
        <is>
          <t> </t>
        </is>
      </c>
      <c r="D92" s="8" t="inlineStr">
        <is>
          <t> </t>
        </is>
      </c>
      <c r="E92" s="8" t="inlineStr">
        <is>
          <t> </t>
        </is>
      </c>
      <c r="F92" s="8" t="inlineStr">
        <is>
          <t> </t>
        </is>
      </c>
      <c r="G92" s="10" t="inlineStr">
        <is>
          <t> </t>
        </is>
      </c>
      <c r="H92" s="8" t="inlineStr">
        <is>
          <t> </t>
        </is>
      </c>
      <c r="I92" s="8" t="n"/>
      <c r="J92" s="10" t="inlineStr">
        <is>
          <t> </t>
        </is>
      </c>
      <c r="K92" s="10" t="inlineStr">
        <is>
          <t> </t>
        </is>
      </c>
      <c r="L92" s="10" t="inlineStr">
        <is>
          <t> </t>
        </is>
      </c>
      <c r="M92" s="8" t="inlineStr">
        <is>
          <t> </t>
        </is>
      </c>
      <c r="N92" s="11" t="n"/>
      <c r="O92" s="12" t="n"/>
      <c r="P92" s="12" t="n"/>
      <c r="Q92" s="13" t="n">
        <v>0</v>
      </c>
      <c r="R92" s="14" t="inlineStr">
        <is>
          <t>Kg.</t>
        </is>
      </c>
      <c r="S92" s="14" t="n">
        <v>0</v>
      </c>
      <c r="T92" s="14" t="n"/>
      <c r="U92" s="14" t="inlineStr">
        <is>
          <t> </t>
        </is>
      </c>
      <c r="V92" s="455">
        <f>Q92-S92</f>
        <v/>
      </c>
      <c r="W92" s="482">
        <f>Y92+AD92+AG92+AJ92+AM92+AP92+AS92+AV92+AY92+BB92+BE92+BH92+BK92</f>
        <v/>
      </c>
      <c r="X92" s="457" t="n">
        <v>0</v>
      </c>
      <c r="Y92" s="458">
        <f>V92-X92-Z92-AA92</f>
        <v/>
      </c>
      <c r="Z92" s="459" t="n">
        <v>0</v>
      </c>
      <c r="AA92" s="462" t="n">
        <v>0</v>
      </c>
      <c r="AB92" s="14" t="n"/>
      <c r="AC92" s="14" t="inlineStr">
        <is>
          <t> </t>
        </is>
      </c>
      <c r="AD92" s="14" t="n">
        <v>0</v>
      </c>
      <c r="AE92" s="14" t="n"/>
      <c r="AF92" s="14" t="inlineStr">
        <is>
          <t> </t>
        </is>
      </c>
      <c r="AG92" s="14" t="n">
        <v>0</v>
      </c>
      <c r="AH92" s="14" t="n"/>
      <c r="AI92" s="14" t="inlineStr">
        <is>
          <t> </t>
        </is>
      </c>
      <c r="AJ92" s="14" t="n">
        <v>0</v>
      </c>
      <c r="AK92" s="14" t="n"/>
      <c r="AL92" s="14" t="inlineStr">
        <is>
          <t> </t>
        </is>
      </c>
      <c r="AM92" s="14" t="n">
        <v>0</v>
      </c>
      <c r="AN92" s="14" t="n"/>
      <c r="AO92" s="14" t="inlineStr">
        <is>
          <t> </t>
        </is>
      </c>
      <c r="AP92" s="14" t="n">
        <v>0</v>
      </c>
      <c r="AQ92" s="14" t="n"/>
      <c r="AR92" s="14" t="inlineStr">
        <is>
          <t> </t>
        </is>
      </c>
      <c r="AS92" s="14" t="n">
        <v>0</v>
      </c>
      <c r="AT92" s="14" t="n"/>
      <c r="AU92" s="14" t="inlineStr">
        <is>
          <t> </t>
        </is>
      </c>
      <c r="AV92" s="14" t="n">
        <v>0</v>
      </c>
      <c r="AW92" s="14" t="n"/>
      <c r="AX92" s="14" t="inlineStr">
        <is>
          <t> </t>
        </is>
      </c>
      <c r="AY92" s="14" t="n">
        <v>0</v>
      </c>
      <c r="AZ92" s="14" t="n"/>
      <c r="BA92" s="14" t="inlineStr">
        <is>
          <t> </t>
        </is>
      </c>
      <c r="BB92" s="14" t="n">
        <v>0</v>
      </c>
      <c r="BC92" s="14" t="n"/>
      <c r="BD92" s="14" t="inlineStr">
        <is>
          <t> </t>
        </is>
      </c>
      <c r="BE92" s="14" t="n">
        <v>0</v>
      </c>
      <c r="BF92" s="14" t="n"/>
      <c r="BG92" s="14" t="inlineStr">
        <is>
          <t> </t>
        </is>
      </c>
      <c r="BH92" s="14" t="n">
        <v>0</v>
      </c>
      <c r="BI92" s="14" t="n"/>
      <c r="BJ92" s="14" t="inlineStr">
        <is>
          <t> </t>
        </is>
      </c>
      <c r="BK92" s="14" t="n">
        <v>0</v>
      </c>
    </row>
    <row r="93" ht="11.4" customHeight="1">
      <c r="A93" s="8" t="n"/>
      <c r="B93" s="9" t="inlineStr">
        <is>
          <t> </t>
        </is>
      </c>
      <c r="C93" s="8" t="inlineStr">
        <is>
          <t> </t>
        </is>
      </c>
      <c r="D93" s="8" t="inlineStr">
        <is>
          <t> </t>
        </is>
      </c>
      <c r="E93" s="8" t="inlineStr">
        <is>
          <t> </t>
        </is>
      </c>
      <c r="F93" s="8" t="inlineStr">
        <is>
          <t> </t>
        </is>
      </c>
      <c r="G93" s="10" t="inlineStr">
        <is>
          <t> </t>
        </is>
      </c>
      <c r="H93" s="8" t="inlineStr">
        <is>
          <t> </t>
        </is>
      </c>
      <c r="I93" s="8" t="n"/>
      <c r="J93" s="10" t="inlineStr">
        <is>
          <t> </t>
        </is>
      </c>
      <c r="K93" s="10" t="inlineStr">
        <is>
          <t> </t>
        </is>
      </c>
      <c r="L93" s="10" t="inlineStr">
        <is>
          <t> </t>
        </is>
      </c>
      <c r="M93" s="8" t="inlineStr">
        <is>
          <t> </t>
        </is>
      </c>
      <c r="N93" s="11" t="n"/>
      <c r="O93" s="12" t="n"/>
      <c r="P93" s="12" t="n"/>
      <c r="Q93" s="13" t="n">
        <v>0</v>
      </c>
      <c r="R93" s="14" t="inlineStr">
        <is>
          <t>Kg.</t>
        </is>
      </c>
      <c r="S93" s="14" t="n">
        <v>0</v>
      </c>
      <c r="T93" s="14" t="n"/>
      <c r="U93" s="14" t="inlineStr">
        <is>
          <t> </t>
        </is>
      </c>
      <c r="V93" s="455">
        <f>Q93-S93</f>
        <v/>
      </c>
      <c r="W93" s="482">
        <f>Y93+AD93+AG93+AJ93+AM93+AP93+AS93+AV93+AY93+BB93+BE93+BH93+BK93</f>
        <v/>
      </c>
      <c r="X93" s="457" t="n">
        <v>0</v>
      </c>
      <c r="Y93" s="458">
        <f>V93-X93-Z93-AA93</f>
        <v/>
      </c>
      <c r="Z93" s="459" t="n">
        <v>0</v>
      </c>
      <c r="AA93" s="462" t="n">
        <v>0</v>
      </c>
      <c r="AB93" s="14" t="n"/>
      <c r="AC93" s="14" t="inlineStr">
        <is>
          <t> </t>
        </is>
      </c>
      <c r="AD93" s="14" t="n">
        <v>0</v>
      </c>
      <c r="AE93" s="14" t="n"/>
      <c r="AF93" s="14" t="inlineStr">
        <is>
          <t> </t>
        </is>
      </c>
      <c r="AG93" s="14" t="n">
        <v>0</v>
      </c>
      <c r="AH93" s="14" t="n"/>
      <c r="AI93" s="14" t="inlineStr">
        <is>
          <t> </t>
        </is>
      </c>
      <c r="AJ93" s="14" t="n">
        <v>0</v>
      </c>
      <c r="AK93" s="14" t="n"/>
      <c r="AL93" s="14" t="inlineStr">
        <is>
          <t> </t>
        </is>
      </c>
      <c r="AM93" s="14" t="n">
        <v>0</v>
      </c>
      <c r="AN93" s="14" t="n"/>
      <c r="AO93" s="14" t="inlineStr">
        <is>
          <t> </t>
        </is>
      </c>
      <c r="AP93" s="14" t="n">
        <v>0</v>
      </c>
      <c r="AQ93" s="14" t="n"/>
      <c r="AR93" s="14" t="inlineStr">
        <is>
          <t> </t>
        </is>
      </c>
      <c r="AS93" s="14" t="n">
        <v>0</v>
      </c>
      <c r="AT93" s="14" t="n"/>
      <c r="AU93" s="14" t="inlineStr">
        <is>
          <t> </t>
        </is>
      </c>
      <c r="AV93" s="14" t="n">
        <v>0</v>
      </c>
      <c r="AW93" s="14" t="n"/>
      <c r="AX93" s="14" t="inlineStr">
        <is>
          <t> </t>
        </is>
      </c>
      <c r="AY93" s="14" t="n">
        <v>0</v>
      </c>
      <c r="AZ93" s="14" t="n"/>
      <c r="BA93" s="14" t="inlineStr">
        <is>
          <t> </t>
        </is>
      </c>
      <c r="BB93" s="14" t="n">
        <v>0</v>
      </c>
      <c r="BC93" s="14" t="n"/>
      <c r="BD93" s="14" t="inlineStr">
        <is>
          <t> </t>
        </is>
      </c>
      <c r="BE93" s="14" t="n">
        <v>0</v>
      </c>
      <c r="BF93" s="14" t="n"/>
      <c r="BG93" s="14" t="inlineStr">
        <is>
          <t> </t>
        </is>
      </c>
      <c r="BH93" s="14" t="n">
        <v>0</v>
      </c>
      <c r="BI93" s="14" t="n"/>
      <c r="BJ93" s="14" t="inlineStr">
        <is>
          <t> </t>
        </is>
      </c>
      <c r="BK93" s="14" t="n">
        <v>0</v>
      </c>
    </row>
    <row r="94" ht="11.4" customHeight="1">
      <c r="A94" s="8" t="n"/>
      <c r="B94" s="9" t="inlineStr">
        <is>
          <t> </t>
        </is>
      </c>
      <c r="C94" s="8" t="inlineStr">
        <is>
          <t> </t>
        </is>
      </c>
      <c r="D94" s="8" t="inlineStr">
        <is>
          <t> </t>
        </is>
      </c>
      <c r="E94" s="8" t="inlineStr">
        <is>
          <t> </t>
        </is>
      </c>
      <c r="F94" s="8" t="inlineStr">
        <is>
          <t> </t>
        </is>
      </c>
      <c r="G94" s="10" t="inlineStr">
        <is>
          <t> </t>
        </is>
      </c>
      <c r="H94" s="8" t="inlineStr">
        <is>
          <t> </t>
        </is>
      </c>
      <c r="I94" s="8" t="n"/>
      <c r="J94" s="10" t="inlineStr">
        <is>
          <t> </t>
        </is>
      </c>
      <c r="K94" s="10" t="inlineStr">
        <is>
          <t> </t>
        </is>
      </c>
      <c r="L94" s="10" t="inlineStr">
        <is>
          <t> </t>
        </is>
      </c>
      <c r="M94" s="8" t="inlineStr">
        <is>
          <t> </t>
        </is>
      </c>
      <c r="N94" s="11" t="n"/>
      <c r="O94" s="12" t="n"/>
      <c r="P94" s="12" t="n"/>
      <c r="Q94" s="13" t="n">
        <v>0</v>
      </c>
      <c r="R94" s="14" t="inlineStr">
        <is>
          <t>Kg.</t>
        </is>
      </c>
      <c r="S94" s="14" t="n">
        <v>0</v>
      </c>
      <c r="T94" s="14" t="n"/>
      <c r="U94" s="14" t="inlineStr">
        <is>
          <t> </t>
        </is>
      </c>
      <c r="V94" s="455">
        <f>Q94-S94</f>
        <v/>
      </c>
      <c r="W94" s="482">
        <f>Y94+AD94+AG94+AJ94+AM94+AP94+AS94+AV94+AY94+BB94+BE94+BH94+BK94</f>
        <v/>
      </c>
      <c r="X94" s="457" t="n">
        <v>0</v>
      </c>
      <c r="Y94" s="458">
        <f>V94-X94-Z94-AA94</f>
        <v/>
      </c>
      <c r="Z94" s="459" t="n">
        <v>0</v>
      </c>
      <c r="AA94" s="462" t="n">
        <v>0</v>
      </c>
      <c r="AB94" s="14" t="n"/>
      <c r="AC94" s="14" t="inlineStr">
        <is>
          <t> </t>
        </is>
      </c>
      <c r="AD94" s="14" t="n">
        <v>0</v>
      </c>
      <c r="AE94" s="14" t="n"/>
      <c r="AF94" s="14" t="inlineStr">
        <is>
          <t> </t>
        </is>
      </c>
      <c r="AG94" s="14" t="n">
        <v>0</v>
      </c>
      <c r="AH94" s="14" t="n"/>
      <c r="AI94" s="14" t="inlineStr">
        <is>
          <t> </t>
        </is>
      </c>
      <c r="AJ94" s="14" t="n">
        <v>0</v>
      </c>
      <c r="AK94" s="14" t="n"/>
      <c r="AL94" s="14" t="inlineStr">
        <is>
          <t> </t>
        </is>
      </c>
      <c r="AM94" s="14" t="n">
        <v>0</v>
      </c>
      <c r="AN94" s="14" t="n"/>
      <c r="AO94" s="14" t="inlineStr">
        <is>
          <t> </t>
        </is>
      </c>
      <c r="AP94" s="14" t="n">
        <v>0</v>
      </c>
      <c r="AQ94" s="14" t="n"/>
      <c r="AR94" s="14" t="inlineStr">
        <is>
          <t> </t>
        </is>
      </c>
      <c r="AS94" s="14" t="n">
        <v>0</v>
      </c>
      <c r="AT94" s="14" t="n"/>
      <c r="AU94" s="14" t="inlineStr">
        <is>
          <t> </t>
        </is>
      </c>
      <c r="AV94" s="14" t="n">
        <v>0</v>
      </c>
      <c r="AW94" s="14" t="n"/>
      <c r="AX94" s="14" t="inlineStr">
        <is>
          <t> </t>
        </is>
      </c>
      <c r="AY94" s="14" t="n">
        <v>0</v>
      </c>
      <c r="AZ94" s="14" t="n"/>
      <c r="BA94" s="14" t="inlineStr">
        <is>
          <t> </t>
        </is>
      </c>
      <c r="BB94" s="14" t="n">
        <v>0</v>
      </c>
      <c r="BC94" s="14" t="n"/>
      <c r="BD94" s="14" t="inlineStr">
        <is>
          <t> </t>
        </is>
      </c>
      <c r="BE94" s="14" t="n">
        <v>0</v>
      </c>
      <c r="BF94" s="14" t="n"/>
      <c r="BG94" s="14" t="inlineStr">
        <is>
          <t> </t>
        </is>
      </c>
      <c r="BH94" s="14" t="n">
        <v>0</v>
      </c>
      <c r="BI94" s="14" t="n"/>
      <c r="BJ94" s="14" t="inlineStr">
        <is>
          <t> </t>
        </is>
      </c>
      <c r="BK94" s="14" t="n">
        <v>0</v>
      </c>
    </row>
    <row r="95" ht="11.4" customHeight="1">
      <c r="A95" s="8" t="n"/>
      <c r="B95" s="9" t="inlineStr">
        <is>
          <t> </t>
        </is>
      </c>
      <c r="C95" s="8" t="inlineStr">
        <is>
          <t> </t>
        </is>
      </c>
      <c r="D95" s="8" t="inlineStr">
        <is>
          <t> </t>
        </is>
      </c>
      <c r="E95" s="8" t="inlineStr">
        <is>
          <t> </t>
        </is>
      </c>
      <c r="F95" s="8" t="inlineStr">
        <is>
          <t> </t>
        </is>
      </c>
      <c r="G95" s="10" t="inlineStr">
        <is>
          <t> </t>
        </is>
      </c>
      <c r="H95" s="8" t="inlineStr">
        <is>
          <t> </t>
        </is>
      </c>
      <c r="I95" s="8" t="n"/>
      <c r="J95" s="10" t="inlineStr">
        <is>
          <t> </t>
        </is>
      </c>
      <c r="K95" s="10" t="inlineStr">
        <is>
          <t> </t>
        </is>
      </c>
      <c r="L95" s="10" t="inlineStr">
        <is>
          <t> </t>
        </is>
      </c>
      <c r="M95" s="8" t="inlineStr">
        <is>
          <t> </t>
        </is>
      </c>
      <c r="N95" s="11" t="n"/>
      <c r="O95" s="12" t="n"/>
      <c r="P95" s="12" t="n"/>
      <c r="Q95" s="13" t="n">
        <v>0</v>
      </c>
      <c r="R95" s="14" t="inlineStr">
        <is>
          <t>Kg.</t>
        </is>
      </c>
      <c r="S95" s="14" t="n">
        <v>0</v>
      </c>
      <c r="T95" s="14" t="n"/>
      <c r="U95" s="14" t="inlineStr">
        <is>
          <t> </t>
        </is>
      </c>
      <c r="V95" s="455">
        <f>Q95-S95</f>
        <v/>
      </c>
      <c r="W95" s="482">
        <f>Y95+AD95+AG95+AJ95+AM95+AP95+AS95+AV95+AY95+BB95+BE95+BH95+BK95</f>
        <v/>
      </c>
      <c r="X95" s="457" t="n">
        <v>0</v>
      </c>
      <c r="Y95" s="458">
        <f>V95-X95-Z95-AA95</f>
        <v/>
      </c>
      <c r="Z95" s="459" t="n">
        <v>0</v>
      </c>
      <c r="AA95" s="462" t="n">
        <v>0</v>
      </c>
      <c r="AB95" s="14" t="n"/>
      <c r="AC95" s="14" t="inlineStr">
        <is>
          <t> </t>
        </is>
      </c>
      <c r="AD95" s="14" t="n">
        <v>0</v>
      </c>
      <c r="AE95" s="14" t="n"/>
      <c r="AF95" s="14" t="inlineStr">
        <is>
          <t> </t>
        </is>
      </c>
      <c r="AG95" s="14" t="n">
        <v>0</v>
      </c>
      <c r="AH95" s="14" t="n"/>
      <c r="AI95" s="14" t="inlineStr">
        <is>
          <t> </t>
        </is>
      </c>
      <c r="AJ95" s="14" t="n">
        <v>0</v>
      </c>
      <c r="AK95" s="14" t="n"/>
      <c r="AL95" s="14" t="inlineStr">
        <is>
          <t> </t>
        </is>
      </c>
      <c r="AM95" s="14" t="n">
        <v>0</v>
      </c>
      <c r="AN95" s="14" t="n"/>
      <c r="AO95" s="14" t="inlineStr">
        <is>
          <t> </t>
        </is>
      </c>
      <c r="AP95" s="14" t="n">
        <v>0</v>
      </c>
      <c r="AQ95" s="14" t="n"/>
      <c r="AR95" s="14" t="inlineStr">
        <is>
          <t> </t>
        </is>
      </c>
      <c r="AS95" s="14" t="n">
        <v>0</v>
      </c>
      <c r="AT95" s="14" t="n"/>
      <c r="AU95" s="14" t="inlineStr">
        <is>
          <t> </t>
        </is>
      </c>
      <c r="AV95" s="14" t="n">
        <v>0</v>
      </c>
      <c r="AW95" s="14" t="n"/>
      <c r="AX95" s="14" t="inlineStr">
        <is>
          <t> </t>
        </is>
      </c>
      <c r="AY95" s="14" t="n">
        <v>0</v>
      </c>
      <c r="AZ95" s="14" t="n"/>
      <c r="BA95" s="14" t="inlineStr">
        <is>
          <t> </t>
        </is>
      </c>
      <c r="BB95" s="14" t="n">
        <v>0</v>
      </c>
      <c r="BC95" s="14" t="n"/>
      <c r="BD95" s="14" t="inlineStr">
        <is>
          <t> </t>
        </is>
      </c>
      <c r="BE95" s="14" t="n">
        <v>0</v>
      </c>
      <c r="BF95" s="14" t="n"/>
      <c r="BG95" s="14" t="inlineStr">
        <is>
          <t> </t>
        </is>
      </c>
      <c r="BH95" s="14" t="n">
        <v>0</v>
      </c>
      <c r="BI95" s="14" t="n"/>
      <c r="BJ95" s="14" t="inlineStr">
        <is>
          <t> </t>
        </is>
      </c>
      <c r="BK95" s="14" t="n">
        <v>0</v>
      </c>
    </row>
    <row r="96" ht="11.4" customHeight="1">
      <c r="A96" s="8" t="n"/>
      <c r="B96" s="9" t="inlineStr">
        <is>
          <t> </t>
        </is>
      </c>
      <c r="C96" s="8" t="inlineStr">
        <is>
          <t> </t>
        </is>
      </c>
      <c r="D96" s="8" t="inlineStr">
        <is>
          <t> </t>
        </is>
      </c>
      <c r="E96" s="8" t="inlineStr">
        <is>
          <t> </t>
        </is>
      </c>
      <c r="F96" s="8" t="inlineStr">
        <is>
          <t> </t>
        </is>
      </c>
      <c r="G96" s="10" t="inlineStr">
        <is>
          <t> </t>
        </is>
      </c>
      <c r="H96" s="8" t="inlineStr">
        <is>
          <t> </t>
        </is>
      </c>
      <c r="I96" s="8" t="n"/>
      <c r="J96" s="10" t="inlineStr">
        <is>
          <t> </t>
        </is>
      </c>
      <c r="K96" s="10" t="inlineStr">
        <is>
          <t> </t>
        </is>
      </c>
      <c r="L96" s="10" t="inlineStr">
        <is>
          <t> </t>
        </is>
      </c>
      <c r="M96" s="8" t="inlineStr">
        <is>
          <t> </t>
        </is>
      </c>
      <c r="N96" s="11" t="n"/>
      <c r="O96" s="12" t="n"/>
      <c r="P96" s="12" t="n"/>
      <c r="Q96" s="13" t="n">
        <v>0</v>
      </c>
      <c r="R96" s="14" t="inlineStr">
        <is>
          <t>Kg.</t>
        </is>
      </c>
      <c r="S96" s="14" t="n">
        <v>0</v>
      </c>
      <c r="T96" s="14" t="n"/>
      <c r="U96" s="14" t="inlineStr">
        <is>
          <t> </t>
        </is>
      </c>
      <c r="V96" s="455">
        <f>Q96-S96</f>
        <v/>
      </c>
      <c r="W96" s="482">
        <f>Y96+AD96+AG96+AJ96+AM96+AP96+AS96+AV96+AY96+BB96+BE96+BH96+BK96</f>
        <v/>
      </c>
      <c r="X96" s="457" t="n">
        <v>0</v>
      </c>
      <c r="Y96" s="458">
        <f>V96-X96-Z96-AA96</f>
        <v/>
      </c>
      <c r="Z96" s="459" t="n">
        <v>0</v>
      </c>
      <c r="AA96" s="462" t="n">
        <v>0</v>
      </c>
      <c r="AB96" s="14" t="n"/>
      <c r="AC96" s="14" t="inlineStr">
        <is>
          <t> </t>
        </is>
      </c>
      <c r="AD96" s="14" t="n">
        <v>0</v>
      </c>
      <c r="AE96" s="14" t="n"/>
      <c r="AF96" s="14" t="inlineStr">
        <is>
          <t> </t>
        </is>
      </c>
      <c r="AG96" s="14" t="n">
        <v>0</v>
      </c>
      <c r="AH96" s="14" t="n"/>
      <c r="AI96" s="14" t="inlineStr">
        <is>
          <t> </t>
        </is>
      </c>
      <c r="AJ96" s="14" t="n">
        <v>0</v>
      </c>
      <c r="AK96" s="14" t="n"/>
      <c r="AL96" s="14" t="inlineStr">
        <is>
          <t> </t>
        </is>
      </c>
      <c r="AM96" s="14" t="n">
        <v>0</v>
      </c>
      <c r="AN96" s="14" t="n"/>
      <c r="AO96" s="14" t="inlineStr">
        <is>
          <t> </t>
        </is>
      </c>
      <c r="AP96" s="14" t="n">
        <v>0</v>
      </c>
      <c r="AQ96" s="14" t="n"/>
      <c r="AR96" s="14" t="inlineStr">
        <is>
          <t> </t>
        </is>
      </c>
      <c r="AS96" s="14" t="n">
        <v>0</v>
      </c>
      <c r="AT96" s="14" t="n"/>
      <c r="AU96" s="14" t="inlineStr">
        <is>
          <t> </t>
        </is>
      </c>
      <c r="AV96" s="14" t="n">
        <v>0</v>
      </c>
      <c r="AW96" s="14" t="n"/>
      <c r="AX96" s="14" t="inlineStr">
        <is>
          <t> </t>
        </is>
      </c>
      <c r="AY96" s="14" t="n">
        <v>0</v>
      </c>
      <c r="AZ96" s="14" t="n"/>
      <c r="BA96" s="14" t="inlineStr">
        <is>
          <t> </t>
        </is>
      </c>
      <c r="BB96" s="14" t="n">
        <v>0</v>
      </c>
      <c r="BC96" s="14" t="n"/>
      <c r="BD96" s="14" t="inlineStr">
        <is>
          <t> </t>
        </is>
      </c>
      <c r="BE96" s="14" t="n">
        <v>0</v>
      </c>
      <c r="BF96" s="14" t="n"/>
      <c r="BG96" s="14" t="inlineStr">
        <is>
          <t> </t>
        </is>
      </c>
      <c r="BH96" s="14" t="n">
        <v>0</v>
      </c>
      <c r="BI96" s="14" t="n"/>
      <c r="BJ96" s="14" t="inlineStr">
        <is>
          <t> </t>
        </is>
      </c>
      <c r="BK96" s="14" t="n">
        <v>0</v>
      </c>
    </row>
    <row r="97" ht="11.4" customHeight="1">
      <c r="A97" s="8" t="n"/>
      <c r="B97" s="9" t="inlineStr">
        <is>
          <t> </t>
        </is>
      </c>
      <c r="C97" s="8" t="inlineStr">
        <is>
          <t> </t>
        </is>
      </c>
      <c r="D97" s="8" t="inlineStr">
        <is>
          <t> </t>
        </is>
      </c>
      <c r="E97" s="8" t="inlineStr">
        <is>
          <t> </t>
        </is>
      </c>
      <c r="F97" s="8" t="inlineStr">
        <is>
          <t> </t>
        </is>
      </c>
      <c r="G97" s="10" t="inlineStr">
        <is>
          <t> </t>
        </is>
      </c>
      <c r="H97" s="8" t="inlineStr">
        <is>
          <t> </t>
        </is>
      </c>
      <c r="I97" s="8" t="n"/>
      <c r="J97" s="10" t="inlineStr">
        <is>
          <t> </t>
        </is>
      </c>
      <c r="K97" s="10" t="inlineStr">
        <is>
          <t> </t>
        </is>
      </c>
      <c r="L97" s="10" t="inlineStr">
        <is>
          <t> </t>
        </is>
      </c>
      <c r="M97" s="8" t="inlineStr">
        <is>
          <t> </t>
        </is>
      </c>
      <c r="N97" s="11" t="n"/>
      <c r="O97" s="12" t="n"/>
      <c r="P97" s="12" t="n"/>
      <c r="Q97" s="13" t="n">
        <v>0</v>
      </c>
      <c r="R97" s="14" t="inlineStr">
        <is>
          <t>Kg.</t>
        </is>
      </c>
      <c r="S97" s="14" t="n">
        <v>0</v>
      </c>
      <c r="T97" s="14" t="n"/>
      <c r="U97" s="14" t="inlineStr">
        <is>
          <t> </t>
        </is>
      </c>
      <c r="V97" s="455">
        <f>Q97-S97</f>
        <v/>
      </c>
      <c r="W97" s="482">
        <f>Y97+AD97+AG97+AJ97+AM97+AP97+AS97+AV97+AY97+BB97+BE97+BH97+BK97</f>
        <v/>
      </c>
      <c r="X97" s="457" t="n">
        <v>0</v>
      </c>
      <c r="Y97" s="458">
        <f>V97-X97-Z97-AA97</f>
        <v/>
      </c>
      <c r="Z97" s="459" t="n">
        <v>0</v>
      </c>
      <c r="AA97" s="462" t="n">
        <v>0</v>
      </c>
      <c r="AB97" s="14" t="n"/>
      <c r="AC97" s="14" t="inlineStr">
        <is>
          <t> </t>
        </is>
      </c>
      <c r="AD97" s="14" t="n">
        <v>0</v>
      </c>
      <c r="AE97" s="14" t="n"/>
      <c r="AF97" s="14" t="inlineStr">
        <is>
          <t> </t>
        </is>
      </c>
      <c r="AG97" s="14" t="n">
        <v>0</v>
      </c>
      <c r="AH97" s="14" t="n"/>
      <c r="AI97" s="14" t="inlineStr">
        <is>
          <t> </t>
        </is>
      </c>
      <c r="AJ97" s="14" t="n">
        <v>0</v>
      </c>
      <c r="AK97" s="14" t="n"/>
      <c r="AL97" s="14" t="inlineStr">
        <is>
          <t> </t>
        </is>
      </c>
      <c r="AM97" s="14" t="n">
        <v>0</v>
      </c>
      <c r="AN97" s="14" t="n"/>
      <c r="AO97" s="14" t="inlineStr">
        <is>
          <t> </t>
        </is>
      </c>
      <c r="AP97" s="14" t="n">
        <v>0</v>
      </c>
      <c r="AQ97" s="14" t="n"/>
      <c r="AR97" s="14" t="inlineStr">
        <is>
          <t> </t>
        </is>
      </c>
      <c r="AS97" s="14" t="n">
        <v>0</v>
      </c>
      <c r="AT97" s="14" t="n"/>
      <c r="AU97" s="14" t="inlineStr">
        <is>
          <t> </t>
        </is>
      </c>
      <c r="AV97" s="14" t="n">
        <v>0</v>
      </c>
      <c r="AW97" s="14" t="n"/>
      <c r="AX97" s="14" t="inlineStr">
        <is>
          <t> </t>
        </is>
      </c>
      <c r="AY97" s="14" t="n">
        <v>0</v>
      </c>
      <c r="AZ97" s="14" t="n"/>
      <c r="BA97" s="14" t="inlineStr">
        <is>
          <t> </t>
        </is>
      </c>
      <c r="BB97" s="14" t="n">
        <v>0</v>
      </c>
      <c r="BC97" s="14" t="n"/>
      <c r="BD97" s="14" t="inlineStr">
        <is>
          <t> </t>
        </is>
      </c>
      <c r="BE97" s="14" t="n">
        <v>0</v>
      </c>
      <c r="BF97" s="14" t="n"/>
      <c r="BG97" s="14" t="inlineStr">
        <is>
          <t> </t>
        </is>
      </c>
      <c r="BH97" s="14" t="n">
        <v>0</v>
      </c>
      <c r="BI97" s="14" t="n"/>
      <c r="BJ97" s="14" t="inlineStr">
        <is>
          <t> </t>
        </is>
      </c>
      <c r="BK97" s="14" t="n">
        <v>0</v>
      </c>
    </row>
    <row r="98" ht="11.4" customHeight="1">
      <c r="A98" s="8" t="n"/>
      <c r="B98" s="9" t="inlineStr">
        <is>
          <t> </t>
        </is>
      </c>
      <c r="C98" s="8" t="inlineStr">
        <is>
          <t> </t>
        </is>
      </c>
      <c r="D98" s="8" t="inlineStr">
        <is>
          <t> </t>
        </is>
      </c>
      <c r="E98" s="8" t="inlineStr">
        <is>
          <t> </t>
        </is>
      </c>
      <c r="F98" s="8" t="inlineStr">
        <is>
          <t> </t>
        </is>
      </c>
      <c r="G98" s="10" t="inlineStr">
        <is>
          <t> </t>
        </is>
      </c>
      <c r="H98" s="8" t="inlineStr">
        <is>
          <t> </t>
        </is>
      </c>
      <c r="I98" s="8" t="n"/>
      <c r="J98" s="10" t="inlineStr">
        <is>
          <t> </t>
        </is>
      </c>
      <c r="K98" s="10" t="inlineStr">
        <is>
          <t> </t>
        </is>
      </c>
      <c r="L98" s="10" t="inlineStr">
        <is>
          <t> </t>
        </is>
      </c>
      <c r="M98" s="8" t="inlineStr">
        <is>
          <t> </t>
        </is>
      </c>
      <c r="N98" s="11" t="n"/>
      <c r="O98" s="12" t="n"/>
      <c r="P98" s="12" t="n"/>
      <c r="Q98" s="13" t="n">
        <v>0</v>
      </c>
      <c r="R98" s="14" t="inlineStr">
        <is>
          <t>Kg.</t>
        </is>
      </c>
      <c r="S98" s="14" t="n">
        <v>0</v>
      </c>
      <c r="T98" s="14" t="n"/>
      <c r="U98" s="14" t="inlineStr">
        <is>
          <t> </t>
        </is>
      </c>
      <c r="V98" s="455">
        <f>Q98-S98</f>
        <v/>
      </c>
      <c r="W98" s="482">
        <f>Y98+AD98+AG98+AJ98+AM98+AP98+AS98+AV98+AY98+BB98+BE98+BH98+BK98</f>
        <v/>
      </c>
      <c r="X98" s="457" t="n">
        <v>0</v>
      </c>
      <c r="Y98" s="458">
        <f>V98-X98-Z98-AA98</f>
        <v/>
      </c>
      <c r="Z98" s="459" t="n">
        <v>0</v>
      </c>
      <c r="AA98" s="462" t="n">
        <v>0</v>
      </c>
      <c r="AB98" s="14" t="n"/>
      <c r="AC98" s="14" t="inlineStr">
        <is>
          <t> </t>
        </is>
      </c>
      <c r="AD98" s="14" t="n">
        <v>0</v>
      </c>
      <c r="AE98" s="14" t="n"/>
      <c r="AF98" s="14" t="inlineStr">
        <is>
          <t> </t>
        </is>
      </c>
      <c r="AG98" s="14" t="n">
        <v>0</v>
      </c>
      <c r="AH98" s="14" t="n"/>
      <c r="AI98" s="14" t="inlineStr">
        <is>
          <t> </t>
        </is>
      </c>
      <c r="AJ98" s="14" t="n">
        <v>0</v>
      </c>
      <c r="AK98" s="14" t="n"/>
      <c r="AL98" s="14" t="inlineStr">
        <is>
          <t> </t>
        </is>
      </c>
      <c r="AM98" s="14" t="n">
        <v>0</v>
      </c>
      <c r="AN98" s="14" t="n"/>
      <c r="AO98" s="14" t="inlineStr">
        <is>
          <t> </t>
        </is>
      </c>
      <c r="AP98" s="14" t="n">
        <v>0</v>
      </c>
      <c r="AQ98" s="14" t="n"/>
      <c r="AR98" s="14" t="inlineStr">
        <is>
          <t> </t>
        </is>
      </c>
      <c r="AS98" s="14" t="n">
        <v>0</v>
      </c>
      <c r="AT98" s="14" t="n"/>
      <c r="AU98" s="14" t="inlineStr">
        <is>
          <t> </t>
        </is>
      </c>
      <c r="AV98" s="14" t="n">
        <v>0</v>
      </c>
      <c r="AW98" s="14" t="n"/>
      <c r="AX98" s="14" t="inlineStr">
        <is>
          <t> </t>
        </is>
      </c>
      <c r="AY98" s="14" t="n">
        <v>0</v>
      </c>
      <c r="AZ98" s="14" t="n"/>
      <c r="BA98" s="14" t="inlineStr">
        <is>
          <t> </t>
        </is>
      </c>
      <c r="BB98" s="14" t="n">
        <v>0</v>
      </c>
      <c r="BC98" s="14" t="n"/>
      <c r="BD98" s="14" t="inlineStr">
        <is>
          <t> </t>
        </is>
      </c>
      <c r="BE98" s="14" t="n">
        <v>0</v>
      </c>
      <c r="BF98" s="14" t="n"/>
      <c r="BG98" s="14" t="inlineStr">
        <is>
          <t> </t>
        </is>
      </c>
      <c r="BH98" s="14" t="n">
        <v>0</v>
      </c>
      <c r="BI98" s="14" t="n"/>
      <c r="BJ98" s="14" t="inlineStr">
        <is>
          <t> </t>
        </is>
      </c>
      <c r="BK98" s="14" t="n">
        <v>0</v>
      </c>
    </row>
    <row r="99" ht="11.4" customHeight="1">
      <c r="A99" s="8" t="n"/>
      <c r="B99" s="9" t="inlineStr">
        <is>
          <t> </t>
        </is>
      </c>
      <c r="C99" s="8" t="inlineStr">
        <is>
          <t> </t>
        </is>
      </c>
      <c r="D99" s="8" t="inlineStr">
        <is>
          <t> </t>
        </is>
      </c>
      <c r="E99" s="8" t="inlineStr">
        <is>
          <t> </t>
        </is>
      </c>
      <c r="F99" s="8" t="inlineStr">
        <is>
          <t> </t>
        </is>
      </c>
      <c r="G99" s="10" t="inlineStr">
        <is>
          <t> </t>
        </is>
      </c>
      <c r="H99" s="8" t="inlineStr">
        <is>
          <t> </t>
        </is>
      </c>
      <c r="I99" s="8" t="n"/>
      <c r="J99" s="10" t="inlineStr">
        <is>
          <t> </t>
        </is>
      </c>
      <c r="K99" s="10" t="inlineStr">
        <is>
          <t> </t>
        </is>
      </c>
      <c r="L99" s="10" t="inlineStr">
        <is>
          <t> </t>
        </is>
      </c>
      <c r="M99" s="8" t="inlineStr">
        <is>
          <t> </t>
        </is>
      </c>
      <c r="N99" s="11" t="n"/>
      <c r="O99" s="12" t="n"/>
      <c r="P99" s="12" t="n"/>
      <c r="Q99" s="13" t="n">
        <v>0</v>
      </c>
      <c r="R99" s="14" t="inlineStr">
        <is>
          <t>Kg.</t>
        </is>
      </c>
      <c r="S99" s="14" t="n">
        <v>0</v>
      </c>
      <c r="T99" s="14" t="n"/>
      <c r="U99" s="14" t="inlineStr">
        <is>
          <t> </t>
        </is>
      </c>
      <c r="V99" s="455">
        <f>Q99-S99</f>
        <v/>
      </c>
      <c r="W99" s="482">
        <f>Y99+AD99+AG99+AJ99+AM99+AP99+AS99+AV99+AY99+BB99+BE99+BH99+BK99</f>
        <v/>
      </c>
      <c r="X99" s="457" t="n">
        <v>0</v>
      </c>
      <c r="Y99" s="458">
        <f>V99-X99-Z99-AA99</f>
        <v/>
      </c>
      <c r="Z99" s="459" t="n">
        <v>0</v>
      </c>
      <c r="AA99" s="462" t="n">
        <v>0</v>
      </c>
      <c r="AB99" s="14" t="n"/>
      <c r="AC99" s="14" t="inlineStr">
        <is>
          <t> </t>
        </is>
      </c>
      <c r="AD99" s="14" t="n">
        <v>0</v>
      </c>
      <c r="AE99" s="14" t="n"/>
      <c r="AF99" s="14" t="inlineStr">
        <is>
          <t> </t>
        </is>
      </c>
      <c r="AG99" s="14" t="n">
        <v>0</v>
      </c>
      <c r="AH99" s="14" t="n"/>
      <c r="AI99" s="14" t="inlineStr">
        <is>
          <t> </t>
        </is>
      </c>
      <c r="AJ99" s="14" t="n">
        <v>0</v>
      </c>
      <c r="AK99" s="14" t="n"/>
      <c r="AL99" s="14" t="inlineStr">
        <is>
          <t> </t>
        </is>
      </c>
      <c r="AM99" s="14" t="n">
        <v>0</v>
      </c>
      <c r="AN99" s="14" t="n"/>
      <c r="AO99" s="14" t="inlineStr">
        <is>
          <t> </t>
        </is>
      </c>
      <c r="AP99" s="14" t="n">
        <v>0</v>
      </c>
      <c r="AQ99" s="14" t="n"/>
      <c r="AR99" s="14" t="inlineStr">
        <is>
          <t> </t>
        </is>
      </c>
      <c r="AS99" s="14" t="n">
        <v>0</v>
      </c>
      <c r="AT99" s="14" t="n"/>
      <c r="AU99" s="14" t="inlineStr">
        <is>
          <t> </t>
        </is>
      </c>
      <c r="AV99" s="14" t="n">
        <v>0</v>
      </c>
      <c r="AW99" s="14" t="n"/>
      <c r="AX99" s="14" t="inlineStr">
        <is>
          <t> </t>
        </is>
      </c>
      <c r="AY99" s="14" t="n">
        <v>0</v>
      </c>
      <c r="AZ99" s="14" t="n"/>
      <c r="BA99" s="14" t="inlineStr">
        <is>
          <t> </t>
        </is>
      </c>
      <c r="BB99" s="14" t="n">
        <v>0</v>
      </c>
      <c r="BC99" s="14" t="n"/>
      <c r="BD99" s="14" t="inlineStr">
        <is>
          <t> </t>
        </is>
      </c>
      <c r="BE99" s="14" t="n">
        <v>0</v>
      </c>
      <c r="BF99" s="14" t="n"/>
      <c r="BG99" s="14" t="inlineStr">
        <is>
          <t> </t>
        </is>
      </c>
      <c r="BH99" s="14" t="n">
        <v>0</v>
      </c>
      <c r="BI99" s="14" t="n"/>
      <c r="BJ99" s="14" t="inlineStr">
        <is>
          <t> </t>
        </is>
      </c>
      <c r="BK99" s="14" t="n">
        <v>0</v>
      </c>
    </row>
    <row r="100" ht="11.4" customHeight="1">
      <c r="A100" s="8" t="n"/>
      <c r="B100" s="9" t="inlineStr">
        <is>
          <t> </t>
        </is>
      </c>
      <c r="C100" s="8" t="inlineStr">
        <is>
          <t> </t>
        </is>
      </c>
      <c r="D100" s="8" t="inlineStr">
        <is>
          <t> </t>
        </is>
      </c>
      <c r="E100" s="8" t="inlineStr">
        <is>
          <t> </t>
        </is>
      </c>
      <c r="F100" s="8" t="inlineStr">
        <is>
          <t> </t>
        </is>
      </c>
      <c r="G100" s="10" t="inlineStr">
        <is>
          <t> </t>
        </is>
      </c>
      <c r="H100" s="8" t="inlineStr">
        <is>
          <t> </t>
        </is>
      </c>
      <c r="I100" s="8" t="n"/>
      <c r="J100" s="10" t="inlineStr">
        <is>
          <t> </t>
        </is>
      </c>
      <c r="K100" s="10" t="inlineStr">
        <is>
          <t> </t>
        </is>
      </c>
      <c r="L100" s="10" t="inlineStr">
        <is>
          <t> </t>
        </is>
      </c>
      <c r="M100" s="8" t="inlineStr">
        <is>
          <t> </t>
        </is>
      </c>
      <c r="N100" s="11" t="n"/>
      <c r="O100" s="12" t="n"/>
      <c r="P100" s="12" t="n"/>
      <c r="Q100" s="13" t="n">
        <v>0</v>
      </c>
      <c r="R100" s="14" t="inlineStr">
        <is>
          <t>Kg.</t>
        </is>
      </c>
      <c r="S100" s="14" t="n">
        <v>0</v>
      </c>
      <c r="T100" s="14" t="n"/>
      <c r="U100" s="14" t="inlineStr">
        <is>
          <t> </t>
        </is>
      </c>
      <c r="V100" s="455">
        <f>Q100-S100</f>
        <v/>
      </c>
      <c r="W100" s="482">
        <f>Y100+AD100+AG100+AJ100+AM100+AP100+AS100+AV100+AY100+BB100+BE100+BH100+BK100</f>
        <v/>
      </c>
      <c r="X100" s="457" t="n">
        <v>0</v>
      </c>
      <c r="Y100" s="458">
        <f>V100-X100-Z100-AA100</f>
        <v/>
      </c>
      <c r="Z100" s="459" t="n">
        <v>0</v>
      </c>
      <c r="AA100" s="462" t="n">
        <v>0</v>
      </c>
      <c r="AB100" s="14" t="n"/>
      <c r="AC100" s="14" t="inlineStr">
        <is>
          <t> </t>
        </is>
      </c>
      <c r="AD100" s="14" t="n">
        <v>0</v>
      </c>
      <c r="AE100" s="14" t="n"/>
      <c r="AF100" s="14" t="inlineStr">
        <is>
          <t> </t>
        </is>
      </c>
      <c r="AG100" s="14" t="n">
        <v>0</v>
      </c>
      <c r="AH100" s="14" t="n"/>
      <c r="AI100" s="14" t="inlineStr">
        <is>
          <t> </t>
        </is>
      </c>
      <c r="AJ100" s="14" t="n">
        <v>0</v>
      </c>
      <c r="AK100" s="14" t="n"/>
      <c r="AL100" s="14" t="inlineStr">
        <is>
          <t> </t>
        </is>
      </c>
      <c r="AM100" s="14" t="n">
        <v>0</v>
      </c>
      <c r="AN100" s="14" t="n"/>
      <c r="AO100" s="14" t="inlineStr">
        <is>
          <t> </t>
        </is>
      </c>
      <c r="AP100" s="14" t="n">
        <v>0</v>
      </c>
      <c r="AQ100" s="14" t="n"/>
      <c r="AR100" s="14" t="inlineStr">
        <is>
          <t> </t>
        </is>
      </c>
      <c r="AS100" s="14" t="n">
        <v>0</v>
      </c>
      <c r="AT100" s="14" t="n"/>
      <c r="AU100" s="14" t="inlineStr">
        <is>
          <t> </t>
        </is>
      </c>
      <c r="AV100" s="14" t="n">
        <v>0</v>
      </c>
      <c r="AW100" s="14" t="n"/>
      <c r="AX100" s="14" t="inlineStr">
        <is>
          <t> </t>
        </is>
      </c>
      <c r="AY100" s="14" t="n">
        <v>0</v>
      </c>
      <c r="AZ100" s="14" t="n"/>
      <c r="BA100" s="14" t="inlineStr">
        <is>
          <t> </t>
        </is>
      </c>
      <c r="BB100" s="14" t="n">
        <v>0</v>
      </c>
      <c r="BC100" s="14" t="n"/>
      <c r="BD100" s="14" t="inlineStr">
        <is>
          <t> </t>
        </is>
      </c>
      <c r="BE100" s="14" t="n">
        <v>0</v>
      </c>
      <c r="BF100" s="14" t="n"/>
      <c r="BG100" s="14" t="inlineStr">
        <is>
          <t> </t>
        </is>
      </c>
      <c r="BH100" s="14" t="n">
        <v>0</v>
      </c>
      <c r="BI100" s="14" t="n"/>
      <c r="BJ100" s="14" t="inlineStr">
        <is>
          <t> </t>
        </is>
      </c>
      <c r="BK100" s="14" t="n">
        <v>0</v>
      </c>
    </row>
    <row r="101" ht="11.4" customHeight="1">
      <c r="A101" s="8" t="n"/>
      <c r="B101" s="9" t="inlineStr">
        <is>
          <t> </t>
        </is>
      </c>
      <c r="C101" s="8" t="inlineStr">
        <is>
          <t> </t>
        </is>
      </c>
      <c r="D101" s="8" t="inlineStr">
        <is>
          <t> </t>
        </is>
      </c>
      <c r="E101" s="8" t="inlineStr">
        <is>
          <t> </t>
        </is>
      </c>
      <c r="F101" s="8" t="inlineStr">
        <is>
          <t> </t>
        </is>
      </c>
      <c r="G101" s="10" t="inlineStr">
        <is>
          <t> </t>
        </is>
      </c>
      <c r="H101" s="8" t="inlineStr">
        <is>
          <t> </t>
        </is>
      </c>
      <c r="I101" s="8" t="n"/>
      <c r="J101" s="10" t="inlineStr">
        <is>
          <t> </t>
        </is>
      </c>
      <c r="K101" s="10" t="inlineStr">
        <is>
          <t> </t>
        </is>
      </c>
      <c r="L101" s="10" t="inlineStr">
        <is>
          <t> </t>
        </is>
      </c>
      <c r="M101" s="8" t="inlineStr">
        <is>
          <t> </t>
        </is>
      </c>
      <c r="N101" s="11" t="n"/>
      <c r="O101" s="12" t="n"/>
      <c r="P101" s="12" t="n"/>
      <c r="Q101" s="13" t="n">
        <v>0</v>
      </c>
      <c r="R101" s="14" t="inlineStr">
        <is>
          <t>Kg.</t>
        </is>
      </c>
      <c r="S101" s="14" t="n">
        <v>0</v>
      </c>
      <c r="T101" s="14" t="n"/>
      <c r="U101" s="14" t="inlineStr">
        <is>
          <t> </t>
        </is>
      </c>
      <c r="V101" s="455">
        <f>Q101-S101</f>
        <v/>
      </c>
      <c r="W101" s="482">
        <f>Y101+AD101+AG101+AJ101+AM101+AP101+AS101+AV101+AY101+BB101+BE101+BH101+BK101</f>
        <v/>
      </c>
      <c r="X101" s="457" t="n">
        <v>0</v>
      </c>
      <c r="Y101" s="458">
        <f>V101-X101-Z101-AA101</f>
        <v/>
      </c>
      <c r="Z101" s="459" t="n">
        <v>0</v>
      </c>
      <c r="AA101" s="462" t="n">
        <v>0</v>
      </c>
      <c r="AB101" s="14" t="n"/>
      <c r="AC101" s="14" t="inlineStr">
        <is>
          <t> </t>
        </is>
      </c>
      <c r="AD101" s="14" t="n">
        <v>0</v>
      </c>
      <c r="AE101" s="14" t="n"/>
      <c r="AF101" s="14" t="inlineStr">
        <is>
          <t> </t>
        </is>
      </c>
      <c r="AG101" s="14" t="n">
        <v>0</v>
      </c>
      <c r="AH101" s="14" t="n"/>
      <c r="AI101" s="14" t="inlineStr">
        <is>
          <t> </t>
        </is>
      </c>
      <c r="AJ101" s="14" t="n">
        <v>0</v>
      </c>
      <c r="AK101" s="14" t="n"/>
      <c r="AL101" s="14" t="inlineStr">
        <is>
          <t> </t>
        </is>
      </c>
      <c r="AM101" s="14" t="n">
        <v>0</v>
      </c>
      <c r="AN101" s="14" t="n"/>
      <c r="AO101" s="14" t="inlineStr">
        <is>
          <t> </t>
        </is>
      </c>
      <c r="AP101" s="14" t="n">
        <v>0</v>
      </c>
      <c r="AQ101" s="14" t="n"/>
      <c r="AR101" s="14" t="inlineStr">
        <is>
          <t> </t>
        </is>
      </c>
      <c r="AS101" s="14" t="n">
        <v>0</v>
      </c>
      <c r="AT101" s="14" t="n"/>
      <c r="AU101" s="14" t="inlineStr">
        <is>
          <t> </t>
        </is>
      </c>
      <c r="AV101" s="14" t="n">
        <v>0</v>
      </c>
      <c r="AW101" s="14" t="n"/>
      <c r="AX101" s="14" t="inlineStr">
        <is>
          <t> </t>
        </is>
      </c>
      <c r="AY101" s="14" t="n">
        <v>0</v>
      </c>
      <c r="AZ101" s="14" t="n"/>
      <c r="BA101" s="14" t="inlineStr">
        <is>
          <t> </t>
        </is>
      </c>
      <c r="BB101" s="14" t="n">
        <v>0</v>
      </c>
      <c r="BC101" s="14" t="n"/>
      <c r="BD101" s="14" t="inlineStr">
        <is>
          <t> </t>
        </is>
      </c>
      <c r="BE101" s="14" t="n">
        <v>0</v>
      </c>
      <c r="BF101" s="14" t="n"/>
      <c r="BG101" s="14" t="inlineStr">
        <is>
          <t> </t>
        </is>
      </c>
      <c r="BH101" s="14" t="n">
        <v>0</v>
      </c>
      <c r="BI101" s="14" t="n"/>
      <c r="BJ101" s="14" t="inlineStr">
        <is>
          <t> </t>
        </is>
      </c>
      <c r="BK101" s="14" t="n">
        <v>0</v>
      </c>
    </row>
    <row r="102" ht="11.4" customHeight="1">
      <c r="A102" s="8" t="n"/>
      <c r="B102" s="9" t="inlineStr">
        <is>
          <t> </t>
        </is>
      </c>
      <c r="C102" s="8" t="inlineStr">
        <is>
          <t> </t>
        </is>
      </c>
      <c r="D102" s="8" t="inlineStr">
        <is>
          <t> </t>
        </is>
      </c>
      <c r="E102" s="8" t="inlineStr">
        <is>
          <t> </t>
        </is>
      </c>
      <c r="F102" s="8" t="inlineStr">
        <is>
          <t> </t>
        </is>
      </c>
      <c r="G102" s="10" t="inlineStr">
        <is>
          <t> </t>
        </is>
      </c>
      <c r="H102" s="8" t="inlineStr">
        <is>
          <t> </t>
        </is>
      </c>
      <c r="I102" s="8" t="n"/>
      <c r="J102" s="10" t="inlineStr">
        <is>
          <t> </t>
        </is>
      </c>
      <c r="K102" s="10" t="inlineStr">
        <is>
          <t> </t>
        </is>
      </c>
      <c r="L102" s="10" t="inlineStr">
        <is>
          <t> </t>
        </is>
      </c>
      <c r="M102" s="8" t="inlineStr">
        <is>
          <t> </t>
        </is>
      </c>
      <c r="N102" s="11" t="n"/>
      <c r="O102" s="12" t="n"/>
      <c r="P102" s="12" t="n"/>
      <c r="Q102" s="13" t="n">
        <v>0</v>
      </c>
      <c r="R102" s="14" t="inlineStr">
        <is>
          <t>Kg.</t>
        </is>
      </c>
      <c r="S102" s="14" t="n">
        <v>0</v>
      </c>
      <c r="T102" s="14" t="n"/>
      <c r="U102" s="14" t="inlineStr">
        <is>
          <t> </t>
        </is>
      </c>
      <c r="V102" s="455">
        <f>Q102-S102</f>
        <v/>
      </c>
      <c r="W102" s="482">
        <f>Y102+AD102+AG102+AJ102+AM102+AP102+AS102+AV102+AY102+BB102+BE102+BH102+BK102</f>
        <v/>
      </c>
      <c r="X102" s="457" t="n">
        <v>0</v>
      </c>
      <c r="Y102" s="458">
        <f>V102-X102-Z102-AA102</f>
        <v/>
      </c>
      <c r="Z102" s="459" t="n">
        <v>0</v>
      </c>
      <c r="AA102" s="462" t="n">
        <v>0</v>
      </c>
      <c r="AB102" s="14" t="n"/>
      <c r="AC102" s="14" t="inlineStr">
        <is>
          <t> </t>
        </is>
      </c>
      <c r="AD102" s="14" t="n">
        <v>0</v>
      </c>
      <c r="AE102" s="14" t="n"/>
      <c r="AF102" s="14" t="inlineStr">
        <is>
          <t> </t>
        </is>
      </c>
      <c r="AG102" s="14" t="n">
        <v>0</v>
      </c>
      <c r="AH102" s="14" t="n"/>
      <c r="AI102" s="14" t="inlineStr">
        <is>
          <t> </t>
        </is>
      </c>
      <c r="AJ102" s="14" t="n">
        <v>0</v>
      </c>
      <c r="AK102" s="14" t="n"/>
      <c r="AL102" s="14" t="inlineStr">
        <is>
          <t> </t>
        </is>
      </c>
      <c r="AM102" s="14" t="n">
        <v>0</v>
      </c>
      <c r="AN102" s="14" t="n"/>
      <c r="AO102" s="14" t="inlineStr">
        <is>
          <t> </t>
        </is>
      </c>
      <c r="AP102" s="14" t="n">
        <v>0</v>
      </c>
      <c r="AQ102" s="14" t="n"/>
      <c r="AR102" s="14" t="inlineStr">
        <is>
          <t> </t>
        </is>
      </c>
      <c r="AS102" s="14" t="n">
        <v>0</v>
      </c>
      <c r="AT102" s="14" t="n"/>
      <c r="AU102" s="14" t="inlineStr">
        <is>
          <t> </t>
        </is>
      </c>
      <c r="AV102" s="14" t="n">
        <v>0</v>
      </c>
      <c r="AW102" s="14" t="n"/>
      <c r="AX102" s="14" t="inlineStr">
        <is>
          <t> </t>
        </is>
      </c>
      <c r="AY102" s="14" t="n">
        <v>0</v>
      </c>
      <c r="AZ102" s="14" t="n"/>
      <c r="BA102" s="14" t="inlineStr">
        <is>
          <t> </t>
        </is>
      </c>
      <c r="BB102" s="14" t="n">
        <v>0</v>
      </c>
      <c r="BC102" s="14" t="n"/>
      <c r="BD102" s="14" t="inlineStr">
        <is>
          <t> </t>
        </is>
      </c>
      <c r="BE102" s="14" t="n">
        <v>0</v>
      </c>
      <c r="BF102" s="14" t="n"/>
      <c r="BG102" s="14" t="inlineStr">
        <is>
          <t> </t>
        </is>
      </c>
      <c r="BH102" s="14" t="n">
        <v>0</v>
      </c>
      <c r="BI102" s="14" t="n"/>
      <c r="BJ102" s="14" t="inlineStr">
        <is>
          <t> </t>
        </is>
      </c>
      <c r="BK102" s="14" t="n">
        <v>0</v>
      </c>
    </row>
    <row r="103" ht="11.4" customHeight="1">
      <c r="A103" s="8" t="n"/>
      <c r="B103" s="9" t="inlineStr">
        <is>
          <t> </t>
        </is>
      </c>
      <c r="C103" s="8" t="inlineStr">
        <is>
          <t> </t>
        </is>
      </c>
      <c r="D103" s="8" t="inlineStr">
        <is>
          <t> </t>
        </is>
      </c>
      <c r="E103" s="8" t="inlineStr">
        <is>
          <t> </t>
        </is>
      </c>
      <c r="F103" s="8" t="inlineStr">
        <is>
          <t> </t>
        </is>
      </c>
      <c r="G103" s="10" t="inlineStr">
        <is>
          <t> </t>
        </is>
      </c>
      <c r="H103" s="8" t="inlineStr">
        <is>
          <t> </t>
        </is>
      </c>
      <c r="I103" s="8" t="n"/>
      <c r="J103" s="10" t="inlineStr">
        <is>
          <t> </t>
        </is>
      </c>
      <c r="K103" s="10" t="inlineStr">
        <is>
          <t> </t>
        </is>
      </c>
      <c r="L103" s="10" t="inlineStr">
        <is>
          <t> </t>
        </is>
      </c>
      <c r="M103" s="8" t="inlineStr">
        <is>
          <t> </t>
        </is>
      </c>
      <c r="N103" s="11" t="n"/>
      <c r="O103" s="12" t="n"/>
      <c r="P103" s="12" t="n"/>
      <c r="Q103" s="13" t="n">
        <v>0</v>
      </c>
      <c r="R103" s="14" t="inlineStr">
        <is>
          <t>Kg.</t>
        </is>
      </c>
      <c r="S103" s="14" t="n">
        <v>0</v>
      </c>
      <c r="T103" s="14" t="n"/>
      <c r="U103" s="14" t="inlineStr">
        <is>
          <t> </t>
        </is>
      </c>
      <c r="V103" s="455">
        <f>Q103-S103</f>
        <v/>
      </c>
      <c r="W103" s="482">
        <f>Y103+AD103+AG103+AJ103+AM103+AP103+AS103+AV103+AY103+BB103+BE103+BH103+BK103</f>
        <v/>
      </c>
      <c r="X103" s="457" t="n">
        <v>0</v>
      </c>
      <c r="Y103" s="458">
        <f>V103-X103-Z103-AA103</f>
        <v/>
      </c>
      <c r="Z103" s="459" t="n">
        <v>0</v>
      </c>
      <c r="AA103" s="462" t="n">
        <v>0</v>
      </c>
      <c r="AB103" s="14" t="n"/>
      <c r="AC103" s="14" t="inlineStr">
        <is>
          <t> </t>
        </is>
      </c>
      <c r="AD103" s="14" t="n">
        <v>0</v>
      </c>
      <c r="AE103" s="14" t="n"/>
      <c r="AF103" s="14" t="inlineStr">
        <is>
          <t> </t>
        </is>
      </c>
      <c r="AG103" s="14" t="n">
        <v>0</v>
      </c>
      <c r="AH103" s="14" t="n"/>
      <c r="AI103" s="14" t="inlineStr">
        <is>
          <t> </t>
        </is>
      </c>
      <c r="AJ103" s="14" t="n">
        <v>0</v>
      </c>
      <c r="AK103" s="14" t="n"/>
      <c r="AL103" s="14" t="inlineStr">
        <is>
          <t> </t>
        </is>
      </c>
      <c r="AM103" s="14" t="n">
        <v>0</v>
      </c>
      <c r="AN103" s="14" t="n"/>
      <c r="AO103" s="14" t="inlineStr">
        <is>
          <t> </t>
        </is>
      </c>
      <c r="AP103" s="14" t="n">
        <v>0</v>
      </c>
      <c r="AQ103" s="14" t="n"/>
      <c r="AR103" s="14" t="inlineStr">
        <is>
          <t> </t>
        </is>
      </c>
      <c r="AS103" s="14" t="n">
        <v>0</v>
      </c>
      <c r="AT103" s="14" t="n"/>
      <c r="AU103" s="14" t="inlineStr">
        <is>
          <t> </t>
        </is>
      </c>
      <c r="AV103" s="14" t="n">
        <v>0</v>
      </c>
      <c r="AW103" s="14" t="n"/>
      <c r="AX103" s="14" t="inlineStr">
        <is>
          <t> </t>
        </is>
      </c>
      <c r="AY103" s="14" t="n">
        <v>0</v>
      </c>
      <c r="AZ103" s="14" t="n"/>
      <c r="BA103" s="14" t="inlineStr">
        <is>
          <t> </t>
        </is>
      </c>
      <c r="BB103" s="14" t="n">
        <v>0</v>
      </c>
      <c r="BC103" s="14" t="n"/>
      <c r="BD103" s="14" t="inlineStr">
        <is>
          <t> </t>
        </is>
      </c>
      <c r="BE103" s="14" t="n">
        <v>0</v>
      </c>
      <c r="BF103" s="14" t="n"/>
      <c r="BG103" s="14" t="inlineStr">
        <is>
          <t> </t>
        </is>
      </c>
      <c r="BH103" s="14" t="n">
        <v>0</v>
      </c>
      <c r="BI103" s="14" t="n"/>
      <c r="BJ103" s="14" t="inlineStr">
        <is>
          <t> </t>
        </is>
      </c>
      <c r="BK103" s="14" t="n">
        <v>0</v>
      </c>
    </row>
    <row r="104" ht="11.4" customHeight="1">
      <c r="A104" s="8" t="n"/>
      <c r="B104" s="9" t="inlineStr">
        <is>
          <t> </t>
        </is>
      </c>
      <c r="C104" s="8" t="inlineStr">
        <is>
          <t> </t>
        </is>
      </c>
      <c r="D104" s="8" t="inlineStr">
        <is>
          <t> </t>
        </is>
      </c>
      <c r="E104" s="8" t="inlineStr">
        <is>
          <t> </t>
        </is>
      </c>
      <c r="F104" s="8" t="inlineStr">
        <is>
          <t> </t>
        </is>
      </c>
      <c r="G104" s="10" t="inlineStr">
        <is>
          <t> </t>
        </is>
      </c>
      <c r="H104" s="8" t="inlineStr">
        <is>
          <t> </t>
        </is>
      </c>
      <c r="I104" s="8" t="n"/>
      <c r="J104" s="10" t="inlineStr">
        <is>
          <t> </t>
        </is>
      </c>
      <c r="K104" s="10" t="inlineStr">
        <is>
          <t> </t>
        </is>
      </c>
      <c r="L104" s="10" t="inlineStr">
        <is>
          <t> </t>
        </is>
      </c>
      <c r="M104" s="8" t="inlineStr">
        <is>
          <t> </t>
        </is>
      </c>
      <c r="N104" s="11" t="n"/>
      <c r="O104" s="12" t="n"/>
      <c r="P104" s="12" t="n"/>
      <c r="Q104" s="13" t="n">
        <v>0</v>
      </c>
      <c r="R104" s="14" t="inlineStr">
        <is>
          <t>Kg.</t>
        </is>
      </c>
      <c r="S104" s="14" t="n">
        <v>0</v>
      </c>
      <c r="T104" s="14" t="n"/>
      <c r="U104" s="14" t="inlineStr">
        <is>
          <t> </t>
        </is>
      </c>
      <c r="V104" s="455">
        <f>Q104-S104</f>
        <v/>
      </c>
      <c r="W104" s="482">
        <f>Y104+AD104+AG104+AJ104+AM104+AP104+AS104+AV104+AY104+BB104+BE104+BH104+BK104</f>
        <v/>
      </c>
      <c r="X104" s="457" t="n">
        <v>0</v>
      </c>
      <c r="Y104" s="458">
        <f>V104-X104-Z104-AA104</f>
        <v/>
      </c>
      <c r="Z104" s="459" t="n">
        <v>0</v>
      </c>
      <c r="AA104" s="462" t="n">
        <v>0</v>
      </c>
      <c r="AB104" s="14" t="n"/>
      <c r="AC104" s="14" t="inlineStr">
        <is>
          <t> </t>
        </is>
      </c>
      <c r="AD104" s="14" t="n">
        <v>0</v>
      </c>
      <c r="AE104" s="14" t="n"/>
      <c r="AF104" s="14" t="inlineStr">
        <is>
          <t> </t>
        </is>
      </c>
      <c r="AG104" s="14" t="n">
        <v>0</v>
      </c>
      <c r="AH104" s="14" t="n"/>
      <c r="AI104" s="14" t="inlineStr">
        <is>
          <t> </t>
        </is>
      </c>
      <c r="AJ104" s="14" t="n">
        <v>0</v>
      </c>
      <c r="AK104" s="14" t="n"/>
      <c r="AL104" s="14" t="inlineStr">
        <is>
          <t> </t>
        </is>
      </c>
      <c r="AM104" s="14" t="n">
        <v>0</v>
      </c>
      <c r="AN104" s="14" t="n"/>
      <c r="AO104" s="14" t="inlineStr">
        <is>
          <t> </t>
        </is>
      </c>
      <c r="AP104" s="14" t="n">
        <v>0</v>
      </c>
      <c r="AQ104" s="14" t="n"/>
      <c r="AR104" s="14" t="inlineStr">
        <is>
          <t> </t>
        </is>
      </c>
      <c r="AS104" s="14" t="n">
        <v>0</v>
      </c>
      <c r="AT104" s="14" t="n"/>
      <c r="AU104" s="14" t="inlineStr">
        <is>
          <t> </t>
        </is>
      </c>
      <c r="AV104" s="14" t="n">
        <v>0</v>
      </c>
      <c r="AW104" s="14" t="n"/>
      <c r="AX104" s="14" t="inlineStr">
        <is>
          <t> </t>
        </is>
      </c>
      <c r="AY104" s="14" t="n">
        <v>0</v>
      </c>
      <c r="AZ104" s="14" t="n"/>
      <c r="BA104" s="14" t="inlineStr">
        <is>
          <t> </t>
        </is>
      </c>
      <c r="BB104" s="14" t="n">
        <v>0</v>
      </c>
      <c r="BC104" s="14" t="n"/>
      <c r="BD104" s="14" t="inlineStr">
        <is>
          <t> </t>
        </is>
      </c>
      <c r="BE104" s="14" t="n">
        <v>0</v>
      </c>
      <c r="BF104" s="14" t="n"/>
      <c r="BG104" s="14" t="inlineStr">
        <is>
          <t> </t>
        </is>
      </c>
      <c r="BH104" s="14" t="n">
        <v>0</v>
      </c>
      <c r="BI104" s="14" t="n"/>
      <c r="BJ104" s="14" t="inlineStr">
        <is>
          <t> </t>
        </is>
      </c>
      <c r="BK104" s="14" t="n">
        <v>0</v>
      </c>
    </row>
    <row r="105" ht="11.4" customHeight="1">
      <c r="A105" s="8" t="n"/>
      <c r="B105" s="9" t="inlineStr">
        <is>
          <t> </t>
        </is>
      </c>
      <c r="C105" s="8" t="inlineStr">
        <is>
          <t> </t>
        </is>
      </c>
      <c r="D105" s="8" t="inlineStr">
        <is>
          <t> </t>
        </is>
      </c>
      <c r="E105" s="8" t="inlineStr">
        <is>
          <t> </t>
        </is>
      </c>
      <c r="F105" s="8" t="inlineStr">
        <is>
          <t> </t>
        </is>
      </c>
      <c r="G105" s="10" t="inlineStr">
        <is>
          <t> </t>
        </is>
      </c>
      <c r="H105" s="8" t="inlineStr">
        <is>
          <t> </t>
        </is>
      </c>
      <c r="I105" s="8" t="n"/>
      <c r="J105" s="10" t="inlineStr">
        <is>
          <t> </t>
        </is>
      </c>
      <c r="K105" s="10" t="inlineStr">
        <is>
          <t> </t>
        </is>
      </c>
      <c r="L105" s="10" t="inlineStr">
        <is>
          <t> </t>
        </is>
      </c>
      <c r="M105" s="8" t="inlineStr">
        <is>
          <t> </t>
        </is>
      </c>
      <c r="N105" s="11" t="n"/>
      <c r="O105" s="12" t="n"/>
      <c r="P105" s="12" t="n"/>
      <c r="Q105" s="13" t="n">
        <v>0</v>
      </c>
      <c r="R105" s="14" t="inlineStr">
        <is>
          <t>Kg.</t>
        </is>
      </c>
      <c r="S105" s="14" t="n">
        <v>0</v>
      </c>
      <c r="T105" s="14" t="n"/>
      <c r="U105" s="14" t="inlineStr">
        <is>
          <t> </t>
        </is>
      </c>
      <c r="V105" s="455">
        <f>Q105-S105</f>
        <v/>
      </c>
      <c r="W105" s="482">
        <f>Y105+AD105+AG105+AJ105+AM105+AP105+AS105+AV105+AY105+BB105+BE105+BH105+BK105</f>
        <v/>
      </c>
      <c r="X105" s="457" t="n">
        <v>0</v>
      </c>
      <c r="Y105" s="458">
        <f>V105-X105-Z105-AA105</f>
        <v/>
      </c>
      <c r="Z105" s="459" t="n">
        <v>0</v>
      </c>
      <c r="AA105" s="462" t="n">
        <v>0</v>
      </c>
      <c r="AB105" s="14" t="n"/>
      <c r="AC105" s="14" t="inlineStr">
        <is>
          <t> </t>
        </is>
      </c>
      <c r="AD105" s="14" t="n">
        <v>0</v>
      </c>
      <c r="AE105" s="14" t="n"/>
      <c r="AF105" s="14" t="inlineStr">
        <is>
          <t> </t>
        </is>
      </c>
      <c r="AG105" s="14" t="n">
        <v>0</v>
      </c>
      <c r="AH105" s="14" t="n"/>
      <c r="AI105" s="14" t="inlineStr">
        <is>
          <t> </t>
        </is>
      </c>
      <c r="AJ105" s="14" t="n">
        <v>0</v>
      </c>
      <c r="AK105" s="14" t="n"/>
      <c r="AL105" s="14" t="inlineStr">
        <is>
          <t> </t>
        </is>
      </c>
      <c r="AM105" s="14" t="n">
        <v>0</v>
      </c>
      <c r="AN105" s="14" t="n"/>
      <c r="AO105" s="14" t="inlineStr">
        <is>
          <t> </t>
        </is>
      </c>
      <c r="AP105" s="14" t="n">
        <v>0</v>
      </c>
      <c r="AQ105" s="14" t="n"/>
      <c r="AR105" s="14" t="inlineStr">
        <is>
          <t> </t>
        </is>
      </c>
      <c r="AS105" s="14" t="n">
        <v>0</v>
      </c>
      <c r="AT105" s="14" t="n"/>
      <c r="AU105" s="14" t="inlineStr">
        <is>
          <t> </t>
        </is>
      </c>
      <c r="AV105" s="14" t="n">
        <v>0</v>
      </c>
      <c r="AW105" s="14" t="n"/>
      <c r="AX105" s="14" t="inlineStr">
        <is>
          <t> </t>
        </is>
      </c>
      <c r="AY105" s="14" t="n">
        <v>0</v>
      </c>
      <c r="AZ105" s="14" t="n"/>
      <c r="BA105" s="14" t="inlineStr">
        <is>
          <t> </t>
        </is>
      </c>
      <c r="BB105" s="14" t="n">
        <v>0</v>
      </c>
      <c r="BC105" s="14" t="n"/>
      <c r="BD105" s="14" t="inlineStr">
        <is>
          <t> </t>
        </is>
      </c>
      <c r="BE105" s="14" t="n">
        <v>0</v>
      </c>
      <c r="BF105" s="14" t="n"/>
      <c r="BG105" s="14" t="inlineStr">
        <is>
          <t> </t>
        </is>
      </c>
      <c r="BH105" s="14" t="n">
        <v>0</v>
      </c>
      <c r="BI105" s="14" t="n"/>
      <c r="BJ105" s="14" t="inlineStr">
        <is>
          <t> </t>
        </is>
      </c>
      <c r="BK105" s="14" t="n">
        <v>0</v>
      </c>
    </row>
    <row r="106" ht="11.4" customHeight="1">
      <c r="A106" s="8" t="n"/>
      <c r="B106" s="9" t="inlineStr">
        <is>
          <t> </t>
        </is>
      </c>
      <c r="C106" s="8" t="inlineStr">
        <is>
          <t> </t>
        </is>
      </c>
      <c r="D106" s="8" t="inlineStr">
        <is>
          <t> </t>
        </is>
      </c>
      <c r="E106" s="8" t="inlineStr">
        <is>
          <t> </t>
        </is>
      </c>
      <c r="F106" s="8" t="inlineStr">
        <is>
          <t> </t>
        </is>
      </c>
      <c r="G106" s="10" t="inlineStr">
        <is>
          <t> </t>
        </is>
      </c>
      <c r="H106" s="8" t="inlineStr">
        <is>
          <t> </t>
        </is>
      </c>
      <c r="I106" s="8" t="n"/>
      <c r="J106" s="10" t="inlineStr">
        <is>
          <t> </t>
        </is>
      </c>
      <c r="K106" s="10" t="inlineStr">
        <is>
          <t> </t>
        </is>
      </c>
      <c r="L106" s="10" t="inlineStr">
        <is>
          <t> </t>
        </is>
      </c>
      <c r="M106" s="8" t="inlineStr">
        <is>
          <t> </t>
        </is>
      </c>
      <c r="N106" s="11" t="n"/>
      <c r="O106" s="12" t="n"/>
      <c r="P106" s="12" t="n"/>
      <c r="Q106" s="13" t="n">
        <v>0</v>
      </c>
      <c r="R106" s="14" t="inlineStr">
        <is>
          <t>Kg.</t>
        </is>
      </c>
      <c r="S106" s="14" t="n">
        <v>0</v>
      </c>
      <c r="T106" s="14" t="n"/>
      <c r="U106" s="14" t="inlineStr">
        <is>
          <t> </t>
        </is>
      </c>
      <c r="V106" s="455">
        <f>Q106-S106</f>
        <v/>
      </c>
      <c r="W106" s="482">
        <f>Y106+AD106+AG106+AJ106+AM106+AP106+AS106+AV106+AY106+BB106+BE106+BH106+BK106</f>
        <v/>
      </c>
      <c r="X106" s="457" t="n">
        <v>0</v>
      </c>
      <c r="Y106" s="458">
        <f>V106-X106-Z106-AA106</f>
        <v/>
      </c>
      <c r="Z106" s="459" t="n">
        <v>0</v>
      </c>
      <c r="AA106" s="462" t="n">
        <v>0</v>
      </c>
      <c r="AB106" s="14" t="n"/>
      <c r="AC106" s="14" t="inlineStr">
        <is>
          <t> </t>
        </is>
      </c>
      <c r="AD106" s="14" t="n">
        <v>0</v>
      </c>
      <c r="AE106" s="14" t="n"/>
      <c r="AF106" s="14" t="inlineStr">
        <is>
          <t> </t>
        </is>
      </c>
      <c r="AG106" s="14" t="n">
        <v>0</v>
      </c>
      <c r="AH106" s="14" t="n"/>
      <c r="AI106" s="14" t="inlineStr">
        <is>
          <t> </t>
        </is>
      </c>
      <c r="AJ106" s="14" t="n">
        <v>0</v>
      </c>
      <c r="AK106" s="14" t="n"/>
      <c r="AL106" s="14" t="inlineStr">
        <is>
          <t> </t>
        </is>
      </c>
      <c r="AM106" s="14" t="n">
        <v>0</v>
      </c>
      <c r="AN106" s="14" t="n"/>
      <c r="AO106" s="14" t="inlineStr">
        <is>
          <t> </t>
        </is>
      </c>
      <c r="AP106" s="14" t="n">
        <v>0</v>
      </c>
      <c r="AQ106" s="14" t="n"/>
      <c r="AR106" s="14" t="inlineStr">
        <is>
          <t> </t>
        </is>
      </c>
      <c r="AS106" s="14" t="n">
        <v>0</v>
      </c>
      <c r="AT106" s="14" t="n"/>
      <c r="AU106" s="14" t="inlineStr">
        <is>
          <t> </t>
        </is>
      </c>
      <c r="AV106" s="14" t="n">
        <v>0</v>
      </c>
      <c r="AW106" s="14" t="n"/>
      <c r="AX106" s="14" t="inlineStr">
        <is>
          <t> </t>
        </is>
      </c>
      <c r="AY106" s="14" t="n">
        <v>0</v>
      </c>
      <c r="AZ106" s="14" t="n"/>
      <c r="BA106" s="14" t="inlineStr">
        <is>
          <t> </t>
        </is>
      </c>
      <c r="BB106" s="14" t="n">
        <v>0</v>
      </c>
      <c r="BC106" s="14" t="n"/>
      <c r="BD106" s="14" t="inlineStr">
        <is>
          <t> </t>
        </is>
      </c>
      <c r="BE106" s="14" t="n">
        <v>0</v>
      </c>
      <c r="BF106" s="14" t="n"/>
      <c r="BG106" s="14" t="inlineStr">
        <is>
          <t> </t>
        </is>
      </c>
      <c r="BH106" s="14" t="n">
        <v>0</v>
      </c>
      <c r="BI106" s="14" t="n"/>
      <c r="BJ106" s="14" t="inlineStr">
        <is>
          <t> </t>
        </is>
      </c>
      <c r="BK106" s="14" t="n">
        <v>0</v>
      </c>
    </row>
    <row r="107" ht="11.4" customHeight="1">
      <c r="A107" s="8" t="n"/>
      <c r="B107" s="9" t="inlineStr">
        <is>
          <t> </t>
        </is>
      </c>
      <c r="C107" s="8" t="inlineStr">
        <is>
          <t> </t>
        </is>
      </c>
      <c r="D107" s="8" t="inlineStr">
        <is>
          <t> </t>
        </is>
      </c>
      <c r="E107" s="8" t="inlineStr">
        <is>
          <t> </t>
        </is>
      </c>
      <c r="F107" s="8" t="inlineStr">
        <is>
          <t> </t>
        </is>
      </c>
      <c r="G107" s="10" t="inlineStr">
        <is>
          <t> </t>
        </is>
      </c>
      <c r="H107" s="8" t="inlineStr">
        <is>
          <t> </t>
        </is>
      </c>
      <c r="I107" s="8" t="n"/>
      <c r="J107" s="10" t="inlineStr">
        <is>
          <t> </t>
        </is>
      </c>
      <c r="K107" s="10" t="inlineStr">
        <is>
          <t> </t>
        </is>
      </c>
      <c r="L107" s="10" t="inlineStr">
        <is>
          <t> </t>
        </is>
      </c>
      <c r="M107" s="8" t="inlineStr">
        <is>
          <t> </t>
        </is>
      </c>
      <c r="N107" s="11" t="n"/>
      <c r="O107" s="12" t="n"/>
      <c r="P107" s="12" t="n"/>
      <c r="Q107" s="13" t="n">
        <v>0</v>
      </c>
      <c r="R107" s="14" t="inlineStr">
        <is>
          <t>Kg.</t>
        </is>
      </c>
      <c r="S107" s="14" t="n">
        <v>0</v>
      </c>
      <c r="T107" s="14" t="n"/>
      <c r="U107" s="14" t="inlineStr">
        <is>
          <t> </t>
        </is>
      </c>
      <c r="V107" s="455">
        <f>Q107-S107</f>
        <v/>
      </c>
      <c r="W107" s="482">
        <f>Y107+AD107+AG107+AJ107+AM107+AP107+AS107+AV107+AY107+BB107+BE107+BH107+BK107</f>
        <v/>
      </c>
      <c r="X107" s="457" t="n">
        <v>0</v>
      </c>
      <c r="Y107" s="458">
        <f>V107-X107-Z107-AA107</f>
        <v/>
      </c>
      <c r="Z107" s="459" t="n">
        <v>0</v>
      </c>
      <c r="AA107" s="462" t="n">
        <v>0</v>
      </c>
      <c r="AB107" s="14" t="n"/>
      <c r="AC107" s="14" t="inlineStr">
        <is>
          <t> </t>
        </is>
      </c>
      <c r="AD107" s="14" t="n">
        <v>0</v>
      </c>
      <c r="AE107" s="14" t="n"/>
      <c r="AF107" s="14" t="inlineStr">
        <is>
          <t> </t>
        </is>
      </c>
      <c r="AG107" s="14" t="n">
        <v>0</v>
      </c>
      <c r="AH107" s="14" t="n"/>
      <c r="AI107" s="14" t="inlineStr">
        <is>
          <t> </t>
        </is>
      </c>
      <c r="AJ107" s="14" t="n">
        <v>0</v>
      </c>
      <c r="AK107" s="14" t="n"/>
      <c r="AL107" s="14" t="inlineStr">
        <is>
          <t> </t>
        </is>
      </c>
      <c r="AM107" s="14" t="n">
        <v>0</v>
      </c>
      <c r="AN107" s="14" t="n"/>
      <c r="AO107" s="14" t="inlineStr">
        <is>
          <t> </t>
        </is>
      </c>
      <c r="AP107" s="14" t="n">
        <v>0</v>
      </c>
      <c r="AQ107" s="14" t="n"/>
      <c r="AR107" s="14" t="inlineStr">
        <is>
          <t> </t>
        </is>
      </c>
      <c r="AS107" s="14" t="n">
        <v>0</v>
      </c>
      <c r="AT107" s="14" t="n"/>
      <c r="AU107" s="14" t="inlineStr">
        <is>
          <t> </t>
        </is>
      </c>
      <c r="AV107" s="14" t="n">
        <v>0</v>
      </c>
      <c r="AW107" s="14" t="n"/>
      <c r="AX107" s="14" t="inlineStr">
        <is>
          <t> </t>
        </is>
      </c>
      <c r="AY107" s="14" t="n">
        <v>0</v>
      </c>
      <c r="AZ107" s="14" t="n"/>
      <c r="BA107" s="14" t="inlineStr">
        <is>
          <t> </t>
        </is>
      </c>
      <c r="BB107" s="14" t="n">
        <v>0</v>
      </c>
      <c r="BC107" s="14" t="n"/>
      <c r="BD107" s="14" t="inlineStr">
        <is>
          <t> </t>
        </is>
      </c>
      <c r="BE107" s="14" t="n">
        <v>0</v>
      </c>
      <c r="BF107" s="14" t="n"/>
      <c r="BG107" s="14" t="inlineStr">
        <is>
          <t> </t>
        </is>
      </c>
      <c r="BH107" s="14" t="n">
        <v>0</v>
      </c>
      <c r="BI107" s="14" t="n"/>
      <c r="BJ107" s="14" t="inlineStr">
        <is>
          <t> </t>
        </is>
      </c>
      <c r="BK107" s="14" t="n">
        <v>0</v>
      </c>
    </row>
    <row r="108" ht="11.4" customHeight="1">
      <c r="A108" s="8" t="n"/>
      <c r="B108" s="9" t="inlineStr">
        <is>
          <t> </t>
        </is>
      </c>
      <c r="C108" s="8" t="inlineStr">
        <is>
          <t> </t>
        </is>
      </c>
      <c r="D108" s="8" t="inlineStr">
        <is>
          <t> </t>
        </is>
      </c>
      <c r="E108" s="8" t="inlineStr">
        <is>
          <t> </t>
        </is>
      </c>
      <c r="F108" s="8" t="inlineStr">
        <is>
          <t> </t>
        </is>
      </c>
      <c r="G108" s="10" t="inlineStr">
        <is>
          <t> </t>
        </is>
      </c>
      <c r="H108" s="8" t="inlineStr">
        <is>
          <t> </t>
        </is>
      </c>
      <c r="I108" s="8" t="n"/>
      <c r="J108" s="10" t="inlineStr">
        <is>
          <t> </t>
        </is>
      </c>
      <c r="K108" s="10" t="inlineStr">
        <is>
          <t> </t>
        </is>
      </c>
      <c r="L108" s="10" t="inlineStr">
        <is>
          <t> </t>
        </is>
      </c>
      <c r="M108" s="8" t="inlineStr">
        <is>
          <t> </t>
        </is>
      </c>
      <c r="N108" s="11" t="n"/>
      <c r="O108" s="12" t="n"/>
      <c r="P108" s="12" t="n"/>
      <c r="Q108" s="13" t="n">
        <v>0</v>
      </c>
      <c r="R108" s="14" t="inlineStr">
        <is>
          <t>Kg.</t>
        </is>
      </c>
      <c r="S108" s="14" t="n">
        <v>0</v>
      </c>
      <c r="T108" s="14" t="n"/>
      <c r="U108" s="14" t="inlineStr">
        <is>
          <t> </t>
        </is>
      </c>
      <c r="V108" s="455">
        <f>Q108-S108</f>
        <v/>
      </c>
      <c r="W108" s="482">
        <f>Y108+AD108+AG108+AJ108+AM108+AP108+AS108+AV108+AY108+BB108+BE108+BH108+BK108</f>
        <v/>
      </c>
      <c r="X108" s="457" t="n">
        <v>0</v>
      </c>
      <c r="Y108" s="458">
        <f>V108-X108-Z108-AA108</f>
        <v/>
      </c>
      <c r="Z108" s="459" t="n">
        <v>0</v>
      </c>
      <c r="AA108" s="462" t="n">
        <v>0</v>
      </c>
      <c r="AB108" s="14" t="n"/>
      <c r="AC108" s="14" t="inlineStr">
        <is>
          <t> </t>
        </is>
      </c>
      <c r="AD108" s="14" t="n">
        <v>0</v>
      </c>
      <c r="AE108" s="14" t="n"/>
      <c r="AF108" s="14" t="inlineStr">
        <is>
          <t> </t>
        </is>
      </c>
      <c r="AG108" s="14" t="n">
        <v>0</v>
      </c>
      <c r="AH108" s="14" t="n"/>
      <c r="AI108" s="14" t="inlineStr">
        <is>
          <t> </t>
        </is>
      </c>
      <c r="AJ108" s="14" t="n">
        <v>0</v>
      </c>
      <c r="AK108" s="14" t="n"/>
      <c r="AL108" s="14" t="inlineStr">
        <is>
          <t> </t>
        </is>
      </c>
      <c r="AM108" s="14" t="n">
        <v>0</v>
      </c>
      <c r="AN108" s="14" t="n"/>
      <c r="AO108" s="14" t="inlineStr">
        <is>
          <t> </t>
        </is>
      </c>
      <c r="AP108" s="14" t="n">
        <v>0</v>
      </c>
      <c r="AQ108" s="14" t="n"/>
      <c r="AR108" s="14" t="inlineStr">
        <is>
          <t> </t>
        </is>
      </c>
      <c r="AS108" s="14" t="n">
        <v>0</v>
      </c>
      <c r="AT108" s="14" t="n"/>
      <c r="AU108" s="14" t="inlineStr">
        <is>
          <t> </t>
        </is>
      </c>
      <c r="AV108" s="14" t="n">
        <v>0</v>
      </c>
      <c r="AW108" s="14" t="n"/>
      <c r="AX108" s="14" t="inlineStr">
        <is>
          <t> </t>
        </is>
      </c>
      <c r="AY108" s="14" t="n">
        <v>0</v>
      </c>
      <c r="AZ108" s="14" t="n"/>
      <c r="BA108" s="14" t="inlineStr">
        <is>
          <t> </t>
        </is>
      </c>
      <c r="BB108" s="14" t="n">
        <v>0</v>
      </c>
      <c r="BC108" s="14" t="n"/>
      <c r="BD108" s="14" t="inlineStr">
        <is>
          <t> </t>
        </is>
      </c>
      <c r="BE108" s="14" t="n">
        <v>0</v>
      </c>
      <c r="BF108" s="14" t="n"/>
      <c r="BG108" s="14" t="inlineStr">
        <is>
          <t> </t>
        </is>
      </c>
      <c r="BH108" s="14" t="n">
        <v>0</v>
      </c>
      <c r="BI108" s="14" t="n"/>
      <c r="BJ108" s="14" t="inlineStr">
        <is>
          <t> </t>
        </is>
      </c>
      <c r="BK108" s="14" t="n">
        <v>0</v>
      </c>
    </row>
    <row r="109" ht="11.4" customHeight="1">
      <c r="A109" s="8" t="n"/>
      <c r="B109" s="9" t="inlineStr">
        <is>
          <t> </t>
        </is>
      </c>
      <c r="C109" s="8" t="inlineStr">
        <is>
          <t> </t>
        </is>
      </c>
      <c r="D109" s="8" t="inlineStr">
        <is>
          <t> </t>
        </is>
      </c>
      <c r="E109" s="8" t="inlineStr">
        <is>
          <t> </t>
        </is>
      </c>
      <c r="F109" s="8" t="inlineStr">
        <is>
          <t> </t>
        </is>
      </c>
      <c r="G109" s="10" t="inlineStr">
        <is>
          <t> </t>
        </is>
      </c>
      <c r="H109" s="8" t="inlineStr">
        <is>
          <t> </t>
        </is>
      </c>
      <c r="I109" s="8" t="n"/>
      <c r="J109" s="10" t="inlineStr">
        <is>
          <t> </t>
        </is>
      </c>
      <c r="K109" s="10" t="inlineStr">
        <is>
          <t> </t>
        </is>
      </c>
      <c r="L109" s="10" t="inlineStr">
        <is>
          <t> </t>
        </is>
      </c>
      <c r="M109" s="8" t="inlineStr">
        <is>
          <t> </t>
        </is>
      </c>
      <c r="N109" s="11" t="n"/>
      <c r="O109" s="12" t="n"/>
      <c r="P109" s="12" t="n"/>
      <c r="Q109" s="13" t="n">
        <v>0</v>
      </c>
      <c r="R109" s="14" t="inlineStr">
        <is>
          <t>Kg.</t>
        </is>
      </c>
      <c r="S109" s="14" t="n">
        <v>0</v>
      </c>
      <c r="T109" s="14" t="n"/>
      <c r="U109" s="14" t="inlineStr">
        <is>
          <t> </t>
        </is>
      </c>
      <c r="V109" s="455">
        <f>Q109-S109</f>
        <v/>
      </c>
      <c r="W109" s="482">
        <f>Y109+AD109+AG109+AJ109+AM109+AP109+AS109+AV109+AY109+BB109+BE109+BH109+BK109</f>
        <v/>
      </c>
      <c r="X109" s="457" t="n">
        <v>0</v>
      </c>
      <c r="Y109" s="458">
        <f>V109-X109-Z109-AA109</f>
        <v/>
      </c>
      <c r="Z109" s="459" t="n">
        <v>0</v>
      </c>
      <c r="AA109" s="462" t="n">
        <v>0</v>
      </c>
      <c r="AB109" s="14" t="n"/>
      <c r="AC109" s="14" t="inlineStr">
        <is>
          <t> </t>
        </is>
      </c>
      <c r="AD109" s="14" t="n">
        <v>0</v>
      </c>
      <c r="AE109" s="14" t="n"/>
      <c r="AF109" s="14" t="inlineStr">
        <is>
          <t> </t>
        </is>
      </c>
      <c r="AG109" s="14" t="n">
        <v>0</v>
      </c>
      <c r="AH109" s="14" t="n"/>
      <c r="AI109" s="14" t="inlineStr">
        <is>
          <t> </t>
        </is>
      </c>
      <c r="AJ109" s="14" t="n">
        <v>0</v>
      </c>
      <c r="AK109" s="14" t="n"/>
      <c r="AL109" s="14" t="inlineStr">
        <is>
          <t> </t>
        </is>
      </c>
      <c r="AM109" s="14" t="n">
        <v>0</v>
      </c>
      <c r="AN109" s="14" t="n"/>
      <c r="AO109" s="14" t="inlineStr">
        <is>
          <t> </t>
        </is>
      </c>
      <c r="AP109" s="14" t="n">
        <v>0</v>
      </c>
      <c r="AQ109" s="14" t="n"/>
      <c r="AR109" s="14" t="inlineStr">
        <is>
          <t> </t>
        </is>
      </c>
      <c r="AS109" s="14" t="n">
        <v>0</v>
      </c>
      <c r="AT109" s="14" t="n"/>
      <c r="AU109" s="14" t="inlineStr">
        <is>
          <t> </t>
        </is>
      </c>
      <c r="AV109" s="14" t="n">
        <v>0</v>
      </c>
      <c r="AW109" s="14" t="n"/>
      <c r="AX109" s="14" t="inlineStr">
        <is>
          <t> </t>
        </is>
      </c>
      <c r="AY109" s="14" t="n">
        <v>0</v>
      </c>
      <c r="AZ109" s="14" t="n"/>
      <c r="BA109" s="14" t="inlineStr">
        <is>
          <t> </t>
        </is>
      </c>
      <c r="BB109" s="14" t="n">
        <v>0</v>
      </c>
      <c r="BC109" s="14" t="n"/>
      <c r="BD109" s="14" t="inlineStr">
        <is>
          <t> </t>
        </is>
      </c>
      <c r="BE109" s="14" t="n">
        <v>0</v>
      </c>
      <c r="BF109" s="14" t="n"/>
      <c r="BG109" s="14" t="inlineStr">
        <is>
          <t> </t>
        </is>
      </c>
      <c r="BH109" s="14" t="n">
        <v>0</v>
      </c>
      <c r="BI109" s="14" t="n"/>
      <c r="BJ109" s="14" t="inlineStr">
        <is>
          <t> </t>
        </is>
      </c>
      <c r="BK109" s="14" t="n">
        <v>0</v>
      </c>
    </row>
  </sheetData>
  <autoFilter ref="A1:BK109"/>
  <conditionalFormatting sqref="A2:BK109">
    <cfRule type="expression" priority="1" dxfId="0" stopIfTrue="0">
      <formula>MOD(ROW(),2)=0</formula>
    </cfRule>
  </conditionalFormatting>
  <conditionalFormatting sqref="W2:W109">
    <cfRule type="cellIs" priority="2" operator="lessThan" dxfId="1">
      <formula>0</formula>
    </cfRule>
  </conditionalFormatting>
  <conditionalFormatting sqref="X2:X109">
    <cfRule type="cellIs" priority="3" operator="greaterThan" dxfId="2">
      <formula>0</formula>
    </cfRule>
  </conditionalFormatting>
  <conditionalFormatting sqref="AA2:AA109">
    <cfRule type="cellIs" priority="4" operator="greaterThan" dxfId="1">
      <formula>0</formula>
    </cfRule>
  </conditionalFormatting>
  <pageMargins left="0.25" right="0.25" top="0.75" bottom="0.75" header="0.3" footer="0.3"/>
  <pageSetup orientation="landscape" scale="72" fitToHeight="0"/>
</worksheet>
</file>

<file path=xl/worksheets/sheet5.xml><?xml version="1.0" encoding="utf-8"?>
<worksheet xmlns="http://schemas.openxmlformats.org/spreadsheetml/2006/main">
  <sheetPr>
    <tabColor rgb="00217346"/>
    <outlinePr summaryBelow="1" summaryRight="1"/>
    <pageSetUpPr fitToPage="1"/>
  </sheetPr>
  <dimension ref="A1:BC833"/>
  <sheetViews>
    <sheetView workbookViewId="0">
      <pane xSplit="6" ySplit="1" topLeftCell="G2" activePane="bottomRight" state="frozen"/>
      <selection pane="topRight"/>
      <selection pane="bottomLeft"/>
      <selection pane="bottomRight" activeCell="F38" sqref="F38"/>
    </sheetView>
  </sheetViews>
  <sheetFormatPr baseColWidth="8" defaultColWidth="8.88671875" defaultRowHeight="11.4" customHeight="1"/>
  <cols>
    <col width="12" customWidth="1" style="54" min="1" max="1"/>
    <col hidden="1" outlineLevel="1" width="12" customWidth="1" style="54" min="2" max="3"/>
    <col width="12" customWidth="1" min="3" max="3"/>
    <col collapsed="1" width="12" customWidth="1" style="54" min="4" max="4"/>
    <col width="12" customWidth="1" style="54" min="5" max="5"/>
    <col width="42" customWidth="1" style="54" min="6" max="6"/>
    <col width="12" customWidth="1" style="54" min="7" max="7"/>
    <col width="12" bestFit="1" customWidth="1" style="54" min="8" max="8"/>
    <col width="12" customWidth="1" style="54" min="9" max="9"/>
    <col hidden="1" outlineLevel="1" width="12" customWidth="1" style="54" min="10" max="12"/>
    <col width="12" customWidth="1" min="11" max="11"/>
    <col width="12" customWidth="1" min="12" max="12"/>
    <col collapsed="1" width="12" customWidth="1" style="54" min="13" max="13"/>
    <col hidden="1" outlineLevel="1" width="12" customWidth="1" style="54" min="14" max="14"/>
    <col collapsed="1" width="12" customWidth="1" style="54" min="15" max="15"/>
    <col width="12" customWidth="1" style="54" min="16" max="16"/>
    <col hidden="1" outlineLevel="1" width="12" customWidth="1" style="54" min="17" max="18"/>
    <col width="12" customWidth="1" min="18" max="18"/>
    <col collapsed="1" width="12" customWidth="1" style="54" min="19" max="19"/>
    <col hidden="1" outlineLevel="1" width="12" customWidth="1" style="54" min="20" max="26"/>
    <col hidden="1" outlineLevel="1" width="12" customWidth="1" min="21" max="21"/>
    <col hidden="1" outlineLevel="1" width="12" customWidth="1" min="22" max="22"/>
    <col hidden="1" outlineLevel="1" width="12" customWidth="1" min="23" max="23"/>
    <col hidden="1" outlineLevel="1" width="12" customWidth="1" min="24" max="24"/>
    <col hidden="1" outlineLevel="1" width="12" customWidth="1" min="25" max="25"/>
    <col hidden="1" outlineLevel="1" width="12" customWidth="1" min="26" max="26"/>
    <col hidden="1" outlineLevel="1" width="12" customWidth="1" style="54" min="27" max="27"/>
    <col hidden="1" outlineLevel="1" width="12" customWidth="1" style="54" min="28" max="55"/>
    <col hidden="1" outlineLevel="1" width="12" customWidth="1" min="29" max="29"/>
    <col hidden="1" outlineLevel="1" width="12" customWidth="1" min="30" max="30"/>
    <col hidden="1" outlineLevel="1" width="12" customWidth="1" min="31" max="31"/>
    <col hidden="1" outlineLevel="1" width="12" customWidth="1" min="32" max="32"/>
    <col hidden="1" outlineLevel="1" width="12" customWidth="1" min="33" max="33"/>
    <col hidden="1" outlineLevel="1" width="12" customWidth="1" min="34" max="34"/>
    <col hidden="1" outlineLevel="1" width="12" customWidth="1" min="35" max="35"/>
    <col hidden="1" outlineLevel="1" width="12" customWidth="1" min="36" max="36"/>
    <col hidden="1" outlineLevel="1" width="12" customWidth="1" min="37" max="37"/>
    <col hidden="1" outlineLevel="1" width="12" customWidth="1" min="38" max="38"/>
    <col hidden="1" outlineLevel="1" width="12" customWidth="1" min="39" max="39"/>
    <col hidden="1" outlineLevel="1" width="12" customWidth="1" min="40" max="40"/>
    <col hidden="1" outlineLevel="1" width="12" customWidth="1" min="41" max="41"/>
    <col hidden="1" outlineLevel="1" width="12" customWidth="1" min="42" max="42"/>
    <col hidden="1" outlineLevel="1" width="12" customWidth="1" min="43" max="43"/>
    <col hidden="1" outlineLevel="1" width="12" customWidth="1" min="44" max="44"/>
    <col hidden="1" outlineLevel="1" width="12" customWidth="1" min="45" max="45"/>
    <col hidden="1" outlineLevel="1" width="12" customWidth="1" min="46" max="46"/>
    <col hidden="1" outlineLevel="1" width="12" customWidth="1" min="47" max="47"/>
    <col hidden="1" outlineLevel="1" width="12" customWidth="1" min="48" max="48"/>
    <col hidden="1" outlineLevel="1" width="12" customWidth="1" min="49" max="49"/>
    <col hidden="1" outlineLevel="1" width="12" customWidth="1" min="50" max="50"/>
    <col hidden="1" outlineLevel="1" width="12" customWidth="1" min="51" max="51"/>
    <col hidden="1" outlineLevel="1" width="12" customWidth="1" min="52" max="52"/>
    <col hidden="1" outlineLevel="1" width="12" customWidth="1" min="53" max="53"/>
    <col hidden="1" outlineLevel="1" width="12" customWidth="1" min="54" max="54"/>
    <col hidden="1" outlineLevel="1" width="12" customWidth="1" min="55" max="55"/>
    <col collapsed="1" width="8.88671875" customWidth="1" style="54" min="56" max="56"/>
    <col width="8.88671875" customWidth="1" style="54" min="57" max="16384"/>
  </cols>
  <sheetData>
    <row r="1" ht="34" customHeight="1">
      <c r="A1" s="446" t="inlineStr">
        <is>
          <t xml:space="preserve">Item Category </t>
        </is>
      </c>
      <c r="B1" s="446" t="inlineStr">
        <is>
          <t>Rec. Date</t>
        </is>
      </c>
      <c r="C1" s="446" t="inlineStr">
        <is>
          <t>Doc. No.</t>
        </is>
      </c>
      <c r="D1" s="446" t="inlineStr">
        <is>
          <t xml:space="preserve">Item Code </t>
        </is>
      </c>
      <c r="E1" s="446" t="inlineStr">
        <is>
          <t>Batch No.</t>
        </is>
      </c>
      <c r="F1" s="446" t="inlineStr">
        <is>
          <t>Item Name</t>
        </is>
      </c>
      <c r="G1" s="449" t="inlineStr">
        <is>
          <t>MFG. D.</t>
        </is>
      </c>
      <c r="H1" s="449" t="inlineStr">
        <is>
          <t xml:space="preserve">Exp. D. </t>
        </is>
      </c>
      <c r="I1" s="446" t="inlineStr">
        <is>
          <t>Remark</t>
        </is>
      </c>
      <c r="J1" s="451" t="inlineStr">
        <is>
          <t>Received QTY</t>
        </is>
      </c>
      <c r="K1" s="451" t="inlineStr">
        <is>
          <t>Sampled Qty</t>
        </is>
      </c>
      <c r="L1" s="451" t="inlineStr">
        <is>
          <t>Bigening Qty</t>
        </is>
      </c>
      <c r="M1" s="451" t="inlineStr">
        <is>
          <t>Unit</t>
        </is>
      </c>
      <c r="N1" s="452" t="inlineStr">
        <is>
          <t>Total stock Qty</t>
        </is>
      </c>
      <c r="O1" s="452" t="inlineStr">
        <is>
          <t xml:space="preserve">Current Released </t>
        </is>
      </c>
      <c r="P1" s="452" t="inlineStr">
        <is>
          <t>Quarantine</t>
        </is>
      </c>
      <c r="Q1" s="452" t="inlineStr">
        <is>
          <t xml:space="preserve">Released </t>
        </is>
      </c>
      <c r="R1" s="452" t="inlineStr">
        <is>
          <t xml:space="preserve">Restricted </t>
        </is>
      </c>
      <c r="S1" s="452" t="inlineStr">
        <is>
          <t>Reject</t>
        </is>
      </c>
      <c r="T1" s="454" t="inlineStr">
        <is>
          <t>Date (1)</t>
        </is>
      </c>
      <c r="U1" s="454" t="inlineStr">
        <is>
          <t>Doc No. (1)</t>
        </is>
      </c>
      <c r="V1" s="454" t="inlineStr">
        <is>
          <t>Qty (1)</t>
        </is>
      </c>
      <c r="W1" s="454" t="inlineStr">
        <is>
          <t>Date (2)</t>
        </is>
      </c>
      <c r="X1" s="454" t="inlineStr">
        <is>
          <t>Doc No. (2)</t>
        </is>
      </c>
      <c r="Y1" s="454" t="inlineStr">
        <is>
          <t>Qty (2)</t>
        </is>
      </c>
      <c r="Z1" s="454" t="inlineStr">
        <is>
          <t>Date (3)</t>
        </is>
      </c>
      <c r="AA1" s="454" t="inlineStr">
        <is>
          <t>Doc No. (3)</t>
        </is>
      </c>
      <c r="AB1" s="454" t="inlineStr">
        <is>
          <t>Qty (3)</t>
        </is>
      </c>
      <c r="AC1" s="454" t="inlineStr">
        <is>
          <t>Date (4)</t>
        </is>
      </c>
      <c r="AD1" s="454" t="inlineStr">
        <is>
          <t>Doc No. (4)</t>
        </is>
      </c>
      <c r="AE1" s="454" t="inlineStr">
        <is>
          <t>Qty (4)</t>
        </is>
      </c>
      <c r="AF1" s="454" t="inlineStr">
        <is>
          <t>Date (5)</t>
        </is>
      </c>
      <c r="AG1" s="454" t="inlineStr">
        <is>
          <t>Doc No. (5)</t>
        </is>
      </c>
      <c r="AH1" s="454" t="inlineStr">
        <is>
          <t>Qty (5)</t>
        </is>
      </c>
      <c r="AI1" s="454" t="inlineStr">
        <is>
          <t>Date (6)</t>
        </is>
      </c>
      <c r="AJ1" s="454" t="inlineStr">
        <is>
          <t>Doc No. (6)</t>
        </is>
      </c>
      <c r="AK1" s="454" t="inlineStr">
        <is>
          <t>Qty (6)</t>
        </is>
      </c>
      <c r="AL1" s="454" t="inlineStr">
        <is>
          <t>Date (7)</t>
        </is>
      </c>
      <c r="AM1" s="454" t="inlineStr">
        <is>
          <t>Doc No. (7)</t>
        </is>
      </c>
      <c r="AN1" s="454" t="inlineStr">
        <is>
          <t>Qty (7)</t>
        </is>
      </c>
      <c r="AO1" s="454" t="inlineStr">
        <is>
          <t>Date (8)</t>
        </is>
      </c>
      <c r="AP1" s="454" t="inlineStr">
        <is>
          <t>Doc No. (8)</t>
        </is>
      </c>
      <c r="AQ1" s="454" t="inlineStr">
        <is>
          <t>Qty (8)</t>
        </is>
      </c>
      <c r="AR1" s="454" t="inlineStr">
        <is>
          <t>Date (9)</t>
        </is>
      </c>
      <c r="AS1" s="454" t="inlineStr">
        <is>
          <t>Doc No. (9)</t>
        </is>
      </c>
      <c r="AT1" s="454" t="inlineStr">
        <is>
          <t>Qty (9)</t>
        </is>
      </c>
      <c r="AU1" s="454" t="inlineStr">
        <is>
          <t>Date (10)</t>
        </is>
      </c>
      <c r="AV1" s="454" t="inlineStr">
        <is>
          <t>Doc No. (10)</t>
        </is>
      </c>
      <c r="AW1" s="454" t="inlineStr">
        <is>
          <t>Qty (10)</t>
        </is>
      </c>
      <c r="AX1" s="454" t="inlineStr">
        <is>
          <t>Date (11)</t>
        </is>
      </c>
      <c r="AY1" s="454" t="inlineStr">
        <is>
          <t>Doc No. (11)</t>
        </is>
      </c>
      <c r="AZ1" s="454" t="inlineStr">
        <is>
          <t>Qty (11)</t>
        </is>
      </c>
      <c r="BA1" s="454" t="inlineStr">
        <is>
          <t>Date (12)</t>
        </is>
      </c>
      <c r="BB1" s="454" t="inlineStr">
        <is>
          <t>Doc No. (12)</t>
        </is>
      </c>
      <c r="BC1" s="454" t="inlineStr">
        <is>
          <t>Qty (12)</t>
        </is>
      </c>
    </row>
    <row r="2" ht="11.4" customHeight="1">
      <c r="A2" s="55" t="inlineStr">
        <is>
          <t xml:space="preserve">Inner </t>
        </is>
      </c>
      <c r="B2" s="55" t="n"/>
      <c r="C2" s="55" t="n"/>
      <c r="D2" s="55" t="inlineStr">
        <is>
          <t>BP0014</t>
        </is>
      </c>
      <c r="E2" s="55" t="inlineStr">
        <is>
          <t>25IBP009</t>
        </is>
      </c>
      <c r="F2" s="55" t="inlineStr">
        <is>
          <t>Inner filled tube 100*18mm FAS Chlorex 2%</t>
        </is>
      </c>
      <c r="G2" s="71" t="n">
        <v>45748</v>
      </c>
      <c r="H2" s="71" t="n">
        <v>46844</v>
      </c>
      <c r="I2" s="55" t="n"/>
      <c r="J2" s="55" t="n">
        <v>96</v>
      </c>
      <c r="K2" s="55" t="n"/>
      <c r="L2" s="55">
        <f>J2-K2</f>
        <v/>
      </c>
      <c r="M2" s="55" t="inlineStr">
        <is>
          <t>No.</t>
        </is>
      </c>
      <c r="N2" s="55">
        <f>P2+Q2+R2+S2</f>
        <v/>
      </c>
      <c r="O2" s="57">
        <f>Q2+V2+Y2+AB2+AE2+AH2+AK2+AN2+AQ2+AT2+AW2+AZ2+BC2</f>
        <v/>
      </c>
      <c r="P2" s="58" t="n"/>
      <c r="Q2" s="59">
        <f>L2-S2-R2-P2</f>
        <v/>
      </c>
      <c r="R2" s="60" t="n"/>
      <c r="S2" s="61" t="n"/>
      <c r="T2" s="55" t="inlineStr">
        <is>
          <t>11.11.2025</t>
        </is>
      </c>
      <c r="U2" s="55" t="n">
        <v>19</v>
      </c>
      <c r="V2" s="55" t="n">
        <v>-10</v>
      </c>
      <c r="W2" s="55" t="inlineStr">
        <is>
          <t>11.11.2025</t>
        </is>
      </c>
      <c r="X2" s="55" t="n">
        <v>20</v>
      </c>
      <c r="Y2" s="55" t="n">
        <v>-10</v>
      </c>
      <c r="Z2" s="55" t="n"/>
      <c r="AA2" s="55" t="n"/>
      <c r="AB2" s="55" t="n"/>
      <c r="AC2" s="55" t="n"/>
      <c r="AD2" s="55" t="n"/>
      <c r="AE2" s="55" t="n"/>
      <c r="AF2" s="55" t="n"/>
      <c r="AG2" s="55" t="n"/>
      <c r="AH2" s="55" t="n"/>
      <c r="AI2" s="55" t="n"/>
      <c r="AJ2" s="55" t="n"/>
      <c r="AK2" s="55" t="n"/>
      <c r="AL2" s="55" t="n"/>
      <c r="AM2" s="55" t="n"/>
      <c r="AN2" s="55" t="n"/>
      <c r="AO2" s="55" t="n"/>
      <c r="AP2" s="55" t="n"/>
      <c r="AQ2" s="55" t="n"/>
      <c r="AR2" s="55" t="n"/>
      <c r="AS2" s="55" t="n"/>
      <c r="AT2" s="55" t="n"/>
      <c r="AU2" s="55" t="n"/>
      <c r="AV2" s="55" t="n"/>
      <c r="AW2" s="55" t="n"/>
      <c r="AX2" s="55" t="n"/>
      <c r="AY2" s="55" t="n"/>
      <c r="AZ2" s="55" t="n"/>
      <c r="BA2" s="55" t="n"/>
      <c r="BB2" s="55" t="n"/>
      <c r="BC2" s="55" t="n"/>
    </row>
    <row r="3" ht="11.4" customHeight="1">
      <c r="A3" s="55" t="inlineStr">
        <is>
          <t xml:space="preserve">Inner </t>
        </is>
      </c>
      <c r="B3" s="55" t="n"/>
      <c r="C3" s="55" t="n"/>
      <c r="D3" s="55" t="inlineStr">
        <is>
          <t>BP0014</t>
        </is>
      </c>
      <c r="E3" s="55" t="inlineStr">
        <is>
          <t>25IBP013</t>
        </is>
      </c>
      <c r="F3" s="55" t="inlineStr">
        <is>
          <t>Inner filled tube 100*18mm FAS Chlorex 2%</t>
        </is>
      </c>
      <c r="G3" s="71" t="n">
        <v>45778</v>
      </c>
      <c r="H3" s="71" t="n">
        <v>46874</v>
      </c>
      <c r="I3" s="55" t="n"/>
      <c r="J3" s="55" t="n">
        <v>55100</v>
      </c>
      <c r="K3" s="55" t="n"/>
      <c r="L3" s="55">
        <f>J3-K3</f>
        <v/>
      </c>
      <c r="M3" s="55" t="inlineStr">
        <is>
          <t>No.</t>
        </is>
      </c>
      <c r="N3" s="55">
        <f>P3+Q3+R3+S3</f>
        <v/>
      </c>
      <c r="O3" s="57">
        <f>Q3+V3+Y3+AB3+AE3+AH3+AK3+AN3+AQ3+AT3+AW3+AZ3+BC3</f>
        <v/>
      </c>
      <c r="P3" s="58" t="n"/>
      <c r="Q3" s="59">
        <f>L3-S3-R3-P3</f>
        <v/>
      </c>
      <c r="R3" s="60" t="n"/>
      <c r="S3" s="61" t="n"/>
      <c r="T3" s="55" t="inlineStr">
        <is>
          <t>29.06.2025</t>
        </is>
      </c>
      <c r="U3" s="55" t="inlineStr">
        <is>
          <t>L25F007</t>
        </is>
      </c>
      <c r="V3" s="55" t="n">
        <v>-55100</v>
      </c>
      <c r="W3" s="55" t="inlineStr">
        <is>
          <t>14.07.2025</t>
        </is>
      </c>
      <c r="X3" s="55" t="inlineStr">
        <is>
          <t>R-L25F007</t>
        </is>
      </c>
      <c r="Y3" s="55" t="n">
        <v>137</v>
      </c>
      <c r="Z3" s="55" t="n"/>
      <c r="AA3" s="55" t="n"/>
      <c r="AB3" s="55" t="n"/>
      <c r="AC3" s="55" t="n"/>
      <c r="AD3" s="55" t="n"/>
      <c r="AE3" s="55" t="n"/>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row>
    <row r="4" ht="11.4" customHeight="1">
      <c r="A4" s="55" t="inlineStr">
        <is>
          <t xml:space="preserve">Inner </t>
        </is>
      </c>
      <c r="B4" s="55" t="n"/>
      <c r="C4" s="55" t="n"/>
      <c r="D4" s="55" t="inlineStr">
        <is>
          <t>BP0016</t>
        </is>
      </c>
      <c r="E4" s="55" t="inlineStr">
        <is>
          <t>24IBP019</t>
        </is>
      </c>
      <c r="F4" s="55" t="inlineStr">
        <is>
          <t>Inner filled tube-FAS Chlorex 2% Sterile Solution-118X23mm</t>
        </is>
      </c>
      <c r="G4" s="71" t="n">
        <v>45474</v>
      </c>
      <c r="H4" s="71" t="n">
        <v>46569</v>
      </c>
      <c r="I4" s="55" t="n"/>
      <c r="J4" s="55" t="n">
        <v>12345</v>
      </c>
      <c r="K4" s="55" t="n"/>
      <c r="L4" s="55">
        <f>J4-K4</f>
        <v/>
      </c>
      <c r="M4" s="55" t="inlineStr">
        <is>
          <t>No.</t>
        </is>
      </c>
      <c r="N4" s="55">
        <f>P4+Q4+R4+S4</f>
        <v/>
      </c>
      <c r="O4" s="57">
        <f>Q4+V4+Y4+AB4+AE4+AH4+AK4+AN4+AQ4+AT4+AW4+AZ4+BC4</f>
        <v/>
      </c>
      <c r="P4" s="58" t="n"/>
      <c r="Q4" s="59">
        <f>L4-S4-R4-P4</f>
        <v/>
      </c>
      <c r="R4" s="60" t="n"/>
      <c r="S4" s="61" t="n"/>
      <c r="T4" s="55" t="inlineStr">
        <is>
          <t>20.07.2025</t>
        </is>
      </c>
      <c r="U4" s="55" t="inlineStr">
        <is>
          <t>L25G007</t>
        </is>
      </c>
      <c r="V4" s="55" t="n">
        <v>-12345</v>
      </c>
      <c r="W4" s="55" t="inlineStr">
        <is>
          <t>23.07.2025</t>
        </is>
      </c>
      <c r="X4" s="55" t="inlineStr">
        <is>
          <t>R-L25G007</t>
        </is>
      </c>
      <c r="Y4" s="55" t="n">
        <v>93</v>
      </c>
      <c r="Z4" s="55" t="inlineStr">
        <is>
          <t>11.11.2025</t>
        </is>
      </c>
      <c r="AA4" s="55" t="n">
        <v>27</v>
      </c>
      <c r="AB4" s="55" t="n">
        <v>-10</v>
      </c>
      <c r="AC4" s="55" t="inlineStr">
        <is>
          <t>11.11.2025</t>
        </is>
      </c>
      <c r="AD4" s="55" t="n">
        <v>26</v>
      </c>
      <c r="AE4" s="55" t="n">
        <v>-10</v>
      </c>
      <c r="AF4" s="55" t="n"/>
      <c r="AG4" s="55" t="n"/>
      <c r="AH4" s="55" t="n"/>
      <c r="AI4" s="55" t="n"/>
      <c r="AJ4" s="55" t="n"/>
      <c r="AK4" s="55" t="n"/>
      <c r="AL4" s="55" t="n"/>
      <c r="AM4" s="55" t="n"/>
      <c r="AN4" s="55" t="n"/>
      <c r="AO4" s="55" t="n"/>
      <c r="AP4" s="55" t="n"/>
      <c r="AQ4" s="55" t="n"/>
      <c r="AR4" s="55" t="n"/>
      <c r="AS4" s="55" t="n"/>
      <c r="AT4" s="55" t="n"/>
      <c r="AU4" s="55" t="n"/>
      <c r="AV4" s="55" t="n"/>
      <c r="AW4" s="55" t="n"/>
      <c r="AX4" s="55" t="n"/>
      <c r="AY4" s="55" t="n"/>
      <c r="AZ4" s="55" t="n"/>
      <c r="BA4" s="55" t="n"/>
      <c r="BB4" s="55" t="n"/>
      <c r="BC4" s="55" t="n"/>
    </row>
    <row r="5" ht="11.4" customHeight="1">
      <c r="A5" s="55" t="inlineStr">
        <is>
          <t xml:space="preserve">Inner </t>
        </is>
      </c>
      <c r="B5" s="55" t="inlineStr">
        <is>
          <t>03.08.2025</t>
        </is>
      </c>
      <c r="C5" s="55" t="n">
        <v>944</v>
      </c>
      <c r="D5" s="55" t="inlineStr">
        <is>
          <t>BP0016</t>
        </is>
      </c>
      <c r="E5" s="55" t="inlineStr">
        <is>
          <t>25IBP024</t>
        </is>
      </c>
      <c r="F5" s="55" t="inlineStr">
        <is>
          <t>Inner filled tube-FAS Chlorex 2% Sterile Solution-118X23mm</t>
        </is>
      </c>
      <c r="G5" s="71" t="n">
        <v>45839</v>
      </c>
      <c r="H5" s="71" t="n">
        <v>46935</v>
      </c>
      <c r="I5" s="55" t="inlineStr">
        <is>
          <t> </t>
        </is>
      </c>
      <c r="J5" s="55" t="n">
        <v>22850</v>
      </c>
      <c r="K5" s="55" t="n"/>
      <c r="L5" s="55" t="n">
        <v>22850</v>
      </c>
      <c r="M5" s="55" t="inlineStr">
        <is>
          <t>No.</t>
        </is>
      </c>
      <c r="N5" s="55" t="n">
        <v>22850</v>
      </c>
      <c r="O5" s="57">
        <f>Q5+V5+Y5+AB5+AE5+AH5+AK5+AN5+AQ5+AT5+AW5+AZ5+BC5</f>
        <v/>
      </c>
      <c r="P5" s="58" t="n"/>
      <c r="Q5" s="59" t="n">
        <v>22850</v>
      </c>
      <c r="R5" s="60" t="n"/>
      <c r="S5" s="61" t="n"/>
      <c r="T5" s="55" t="inlineStr">
        <is>
          <t>03.08.2025</t>
        </is>
      </c>
      <c r="U5" s="55" t="inlineStr">
        <is>
          <t>L25G012</t>
        </is>
      </c>
      <c r="V5" s="55" t="n">
        <v>-22850</v>
      </c>
      <c r="W5" s="55" t="inlineStr">
        <is>
          <t>17.08.2025</t>
        </is>
      </c>
      <c r="X5" s="55" t="inlineStr">
        <is>
          <t>R-L25G012</t>
        </is>
      </c>
      <c r="Y5" s="55" t="n">
        <v>21</v>
      </c>
      <c r="Z5" s="55" t="n"/>
      <c r="AA5" s="55" t="n"/>
      <c r="AB5" s="55" t="n"/>
      <c r="AC5" s="55" t="n"/>
      <c r="AD5" s="55" t="n"/>
      <c r="AE5" s="55" t="n"/>
      <c r="AF5" s="55" t="n"/>
      <c r="AG5" s="55" t="n"/>
      <c r="AH5" s="55" t="n"/>
      <c r="AI5" s="55" t="n"/>
      <c r="AJ5" s="55" t="n"/>
      <c r="AK5" s="55" t="n"/>
      <c r="AL5" s="55" t="n"/>
      <c r="AM5" s="55" t="n"/>
      <c r="AN5" s="55" t="n"/>
      <c r="AO5" s="55" t="n"/>
      <c r="AP5" s="55" t="n"/>
      <c r="AQ5" s="55" t="n"/>
      <c r="AR5" s="55" t="n"/>
      <c r="AS5" s="55" t="n"/>
      <c r="AT5" s="55" t="n"/>
      <c r="AU5" s="55" t="n"/>
      <c r="AV5" s="55" t="n"/>
      <c r="AW5" s="55" t="n"/>
      <c r="AX5" s="55" t="n"/>
      <c r="AY5" s="55" t="n"/>
      <c r="AZ5" s="55" t="n"/>
      <c r="BA5" s="55" t="n"/>
      <c r="BB5" s="55" t="n"/>
      <c r="BC5" s="55" t="n"/>
    </row>
    <row r="6" ht="11.4" customHeight="1">
      <c r="A6" s="55" t="inlineStr">
        <is>
          <t xml:space="preserve">Inner </t>
        </is>
      </c>
      <c r="B6" s="55" t="n"/>
      <c r="C6" s="55" t="n"/>
      <c r="D6" s="55" t="inlineStr">
        <is>
          <t>BP0017</t>
        </is>
      </c>
      <c r="E6" s="55" t="inlineStr">
        <is>
          <t>25IBP011</t>
        </is>
      </c>
      <c r="F6" s="55" t="inlineStr">
        <is>
          <t>Inner filled tube 81*15mm FAS Chlorex 2%</t>
        </is>
      </c>
      <c r="G6" s="71" t="n">
        <v>45748</v>
      </c>
      <c r="H6" s="71" t="n">
        <v>46844</v>
      </c>
      <c r="I6" s="55" t="inlineStr">
        <is>
          <t> </t>
        </is>
      </c>
      <c r="J6" s="55" t="n">
        <v>29440</v>
      </c>
      <c r="K6" s="55" t="n"/>
      <c r="L6" s="55">
        <f>J6-K6</f>
        <v/>
      </c>
      <c r="M6" s="55" t="inlineStr">
        <is>
          <t>No.</t>
        </is>
      </c>
      <c r="N6" s="55">
        <f>P6+Q6+R6+S6</f>
        <v/>
      </c>
      <c r="O6" s="57">
        <f>Q6+V6+Y6+AB6+AE6+AH6+AK6+AN6+AQ6+AT6+AW6+AZ6+BC6</f>
        <v/>
      </c>
      <c r="P6" s="58" t="n"/>
      <c r="Q6" s="59">
        <f>L6-S6-R6-P6</f>
        <v/>
      </c>
      <c r="R6" s="60" t="n"/>
      <c r="S6" s="61" t="n"/>
      <c r="T6" s="55" t="inlineStr">
        <is>
          <t>19.06.2025</t>
        </is>
      </c>
      <c r="U6" s="55" t="inlineStr">
        <is>
          <t>L25F003</t>
        </is>
      </c>
      <c r="V6" s="55" t="n">
        <v>-6000</v>
      </c>
      <c r="W6" s="55" t="inlineStr">
        <is>
          <t>22.06.2025</t>
        </is>
      </c>
      <c r="X6" s="55" t="inlineStr">
        <is>
          <t>L25F003</t>
        </is>
      </c>
      <c r="Y6" s="55" t="n">
        <v>151</v>
      </c>
      <c r="Z6" s="55" t="inlineStr">
        <is>
          <t>22.07.2025</t>
        </is>
      </c>
      <c r="AA6" s="55" t="inlineStr">
        <is>
          <t>L25G0008</t>
        </is>
      </c>
      <c r="AB6" s="55" t="n">
        <v>-10500</v>
      </c>
      <c r="AC6" s="55" t="inlineStr">
        <is>
          <t>24.07.2025</t>
        </is>
      </c>
      <c r="AD6" s="55" t="inlineStr">
        <is>
          <t>L25G010</t>
        </is>
      </c>
      <c r="AE6" s="55" t="n">
        <v>-6000</v>
      </c>
      <c r="AF6" s="55" t="inlineStr">
        <is>
          <t>29.07.2025</t>
        </is>
      </c>
      <c r="AG6" s="55" t="inlineStr">
        <is>
          <t>R-L25G010</t>
        </is>
      </c>
      <c r="AH6" s="55" t="n">
        <v>20</v>
      </c>
      <c r="AI6" s="55" t="inlineStr">
        <is>
          <t>28.07.2025</t>
        </is>
      </c>
      <c r="AJ6" s="55" t="inlineStr">
        <is>
          <t>L25G013</t>
        </is>
      </c>
      <c r="AK6" s="55" t="n">
        <v>-7091</v>
      </c>
      <c r="AL6" s="55" t="inlineStr">
        <is>
          <t>11.11.2025</t>
        </is>
      </c>
      <c r="AM6" s="55" t="n">
        <v>13</v>
      </c>
      <c r="AN6" s="55" t="n">
        <v>-10</v>
      </c>
      <c r="AO6" s="55" t="n"/>
      <c r="AP6" s="55" t="n"/>
      <c r="AQ6" s="55" t="n"/>
      <c r="AR6" s="55" t="n"/>
      <c r="AS6" s="55" t="n"/>
      <c r="AT6" s="55" t="n"/>
      <c r="AU6" s="55" t="n"/>
      <c r="AV6" s="55" t="n"/>
      <c r="AW6" s="55" t="n"/>
      <c r="AX6" s="55" t="n"/>
      <c r="AY6" s="55" t="n"/>
      <c r="AZ6" s="55" t="n"/>
      <c r="BA6" s="55" t="n"/>
      <c r="BB6" s="55" t="n"/>
      <c r="BC6" s="55" t="n"/>
    </row>
    <row r="7" ht="11.4" customHeight="1">
      <c r="A7" s="55" t="inlineStr">
        <is>
          <t xml:space="preserve">Inner </t>
        </is>
      </c>
      <c r="B7" s="55" t="n"/>
      <c r="C7" s="55" t="n"/>
      <c r="D7" s="55" t="inlineStr">
        <is>
          <t>BP0017</t>
        </is>
      </c>
      <c r="E7" s="55" t="inlineStr">
        <is>
          <t>25IBP006</t>
        </is>
      </c>
      <c r="F7" s="55" t="inlineStr">
        <is>
          <t>Inner filled tube 81*15mm FAS Chlorex 2%</t>
        </is>
      </c>
      <c r="G7" s="95" t="n">
        <v>45689</v>
      </c>
      <c r="H7" s="95" t="n">
        <v>46784</v>
      </c>
      <c r="I7" s="55" t="inlineStr">
        <is>
          <t> </t>
        </is>
      </c>
      <c r="J7" s="55" t="n">
        <v>33500</v>
      </c>
      <c r="K7" s="55" t="n"/>
      <c r="L7" s="55">
        <f>J7-K7</f>
        <v/>
      </c>
      <c r="M7" s="55" t="inlineStr">
        <is>
          <t>No.</t>
        </is>
      </c>
      <c r="N7" s="55">
        <f>P7+Q7+R7+S7</f>
        <v/>
      </c>
      <c r="O7" s="57">
        <f>Q7+V7+Y7+AB7+AE7+AH7+AK7+AN7+AQ7+AT7+AW7+AZ7+BC7</f>
        <v/>
      </c>
      <c r="P7" s="58" t="n"/>
      <c r="Q7" s="59">
        <f>L7-S7-R7-P7</f>
        <v/>
      </c>
      <c r="R7" s="60" t="n"/>
      <c r="S7" s="61" t="n"/>
      <c r="T7" s="55" t="inlineStr">
        <is>
          <t>26-05-2025</t>
        </is>
      </c>
      <c r="U7" s="55" t="inlineStr">
        <is>
          <t>L25006</t>
        </is>
      </c>
      <c r="V7" s="55" t="n">
        <v>-33500</v>
      </c>
      <c r="W7" s="55" t="inlineStr">
        <is>
          <t>04.06.2025</t>
        </is>
      </c>
      <c r="X7" s="55" t="inlineStr">
        <is>
          <t>R-L25006</t>
        </is>
      </c>
      <c r="Y7" s="55" t="n">
        <v>233</v>
      </c>
      <c r="Z7" s="55" t="n"/>
      <c r="AA7" s="55" t="n"/>
      <c r="AB7" s="55" t="n"/>
      <c r="AC7" s="55" t="n"/>
      <c r="AD7" s="55" t="n"/>
      <c r="AE7" s="55" t="n"/>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row>
    <row r="8" ht="11.4" customHeight="1">
      <c r="A8" s="55" t="inlineStr">
        <is>
          <t xml:space="preserve">Inner </t>
        </is>
      </c>
      <c r="B8" s="483" t="inlineStr">
        <is>
          <t>09.07.2025</t>
        </is>
      </c>
      <c r="C8" s="55" t="n">
        <v>890</v>
      </c>
      <c r="D8" s="55" t="inlineStr">
        <is>
          <t>BP0039</t>
        </is>
      </c>
      <c r="E8" s="55" t="inlineStr">
        <is>
          <t>25IBP022</t>
        </is>
      </c>
      <c r="F8" s="85" t="inlineStr">
        <is>
          <t>FAS CHLOREX 1% INNER FILLED TUBE 77*11MM 3ML Tecnomaco</t>
        </is>
      </c>
      <c r="G8" s="96" t="n">
        <v>45839</v>
      </c>
      <c r="H8" s="96" t="n">
        <v>46935</v>
      </c>
      <c r="I8" s="55" t="n"/>
      <c r="J8" s="55" t="n">
        <v>26550</v>
      </c>
      <c r="K8" s="55" t="n"/>
      <c r="L8" s="55" t="n">
        <v>26550</v>
      </c>
      <c r="M8" s="55" t="inlineStr">
        <is>
          <t>No.</t>
        </is>
      </c>
      <c r="N8" s="55" t="n">
        <v>26550</v>
      </c>
      <c r="O8" s="57">
        <f>Q8+V8+Y8+AB8+AE8+AH8+AK8+AN8+AQ8+AT8+AW8+AZ8+BC8</f>
        <v/>
      </c>
      <c r="P8" s="58" t="n"/>
      <c r="Q8" s="59" t="n">
        <v>26550</v>
      </c>
      <c r="R8" s="60" t="n"/>
      <c r="S8" s="61" t="n"/>
      <c r="T8" s="55" t="inlineStr">
        <is>
          <t>15.07.2025</t>
        </is>
      </c>
      <c r="U8" s="55" t="inlineStr">
        <is>
          <t>L25G005</t>
        </is>
      </c>
      <c r="V8" s="55" t="n">
        <v>-26550</v>
      </c>
      <c r="W8" s="55" t="inlineStr">
        <is>
          <t>18.08.2025</t>
        </is>
      </c>
      <c r="X8" s="55" t="inlineStr">
        <is>
          <t>R-L25G005</t>
        </is>
      </c>
      <c r="Y8" s="55" t="n">
        <v>164</v>
      </c>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row>
    <row r="9" ht="11.4" customHeight="1">
      <c r="A9" s="55" t="inlineStr">
        <is>
          <t xml:space="preserve">Inner </t>
        </is>
      </c>
      <c r="B9" s="483" t="inlineStr">
        <is>
          <t> </t>
        </is>
      </c>
      <c r="C9" s="55" t="inlineStr">
        <is>
          <t> </t>
        </is>
      </c>
      <c r="D9" s="55" t="inlineStr">
        <is>
          <t>BP0039</t>
        </is>
      </c>
      <c r="E9" s="55" t="inlineStr">
        <is>
          <t>25IBP012</t>
        </is>
      </c>
      <c r="F9" s="85" t="inlineStr">
        <is>
          <t>FAS CHLOREX 1% INNER FILLED TUBE 77*81MM 3ML Tecnomaco</t>
        </is>
      </c>
      <c r="G9" s="69" t="n">
        <v>45748</v>
      </c>
      <c r="H9" s="69" t="n">
        <v>46844</v>
      </c>
      <c r="I9" s="55" t="n"/>
      <c r="J9" s="55" t="n">
        <v>825</v>
      </c>
      <c r="K9" s="55" t="n"/>
      <c r="L9" s="55">
        <f>J9-K9</f>
        <v/>
      </c>
      <c r="M9" s="55" t="inlineStr">
        <is>
          <t>No.</t>
        </is>
      </c>
      <c r="N9" s="55">
        <f>P9+Q9+R9+S9</f>
        <v/>
      </c>
      <c r="O9" s="57">
        <f>Q9+V9+Y9+AB9+AE9+AH9+AK9+AN9+AQ9+AT9+AW9+AZ9+BC9</f>
        <v/>
      </c>
      <c r="P9" s="58" t="n"/>
      <c r="Q9" s="59">
        <f>L9-S9-R9-P9</f>
        <v/>
      </c>
      <c r="R9" s="60" t="n"/>
      <c r="S9" s="61" t="n"/>
      <c r="T9" s="55" t="inlineStr">
        <is>
          <t> </t>
        </is>
      </c>
      <c r="U9" s="55" t="inlineStr">
        <is>
          <t> </t>
        </is>
      </c>
      <c r="V9" s="55" t="n">
        <v>0</v>
      </c>
      <c r="W9" s="55" t="inlineStr">
        <is>
          <t> </t>
        </is>
      </c>
      <c r="X9" s="55" t="inlineStr">
        <is>
          <t> </t>
        </is>
      </c>
      <c r="Y9" s="55" t="n">
        <v>0</v>
      </c>
      <c r="Z9" s="55" t="n"/>
      <c r="AA9" s="55" t="n"/>
      <c r="AB9" s="55" t="n"/>
      <c r="AC9" s="55" t="n"/>
      <c r="AD9" s="55" t="n"/>
      <c r="AE9" s="55" t="n"/>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row>
    <row r="10" ht="11.4" customHeight="1">
      <c r="A10" s="55" t="inlineStr">
        <is>
          <t xml:space="preserve">Inner </t>
        </is>
      </c>
      <c r="B10" s="483" t="inlineStr">
        <is>
          <t>06.07.2025</t>
        </is>
      </c>
      <c r="C10" s="55" t="n">
        <v>882</v>
      </c>
      <c r="D10" s="55" t="inlineStr">
        <is>
          <t>BP0049</t>
        </is>
      </c>
      <c r="E10" s="55" t="inlineStr">
        <is>
          <t>25IBP021</t>
        </is>
      </c>
      <c r="F10" s="55" t="inlineStr">
        <is>
          <t>FAS CHLOREX 1% INNER FILLED TUBE 81*15MM 6ML OMAS</t>
        </is>
      </c>
      <c r="G10" s="69" t="n">
        <v>45839</v>
      </c>
      <c r="H10" s="69" t="n">
        <v>46935</v>
      </c>
      <c r="I10" s="55" t="n"/>
      <c r="J10" s="55" t="n">
        <v>6550</v>
      </c>
      <c r="K10" s="55" t="n"/>
      <c r="L10" s="55" t="n">
        <v>6550</v>
      </c>
      <c r="M10" s="55" t="inlineStr">
        <is>
          <t>No.</t>
        </is>
      </c>
      <c r="N10" s="55" t="n">
        <v>6550</v>
      </c>
      <c r="O10" s="57">
        <f>Q10+V10+Y10+AB10+AE10+AH10+AK10+AN10+AQ10+AT10+AW10+AZ10+BC10</f>
        <v/>
      </c>
      <c r="P10" s="58" t="n"/>
      <c r="Q10" s="59" t="n">
        <v>6550</v>
      </c>
      <c r="R10" s="60" t="n"/>
      <c r="S10" s="61" t="n"/>
      <c r="T10" s="55" t="inlineStr">
        <is>
          <t>10.07.2025</t>
        </is>
      </c>
      <c r="U10" s="55" t="inlineStr">
        <is>
          <t>L25G004</t>
        </is>
      </c>
      <c r="V10" s="55" t="n">
        <v>-6550</v>
      </c>
      <c r="W10" s="55" t="inlineStr">
        <is>
          <t>10.08.2025</t>
        </is>
      </c>
      <c r="X10" s="55" t="inlineStr">
        <is>
          <t>R-L25G004</t>
        </is>
      </c>
      <c r="Y10" s="55" t="n">
        <v>74</v>
      </c>
      <c r="Z10" s="55" t="n"/>
      <c r="AA10" s="55" t="n"/>
      <c r="AB10" s="55" t="n"/>
      <c r="AC10" s="55" t="n"/>
      <c r="AD10" s="55" t="n"/>
      <c r="AE10" s="55" t="n"/>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row>
    <row r="11" ht="11.4" customHeight="1">
      <c r="A11" s="55" t="inlineStr">
        <is>
          <t>Assambled</t>
        </is>
      </c>
      <c r="B11" s="55" t="inlineStr">
        <is>
          <t>10.09.2025</t>
        </is>
      </c>
      <c r="C11" s="55" t="n">
        <v>1034</v>
      </c>
      <c r="D11" s="55" t="inlineStr">
        <is>
          <t>PP0039</t>
        </is>
      </c>
      <c r="E11" s="55" t="inlineStr">
        <is>
          <t>25IPP021</t>
        </is>
      </c>
      <c r="F11" s="55" t="inlineStr">
        <is>
          <t>Assembled Outer Tube (155*23mm) for OMAS applicator clear</t>
        </is>
      </c>
      <c r="G11" s="69" t="n">
        <v>45901</v>
      </c>
      <c r="H11" s="117" t="n">
        <v>45992</v>
      </c>
      <c r="I11" s="55" t="n"/>
      <c r="J11" s="55" t="n">
        <v>15004</v>
      </c>
      <c r="K11" s="55" t="n"/>
      <c r="L11" s="55">
        <f>J11-K11</f>
        <v/>
      </c>
      <c r="M11" s="55" t="inlineStr">
        <is>
          <t>No.</t>
        </is>
      </c>
      <c r="N11" s="55">
        <f>P11+Q11+R11+S11</f>
        <v/>
      </c>
      <c r="O11" s="57">
        <f>Q11+V11+Y11+AB11+AE11+AH11+AK11+AN11+AQ11+AT11+AW11+AZ11+BC11</f>
        <v/>
      </c>
      <c r="P11" s="58" t="n"/>
      <c r="Q11" s="59">
        <f>L11-S11-R11-P11</f>
        <v/>
      </c>
      <c r="R11" s="60" t="n"/>
      <c r="S11" s="61" t="n">
        <v>59</v>
      </c>
      <c r="T11" s="55" t="inlineStr">
        <is>
          <t>11.09.2025</t>
        </is>
      </c>
      <c r="U11" s="55" t="inlineStr">
        <is>
          <t>L25I003</t>
        </is>
      </c>
      <c r="V11" s="55" t="n">
        <v>-11754</v>
      </c>
      <c r="W11" s="55" t="inlineStr">
        <is>
          <t>14.09.2025</t>
        </is>
      </c>
      <c r="X11" s="55" t="inlineStr">
        <is>
          <t>MR250168</t>
        </is>
      </c>
      <c r="Y11" s="55" t="n">
        <v>-260</v>
      </c>
      <c r="Z11" s="55" t="inlineStr">
        <is>
          <t>22.09.2025</t>
        </is>
      </c>
      <c r="AA11" s="55" t="inlineStr">
        <is>
          <t>L25I010</t>
        </is>
      </c>
      <c r="AB11" s="55" t="n">
        <v>-2990</v>
      </c>
      <c r="AC11" s="55" t="inlineStr">
        <is>
          <t>22.09.2025</t>
        </is>
      </c>
      <c r="AD11" s="55" t="inlineStr">
        <is>
          <t>R-L25I003</t>
        </is>
      </c>
      <c r="AE11" s="55" t="n">
        <v>79</v>
      </c>
      <c r="AF11" s="55" t="inlineStr">
        <is>
          <t>11.11.2025</t>
        </is>
      </c>
      <c r="AG11" s="55" t="n">
        <v>26</v>
      </c>
      <c r="AH11" s="55" t="n">
        <v>-10</v>
      </c>
      <c r="AI11" s="55" t="inlineStr">
        <is>
          <t>11.11.2025</t>
        </is>
      </c>
      <c r="AJ11" s="55" t="n">
        <v>16</v>
      </c>
      <c r="AK11" s="55" t="n">
        <v>-10</v>
      </c>
      <c r="AL11" s="55" t="n"/>
      <c r="AM11" s="55" t="n"/>
      <c r="AN11" s="55" t="n"/>
      <c r="AO11" s="55" t="n"/>
      <c r="AP11" s="55" t="n"/>
      <c r="AQ11" s="55" t="n"/>
      <c r="AR11" s="55" t="n"/>
      <c r="AS11" s="55" t="n"/>
      <c r="AT11" s="55" t="n"/>
      <c r="AU11" s="55" t="n"/>
      <c r="AV11" s="55" t="n"/>
      <c r="AW11" s="55" t="n"/>
      <c r="AX11" s="55" t="n"/>
      <c r="AY11" s="55" t="n"/>
      <c r="AZ11" s="55" t="n"/>
      <c r="BA11" s="55" t="n"/>
      <c r="BB11" s="55" t="n"/>
      <c r="BC11" s="55" t="n"/>
    </row>
    <row r="12" ht="11.4" customHeight="1">
      <c r="A12" s="55" t="inlineStr">
        <is>
          <t>Assambled</t>
        </is>
      </c>
      <c r="B12" s="55" t="inlineStr">
        <is>
          <t>24.09.2025</t>
        </is>
      </c>
      <c r="C12" s="55" t="n">
        <v>1059</v>
      </c>
      <c r="D12" s="55" t="inlineStr">
        <is>
          <t>PP0039</t>
        </is>
      </c>
      <c r="E12" s="55" t="inlineStr">
        <is>
          <t>25IPP023</t>
        </is>
      </c>
      <c r="F12" s="55" t="inlineStr">
        <is>
          <t>Assembled Outer Tube (155*23mm) for OMAS applicator clear</t>
        </is>
      </c>
      <c r="G12" s="69" t="n">
        <v>45925</v>
      </c>
      <c r="H12" s="117" t="n">
        <v>46016</v>
      </c>
      <c r="I12" s="55" t="n"/>
      <c r="J12" s="55" t="n">
        <v>15116</v>
      </c>
      <c r="K12" s="55" t="n"/>
      <c r="L12" s="55">
        <f>J12-K12</f>
        <v/>
      </c>
      <c r="M12" s="55" t="inlineStr">
        <is>
          <t>No.</t>
        </is>
      </c>
      <c r="N12" s="55">
        <f>P12+Q12+R12+S12</f>
        <v/>
      </c>
      <c r="O12" s="57">
        <f>Q12+V12+Y12+AB12+AE12+AH12+AK12+AN12+AQ12+AT12+AW12+AZ12+BC12</f>
        <v/>
      </c>
      <c r="P12" s="58" t="n"/>
      <c r="Q12" s="59">
        <f>L12-S12-R12-P12</f>
        <v/>
      </c>
      <c r="R12" s="60" t="n"/>
      <c r="S12" s="61" t="n">
        <v>2674</v>
      </c>
      <c r="T12" s="55" t="inlineStr">
        <is>
          <t>24.09.2025</t>
        </is>
      </c>
      <c r="U12" s="55" t="inlineStr">
        <is>
          <t>L25I010</t>
        </is>
      </c>
      <c r="V12" s="55" t="n">
        <v>-11996</v>
      </c>
      <c r="W12" s="55" t="inlineStr">
        <is>
          <t>28.09.2025</t>
        </is>
      </c>
      <c r="X12" s="55" t="inlineStr">
        <is>
          <t>MR250184</t>
        </is>
      </c>
      <c r="Y12" s="55" t="n">
        <v>-520</v>
      </c>
      <c r="Z12" s="55" t="inlineStr">
        <is>
          <t>29.09.2025</t>
        </is>
      </c>
      <c r="AA12" s="55" t="inlineStr">
        <is>
          <t>L25I010</t>
        </is>
      </c>
      <c r="AB12" s="55" t="n">
        <v>74</v>
      </c>
      <c r="AC12" s="55" t="n"/>
      <c r="AD12" s="55" t="n"/>
      <c r="AE12" s="55" t="n"/>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row>
    <row r="13" ht="11.4" customHeight="1">
      <c r="A13" s="55" t="inlineStr">
        <is>
          <t xml:space="preserve">Inner </t>
        </is>
      </c>
      <c r="B13" s="483" t="inlineStr">
        <is>
          <t>19.10.2025</t>
        </is>
      </c>
      <c r="C13" s="55" t="n">
        <v>1112</v>
      </c>
      <c r="D13" s="55" t="inlineStr">
        <is>
          <t>BP0047</t>
        </is>
      </c>
      <c r="E13" s="55" t="inlineStr">
        <is>
          <t>25IBP032</t>
        </is>
      </c>
      <c r="F13" s="55" t="inlineStr">
        <is>
          <t xml:space="preserve">FAS CHLOREX 2% Inner filled tube 1ml technomaco </t>
        </is>
      </c>
      <c r="G13" s="69" t="n">
        <v>45931</v>
      </c>
      <c r="H13" s="69" t="n">
        <v>47027</v>
      </c>
      <c r="I13" s="55" t="inlineStr">
        <is>
          <t> </t>
        </is>
      </c>
      <c r="J13" s="55" t="n">
        <v>29750</v>
      </c>
      <c r="K13" s="55" t="n"/>
      <c r="L13" s="55">
        <f>J13-K13</f>
        <v/>
      </c>
      <c r="M13" s="55" t="inlineStr">
        <is>
          <t>No.</t>
        </is>
      </c>
      <c r="N13" s="55">
        <f>P13+Q13+R13+S13</f>
        <v/>
      </c>
      <c r="O13" s="57">
        <f>Q13+V13+Y13+AB13+AE13+AH13+AK13+AN13+AQ13+AT13+AW13+AZ13+BC13</f>
        <v/>
      </c>
      <c r="P13" s="58" t="n"/>
      <c r="Q13" s="59">
        <f>L13-S13-R13-P13</f>
        <v/>
      </c>
      <c r="R13" s="60" t="n"/>
      <c r="S13" s="61" t="n"/>
      <c r="T13" s="55" t="inlineStr">
        <is>
          <t>27.10.2025</t>
        </is>
      </c>
      <c r="U13" s="55" t="inlineStr">
        <is>
          <t>L25J013</t>
        </is>
      </c>
      <c r="V13" s="55" t="n">
        <v>-20000</v>
      </c>
      <c r="W13" s="55" t="inlineStr">
        <is>
          <t>11.11.2025</t>
        </is>
      </c>
      <c r="X13" s="55" t="n">
        <v>39</v>
      </c>
      <c r="Y13" s="55" t="n">
        <v>-20</v>
      </c>
      <c r="Z13" s="55" t="inlineStr">
        <is>
          <t>23.02.2026</t>
        </is>
      </c>
      <c r="AA13" s="55" t="inlineStr">
        <is>
          <t>L26B010</t>
        </is>
      </c>
      <c r="AB13" s="55" t="n">
        <v>-3730</v>
      </c>
      <c r="AC13" s="55" t="inlineStr">
        <is>
          <t> </t>
        </is>
      </c>
      <c r="AD13" s="55" t="inlineStr">
        <is>
          <t> </t>
        </is>
      </c>
      <c r="AE13" s="55" t="n">
        <v>0</v>
      </c>
      <c r="AF13" s="55" t="inlineStr">
        <is>
          <t> </t>
        </is>
      </c>
      <c r="AG13" s="55" t="inlineStr">
        <is>
          <t> </t>
        </is>
      </c>
      <c r="AH13" s="55" t="n">
        <v>0</v>
      </c>
      <c r="AI13" s="55" t="n"/>
      <c r="AJ13" s="55" t="n"/>
      <c r="AK13" s="55" t="n"/>
      <c r="AL13" s="55" t="n"/>
      <c r="AM13" s="55" t="n"/>
      <c r="AN13" s="55" t="n"/>
      <c r="AO13" s="55" t="n"/>
      <c r="AP13" s="55" t="n"/>
      <c r="AQ13" s="55" t="n"/>
      <c r="AR13" s="55" t="n"/>
      <c r="AS13" s="55" t="n"/>
      <c r="AT13" s="55" t="n"/>
      <c r="AU13" s="55" t="n"/>
      <c r="AV13" s="55" t="n"/>
      <c r="AW13" s="55" t="n"/>
      <c r="AX13" s="55" t="n"/>
      <c r="AY13" s="55" t="n"/>
      <c r="AZ13" s="55" t="n"/>
      <c r="BA13" s="55" t="n"/>
      <c r="BB13" s="55" t="n"/>
      <c r="BC13" s="55" t="n"/>
    </row>
    <row r="14" ht="11.4" customHeight="1">
      <c r="A14" s="55" t="inlineStr">
        <is>
          <t>Assambled</t>
        </is>
      </c>
      <c r="B14" s="483" t="inlineStr">
        <is>
          <t>23.10.2025</t>
        </is>
      </c>
      <c r="C14" s="55" t="n">
        <v>1127</v>
      </c>
      <c r="D14" s="55" t="inlineStr">
        <is>
          <t>PP0038</t>
        </is>
      </c>
      <c r="E14" s="55" t="inlineStr">
        <is>
          <t>25IPP029</t>
        </is>
      </c>
      <c r="F14" s="55" t="inlineStr">
        <is>
          <t xml:space="preserve">Assembled Outer Tube 128*18mm clear </t>
        </is>
      </c>
      <c r="G14" s="69" t="n">
        <v>45931</v>
      </c>
      <c r="H14" s="484" t="n">
        <v>46388</v>
      </c>
      <c r="I14" s="55" t="n"/>
      <c r="J14" s="55" t="n">
        <v>13981</v>
      </c>
      <c r="K14" s="55" t="n"/>
      <c r="L14" s="55">
        <f>J14-K14</f>
        <v/>
      </c>
      <c r="M14" s="55" t="inlineStr">
        <is>
          <t>No.</t>
        </is>
      </c>
      <c r="N14" s="55">
        <f>P14+Q14+R14+S14</f>
        <v/>
      </c>
      <c r="O14" s="57">
        <f>Q14+V14+Y14+AB14+AE14+AH14+AK14+AN14+AQ14+AT14+AW14+AZ14+BC14</f>
        <v/>
      </c>
      <c r="P14" s="58" t="n"/>
      <c r="Q14" s="59">
        <f>L14-S14-R14-P14</f>
        <v/>
      </c>
      <c r="R14" s="60" t="n"/>
      <c r="S14" s="61" t="n"/>
      <c r="T14" s="55" t="inlineStr">
        <is>
          <t>11.11.2025</t>
        </is>
      </c>
      <c r="U14" s="55" t="n">
        <v>16</v>
      </c>
      <c r="V14" s="55" t="n">
        <v>-10</v>
      </c>
      <c r="W14" s="55" t="inlineStr">
        <is>
          <t>24.12.2025</t>
        </is>
      </c>
      <c r="X14" s="55" t="n">
        <v>67</v>
      </c>
      <c r="Y14" s="55" t="n">
        <v>-641</v>
      </c>
      <c r="Z14" s="55" t="inlineStr">
        <is>
          <t>29.12.2025</t>
        </is>
      </c>
      <c r="AA14" s="55" t="inlineStr">
        <is>
          <t>R-0067</t>
        </is>
      </c>
      <c r="AB14" s="55" t="n">
        <v>418</v>
      </c>
      <c r="AC14" s="55" t="inlineStr">
        <is>
          <t>07.01.2026</t>
        </is>
      </c>
      <c r="AD14" s="55" t="inlineStr">
        <is>
          <t>L26A005</t>
        </is>
      </c>
      <c r="AE14" s="55" t="n">
        <v>-3670</v>
      </c>
      <c r="AF14" s="55" t="inlineStr">
        <is>
          <t>07.01.2026</t>
        </is>
      </c>
      <c r="AG14" s="55" t="inlineStr">
        <is>
          <t>L25A004</t>
        </is>
      </c>
      <c r="AH14" s="55" t="n">
        <v>-3638</v>
      </c>
      <c r="AI14" s="55" t="inlineStr">
        <is>
          <t>12.01.2026</t>
        </is>
      </c>
      <c r="AJ14" s="55" t="inlineStr">
        <is>
          <t>MR26007/8</t>
        </is>
      </c>
      <c r="AK14" s="55">
        <f>-(230+230)</f>
        <v/>
      </c>
      <c r="AL14" s="55" t="inlineStr">
        <is>
          <t>15.01.2026</t>
        </is>
      </c>
      <c r="AM14" s="55" t="inlineStr">
        <is>
          <t>R-L26A004</t>
        </is>
      </c>
      <c r="AN14" s="55" t="n">
        <v>116</v>
      </c>
      <c r="AO14" s="55" t="n"/>
      <c r="AP14" s="55" t="n"/>
      <c r="AQ14" s="55" t="n"/>
      <c r="AR14" s="55" t="n"/>
      <c r="AS14" s="55" t="n"/>
      <c r="AT14" s="55" t="n"/>
      <c r="AU14" s="55" t="n"/>
      <c r="AV14" s="55" t="n"/>
      <c r="AW14" s="55" t="n"/>
      <c r="AX14" s="55" t="n"/>
      <c r="AY14" s="55" t="n"/>
      <c r="AZ14" s="55" t="n"/>
      <c r="BA14" s="55" t="n"/>
      <c r="BB14" s="55" t="n"/>
      <c r="BC14" s="55" t="n"/>
    </row>
    <row r="15" ht="11.4" customHeight="1">
      <c r="A15" s="55" t="inlineStr">
        <is>
          <t>Assambled</t>
        </is>
      </c>
      <c r="B15" s="55" t="inlineStr">
        <is>
          <t>30.10.2025</t>
        </is>
      </c>
      <c r="C15" s="55" t="n">
        <v>1145</v>
      </c>
      <c r="D15" s="55" t="inlineStr">
        <is>
          <t>PP0054</t>
        </is>
      </c>
      <c r="E15" s="55" t="inlineStr">
        <is>
          <t>25IPP030</t>
        </is>
      </c>
      <c r="F15" s="55" t="inlineStr">
        <is>
          <t xml:space="preserve">Assembled Outer Tube 128*18mm Tinted </t>
        </is>
      </c>
      <c r="G15" s="70" t="n">
        <v>45931</v>
      </c>
      <c r="H15" s="70" t="n">
        <v>46419</v>
      </c>
      <c r="I15" s="55" t="n"/>
      <c r="J15" s="55" t="n">
        <v>25693</v>
      </c>
      <c r="K15" s="55" t="n"/>
      <c r="L15" s="55">
        <f>J15-K15</f>
        <v/>
      </c>
      <c r="M15" s="55" t="inlineStr">
        <is>
          <t>No.</t>
        </is>
      </c>
      <c r="N15" s="55">
        <f>P15+Q15+R15+S15</f>
        <v/>
      </c>
      <c r="O15" s="57">
        <f>Q15+V15+Y15+AB15+AE15+AH15+AK15+AN15+AQ15+AT15+AW15+AZ15+BC15</f>
        <v/>
      </c>
      <c r="P15" s="58" t="n"/>
      <c r="Q15" s="59">
        <f>L15-S15-R15-P15</f>
        <v/>
      </c>
      <c r="R15" s="60" t="n"/>
      <c r="S15" s="61" t="n"/>
      <c r="T15" s="55" t="inlineStr">
        <is>
          <t>11.11.2025</t>
        </is>
      </c>
      <c r="U15" s="55" t="n">
        <v>19</v>
      </c>
      <c r="V15" s="55" t="n">
        <v>-10</v>
      </c>
      <c r="W15" s="55" t="inlineStr">
        <is>
          <t>11.11.2025</t>
        </is>
      </c>
      <c r="X15" s="55" t="n">
        <v>20</v>
      </c>
      <c r="Y15" s="55" t="n">
        <v>-10</v>
      </c>
      <c r="Z15" s="55" t="inlineStr">
        <is>
          <t>10.02.2026</t>
        </is>
      </c>
      <c r="AA15" s="55" t="inlineStr">
        <is>
          <t>L26B003</t>
        </is>
      </c>
      <c r="AB15" s="55" t="n">
        <v>-15333</v>
      </c>
      <c r="AC15" s="55" t="inlineStr">
        <is>
          <t>16.02.2026</t>
        </is>
      </c>
      <c r="AD15" s="55" t="inlineStr">
        <is>
          <t>R-L26B003</t>
        </is>
      </c>
      <c r="AE15" s="55" t="n">
        <v>187</v>
      </c>
      <c r="AF15" s="55" t="n"/>
      <c r="AG15" s="55" t="n"/>
      <c r="AH15" s="55" t="n"/>
      <c r="AI15" s="55" t="n"/>
      <c r="AJ15" s="55" t="n"/>
      <c r="AK15" s="55" t="n"/>
      <c r="AL15" s="55" t="n"/>
      <c r="AM15" s="55" t="n"/>
      <c r="AN15" s="55" t="n"/>
      <c r="AO15" s="55" t="n"/>
      <c r="AP15" s="55" t="n"/>
      <c r="AQ15" s="55" t="n"/>
      <c r="AR15" s="55" t="n"/>
      <c r="AS15" s="55" t="n"/>
      <c r="AT15" s="55" t="n"/>
      <c r="AU15" s="55" t="n"/>
      <c r="AV15" s="55" t="n"/>
      <c r="AW15" s="55" t="n"/>
      <c r="AX15" s="55" t="n"/>
      <c r="AY15" s="55" t="n"/>
      <c r="AZ15" s="55" t="n"/>
      <c r="BA15" s="55" t="n"/>
      <c r="BB15" s="55" t="n"/>
      <c r="BC15" s="55" t="n"/>
    </row>
    <row r="16" ht="11.4" customHeight="1">
      <c r="A16" s="55" t="inlineStr">
        <is>
          <t>Assambled</t>
        </is>
      </c>
      <c r="B16" s="483" t="inlineStr">
        <is>
          <t>04.11.2025</t>
        </is>
      </c>
      <c r="C16" s="55" t="n">
        <v>1153</v>
      </c>
      <c r="D16" s="55" t="inlineStr">
        <is>
          <t>PP0038</t>
        </is>
      </c>
      <c r="E16" s="55" t="inlineStr">
        <is>
          <t>25IPP031</t>
        </is>
      </c>
      <c r="F16" s="55" t="inlineStr">
        <is>
          <t xml:space="preserve">Assembled Outer Tube 128*18mm clear </t>
        </is>
      </c>
      <c r="G16" s="69" t="n">
        <v>45931</v>
      </c>
      <c r="H16" s="69" t="n">
        <v>46419</v>
      </c>
      <c r="I16" s="55" t="n"/>
      <c r="J16" s="55" t="n">
        <v>19995</v>
      </c>
      <c r="K16" s="55" t="n"/>
      <c r="L16" s="55">
        <f>J16-K16</f>
        <v/>
      </c>
      <c r="M16" s="55" t="inlineStr">
        <is>
          <t>No.</t>
        </is>
      </c>
      <c r="N16" s="55">
        <f>P16+Q16+R16+S16</f>
        <v/>
      </c>
      <c r="O16" s="57">
        <f>Q16+V16+Y16+AB16+AE16+AH16+AK16+AN16+AQ16+AT16+AW16+AZ16+BC16</f>
        <v/>
      </c>
      <c r="P16" s="58" t="n"/>
      <c r="Q16" s="59">
        <f>L16-S16-R16-P16</f>
        <v/>
      </c>
      <c r="R16" s="60" t="n"/>
      <c r="S16" s="61" t="n"/>
      <c r="T16" s="55" t="inlineStr">
        <is>
          <t>03.12.2025</t>
        </is>
      </c>
      <c r="U16" s="55" t="inlineStr">
        <is>
          <t>MR250249</t>
        </is>
      </c>
      <c r="V16" s="55" t="n">
        <v>-20</v>
      </c>
      <c r="W16" s="55" t="n"/>
      <c r="X16" s="55" t="n"/>
      <c r="Y16" s="55" t="n"/>
      <c r="Z16" s="55" t="n"/>
      <c r="AA16" s="55" t="n"/>
      <c r="AB16" s="55" t="n"/>
      <c r="AC16" s="55" t="n"/>
      <c r="AD16" s="55" t="n"/>
      <c r="AE16" s="55" t="n"/>
      <c r="AF16" s="55" t="n"/>
      <c r="AG16" s="55" t="n"/>
      <c r="AH16" s="55" t="n"/>
      <c r="AI16" s="55" t="n"/>
      <c r="AJ16" s="55" t="n"/>
      <c r="AK16" s="55" t="n"/>
      <c r="AL16" s="55" t="n"/>
      <c r="AM16" s="55" t="n"/>
      <c r="AN16" s="55" t="n"/>
      <c r="AO16" s="55" t="n"/>
      <c r="AP16" s="55" t="n"/>
      <c r="AQ16" s="55" t="n"/>
      <c r="AR16" s="55" t="n"/>
      <c r="AS16" s="55" t="n"/>
      <c r="AT16" s="55" t="n"/>
      <c r="AU16" s="55" t="n"/>
      <c r="AV16" s="55" t="n"/>
      <c r="AW16" s="55" t="n"/>
      <c r="AX16" s="55" t="n"/>
      <c r="AY16" s="55" t="n"/>
      <c r="AZ16" s="55" t="n"/>
      <c r="BA16" s="55" t="n"/>
      <c r="BB16" s="55" t="n"/>
      <c r="BC16" s="55" t="n"/>
    </row>
    <row r="17" ht="11.4" customHeight="1">
      <c r="A17" s="55" t="inlineStr">
        <is>
          <t>Soln</t>
        </is>
      </c>
      <c r="B17" s="483" t="inlineStr">
        <is>
          <t>24.12.2025</t>
        </is>
      </c>
      <c r="C17" s="55" t="n">
        <v>1348</v>
      </c>
      <c r="D17" s="55" t="inlineStr">
        <is>
          <t>BP0067</t>
        </is>
      </c>
      <c r="E17" s="55" t="inlineStr">
        <is>
          <t>25IBP047</t>
        </is>
      </c>
      <c r="F17" s="55" t="inlineStr">
        <is>
          <t xml:space="preserve">FAS IODO Soln. 1% </t>
        </is>
      </c>
      <c r="G17" s="69" t="inlineStr">
        <is>
          <t>24.12.2025</t>
        </is>
      </c>
      <c r="H17" s="117" t="inlineStr">
        <is>
          <t>27.12.2025</t>
        </is>
      </c>
      <c r="I17" s="55" t="n"/>
      <c r="J17" s="55" t="n">
        <v>4.1</v>
      </c>
      <c r="K17" s="55" t="n"/>
      <c r="L17" s="55">
        <f>J17-K17</f>
        <v/>
      </c>
      <c r="M17" s="55" t="inlineStr">
        <is>
          <t>kg</t>
        </is>
      </c>
      <c r="N17" s="55">
        <f>P17+Q17+R17+S17</f>
        <v/>
      </c>
      <c r="O17" s="485">
        <f>Q17+V17+Y17+AB17+AE17+AH17+AK17+AN17+AQ17+AT17+AW17+AZ17+BC17</f>
        <v/>
      </c>
      <c r="P17" s="58" t="n"/>
      <c r="Q17" s="59">
        <f>L17-S17-R17-P17</f>
        <v/>
      </c>
      <c r="R17" s="60" t="n"/>
      <c r="S17" s="61" t="n">
        <v>1.49</v>
      </c>
      <c r="T17" s="55" t="inlineStr">
        <is>
          <t>25.12.2025</t>
        </is>
      </c>
      <c r="U17" s="55" t="inlineStr">
        <is>
          <t>L25L004</t>
        </is>
      </c>
      <c r="V17" s="55" t="n">
        <v>-4.1</v>
      </c>
      <c r="W17" s="55" t="inlineStr">
        <is>
          <t>28.12.2025</t>
        </is>
      </c>
      <c r="X17" s="55" t="n">
        <v>67</v>
      </c>
      <c r="Y17" s="55" t="n">
        <v>1.55</v>
      </c>
      <c r="Z17" s="55" t="inlineStr">
        <is>
          <t>25.01.2026</t>
        </is>
      </c>
      <c r="AA17" s="55" t="inlineStr">
        <is>
          <t>MR260015</t>
        </is>
      </c>
      <c r="AB17" s="55" t="n">
        <v>-0.06</v>
      </c>
      <c r="AC17" s="55" t="inlineStr">
        <is>
          <t>24.02.2026</t>
        </is>
      </c>
      <c r="AD17" s="55" t="inlineStr">
        <is>
          <t>MR260039</t>
        </is>
      </c>
      <c r="AE17" s="55" t="n">
        <v>-0.06</v>
      </c>
      <c r="AF17" s="55" t="n"/>
      <c r="AG17" s="55" t="n"/>
      <c r="AH17" s="55" t="n"/>
      <c r="AI17" s="55" t="n"/>
      <c r="AJ17" s="55" t="n"/>
      <c r="AK17" s="55" t="n"/>
      <c r="AL17" s="55" t="n"/>
      <c r="AM17" s="55" t="n"/>
      <c r="AN17" s="55" t="n"/>
      <c r="AO17" s="55" t="n"/>
      <c r="AP17" s="55" t="n"/>
      <c r="AQ17" s="55" t="n"/>
      <c r="AR17" s="55" t="n"/>
      <c r="AS17" s="55" t="n"/>
      <c r="AT17" s="55" t="n"/>
      <c r="AU17" s="55" t="n"/>
      <c r="AV17" s="55" t="n"/>
      <c r="AW17" s="55" t="n"/>
      <c r="AX17" s="55" t="n"/>
      <c r="AY17" s="55" t="n"/>
      <c r="AZ17" s="55" t="n"/>
      <c r="BA17" s="55" t="n"/>
      <c r="BB17" s="55" t="n"/>
      <c r="BC17" s="55" t="n"/>
    </row>
    <row r="18" ht="11.4" customHeight="1">
      <c r="A18" s="55" t="inlineStr">
        <is>
          <t xml:space="preserve">Inner </t>
        </is>
      </c>
      <c r="B18" s="483" t="inlineStr">
        <is>
          <t>30.12.2025</t>
        </is>
      </c>
      <c r="C18" s="55" t="n">
        <v>1358</v>
      </c>
      <c r="D18" s="55" t="inlineStr">
        <is>
          <t>BP0047</t>
        </is>
      </c>
      <c r="E18" s="55" t="inlineStr">
        <is>
          <t>25IBP045</t>
        </is>
      </c>
      <c r="F18" s="55" t="inlineStr">
        <is>
          <t xml:space="preserve">FAS CHLOREX 2% Inner filled tube 1ml technomaco </t>
        </is>
      </c>
      <c r="G18" s="69" t="n">
        <v>45992</v>
      </c>
      <c r="H18" s="69" t="n">
        <v>47088</v>
      </c>
      <c r="I18" s="55" t="n"/>
      <c r="J18" s="55" t="n">
        <v>31150</v>
      </c>
      <c r="K18" s="55" t="n"/>
      <c r="L18" s="55">
        <f>J18-K18</f>
        <v/>
      </c>
      <c r="M18" s="55" t="inlineStr">
        <is>
          <t>No.</t>
        </is>
      </c>
      <c r="N18" s="55">
        <f>P18+Q18+R18+S18</f>
        <v/>
      </c>
      <c r="O18" s="57">
        <f>Q18+V18+Y18+AB18+AE18+AH18+AK18+AN18+AQ18+AT18+AW18+AZ18+BC18</f>
        <v/>
      </c>
      <c r="P18" s="58" t="n"/>
      <c r="Q18" s="59">
        <f>L18-S18-R18-P18</f>
        <v/>
      </c>
      <c r="R18" s="60" t="n"/>
      <c r="S18" s="61" t="n"/>
      <c r="T18" s="55" t="inlineStr">
        <is>
          <t>31.12.2025</t>
        </is>
      </c>
      <c r="U18" s="55" t="inlineStr">
        <is>
          <t>L25L006</t>
        </is>
      </c>
      <c r="V18" s="55" t="n">
        <v>-25150</v>
      </c>
      <c r="W18" s="55" t="n"/>
      <c r="X18" s="55" t="n"/>
      <c r="Y18" s="55" t="n"/>
      <c r="Z18" s="55" t="n"/>
      <c r="AA18" s="55" t="n"/>
      <c r="AB18" s="55" t="n"/>
      <c r="AC18" s="55" t="n"/>
      <c r="AD18" s="55" t="n"/>
      <c r="AE18" s="55" t="n"/>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row>
    <row r="19" ht="11.4" customHeight="1">
      <c r="A19" s="55" t="inlineStr">
        <is>
          <t xml:space="preserve">Inner </t>
        </is>
      </c>
      <c r="B19" s="55" t="inlineStr">
        <is>
          <t>05.01.2026</t>
        </is>
      </c>
      <c r="C19" s="55" t="n">
        <v>1370</v>
      </c>
      <c r="D19" s="55" t="inlineStr">
        <is>
          <t>BP0048</t>
        </is>
      </c>
      <c r="E19" s="55" t="inlineStr">
        <is>
          <t>25IBP050</t>
        </is>
      </c>
      <c r="F19" s="55" t="inlineStr">
        <is>
          <t>FAS CHLOREX 2% Inner filled tube 81*15MM 6ML</t>
        </is>
      </c>
      <c r="G19" s="69" t="n">
        <v>45992</v>
      </c>
      <c r="H19" s="69" t="n">
        <v>47088</v>
      </c>
      <c r="I19" s="55" t="n"/>
      <c r="J19" s="55" t="n">
        <v>3665</v>
      </c>
      <c r="K19" s="55" t="n"/>
      <c r="L19" s="55">
        <f>J19-K19</f>
        <v/>
      </c>
      <c r="M19" s="55" t="inlineStr">
        <is>
          <t>No.</t>
        </is>
      </c>
      <c r="N19" s="55">
        <f>P19+Q19+R19+S19</f>
        <v/>
      </c>
      <c r="O19" s="57">
        <f>Q19+V19+Y19+AB19+AE19+AH19+AK19+AN19+AQ19+AT19+AW19+AZ19+BC19</f>
        <v/>
      </c>
      <c r="P19" s="58" t="n"/>
      <c r="Q19" s="59">
        <f>L19-S19-R19-P19</f>
        <v/>
      </c>
      <c r="R19" s="60" t="n"/>
      <c r="S19" s="61" t="n"/>
      <c r="T19" s="55" t="n"/>
      <c r="U19" s="55" t="n"/>
      <c r="V19" s="55" t="n"/>
      <c r="W19" s="55" t="n"/>
      <c r="X19" s="55" t="n"/>
      <c r="Y19" s="55" t="n"/>
      <c r="Z19" s="55" t="n"/>
      <c r="AA19" s="55" t="n"/>
      <c r="AB19" s="55" t="n"/>
      <c r="AC19" s="55" t="n"/>
      <c r="AD19" s="55" t="n"/>
      <c r="AE19" s="55" t="n"/>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row>
    <row r="20" ht="11.4" customHeight="1">
      <c r="A20" s="55" t="inlineStr">
        <is>
          <t>Assambled</t>
        </is>
      </c>
      <c r="B20" s="483" t="inlineStr">
        <is>
          <t>01.01.2026</t>
        </is>
      </c>
      <c r="C20" s="55" t="n">
        <v>1365</v>
      </c>
      <c r="D20" s="55" t="inlineStr">
        <is>
          <t>PP0050</t>
        </is>
      </c>
      <c r="E20" s="55" t="inlineStr">
        <is>
          <t>25IPP036</t>
        </is>
      </c>
      <c r="F20" s="55" t="inlineStr">
        <is>
          <t xml:space="preserve">Assembled outer tube (155*23mm) tinted </t>
        </is>
      </c>
      <c r="G20" s="69" t="n">
        <v>45992</v>
      </c>
      <c r="H20" s="486" t="n">
        <v>46204</v>
      </c>
      <c r="I20" s="55" t="n"/>
      <c r="J20" s="55" t="n">
        <v>12480</v>
      </c>
      <c r="K20" s="55" t="n"/>
      <c r="L20" s="55">
        <f>J20-K20</f>
        <v/>
      </c>
      <c r="M20" s="55" t="inlineStr">
        <is>
          <t>No.</t>
        </is>
      </c>
      <c r="N20" s="55">
        <f>P20+Q20+R20+S20</f>
        <v/>
      </c>
      <c r="O20" s="57">
        <f>Q20+V20+Y20+AB20+AE20+AH20+AK20+AN20+AQ20+AT20+AW20+AZ20+BC20</f>
        <v/>
      </c>
      <c r="P20" s="58" t="n"/>
      <c r="Q20" s="59">
        <f>L20-S20-R20-P20</f>
        <v/>
      </c>
      <c r="R20" s="60" t="n"/>
      <c r="S20" s="61" t="n"/>
      <c r="T20" s="55" t="inlineStr">
        <is>
          <t>01.01.2026</t>
        </is>
      </c>
      <c r="U20" s="55" t="inlineStr">
        <is>
          <t>L26A001</t>
        </is>
      </c>
      <c r="V20" s="55" t="n">
        <v>-2990</v>
      </c>
      <c r="W20" s="55" t="inlineStr">
        <is>
          <t>15.01.2026</t>
        </is>
      </c>
      <c r="X20" s="55" t="inlineStr">
        <is>
          <t>L26A010</t>
        </is>
      </c>
      <c r="Y20" s="55" t="n">
        <v>-3770</v>
      </c>
      <c r="Z20" s="55" t="inlineStr">
        <is>
          <t>01.02.2026</t>
        </is>
      </c>
      <c r="AA20" s="55" t="inlineStr">
        <is>
          <t>L26A015</t>
        </is>
      </c>
      <c r="AB20" s="55" t="n">
        <v>-2210</v>
      </c>
      <c r="AC20" s="55" t="inlineStr">
        <is>
          <t>18.01.2026</t>
        </is>
      </c>
      <c r="AD20" s="55" t="n">
        <v>1386</v>
      </c>
      <c r="AE20" s="55" t="n">
        <v>16759</v>
      </c>
      <c r="AF20" s="55" t="inlineStr">
        <is>
          <t>23.02.2026</t>
        </is>
      </c>
      <c r="AG20" s="55" t="inlineStr">
        <is>
          <t>L26B008</t>
        </is>
      </c>
      <c r="AH20" s="55" t="n">
        <v>-8580</v>
      </c>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row>
    <row r="21" ht="11.4" customHeight="1">
      <c r="A21" s="55" t="inlineStr">
        <is>
          <t>Assambled</t>
        </is>
      </c>
      <c r="B21" s="483" t="inlineStr">
        <is>
          <t>21.12.2025</t>
        </is>
      </c>
      <c r="C21" s="55" t="n">
        <v>1343</v>
      </c>
      <c r="D21" s="55" t="inlineStr">
        <is>
          <t>PP0053</t>
        </is>
      </c>
      <c r="E21" s="55" t="inlineStr">
        <is>
          <t>25IPP034</t>
        </is>
      </c>
      <c r="F21" s="55" t="inlineStr">
        <is>
          <t xml:space="preserve">Assembled outer tube 105*15mm for OMAS - Tinted </t>
        </is>
      </c>
      <c r="G21" s="69" t="n">
        <v>45992</v>
      </c>
      <c r="H21" s="69" t="n">
        <v>46478</v>
      </c>
      <c r="I21" s="55" t="n"/>
      <c r="J21" s="55" t="n">
        <v>28085</v>
      </c>
      <c r="K21" s="55" t="n"/>
      <c r="L21" s="55" t="n">
        <v>28085</v>
      </c>
      <c r="M21" s="55" t="inlineStr">
        <is>
          <t>No.</t>
        </is>
      </c>
      <c r="N21" s="55" t="n">
        <v>28085</v>
      </c>
      <c r="O21" s="57">
        <f>Q21+V21+Y21+AB21+AE21+AH21+AK21+AN21+AQ21+AT21+AW21+AZ21+BC21</f>
        <v/>
      </c>
      <c r="P21" s="58" t="n"/>
      <c r="Q21" s="59" t="n">
        <v>28085</v>
      </c>
      <c r="R21" s="60" t="n"/>
      <c r="S21" s="61" t="n"/>
      <c r="T21" s="55" t="inlineStr">
        <is>
          <t>21.12.2025</t>
        </is>
      </c>
      <c r="U21" s="55" t="inlineStr">
        <is>
          <t>L25L003</t>
        </is>
      </c>
      <c r="V21" s="55" t="n">
        <v>-21808</v>
      </c>
      <c r="W21" s="55" t="inlineStr">
        <is>
          <t>25.12.2025</t>
        </is>
      </c>
      <c r="X21" s="55" t="inlineStr">
        <is>
          <t>R-L25L003</t>
        </is>
      </c>
      <c r="Y21" s="55" t="n">
        <v>1059</v>
      </c>
      <c r="Z21" s="55" t="inlineStr">
        <is>
          <t>07.01.2026</t>
        </is>
      </c>
      <c r="AA21" s="55" t="inlineStr">
        <is>
          <t>L26A006</t>
        </is>
      </c>
      <c r="AB21" s="55" t="n">
        <v>-3477</v>
      </c>
      <c r="AC21" s="55" t="inlineStr">
        <is>
          <t>11.01.2026</t>
        </is>
      </c>
      <c r="AD21" s="55" t="inlineStr">
        <is>
          <t>R-L26A006</t>
        </is>
      </c>
      <c r="AE21" s="55" t="n">
        <v>172</v>
      </c>
      <c r="AF21" s="55" t="inlineStr">
        <is>
          <t>15.01.2026</t>
        </is>
      </c>
      <c r="AG21" s="55" t="inlineStr">
        <is>
          <t>L26A009</t>
        </is>
      </c>
      <c r="AH21" s="55" t="n">
        <v>-4031</v>
      </c>
      <c r="AI21" s="55" t="inlineStr">
        <is>
          <t>21.01.2026</t>
        </is>
      </c>
      <c r="AJ21" s="55" t="inlineStr">
        <is>
          <t>R-L26A009</t>
        </is>
      </c>
      <c r="AK21" s="55" t="n">
        <v>111</v>
      </c>
      <c r="AL21" s="55" t="n"/>
      <c r="AM21" s="55" t="n"/>
      <c r="AN21" s="55" t="n"/>
      <c r="AO21" s="55" t="n"/>
      <c r="AP21" s="55" t="n"/>
      <c r="AQ21" s="55" t="n"/>
      <c r="AR21" s="55" t="n"/>
      <c r="AS21" s="55" t="n"/>
      <c r="AT21" s="55" t="n"/>
      <c r="AU21" s="55" t="n"/>
      <c r="AV21" s="55" t="n"/>
      <c r="AW21" s="55" t="n"/>
      <c r="AX21" s="55" t="n"/>
      <c r="AY21" s="55" t="n"/>
      <c r="AZ21" s="55" t="n"/>
      <c r="BA21" s="55" t="n"/>
      <c r="BB21" s="55" t="n"/>
      <c r="BC21" s="55" t="n"/>
    </row>
    <row r="22" ht="11.4" customHeight="1">
      <c r="A22" s="55" t="inlineStr">
        <is>
          <t>Assambled</t>
        </is>
      </c>
      <c r="B22" s="483" t="inlineStr">
        <is>
          <t>29.01.2026</t>
        </is>
      </c>
      <c r="C22" s="55" t="n">
        <v>1489</v>
      </c>
      <c r="D22" s="55" t="inlineStr">
        <is>
          <t>PP0039</t>
        </is>
      </c>
      <c r="E22" s="55" t="inlineStr">
        <is>
          <t>26IPP003</t>
        </is>
      </c>
      <c r="F22" s="55" t="inlineStr">
        <is>
          <t xml:space="preserve">Assembled outer tube (155*23mm) Clear </t>
        </is>
      </c>
      <c r="G22" s="69" t="n">
        <v>46023</v>
      </c>
      <c r="H22" s="484" t="n">
        <v>46266</v>
      </c>
      <c r="I22" s="55" t="n"/>
      <c r="J22" s="55" t="n">
        <v>4266</v>
      </c>
      <c r="K22" s="55" t="n"/>
      <c r="L22" s="55">
        <f>J22-K22</f>
        <v/>
      </c>
      <c r="M22" s="55" t="inlineStr">
        <is>
          <t>No.</t>
        </is>
      </c>
      <c r="N22" s="55">
        <f>P22+Q22+R22+S22</f>
        <v/>
      </c>
      <c r="O22" s="57">
        <f>Q22+V22+Y22+AB22+AE22+AH22+AK22+AN22+AQ22+AT22+AW22+AZ22+BC22</f>
        <v/>
      </c>
      <c r="P22" s="58" t="n"/>
      <c r="Q22" s="59">
        <f>L22-S22-R22-P22</f>
        <v/>
      </c>
      <c r="R22" s="60" t="n"/>
      <c r="S22" s="61" t="n"/>
      <c r="T22" s="55" t="n"/>
      <c r="U22" s="55" t="n"/>
      <c r="V22" s="55" t="n"/>
      <c r="W22" s="55" t="n"/>
      <c r="X22" s="55" t="n"/>
      <c r="Y22" s="55" t="n"/>
      <c r="Z22" s="55" t="n"/>
      <c r="AA22" s="55" t="n"/>
      <c r="AB22" s="55" t="n"/>
      <c r="AC22" s="55" t="n"/>
      <c r="AD22" s="55" t="n"/>
      <c r="AE22" s="55" t="n"/>
      <c r="AF22" s="55" t="n"/>
      <c r="AG22" s="55" t="n"/>
      <c r="AH22" s="55" t="n"/>
      <c r="AI22" s="55" t="n"/>
      <c r="AJ22" s="55" t="n"/>
      <c r="AK22" s="55" t="n"/>
      <c r="AL22" s="55" t="n"/>
      <c r="AM22" s="55" t="n"/>
      <c r="AN22" s="55" t="n"/>
      <c r="AO22" s="55" t="n"/>
      <c r="AP22" s="55" t="n"/>
      <c r="AQ22" s="55" t="n"/>
      <c r="AR22" s="55" t="n"/>
      <c r="AS22" s="55" t="n"/>
      <c r="AT22" s="55" t="n"/>
      <c r="AU22" s="55" t="n"/>
      <c r="AV22" s="55" t="n"/>
      <c r="AW22" s="55" t="n"/>
      <c r="AX22" s="55" t="n"/>
      <c r="AY22" s="55" t="n"/>
      <c r="AZ22" s="55" t="n"/>
      <c r="BA22" s="55" t="n"/>
      <c r="BB22" s="55" t="n"/>
      <c r="BC22" s="55" t="n"/>
    </row>
    <row r="23" ht="11.4" customHeight="1">
      <c r="A23" s="55" t="inlineStr">
        <is>
          <t>Assambled</t>
        </is>
      </c>
      <c r="B23" s="483" t="inlineStr">
        <is>
          <t>29.01.2026</t>
        </is>
      </c>
      <c r="C23" s="55" t="n">
        <v>1488</v>
      </c>
      <c r="D23" s="55" t="inlineStr">
        <is>
          <t>PP0039</t>
        </is>
      </c>
      <c r="E23" s="55" t="inlineStr">
        <is>
          <t>26IPP003</t>
        </is>
      </c>
      <c r="F23" s="55" t="inlineStr">
        <is>
          <t xml:space="preserve">Assembled outer tube (155*23mm) Clear </t>
        </is>
      </c>
      <c r="G23" s="69" t="n">
        <v>46023</v>
      </c>
      <c r="H23" s="484" t="n">
        <v>46266</v>
      </c>
      <c r="I23" s="55" t="n"/>
      <c r="J23" s="55" t="n">
        <v>20800</v>
      </c>
      <c r="K23" s="55" t="n"/>
      <c r="L23" s="55">
        <f>J23-K23</f>
        <v/>
      </c>
      <c r="M23" s="55" t="inlineStr">
        <is>
          <t>No.</t>
        </is>
      </c>
      <c r="N23" s="55">
        <f>P23+Q23+R23+S23</f>
        <v/>
      </c>
      <c r="O23" s="57">
        <f>Q23+V23+Y23+AB23+AE23+AH23+AK23+AN23+AQ23+AT23+AW23+AZ23+BC23</f>
        <v/>
      </c>
      <c r="P23" s="58" t="n"/>
      <c r="Q23" s="59">
        <f>L23-S23-R23-P23</f>
        <v/>
      </c>
      <c r="R23" s="60" t="n"/>
      <c r="S23" s="61" t="n"/>
      <c r="T23" s="55" t="n"/>
      <c r="U23" s="55" t="n"/>
      <c r="V23" s="55" t="n"/>
      <c r="W23" s="55" t="n"/>
      <c r="X23" s="55" t="n"/>
      <c r="Y23" s="55" t="n"/>
      <c r="Z23" s="55" t="n"/>
      <c r="AA23" s="55" t="n"/>
      <c r="AB23" s="55" t="n"/>
      <c r="AC23" s="55" t="n"/>
      <c r="AD23" s="55" t="n"/>
      <c r="AE23" s="55" t="n"/>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n"/>
      <c r="BB23" s="55" t="n"/>
      <c r="BC23" s="55" t="n"/>
    </row>
    <row r="24" ht="11.4" customHeight="1">
      <c r="A24" s="55" t="inlineStr">
        <is>
          <t>Assambled</t>
        </is>
      </c>
      <c r="B24" s="483" t="inlineStr">
        <is>
          <t>03.02.2026</t>
        </is>
      </c>
      <c r="C24" s="55" t="n">
        <v>1508</v>
      </c>
      <c r="D24" s="55" t="inlineStr">
        <is>
          <t>PP0037</t>
        </is>
      </c>
      <c r="E24" s="55" t="inlineStr">
        <is>
          <t>26IPP005</t>
        </is>
      </c>
      <c r="F24" s="55" t="inlineStr">
        <is>
          <t xml:space="preserve">Assembled outer tube (105*15mm) Clear </t>
        </is>
      </c>
      <c r="G24" s="69" t="n">
        <v>46054</v>
      </c>
      <c r="H24" s="69" t="n">
        <v>46508</v>
      </c>
      <c r="I24" s="55" t="n"/>
      <c r="J24" s="55" t="n">
        <v>13600</v>
      </c>
      <c r="K24" s="55" t="n"/>
      <c r="L24" s="55" t="n">
        <v>13600</v>
      </c>
      <c r="M24" s="55" t="inlineStr">
        <is>
          <t>No.</t>
        </is>
      </c>
      <c r="N24" s="55" t="n">
        <v>13600</v>
      </c>
      <c r="O24" s="57">
        <f>Q24+V24+Y24+AB24+AE24+AH24+AK24+AN24+AQ24+AT24+AW24+AZ24+BC24</f>
        <v/>
      </c>
      <c r="P24" s="58" t="n"/>
      <c r="Q24" s="59" t="n">
        <v>13600</v>
      </c>
      <c r="R24" s="60" t="n"/>
      <c r="S24" s="61" t="n"/>
      <c r="T24" s="55" t="inlineStr">
        <is>
          <t>03.02.2026</t>
        </is>
      </c>
      <c r="U24" s="55" t="inlineStr">
        <is>
          <t>L26B002</t>
        </is>
      </c>
      <c r="V24" s="55" t="n">
        <v>-13600</v>
      </c>
      <c r="W24" s="55" t="inlineStr">
        <is>
          <t>04.02.2026</t>
        </is>
      </c>
      <c r="X24" s="55" t="inlineStr">
        <is>
          <t>R-L26B001</t>
        </is>
      </c>
      <c r="Y24" s="55" t="n">
        <v>147</v>
      </c>
      <c r="Z24" s="55" t="inlineStr">
        <is>
          <t>16.02.2026</t>
        </is>
      </c>
      <c r="AA24" s="55" t="inlineStr">
        <is>
          <t>L26B004</t>
        </is>
      </c>
      <c r="AB24" s="55" t="n">
        <v>-147</v>
      </c>
      <c r="AC24" s="55" t="n"/>
      <c r="AD24" s="55" t="n"/>
      <c r="AE24" s="55" t="n"/>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n"/>
      <c r="BB24" s="55" t="n"/>
      <c r="BC24" s="55" t="n"/>
    </row>
    <row r="25" ht="11.4" customHeight="1">
      <c r="A25" s="55" t="inlineStr">
        <is>
          <t xml:space="preserve">Inner </t>
        </is>
      </c>
      <c r="B25" s="483" t="inlineStr">
        <is>
          <t>05.02.2026</t>
        </is>
      </c>
      <c r="C25" s="55" t="n">
        <v>1520</v>
      </c>
      <c r="D25" s="55" t="inlineStr">
        <is>
          <t>BP0016</t>
        </is>
      </c>
      <c r="E25" s="55" t="inlineStr">
        <is>
          <t xml:space="preserve">26IBP007 </t>
        </is>
      </c>
      <c r="F25" s="55" t="inlineStr">
        <is>
          <t>FAS Chlorex 2% Inner Filled 118*23mm OMAS Sub-Batch 2</t>
        </is>
      </c>
      <c r="G25" s="69" t="n">
        <v>46054</v>
      </c>
      <c r="H25" s="69" t="n">
        <v>47150</v>
      </c>
      <c r="I25" s="55" t="n"/>
      <c r="J25" s="55" t="n">
        <v>9000</v>
      </c>
      <c r="K25" s="55" t="n"/>
      <c r="L25" s="55">
        <f>J25-K25</f>
        <v/>
      </c>
      <c r="M25" s="55" t="inlineStr">
        <is>
          <t>No.</t>
        </is>
      </c>
      <c r="N25" s="55">
        <f>P25+Q25+R25+S25</f>
        <v/>
      </c>
      <c r="O25" s="57">
        <f>Q25+V25+Y25+AB25+AE25+AH25+AK25+AN25+AQ25+AT25+AW25+AZ25+BC25</f>
        <v/>
      </c>
      <c r="P25" s="58" t="n"/>
      <c r="Q25" s="59">
        <f>L25-S25-R25-P25</f>
        <v/>
      </c>
      <c r="R25" s="60" t="n"/>
      <c r="S25" s="61" t="n"/>
      <c r="T25" s="55" t="inlineStr">
        <is>
          <t>05.02.2026</t>
        </is>
      </c>
      <c r="U25" s="55" t="inlineStr">
        <is>
          <t>L26A016</t>
        </is>
      </c>
      <c r="V25" s="55" t="n">
        <v>-9000</v>
      </c>
      <c r="W25" s="55" t="n"/>
      <c r="X25" s="55" t="n"/>
      <c r="Y25" s="55" t="n"/>
      <c r="Z25" s="55" t="n"/>
      <c r="AA25" s="55" t="n"/>
      <c r="AB25" s="55" t="n"/>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row>
    <row r="26" ht="11.4" customHeight="1">
      <c r="A26" s="55" t="inlineStr">
        <is>
          <t>Assambled</t>
        </is>
      </c>
      <c r="B26" s="483" t="inlineStr">
        <is>
          <t>05.02.2026</t>
        </is>
      </c>
      <c r="C26" s="55" t="n">
        <v>1519</v>
      </c>
      <c r="D26" s="55" t="inlineStr">
        <is>
          <t>PP0037</t>
        </is>
      </c>
      <c r="E26" s="55" t="inlineStr">
        <is>
          <t>26IPP005</t>
        </is>
      </c>
      <c r="F26" s="55" t="inlineStr">
        <is>
          <t xml:space="preserve">Assembled outer tube (105*15mm) Clear </t>
        </is>
      </c>
      <c r="G26" s="69" t="n">
        <v>46054</v>
      </c>
      <c r="H26" s="69" t="n">
        <v>46508</v>
      </c>
      <c r="I26" s="55" t="n"/>
      <c r="J26" s="55" t="n">
        <v>13431</v>
      </c>
      <c r="K26" s="55" t="n"/>
      <c r="L26" s="55">
        <f>J26-K26</f>
        <v/>
      </c>
      <c r="M26" s="55" t="inlineStr">
        <is>
          <t>No.</t>
        </is>
      </c>
      <c r="N26" s="55">
        <f>P26+Q26+R26+S26</f>
        <v/>
      </c>
      <c r="O26" s="57">
        <f>Q26+V26+Y26+AB26+AE26+AH26+AK26+AN26+AQ26+AT26+AW26+AZ26+BC26</f>
        <v/>
      </c>
      <c r="P26" s="58" t="n"/>
      <c r="Q26" s="59">
        <f>L26-S26-R26-P26</f>
        <v/>
      </c>
      <c r="R26" s="60" t="n"/>
      <c r="S26" s="61" t="n"/>
      <c r="T26" s="55" t="inlineStr">
        <is>
          <t>05.02.2026</t>
        </is>
      </c>
      <c r="U26" s="55" t="inlineStr">
        <is>
          <t>R-L26B002</t>
        </is>
      </c>
      <c r="V26" s="55" t="n">
        <v>365</v>
      </c>
      <c r="W26" s="55" t="inlineStr">
        <is>
          <t>16.02.2026</t>
        </is>
      </c>
      <c r="X26" s="55" t="inlineStr">
        <is>
          <t>L26B004</t>
        </is>
      </c>
      <c r="Y26" s="55" t="n">
        <v>-13796</v>
      </c>
      <c r="Z26" s="55" t="n"/>
      <c r="AA26" s="55" t="n"/>
      <c r="AB26" s="55" t="n"/>
      <c r="AC26" s="55" t="n"/>
      <c r="AD26" s="55" t="n"/>
      <c r="AE26" s="55" t="n"/>
      <c r="AF26" s="55" t="n"/>
      <c r="AG26" s="55" t="n"/>
      <c r="AH26" s="55" t="n"/>
      <c r="AI26" s="55" t="n"/>
      <c r="AJ26" s="55" t="n"/>
      <c r="AK26" s="55" t="n"/>
      <c r="AL26" s="55" t="n"/>
      <c r="AM26" s="55" t="n"/>
      <c r="AN26" s="55" t="n"/>
      <c r="AO26" s="55" t="n"/>
      <c r="AP26" s="55" t="n"/>
      <c r="AQ26" s="55" t="n"/>
      <c r="AR26" s="55" t="n"/>
      <c r="AS26" s="55" t="n"/>
      <c r="AT26" s="55" t="n"/>
      <c r="AU26" s="55" t="n"/>
      <c r="AV26" s="55" t="n"/>
      <c r="AW26" s="55" t="n"/>
      <c r="AX26" s="55" t="n"/>
      <c r="AY26" s="55" t="n"/>
      <c r="AZ26" s="55" t="n"/>
      <c r="BA26" s="55" t="n"/>
      <c r="BB26" s="55" t="n"/>
      <c r="BC26" s="55" t="n"/>
    </row>
    <row r="27" ht="11.4" customHeight="1">
      <c r="A27" s="55" t="inlineStr">
        <is>
          <t xml:space="preserve">Inner </t>
        </is>
      </c>
      <c r="B27" s="483" t="inlineStr">
        <is>
          <t>08.02.2026</t>
        </is>
      </c>
      <c r="C27" s="55" t="n">
        <v>1521</v>
      </c>
      <c r="D27" s="55" t="inlineStr">
        <is>
          <t>BP0016</t>
        </is>
      </c>
      <c r="E27" s="55" t="inlineStr">
        <is>
          <t xml:space="preserve">26IBP007 </t>
        </is>
      </c>
      <c r="F27" s="55" t="inlineStr">
        <is>
          <t>FAS Chlorex 2% Inner Filled 118*23mm OMAS Sub-Batch 2</t>
        </is>
      </c>
      <c r="G27" s="69" t="n">
        <v>46054</v>
      </c>
      <c r="H27" s="69" t="n">
        <v>47150</v>
      </c>
      <c r="I27" s="55" t="n"/>
      <c r="J27" s="55" t="n">
        <v>5000</v>
      </c>
      <c r="K27" s="55" t="n"/>
      <c r="L27" s="55">
        <f>J27-K27</f>
        <v/>
      </c>
      <c r="M27" s="55" t="inlineStr">
        <is>
          <t>No.</t>
        </is>
      </c>
      <c r="N27" s="55">
        <f>P27+Q27+R27+S27</f>
        <v/>
      </c>
      <c r="O27" s="57">
        <f>Q27+V27+Y27+AB27+AE27+AH27+AK27+AN27+AQ27+AT27+AW27+AZ27+BC27</f>
        <v/>
      </c>
      <c r="P27" s="58" t="n"/>
      <c r="Q27" s="59">
        <f>L27-S27-R27-P27</f>
        <v/>
      </c>
      <c r="R27" s="60" t="n"/>
      <c r="S27" s="61" t="n"/>
      <c r="T27" s="55" t="inlineStr">
        <is>
          <t>08.02.2026</t>
        </is>
      </c>
      <c r="U27" s="55" t="inlineStr">
        <is>
          <t>L26A016</t>
        </is>
      </c>
      <c r="V27" s="55" t="n">
        <v>-5000</v>
      </c>
      <c r="W27" s="55" t="n"/>
      <c r="X27" s="55" t="n"/>
      <c r="Y27" s="55" t="n"/>
      <c r="Z27" s="55" t="n"/>
      <c r="AA27" s="55" t="n"/>
      <c r="AB27" s="55" t="n"/>
      <c r="AC27" s="55" t="n"/>
      <c r="AD27" s="55" t="n"/>
      <c r="AE27" s="55" t="n"/>
      <c r="AF27" s="55" t="n"/>
      <c r="AG27" s="55" t="n"/>
      <c r="AH27" s="55" t="n"/>
      <c r="AI27" s="55" t="n"/>
      <c r="AJ27" s="55" t="n"/>
      <c r="AK27" s="55" t="n"/>
      <c r="AL27" s="55" t="n"/>
      <c r="AM27" s="55" t="n"/>
      <c r="AN27" s="55" t="n"/>
      <c r="AO27" s="55" t="n"/>
      <c r="AP27" s="55" t="n"/>
      <c r="AQ27" s="55" t="n"/>
      <c r="AR27" s="55" t="n"/>
      <c r="AS27" s="55" t="n"/>
      <c r="AT27" s="55" t="n"/>
      <c r="AU27" s="55" t="n"/>
      <c r="AV27" s="55" t="n"/>
      <c r="AW27" s="55" t="n"/>
      <c r="AX27" s="55" t="n"/>
      <c r="AY27" s="55" t="n"/>
      <c r="AZ27" s="55" t="n"/>
      <c r="BA27" s="55" t="n"/>
      <c r="BB27" s="55" t="n"/>
      <c r="BC27" s="55" t="n"/>
    </row>
    <row r="28" ht="11.4" customHeight="1">
      <c r="A28" s="55" t="inlineStr">
        <is>
          <t xml:space="preserve">Inner </t>
        </is>
      </c>
      <c r="B28" s="483" t="inlineStr">
        <is>
          <t>09.02.2026</t>
        </is>
      </c>
      <c r="C28" s="55" t="n">
        <v>1523</v>
      </c>
      <c r="D28" s="55" t="inlineStr">
        <is>
          <t>BP0016</t>
        </is>
      </c>
      <c r="E28" s="55" t="inlineStr">
        <is>
          <t xml:space="preserve">26IBP007 </t>
        </is>
      </c>
      <c r="F28" s="55" t="inlineStr">
        <is>
          <t>FAS Chlorex 2% Inner Filled 118*23mm OMAS Sub-Batch 2</t>
        </is>
      </c>
      <c r="G28" s="69" t="n">
        <v>46054</v>
      </c>
      <c r="H28" s="69" t="n">
        <v>47150</v>
      </c>
      <c r="I28" s="55" t="n"/>
      <c r="J28" s="55" t="n">
        <v>7000</v>
      </c>
      <c r="K28" s="55" t="n"/>
      <c r="L28" s="55">
        <f>J28-K28</f>
        <v/>
      </c>
      <c r="M28" s="55" t="inlineStr">
        <is>
          <t>No.</t>
        </is>
      </c>
      <c r="N28" s="55">
        <f>P28+Q28+R28+S28</f>
        <v/>
      </c>
      <c r="O28" s="57">
        <f>Q28+V28+Y28+AB28+AE28+AH28+AK28+AN28+AQ28+AT28+AW28+AZ28+BC28</f>
        <v/>
      </c>
      <c r="P28" s="58" t="n"/>
      <c r="Q28" s="59">
        <f>L28-S28-R28-P28</f>
        <v/>
      </c>
      <c r="R28" s="60" t="n"/>
      <c r="S28" s="61" t="n"/>
      <c r="T28" s="55" t="inlineStr">
        <is>
          <t>09.02.2026</t>
        </is>
      </c>
      <c r="U28" s="55" t="inlineStr">
        <is>
          <t>L26A015</t>
        </is>
      </c>
      <c r="V28" s="55" t="n">
        <v>-7000</v>
      </c>
      <c r="W28" s="55" t="n"/>
      <c r="X28" s="55" t="n"/>
      <c r="Y28" s="55" t="n"/>
      <c r="Z28" s="55" t="n"/>
      <c r="AA28" s="55" t="n"/>
      <c r="AB28" s="55" t="n"/>
      <c r="AC28" s="55" t="n"/>
      <c r="AD28" s="55" t="n"/>
      <c r="AE28" s="55" t="n"/>
      <c r="AF28" s="55" t="n"/>
      <c r="AG28" s="55" t="n"/>
      <c r="AH28" s="55" t="n"/>
      <c r="AI28" s="55" t="n"/>
      <c r="AJ28" s="55" t="n"/>
      <c r="AK28" s="55" t="n"/>
      <c r="AL28" s="55" t="n"/>
      <c r="AM28" s="55" t="n"/>
      <c r="AN28" s="55" t="n"/>
      <c r="AO28" s="55" t="n"/>
      <c r="AP28" s="55" t="n"/>
      <c r="AQ28" s="55" t="n"/>
      <c r="AR28" s="55" t="n"/>
      <c r="AS28" s="55" t="n"/>
      <c r="AT28" s="55" t="n"/>
      <c r="AU28" s="55" t="n"/>
      <c r="AV28" s="55" t="n"/>
      <c r="AW28" s="55" t="n"/>
      <c r="AX28" s="55" t="n"/>
      <c r="AY28" s="55" t="n"/>
      <c r="AZ28" s="55" t="n"/>
      <c r="BA28" s="55" t="n"/>
      <c r="BB28" s="55" t="n"/>
      <c r="BC28" s="55" t="n"/>
    </row>
    <row r="29" ht="11.4" customHeight="1">
      <c r="A29" s="55" t="inlineStr">
        <is>
          <t xml:space="preserve">Inner </t>
        </is>
      </c>
      <c r="B29" s="483" t="inlineStr">
        <is>
          <t>10.02.2026</t>
        </is>
      </c>
      <c r="C29" s="55" t="n">
        <v>1525</v>
      </c>
      <c r="D29" s="55" t="inlineStr">
        <is>
          <t>BP0016</t>
        </is>
      </c>
      <c r="E29" s="55" t="inlineStr">
        <is>
          <t xml:space="preserve">26IBP007 </t>
        </is>
      </c>
      <c r="F29" s="55" t="inlineStr">
        <is>
          <t>FAS Chlorex 2% Inner Filled 118*23mm OMAS Sub-Batch 2</t>
        </is>
      </c>
      <c r="G29" s="69" t="n">
        <v>46054</v>
      </c>
      <c r="H29" s="69" t="n">
        <v>47150</v>
      </c>
      <c r="I29" s="55" t="n"/>
      <c r="J29" s="55" t="n">
        <v>7500</v>
      </c>
      <c r="K29" s="55" t="n"/>
      <c r="L29" s="55">
        <f>J29-K29</f>
        <v/>
      </c>
      <c r="M29" s="55" t="inlineStr">
        <is>
          <t>No.</t>
        </is>
      </c>
      <c r="N29" s="55">
        <f>P29+Q29+R29+S29</f>
        <v/>
      </c>
      <c r="O29" s="57">
        <f>Q29+V29+Y29+AB29+AE29+AH29+AK29+AN29+AQ29+AT29+AW29+AZ29+BC29</f>
        <v/>
      </c>
      <c r="P29" s="58" t="n"/>
      <c r="Q29" s="59">
        <f>L29-S29-R29-P29</f>
        <v/>
      </c>
      <c r="R29" s="60" t="n"/>
      <c r="S29" s="61" t="n"/>
      <c r="T29" s="55" t="inlineStr">
        <is>
          <t>10.02.2026</t>
        </is>
      </c>
      <c r="U29" s="55" t="inlineStr">
        <is>
          <t>L26A015</t>
        </is>
      </c>
      <c r="V29" s="55" t="n">
        <v>-7500</v>
      </c>
      <c r="W29" s="55" t="n"/>
      <c r="X29" s="55" t="n"/>
      <c r="Y29" s="55" t="n"/>
      <c r="Z29" s="55" t="n"/>
      <c r="AA29" s="55" t="n"/>
      <c r="AB29" s="55" t="n"/>
      <c r="AC29" s="55" t="n"/>
      <c r="AD29" s="55" t="n"/>
      <c r="AE29" s="55" t="n"/>
      <c r="AF29" s="55" t="n"/>
      <c r="AG29" s="55" t="n"/>
      <c r="AH29" s="55" t="n"/>
      <c r="AI29" s="55" t="n"/>
      <c r="AJ29" s="55" t="n"/>
      <c r="AK29" s="55" t="n"/>
      <c r="AL29" s="55" t="n"/>
      <c r="AM29" s="55" t="n"/>
      <c r="AN29" s="55" t="n"/>
      <c r="AO29" s="55" t="n"/>
      <c r="AP29" s="55" t="n"/>
      <c r="AQ29" s="55" t="n"/>
      <c r="AR29" s="55" t="n"/>
      <c r="AS29" s="55" t="n"/>
      <c r="AT29" s="55" t="n"/>
      <c r="AU29" s="55" t="n"/>
      <c r="AV29" s="55" t="n"/>
      <c r="AW29" s="55" t="n"/>
      <c r="AX29" s="55" t="n"/>
      <c r="AY29" s="55" t="n"/>
      <c r="AZ29" s="55" t="n"/>
      <c r="BA29" s="55" t="n"/>
      <c r="BB29" s="55" t="n"/>
      <c r="BC29" s="55" t="n"/>
    </row>
    <row r="30" ht="11.4" customHeight="1">
      <c r="A30" s="55" t="inlineStr">
        <is>
          <t>Assambled</t>
        </is>
      </c>
      <c r="B30" s="483" t="inlineStr">
        <is>
          <t>10.02.2026</t>
        </is>
      </c>
      <c r="C30" s="55" t="n">
        <v>1528</v>
      </c>
      <c r="D30" s="55" t="inlineStr">
        <is>
          <t>PP0050</t>
        </is>
      </c>
      <c r="E30" s="55" t="inlineStr">
        <is>
          <t>26IPP004</t>
        </is>
      </c>
      <c r="F30" s="55" t="inlineStr">
        <is>
          <t xml:space="preserve">Assembled outer tube (155*23mm) tinted </t>
        </is>
      </c>
      <c r="G30" s="69" t="n">
        <v>46054</v>
      </c>
      <c r="H30" s="484" t="n">
        <v>46357</v>
      </c>
      <c r="I30" s="55" t="n"/>
      <c r="J30" s="55" t="n">
        <v>20800</v>
      </c>
      <c r="K30" s="55" t="n"/>
      <c r="L30" s="55">
        <f>J30-K30</f>
        <v/>
      </c>
      <c r="M30" s="55" t="inlineStr">
        <is>
          <t>No.</t>
        </is>
      </c>
      <c r="N30" s="55">
        <f>P30+Q30+R30+S30</f>
        <v/>
      </c>
      <c r="O30" s="57">
        <f>Q30+V30+Y30+AB30+AE30+AH30+AK30+AN30+AQ30+AT30+AW30+AZ30+BC30</f>
        <v/>
      </c>
      <c r="P30" s="58" t="n"/>
      <c r="Q30" s="59">
        <f>L30-S30-R30-P30</f>
        <v/>
      </c>
      <c r="R30" s="60" t="n"/>
      <c r="S30" s="61" t="n"/>
      <c r="T30" s="55" t="inlineStr">
        <is>
          <t>10.02.2026</t>
        </is>
      </c>
      <c r="U30" s="55" t="n">
        <v>1529</v>
      </c>
      <c r="V30" s="55" t="n">
        <v>4608</v>
      </c>
      <c r="W30" s="55" t="n"/>
      <c r="X30" s="55" t="n"/>
      <c r="Y30" s="55" t="n"/>
      <c r="Z30" s="55" t="n"/>
      <c r="AA30" s="55" t="n"/>
      <c r="AB30" s="55" t="n"/>
      <c r="AC30" s="55" t="n"/>
      <c r="AD30" s="55" t="n"/>
      <c r="AE30" s="55" t="n"/>
      <c r="AF30" s="55" t="n"/>
      <c r="AG30" s="55" t="n"/>
      <c r="AH30" s="55" t="n"/>
      <c r="AI30" s="55" t="n"/>
      <c r="AJ30" s="55" t="n"/>
      <c r="AK30" s="55" t="n"/>
      <c r="AL30" s="55" t="n"/>
      <c r="AM30" s="55" t="n"/>
      <c r="AN30" s="55" t="n"/>
      <c r="AO30" s="55" t="n"/>
      <c r="AP30" s="55" t="n"/>
      <c r="AQ30" s="55" t="n"/>
      <c r="AR30" s="55" t="n"/>
      <c r="AS30" s="55" t="n"/>
      <c r="AT30" s="55" t="n"/>
      <c r="AU30" s="55" t="n"/>
      <c r="AV30" s="55" t="n"/>
      <c r="AW30" s="55" t="n"/>
      <c r="AX30" s="55" t="n"/>
      <c r="AY30" s="55" t="n"/>
      <c r="AZ30" s="55" t="n"/>
      <c r="BA30" s="55" t="n"/>
      <c r="BB30" s="55" t="n"/>
      <c r="BC30" s="55" t="n"/>
    </row>
    <row r="31" ht="11.4" customHeight="1">
      <c r="A31" s="55" t="inlineStr">
        <is>
          <t xml:space="preserve">Inner </t>
        </is>
      </c>
      <c r="B31" s="483" t="inlineStr">
        <is>
          <t>11.02.2026</t>
        </is>
      </c>
      <c r="C31" s="55" t="n">
        <v>1532</v>
      </c>
      <c r="D31" s="55" t="inlineStr">
        <is>
          <t>BP0016</t>
        </is>
      </c>
      <c r="E31" s="55" t="inlineStr">
        <is>
          <t xml:space="preserve">26IBP007 </t>
        </is>
      </c>
      <c r="F31" s="55" t="inlineStr">
        <is>
          <t>FAS Chlorex 2% Inner Filled 118*23mm OMAS Sub-Batch 2</t>
        </is>
      </c>
      <c r="G31" s="69" t="n">
        <v>46054</v>
      </c>
      <c r="H31" s="69" t="n">
        <v>47150</v>
      </c>
      <c r="I31" s="55" t="n"/>
      <c r="J31" s="55" t="n">
        <v>8400</v>
      </c>
      <c r="K31" s="55" t="n"/>
      <c r="L31" s="55">
        <f>J31-K31</f>
        <v/>
      </c>
      <c r="M31" s="55" t="inlineStr">
        <is>
          <t>No.</t>
        </is>
      </c>
      <c r="N31" s="55">
        <f>P31+Q31+R31+S31</f>
        <v/>
      </c>
      <c r="O31" s="57">
        <f>Q31+V31+Y31+AB31+AE31+AH31+AK31+AN31+AQ31+AT31+AW31+AZ31+BC31</f>
        <v/>
      </c>
      <c r="P31" s="58" t="n"/>
      <c r="Q31" s="59">
        <f>L31-S31-R31-P31</f>
        <v/>
      </c>
      <c r="R31" s="60" t="n"/>
      <c r="S31" s="61" t="n"/>
      <c r="T31" s="55" t="inlineStr">
        <is>
          <t>11.02.2026</t>
        </is>
      </c>
      <c r="U31" s="55" t="inlineStr">
        <is>
          <t>L26A015</t>
        </is>
      </c>
      <c r="V31" s="55" t="n">
        <v>-8400</v>
      </c>
      <c r="W31" s="55" t="n"/>
      <c r="X31" s="55" t="n"/>
      <c r="Y31" s="55" t="n"/>
      <c r="Z31" s="55" t="n"/>
      <c r="AA31" s="55" t="n"/>
      <c r="AB31" s="55" t="n"/>
      <c r="AC31" s="55" t="n"/>
      <c r="AD31" s="55" t="n"/>
      <c r="AE31" s="55" t="n"/>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n"/>
      <c r="BB31" s="55" t="n"/>
      <c r="BC31" s="55" t="n"/>
    </row>
    <row r="32" ht="11.4" customHeight="1">
      <c r="A32" s="55" t="inlineStr">
        <is>
          <t xml:space="preserve">Inner </t>
        </is>
      </c>
      <c r="B32" s="483" t="inlineStr">
        <is>
          <t>11.02.2026</t>
        </is>
      </c>
      <c r="C32" s="55" t="n">
        <v>1534</v>
      </c>
      <c r="D32" s="55" t="inlineStr">
        <is>
          <t>BP0014</t>
        </is>
      </c>
      <c r="E32" s="55" t="inlineStr">
        <is>
          <t>26IBP009</t>
        </is>
      </c>
      <c r="F32" s="55" t="inlineStr">
        <is>
          <t>FAS Chlorex 2% Inner Filled 100*18mm OMAS</t>
        </is>
      </c>
      <c r="G32" s="69" t="n">
        <v>46054</v>
      </c>
      <c r="H32" s="69" t="n">
        <v>47150</v>
      </c>
      <c r="I32" s="55" t="n"/>
      <c r="J32" s="55" t="n">
        <v>5320</v>
      </c>
      <c r="K32" s="55" t="n"/>
      <c r="L32" s="55">
        <f>J32-K32</f>
        <v/>
      </c>
      <c r="M32" s="55" t="inlineStr">
        <is>
          <t>No.</t>
        </is>
      </c>
      <c r="N32" s="55">
        <f>P32+Q32+R32+S32</f>
        <v/>
      </c>
      <c r="O32" s="57">
        <f>Q32+V32+Y32+AB32+AE32+AH32+AK32+AN32+AQ32+AT32+AW32+AZ32+BC32</f>
        <v/>
      </c>
      <c r="P32" s="58" t="n"/>
      <c r="Q32" s="59">
        <f>L32-S32-R32-P32</f>
        <v/>
      </c>
      <c r="R32" s="60" t="n"/>
      <c r="S32" s="61" t="n"/>
      <c r="T32" s="55" t="inlineStr">
        <is>
          <t>11.02.2026</t>
        </is>
      </c>
      <c r="U32" s="55" t="inlineStr">
        <is>
          <t>L26B003</t>
        </is>
      </c>
      <c r="V32" s="55" t="n">
        <v>-5320</v>
      </c>
      <c r="W32" s="55" t="n"/>
      <c r="X32" s="55" t="n"/>
      <c r="Y32" s="55" t="n"/>
      <c r="Z32" s="55" t="n"/>
      <c r="AA32" s="55" t="n"/>
      <c r="AB32" s="55" t="n"/>
      <c r="AC32" s="55" t="n"/>
      <c r="AD32" s="55" t="n"/>
      <c r="AE32" s="55" t="n"/>
      <c r="AF32" s="55" t="n"/>
      <c r="AG32" s="55" t="n"/>
      <c r="AH32" s="55" t="n"/>
      <c r="AI32" s="55" t="n"/>
      <c r="AJ32" s="55" t="n"/>
      <c r="AK32" s="55" t="n"/>
      <c r="AL32" s="55" t="n"/>
      <c r="AM32" s="55" t="n"/>
      <c r="AN32" s="55" t="n"/>
      <c r="AO32" s="55" t="n"/>
      <c r="AP32" s="55" t="n"/>
      <c r="AQ32" s="55" t="n"/>
      <c r="AR32" s="55" t="n"/>
      <c r="AS32" s="55" t="n"/>
      <c r="AT32" s="55" t="n"/>
      <c r="AU32" s="55" t="n"/>
      <c r="AV32" s="55" t="n"/>
      <c r="AW32" s="55" t="n"/>
      <c r="AX32" s="55" t="n"/>
      <c r="AY32" s="55" t="n"/>
      <c r="AZ32" s="55" t="n"/>
      <c r="BA32" s="55" t="n"/>
      <c r="BB32" s="55" t="n"/>
      <c r="BC32" s="55" t="n"/>
    </row>
    <row r="33" ht="11.4" customHeight="1">
      <c r="A33" s="55" t="inlineStr">
        <is>
          <t xml:space="preserve">Inner </t>
        </is>
      </c>
      <c r="B33" s="483" t="inlineStr">
        <is>
          <t>12.02.2026</t>
        </is>
      </c>
      <c r="C33" s="55" t="n">
        <v>1536</v>
      </c>
      <c r="D33" s="55" t="inlineStr">
        <is>
          <t>BP0014</t>
        </is>
      </c>
      <c r="E33" s="55" t="inlineStr">
        <is>
          <t>26IBP010</t>
        </is>
      </c>
      <c r="F33" s="55" t="inlineStr">
        <is>
          <t>FAS Chlorex 2% Inner Filled 100*18mm OMAS</t>
        </is>
      </c>
      <c r="G33" s="69" t="n">
        <v>46054</v>
      </c>
      <c r="H33" s="69" t="n">
        <v>47150</v>
      </c>
      <c r="I33" s="55" t="n"/>
      <c r="J33" s="55" t="n">
        <v>4000</v>
      </c>
      <c r="K33" s="55" t="n"/>
      <c r="L33" s="55">
        <f>J33-K33</f>
        <v/>
      </c>
      <c r="M33" s="55" t="inlineStr">
        <is>
          <t>No.</t>
        </is>
      </c>
      <c r="N33" s="55">
        <f>P33+Q33+R33+S33</f>
        <v/>
      </c>
      <c r="O33" s="57">
        <f>Q33+V33+Y33+AB33+AE33+AH33+AK33+AN33+AQ33+AT33+AW33+AZ33+BC33</f>
        <v/>
      </c>
      <c r="P33" s="58" t="n"/>
      <c r="Q33" s="59">
        <f>L33-S33-R33-P33</f>
        <v/>
      </c>
      <c r="R33" s="60" t="n"/>
      <c r="S33" s="61" t="n"/>
      <c r="T33" s="55" t="inlineStr">
        <is>
          <t>12.02.2026</t>
        </is>
      </c>
      <c r="U33" s="55" t="inlineStr">
        <is>
          <t>L26B003</t>
        </is>
      </c>
      <c r="V33" s="55" t="n">
        <v>-4000</v>
      </c>
      <c r="W33" s="55" t="n"/>
      <c r="X33" s="55" t="n"/>
      <c r="Y33" s="55" t="n"/>
      <c r="Z33" s="55" t="n"/>
      <c r="AA33" s="55" t="n"/>
      <c r="AB33" s="55" t="n"/>
      <c r="AC33" s="55" t="n"/>
      <c r="AD33" s="55" t="n"/>
      <c r="AE33" s="55" t="n"/>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n"/>
      <c r="BB33" s="55" t="n"/>
      <c r="BC33" s="55" t="n"/>
    </row>
    <row r="34" ht="11.4" customHeight="1">
      <c r="A34" s="55" t="inlineStr">
        <is>
          <t xml:space="preserve">Inner </t>
        </is>
      </c>
      <c r="B34" s="483" t="inlineStr">
        <is>
          <t>12.02.2026</t>
        </is>
      </c>
      <c r="C34" s="55" t="n">
        <v>1536</v>
      </c>
      <c r="D34" s="55" t="inlineStr">
        <is>
          <t>BP0014</t>
        </is>
      </c>
      <c r="E34" s="55" t="inlineStr">
        <is>
          <t>26IBP010</t>
        </is>
      </c>
      <c r="F34" s="55" t="inlineStr">
        <is>
          <t>FAS Chlorex 2% Inner Filled 100*18mm OMAS</t>
        </is>
      </c>
      <c r="G34" s="69" t="n">
        <v>46054</v>
      </c>
      <c r="H34" s="69" t="n">
        <v>47150</v>
      </c>
      <c r="I34" s="55" t="n"/>
      <c r="J34" s="55" t="n">
        <v>3000</v>
      </c>
      <c r="K34" s="55" t="n"/>
      <c r="L34" s="55">
        <f>J34-K34</f>
        <v/>
      </c>
      <c r="M34" s="55" t="inlineStr">
        <is>
          <t>No.</t>
        </is>
      </c>
      <c r="N34" s="55">
        <f>P34+Q34+R34+S34</f>
        <v/>
      </c>
      <c r="O34" s="57">
        <f>Q34+V34+Y34+AB34+AE34+AH34+AK34+AN34+AQ34+AT34+AW34+AZ34+BC34</f>
        <v/>
      </c>
      <c r="P34" s="58" t="n"/>
      <c r="Q34" s="59">
        <f>L34-S34-R34-P34</f>
        <v/>
      </c>
      <c r="R34" s="60" t="n"/>
      <c r="S34" s="61" t="n"/>
      <c r="T34" s="55" t="inlineStr">
        <is>
          <t>12.02.2026</t>
        </is>
      </c>
      <c r="U34" s="55" t="inlineStr">
        <is>
          <t>L26B003</t>
        </is>
      </c>
      <c r="V34" s="55" t="n">
        <v>-3000</v>
      </c>
      <c r="W34" s="55" t="n"/>
      <c r="X34" s="55" t="n"/>
      <c r="Y34" s="55" t="n"/>
      <c r="Z34" s="55" t="n"/>
      <c r="AA34" s="55" t="n"/>
      <c r="AB34" s="55" t="n"/>
      <c r="AC34" s="55" t="n"/>
      <c r="AD34" s="55" t="n"/>
      <c r="AE34" s="55" t="n"/>
      <c r="AF34" s="55" t="n"/>
      <c r="AG34" s="55" t="n"/>
      <c r="AH34" s="55" t="n"/>
      <c r="AI34" s="55" t="n"/>
      <c r="AJ34" s="55" t="n"/>
      <c r="AK34" s="55" t="n"/>
      <c r="AL34" s="55" t="n"/>
      <c r="AM34" s="55" t="n"/>
      <c r="AN34" s="55" t="n"/>
      <c r="AO34" s="55" t="n"/>
      <c r="AP34" s="55" t="n"/>
      <c r="AQ34" s="55" t="n"/>
      <c r="AR34" s="55" t="n"/>
      <c r="AS34" s="55" t="n"/>
      <c r="AT34" s="55" t="n"/>
      <c r="AU34" s="55" t="n"/>
      <c r="AV34" s="55" t="n"/>
      <c r="AW34" s="55" t="n"/>
      <c r="AX34" s="55" t="n"/>
      <c r="AY34" s="55" t="n"/>
      <c r="AZ34" s="55" t="n"/>
      <c r="BA34" s="55" t="n"/>
      <c r="BB34" s="55" t="n"/>
      <c r="BC34" s="55" t="n"/>
    </row>
    <row r="35" ht="11.4" customHeight="1">
      <c r="A35" s="55" t="inlineStr">
        <is>
          <t xml:space="preserve">Inner </t>
        </is>
      </c>
      <c r="B35" s="483" t="inlineStr">
        <is>
          <t>15.02.2026</t>
        </is>
      </c>
      <c r="C35" s="55" t="n">
        <v>1540</v>
      </c>
      <c r="D35" s="55" t="inlineStr">
        <is>
          <t>BP0014</t>
        </is>
      </c>
      <c r="E35" s="55" t="inlineStr">
        <is>
          <t>26IBP010</t>
        </is>
      </c>
      <c r="F35" s="55" t="inlineStr">
        <is>
          <t>FAS Chlorex 2% Inner Filled 100*18mm OMAS</t>
        </is>
      </c>
      <c r="G35" s="69" t="n">
        <v>46054</v>
      </c>
      <c r="H35" s="69" t="n">
        <v>47150</v>
      </c>
      <c r="I35" s="55" t="n"/>
      <c r="J35" s="55" t="n">
        <v>2780</v>
      </c>
      <c r="K35" s="55" t="n"/>
      <c r="L35" s="55">
        <f>J35-K35</f>
        <v/>
      </c>
      <c r="M35" s="55" t="inlineStr">
        <is>
          <t>No.</t>
        </is>
      </c>
      <c r="N35" s="55">
        <f>P35+Q35+R35+S35</f>
        <v/>
      </c>
      <c r="O35" s="57">
        <f>Q35+V35+Y35+AB35+AE35+AH35+AK35+AN35+AQ35+AT35+AW35+AZ35+BC35</f>
        <v/>
      </c>
      <c r="P35" s="58" t="n"/>
      <c r="Q35" s="59">
        <f>L35-S35-R35-P35</f>
        <v/>
      </c>
      <c r="R35" s="60" t="n"/>
      <c r="S35" s="61" t="n"/>
      <c r="T35" s="55" t="inlineStr">
        <is>
          <t>15.02.2026</t>
        </is>
      </c>
      <c r="U35" s="55" t="inlineStr">
        <is>
          <t>L26B003</t>
        </is>
      </c>
      <c r="V35" s="55" t="n">
        <v>-2780</v>
      </c>
      <c r="W35" s="55" t="n"/>
      <c r="X35" s="55" t="n"/>
      <c r="Y35" s="55" t="n"/>
      <c r="Z35" s="55" t="n"/>
      <c r="AA35" s="55" t="n"/>
      <c r="AB35" s="55" t="n"/>
      <c r="AC35" s="55" t="n"/>
      <c r="AD35" s="55" t="n"/>
      <c r="AE35" s="55" t="n"/>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n"/>
      <c r="BB35" s="55" t="n"/>
      <c r="BC35" s="55" t="n"/>
    </row>
    <row r="36" ht="11.4" customHeight="1">
      <c r="A36" s="55" t="inlineStr">
        <is>
          <t>Assambled</t>
        </is>
      </c>
      <c r="B36" s="483" t="inlineStr">
        <is>
          <t>17.02.2026</t>
        </is>
      </c>
      <c r="C36" s="55" t="n">
        <v>1545</v>
      </c>
      <c r="D36" s="55" t="inlineStr">
        <is>
          <t>PP0037</t>
        </is>
      </c>
      <c r="E36" s="55" t="inlineStr">
        <is>
          <t>26IPP006</t>
        </is>
      </c>
      <c r="F36" s="55" t="inlineStr">
        <is>
          <t xml:space="preserve">Assembled outer tube (105*15mm) Clear </t>
        </is>
      </c>
      <c r="G36" s="69" t="n">
        <v>46054</v>
      </c>
      <c r="H36" s="69" t="n">
        <v>46508</v>
      </c>
      <c r="I36" s="55" t="n"/>
      <c r="J36" s="55" t="n">
        <v>29585</v>
      </c>
      <c r="K36" s="55" t="n"/>
      <c r="L36" s="55">
        <f>J36-K36</f>
        <v/>
      </c>
      <c r="M36" s="55" t="inlineStr">
        <is>
          <t>No.</t>
        </is>
      </c>
      <c r="N36" s="55">
        <f>P36+Q36+R36+S36</f>
        <v/>
      </c>
      <c r="O36" s="57">
        <f>Q36+V36+Y36+AB36+AE36+AH36+AK36+AN36+AQ36+AT36+AW36+AZ36+BC36</f>
        <v/>
      </c>
      <c r="P36" s="58" t="n"/>
      <c r="Q36" s="59">
        <f>L36-S36-R36-P36</f>
        <v/>
      </c>
      <c r="R36" s="60" t="n"/>
      <c r="S36" s="61" t="n"/>
      <c r="T36" s="55" t="n"/>
      <c r="U36" s="55" t="n"/>
      <c r="V36" s="55" t="n"/>
      <c r="W36" s="55" t="n"/>
      <c r="X36" s="55" t="n"/>
      <c r="Y36" s="55" t="n"/>
      <c r="Z36" s="55" t="n"/>
      <c r="AA36" s="55" t="n"/>
      <c r="AB36" s="55" t="n"/>
      <c r="AC36" s="55" t="n"/>
      <c r="AD36" s="55" t="n"/>
      <c r="AE36" s="55" t="n"/>
      <c r="AF36" s="55" t="n"/>
      <c r="AG36" s="55" t="n"/>
      <c r="AH36" s="55" t="n"/>
      <c r="AI36" s="55" t="n"/>
      <c r="AJ36" s="55" t="n"/>
      <c r="AK36" s="55" t="n"/>
      <c r="AL36" s="55" t="n"/>
      <c r="AM36" s="55" t="n"/>
      <c r="AN36" s="55" t="n"/>
      <c r="AO36" s="55" t="n"/>
      <c r="AP36" s="55" t="n"/>
      <c r="AQ36" s="55" t="n"/>
      <c r="AR36" s="55" t="n"/>
      <c r="AS36" s="55" t="n"/>
      <c r="AT36" s="55" t="n"/>
      <c r="AU36" s="55" t="n"/>
      <c r="AV36" s="55" t="n"/>
      <c r="AW36" s="55" t="n"/>
      <c r="AX36" s="55" t="n"/>
      <c r="AY36" s="55" t="n"/>
      <c r="AZ36" s="55" t="n"/>
      <c r="BA36" s="55" t="n"/>
      <c r="BB36" s="55" t="n"/>
      <c r="BC36" s="55" t="n"/>
    </row>
    <row r="37" ht="11.4" customHeight="1">
      <c r="A37" s="55" t="inlineStr">
        <is>
          <t xml:space="preserve">Inner </t>
        </is>
      </c>
      <c r="B37" s="483" t="inlineStr">
        <is>
          <t>17.02.2026</t>
        </is>
      </c>
      <c r="C37" s="55" t="n">
        <v>1544</v>
      </c>
      <c r="D37" s="55" t="inlineStr">
        <is>
          <t>BP0017</t>
        </is>
      </c>
      <c r="E37" s="55" t="inlineStr">
        <is>
          <t>26IBP011</t>
        </is>
      </c>
      <c r="F37" s="55" t="inlineStr">
        <is>
          <t>Inner filled tube 81*15mm FAS Chlorex 2%</t>
        </is>
      </c>
      <c r="G37" s="95" t="n">
        <v>46054</v>
      </c>
      <c r="H37" s="95" t="n">
        <v>47150</v>
      </c>
      <c r="I37" s="55" t="n"/>
      <c r="J37" s="55" t="n">
        <v>6000</v>
      </c>
      <c r="K37" s="55" t="n"/>
      <c r="L37" s="55">
        <f>J37-K37</f>
        <v/>
      </c>
      <c r="M37" s="55" t="inlineStr">
        <is>
          <t>No.</t>
        </is>
      </c>
      <c r="N37" s="55">
        <f>P37+Q37+R37+S37</f>
        <v/>
      </c>
      <c r="O37" s="57">
        <f>Q37+V37+Y37+AB37+AE37+AH37+AK37+AN37+AQ37+AT37+AW37+AZ37+BC37</f>
        <v/>
      </c>
      <c r="P37" s="58" t="n"/>
      <c r="Q37" s="59">
        <f>L37-S37-R37-P37</f>
        <v/>
      </c>
      <c r="R37" s="60" t="n"/>
      <c r="S37" s="61" t="n"/>
      <c r="T37" s="55" t="inlineStr">
        <is>
          <t>17.02.2026</t>
        </is>
      </c>
      <c r="U37" s="55" t="inlineStr">
        <is>
          <t>L26B004</t>
        </is>
      </c>
      <c r="V37" s="55" t="n">
        <v>-6000</v>
      </c>
      <c r="W37" s="55" t="inlineStr">
        <is>
          <t>19.02.2026</t>
        </is>
      </c>
      <c r="X37" s="55" t="n">
        <v>1558</v>
      </c>
      <c r="Y37" s="55" t="n">
        <v>27000</v>
      </c>
      <c r="Z37" s="55" t="inlineStr">
        <is>
          <t>19.02.2026</t>
        </is>
      </c>
      <c r="AA37" s="55" t="inlineStr">
        <is>
          <t>L26B004</t>
        </is>
      </c>
      <c r="AB37" s="55" t="n">
        <v>-27000</v>
      </c>
      <c r="AC37" s="55" t="n"/>
      <c r="AD37" s="55" t="n"/>
      <c r="AE37" s="55" t="n"/>
      <c r="AF37" s="55" t="n"/>
      <c r="AG37" s="55" t="n"/>
      <c r="AH37" s="55" t="n"/>
      <c r="AI37" s="55" t="n"/>
      <c r="AJ37" s="55" t="n"/>
      <c r="AK37" s="55" t="n"/>
      <c r="AL37" s="55" t="n"/>
      <c r="AM37" s="55" t="n"/>
      <c r="AN37" s="55" t="n"/>
      <c r="AO37" s="55" t="n"/>
      <c r="AP37" s="55" t="n"/>
      <c r="AQ37" s="55" t="n"/>
      <c r="AR37" s="55" t="n"/>
      <c r="AS37" s="55" t="n"/>
      <c r="AT37" s="55" t="n"/>
      <c r="AU37" s="55" t="n"/>
      <c r="AV37" s="55" t="n"/>
      <c r="AW37" s="55" t="n"/>
      <c r="AX37" s="55" t="n"/>
      <c r="AY37" s="55" t="n"/>
      <c r="AZ37" s="55" t="n"/>
      <c r="BA37" s="55" t="n"/>
      <c r="BB37" s="55" t="n"/>
      <c r="BC37" s="55" t="n"/>
    </row>
    <row r="38" ht="11.4" customHeight="1">
      <c r="A38" s="55" t="inlineStr">
        <is>
          <t xml:space="preserve">Inner </t>
        </is>
      </c>
      <c r="B38" s="483" t="inlineStr">
        <is>
          <t>23.02.2026</t>
        </is>
      </c>
      <c r="C38" s="55" t="n">
        <v>1559</v>
      </c>
      <c r="D38" s="55" t="inlineStr">
        <is>
          <t>BP0017</t>
        </is>
      </c>
      <c r="E38" s="55" t="inlineStr">
        <is>
          <t>26IBP011</t>
        </is>
      </c>
      <c r="F38" s="55" t="inlineStr">
        <is>
          <t>Inner filled tube 81*15mm FAS Chlorex 2%</t>
        </is>
      </c>
      <c r="G38" s="95" t="n">
        <v>46054</v>
      </c>
      <c r="H38" s="95" t="n">
        <v>47150</v>
      </c>
      <c r="I38" s="55" t="n"/>
      <c r="J38" s="55" t="n">
        <v>3210</v>
      </c>
      <c r="K38" s="55" t="n"/>
      <c r="L38" s="55">
        <f>J38-K38</f>
        <v/>
      </c>
      <c r="M38" s="55" t="inlineStr">
        <is>
          <t>No.</t>
        </is>
      </c>
      <c r="N38" s="55">
        <f>P38+Q38+R38+S38</f>
        <v/>
      </c>
      <c r="O38" s="57">
        <f>Q38+V38+Y38+AB38+AE38+AH38+AK38+AN38+AQ38+AT38+AW38+AZ38+BC38</f>
        <v/>
      </c>
      <c r="P38" s="58" t="n"/>
      <c r="Q38" s="59">
        <f>L38-S38-R38-P38</f>
        <v/>
      </c>
      <c r="R38" s="60" t="n"/>
      <c r="S38" s="61" t="n"/>
      <c r="T38" s="55" t="inlineStr">
        <is>
          <t>23.02.2026</t>
        </is>
      </c>
      <c r="U38" s="55" t="inlineStr">
        <is>
          <t>L26B004</t>
        </is>
      </c>
      <c r="V38" s="55" t="n">
        <v>-3210</v>
      </c>
      <c r="W38" s="55" t="n"/>
      <c r="X38" s="55" t="n"/>
      <c r="Y38" s="55" t="n"/>
      <c r="Z38" s="55" t="n"/>
      <c r="AA38" s="55" t="n"/>
      <c r="AB38" s="55" t="n"/>
      <c r="AC38" s="55" t="n"/>
      <c r="AD38" s="55" t="n"/>
      <c r="AE38" s="55" t="n"/>
      <c r="AF38" s="55" t="n"/>
      <c r="AG38" s="55" t="n"/>
      <c r="AH38" s="55" t="n"/>
      <c r="AI38" s="55" t="n"/>
      <c r="AJ38" s="55" t="n"/>
      <c r="AK38" s="55" t="n"/>
      <c r="AL38" s="55" t="n"/>
      <c r="AM38" s="55" t="n"/>
      <c r="AN38" s="55" t="n"/>
      <c r="AO38" s="55" t="n"/>
      <c r="AP38" s="55" t="n"/>
      <c r="AQ38" s="55" t="n"/>
      <c r="AR38" s="55" t="n"/>
      <c r="AS38" s="55" t="n"/>
      <c r="AT38" s="55" t="n"/>
      <c r="AU38" s="55" t="n"/>
      <c r="AV38" s="55" t="n"/>
      <c r="AW38" s="55" t="n"/>
      <c r="AX38" s="55" t="n"/>
      <c r="AY38" s="55" t="n"/>
      <c r="AZ38" s="55" t="n"/>
      <c r="BA38" s="55" t="n"/>
      <c r="BB38" s="55" t="n"/>
      <c r="BC38" s="55" t="n"/>
    </row>
    <row r="39" ht="11.4" customHeight="1">
      <c r="A39" s="55" t="inlineStr">
        <is>
          <t>Assambled</t>
        </is>
      </c>
      <c r="B39" s="55" t="inlineStr">
        <is>
          <t>30.10.2025</t>
        </is>
      </c>
      <c r="C39" s="55" t="n">
        <v>1145</v>
      </c>
      <c r="D39" s="55" t="inlineStr">
        <is>
          <t>PP0054</t>
        </is>
      </c>
      <c r="E39" s="55" t="inlineStr">
        <is>
          <t>26IPP007</t>
        </is>
      </c>
      <c r="F39" s="55" t="inlineStr">
        <is>
          <t xml:space="preserve">Assembled Outer Tube 128*18mm Tinted </t>
        </is>
      </c>
      <c r="G39" s="70" t="n">
        <v>46054</v>
      </c>
      <c r="H39" s="70" t="n">
        <v>46478</v>
      </c>
      <c r="I39" s="55" t="n"/>
      <c r="J39" s="55" t="n">
        <v>14834</v>
      </c>
      <c r="K39" s="55" t="n"/>
      <c r="L39" s="55">
        <f>J39-K39</f>
        <v/>
      </c>
      <c r="M39" s="55" t="inlineStr">
        <is>
          <t>No.</t>
        </is>
      </c>
      <c r="N39" s="55">
        <f>P39+Q39+R39+S39</f>
        <v/>
      </c>
      <c r="O39" s="57">
        <f>Q39+V39+Y39+AB39+AE39+AH39+AK39+AN39+AQ39+AT39+AW39+AZ39+BC39</f>
        <v/>
      </c>
      <c r="P39" s="58" t="n"/>
      <c r="Q39" s="59">
        <f>L39-S39-R39-P39</f>
        <v/>
      </c>
      <c r="R39" s="60" t="n"/>
      <c r="S39" s="61" t="n"/>
      <c r="T39" s="55" t="n"/>
      <c r="U39" s="55" t="n"/>
      <c r="V39" s="55" t="n"/>
      <c r="W39" s="55" t="n"/>
      <c r="X39" s="55" t="n"/>
      <c r="Y39" s="55" t="n"/>
      <c r="Z39" s="55" t="n"/>
      <c r="AA39" s="55" t="n"/>
      <c r="AB39" s="55" t="n"/>
      <c r="AC39" s="55" t="n"/>
      <c r="AD39" s="55" t="n"/>
      <c r="AE39" s="55" t="n"/>
      <c r="AF39" s="55" t="n"/>
      <c r="AG39" s="55" t="n"/>
      <c r="AH39" s="55" t="n"/>
      <c r="AI39" s="55" t="n"/>
      <c r="AJ39" s="55" t="n"/>
      <c r="AK39" s="55" t="n"/>
      <c r="AL39" s="55" t="n"/>
      <c r="AM39" s="55" t="n"/>
      <c r="AN39" s="55" t="n"/>
      <c r="AO39" s="55" t="n"/>
      <c r="AP39" s="55" t="n"/>
      <c r="AQ39" s="55" t="n"/>
      <c r="AR39" s="55" t="n"/>
      <c r="AS39" s="55" t="n"/>
      <c r="AT39" s="55" t="n"/>
      <c r="AU39" s="55" t="n"/>
      <c r="AV39" s="55" t="n"/>
      <c r="AW39" s="55" t="n"/>
      <c r="AX39" s="55" t="n"/>
      <c r="AY39" s="55" t="n"/>
      <c r="AZ39" s="55" t="n"/>
      <c r="BA39" s="55" t="n"/>
      <c r="BB39" s="55" t="n"/>
      <c r="BC39" s="55" t="n"/>
    </row>
    <row r="40" ht="11.4" customHeight="1">
      <c r="A40" s="55" t="n"/>
      <c r="B40" s="483" t="n"/>
      <c r="C40" s="55" t="n"/>
      <c r="D40" s="55" t="n"/>
      <c r="E40" s="55" t="n"/>
      <c r="F40" s="55" t="n"/>
      <c r="G40" s="69" t="n"/>
      <c r="H40" s="69" t="n"/>
      <c r="I40" s="55" t="n"/>
      <c r="J40" s="55" t="n"/>
      <c r="K40" s="55" t="n"/>
      <c r="L40" s="55">
        <f>J40-K40</f>
        <v/>
      </c>
      <c r="M40" s="55" t="n"/>
      <c r="N40" s="55">
        <f>P40+Q40+R40+S40</f>
        <v/>
      </c>
      <c r="O40" s="57">
        <f>Q40+V40+Y40+AB40+AE40+AH40+AK40+AN40+AQ40+AT40+AW40+AZ40+BC40</f>
        <v/>
      </c>
      <c r="P40" s="58" t="n"/>
      <c r="Q40" s="59">
        <f>L40-S40-R40-P40</f>
        <v/>
      </c>
      <c r="R40" s="60" t="n"/>
      <c r="S40" s="61" t="n"/>
      <c r="T40" s="55" t="n"/>
      <c r="U40" s="55" t="n"/>
      <c r="V40" s="55" t="n"/>
      <c r="W40" s="55" t="n"/>
      <c r="X40" s="55" t="n"/>
      <c r="Y40" s="55" t="n"/>
      <c r="Z40" s="55" t="n"/>
      <c r="AA40" s="55" t="n"/>
      <c r="AB40" s="55" t="n"/>
      <c r="AC40" s="55" t="n"/>
      <c r="AD40" s="55" t="n"/>
      <c r="AE40" s="55" t="n"/>
      <c r="AF40" s="55" t="n"/>
      <c r="AG40" s="55" t="n"/>
      <c r="AH40" s="55" t="n"/>
      <c r="AI40" s="55" t="n"/>
      <c r="AJ40" s="55" t="n"/>
      <c r="AK40" s="55" t="n"/>
      <c r="AL40" s="55" t="n"/>
      <c r="AM40" s="55" t="n"/>
      <c r="AN40" s="55" t="n"/>
      <c r="AO40" s="55" t="n"/>
      <c r="AP40" s="55" t="n"/>
      <c r="AQ40" s="55" t="n"/>
      <c r="AR40" s="55" t="n"/>
      <c r="AS40" s="55" t="n"/>
      <c r="AT40" s="55" t="n"/>
      <c r="AU40" s="55" t="n"/>
      <c r="AV40" s="55" t="n"/>
      <c r="AW40" s="55" t="n"/>
      <c r="AX40" s="55" t="n"/>
      <c r="AY40" s="55" t="n"/>
      <c r="AZ40" s="55" t="n"/>
      <c r="BA40" s="55" t="n"/>
      <c r="BB40" s="55" t="n"/>
      <c r="BC40" s="55" t="n"/>
    </row>
    <row r="41" ht="11.4" customHeight="1">
      <c r="A41" s="55" t="n"/>
      <c r="B41" s="483" t="n"/>
      <c r="C41" s="55" t="n"/>
      <c r="D41" s="55" t="n"/>
      <c r="E41" s="55" t="n"/>
      <c r="F41" s="55" t="n"/>
      <c r="G41" s="69" t="n"/>
      <c r="H41" s="69" t="n"/>
      <c r="I41" s="55" t="n"/>
      <c r="J41" s="55" t="n"/>
      <c r="K41" s="55" t="n"/>
      <c r="L41" s="55">
        <f>J41-K41</f>
        <v/>
      </c>
      <c r="M41" s="55" t="n"/>
      <c r="N41" s="55">
        <f>P41+Q41+R41+S41</f>
        <v/>
      </c>
      <c r="O41" s="57">
        <f>Q41+V41+Y41+AB41+AE41+AH41+AK41+AN41+AQ41+AT41+AW41+AZ41+BC41</f>
        <v/>
      </c>
      <c r="P41" s="58" t="n"/>
      <c r="Q41" s="59">
        <f>L41-S41-R41-P41</f>
        <v/>
      </c>
      <c r="R41" s="60" t="n"/>
      <c r="S41" s="61" t="n"/>
      <c r="T41" s="55" t="n"/>
      <c r="U41" s="55" t="n"/>
      <c r="V41" s="55" t="n"/>
      <c r="W41" s="55" t="n"/>
      <c r="X41" s="55" t="n"/>
      <c r="Y41" s="55" t="n"/>
      <c r="Z41" s="55" t="n"/>
      <c r="AA41" s="55" t="n"/>
      <c r="AB41" s="55" t="n"/>
      <c r="AC41" s="55" t="n"/>
      <c r="AD41" s="55" t="n"/>
      <c r="AE41" s="55" t="n"/>
      <c r="AF41" s="55" t="n"/>
      <c r="AG41" s="55" t="n"/>
      <c r="AH41" s="55" t="n"/>
      <c r="AI41" s="55" t="n"/>
      <c r="AJ41" s="55" t="n"/>
      <c r="AK41" s="55" t="n"/>
      <c r="AL41" s="55" t="n"/>
      <c r="AM41" s="55" t="n"/>
      <c r="AN41" s="55" t="n"/>
      <c r="AO41" s="55" t="n"/>
      <c r="AP41" s="55" t="n"/>
      <c r="AQ41" s="55" t="n"/>
      <c r="AR41" s="55" t="n"/>
      <c r="AS41" s="55" t="n"/>
      <c r="AT41" s="55" t="n"/>
      <c r="AU41" s="55" t="n"/>
      <c r="AV41" s="55" t="n"/>
      <c r="AW41" s="55" t="n"/>
      <c r="AX41" s="55" t="n"/>
      <c r="AY41" s="55" t="n"/>
      <c r="AZ41" s="55" t="n"/>
      <c r="BA41" s="55" t="n"/>
      <c r="BB41" s="55" t="n"/>
      <c r="BC41" s="55" t="n"/>
    </row>
    <row r="42" ht="11.4" customHeight="1">
      <c r="A42" s="55" t="n"/>
      <c r="B42" s="483" t="n"/>
      <c r="C42" s="55" t="n"/>
      <c r="D42" s="55" t="n"/>
      <c r="E42" s="55" t="n"/>
      <c r="F42" s="55" t="n"/>
      <c r="G42" s="69" t="n"/>
      <c r="H42" s="69" t="n"/>
      <c r="I42" s="55" t="n"/>
      <c r="J42" s="55" t="n"/>
      <c r="K42" s="55" t="n"/>
      <c r="L42" s="55">
        <f>J42-K42</f>
        <v/>
      </c>
      <c r="M42" s="55" t="n"/>
      <c r="N42" s="55">
        <f>P42+Q42+R42+S42</f>
        <v/>
      </c>
      <c r="O42" s="57">
        <f>Q42+V42+Y42+AB42+AE42+AH42+AK42+AN42+AQ42+AT42+AW42+AZ42+BC42</f>
        <v/>
      </c>
      <c r="P42" s="58" t="n"/>
      <c r="Q42" s="59">
        <f>L42-S42-R42-P42</f>
        <v/>
      </c>
      <c r="R42" s="60" t="n"/>
      <c r="S42" s="61" t="n"/>
      <c r="T42" s="55" t="n"/>
      <c r="U42" s="55" t="n"/>
      <c r="V42" s="55" t="n"/>
      <c r="W42" s="55" t="n"/>
      <c r="X42" s="55" t="n"/>
      <c r="Y42" s="55" t="n"/>
      <c r="Z42" s="55" t="n"/>
      <c r="AA42" s="55" t="n"/>
      <c r="AB42" s="55" t="n"/>
      <c r="AC42" s="55" t="n"/>
      <c r="AD42" s="55" t="n"/>
      <c r="AE42" s="55" t="n"/>
      <c r="AF42" s="55" t="n"/>
      <c r="AG42" s="55" t="n"/>
      <c r="AH42" s="55" t="n"/>
      <c r="AI42" s="55" t="n"/>
      <c r="AJ42" s="55" t="n"/>
      <c r="AK42" s="55" t="n"/>
      <c r="AL42" s="55" t="n"/>
      <c r="AM42" s="55" t="n"/>
      <c r="AN42" s="55" t="n"/>
      <c r="AO42" s="55" t="n"/>
      <c r="AP42" s="55" t="n"/>
      <c r="AQ42" s="55" t="n"/>
      <c r="AR42" s="55" t="n"/>
      <c r="AS42" s="55" t="n"/>
      <c r="AT42" s="55" t="n"/>
      <c r="AU42" s="55" t="n"/>
      <c r="AV42" s="55" t="n"/>
      <c r="AW42" s="55" t="n"/>
      <c r="AX42" s="55" t="n"/>
      <c r="AY42" s="55" t="n"/>
      <c r="AZ42" s="55" t="n"/>
      <c r="BA42" s="55" t="n"/>
      <c r="BB42" s="55" t="n"/>
      <c r="BC42" s="55" t="n"/>
    </row>
    <row r="43" ht="11.4" customHeight="1">
      <c r="A43" s="55" t="n"/>
      <c r="B43" s="483" t="n"/>
      <c r="C43" s="55" t="n"/>
      <c r="D43" s="55" t="n"/>
      <c r="E43" s="55" t="n"/>
      <c r="F43" s="55" t="n"/>
      <c r="G43" s="69" t="n"/>
      <c r="H43" s="69" t="n"/>
      <c r="I43" s="55" t="n"/>
      <c r="J43" s="55" t="n"/>
      <c r="K43" s="55" t="n"/>
      <c r="L43" s="55">
        <f>J43-K43</f>
        <v/>
      </c>
      <c r="M43" s="55" t="n"/>
      <c r="N43" s="55">
        <f>P43+Q43+R43+S43</f>
        <v/>
      </c>
      <c r="O43" s="57">
        <f>Q43+V43+Y43+AB43+AE43+AH43+AK43+AN43+AQ43+AT43+AW43+AZ43+BC43</f>
        <v/>
      </c>
      <c r="P43" s="58" t="n"/>
      <c r="Q43" s="59">
        <f>L43-S43-R43-P43</f>
        <v/>
      </c>
      <c r="R43" s="60" t="n"/>
      <c r="S43" s="61" t="n"/>
      <c r="T43" s="55" t="n"/>
      <c r="U43" s="55" t="n"/>
      <c r="V43" s="55" t="n"/>
      <c r="W43" s="55" t="n"/>
      <c r="X43" s="55" t="n"/>
      <c r="Y43" s="55" t="n"/>
      <c r="Z43" s="55" t="n"/>
      <c r="AA43" s="55" t="n"/>
      <c r="AB43" s="55" t="n"/>
      <c r="AC43" s="55" t="n"/>
      <c r="AD43" s="55" t="n"/>
      <c r="AE43" s="55" t="n"/>
      <c r="AF43" s="55" t="n"/>
      <c r="AG43" s="55" t="n"/>
      <c r="AH43" s="55" t="n"/>
      <c r="AI43" s="55" t="n"/>
      <c r="AJ43" s="55" t="n"/>
      <c r="AK43" s="55" t="n"/>
      <c r="AL43" s="55" t="n"/>
      <c r="AM43" s="55" t="n"/>
      <c r="AN43" s="55" t="n"/>
      <c r="AO43" s="55" t="n"/>
      <c r="AP43" s="55" t="n"/>
      <c r="AQ43" s="55" t="n"/>
      <c r="AR43" s="55" t="n"/>
      <c r="AS43" s="55" t="n"/>
      <c r="AT43" s="55" t="n"/>
      <c r="AU43" s="55" t="n"/>
      <c r="AV43" s="55" t="n"/>
      <c r="AW43" s="55" t="n"/>
      <c r="AX43" s="55" t="n"/>
      <c r="AY43" s="55" t="n"/>
      <c r="AZ43" s="55" t="n"/>
      <c r="BA43" s="55" t="n"/>
      <c r="BB43" s="55" t="n"/>
      <c r="BC43" s="55" t="n"/>
    </row>
    <row r="44" ht="11.4" customHeight="1">
      <c r="A44" s="55" t="n"/>
      <c r="B44" s="483" t="n"/>
      <c r="C44" s="55" t="n"/>
      <c r="D44" s="55" t="n"/>
      <c r="E44" s="55" t="n"/>
      <c r="F44" s="55" t="n"/>
      <c r="G44" s="69" t="n"/>
      <c r="H44" s="69" t="n"/>
      <c r="I44" s="55" t="n"/>
      <c r="J44" s="55" t="n"/>
      <c r="K44" s="55" t="n"/>
      <c r="L44" s="55">
        <f>J44-K44</f>
        <v/>
      </c>
      <c r="M44" s="55" t="n"/>
      <c r="N44" s="55">
        <f>P44+Q44+R44+S44</f>
        <v/>
      </c>
      <c r="O44" s="57">
        <f>Q44+V44+Y44+AB44+AE44+AH44+AK44+AN44+AQ44+AT44+AW44+AZ44+BC44</f>
        <v/>
      </c>
      <c r="P44" s="58" t="n"/>
      <c r="Q44" s="59">
        <f>L44-S44-R44-P44</f>
        <v/>
      </c>
      <c r="R44" s="60" t="n"/>
      <c r="S44" s="61" t="n"/>
      <c r="T44" s="55" t="n"/>
      <c r="U44" s="55" t="n"/>
      <c r="V44" s="55" t="n"/>
      <c r="W44" s="55" t="n"/>
      <c r="X44" s="55" t="n"/>
      <c r="Y44" s="55" t="n"/>
      <c r="Z44" s="55" t="n"/>
      <c r="AA44" s="55" t="n"/>
      <c r="AB44" s="55" t="n"/>
      <c r="AC44" s="55" t="n"/>
      <c r="AD44" s="55" t="n"/>
      <c r="AE44" s="55" t="n"/>
      <c r="AF44" s="55" t="n"/>
      <c r="AG44" s="55" t="n"/>
      <c r="AH44" s="55" t="n"/>
      <c r="AI44" s="55" t="n"/>
      <c r="AJ44" s="55" t="n"/>
      <c r="AK44" s="55" t="n"/>
      <c r="AL44" s="55" t="n"/>
      <c r="AM44" s="55" t="n"/>
      <c r="AN44" s="55" t="n"/>
      <c r="AO44" s="55" t="n"/>
      <c r="AP44" s="55" t="n"/>
      <c r="AQ44" s="55" t="n"/>
      <c r="AR44" s="55" t="n"/>
      <c r="AS44" s="55" t="n"/>
      <c r="AT44" s="55" t="n"/>
      <c r="AU44" s="55" t="n"/>
      <c r="AV44" s="55" t="n"/>
      <c r="AW44" s="55" t="n"/>
      <c r="AX44" s="55" t="n"/>
      <c r="AY44" s="55" t="n"/>
      <c r="AZ44" s="55" t="n"/>
      <c r="BA44" s="55" t="n"/>
      <c r="BB44" s="55" t="n"/>
      <c r="BC44" s="55" t="n"/>
    </row>
    <row r="45" ht="11.4" customHeight="1">
      <c r="A45" s="55" t="n"/>
      <c r="B45" s="483" t="n"/>
      <c r="C45" s="55" t="n"/>
      <c r="D45" s="55" t="n"/>
      <c r="E45" s="55" t="n"/>
      <c r="F45" s="55" t="n"/>
      <c r="G45" s="69" t="n"/>
      <c r="H45" s="69" t="n"/>
      <c r="I45" s="55" t="n"/>
      <c r="J45" s="55" t="n"/>
      <c r="K45" s="55" t="n"/>
      <c r="L45" s="55">
        <f>J45-K45</f>
        <v/>
      </c>
      <c r="M45" s="55" t="n"/>
      <c r="N45" s="55">
        <f>P45+Q45+R45+S45</f>
        <v/>
      </c>
      <c r="O45" s="57">
        <f>Q45+V45+Y45+AB45+AE45+AH45+AK45+AN45+AQ45+AT45+AW45+AZ45+BC45</f>
        <v/>
      </c>
      <c r="P45" s="58" t="n"/>
      <c r="Q45" s="59">
        <f>L45-S45-R45-P45</f>
        <v/>
      </c>
      <c r="R45" s="60" t="n"/>
      <c r="S45" s="61" t="n"/>
      <c r="T45" s="55" t="n"/>
      <c r="U45" s="55" t="n"/>
      <c r="V45" s="55" t="n"/>
      <c r="W45" s="55" t="n"/>
      <c r="X45" s="55" t="n"/>
      <c r="Y45" s="55" t="n"/>
      <c r="Z45" s="55" t="n"/>
      <c r="AA45" s="55" t="n"/>
      <c r="AB45" s="55" t="n"/>
      <c r="AC45" s="55" t="n"/>
      <c r="AD45" s="55" t="n"/>
      <c r="AE45" s="55" t="n"/>
      <c r="AF45" s="55" t="n"/>
      <c r="AG45" s="55" t="n"/>
      <c r="AH45" s="55" t="n"/>
      <c r="AI45" s="55" t="n"/>
      <c r="AJ45" s="55" t="n"/>
      <c r="AK45" s="55" t="n"/>
      <c r="AL45" s="55" t="n"/>
      <c r="AM45" s="55" t="n"/>
      <c r="AN45" s="55" t="n"/>
      <c r="AO45" s="55" t="n"/>
      <c r="AP45" s="55" t="n"/>
      <c r="AQ45" s="55" t="n"/>
      <c r="AR45" s="55" t="n"/>
      <c r="AS45" s="55" t="n"/>
      <c r="AT45" s="55" t="n"/>
      <c r="AU45" s="55" t="n"/>
      <c r="AV45" s="55" t="n"/>
      <c r="AW45" s="55" t="n"/>
      <c r="AX45" s="55" t="n"/>
      <c r="AY45" s="55" t="n"/>
      <c r="AZ45" s="55" t="n"/>
      <c r="BA45" s="55" t="n"/>
      <c r="BB45" s="55" t="n"/>
      <c r="BC45" s="55" t="n"/>
    </row>
    <row r="46" ht="11.4" customHeight="1">
      <c r="A46" s="55" t="n"/>
      <c r="B46" s="483" t="n"/>
      <c r="C46" s="55" t="n"/>
      <c r="D46" s="55" t="n"/>
      <c r="E46" s="55" t="n"/>
      <c r="F46" s="55" t="n"/>
      <c r="G46" s="69" t="n"/>
      <c r="H46" s="69" t="n"/>
      <c r="I46" s="55" t="n"/>
      <c r="J46" s="55" t="n"/>
      <c r="K46" s="55" t="n"/>
      <c r="L46" s="55">
        <f>J46-K46</f>
        <v/>
      </c>
      <c r="M46" s="55" t="n"/>
      <c r="N46" s="55">
        <f>P46+Q46+R46+S46</f>
        <v/>
      </c>
      <c r="O46" s="57">
        <f>Q46+V46+Y46+AB46+AE46+AH46+AK46+AN46+AQ46+AT46+AW46+AZ46+BC46</f>
        <v/>
      </c>
      <c r="P46" s="58" t="n"/>
      <c r="Q46" s="59">
        <f>L46-S46-R46-P46</f>
        <v/>
      </c>
      <c r="R46" s="60" t="n"/>
      <c r="S46" s="61" t="n"/>
      <c r="T46" s="55" t="n"/>
      <c r="U46" s="55" t="n"/>
      <c r="V46" s="55" t="n"/>
      <c r="W46" s="55" t="n"/>
      <c r="X46" s="55" t="n"/>
      <c r="Y46" s="55" t="n"/>
      <c r="Z46" s="55" t="n"/>
      <c r="AA46" s="55" t="n"/>
      <c r="AB46" s="55" t="n"/>
      <c r="AC46" s="55" t="n"/>
      <c r="AD46" s="55" t="n"/>
      <c r="AE46" s="55" t="n"/>
      <c r="AF46" s="55" t="n"/>
      <c r="AG46" s="55" t="n"/>
      <c r="AH46" s="55" t="n"/>
      <c r="AI46" s="55" t="n"/>
      <c r="AJ46" s="55" t="n"/>
      <c r="AK46" s="55" t="n"/>
      <c r="AL46" s="55" t="n"/>
      <c r="AM46" s="55" t="n"/>
      <c r="AN46" s="55" t="n"/>
      <c r="AO46" s="55" t="n"/>
      <c r="AP46" s="55" t="n"/>
      <c r="AQ46" s="55" t="n"/>
      <c r="AR46" s="55" t="n"/>
      <c r="AS46" s="55" t="n"/>
      <c r="AT46" s="55" t="n"/>
      <c r="AU46" s="55" t="n"/>
      <c r="AV46" s="55" t="n"/>
      <c r="AW46" s="55" t="n"/>
      <c r="AX46" s="55" t="n"/>
      <c r="AY46" s="55" t="n"/>
      <c r="AZ46" s="55" t="n"/>
      <c r="BA46" s="55" t="n"/>
      <c r="BB46" s="55" t="n"/>
      <c r="BC46" s="55" t="n"/>
    </row>
    <row r="47" ht="11.4" customHeight="1">
      <c r="A47" s="55" t="n"/>
      <c r="B47" s="483" t="n"/>
      <c r="C47" s="55" t="n"/>
      <c r="D47" s="55" t="n"/>
      <c r="E47" s="55" t="n"/>
      <c r="F47" s="55" t="n"/>
      <c r="G47" s="69" t="n"/>
      <c r="H47" s="69" t="n"/>
      <c r="I47" s="55" t="n"/>
      <c r="J47" s="55" t="n"/>
      <c r="K47" s="55" t="n"/>
      <c r="L47" s="55">
        <f>J47-K47</f>
        <v/>
      </c>
      <c r="M47" s="55" t="n"/>
      <c r="N47" s="55">
        <f>P47+Q47+R47+S47</f>
        <v/>
      </c>
      <c r="O47" s="57">
        <f>Q47+V47+Y47+AB47+AE47+AH47+AK47+AN47+AQ47+AT47+AW47+AZ47+BC47</f>
        <v/>
      </c>
      <c r="P47" s="58" t="n"/>
      <c r="Q47" s="59">
        <f>L47-S47-R47-P47</f>
        <v/>
      </c>
      <c r="R47" s="60" t="n"/>
      <c r="S47" s="61" t="n"/>
      <c r="T47" s="55" t="n"/>
      <c r="U47" s="55" t="n"/>
      <c r="V47" s="55" t="n"/>
      <c r="W47" s="55" t="n"/>
      <c r="X47" s="55" t="n"/>
      <c r="Y47" s="55" t="n"/>
      <c r="Z47" s="55" t="n"/>
      <c r="AA47" s="55" t="n"/>
      <c r="AB47" s="55" t="n"/>
      <c r="AC47" s="55" t="n"/>
      <c r="AD47" s="55" t="n"/>
      <c r="AE47" s="55" t="n"/>
      <c r="AF47" s="55" t="n"/>
      <c r="AG47" s="55" t="n"/>
      <c r="AH47" s="55" t="n"/>
      <c r="AI47" s="55" t="n"/>
      <c r="AJ47" s="55" t="n"/>
      <c r="AK47" s="55" t="n"/>
      <c r="AL47" s="55" t="n"/>
      <c r="AM47" s="55" t="n"/>
      <c r="AN47" s="55" t="n"/>
      <c r="AO47" s="55" t="n"/>
      <c r="AP47" s="55" t="n"/>
      <c r="AQ47" s="55" t="n"/>
      <c r="AR47" s="55" t="n"/>
      <c r="AS47" s="55" t="n"/>
      <c r="AT47" s="55" t="n"/>
      <c r="AU47" s="55" t="n"/>
      <c r="AV47" s="55" t="n"/>
      <c r="AW47" s="55" t="n"/>
      <c r="AX47" s="55" t="n"/>
      <c r="AY47" s="55" t="n"/>
      <c r="AZ47" s="55" t="n"/>
      <c r="BA47" s="55" t="n"/>
      <c r="BB47" s="55" t="n"/>
      <c r="BC47" s="55" t="n"/>
    </row>
    <row r="48" ht="11.4" customHeight="1">
      <c r="A48" s="55" t="n"/>
      <c r="B48" s="483" t="n"/>
      <c r="C48" s="55" t="n"/>
      <c r="D48" s="55" t="n"/>
      <c r="E48" s="55" t="n"/>
      <c r="F48" s="55" t="n"/>
      <c r="G48" s="69" t="n"/>
      <c r="H48" s="69" t="n"/>
      <c r="I48" s="55" t="n"/>
      <c r="J48" s="55" t="n"/>
      <c r="K48" s="55" t="n"/>
      <c r="L48" s="55">
        <f>J48-K48</f>
        <v/>
      </c>
      <c r="M48" s="55" t="n"/>
      <c r="N48" s="55">
        <f>P48+Q48+R48+S48</f>
        <v/>
      </c>
      <c r="O48" s="57">
        <f>Q48+V48+Y48+AB48+AE48+AH48+AK48+AN48+AQ48+AT48+AW48+AZ48+BC48</f>
        <v/>
      </c>
      <c r="P48" s="58" t="n"/>
      <c r="Q48" s="59">
        <f>L48-S48-R48-P48</f>
        <v/>
      </c>
      <c r="R48" s="60" t="n"/>
      <c r="S48" s="61" t="n"/>
      <c r="T48" s="55" t="n"/>
      <c r="U48" s="55" t="n"/>
      <c r="V48" s="55" t="n"/>
      <c r="W48" s="55" t="n"/>
      <c r="X48" s="55" t="n"/>
      <c r="Y48" s="55" t="n"/>
      <c r="Z48" s="55" t="n"/>
      <c r="AA48" s="55" t="n"/>
      <c r="AB48" s="55" t="n"/>
      <c r="AC48" s="55" t="n"/>
      <c r="AD48" s="55" t="n"/>
      <c r="AE48" s="55" t="n"/>
      <c r="AF48" s="55" t="n"/>
      <c r="AG48" s="55" t="n"/>
      <c r="AH48" s="55" t="n"/>
      <c r="AI48" s="55" t="n"/>
      <c r="AJ48" s="55" t="n"/>
      <c r="AK48" s="55" t="n"/>
      <c r="AL48" s="55" t="n"/>
      <c r="AM48" s="55" t="n"/>
      <c r="AN48" s="55" t="n"/>
      <c r="AO48" s="55" t="n"/>
      <c r="AP48" s="55" t="n"/>
      <c r="AQ48" s="55" t="n"/>
      <c r="AR48" s="55" t="n"/>
      <c r="AS48" s="55" t="n"/>
      <c r="AT48" s="55" t="n"/>
      <c r="AU48" s="55" t="n"/>
      <c r="AV48" s="55" t="n"/>
      <c r="AW48" s="55" t="n"/>
      <c r="AX48" s="55" t="n"/>
      <c r="AY48" s="55" t="n"/>
      <c r="AZ48" s="55" t="n"/>
      <c r="BA48" s="55" t="n"/>
      <c r="BB48" s="55" t="n"/>
      <c r="BC48" s="55" t="n"/>
    </row>
    <row r="49" ht="11.4" customHeight="1">
      <c r="A49" s="55" t="n"/>
      <c r="B49" s="483" t="n"/>
      <c r="C49" s="55" t="n"/>
      <c r="D49" s="55" t="n"/>
      <c r="E49" s="55" t="n"/>
      <c r="F49" s="55" t="n"/>
      <c r="G49" s="69" t="n"/>
      <c r="H49" s="69" t="n"/>
      <c r="I49" s="55" t="n"/>
      <c r="J49" s="55" t="n"/>
      <c r="K49" s="55" t="n"/>
      <c r="L49" s="55">
        <f>J49-K49</f>
        <v/>
      </c>
      <c r="M49" s="55" t="n"/>
      <c r="N49" s="55">
        <f>P49+Q49+R49+S49</f>
        <v/>
      </c>
      <c r="O49" s="57">
        <f>Q49+V49+Y49+AB49+AE49+AH49+AK49+AN49+AQ49+AT49+AW49+AZ49+BC49</f>
        <v/>
      </c>
      <c r="P49" s="58" t="n"/>
      <c r="Q49" s="59">
        <f>L49-S49-R49-P49</f>
        <v/>
      </c>
      <c r="R49" s="60" t="n"/>
      <c r="S49" s="61" t="n"/>
      <c r="T49" s="55" t="n"/>
      <c r="U49" s="55" t="n"/>
      <c r="V49" s="55" t="n"/>
      <c r="W49" s="55" t="n"/>
      <c r="X49" s="55" t="n"/>
      <c r="Y49" s="55" t="n"/>
      <c r="Z49" s="55" t="n"/>
      <c r="AA49" s="55" t="n"/>
      <c r="AB49" s="55" t="n"/>
      <c r="AC49" s="55" t="n"/>
      <c r="AD49" s="55" t="n"/>
      <c r="AE49" s="55" t="n"/>
      <c r="AF49" s="55" t="n"/>
      <c r="AG49" s="55" t="n"/>
      <c r="AH49" s="55" t="n"/>
      <c r="AI49" s="55" t="n"/>
      <c r="AJ49" s="55" t="n"/>
      <c r="AK49" s="55" t="n"/>
      <c r="AL49" s="55" t="n"/>
      <c r="AM49" s="55" t="n"/>
      <c r="AN49" s="55" t="n"/>
      <c r="AO49" s="55" t="n"/>
      <c r="AP49" s="55" t="n"/>
      <c r="AQ49" s="55" t="n"/>
      <c r="AR49" s="55" t="n"/>
      <c r="AS49" s="55" t="n"/>
      <c r="AT49" s="55" t="n"/>
      <c r="AU49" s="55" t="n"/>
      <c r="AV49" s="55" t="n"/>
      <c r="AW49" s="55" t="n"/>
      <c r="AX49" s="55" t="n"/>
      <c r="AY49" s="55" t="n"/>
      <c r="AZ49" s="55" t="n"/>
      <c r="BA49" s="55" t="n"/>
      <c r="BB49" s="55" t="n"/>
      <c r="BC49" s="55" t="n"/>
    </row>
    <row r="50" ht="11.4" customHeight="1">
      <c r="A50" s="55" t="n"/>
      <c r="B50" s="483" t="n"/>
      <c r="C50" s="55" t="n"/>
      <c r="D50" s="55" t="n"/>
      <c r="E50" s="55" t="n"/>
      <c r="F50" s="55" t="n"/>
      <c r="G50" s="69" t="n"/>
      <c r="H50" s="69" t="n"/>
      <c r="I50" s="55" t="n"/>
      <c r="J50" s="55" t="n"/>
      <c r="K50" s="55" t="n"/>
      <c r="L50" s="55">
        <f>J50-K50</f>
        <v/>
      </c>
      <c r="M50" s="55" t="n"/>
      <c r="N50" s="55">
        <f>P50+Q50+R50+S50</f>
        <v/>
      </c>
      <c r="O50" s="57">
        <f>Q50+V50+Y50+AB50+AE50+AH50+AK50+AN50+AQ50+AT50+AW50+AZ50+BC50</f>
        <v/>
      </c>
      <c r="P50" s="58" t="n"/>
      <c r="Q50" s="59">
        <f>L50-S50-R50-P50</f>
        <v/>
      </c>
      <c r="R50" s="60" t="n"/>
      <c r="S50" s="61" t="n"/>
      <c r="T50" s="55" t="n"/>
      <c r="U50" s="55" t="n"/>
      <c r="V50" s="55" t="n"/>
      <c r="W50" s="55" t="n"/>
      <c r="X50" s="55" t="n"/>
      <c r="Y50" s="55" t="n"/>
      <c r="Z50" s="55" t="n"/>
      <c r="AA50" s="55" t="n"/>
      <c r="AB50" s="55" t="n"/>
      <c r="AC50" s="55" t="n"/>
      <c r="AD50" s="55" t="n"/>
      <c r="AE50" s="55" t="n"/>
      <c r="AF50" s="55" t="n"/>
      <c r="AG50" s="55" t="n"/>
      <c r="AH50" s="55" t="n"/>
      <c r="AI50" s="55" t="n"/>
      <c r="AJ50" s="55" t="n"/>
      <c r="AK50" s="55" t="n"/>
      <c r="AL50" s="55" t="n"/>
      <c r="AM50" s="55" t="n"/>
      <c r="AN50" s="55" t="n"/>
      <c r="AO50" s="55" t="n"/>
      <c r="AP50" s="55" t="n"/>
      <c r="AQ50" s="55" t="n"/>
      <c r="AR50" s="55" t="n"/>
      <c r="AS50" s="55" t="n"/>
      <c r="AT50" s="55" t="n"/>
      <c r="AU50" s="55" t="n"/>
      <c r="AV50" s="55" t="n"/>
      <c r="AW50" s="55" t="n"/>
      <c r="AX50" s="55" t="n"/>
      <c r="AY50" s="55" t="n"/>
      <c r="AZ50" s="55" t="n"/>
      <c r="BA50" s="55" t="n"/>
      <c r="BB50" s="55" t="n"/>
      <c r="BC50" s="55" t="n"/>
    </row>
    <row r="51" ht="11.4" customHeight="1">
      <c r="A51" s="55" t="n"/>
      <c r="B51" s="483" t="n"/>
      <c r="C51" s="55" t="n"/>
      <c r="D51" s="55" t="n"/>
      <c r="E51" s="55" t="n"/>
      <c r="F51" s="55" t="n"/>
      <c r="G51" s="69" t="n"/>
      <c r="H51" s="69" t="n"/>
      <c r="I51" s="55" t="n"/>
      <c r="J51" s="55" t="n"/>
      <c r="K51" s="55" t="n"/>
      <c r="L51" s="55">
        <f>J51-K51</f>
        <v/>
      </c>
      <c r="M51" s="55" t="n"/>
      <c r="N51" s="55">
        <f>P51+Q51+R51+S51</f>
        <v/>
      </c>
      <c r="O51" s="57">
        <f>Q51+V51+Y51+AB51+AE51+AH51+AK51+AN51+AQ51+AT51+AW51+AZ51+BC51</f>
        <v/>
      </c>
      <c r="P51" s="58" t="n"/>
      <c r="Q51" s="59">
        <f>L51-S51-R51-P51</f>
        <v/>
      </c>
      <c r="R51" s="60" t="n"/>
      <c r="S51" s="61" t="n"/>
      <c r="T51" s="55" t="n"/>
      <c r="U51" s="55" t="n"/>
      <c r="V51" s="55" t="n"/>
      <c r="W51" s="55" t="n"/>
      <c r="X51" s="55" t="n"/>
      <c r="Y51" s="55" t="n"/>
      <c r="Z51" s="55" t="n"/>
      <c r="AA51" s="55" t="n"/>
      <c r="AB51" s="55" t="n"/>
      <c r="AC51" s="55" t="n"/>
      <c r="AD51" s="55" t="n"/>
      <c r="AE51" s="55" t="n"/>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n"/>
      <c r="BB51" s="55" t="n"/>
      <c r="BC51" s="55" t="n"/>
    </row>
    <row r="52" ht="11.4" customHeight="1">
      <c r="A52" s="55" t="n"/>
      <c r="B52" s="483" t="n"/>
      <c r="C52" s="55" t="n"/>
      <c r="D52" s="55" t="n"/>
      <c r="E52" s="55" t="n"/>
      <c r="F52" s="55" t="n"/>
      <c r="G52" s="69" t="n"/>
      <c r="H52" s="69" t="n"/>
      <c r="I52" s="55" t="n"/>
      <c r="J52" s="55" t="n"/>
      <c r="K52" s="55" t="n"/>
      <c r="L52" s="55">
        <f>J52-K52</f>
        <v/>
      </c>
      <c r="M52" s="55" t="n"/>
      <c r="N52" s="55">
        <f>P52+Q52+R52+S52</f>
        <v/>
      </c>
      <c r="O52" s="57">
        <f>Q52+V52+Y52+AB52+AE52+AH52+AK52+AN52+AQ52+AT52+AW52+AZ52+BC52</f>
        <v/>
      </c>
      <c r="P52" s="58" t="n"/>
      <c r="Q52" s="59">
        <f>L52-S52-R52-P52</f>
        <v/>
      </c>
      <c r="R52" s="60" t="n"/>
      <c r="S52" s="61" t="n"/>
      <c r="T52" s="55" t="n"/>
      <c r="U52" s="55" t="n"/>
      <c r="V52" s="55" t="n"/>
      <c r="W52" s="55" t="n"/>
      <c r="X52" s="55" t="n"/>
      <c r="Y52" s="55" t="n"/>
      <c r="Z52" s="55" t="n"/>
      <c r="AA52" s="55" t="n"/>
      <c r="AB52" s="55" t="n"/>
      <c r="AC52" s="55" t="n"/>
      <c r="AD52" s="55" t="n"/>
      <c r="AE52" s="55" t="n"/>
      <c r="AF52" s="55" t="n"/>
      <c r="AG52" s="55" t="n"/>
      <c r="AH52" s="55" t="n"/>
      <c r="AI52" s="55" t="n"/>
      <c r="AJ52" s="55" t="n"/>
      <c r="AK52" s="55" t="n"/>
      <c r="AL52" s="55" t="n"/>
      <c r="AM52" s="55" t="n"/>
      <c r="AN52" s="55" t="n"/>
      <c r="AO52" s="55" t="n"/>
      <c r="AP52" s="55" t="n"/>
      <c r="AQ52" s="55" t="n"/>
      <c r="AR52" s="55" t="n"/>
      <c r="AS52" s="55" t="n"/>
      <c r="AT52" s="55" t="n"/>
      <c r="AU52" s="55" t="n"/>
      <c r="AV52" s="55" t="n"/>
      <c r="AW52" s="55" t="n"/>
      <c r="AX52" s="55" t="n"/>
      <c r="AY52" s="55" t="n"/>
      <c r="AZ52" s="55" t="n"/>
      <c r="BA52" s="55" t="n"/>
      <c r="BB52" s="55" t="n"/>
      <c r="BC52" s="55" t="n"/>
    </row>
    <row r="53" ht="11.4" customHeight="1">
      <c r="A53" s="55" t="n"/>
      <c r="B53" s="483" t="n"/>
      <c r="C53" s="55" t="n"/>
      <c r="D53" s="55" t="n"/>
      <c r="E53" s="55" t="n"/>
      <c r="F53" s="55" t="n"/>
      <c r="G53" s="69" t="n"/>
      <c r="H53" s="69" t="n"/>
      <c r="I53" s="55" t="n"/>
      <c r="J53" s="55" t="n"/>
      <c r="K53" s="55" t="n"/>
      <c r="L53" s="55">
        <f>J53-K53</f>
        <v/>
      </c>
      <c r="M53" s="55" t="n"/>
      <c r="N53" s="55">
        <f>P53+Q53+R53+S53</f>
        <v/>
      </c>
      <c r="O53" s="57">
        <f>Q53+V53+Y53+AB53+AE53+AH53+AK53+AN53+AQ53+AT53+AW53+AZ53+BC53</f>
        <v/>
      </c>
      <c r="P53" s="58" t="n"/>
      <c r="Q53" s="59">
        <f>L53-S53-R53-P53</f>
        <v/>
      </c>
      <c r="R53" s="60" t="n"/>
      <c r="S53" s="61" t="n"/>
      <c r="T53" s="55" t="n"/>
      <c r="U53" s="55" t="n"/>
      <c r="V53" s="55" t="n"/>
      <c r="W53" s="55" t="n"/>
      <c r="X53" s="55" t="n"/>
      <c r="Y53" s="55" t="n"/>
      <c r="Z53" s="55" t="n"/>
      <c r="AA53" s="55" t="n"/>
      <c r="AB53" s="55" t="n"/>
      <c r="AC53" s="55" t="n"/>
      <c r="AD53" s="55" t="n"/>
      <c r="AE53" s="55" t="n"/>
      <c r="AF53" s="55" t="n"/>
      <c r="AG53" s="55" t="n"/>
      <c r="AH53" s="55" t="n"/>
      <c r="AI53" s="55" t="n"/>
      <c r="AJ53" s="55" t="n"/>
      <c r="AK53" s="55" t="n"/>
      <c r="AL53" s="55" t="n"/>
      <c r="AM53" s="55" t="n"/>
      <c r="AN53" s="55" t="n"/>
      <c r="AO53" s="55" t="n"/>
      <c r="AP53" s="55" t="n"/>
      <c r="AQ53" s="55" t="n"/>
      <c r="AR53" s="55" t="n"/>
      <c r="AS53" s="55" t="n"/>
      <c r="AT53" s="55" t="n"/>
      <c r="AU53" s="55" t="n"/>
      <c r="AV53" s="55" t="n"/>
      <c r="AW53" s="55" t="n"/>
      <c r="AX53" s="55" t="n"/>
      <c r="AY53" s="55" t="n"/>
      <c r="AZ53" s="55" t="n"/>
      <c r="BA53" s="55" t="n"/>
      <c r="BB53" s="55" t="n"/>
      <c r="BC53" s="55" t="n"/>
    </row>
    <row r="54" ht="11.4" customHeight="1">
      <c r="A54" s="55" t="n"/>
      <c r="B54" s="483" t="n"/>
      <c r="C54" s="55" t="n"/>
      <c r="D54" s="55" t="n"/>
      <c r="E54" s="55" t="n"/>
      <c r="F54" s="55" t="n"/>
      <c r="G54" s="69" t="n"/>
      <c r="H54" s="69" t="n"/>
      <c r="I54" s="55" t="n"/>
      <c r="J54" s="55" t="n"/>
      <c r="K54" s="55" t="n"/>
      <c r="L54" s="55">
        <f>J54-K54</f>
        <v/>
      </c>
      <c r="M54" s="55" t="n"/>
      <c r="N54" s="55">
        <f>P54+Q54+R54+S54</f>
        <v/>
      </c>
      <c r="O54" s="57">
        <f>Q54+V54+Y54+AB54+AE54+AH54+AK54+AN54+AQ54+AT54+AW54+AZ54+BC54</f>
        <v/>
      </c>
      <c r="P54" s="58" t="n"/>
      <c r="Q54" s="59">
        <f>L54-S54-R54-P54</f>
        <v/>
      </c>
      <c r="R54" s="60" t="n"/>
      <c r="S54" s="61" t="n"/>
      <c r="T54" s="55" t="n"/>
      <c r="U54" s="55" t="n"/>
      <c r="V54" s="55" t="n"/>
      <c r="W54" s="55" t="n"/>
      <c r="X54" s="55" t="n"/>
      <c r="Y54" s="55" t="n"/>
      <c r="Z54" s="55" t="n"/>
      <c r="AA54" s="55" t="n"/>
      <c r="AB54" s="55" t="n"/>
      <c r="AC54" s="55" t="n"/>
      <c r="AD54" s="55" t="n"/>
      <c r="AE54" s="55" t="n"/>
      <c r="AF54" s="55" t="n"/>
      <c r="AG54" s="55" t="n"/>
      <c r="AH54" s="55" t="n"/>
      <c r="AI54" s="55" t="n"/>
      <c r="AJ54" s="55" t="n"/>
      <c r="AK54" s="55" t="n"/>
      <c r="AL54" s="55" t="n"/>
      <c r="AM54" s="55" t="n"/>
      <c r="AN54" s="55" t="n"/>
      <c r="AO54" s="55" t="n"/>
      <c r="AP54" s="55" t="n"/>
      <c r="AQ54" s="55" t="n"/>
      <c r="AR54" s="55" t="n"/>
      <c r="AS54" s="55" t="n"/>
      <c r="AT54" s="55" t="n"/>
      <c r="AU54" s="55" t="n"/>
      <c r="AV54" s="55" t="n"/>
      <c r="AW54" s="55" t="n"/>
      <c r="AX54" s="55" t="n"/>
      <c r="AY54" s="55" t="n"/>
      <c r="AZ54" s="55" t="n"/>
      <c r="BA54" s="55" t="n"/>
      <c r="BB54" s="55" t="n"/>
      <c r="BC54" s="55" t="n"/>
    </row>
    <row r="55" ht="11.4" customHeight="1">
      <c r="A55" s="55" t="n"/>
      <c r="B55" s="483" t="n"/>
      <c r="C55" s="55" t="n"/>
      <c r="D55" s="55" t="n"/>
      <c r="E55" s="55" t="n"/>
      <c r="F55" s="55" t="n"/>
      <c r="G55" s="69" t="n"/>
      <c r="H55" s="69" t="n"/>
      <c r="I55" s="55" t="n"/>
      <c r="J55" s="55" t="n"/>
      <c r="K55" s="55" t="n"/>
      <c r="L55" s="55">
        <f>J55-K55</f>
        <v/>
      </c>
      <c r="M55" s="55" t="n"/>
      <c r="N55" s="55">
        <f>P55+Q55+R55+S55</f>
        <v/>
      </c>
      <c r="O55" s="57">
        <f>Q55+V55+Y55+AB55+AE55+AH55+AK55+AN55+AQ55+AT55+AW55+AZ55+BC55</f>
        <v/>
      </c>
      <c r="P55" s="58" t="n"/>
      <c r="Q55" s="59">
        <f>L55-S55-R55-P55</f>
        <v/>
      </c>
      <c r="R55" s="60" t="n"/>
      <c r="S55" s="61" t="n"/>
      <c r="T55" s="55" t="n"/>
      <c r="U55" s="55" t="n"/>
      <c r="V55" s="55" t="n"/>
      <c r="W55" s="55" t="n"/>
      <c r="X55" s="55" t="n"/>
      <c r="Y55" s="55" t="n"/>
      <c r="Z55" s="55" t="n"/>
      <c r="AA55" s="55" t="n"/>
      <c r="AB55" s="55" t="n"/>
      <c r="AC55" s="55" t="n"/>
      <c r="AD55" s="55" t="n"/>
      <c r="AE55" s="55" t="n"/>
      <c r="AF55" s="55" t="n"/>
      <c r="AG55" s="55" t="n"/>
      <c r="AH55" s="55" t="n"/>
      <c r="AI55" s="55" t="n"/>
      <c r="AJ55" s="55" t="n"/>
      <c r="AK55" s="55" t="n"/>
      <c r="AL55" s="55" t="n"/>
      <c r="AM55" s="55" t="n"/>
      <c r="AN55" s="55" t="n"/>
      <c r="AO55" s="55" t="n"/>
      <c r="AP55" s="55" t="n"/>
      <c r="AQ55" s="55" t="n"/>
      <c r="AR55" s="55" t="n"/>
      <c r="AS55" s="55" t="n"/>
      <c r="AT55" s="55" t="n"/>
      <c r="AU55" s="55" t="n"/>
      <c r="AV55" s="55" t="n"/>
      <c r="AW55" s="55" t="n"/>
      <c r="AX55" s="55" t="n"/>
      <c r="AY55" s="55" t="n"/>
      <c r="AZ55" s="55" t="n"/>
      <c r="BA55" s="55" t="n"/>
      <c r="BB55" s="55" t="n"/>
      <c r="BC55" s="55" t="n"/>
    </row>
    <row r="56" ht="11.4" customHeight="1">
      <c r="A56" s="55" t="n"/>
      <c r="B56" s="483" t="n"/>
      <c r="C56" s="55" t="n"/>
      <c r="D56" s="55" t="n"/>
      <c r="E56" s="55" t="n"/>
      <c r="F56" s="55" t="n"/>
      <c r="G56" s="69" t="n"/>
      <c r="H56" s="69" t="n"/>
      <c r="I56" s="55" t="n"/>
      <c r="J56" s="55" t="n"/>
      <c r="K56" s="55" t="n"/>
      <c r="L56" s="55">
        <f>J56-K56</f>
        <v/>
      </c>
      <c r="M56" s="55" t="n"/>
      <c r="N56" s="55">
        <f>P56+Q56+R56+S56</f>
        <v/>
      </c>
      <c r="O56" s="57">
        <f>Q56+V56+Y56+AB56+AE56+AH56+AK56+AN56+AQ56+AT56+AW56+AZ56+BC56</f>
        <v/>
      </c>
      <c r="P56" s="58" t="n"/>
      <c r="Q56" s="59">
        <f>L56-S56-R56-P56</f>
        <v/>
      </c>
      <c r="R56" s="60" t="n"/>
      <c r="S56" s="61" t="n"/>
      <c r="T56" s="55" t="n"/>
      <c r="U56" s="55" t="n"/>
      <c r="V56" s="55" t="n"/>
      <c r="W56" s="55" t="n"/>
      <c r="X56" s="55" t="n"/>
      <c r="Y56" s="55" t="n"/>
      <c r="Z56" s="55" t="n"/>
      <c r="AA56" s="55" t="n"/>
      <c r="AB56" s="55" t="n"/>
      <c r="AC56" s="55" t="n"/>
      <c r="AD56" s="55" t="n"/>
      <c r="AE56" s="55" t="n"/>
      <c r="AF56" s="55" t="n"/>
      <c r="AG56" s="55" t="n"/>
      <c r="AH56" s="55" t="n"/>
      <c r="AI56" s="55" t="n"/>
      <c r="AJ56" s="55" t="n"/>
      <c r="AK56" s="55" t="n"/>
      <c r="AL56" s="55" t="n"/>
      <c r="AM56" s="55" t="n"/>
      <c r="AN56" s="55" t="n"/>
      <c r="AO56" s="55" t="n"/>
      <c r="AP56" s="55" t="n"/>
      <c r="AQ56" s="55" t="n"/>
      <c r="AR56" s="55" t="n"/>
      <c r="AS56" s="55" t="n"/>
      <c r="AT56" s="55" t="n"/>
      <c r="AU56" s="55" t="n"/>
      <c r="AV56" s="55" t="n"/>
      <c r="AW56" s="55" t="n"/>
      <c r="AX56" s="55" t="n"/>
      <c r="AY56" s="55" t="n"/>
      <c r="AZ56" s="55" t="n"/>
      <c r="BA56" s="55" t="n"/>
      <c r="BB56" s="55" t="n"/>
      <c r="BC56" s="55" t="n"/>
    </row>
    <row r="57" ht="11.4" customHeight="1">
      <c r="A57" s="55" t="n"/>
      <c r="B57" s="483" t="n"/>
      <c r="C57" s="55" t="n"/>
      <c r="D57" s="55" t="n"/>
      <c r="E57" s="55" t="n"/>
      <c r="F57" s="55" t="n"/>
      <c r="G57" s="69" t="n"/>
      <c r="H57" s="69" t="n"/>
      <c r="I57" s="55" t="n"/>
      <c r="J57" s="55" t="n"/>
      <c r="K57" s="55" t="n"/>
      <c r="L57" s="55">
        <f>J57-K57</f>
        <v/>
      </c>
      <c r="M57" s="55" t="n"/>
      <c r="N57" s="55">
        <f>P57+Q57+R57+S57</f>
        <v/>
      </c>
      <c r="O57" s="57">
        <f>Q57+V57+Y57+AB57+AE57+AH57+AK57+AN57+AQ57+AT57+AW57+AZ57+BC57</f>
        <v/>
      </c>
      <c r="P57" s="58" t="n"/>
      <c r="Q57" s="59">
        <f>L57-S57-R57-P57</f>
        <v/>
      </c>
      <c r="R57" s="60" t="n"/>
      <c r="S57" s="61" t="n"/>
      <c r="T57" s="55" t="n"/>
      <c r="U57" s="55" t="n"/>
      <c r="V57" s="55" t="n"/>
      <c r="W57" s="55" t="n"/>
      <c r="X57" s="55" t="n"/>
      <c r="Y57" s="55" t="n"/>
      <c r="Z57" s="55" t="n"/>
      <c r="AA57" s="55" t="n"/>
      <c r="AB57" s="55" t="n"/>
      <c r="AC57" s="55" t="n"/>
      <c r="AD57" s="55" t="n"/>
      <c r="AE57" s="55" t="n"/>
      <c r="AF57" s="55" t="n"/>
      <c r="AG57" s="55" t="n"/>
      <c r="AH57" s="55" t="n"/>
      <c r="AI57" s="55" t="n"/>
      <c r="AJ57" s="55" t="n"/>
      <c r="AK57" s="55" t="n"/>
      <c r="AL57" s="55" t="n"/>
      <c r="AM57" s="55" t="n"/>
      <c r="AN57" s="55" t="n"/>
      <c r="AO57" s="55" t="n"/>
      <c r="AP57" s="55" t="n"/>
      <c r="AQ57" s="55" t="n"/>
      <c r="AR57" s="55" t="n"/>
      <c r="AS57" s="55" t="n"/>
      <c r="AT57" s="55" t="n"/>
      <c r="AU57" s="55" t="n"/>
      <c r="AV57" s="55" t="n"/>
      <c r="AW57" s="55" t="n"/>
      <c r="AX57" s="55" t="n"/>
      <c r="AY57" s="55" t="n"/>
      <c r="AZ57" s="55" t="n"/>
      <c r="BA57" s="55" t="n"/>
      <c r="BB57" s="55" t="n"/>
      <c r="BC57" s="55" t="n"/>
    </row>
    <row r="58" ht="11.4" customHeight="1">
      <c r="A58" s="55" t="n"/>
      <c r="B58" s="483" t="n"/>
      <c r="C58" s="55" t="n"/>
      <c r="D58" s="55" t="n"/>
      <c r="E58" s="55" t="n"/>
      <c r="F58" s="55" t="n"/>
      <c r="G58" s="69" t="n"/>
      <c r="H58" s="69" t="n"/>
      <c r="I58" s="55" t="n"/>
      <c r="J58" s="55" t="n"/>
      <c r="K58" s="55" t="n"/>
      <c r="L58" s="55">
        <f>J58-K58</f>
        <v/>
      </c>
      <c r="M58" s="55" t="n"/>
      <c r="N58" s="55">
        <f>P58+Q58+R58+S58</f>
        <v/>
      </c>
      <c r="O58" s="57">
        <f>Q58+V58+Y58+AB58+AE58+AH58+AK58+AN58+AQ58+AT58+AW58+AZ58+BC58</f>
        <v/>
      </c>
      <c r="P58" s="58" t="n"/>
      <c r="Q58" s="59">
        <f>L58-S58-R58-P58</f>
        <v/>
      </c>
      <c r="R58" s="60" t="n"/>
      <c r="S58" s="61" t="n"/>
      <c r="T58" s="55" t="n"/>
      <c r="U58" s="55" t="n"/>
      <c r="V58" s="55" t="n"/>
      <c r="W58" s="55" t="n"/>
      <c r="X58" s="55" t="n"/>
      <c r="Y58" s="55" t="n"/>
      <c r="Z58" s="55" t="n"/>
      <c r="AA58" s="55" t="n"/>
      <c r="AB58" s="55" t="n"/>
      <c r="AC58" s="55" t="n"/>
      <c r="AD58" s="55" t="n"/>
      <c r="AE58" s="55" t="n"/>
      <c r="AF58" s="55" t="n"/>
      <c r="AG58" s="55" t="n"/>
      <c r="AH58" s="55" t="n"/>
      <c r="AI58" s="55" t="n"/>
      <c r="AJ58" s="55" t="n"/>
      <c r="AK58" s="55" t="n"/>
      <c r="AL58" s="55" t="n"/>
      <c r="AM58" s="55" t="n"/>
      <c r="AN58" s="55" t="n"/>
      <c r="AO58" s="55" t="n"/>
      <c r="AP58" s="55" t="n"/>
      <c r="AQ58" s="55" t="n"/>
      <c r="AR58" s="55" t="n"/>
      <c r="AS58" s="55" t="n"/>
      <c r="AT58" s="55" t="n"/>
      <c r="AU58" s="55" t="n"/>
      <c r="AV58" s="55" t="n"/>
      <c r="AW58" s="55" t="n"/>
      <c r="AX58" s="55" t="n"/>
      <c r="AY58" s="55" t="n"/>
      <c r="AZ58" s="55" t="n"/>
      <c r="BA58" s="55" t="n"/>
      <c r="BB58" s="55" t="n"/>
      <c r="BC58" s="55" t="n"/>
    </row>
    <row r="59" ht="11.4" customHeight="1">
      <c r="A59" s="55" t="n"/>
      <c r="B59" s="483" t="n"/>
      <c r="C59" s="55" t="n"/>
      <c r="D59" s="55" t="n"/>
      <c r="E59" s="55" t="n"/>
      <c r="F59" s="55" t="n"/>
      <c r="G59" s="69" t="n"/>
      <c r="H59" s="69" t="n"/>
      <c r="I59" s="55" t="n"/>
      <c r="J59" s="55" t="n"/>
      <c r="K59" s="55" t="n"/>
      <c r="L59" s="55">
        <f>J59-K59</f>
        <v/>
      </c>
      <c r="M59" s="55" t="n"/>
      <c r="N59" s="55">
        <f>P59+Q59+R59+S59</f>
        <v/>
      </c>
      <c r="O59" s="57">
        <f>Q59+V59+Y59+AB59+AE59+AH59+AK59+AN59+AQ59+AT59+AW59+AZ59+BC59</f>
        <v/>
      </c>
      <c r="P59" s="58" t="n"/>
      <c r="Q59" s="59">
        <f>L59-S59-R59-P59</f>
        <v/>
      </c>
      <c r="R59" s="60" t="n"/>
      <c r="S59" s="61" t="n"/>
      <c r="T59" s="55" t="n"/>
      <c r="U59" s="55" t="n"/>
      <c r="V59" s="55" t="n"/>
      <c r="W59" s="55" t="n"/>
      <c r="X59" s="55" t="n"/>
      <c r="Y59" s="55" t="n"/>
      <c r="Z59" s="55" t="n"/>
      <c r="AA59" s="55" t="n"/>
      <c r="AB59" s="55" t="n"/>
      <c r="AC59" s="55" t="n"/>
      <c r="AD59" s="55" t="n"/>
      <c r="AE59" s="55" t="n"/>
      <c r="AF59" s="55" t="n"/>
      <c r="AG59" s="55" t="n"/>
      <c r="AH59" s="55" t="n"/>
      <c r="AI59" s="55" t="n"/>
      <c r="AJ59" s="55" t="n"/>
      <c r="AK59" s="55" t="n"/>
      <c r="AL59" s="55" t="n"/>
      <c r="AM59" s="55" t="n"/>
      <c r="AN59" s="55" t="n"/>
      <c r="AO59" s="55" t="n"/>
      <c r="AP59" s="55" t="n"/>
      <c r="AQ59" s="55" t="n"/>
      <c r="AR59" s="55" t="n"/>
      <c r="AS59" s="55" t="n"/>
      <c r="AT59" s="55" t="n"/>
      <c r="AU59" s="55" t="n"/>
      <c r="AV59" s="55" t="n"/>
      <c r="AW59" s="55" t="n"/>
      <c r="AX59" s="55" t="n"/>
      <c r="AY59" s="55" t="n"/>
      <c r="AZ59" s="55" t="n"/>
      <c r="BA59" s="55" t="n"/>
      <c r="BB59" s="55" t="n"/>
      <c r="BC59" s="55" t="n"/>
    </row>
    <row r="60" ht="11.4" customHeight="1">
      <c r="A60" s="55" t="n"/>
      <c r="B60" s="483" t="n"/>
      <c r="C60" s="55" t="n"/>
      <c r="D60" s="55" t="n"/>
      <c r="E60" s="55" t="n"/>
      <c r="F60" s="55" t="n"/>
      <c r="G60" s="69" t="n"/>
      <c r="H60" s="69" t="n"/>
      <c r="I60" s="55" t="n"/>
      <c r="J60" s="55" t="n"/>
      <c r="K60" s="55" t="n"/>
      <c r="L60" s="55">
        <f>J60-K60</f>
        <v/>
      </c>
      <c r="M60" s="55" t="n"/>
      <c r="N60" s="55">
        <f>P60+Q60+R60+S60</f>
        <v/>
      </c>
      <c r="O60" s="57">
        <f>Q60+V60+Y60+AB60+AE60+AH60+AK60+AN60+AQ60+AT60+AW60+AZ60+BC60</f>
        <v/>
      </c>
      <c r="P60" s="58" t="n"/>
      <c r="Q60" s="59">
        <f>L60-S60-R60-P60</f>
        <v/>
      </c>
      <c r="R60" s="60" t="n"/>
      <c r="S60" s="61" t="n"/>
      <c r="T60" s="55" t="n"/>
      <c r="U60" s="55" t="n"/>
      <c r="V60" s="55" t="n"/>
      <c r="W60" s="55" t="n"/>
      <c r="X60" s="55" t="n"/>
      <c r="Y60" s="55" t="n"/>
      <c r="Z60" s="55" t="n"/>
      <c r="AA60" s="55" t="n"/>
      <c r="AB60" s="55" t="n"/>
      <c r="AC60" s="55" t="n"/>
      <c r="AD60" s="55" t="n"/>
      <c r="AE60" s="55" t="n"/>
      <c r="AF60" s="55" t="n"/>
      <c r="AG60" s="55" t="n"/>
      <c r="AH60" s="55" t="n"/>
      <c r="AI60" s="55" t="n"/>
      <c r="AJ60" s="55" t="n"/>
      <c r="AK60" s="55" t="n"/>
      <c r="AL60" s="55" t="n"/>
      <c r="AM60" s="55" t="n"/>
      <c r="AN60" s="55" t="n"/>
      <c r="AO60" s="55" t="n"/>
      <c r="AP60" s="55" t="n"/>
      <c r="AQ60" s="55" t="n"/>
      <c r="AR60" s="55" t="n"/>
      <c r="AS60" s="55" t="n"/>
      <c r="AT60" s="55" t="n"/>
      <c r="AU60" s="55" t="n"/>
      <c r="AV60" s="55" t="n"/>
      <c r="AW60" s="55" t="n"/>
      <c r="AX60" s="55" t="n"/>
      <c r="AY60" s="55" t="n"/>
      <c r="AZ60" s="55" t="n"/>
      <c r="BA60" s="55" t="n"/>
      <c r="BB60" s="55" t="n"/>
      <c r="BC60" s="55" t="n"/>
    </row>
    <row r="61" ht="11.4" customHeight="1">
      <c r="A61" s="55" t="n"/>
      <c r="B61" s="483" t="n"/>
      <c r="C61" s="55" t="n"/>
      <c r="D61" s="55" t="n"/>
      <c r="E61" s="55" t="n"/>
      <c r="F61" s="55" t="n"/>
      <c r="G61" s="69" t="n"/>
      <c r="H61" s="69" t="n"/>
      <c r="I61" s="55" t="n"/>
      <c r="J61" s="55" t="n"/>
      <c r="K61" s="55" t="n"/>
      <c r="L61" s="55">
        <f>J61-K61</f>
        <v/>
      </c>
      <c r="M61" s="55" t="n"/>
      <c r="N61" s="55">
        <f>P61+Q61+R61+S61</f>
        <v/>
      </c>
      <c r="O61" s="57">
        <f>Q61+V61+Y61+AB61+AE61+AH61+AK61+AN61+AQ61+AT61+AW61+AZ61+BC61</f>
        <v/>
      </c>
      <c r="P61" s="58" t="n"/>
      <c r="Q61" s="59">
        <f>L61-S61-R61-P61</f>
        <v/>
      </c>
      <c r="R61" s="60" t="n"/>
      <c r="S61" s="61" t="n"/>
      <c r="T61" s="55" t="n"/>
      <c r="U61" s="55" t="n"/>
      <c r="V61" s="55" t="n"/>
      <c r="W61" s="55" t="n"/>
      <c r="X61" s="55" t="n"/>
      <c r="Y61" s="55" t="n"/>
      <c r="Z61" s="55" t="n"/>
      <c r="AA61" s="55" t="n"/>
      <c r="AB61" s="55" t="n"/>
      <c r="AC61" s="55" t="n"/>
      <c r="AD61" s="55" t="n"/>
      <c r="AE61" s="55" t="n"/>
      <c r="AF61" s="55" t="n"/>
      <c r="AG61" s="55" t="n"/>
      <c r="AH61" s="55" t="n"/>
      <c r="AI61" s="55" t="n"/>
      <c r="AJ61" s="55" t="n"/>
      <c r="AK61" s="55" t="n"/>
      <c r="AL61" s="55" t="n"/>
      <c r="AM61" s="55" t="n"/>
      <c r="AN61" s="55" t="n"/>
      <c r="AO61" s="55" t="n"/>
      <c r="AP61" s="55" t="n"/>
      <c r="AQ61" s="55" t="n"/>
      <c r="AR61" s="55" t="n"/>
      <c r="AS61" s="55" t="n"/>
      <c r="AT61" s="55" t="n"/>
      <c r="AU61" s="55" t="n"/>
      <c r="AV61" s="55" t="n"/>
      <c r="AW61" s="55" t="n"/>
      <c r="AX61" s="55" t="n"/>
      <c r="AY61" s="55" t="n"/>
      <c r="AZ61" s="55" t="n"/>
      <c r="BA61" s="55" t="n"/>
      <c r="BB61" s="55" t="n"/>
      <c r="BC61" s="55" t="n"/>
    </row>
    <row r="62" ht="11.4" customHeight="1">
      <c r="A62" s="55" t="n"/>
      <c r="B62" s="483" t="n"/>
      <c r="C62" s="55" t="n"/>
      <c r="D62" s="55" t="n"/>
      <c r="E62" s="55" t="n"/>
      <c r="F62" s="55" t="n"/>
      <c r="G62" s="69" t="n"/>
      <c r="H62" s="69" t="n"/>
      <c r="I62" s="55" t="n"/>
      <c r="J62" s="55" t="n"/>
      <c r="K62" s="55" t="n"/>
      <c r="L62" s="55">
        <f>J62-K62</f>
        <v/>
      </c>
      <c r="M62" s="55" t="n"/>
      <c r="N62" s="55">
        <f>P62+Q62+R62+S62</f>
        <v/>
      </c>
      <c r="O62" s="57">
        <f>Q62+V62+Y62+AB62+AE62+AH62+AK62+AN62+AQ62+AT62+AW62+AZ62+BC62</f>
        <v/>
      </c>
      <c r="P62" s="58" t="n"/>
      <c r="Q62" s="59">
        <f>L62-S62-R62-P62</f>
        <v/>
      </c>
      <c r="R62" s="60" t="n"/>
      <c r="S62" s="61" t="n"/>
      <c r="T62" s="55" t="n"/>
      <c r="U62" s="55" t="n"/>
      <c r="V62" s="55" t="n"/>
      <c r="W62" s="55" t="n"/>
      <c r="X62" s="55" t="n"/>
      <c r="Y62" s="55" t="n"/>
      <c r="Z62" s="55" t="n"/>
      <c r="AA62" s="55" t="n"/>
      <c r="AB62" s="55" t="n"/>
      <c r="AC62" s="55" t="n"/>
      <c r="AD62" s="55" t="n"/>
      <c r="AE62" s="55" t="n"/>
      <c r="AF62" s="55" t="n"/>
      <c r="AG62" s="55" t="n"/>
      <c r="AH62" s="55" t="n"/>
      <c r="AI62" s="55" t="n"/>
      <c r="AJ62" s="55" t="n"/>
      <c r="AK62" s="55" t="n"/>
      <c r="AL62" s="55" t="n"/>
      <c r="AM62" s="55" t="n"/>
      <c r="AN62" s="55" t="n"/>
      <c r="AO62" s="55" t="n"/>
      <c r="AP62" s="55" t="n"/>
      <c r="AQ62" s="55" t="n"/>
      <c r="AR62" s="55" t="n"/>
      <c r="AS62" s="55" t="n"/>
      <c r="AT62" s="55" t="n"/>
      <c r="AU62" s="55" t="n"/>
      <c r="AV62" s="55" t="n"/>
      <c r="AW62" s="55" t="n"/>
      <c r="AX62" s="55" t="n"/>
      <c r="AY62" s="55" t="n"/>
      <c r="AZ62" s="55" t="n"/>
      <c r="BA62" s="55" t="n"/>
      <c r="BB62" s="55" t="n"/>
      <c r="BC62" s="55" t="n"/>
    </row>
    <row r="63" ht="11.4" customHeight="1">
      <c r="A63" s="55" t="n"/>
      <c r="B63" s="483" t="n"/>
      <c r="C63" s="55" t="n"/>
      <c r="D63" s="55" t="n"/>
      <c r="E63" s="55" t="n"/>
      <c r="F63" s="55" t="n"/>
      <c r="G63" s="69" t="n"/>
      <c r="H63" s="69" t="n"/>
      <c r="I63" s="55" t="n"/>
      <c r="J63" s="55" t="n"/>
      <c r="K63" s="55" t="n"/>
      <c r="L63" s="55">
        <f>J63-K63</f>
        <v/>
      </c>
      <c r="M63" s="55" t="n"/>
      <c r="N63" s="55">
        <f>P63+Q63+R63+S63</f>
        <v/>
      </c>
      <c r="O63" s="57">
        <f>Q63+V63+Y63+AB63+AE63+AH63+AK63+AN63+AQ63+AT63+AW63+AZ63+BC63</f>
        <v/>
      </c>
      <c r="P63" s="58" t="n"/>
      <c r="Q63" s="59">
        <f>L63-S63-R63-P63</f>
        <v/>
      </c>
      <c r="R63" s="60" t="n"/>
      <c r="S63" s="61" t="n"/>
      <c r="T63" s="55" t="n"/>
      <c r="U63" s="55" t="n"/>
      <c r="V63" s="55" t="n"/>
      <c r="W63" s="55" t="n"/>
      <c r="X63" s="55" t="n"/>
      <c r="Y63" s="55" t="n"/>
      <c r="Z63" s="55" t="n"/>
      <c r="AA63" s="55" t="n"/>
      <c r="AB63" s="55" t="n"/>
      <c r="AC63" s="55" t="n"/>
      <c r="AD63" s="55" t="n"/>
      <c r="AE63" s="55" t="n"/>
      <c r="AF63" s="55" t="n"/>
      <c r="AG63" s="55" t="n"/>
      <c r="AH63" s="55" t="n"/>
      <c r="AI63" s="55" t="n"/>
      <c r="AJ63" s="55" t="n"/>
      <c r="AK63" s="55" t="n"/>
      <c r="AL63" s="55" t="n"/>
      <c r="AM63" s="55" t="n"/>
      <c r="AN63" s="55" t="n"/>
      <c r="AO63" s="55" t="n"/>
      <c r="AP63" s="55" t="n"/>
      <c r="AQ63" s="55" t="n"/>
      <c r="AR63" s="55" t="n"/>
      <c r="AS63" s="55" t="n"/>
      <c r="AT63" s="55" t="n"/>
      <c r="AU63" s="55" t="n"/>
      <c r="AV63" s="55" t="n"/>
      <c r="AW63" s="55" t="n"/>
      <c r="AX63" s="55" t="n"/>
      <c r="AY63" s="55" t="n"/>
      <c r="AZ63" s="55" t="n"/>
      <c r="BA63" s="55" t="n"/>
      <c r="BB63" s="55" t="n"/>
      <c r="BC63" s="55" t="n"/>
    </row>
    <row r="64" ht="11.4" customHeight="1">
      <c r="A64" s="55" t="n"/>
      <c r="B64" s="483" t="n"/>
      <c r="C64" s="55" t="n"/>
      <c r="D64" s="55" t="n"/>
      <c r="E64" s="55" t="n"/>
      <c r="F64" s="55" t="n"/>
      <c r="G64" s="69" t="n"/>
      <c r="H64" s="69" t="n"/>
      <c r="I64" s="55" t="n"/>
      <c r="J64" s="55" t="n"/>
      <c r="K64" s="55" t="n"/>
      <c r="L64" s="55">
        <f>J64-K64</f>
        <v/>
      </c>
      <c r="M64" s="55" t="n"/>
      <c r="N64" s="55">
        <f>P64+Q64+R64+S64</f>
        <v/>
      </c>
      <c r="O64" s="57">
        <f>Q64+V64+Y64+AB64+AE64+AH64+AK64+AN64+AQ64+AT64+AW64+AZ64+BC64</f>
        <v/>
      </c>
      <c r="P64" s="58" t="n"/>
      <c r="Q64" s="59">
        <f>L64-S64-R64-P64</f>
        <v/>
      </c>
      <c r="R64" s="60" t="n"/>
      <c r="S64" s="61" t="n"/>
      <c r="T64" s="55" t="n"/>
      <c r="U64" s="55" t="n"/>
      <c r="V64" s="55" t="n"/>
      <c r="W64" s="55" t="n"/>
      <c r="X64" s="55" t="n"/>
      <c r="Y64" s="55" t="n"/>
      <c r="Z64" s="55" t="n"/>
      <c r="AA64" s="55" t="n"/>
      <c r="AB64" s="55" t="n"/>
      <c r="AC64" s="55" t="n"/>
      <c r="AD64" s="55" t="n"/>
      <c r="AE64" s="55" t="n"/>
      <c r="AF64" s="55" t="n"/>
      <c r="AG64" s="55" t="n"/>
      <c r="AH64" s="55" t="n"/>
      <c r="AI64" s="55" t="n"/>
      <c r="AJ64" s="55" t="n"/>
      <c r="AK64" s="55" t="n"/>
      <c r="AL64" s="55" t="n"/>
      <c r="AM64" s="55" t="n"/>
      <c r="AN64" s="55" t="n"/>
      <c r="AO64" s="55" t="n"/>
      <c r="AP64" s="55" t="n"/>
      <c r="AQ64" s="55" t="n"/>
      <c r="AR64" s="55" t="n"/>
      <c r="AS64" s="55" t="n"/>
      <c r="AT64" s="55" t="n"/>
      <c r="AU64" s="55" t="n"/>
      <c r="AV64" s="55" t="n"/>
      <c r="AW64" s="55" t="n"/>
      <c r="AX64" s="55" t="n"/>
      <c r="AY64" s="55" t="n"/>
      <c r="AZ64" s="55" t="n"/>
      <c r="BA64" s="55" t="n"/>
      <c r="BB64" s="55" t="n"/>
      <c r="BC64" s="55" t="n"/>
    </row>
    <row r="65" ht="11.4" customHeight="1">
      <c r="A65" s="55" t="n"/>
      <c r="B65" s="483" t="n"/>
      <c r="C65" s="55" t="n"/>
      <c r="D65" s="55" t="n"/>
      <c r="E65" s="55" t="n"/>
      <c r="F65" s="55" t="n"/>
      <c r="G65" s="69" t="n"/>
      <c r="H65" s="69" t="n"/>
      <c r="I65" s="55" t="n"/>
      <c r="J65" s="55" t="n"/>
      <c r="K65" s="55" t="n"/>
      <c r="L65" s="55">
        <f>J65-K65</f>
        <v/>
      </c>
      <c r="M65" s="55" t="n"/>
      <c r="N65" s="55">
        <f>P65+Q65+R65+S65</f>
        <v/>
      </c>
      <c r="O65" s="57">
        <f>Q65+V65+Y65+AB65+AE65+AH65+AK65+AN65+AQ65+AT65+AW65+AZ65+BC65</f>
        <v/>
      </c>
      <c r="P65" s="58" t="n"/>
      <c r="Q65" s="59">
        <f>L65-S65-R65-P65</f>
        <v/>
      </c>
      <c r="R65" s="60" t="n"/>
      <c r="S65" s="61" t="n"/>
      <c r="T65" s="55" t="n"/>
      <c r="U65" s="55" t="n"/>
      <c r="V65" s="55" t="n"/>
      <c r="W65" s="55" t="n"/>
      <c r="X65" s="55" t="n"/>
      <c r="Y65" s="55" t="n"/>
      <c r="Z65" s="55" t="n"/>
      <c r="AA65" s="55" t="n"/>
      <c r="AB65" s="55" t="n"/>
      <c r="AC65" s="55" t="n"/>
      <c r="AD65" s="55" t="n"/>
      <c r="AE65" s="55" t="n"/>
      <c r="AF65" s="55" t="n"/>
      <c r="AG65" s="55" t="n"/>
      <c r="AH65" s="55" t="n"/>
      <c r="AI65" s="55" t="n"/>
      <c r="AJ65" s="55" t="n"/>
      <c r="AK65" s="55" t="n"/>
      <c r="AL65" s="55" t="n"/>
      <c r="AM65" s="55" t="n"/>
      <c r="AN65" s="55" t="n"/>
      <c r="AO65" s="55" t="n"/>
      <c r="AP65" s="55" t="n"/>
      <c r="AQ65" s="55" t="n"/>
      <c r="AR65" s="55" t="n"/>
      <c r="AS65" s="55" t="n"/>
      <c r="AT65" s="55" t="n"/>
      <c r="AU65" s="55" t="n"/>
      <c r="AV65" s="55" t="n"/>
      <c r="AW65" s="55" t="n"/>
      <c r="AX65" s="55" t="n"/>
      <c r="AY65" s="55" t="n"/>
      <c r="AZ65" s="55" t="n"/>
      <c r="BA65" s="55" t="n"/>
      <c r="BB65" s="55" t="n"/>
      <c r="BC65" s="55" t="n"/>
    </row>
    <row r="66" ht="11.4" customHeight="1">
      <c r="A66" s="55" t="n"/>
      <c r="B66" s="483" t="n"/>
      <c r="C66" s="55" t="n"/>
      <c r="D66" s="55" t="n"/>
      <c r="E66" s="55" t="n"/>
      <c r="F66" s="55" t="n"/>
      <c r="G66" s="69" t="n"/>
      <c r="H66" s="69" t="n"/>
      <c r="I66" s="55" t="n"/>
      <c r="J66" s="55" t="n"/>
      <c r="K66" s="55" t="n"/>
      <c r="L66" s="55">
        <f>J66-K66</f>
        <v/>
      </c>
      <c r="M66" s="55" t="n"/>
      <c r="N66" s="55">
        <f>P66+Q66+R66+S66</f>
        <v/>
      </c>
      <c r="O66" s="57">
        <f>Q66+V66+Y66+AB66+AE66+AH66+AK66+AN66+AQ66+AT66+AW66+AZ66+BC66</f>
        <v/>
      </c>
      <c r="P66" s="58" t="n"/>
      <c r="Q66" s="59">
        <f>L66-S66-R66-P66</f>
        <v/>
      </c>
      <c r="R66" s="60" t="n"/>
      <c r="S66" s="61" t="n"/>
      <c r="T66" s="55" t="n"/>
      <c r="U66" s="55" t="n"/>
      <c r="V66" s="55" t="n"/>
      <c r="W66" s="55" t="n"/>
      <c r="X66" s="55" t="n"/>
      <c r="Y66" s="55" t="n"/>
      <c r="Z66" s="55" t="n"/>
      <c r="AA66" s="55" t="n"/>
      <c r="AB66" s="55" t="n"/>
      <c r="AC66" s="55" t="n"/>
      <c r="AD66" s="55" t="n"/>
      <c r="AE66" s="55" t="n"/>
      <c r="AF66" s="55" t="n"/>
      <c r="AG66" s="55" t="n"/>
      <c r="AH66" s="55" t="n"/>
      <c r="AI66" s="55" t="n"/>
      <c r="AJ66" s="55" t="n"/>
      <c r="AK66" s="55" t="n"/>
      <c r="AL66" s="55" t="n"/>
      <c r="AM66" s="55" t="n"/>
      <c r="AN66" s="55" t="n"/>
      <c r="AO66" s="55" t="n"/>
      <c r="AP66" s="55" t="n"/>
      <c r="AQ66" s="55" t="n"/>
      <c r="AR66" s="55" t="n"/>
      <c r="AS66" s="55" t="n"/>
      <c r="AT66" s="55" t="n"/>
      <c r="AU66" s="55" t="n"/>
      <c r="AV66" s="55" t="n"/>
      <c r="AW66" s="55" t="n"/>
      <c r="AX66" s="55" t="n"/>
      <c r="AY66" s="55" t="n"/>
      <c r="AZ66" s="55" t="n"/>
      <c r="BA66" s="55" t="n"/>
      <c r="BB66" s="55" t="n"/>
      <c r="BC66" s="55" t="n"/>
    </row>
    <row r="67" ht="11.4" customHeight="1">
      <c r="A67" s="55" t="n"/>
      <c r="B67" s="483" t="n"/>
      <c r="C67" s="55" t="n"/>
      <c r="D67" s="55" t="n"/>
      <c r="E67" s="55" t="n"/>
      <c r="F67" s="55" t="n"/>
      <c r="G67" s="69" t="n"/>
      <c r="H67" s="69" t="n"/>
      <c r="I67" s="55" t="n"/>
      <c r="J67" s="55" t="n"/>
      <c r="K67" s="55" t="n"/>
      <c r="L67" s="55">
        <f>J67-K67</f>
        <v/>
      </c>
      <c r="M67" s="55" t="n"/>
      <c r="N67" s="55">
        <f>P67+Q67+R67+S67</f>
        <v/>
      </c>
      <c r="O67" s="57">
        <f>Q67+V67+Y67+AB67+AE67+AH67+AK67+AN67+AQ67+AT67+AW67+AZ67+BC67</f>
        <v/>
      </c>
      <c r="P67" s="58" t="n"/>
      <c r="Q67" s="59">
        <f>L67-S67-R67-P67</f>
        <v/>
      </c>
      <c r="R67" s="60" t="n"/>
      <c r="S67" s="61" t="n"/>
      <c r="T67" s="55" t="n"/>
      <c r="U67" s="55" t="n"/>
      <c r="V67" s="55" t="n"/>
      <c r="W67" s="55" t="n"/>
      <c r="X67" s="55" t="n"/>
      <c r="Y67" s="55" t="n"/>
      <c r="Z67" s="55" t="n"/>
      <c r="AA67" s="55" t="n"/>
      <c r="AB67" s="55" t="n"/>
      <c r="AC67" s="55" t="n"/>
      <c r="AD67" s="55" t="n"/>
      <c r="AE67" s="55" t="n"/>
      <c r="AF67" s="55" t="n"/>
      <c r="AG67" s="55" t="n"/>
      <c r="AH67" s="55" t="n"/>
      <c r="AI67" s="55" t="n"/>
      <c r="AJ67" s="55" t="n"/>
      <c r="AK67" s="55" t="n"/>
      <c r="AL67" s="55" t="n"/>
      <c r="AM67" s="55" t="n"/>
      <c r="AN67" s="55" t="n"/>
      <c r="AO67" s="55" t="n"/>
      <c r="AP67" s="55" t="n"/>
      <c r="AQ67" s="55" t="n"/>
      <c r="AR67" s="55" t="n"/>
      <c r="AS67" s="55" t="n"/>
      <c r="AT67" s="55" t="n"/>
      <c r="AU67" s="55" t="n"/>
      <c r="AV67" s="55" t="n"/>
      <c r="AW67" s="55" t="n"/>
      <c r="AX67" s="55" t="n"/>
      <c r="AY67" s="55" t="n"/>
      <c r="AZ67" s="55" t="n"/>
      <c r="BA67" s="55" t="n"/>
      <c r="BB67" s="55" t="n"/>
      <c r="BC67" s="55" t="n"/>
    </row>
    <row r="68" ht="11.4" customHeight="1">
      <c r="A68" s="55" t="n"/>
      <c r="B68" s="483" t="n"/>
      <c r="C68" s="55" t="n"/>
      <c r="D68" s="55" t="n"/>
      <c r="E68" s="55" t="n"/>
      <c r="F68" s="55" t="n"/>
      <c r="G68" s="69" t="n"/>
      <c r="H68" s="69" t="n"/>
      <c r="I68" s="55" t="n"/>
      <c r="J68" s="55" t="n"/>
      <c r="K68" s="55" t="n"/>
      <c r="L68" s="55">
        <f>J68-K68</f>
        <v/>
      </c>
      <c r="M68" s="55" t="n"/>
      <c r="N68" s="55">
        <f>P68+Q68+R68+S68</f>
        <v/>
      </c>
      <c r="O68" s="57">
        <f>Q68+V68+Y68+AB68+AE68+AH68+AK68+AN68+AQ68+AT68+AW68+AZ68+BC68</f>
        <v/>
      </c>
      <c r="P68" s="58" t="n"/>
      <c r="Q68" s="59">
        <f>L68-S68-R68-P68</f>
        <v/>
      </c>
      <c r="R68" s="60" t="n"/>
      <c r="S68" s="61" t="n"/>
      <c r="T68" s="55" t="n"/>
      <c r="U68" s="55" t="n"/>
      <c r="V68" s="55" t="n"/>
      <c r="W68" s="55" t="n"/>
      <c r="X68" s="55" t="n"/>
      <c r="Y68" s="55" t="n"/>
      <c r="Z68" s="55" t="n"/>
      <c r="AA68" s="55" t="n"/>
      <c r="AB68" s="55" t="n"/>
      <c r="AC68" s="55" t="n"/>
      <c r="AD68" s="55" t="n"/>
      <c r="AE68" s="55" t="n"/>
      <c r="AF68" s="55" t="n"/>
      <c r="AG68" s="55" t="n"/>
      <c r="AH68" s="55" t="n"/>
      <c r="AI68" s="55" t="n"/>
      <c r="AJ68" s="55" t="n"/>
      <c r="AK68" s="55" t="n"/>
      <c r="AL68" s="55" t="n"/>
      <c r="AM68" s="55" t="n"/>
      <c r="AN68" s="55" t="n"/>
      <c r="AO68" s="55" t="n"/>
      <c r="AP68" s="55" t="n"/>
      <c r="AQ68" s="55" t="n"/>
      <c r="AR68" s="55" t="n"/>
      <c r="AS68" s="55" t="n"/>
      <c r="AT68" s="55" t="n"/>
      <c r="AU68" s="55" t="n"/>
      <c r="AV68" s="55" t="n"/>
      <c r="AW68" s="55" t="n"/>
      <c r="AX68" s="55" t="n"/>
      <c r="AY68" s="55" t="n"/>
      <c r="AZ68" s="55" t="n"/>
      <c r="BA68" s="55" t="n"/>
      <c r="BB68" s="55" t="n"/>
      <c r="BC68" s="55" t="n"/>
    </row>
    <row r="69" ht="11.4" customHeight="1">
      <c r="A69" s="55" t="n"/>
      <c r="B69" s="483" t="n"/>
      <c r="C69" s="55" t="n"/>
      <c r="D69" s="55" t="n"/>
      <c r="E69" s="55" t="n"/>
      <c r="F69" s="55" t="n"/>
      <c r="G69" s="69" t="n"/>
      <c r="H69" s="69" t="n"/>
      <c r="I69" s="55" t="n"/>
      <c r="J69" s="55" t="n"/>
      <c r="K69" s="55" t="n"/>
      <c r="L69" s="55">
        <f>J69-K69</f>
        <v/>
      </c>
      <c r="M69" s="55" t="n"/>
      <c r="N69" s="55">
        <f>P69+Q69+R69+S69</f>
        <v/>
      </c>
      <c r="O69" s="57">
        <f>Q69+V69+Y69+AB69+AE69+AH69+AK69+AN69+AQ69+AT69+AW69+AZ69+BC69</f>
        <v/>
      </c>
      <c r="P69" s="58" t="n"/>
      <c r="Q69" s="59">
        <f>L69-S69-R69-P69</f>
        <v/>
      </c>
      <c r="R69" s="60" t="n"/>
      <c r="S69" s="61" t="n"/>
      <c r="T69" s="55" t="n"/>
      <c r="U69" s="55" t="n"/>
      <c r="V69" s="55" t="n"/>
      <c r="W69" s="55" t="n"/>
      <c r="X69" s="55" t="n"/>
      <c r="Y69" s="55" t="n"/>
      <c r="Z69" s="55" t="n"/>
      <c r="AA69" s="55" t="n"/>
      <c r="AB69" s="55" t="n"/>
      <c r="AC69" s="55" t="n"/>
      <c r="AD69" s="55" t="n"/>
      <c r="AE69" s="55" t="n"/>
      <c r="AF69" s="55" t="n"/>
      <c r="AG69" s="55" t="n"/>
      <c r="AH69" s="55" t="n"/>
      <c r="AI69" s="55" t="n"/>
      <c r="AJ69" s="55" t="n"/>
      <c r="AK69" s="55" t="n"/>
      <c r="AL69" s="55" t="n"/>
      <c r="AM69" s="55" t="n"/>
      <c r="AN69" s="55" t="n"/>
      <c r="AO69" s="55" t="n"/>
      <c r="AP69" s="55" t="n"/>
      <c r="AQ69" s="55" t="n"/>
      <c r="AR69" s="55" t="n"/>
      <c r="AS69" s="55" t="n"/>
      <c r="AT69" s="55" t="n"/>
      <c r="AU69" s="55" t="n"/>
      <c r="AV69" s="55" t="n"/>
      <c r="AW69" s="55" t="n"/>
      <c r="AX69" s="55" t="n"/>
      <c r="AY69" s="55" t="n"/>
      <c r="AZ69" s="55" t="n"/>
      <c r="BA69" s="55" t="n"/>
      <c r="BB69" s="55" t="n"/>
      <c r="BC69" s="55" t="n"/>
    </row>
    <row r="70" ht="11.4" customHeight="1">
      <c r="A70" s="55" t="n"/>
      <c r="B70" s="483" t="n"/>
      <c r="C70" s="55" t="n"/>
      <c r="D70" s="55" t="n"/>
      <c r="E70" s="55" t="n"/>
      <c r="F70" s="55" t="n"/>
      <c r="G70" s="69" t="n"/>
      <c r="H70" s="69" t="n"/>
      <c r="I70" s="55" t="n"/>
      <c r="J70" s="55" t="n"/>
      <c r="K70" s="55" t="n"/>
      <c r="L70" s="55">
        <f>J70-K70</f>
        <v/>
      </c>
      <c r="M70" s="55" t="n"/>
      <c r="N70" s="55">
        <f>P70+Q70+R70+S70</f>
        <v/>
      </c>
      <c r="O70" s="57">
        <f>Q70+V70+Y70+AB70+AE70+AH70+AK70+AN70+AQ70+AT70+AW70+AZ70+BC70</f>
        <v/>
      </c>
      <c r="P70" s="58" t="n"/>
      <c r="Q70" s="59">
        <f>L70-S70-R70-P70</f>
        <v/>
      </c>
      <c r="R70" s="60" t="n"/>
      <c r="S70" s="61" t="n"/>
      <c r="T70" s="55" t="n"/>
      <c r="U70" s="55" t="n"/>
      <c r="V70" s="55" t="n"/>
      <c r="W70" s="55" t="n"/>
      <c r="X70" s="55" t="n"/>
      <c r="Y70" s="55" t="n"/>
      <c r="Z70" s="55" t="n"/>
      <c r="AA70" s="55" t="n"/>
      <c r="AB70" s="55" t="n"/>
      <c r="AC70" s="55" t="n"/>
      <c r="AD70" s="55" t="n"/>
      <c r="AE70" s="55" t="n"/>
      <c r="AF70" s="55" t="n"/>
      <c r="AG70" s="55" t="n"/>
      <c r="AH70" s="55" t="n"/>
      <c r="AI70" s="55" t="n"/>
      <c r="AJ70" s="55" t="n"/>
      <c r="AK70" s="55" t="n"/>
      <c r="AL70" s="55" t="n"/>
      <c r="AM70" s="55" t="n"/>
      <c r="AN70" s="55" t="n"/>
      <c r="AO70" s="55" t="n"/>
      <c r="AP70" s="55" t="n"/>
      <c r="AQ70" s="55" t="n"/>
      <c r="AR70" s="55" t="n"/>
      <c r="AS70" s="55" t="n"/>
      <c r="AT70" s="55" t="n"/>
      <c r="AU70" s="55" t="n"/>
      <c r="AV70" s="55" t="n"/>
      <c r="AW70" s="55" t="n"/>
      <c r="AX70" s="55" t="n"/>
      <c r="AY70" s="55" t="n"/>
      <c r="AZ70" s="55" t="n"/>
      <c r="BA70" s="55" t="n"/>
      <c r="BB70" s="55" t="n"/>
      <c r="BC70" s="55" t="n"/>
    </row>
    <row r="71" ht="11.4" customHeight="1">
      <c r="A71" s="55" t="n"/>
      <c r="B71" s="483" t="n"/>
      <c r="C71" s="55" t="n"/>
      <c r="D71" s="55" t="n"/>
      <c r="E71" s="55" t="n"/>
      <c r="F71" s="55" t="n"/>
      <c r="G71" s="69" t="n"/>
      <c r="H71" s="69" t="n"/>
      <c r="I71" s="55" t="n"/>
      <c r="J71" s="55" t="n"/>
      <c r="K71" s="55" t="n"/>
      <c r="L71" s="55">
        <f>J71-K71</f>
        <v/>
      </c>
      <c r="M71" s="55" t="n"/>
      <c r="N71" s="55">
        <f>P71+Q71+R71+S71</f>
        <v/>
      </c>
      <c r="O71" s="57">
        <f>Q71+V71+Y71+AB71+AE71+AH71+AK71+AN71+AQ71+AT71+AW71+AZ71+BC71</f>
        <v/>
      </c>
      <c r="P71" s="58" t="n"/>
      <c r="Q71" s="59">
        <f>L71-S71-R71-P71</f>
        <v/>
      </c>
      <c r="R71" s="60" t="n"/>
      <c r="S71" s="61" t="n"/>
      <c r="T71" s="55" t="n"/>
      <c r="U71" s="55" t="n"/>
      <c r="V71" s="55" t="n"/>
      <c r="W71" s="55" t="n"/>
      <c r="X71" s="55" t="n"/>
      <c r="Y71" s="55" t="n"/>
      <c r="Z71" s="55" t="n"/>
      <c r="AA71" s="55" t="n"/>
      <c r="AB71" s="55" t="n"/>
      <c r="AC71" s="55" t="n"/>
      <c r="AD71" s="55" t="n"/>
      <c r="AE71" s="55" t="n"/>
      <c r="AF71" s="55" t="n"/>
      <c r="AG71" s="55" t="n"/>
      <c r="AH71" s="55" t="n"/>
      <c r="AI71" s="55" t="n"/>
      <c r="AJ71" s="55" t="n"/>
      <c r="AK71" s="55" t="n"/>
      <c r="AL71" s="55" t="n"/>
      <c r="AM71" s="55" t="n"/>
      <c r="AN71" s="55" t="n"/>
      <c r="AO71" s="55" t="n"/>
      <c r="AP71" s="55" t="n"/>
      <c r="AQ71" s="55" t="n"/>
      <c r="AR71" s="55" t="n"/>
      <c r="AS71" s="55" t="n"/>
      <c r="AT71" s="55" t="n"/>
      <c r="AU71" s="55" t="n"/>
      <c r="AV71" s="55" t="n"/>
      <c r="AW71" s="55" t="n"/>
      <c r="AX71" s="55" t="n"/>
      <c r="AY71" s="55" t="n"/>
      <c r="AZ71" s="55" t="n"/>
      <c r="BA71" s="55" t="n"/>
      <c r="BB71" s="55" t="n"/>
      <c r="BC71" s="55" t="n"/>
    </row>
    <row r="72" ht="11.4" customHeight="1">
      <c r="A72" s="55" t="n"/>
      <c r="B72" s="483" t="n"/>
      <c r="C72" s="55" t="n"/>
      <c r="D72" s="55" t="n"/>
      <c r="E72" s="55" t="n"/>
      <c r="F72" s="55" t="n"/>
      <c r="G72" s="69" t="n"/>
      <c r="H72" s="69" t="n"/>
      <c r="I72" s="55" t="n"/>
      <c r="J72" s="55" t="n"/>
      <c r="K72" s="55" t="n"/>
      <c r="L72" s="55">
        <f>J72-K72</f>
        <v/>
      </c>
      <c r="M72" s="55" t="n"/>
      <c r="N72" s="55">
        <f>P72+Q72+R72+S72</f>
        <v/>
      </c>
      <c r="O72" s="57">
        <f>Q72+V72+Y72+AB72+AE72+AH72+AK72+AN72+AQ72+AT72+AW72+AZ72+BC72</f>
        <v/>
      </c>
      <c r="P72" s="58" t="n"/>
      <c r="Q72" s="59">
        <f>L72-S72-R72-P72</f>
        <v/>
      </c>
      <c r="R72" s="60" t="n"/>
      <c r="S72" s="61" t="n"/>
      <c r="T72" s="55" t="n"/>
      <c r="U72" s="55" t="n"/>
      <c r="V72" s="55" t="n"/>
      <c r="W72" s="55" t="n"/>
      <c r="X72" s="55" t="n"/>
      <c r="Y72" s="55" t="n"/>
      <c r="Z72" s="55" t="n"/>
      <c r="AA72" s="55" t="n"/>
      <c r="AB72" s="55" t="n"/>
      <c r="AC72" s="55" t="n"/>
      <c r="AD72" s="55" t="n"/>
      <c r="AE72" s="55" t="n"/>
      <c r="AF72" s="55" t="n"/>
      <c r="AG72" s="55" t="n"/>
      <c r="AH72" s="55" t="n"/>
      <c r="AI72" s="55" t="n"/>
      <c r="AJ72" s="55" t="n"/>
      <c r="AK72" s="55" t="n"/>
      <c r="AL72" s="55" t="n"/>
      <c r="AM72" s="55" t="n"/>
      <c r="AN72" s="55" t="n"/>
      <c r="AO72" s="55" t="n"/>
      <c r="AP72" s="55" t="n"/>
      <c r="AQ72" s="55" t="n"/>
      <c r="AR72" s="55" t="n"/>
      <c r="AS72" s="55" t="n"/>
      <c r="AT72" s="55" t="n"/>
      <c r="AU72" s="55" t="n"/>
      <c r="AV72" s="55" t="n"/>
      <c r="AW72" s="55" t="n"/>
      <c r="AX72" s="55" t="n"/>
      <c r="AY72" s="55" t="n"/>
      <c r="AZ72" s="55" t="n"/>
      <c r="BA72" s="55" t="n"/>
      <c r="BB72" s="55" t="n"/>
      <c r="BC72" s="55" t="n"/>
    </row>
    <row r="73" ht="11.4" customHeight="1">
      <c r="A73" s="55" t="n"/>
      <c r="B73" s="483" t="n"/>
      <c r="C73" s="55" t="n"/>
      <c r="D73" s="55" t="n"/>
      <c r="E73" s="55" t="n"/>
      <c r="F73" s="55" t="n"/>
      <c r="G73" s="69" t="n"/>
      <c r="H73" s="69" t="n"/>
      <c r="I73" s="55" t="n"/>
      <c r="J73" s="55" t="n"/>
      <c r="K73" s="55" t="n"/>
      <c r="L73" s="55">
        <f>J73-K73</f>
        <v/>
      </c>
      <c r="M73" s="55" t="n"/>
      <c r="N73" s="55">
        <f>P73+Q73+R73+S73</f>
        <v/>
      </c>
      <c r="O73" s="57">
        <f>Q73+V73+Y73+AB73+AE73+AH73+AK73+AN73+AQ73+AT73+AW73+AZ73+BC73</f>
        <v/>
      </c>
      <c r="P73" s="58" t="n"/>
      <c r="Q73" s="59">
        <f>L73-S73-R73-P73</f>
        <v/>
      </c>
      <c r="R73" s="60" t="n"/>
      <c r="S73" s="61" t="n"/>
      <c r="T73" s="55" t="n"/>
      <c r="U73" s="55" t="n"/>
      <c r="V73" s="55" t="n"/>
      <c r="W73" s="55" t="n"/>
      <c r="X73" s="55" t="n"/>
      <c r="Y73" s="55" t="n"/>
      <c r="Z73" s="55" t="n"/>
      <c r="AA73" s="55" t="n"/>
      <c r="AB73" s="55" t="n"/>
      <c r="AC73" s="55" t="n"/>
      <c r="AD73" s="55" t="n"/>
      <c r="AE73" s="55" t="n"/>
      <c r="AF73" s="55" t="n"/>
      <c r="AG73" s="55" t="n"/>
      <c r="AH73" s="55" t="n"/>
      <c r="AI73" s="55" t="n"/>
      <c r="AJ73" s="55" t="n"/>
      <c r="AK73" s="55" t="n"/>
      <c r="AL73" s="55" t="n"/>
      <c r="AM73" s="55" t="n"/>
      <c r="AN73" s="55" t="n"/>
      <c r="AO73" s="55" t="n"/>
      <c r="AP73" s="55" t="n"/>
      <c r="AQ73" s="55" t="n"/>
      <c r="AR73" s="55" t="n"/>
      <c r="AS73" s="55" t="n"/>
      <c r="AT73" s="55" t="n"/>
      <c r="AU73" s="55" t="n"/>
      <c r="AV73" s="55" t="n"/>
      <c r="AW73" s="55" t="n"/>
      <c r="AX73" s="55" t="n"/>
      <c r="AY73" s="55" t="n"/>
      <c r="AZ73" s="55" t="n"/>
      <c r="BA73" s="55" t="n"/>
      <c r="BB73" s="55" t="n"/>
      <c r="BC73" s="55" t="n"/>
    </row>
    <row r="74" ht="11.4" customHeight="1">
      <c r="A74" s="55" t="n"/>
      <c r="B74" s="483" t="n"/>
      <c r="C74" s="55" t="n"/>
      <c r="D74" s="55" t="n"/>
      <c r="E74" s="55" t="n"/>
      <c r="F74" s="55" t="n"/>
      <c r="G74" s="69" t="n"/>
      <c r="H74" s="69" t="n"/>
      <c r="I74" s="55" t="n"/>
      <c r="J74" s="55" t="n"/>
      <c r="K74" s="55" t="n"/>
      <c r="L74" s="55">
        <f>J74-K74</f>
        <v/>
      </c>
      <c r="M74" s="55" t="n"/>
      <c r="N74" s="55">
        <f>P74+Q74+R74+S74</f>
        <v/>
      </c>
      <c r="O74" s="57">
        <f>Q74+V74+Y74+AB74+AE74+AH74+AK74+AN74+AQ74+AT74+AW74+AZ74+BC74</f>
        <v/>
      </c>
      <c r="P74" s="58" t="n"/>
      <c r="Q74" s="59">
        <f>L74-S74-R74-P74</f>
        <v/>
      </c>
      <c r="R74" s="60" t="n"/>
      <c r="S74" s="61" t="n"/>
      <c r="T74" s="55" t="n"/>
      <c r="U74" s="55" t="n"/>
      <c r="V74" s="55" t="n"/>
      <c r="W74" s="55" t="n"/>
      <c r="X74" s="55" t="n"/>
      <c r="Y74" s="55" t="n"/>
      <c r="Z74" s="55" t="n"/>
      <c r="AA74" s="55" t="n"/>
      <c r="AB74" s="55" t="n"/>
      <c r="AC74" s="55" t="n"/>
      <c r="AD74" s="55" t="n"/>
      <c r="AE74" s="55" t="n"/>
      <c r="AF74" s="55" t="n"/>
      <c r="AG74" s="55" t="n"/>
      <c r="AH74" s="55" t="n"/>
      <c r="AI74" s="55" t="n"/>
      <c r="AJ74" s="55" t="n"/>
      <c r="AK74" s="55" t="n"/>
      <c r="AL74" s="55" t="n"/>
      <c r="AM74" s="55" t="n"/>
      <c r="AN74" s="55" t="n"/>
      <c r="AO74" s="55" t="n"/>
      <c r="AP74" s="55" t="n"/>
      <c r="AQ74" s="55" t="n"/>
      <c r="AR74" s="55" t="n"/>
      <c r="AS74" s="55" t="n"/>
      <c r="AT74" s="55" t="n"/>
      <c r="AU74" s="55" t="n"/>
      <c r="AV74" s="55" t="n"/>
      <c r="AW74" s="55" t="n"/>
      <c r="AX74" s="55" t="n"/>
      <c r="AY74" s="55" t="n"/>
      <c r="AZ74" s="55" t="n"/>
      <c r="BA74" s="55" t="n"/>
      <c r="BB74" s="55" t="n"/>
      <c r="BC74" s="55" t="n"/>
    </row>
    <row r="75" ht="11.4" customHeight="1">
      <c r="A75" s="55" t="n"/>
      <c r="B75" s="483" t="n"/>
      <c r="C75" s="55" t="n"/>
      <c r="D75" s="55" t="n"/>
      <c r="E75" s="55" t="n"/>
      <c r="F75" s="55" t="n"/>
      <c r="G75" s="69" t="n"/>
      <c r="H75" s="69" t="n"/>
      <c r="I75" s="55" t="n"/>
      <c r="J75" s="55" t="n"/>
      <c r="K75" s="55" t="n"/>
      <c r="L75" s="55">
        <f>J75-K75</f>
        <v/>
      </c>
      <c r="M75" s="55" t="n"/>
      <c r="N75" s="55">
        <f>P75+Q75+R75+S75</f>
        <v/>
      </c>
      <c r="O75" s="57">
        <f>Q75+V75+Y75+AB75+AE75+AH75+AK75+AN75+AQ75+AT75+AW75+AZ75+BC75</f>
        <v/>
      </c>
      <c r="P75" s="58" t="n"/>
      <c r="Q75" s="59">
        <f>L75-S75-R75-P75</f>
        <v/>
      </c>
      <c r="R75" s="60" t="n"/>
      <c r="S75" s="61" t="n"/>
      <c r="T75" s="55" t="n"/>
      <c r="U75" s="55" t="n"/>
      <c r="V75" s="55" t="n"/>
      <c r="W75" s="55" t="n"/>
      <c r="X75" s="55" t="n"/>
      <c r="Y75" s="55" t="n"/>
      <c r="Z75" s="55" t="n"/>
      <c r="AA75" s="55" t="n"/>
      <c r="AB75" s="55" t="n"/>
      <c r="AC75" s="55" t="n"/>
      <c r="AD75" s="55" t="n"/>
      <c r="AE75" s="55" t="n"/>
      <c r="AF75" s="55" t="n"/>
      <c r="AG75" s="55" t="n"/>
      <c r="AH75" s="55" t="n"/>
      <c r="AI75" s="55" t="n"/>
      <c r="AJ75" s="55" t="n"/>
      <c r="AK75" s="55" t="n"/>
      <c r="AL75" s="55" t="n"/>
      <c r="AM75" s="55" t="n"/>
      <c r="AN75" s="55" t="n"/>
      <c r="AO75" s="55" t="n"/>
      <c r="AP75" s="55" t="n"/>
      <c r="AQ75" s="55" t="n"/>
      <c r="AR75" s="55" t="n"/>
      <c r="AS75" s="55" t="n"/>
      <c r="AT75" s="55" t="n"/>
      <c r="AU75" s="55" t="n"/>
      <c r="AV75" s="55" t="n"/>
      <c r="AW75" s="55" t="n"/>
      <c r="AX75" s="55" t="n"/>
      <c r="AY75" s="55" t="n"/>
      <c r="AZ75" s="55" t="n"/>
      <c r="BA75" s="55" t="n"/>
      <c r="BB75" s="55" t="n"/>
      <c r="BC75" s="55" t="n"/>
    </row>
    <row r="76" ht="11.4" customHeight="1">
      <c r="A76" s="55" t="n"/>
      <c r="B76" s="483" t="n"/>
      <c r="C76" s="55" t="n"/>
      <c r="D76" s="55" t="n"/>
      <c r="E76" s="55" t="n"/>
      <c r="F76" s="55" t="n"/>
      <c r="G76" s="69" t="n"/>
      <c r="H76" s="69" t="n"/>
      <c r="I76" s="55" t="n"/>
      <c r="J76" s="55" t="n"/>
      <c r="K76" s="55" t="n"/>
      <c r="L76" s="55">
        <f>J76-K76</f>
        <v/>
      </c>
      <c r="M76" s="55" t="n"/>
      <c r="N76" s="55">
        <f>P76+Q76+R76+S76</f>
        <v/>
      </c>
      <c r="O76" s="57">
        <f>Q76+V76+Y76+AB76+AE76+AH76+AK76+AN76+AQ76+AT76+AW76+AZ76+BC76</f>
        <v/>
      </c>
      <c r="P76" s="58" t="n"/>
      <c r="Q76" s="59">
        <f>L76-S76-R76-P76</f>
        <v/>
      </c>
      <c r="R76" s="60" t="n"/>
      <c r="S76" s="61" t="n"/>
      <c r="T76" s="55" t="n"/>
      <c r="U76" s="55" t="n"/>
      <c r="V76" s="55" t="n"/>
      <c r="W76" s="55" t="n"/>
      <c r="X76" s="55" t="n"/>
      <c r="Y76" s="55" t="n"/>
      <c r="Z76" s="55" t="n"/>
      <c r="AA76" s="55" t="n"/>
      <c r="AB76" s="55" t="n"/>
      <c r="AC76" s="55" t="n"/>
      <c r="AD76" s="55" t="n"/>
      <c r="AE76" s="55" t="n"/>
      <c r="AF76" s="55" t="n"/>
      <c r="AG76" s="55" t="n"/>
      <c r="AH76" s="55" t="n"/>
      <c r="AI76" s="55" t="n"/>
      <c r="AJ76" s="55" t="n"/>
      <c r="AK76" s="55" t="n"/>
      <c r="AL76" s="55" t="n"/>
      <c r="AM76" s="55" t="n"/>
      <c r="AN76" s="55" t="n"/>
      <c r="AO76" s="55" t="n"/>
      <c r="AP76" s="55" t="n"/>
      <c r="AQ76" s="55" t="n"/>
      <c r="AR76" s="55" t="n"/>
      <c r="AS76" s="55" t="n"/>
      <c r="AT76" s="55" t="n"/>
      <c r="AU76" s="55" t="n"/>
      <c r="AV76" s="55" t="n"/>
      <c r="AW76" s="55" t="n"/>
      <c r="AX76" s="55" t="n"/>
      <c r="AY76" s="55" t="n"/>
      <c r="AZ76" s="55" t="n"/>
      <c r="BA76" s="55" t="n"/>
      <c r="BB76" s="55" t="n"/>
      <c r="BC76" s="55" t="n"/>
    </row>
    <row r="77" ht="11.4" customHeight="1">
      <c r="A77" s="55" t="n"/>
      <c r="B77" s="483" t="n"/>
      <c r="C77" s="55" t="n"/>
      <c r="D77" s="55" t="n"/>
      <c r="E77" s="55" t="n"/>
      <c r="F77" s="55" t="n"/>
      <c r="G77" s="69" t="n"/>
      <c r="H77" s="69" t="n"/>
      <c r="I77" s="55" t="n"/>
      <c r="J77" s="55" t="n"/>
      <c r="K77" s="55" t="n"/>
      <c r="L77" s="55">
        <f>J77-K77</f>
        <v/>
      </c>
      <c r="M77" s="55" t="n"/>
      <c r="N77" s="55">
        <f>P77+Q77+R77+S77</f>
        <v/>
      </c>
      <c r="O77" s="57">
        <f>Q77+V77+Y77+AB77+AE77+AH77+AK77+AN77+AQ77+AT77+AW77+AZ77+BC77</f>
        <v/>
      </c>
      <c r="P77" s="58" t="n"/>
      <c r="Q77" s="59">
        <f>L77-S77-R77-P77</f>
        <v/>
      </c>
      <c r="R77" s="60" t="n"/>
      <c r="S77" s="61" t="n"/>
      <c r="T77" s="55" t="n"/>
      <c r="U77" s="55" t="n"/>
      <c r="V77" s="55" t="n"/>
      <c r="W77" s="55" t="n"/>
      <c r="X77" s="55" t="n"/>
      <c r="Y77" s="55" t="n"/>
      <c r="Z77" s="55" t="n"/>
      <c r="AA77" s="55" t="n"/>
      <c r="AB77" s="55" t="n"/>
      <c r="AC77" s="55" t="n"/>
      <c r="AD77" s="55" t="n"/>
      <c r="AE77" s="55" t="n"/>
      <c r="AF77" s="55" t="n"/>
      <c r="AG77" s="55" t="n"/>
      <c r="AH77" s="55" t="n"/>
      <c r="AI77" s="55" t="n"/>
      <c r="AJ77" s="55" t="n"/>
      <c r="AK77" s="55" t="n"/>
      <c r="AL77" s="55" t="n"/>
      <c r="AM77" s="55" t="n"/>
      <c r="AN77" s="55" t="n"/>
      <c r="AO77" s="55" t="n"/>
      <c r="AP77" s="55" t="n"/>
      <c r="AQ77" s="55" t="n"/>
      <c r="AR77" s="55" t="n"/>
      <c r="AS77" s="55" t="n"/>
      <c r="AT77" s="55" t="n"/>
      <c r="AU77" s="55" t="n"/>
      <c r="AV77" s="55" t="n"/>
      <c r="AW77" s="55" t="n"/>
      <c r="AX77" s="55" t="n"/>
      <c r="AY77" s="55" t="n"/>
      <c r="AZ77" s="55" t="n"/>
      <c r="BA77" s="55" t="n"/>
      <c r="BB77" s="55" t="n"/>
      <c r="BC77" s="55" t="n"/>
    </row>
    <row r="78" ht="11.4" customHeight="1">
      <c r="A78" s="55" t="n"/>
      <c r="B78" s="483" t="n"/>
      <c r="C78" s="55" t="n"/>
      <c r="D78" s="55" t="n"/>
      <c r="E78" s="55" t="n"/>
      <c r="F78" s="55" t="n"/>
      <c r="G78" s="69" t="n"/>
      <c r="H78" s="69" t="n"/>
      <c r="I78" s="55" t="n"/>
      <c r="J78" s="55" t="n"/>
      <c r="K78" s="55" t="n"/>
      <c r="L78" s="55">
        <f>J78-K78</f>
        <v/>
      </c>
      <c r="M78" s="55" t="n"/>
      <c r="N78" s="55">
        <f>P78+Q78+R78+S78</f>
        <v/>
      </c>
      <c r="O78" s="57">
        <f>Q78+V78+Y78+AB78+AE78+AH78+AK78+AN78+AQ78+AT78+AW78+AZ78+BC78</f>
        <v/>
      </c>
      <c r="P78" s="58" t="n"/>
      <c r="Q78" s="59">
        <f>L78-S78-R78-P78</f>
        <v/>
      </c>
      <c r="R78" s="60" t="n"/>
      <c r="S78" s="61" t="n"/>
      <c r="T78" s="55" t="n"/>
      <c r="U78" s="55" t="n"/>
      <c r="V78" s="55" t="n"/>
      <c r="W78" s="55" t="n"/>
      <c r="X78" s="55" t="n"/>
      <c r="Y78" s="55" t="n"/>
      <c r="Z78" s="55" t="n"/>
      <c r="AA78" s="55" t="n"/>
      <c r="AB78" s="55" t="n"/>
      <c r="AC78" s="55" t="n"/>
      <c r="AD78" s="55" t="n"/>
      <c r="AE78" s="55" t="n"/>
      <c r="AF78" s="55" t="n"/>
      <c r="AG78" s="55" t="n"/>
      <c r="AH78" s="55" t="n"/>
      <c r="AI78" s="55" t="n"/>
      <c r="AJ78" s="55" t="n"/>
      <c r="AK78" s="55" t="n"/>
      <c r="AL78" s="55" t="n"/>
      <c r="AM78" s="55" t="n"/>
      <c r="AN78" s="55" t="n"/>
      <c r="AO78" s="55" t="n"/>
      <c r="AP78" s="55" t="n"/>
      <c r="AQ78" s="55" t="n"/>
      <c r="AR78" s="55" t="n"/>
      <c r="AS78" s="55" t="n"/>
      <c r="AT78" s="55" t="n"/>
      <c r="AU78" s="55" t="n"/>
      <c r="AV78" s="55" t="n"/>
      <c r="AW78" s="55" t="n"/>
      <c r="AX78" s="55" t="n"/>
      <c r="AY78" s="55" t="n"/>
      <c r="AZ78" s="55" t="n"/>
      <c r="BA78" s="55" t="n"/>
      <c r="BB78" s="55" t="n"/>
      <c r="BC78" s="55" t="n"/>
    </row>
    <row r="79" ht="11.4" customHeight="1">
      <c r="A79" s="55" t="n"/>
      <c r="B79" s="483" t="n"/>
      <c r="C79" s="55" t="n"/>
      <c r="D79" s="55" t="n"/>
      <c r="E79" s="55" t="n"/>
      <c r="F79" s="55" t="n"/>
      <c r="G79" s="69" t="n"/>
      <c r="H79" s="69" t="n"/>
      <c r="I79" s="55" t="n"/>
      <c r="J79" s="55" t="n"/>
      <c r="K79" s="55" t="n"/>
      <c r="L79" s="55">
        <f>J79-K79</f>
        <v/>
      </c>
      <c r="M79" s="55" t="n"/>
      <c r="N79" s="55">
        <f>P79+Q79+R79+S79</f>
        <v/>
      </c>
      <c r="O79" s="57">
        <f>Q79+V79+Y79+AB79+AE79+AH79+AK79+AN79+AQ79+AT79+AW79+AZ79+BC79</f>
        <v/>
      </c>
      <c r="P79" s="58" t="n"/>
      <c r="Q79" s="59">
        <f>L79-S79-R79-P79</f>
        <v/>
      </c>
      <c r="R79" s="60" t="n"/>
      <c r="S79" s="61" t="n"/>
      <c r="T79" s="55" t="n"/>
      <c r="U79" s="55" t="n"/>
      <c r="V79" s="55" t="n"/>
      <c r="W79" s="55" t="n"/>
      <c r="X79" s="55" t="n"/>
      <c r="Y79" s="55" t="n"/>
      <c r="Z79" s="55" t="n"/>
      <c r="AA79" s="55" t="n"/>
      <c r="AB79" s="55" t="n"/>
      <c r="AC79" s="55" t="n"/>
      <c r="AD79" s="55" t="n"/>
      <c r="AE79" s="55" t="n"/>
      <c r="AF79" s="55" t="n"/>
      <c r="AG79" s="55" t="n"/>
      <c r="AH79" s="55" t="n"/>
      <c r="AI79" s="55" t="n"/>
      <c r="AJ79" s="55" t="n"/>
      <c r="AK79" s="55" t="n"/>
      <c r="AL79" s="55" t="n"/>
      <c r="AM79" s="55" t="n"/>
      <c r="AN79" s="55" t="n"/>
      <c r="AO79" s="55" t="n"/>
      <c r="AP79" s="55" t="n"/>
      <c r="AQ79" s="55" t="n"/>
      <c r="AR79" s="55" t="n"/>
      <c r="AS79" s="55" t="n"/>
      <c r="AT79" s="55" t="n"/>
      <c r="AU79" s="55" t="n"/>
      <c r="AV79" s="55" t="n"/>
      <c r="AW79" s="55" t="n"/>
      <c r="AX79" s="55" t="n"/>
      <c r="AY79" s="55" t="n"/>
      <c r="AZ79" s="55" t="n"/>
      <c r="BA79" s="55" t="n"/>
      <c r="BB79" s="55" t="n"/>
      <c r="BC79" s="55" t="n"/>
    </row>
    <row r="80" ht="11.4" customHeight="1">
      <c r="A80" s="55" t="n"/>
      <c r="B80" s="483" t="n"/>
      <c r="C80" s="55" t="n"/>
      <c r="D80" s="55" t="n"/>
      <c r="E80" s="55" t="n"/>
      <c r="F80" s="55" t="n"/>
      <c r="G80" s="69" t="n"/>
      <c r="H80" s="69" t="n"/>
      <c r="I80" s="55" t="n"/>
      <c r="J80" s="55" t="n"/>
      <c r="K80" s="55" t="n"/>
      <c r="L80" s="55">
        <f>J80-K80</f>
        <v/>
      </c>
      <c r="M80" s="55" t="n"/>
      <c r="N80" s="55">
        <f>P80+Q80+R80+S80</f>
        <v/>
      </c>
      <c r="O80" s="57">
        <f>Q80+V80+Y80+AB80+AE80+AH80+AK80+AN80+AQ80+AT80+AW80+AZ80+BC80</f>
        <v/>
      </c>
      <c r="P80" s="58" t="n"/>
      <c r="Q80" s="59">
        <f>L80-S80-R80-P80</f>
        <v/>
      </c>
      <c r="R80" s="60" t="n"/>
      <c r="S80" s="61" t="n"/>
      <c r="T80" s="55" t="n"/>
      <c r="U80" s="55" t="n"/>
      <c r="V80" s="55" t="n"/>
      <c r="W80" s="55" t="n"/>
      <c r="X80" s="55" t="n"/>
      <c r="Y80" s="55" t="n"/>
      <c r="Z80" s="55" t="n"/>
      <c r="AA80" s="55" t="n"/>
      <c r="AB80" s="55" t="n"/>
      <c r="AC80" s="55" t="n"/>
      <c r="AD80" s="55" t="n"/>
      <c r="AE80" s="55" t="n"/>
      <c r="AF80" s="55" t="n"/>
      <c r="AG80" s="55" t="n"/>
      <c r="AH80" s="55" t="n"/>
      <c r="AI80" s="55" t="n"/>
      <c r="AJ80" s="55" t="n"/>
      <c r="AK80" s="55" t="n"/>
      <c r="AL80" s="55" t="n"/>
      <c r="AM80" s="55" t="n"/>
      <c r="AN80" s="55" t="n"/>
      <c r="AO80" s="55" t="n"/>
      <c r="AP80" s="55" t="n"/>
      <c r="AQ80" s="55" t="n"/>
      <c r="AR80" s="55" t="n"/>
      <c r="AS80" s="55" t="n"/>
      <c r="AT80" s="55" t="n"/>
      <c r="AU80" s="55" t="n"/>
      <c r="AV80" s="55" t="n"/>
      <c r="AW80" s="55" t="n"/>
      <c r="AX80" s="55" t="n"/>
      <c r="AY80" s="55" t="n"/>
      <c r="AZ80" s="55" t="n"/>
      <c r="BA80" s="55" t="n"/>
      <c r="BB80" s="55" t="n"/>
      <c r="BC80" s="55" t="n"/>
    </row>
    <row r="81" ht="11.4" customHeight="1">
      <c r="A81" s="55" t="n"/>
      <c r="B81" s="483" t="n"/>
      <c r="C81" s="55" t="n"/>
      <c r="D81" s="55" t="n"/>
      <c r="E81" s="55" t="n"/>
      <c r="F81" s="55" t="n"/>
      <c r="G81" s="69" t="n"/>
      <c r="H81" s="69" t="n"/>
      <c r="I81" s="55" t="n"/>
      <c r="J81" s="55" t="n"/>
      <c r="K81" s="55" t="n"/>
      <c r="L81" s="55">
        <f>J81-K81</f>
        <v/>
      </c>
      <c r="M81" s="55" t="n"/>
      <c r="N81" s="55">
        <f>P81+Q81+R81+S81</f>
        <v/>
      </c>
      <c r="O81" s="57">
        <f>Q81+V81+Y81+AB81+AE81+AH81+AK81+AN81+AQ81+AT81+AW81+AZ81+BC81</f>
        <v/>
      </c>
      <c r="P81" s="58" t="n"/>
      <c r="Q81" s="59">
        <f>L81-S81-R81-P81</f>
        <v/>
      </c>
      <c r="R81" s="60" t="n"/>
      <c r="S81" s="61" t="n"/>
      <c r="T81" s="55" t="n"/>
      <c r="U81" s="55" t="n"/>
      <c r="V81" s="55" t="n"/>
      <c r="W81" s="55" t="n"/>
      <c r="X81" s="55" t="n"/>
      <c r="Y81" s="55" t="n"/>
      <c r="Z81" s="55" t="n"/>
      <c r="AA81" s="55" t="n"/>
      <c r="AB81" s="55" t="n"/>
      <c r="AC81" s="55" t="n"/>
      <c r="AD81" s="55" t="n"/>
      <c r="AE81" s="55" t="n"/>
      <c r="AF81" s="55" t="n"/>
      <c r="AG81" s="55" t="n"/>
      <c r="AH81" s="55" t="n"/>
      <c r="AI81" s="55" t="n"/>
      <c r="AJ81" s="55" t="n"/>
      <c r="AK81" s="55" t="n"/>
      <c r="AL81" s="55" t="n"/>
      <c r="AM81" s="55" t="n"/>
      <c r="AN81" s="55" t="n"/>
      <c r="AO81" s="55" t="n"/>
      <c r="AP81" s="55" t="n"/>
      <c r="AQ81" s="55" t="n"/>
      <c r="AR81" s="55" t="n"/>
      <c r="AS81" s="55" t="n"/>
      <c r="AT81" s="55" t="n"/>
      <c r="AU81" s="55" t="n"/>
      <c r="AV81" s="55" t="n"/>
      <c r="AW81" s="55" t="n"/>
      <c r="AX81" s="55" t="n"/>
      <c r="AY81" s="55" t="n"/>
      <c r="AZ81" s="55" t="n"/>
      <c r="BA81" s="55" t="n"/>
      <c r="BB81" s="55" t="n"/>
      <c r="BC81" s="55" t="n"/>
    </row>
    <row r="82" ht="11.4" customHeight="1">
      <c r="A82" s="55" t="n"/>
      <c r="B82" s="483" t="n"/>
      <c r="C82" s="55" t="n"/>
      <c r="D82" s="55" t="n"/>
      <c r="E82" s="55" t="n"/>
      <c r="F82" s="55" t="n"/>
      <c r="G82" s="69" t="n"/>
      <c r="H82" s="69" t="n"/>
      <c r="I82" s="55" t="n"/>
      <c r="J82" s="55" t="n"/>
      <c r="K82" s="55" t="n"/>
      <c r="L82" s="55">
        <f>J82-K82</f>
        <v/>
      </c>
      <c r="M82" s="55" t="n"/>
      <c r="N82" s="55">
        <f>P82+Q82+R82+S82</f>
        <v/>
      </c>
      <c r="O82" s="57">
        <f>Q82+V82+Y82+AB82+AE82+AH82+AK82+AN82+AQ82+AT82+AW82+AZ82+BC82</f>
        <v/>
      </c>
      <c r="P82" s="58" t="n"/>
      <c r="Q82" s="59">
        <f>L82-S82-R82-P82</f>
        <v/>
      </c>
      <c r="R82" s="60" t="n"/>
      <c r="S82" s="61" t="n"/>
      <c r="T82" s="55" t="n"/>
      <c r="U82" s="55" t="n"/>
      <c r="V82" s="55" t="n"/>
      <c r="W82" s="55" t="n"/>
      <c r="X82" s="55" t="n"/>
      <c r="Y82" s="55" t="n"/>
      <c r="Z82" s="55" t="n"/>
      <c r="AA82" s="55" t="n"/>
      <c r="AB82" s="55" t="n"/>
      <c r="AC82" s="55" t="n"/>
      <c r="AD82" s="55" t="n"/>
      <c r="AE82" s="55" t="n"/>
      <c r="AF82" s="55" t="n"/>
      <c r="AG82" s="55" t="n"/>
      <c r="AH82" s="55" t="n"/>
      <c r="AI82" s="55" t="n"/>
      <c r="AJ82" s="55" t="n"/>
      <c r="AK82" s="55" t="n"/>
      <c r="AL82" s="55" t="n"/>
      <c r="AM82" s="55" t="n"/>
      <c r="AN82" s="55" t="n"/>
      <c r="AO82" s="55" t="n"/>
      <c r="AP82" s="55" t="n"/>
      <c r="AQ82" s="55" t="n"/>
      <c r="AR82" s="55" t="n"/>
      <c r="AS82" s="55" t="n"/>
      <c r="AT82" s="55" t="n"/>
      <c r="AU82" s="55" t="n"/>
      <c r="AV82" s="55" t="n"/>
      <c r="AW82" s="55" t="n"/>
      <c r="AX82" s="55" t="n"/>
      <c r="AY82" s="55" t="n"/>
      <c r="AZ82" s="55" t="n"/>
      <c r="BA82" s="55" t="n"/>
      <c r="BB82" s="55" t="n"/>
      <c r="BC82" s="55" t="n"/>
    </row>
    <row r="83" ht="11.4" customHeight="1">
      <c r="A83" s="55" t="n"/>
      <c r="B83" s="483" t="n"/>
      <c r="C83" s="55" t="n"/>
      <c r="D83" s="55" t="n"/>
      <c r="E83" s="55" t="n"/>
      <c r="F83" s="55" t="n"/>
      <c r="G83" s="69" t="n"/>
      <c r="H83" s="69" t="n"/>
      <c r="I83" s="55" t="n"/>
      <c r="J83" s="55" t="n"/>
      <c r="K83" s="55" t="n"/>
      <c r="L83" s="55">
        <f>J83-K83</f>
        <v/>
      </c>
      <c r="M83" s="55" t="n"/>
      <c r="N83" s="55">
        <f>P83+Q83+R83+S83</f>
        <v/>
      </c>
      <c r="O83" s="57">
        <f>Q83+V83+Y83+AB83+AE83+AH83+AK83+AN83+AQ83+AT83+AW83+AZ83+BC83</f>
        <v/>
      </c>
      <c r="P83" s="58" t="n"/>
      <c r="Q83" s="59">
        <f>L83-S83-R83-P83</f>
        <v/>
      </c>
      <c r="R83" s="60" t="n"/>
      <c r="S83" s="61" t="n"/>
      <c r="T83" s="55" t="n"/>
      <c r="U83" s="55" t="n"/>
      <c r="V83" s="55" t="n"/>
      <c r="W83" s="55" t="n"/>
      <c r="X83" s="55" t="n"/>
      <c r="Y83" s="55" t="n"/>
      <c r="Z83" s="55" t="n"/>
      <c r="AA83" s="55" t="n"/>
      <c r="AB83" s="55" t="n"/>
      <c r="AC83" s="55" t="n"/>
      <c r="AD83" s="55" t="n"/>
      <c r="AE83" s="55" t="n"/>
      <c r="AF83" s="55" t="n"/>
      <c r="AG83" s="55" t="n"/>
      <c r="AH83" s="55" t="n"/>
      <c r="AI83" s="55" t="n"/>
      <c r="AJ83" s="55" t="n"/>
      <c r="AK83" s="55" t="n"/>
      <c r="AL83" s="55" t="n"/>
      <c r="AM83" s="55" t="n"/>
      <c r="AN83" s="55" t="n"/>
      <c r="AO83" s="55" t="n"/>
      <c r="AP83" s="55" t="n"/>
      <c r="AQ83" s="55" t="n"/>
      <c r="AR83" s="55" t="n"/>
      <c r="AS83" s="55" t="n"/>
      <c r="AT83" s="55" t="n"/>
      <c r="AU83" s="55" t="n"/>
      <c r="AV83" s="55" t="n"/>
      <c r="AW83" s="55" t="n"/>
      <c r="AX83" s="55" t="n"/>
      <c r="AY83" s="55" t="n"/>
      <c r="AZ83" s="55" t="n"/>
      <c r="BA83" s="55" t="n"/>
      <c r="BB83" s="55" t="n"/>
      <c r="BC83" s="55" t="n"/>
    </row>
    <row r="84" ht="11.4" customHeight="1">
      <c r="A84" s="55" t="n"/>
      <c r="B84" s="483" t="n"/>
      <c r="C84" s="55" t="n"/>
      <c r="D84" s="55" t="n"/>
      <c r="E84" s="55" t="n"/>
      <c r="F84" s="55" t="n"/>
      <c r="G84" s="69" t="n"/>
      <c r="H84" s="69" t="n"/>
      <c r="I84" s="55" t="n"/>
      <c r="J84" s="55" t="n"/>
      <c r="K84" s="55" t="n"/>
      <c r="L84" s="55">
        <f>J84-K84</f>
        <v/>
      </c>
      <c r="M84" s="55" t="n"/>
      <c r="N84" s="55">
        <f>P84+Q84+R84+S84</f>
        <v/>
      </c>
      <c r="O84" s="57">
        <f>Q84+V84+Y84+AB84+AE84+AH84+AK84+AN84+AQ84+AT84+AW84+AZ84+BC84</f>
        <v/>
      </c>
      <c r="P84" s="58" t="n"/>
      <c r="Q84" s="59">
        <f>L84-S84-R84-P84</f>
        <v/>
      </c>
      <c r="R84" s="60" t="n"/>
      <c r="S84" s="61" t="n"/>
      <c r="T84" s="55" t="n"/>
      <c r="U84" s="55" t="n"/>
      <c r="V84" s="55" t="n"/>
      <c r="W84" s="55" t="n"/>
      <c r="X84" s="55" t="n"/>
      <c r="Y84" s="55" t="n"/>
      <c r="Z84" s="55" t="n"/>
      <c r="AA84" s="55" t="n"/>
      <c r="AB84" s="55" t="n"/>
      <c r="AC84" s="55" t="n"/>
      <c r="AD84" s="55" t="n"/>
      <c r="AE84" s="55" t="n"/>
      <c r="AF84" s="55" t="n"/>
      <c r="AG84" s="55" t="n"/>
      <c r="AH84" s="55" t="n"/>
      <c r="AI84" s="55" t="n"/>
      <c r="AJ84" s="55" t="n"/>
      <c r="AK84" s="55" t="n"/>
      <c r="AL84" s="55" t="n"/>
      <c r="AM84" s="55" t="n"/>
      <c r="AN84" s="55" t="n"/>
      <c r="AO84" s="55" t="n"/>
      <c r="AP84" s="55" t="n"/>
      <c r="AQ84" s="55" t="n"/>
      <c r="AR84" s="55" t="n"/>
      <c r="AS84" s="55" t="n"/>
      <c r="AT84" s="55" t="n"/>
      <c r="AU84" s="55" t="n"/>
      <c r="AV84" s="55" t="n"/>
      <c r="AW84" s="55" t="n"/>
      <c r="AX84" s="55" t="n"/>
      <c r="AY84" s="55" t="n"/>
      <c r="AZ84" s="55" t="n"/>
      <c r="BA84" s="55" t="n"/>
      <c r="BB84" s="55" t="n"/>
      <c r="BC84" s="55" t="n"/>
    </row>
    <row r="85" ht="11.4" customHeight="1">
      <c r="A85" s="55" t="n"/>
      <c r="B85" s="483" t="n"/>
      <c r="C85" s="55" t="n"/>
      <c r="D85" s="55" t="n"/>
      <c r="E85" s="55" t="n"/>
      <c r="F85" s="55" t="n"/>
      <c r="G85" s="69" t="n"/>
      <c r="H85" s="69" t="n"/>
      <c r="I85" s="55" t="n"/>
      <c r="J85" s="55" t="n"/>
      <c r="K85" s="55" t="n"/>
      <c r="L85" s="55">
        <f>J85-K85</f>
        <v/>
      </c>
      <c r="M85" s="55" t="n"/>
      <c r="N85" s="55">
        <f>P85+Q85+R85+S85</f>
        <v/>
      </c>
      <c r="O85" s="57">
        <f>Q85+V85+Y85+AB85+AE85+AH85+AK85+AN85+AQ85+AT85+AW85+AZ85+BC85</f>
        <v/>
      </c>
      <c r="P85" s="58" t="n"/>
      <c r="Q85" s="59">
        <f>L85-S85-R85-P85</f>
        <v/>
      </c>
      <c r="R85" s="60" t="n"/>
      <c r="S85" s="61" t="n"/>
      <c r="T85" s="55" t="n"/>
      <c r="U85" s="55" t="n"/>
      <c r="V85" s="55" t="n"/>
      <c r="W85" s="55" t="n"/>
      <c r="X85" s="55" t="n"/>
      <c r="Y85" s="55" t="n"/>
      <c r="Z85" s="55" t="n"/>
      <c r="AA85" s="55" t="n"/>
      <c r="AB85" s="55" t="n"/>
      <c r="AC85" s="55" t="n"/>
      <c r="AD85" s="55" t="n"/>
      <c r="AE85" s="55" t="n"/>
      <c r="AF85" s="55" t="n"/>
      <c r="AG85" s="55" t="n"/>
      <c r="AH85" s="55" t="n"/>
      <c r="AI85" s="55" t="n"/>
      <c r="AJ85" s="55" t="n"/>
      <c r="AK85" s="55" t="n"/>
      <c r="AL85" s="55" t="n"/>
      <c r="AM85" s="55" t="n"/>
      <c r="AN85" s="55" t="n"/>
      <c r="AO85" s="55" t="n"/>
      <c r="AP85" s="55" t="n"/>
      <c r="AQ85" s="55" t="n"/>
      <c r="AR85" s="55" t="n"/>
      <c r="AS85" s="55" t="n"/>
      <c r="AT85" s="55" t="n"/>
      <c r="AU85" s="55" t="n"/>
      <c r="AV85" s="55" t="n"/>
      <c r="AW85" s="55" t="n"/>
      <c r="AX85" s="55" t="n"/>
      <c r="AY85" s="55" t="n"/>
      <c r="AZ85" s="55" t="n"/>
      <c r="BA85" s="55" t="n"/>
      <c r="BB85" s="55" t="n"/>
      <c r="BC85" s="55" t="n"/>
    </row>
    <row r="86" ht="11.4" customHeight="1">
      <c r="A86" s="55" t="n"/>
      <c r="B86" s="483" t="n"/>
      <c r="C86" s="55" t="n"/>
      <c r="D86" s="55" t="n"/>
      <c r="E86" s="55" t="n"/>
      <c r="F86" s="55" t="n"/>
      <c r="G86" s="69" t="n"/>
      <c r="H86" s="69" t="n"/>
      <c r="I86" s="55" t="n"/>
      <c r="J86" s="55" t="n"/>
      <c r="K86" s="55" t="n"/>
      <c r="L86" s="55">
        <f>J86-K86</f>
        <v/>
      </c>
      <c r="M86" s="55" t="n"/>
      <c r="N86" s="55">
        <f>P86+Q86+R86+S86</f>
        <v/>
      </c>
      <c r="O86" s="57">
        <f>Q86+V86+Y86+AB86+AE86+AH86+AK86+AN86+AQ86+AT86+AW86+AZ86+BC86</f>
        <v/>
      </c>
      <c r="P86" s="58" t="n"/>
      <c r="Q86" s="59">
        <f>L86-S86-R86-P86</f>
        <v/>
      </c>
      <c r="R86" s="60" t="n"/>
      <c r="S86" s="61" t="n"/>
      <c r="T86" s="55" t="n"/>
      <c r="U86" s="55" t="n"/>
      <c r="V86" s="55" t="n"/>
      <c r="W86" s="55" t="n"/>
      <c r="X86" s="55" t="n"/>
      <c r="Y86" s="55" t="n"/>
      <c r="Z86" s="55" t="n"/>
      <c r="AA86" s="55" t="n"/>
      <c r="AB86" s="55" t="n"/>
      <c r="AC86" s="55" t="n"/>
      <c r="AD86" s="55" t="n"/>
      <c r="AE86" s="55" t="n"/>
      <c r="AF86" s="55" t="n"/>
      <c r="AG86" s="55" t="n"/>
      <c r="AH86" s="55" t="n"/>
      <c r="AI86" s="55" t="n"/>
      <c r="AJ86" s="55" t="n"/>
      <c r="AK86" s="55" t="n"/>
      <c r="AL86" s="55" t="n"/>
      <c r="AM86" s="55" t="n"/>
      <c r="AN86" s="55" t="n"/>
      <c r="AO86" s="55" t="n"/>
      <c r="AP86" s="55" t="n"/>
      <c r="AQ86" s="55" t="n"/>
      <c r="AR86" s="55" t="n"/>
      <c r="AS86" s="55" t="n"/>
      <c r="AT86" s="55" t="n"/>
      <c r="AU86" s="55" t="n"/>
      <c r="AV86" s="55" t="n"/>
      <c r="AW86" s="55" t="n"/>
      <c r="AX86" s="55" t="n"/>
      <c r="AY86" s="55" t="n"/>
      <c r="AZ86" s="55" t="n"/>
      <c r="BA86" s="55" t="n"/>
      <c r="BB86" s="55" t="n"/>
      <c r="BC86" s="55" t="n"/>
    </row>
    <row r="87" ht="11.4" customHeight="1">
      <c r="A87" s="55" t="n"/>
      <c r="B87" s="483" t="n"/>
      <c r="C87" s="55" t="n"/>
      <c r="D87" s="55" t="n"/>
      <c r="E87" s="55" t="n"/>
      <c r="F87" s="55" t="n"/>
      <c r="G87" s="69" t="n"/>
      <c r="H87" s="69" t="n"/>
      <c r="I87" s="55" t="n"/>
      <c r="J87" s="55" t="n"/>
      <c r="K87" s="55" t="n"/>
      <c r="L87" s="55">
        <f>J87-K87</f>
        <v/>
      </c>
      <c r="M87" s="55" t="n"/>
      <c r="N87" s="55">
        <f>P87+Q87+R87+S87</f>
        <v/>
      </c>
      <c r="O87" s="57">
        <f>Q87+V87+Y87+AB87+AE87+AH87+AK87+AN87+AQ87+AT87+AW87+AZ87+BC87</f>
        <v/>
      </c>
      <c r="P87" s="58" t="n"/>
      <c r="Q87" s="59">
        <f>L87-S87-R87-P87</f>
        <v/>
      </c>
      <c r="R87" s="60" t="n"/>
      <c r="S87" s="61" t="n"/>
      <c r="T87" s="55" t="n"/>
      <c r="U87" s="55" t="n"/>
      <c r="V87" s="55" t="n"/>
      <c r="W87" s="55" t="n"/>
      <c r="X87" s="55" t="n"/>
      <c r="Y87" s="55" t="n"/>
      <c r="Z87" s="55" t="n"/>
      <c r="AA87" s="55" t="n"/>
      <c r="AB87" s="55" t="n"/>
      <c r="AC87" s="55" t="n"/>
      <c r="AD87" s="55" t="n"/>
      <c r="AE87" s="55" t="n"/>
      <c r="AF87" s="55" t="n"/>
      <c r="AG87" s="55" t="n"/>
      <c r="AH87" s="55" t="n"/>
      <c r="AI87" s="55" t="n"/>
      <c r="AJ87" s="55" t="n"/>
      <c r="AK87" s="55" t="n"/>
      <c r="AL87" s="55" t="n"/>
      <c r="AM87" s="55" t="n"/>
      <c r="AN87" s="55" t="n"/>
      <c r="AO87" s="55" t="n"/>
      <c r="AP87" s="55" t="n"/>
      <c r="AQ87" s="55" t="n"/>
      <c r="AR87" s="55" t="n"/>
      <c r="AS87" s="55" t="n"/>
      <c r="AT87" s="55" t="n"/>
      <c r="AU87" s="55" t="n"/>
      <c r="AV87" s="55" t="n"/>
      <c r="AW87" s="55" t="n"/>
      <c r="AX87" s="55" t="n"/>
      <c r="AY87" s="55" t="n"/>
      <c r="AZ87" s="55" t="n"/>
      <c r="BA87" s="55" t="n"/>
      <c r="BB87" s="55" t="n"/>
      <c r="BC87" s="55" t="n"/>
    </row>
    <row r="88" ht="11.4" customHeight="1">
      <c r="A88" s="55" t="n"/>
      <c r="B88" s="483" t="n"/>
      <c r="C88" s="55" t="n"/>
      <c r="D88" s="55" t="n"/>
      <c r="E88" s="55" t="n"/>
      <c r="F88" s="55" t="n"/>
      <c r="G88" s="69" t="n"/>
      <c r="H88" s="69" t="n"/>
      <c r="I88" s="55" t="n"/>
      <c r="J88" s="55" t="n"/>
      <c r="K88" s="55" t="n"/>
      <c r="L88" s="55">
        <f>J88-K88</f>
        <v/>
      </c>
      <c r="M88" s="55" t="n"/>
      <c r="N88" s="55">
        <f>P88+Q88+R88+S88</f>
        <v/>
      </c>
      <c r="O88" s="57">
        <f>Q88+V88+Y88+AB88+AE88+AH88+AK88+AN88+AQ88+AT88+AW88+AZ88+BC88</f>
        <v/>
      </c>
      <c r="P88" s="58" t="n"/>
      <c r="Q88" s="59">
        <f>L88-S88-R88-P88</f>
        <v/>
      </c>
      <c r="R88" s="60" t="n"/>
      <c r="S88" s="61" t="n"/>
      <c r="T88" s="55" t="n"/>
      <c r="U88" s="55" t="n"/>
      <c r="V88" s="55" t="n"/>
      <c r="W88" s="55" t="n"/>
      <c r="X88" s="55" t="n"/>
      <c r="Y88" s="55" t="n"/>
      <c r="Z88" s="55" t="n"/>
      <c r="AA88" s="55" t="n"/>
      <c r="AB88" s="55" t="n"/>
      <c r="AC88" s="55" t="n"/>
      <c r="AD88" s="55" t="n"/>
      <c r="AE88" s="55" t="n"/>
      <c r="AF88" s="55" t="n"/>
      <c r="AG88" s="55" t="n"/>
      <c r="AH88" s="55" t="n"/>
      <c r="AI88" s="55" t="n"/>
      <c r="AJ88" s="55" t="n"/>
      <c r="AK88" s="55" t="n"/>
      <c r="AL88" s="55" t="n"/>
      <c r="AM88" s="55" t="n"/>
      <c r="AN88" s="55" t="n"/>
      <c r="AO88" s="55" t="n"/>
      <c r="AP88" s="55" t="n"/>
      <c r="AQ88" s="55" t="n"/>
      <c r="AR88" s="55" t="n"/>
      <c r="AS88" s="55" t="n"/>
      <c r="AT88" s="55" t="n"/>
      <c r="AU88" s="55" t="n"/>
      <c r="AV88" s="55" t="n"/>
      <c r="AW88" s="55" t="n"/>
      <c r="AX88" s="55" t="n"/>
      <c r="AY88" s="55" t="n"/>
      <c r="AZ88" s="55" t="n"/>
      <c r="BA88" s="55" t="n"/>
      <c r="BB88" s="55" t="n"/>
      <c r="BC88" s="55" t="n"/>
    </row>
    <row r="89" ht="11.4" customHeight="1">
      <c r="A89" s="55" t="n"/>
      <c r="B89" s="483" t="n"/>
      <c r="C89" s="55" t="n"/>
      <c r="D89" s="55" t="n"/>
      <c r="E89" s="55" t="n"/>
      <c r="F89" s="55" t="n"/>
      <c r="G89" s="69" t="n"/>
      <c r="H89" s="69" t="n"/>
      <c r="I89" s="55" t="n"/>
      <c r="J89" s="55" t="n"/>
      <c r="K89" s="55" t="n"/>
      <c r="L89" s="55">
        <f>J89-K89</f>
        <v/>
      </c>
      <c r="M89" s="55" t="n"/>
      <c r="N89" s="55">
        <f>P89+Q89+R89+S89</f>
        <v/>
      </c>
      <c r="O89" s="57">
        <f>Q89+V89+Y89+AB89+AE89+AH89+AK89+AN89+AQ89+AT89+AW89+AZ89+BC89</f>
        <v/>
      </c>
      <c r="P89" s="58" t="n"/>
      <c r="Q89" s="59">
        <f>L89-S89-R89-P89</f>
        <v/>
      </c>
      <c r="R89" s="60" t="n"/>
      <c r="S89" s="61" t="n"/>
      <c r="T89" s="55" t="n"/>
      <c r="U89" s="55" t="n"/>
      <c r="V89" s="55" t="n"/>
      <c r="W89" s="55" t="n"/>
      <c r="X89" s="55" t="n"/>
      <c r="Y89" s="55" t="n"/>
      <c r="Z89" s="55" t="n"/>
      <c r="AA89" s="55" t="n"/>
      <c r="AB89" s="55" t="n"/>
      <c r="AC89" s="55" t="n"/>
      <c r="AD89" s="55" t="n"/>
      <c r="AE89" s="55" t="n"/>
      <c r="AF89" s="55" t="n"/>
      <c r="AG89" s="55" t="n"/>
      <c r="AH89" s="55" t="n"/>
      <c r="AI89" s="55" t="n"/>
      <c r="AJ89" s="55" t="n"/>
      <c r="AK89" s="55" t="n"/>
      <c r="AL89" s="55" t="n"/>
      <c r="AM89" s="55" t="n"/>
      <c r="AN89" s="55" t="n"/>
      <c r="AO89" s="55" t="n"/>
      <c r="AP89" s="55" t="n"/>
      <c r="AQ89" s="55" t="n"/>
      <c r="AR89" s="55" t="n"/>
      <c r="AS89" s="55" t="n"/>
      <c r="AT89" s="55" t="n"/>
      <c r="AU89" s="55" t="n"/>
      <c r="AV89" s="55" t="n"/>
      <c r="AW89" s="55" t="n"/>
      <c r="AX89" s="55" t="n"/>
      <c r="AY89" s="55" t="n"/>
      <c r="AZ89" s="55" t="n"/>
      <c r="BA89" s="55" t="n"/>
      <c r="BB89" s="55" t="n"/>
      <c r="BC89" s="55" t="n"/>
    </row>
    <row r="90" ht="11.4" customHeight="1">
      <c r="A90" s="55" t="n"/>
      <c r="B90" s="483" t="n"/>
      <c r="C90" s="55" t="n"/>
      <c r="D90" s="55" t="n"/>
      <c r="E90" s="55" t="n"/>
      <c r="F90" s="55" t="n"/>
      <c r="G90" s="69" t="n"/>
      <c r="H90" s="69" t="n"/>
      <c r="I90" s="55" t="n"/>
      <c r="J90" s="55" t="n"/>
      <c r="K90" s="55" t="n"/>
      <c r="L90" s="55">
        <f>J90-K90</f>
        <v/>
      </c>
      <c r="M90" s="55" t="n"/>
      <c r="N90" s="55">
        <f>P90+Q90+R90+S90</f>
        <v/>
      </c>
      <c r="O90" s="57">
        <f>Q90+V90+Y90+AB90+AE90+AH90+AK90+AN90+AQ90+AT90+AW90+AZ90+BC90</f>
        <v/>
      </c>
      <c r="P90" s="58" t="n"/>
      <c r="Q90" s="59">
        <f>L90-S90-R90-P90</f>
        <v/>
      </c>
      <c r="R90" s="60" t="n"/>
      <c r="S90" s="61" t="n"/>
      <c r="T90" s="55" t="n"/>
      <c r="U90" s="55" t="n"/>
      <c r="V90" s="55" t="n"/>
      <c r="W90" s="55" t="n"/>
      <c r="X90" s="55" t="n"/>
      <c r="Y90" s="55" t="n"/>
      <c r="Z90" s="55" t="n"/>
      <c r="AA90" s="55" t="n"/>
      <c r="AB90" s="55" t="n"/>
      <c r="AC90" s="55" t="n"/>
      <c r="AD90" s="55" t="n"/>
      <c r="AE90" s="55" t="n"/>
      <c r="AF90" s="55" t="n"/>
      <c r="AG90" s="55" t="n"/>
      <c r="AH90" s="55" t="n"/>
      <c r="AI90" s="55" t="n"/>
      <c r="AJ90" s="55" t="n"/>
      <c r="AK90" s="55" t="n"/>
      <c r="AL90" s="55" t="n"/>
      <c r="AM90" s="55" t="n"/>
      <c r="AN90" s="55" t="n"/>
      <c r="AO90" s="55" t="n"/>
      <c r="AP90" s="55" t="n"/>
      <c r="AQ90" s="55" t="n"/>
      <c r="AR90" s="55" t="n"/>
      <c r="AS90" s="55" t="n"/>
      <c r="AT90" s="55" t="n"/>
      <c r="AU90" s="55" t="n"/>
      <c r="AV90" s="55" t="n"/>
      <c r="AW90" s="55" t="n"/>
      <c r="AX90" s="55" t="n"/>
      <c r="AY90" s="55" t="n"/>
      <c r="AZ90" s="55" t="n"/>
      <c r="BA90" s="55" t="n"/>
      <c r="BB90" s="55" t="n"/>
      <c r="BC90" s="55" t="n"/>
    </row>
    <row r="91" ht="11.4" customHeight="1">
      <c r="A91" s="55" t="n"/>
      <c r="B91" s="483" t="n"/>
      <c r="C91" s="55" t="n"/>
      <c r="D91" s="55" t="n"/>
      <c r="E91" s="55" t="n"/>
      <c r="F91" s="55" t="n"/>
      <c r="G91" s="69" t="n"/>
      <c r="H91" s="69" t="n"/>
      <c r="I91" s="55" t="n"/>
      <c r="J91" s="55" t="n"/>
      <c r="K91" s="55" t="n"/>
      <c r="L91" s="55">
        <f>J91-K91</f>
        <v/>
      </c>
      <c r="M91" s="55" t="n"/>
      <c r="N91" s="55">
        <f>P91+Q91+R91+S91</f>
        <v/>
      </c>
      <c r="O91" s="57">
        <f>Q91+V91+Y91+AB91+AE91+AH91+AK91+AN91+AQ91+AT91+AW91+AZ91+BC91</f>
        <v/>
      </c>
      <c r="P91" s="58" t="n"/>
      <c r="Q91" s="59">
        <f>L91-S91-R91-P91</f>
        <v/>
      </c>
      <c r="R91" s="60" t="n"/>
      <c r="S91" s="61" t="n"/>
      <c r="T91" s="55" t="n"/>
      <c r="U91" s="55" t="n"/>
      <c r="V91" s="55" t="n"/>
      <c r="W91" s="55" t="n"/>
      <c r="X91" s="55" t="n"/>
      <c r="Y91" s="55" t="n"/>
      <c r="Z91" s="55" t="n"/>
      <c r="AA91" s="55" t="n"/>
      <c r="AB91" s="55" t="n"/>
      <c r="AC91" s="55" t="n"/>
      <c r="AD91" s="55" t="n"/>
      <c r="AE91" s="55" t="n"/>
      <c r="AF91" s="55" t="n"/>
      <c r="AG91" s="55" t="n"/>
      <c r="AH91" s="55" t="n"/>
      <c r="AI91" s="55" t="n"/>
      <c r="AJ91" s="55" t="n"/>
      <c r="AK91" s="55" t="n"/>
      <c r="AL91" s="55" t="n"/>
      <c r="AM91" s="55" t="n"/>
      <c r="AN91" s="55" t="n"/>
      <c r="AO91" s="55" t="n"/>
      <c r="AP91" s="55" t="n"/>
      <c r="AQ91" s="55" t="n"/>
      <c r="AR91" s="55" t="n"/>
      <c r="AS91" s="55" t="n"/>
      <c r="AT91" s="55" t="n"/>
      <c r="AU91" s="55" t="n"/>
      <c r="AV91" s="55" t="n"/>
      <c r="AW91" s="55" t="n"/>
      <c r="AX91" s="55" t="n"/>
      <c r="AY91" s="55" t="n"/>
      <c r="AZ91" s="55" t="n"/>
      <c r="BA91" s="55" t="n"/>
      <c r="BB91" s="55" t="n"/>
      <c r="BC91" s="55" t="n"/>
    </row>
    <row r="92" ht="11.4" customHeight="1">
      <c r="A92" s="55" t="n"/>
      <c r="B92" s="483" t="n"/>
      <c r="C92" s="55" t="n"/>
      <c r="D92" s="55" t="n"/>
      <c r="E92" s="55" t="n"/>
      <c r="F92" s="55" t="n"/>
      <c r="G92" s="69" t="n"/>
      <c r="H92" s="69" t="n"/>
      <c r="I92" s="55" t="n"/>
      <c r="J92" s="55" t="n"/>
      <c r="K92" s="55" t="n"/>
      <c r="L92" s="55">
        <f>J92-K92</f>
        <v/>
      </c>
      <c r="M92" s="55" t="n"/>
      <c r="N92" s="55">
        <f>P92+Q92+R92+S92</f>
        <v/>
      </c>
      <c r="O92" s="57">
        <f>Q92+V92+Y92+AB92+AE92+AH92+AK92+AN92+AQ92+AT92+AW92+AZ92+BC92</f>
        <v/>
      </c>
      <c r="P92" s="58" t="n"/>
      <c r="Q92" s="59">
        <f>L92-S92-R92-P92</f>
        <v/>
      </c>
      <c r="R92" s="60" t="n"/>
      <c r="S92" s="61" t="n"/>
      <c r="T92" s="55" t="n"/>
      <c r="U92" s="55" t="n"/>
      <c r="V92" s="55" t="n"/>
      <c r="W92" s="55" t="n"/>
      <c r="X92" s="55" t="n"/>
      <c r="Y92" s="55" t="n"/>
      <c r="Z92" s="55" t="n"/>
      <c r="AA92" s="55" t="n"/>
      <c r="AB92" s="55" t="n"/>
      <c r="AC92" s="55" t="n"/>
      <c r="AD92" s="55" t="n"/>
      <c r="AE92" s="55" t="n"/>
      <c r="AF92" s="55" t="n"/>
      <c r="AG92" s="55" t="n"/>
      <c r="AH92" s="55" t="n"/>
      <c r="AI92" s="55" t="n"/>
      <c r="AJ92" s="55" t="n"/>
      <c r="AK92" s="55" t="n"/>
      <c r="AL92" s="55" t="n"/>
      <c r="AM92" s="55" t="n"/>
      <c r="AN92" s="55" t="n"/>
      <c r="AO92" s="55" t="n"/>
      <c r="AP92" s="55" t="n"/>
      <c r="AQ92" s="55" t="n"/>
      <c r="AR92" s="55" t="n"/>
      <c r="AS92" s="55" t="n"/>
      <c r="AT92" s="55" t="n"/>
      <c r="AU92" s="55" t="n"/>
      <c r="AV92" s="55" t="n"/>
      <c r="AW92" s="55" t="n"/>
      <c r="AX92" s="55" t="n"/>
      <c r="AY92" s="55" t="n"/>
      <c r="AZ92" s="55" t="n"/>
      <c r="BA92" s="55" t="n"/>
      <c r="BB92" s="55" t="n"/>
      <c r="BC92" s="55" t="n"/>
    </row>
    <row r="93" ht="11.4" customHeight="1">
      <c r="A93" s="55" t="n"/>
      <c r="B93" s="483" t="n"/>
      <c r="C93" s="55" t="n"/>
      <c r="D93" s="55" t="n"/>
      <c r="E93" s="55" t="n"/>
      <c r="F93" s="55" t="n"/>
      <c r="G93" s="69" t="n"/>
      <c r="H93" s="69" t="n"/>
      <c r="I93" s="55" t="n"/>
      <c r="J93" s="55" t="n"/>
      <c r="K93" s="55" t="n"/>
      <c r="L93" s="55">
        <f>J93-K93</f>
        <v/>
      </c>
      <c r="M93" s="55" t="n"/>
      <c r="N93" s="55">
        <f>P93+Q93+R93+S93</f>
        <v/>
      </c>
      <c r="O93" s="57">
        <f>Q93+V93+Y93+AB93+AE93+AH93+AK93+AN93+AQ93+AT93+AW93+AZ93+BC93</f>
        <v/>
      </c>
      <c r="P93" s="58" t="n"/>
      <c r="Q93" s="59">
        <f>L93-S93-R93-P93</f>
        <v/>
      </c>
      <c r="R93" s="60" t="n"/>
      <c r="S93" s="61" t="n"/>
      <c r="T93" s="55" t="n"/>
      <c r="U93" s="55" t="n"/>
      <c r="V93" s="55" t="n"/>
      <c r="W93" s="55" t="n"/>
      <c r="X93" s="55" t="n"/>
      <c r="Y93" s="55" t="n"/>
      <c r="Z93" s="55" t="n"/>
      <c r="AA93" s="55" t="n"/>
      <c r="AB93" s="55" t="n"/>
      <c r="AC93" s="55" t="n"/>
      <c r="AD93" s="55" t="n"/>
      <c r="AE93" s="55" t="n"/>
      <c r="AF93" s="55" t="n"/>
      <c r="AG93" s="55" t="n"/>
      <c r="AH93" s="55" t="n"/>
      <c r="AI93" s="55" t="n"/>
      <c r="AJ93" s="55" t="n"/>
      <c r="AK93" s="55" t="n"/>
      <c r="AL93" s="55" t="n"/>
      <c r="AM93" s="55" t="n"/>
      <c r="AN93" s="55" t="n"/>
      <c r="AO93" s="55" t="n"/>
      <c r="AP93" s="55" t="n"/>
      <c r="AQ93" s="55" t="n"/>
      <c r="AR93" s="55" t="n"/>
      <c r="AS93" s="55" t="n"/>
      <c r="AT93" s="55" t="n"/>
      <c r="AU93" s="55" t="n"/>
      <c r="AV93" s="55" t="n"/>
      <c r="AW93" s="55" t="n"/>
      <c r="AX93" s="55" t="n"/>
      <c r="AY93" s="55" t="n"/>
      <c r="AZ93" s="55" t="n"/>
      <c r="BA93" s="55" t="n"/>
      <c r="BB93" s="55" t="n"/>
      <c r="BC93" s="55" t="n"/>
    </row>
    <row r="94" ht="11.4" customHeight="1">
      <c r="A94" s="55" t="n"/>
      <c r="B94" s="483" t="n"/>
      <c r="C94" s="55" t="n"/>
      <c r="D94" s="55" t="n"/>
      <c r="E94" s="55" t="n"/>
      <c r="F94" s="55" t="n"/>
      <c r="G94" s="69" t="n"/>
      <c r="H94" s="69" t="n"/>
      <c r="I94" s="55" t="n"/>
      <c r="J94" s="55" t="n"/>
      <c r="K94" s="55" t="n"/>
      <c r="L94" s="55">
        <f>J94-K94</f>
        <v/>
      </c>
      <c r="M94" s="55" t="n"/>
      <c r="N94" s="55">
        <f>P94+Q94+R94+S94</f>
        <v/>
      </c>
      <c r="O94" s="57">
        <f>Q94+V94+Y94+AB94+AE94+AH94+AK94+AN94+AQ94+AT94+AW94+AZ94+BC94</f>
        <v/>
      </c>
      <c r="P94" s="58" t="n"/>
      <c r="Q94" s="59">
        <f>L94-S94-R94-P94</f>
        <v/>
      </c>
      <c r="R94" s="60" t="n"/>
      <c r="S94" s="61" t="n"/>
      <c r="T94" s="55" t="n"/>
      <c r="U94" s="55" t="n"/>
      <c r="V94" s="55" t="n"/>
      <c r="W94" s="55" t="n"/>
      <c r="X94" s="55" t="n"/>
      <c r="Y94" s="55" t="n"/>
      <c r="Z94" s="55" t="n"/>
      <c r="AA94" s="55" t="n"/>
      <c r="AB94" s="55" t="n"/>
      <c r="AC94" s="55" t="n"/>
      <c r="AD94" s="55" t="n"/>
      <c r="AE94" s="55" t="n"/>
      <c r="AF94" s="55" t="n"/>
      <c r="AG94" s="55" t="n"/>
      <c r="AH94" s="55" t="n"/>
      <c r="AI94" s="55" t="n"/>
      <c r="AJ94" s="55" t="n"/>
      <c r="AK94" s="55" t="n"/>
      <c r="AL94" s="55" t="n"/>
      <c r="AM94" s="55" t="n"/>
      <c r="AN94" s="55" t="n"/>
      <c r="AO94" s="55" t="n"/>
      <c r="AP94" s="55" t="n"/>
      <c r="AQ94" s="55" t="n"/>
      <c r="AR94" s="55" t="n"/>
      <c r="AS94" s="55" t="n"/>
      <c r="AT94" s="55" t="n"/>
      <c r="AU94" s="55" t="n"/>
      <c r="AV94" s="55" t="n"/>
      <c r="AW94" s="55" t="n"/>
      <c r="AX94" s="55" t="n"/>
      <c r="AY94" s="55" t="n"/>
      <c r="AZ94" s="55" t="n"/>
      <c r="BA94" s="55" t="n"/>
      <c r="BB94" s="55" t="n"/>
      <c r="BC94" s="55" t="n"/>
    </row>
    <row r="95" ht="11.4" customHeight="1">
      <c r="A95" s="55" t="n"/>
      <c r="B95" s="483" t="n"/>
      <c r="C95" s="55" t="n"/>
      <c r="D95" s="55" t="n"/>
      <c r="E95" s="55" t="n"/>
      <c r="F95" s="55" t="n"/>
      <c r="G95" s="69" t="n"/>
      <c r="H95" s="69" t="n"/>
      <c r="I95" s="55" t="n"/>
      <c r="J95" s="55" t="n"/>
      <c r="K95" s="55" t="n"/>
      <c r="L95" s="55">
        <f>J95-K95</f>
        <v/>
      </c>
      <c r="M95" s="55" t="n"/>
      <c r="N95" s="55">
        <f>P95+Q95+R95+S95</f>
        <v/>
      </c>
      <c r="O95" s="57">
        <f>Q95+V95+Y95+AB95+AE95+AH95+AK95+AN95+AQ95+AT95+AW95+AZ95+BC95</f>
        <v/>
      </c>
      <c r="P95" s="58" t="n"/>
      <c r="Q95" s="59">
        <f>L95-S95-R95-P95</f>
        <v/>
      </c>
      <c r="R95" s="60" t="n"/>
      <c r="S95" s="61" t="n"/>
      <c r="T95" s="55" t="n"/>
      <c r="U95" s="55" t="n"/>
      <c r="V95" s="55" t="n"/>
      <c r="W95" s="55" t="n"/>
      <c r="X95" s="55" t="n"/>
      <c r="Y95" s="55" t="n"/>
      <c r="Z95" s="55" t="n"/>
      <c r="AA95" s="55" t="n"/>
      <c r="AB95" s="55" t="n"/>
      <c r="AC95" s="55" t="n"/>
      <c r="AD95" s="55" t="n"/>
      <c r="AE95" s="55" t="n"/>
      <c r="AF95" s="55" t="n"/>
      <c r="AG95" s="55" t="n"/>
      <c r="AH95" s="55" t="n"/>
      <c r="AI95" s="55" t="n"/>
      <c r="AJ95" s="55" t="n"/>
      <c r="AK95" s="55" t="n"/>
      <c r="AL95" s="55" t="n"/>
      <c r="AM95" s="55" t="n"/>
      <c r="AN95" s="55" t="n"/>
      <c r="AO95" s="55" t="n"/>
      <c r="AP95" s="55" t="n"/>
      <c r="AQ95" s="55" t="n"/>
      <c r="AR95" s="55" t="n"/>
      <c r="AS95" s="55" t="n"/>
      <c r="AT95" s="55" t="n"/>
      <c r="AU95" s="55" t="n"/>
      <c r="AV95" s="55" t="n"/>
      <c r="AW95" s="55" t="n"/>
      <c r="AX95" s="55" t="n"/>
      <c r="AY95" s="55" t="n"/>
      <c r="AZ95" s="55" t="n"/>
      <c r="BA95" s="55" t="n"/>
      <c r="BB95" s="55" t="n"/>
      <c r="BC95" s="55" t="n"/>
    </row>
    <row r="96" ht="11.4" customHeight="1">
      <c r="A96" s="55" t="n"/>
      <c r="B96" s="483" t="n"/>
      <c r="C96" s="55" t="n"/>
      <c r="D96" s="55" t="n"/>
      <c r="E96" s="55" t="n"/>
      <c r="F96" s="55" t="n"/>
      <c r="G96" s="69" t="n"/>
      <c r="H96" s="69" t="n"/>
      <c r="I96" s="55" t="n"/>
      <c r="J96" s="55" t="n"/>
      <c r="K96" s="55" t="n"/>
      <c r="L96" s="55">
        <f>J96-K96</f>
        <v/>
      </c>
      <c r="M96" s="55" t="n"/>
      <c r="N96" s="55">
        <f>P96+Q96+R96+S96</f>
        <v/>
      </c>
      <c r="O96" s="57">
        <f>Q96+V96+Y96+AB96+AE96+AH96+AK96+AN96+AQ96+AT96+AW96+AZ96+BC96</f>
        <v/>
      </c>
      <c r="P96" s="58" t="n"/>
      <c r="Q96" s="59">
        <f>L96-S96-R96-P96</f>
        <v/>
      </c>
      <c r="R96" s="60" t="n"/>
      <c r="S96" s="61" t="n"/>
      <c r="T96" s="55" t="n"/>
      <c r="U96" s="55" t="n"/>
      <c r="V96" s="55" t="n"/>
      <c r="W96" s="55" t="n"/>
      <c r="X96" s="55" t="n"/>
      <c r="Y96" s="55" t="n"/>
      <c r="Z96" s="55" t="n"/>
      <c r="AA96" s="55" t="n"/>
      <c r="AB96" s="55" t="n"/>
      <c r="AC96" s="55" t="n"/>
      <c r="AD96" s="55" t="n"/>
      <c r="AE96" s="55" t="n"/>
      <c r="AF96" s="55" t="n"/>
      <c r="AG96" s="55" t="n"/>
      <c r="AH96" s="55" t="n"/>
      <c r="AI96" s="55" t="n"/>
      <c r="AJ96" s="55" t="n"/>
      <c r="AK96" s="55" t="n"/>
      <c r="AL96" s="55" t="n"/>
      <c r="AM96" s="55" t="n"/>
      <c r="AN96" s="55" t="n"/>
      <c r="AO96" s="55" t="n"/>
      <c r="AP96" s="55" t="n"/>
      <c r="AQ96" s="55" t="n"/>
      <c r="AR96" s="55" t="n"/>
      <c r="AS96" s="55" t="n"/>
      <c r="AT96" s="55" t="n"/>
      <c r="AU96" s="55" t="n"/>
      <c r="AV96" s="55" t="n"/>
      <c r="AW96" s="55" t="n"/>
      <c r="AX96" s="55" t="n"/>
      <c r="AY96" s="55" t="n"/>
      <c r="AZ96" s="55" t="n"/>
      <c r="BA96" s="55" t="n"/>
      <c r="BB96" s="55" t="n"/>
      <c r="BC96" s="55" t="n"/>
    </row>
    <row r="97" ht="11.4" customHeight="1">
      <c r="A97" s="55" t="n"/>
      <c r="B97" s="483" t="n"/>
      <c r="C97" s="55" t="n"/>
      <c r="D97" s="55" t="n"/>
      <c r="E97" s="55" t="n"/>
      <c r="F97" s="55" t="n"/>
      <c r="G97" s="69" t="n"/>
      <c r="H97" s="69" t="n"/>
      <c r="I97" s="55" t="n"/>
      <c r="J97" s="55" t="n"/>
      <c r="K97" s="55" t="n"/>
      <c r="L97" s="55">
        <f>J97-K97</f>
        <v/>
      </c>
      <c r="M97" s="55" t="n"/>
      <c r="N97" s="55">
        <f>P97+Q97+R97+S97</f>
        <v/>
      </c>
      <c r="O97" s="57">
        <f>Q97+V97+Y97+AB97+AE97+AH97+AK97+AN97+AQ97+AT97+AW97+AZ97+BC97</f>
        <v/>
      </c>
      <c r="P97" s="58" t="n"/>
      <c r="Q97" s="59">
        <f>L97-S97-R97-P97</f>
        <v/>
      </c>
      <c r="R97" s="60" t="n"/>
      <c r="S97" s="61" t="n"/>
      <c r="T97" s="55" t="n"/>
      <c r="U97" s="55" t="n"/>
      <c r="V97" s="55" t="n"/>
      <c r="W97" s="55" t="n"/>
      <c r="X97" s="55" t="n"/>
      <c r="Y97" s="55" t="n"/>
      <c r="Z97" s="55" t="n"/>
      <c r="AA97" s="55" t="n"/>
      <c r="AB97" s="55" t="n"/>
      <c r="AC97" s="55" t="n"/>
      <c r="AD97" s="55" t="n"/>
      <c r="AE97" s="55" t="n"/>
      <c r="AF97" s="55" t="n"/>
      <c r="AG97" s="55" t="n"/>
      <c r="AH97" s="55" t="n"/>
      <c r="AI97" s="55" t="n"/>
      <c r="AJ97" s="55" t="n"/>
      <c r="AK97" s="55" t="n"/>
      <c r="AL97" s="55" t="n"/>
      <c r="AM97" s="55" t="n"/>
      <c r="AN97" s="55" t="n"/>
      <c r="AO97" s="55" t="n"/>
      <c r="AP97" s="55" t="n"/>
      <c r="AQ97" s="55" t="n"/>
      <c r="AR97" s="55" t="n"/>
      <c r="AS97" s="55" t="n"/>
      <c r="AT97" s="55" t="n"/>
      <c r="AU97" s="55" t="n"/>
      <c r="AV97" s="55" t="n"/>
      <c r="AW97" s="55" t="n"/>
      <c r="AX97" s="55" t="n"/>
      <c r="AY97" s="55" t="n"/>
      <c r="AZ97" s="55" t="n"/>
      <c r="BA97" s="55" t="n"/>
      <c r="BB97" s="55" t="n"/>
      <c r="BC97" s="55" t="n"/>
    </row>
    <row r="98" ht="11.4" customHeight="1">
      <c r="A98" s="55" t="n"/>
      <c r="B98" s="483" t="n"/>
      <c r="C98" s="55" t="n"/>
      <c r="D98" s="55" t="n"/>
      <c r="E98" s="55" t="n"/>
      <c r="F98" s="55" t="n"/>
      <c r="G98" s="69" t="n"/>
      <c r="H98" s="69" t="n"/>
      <c r="I98" s="55" t="n"/>
      <c r="J98" s="55" t="n"/>
      <c r="K98" s="55" t="n"/>
      <c r="L98" s="55">
        <f>J98-K98</f>
        <v/>
      </c>
      <c r="M98" s="55" t="n"/>
      <c r="N98" s="55">
        <f>P98+Q98+R98+S98</f>
        <v/>
      </c>
      <c r="O98" s="57">
        <f>Q98+V98+Y98+AB98+AE98+AH98+AK98+AN98+AQ98+AT98+AW98+AZ98+BC98</f>
        <v/>
      </c>
      <c r="P98" s="58" t="n"/>
      <c r="Q98" s="59">
        <f>L98-S98-R98-P98</f>
        <v/>
      </c>
      <c r="R98" s="60" t="n"/>
      <c r="S98" s="61" t="n"/>
      <c r="T98" s="55" t="n"/>
      <c r="U98" s="55" t="n"/>
      <c r="V98" s="55" t="n"/>
      <c r="W98" s="55" t="n"/>
      <c r="X98" s="55" t="n"/>
      <c r="Y98" s="55" t="n"/>
      <c r="Z98" s="55" t="n"/>
      <c r="AA98" s="55" t="n"/>
      <c r="AB98" s="55" t="n"/>
      <c r="AC98" s="55" t="n"/>
      <c r="AD98" s="55" t="n"/>
      <c r="AE98" s="55" t="n"/>
      <c r="AF98" s="55" t="n"/>
      <c r="AG98" s="55" t="n"/>
      <c r="AH98" s="55" t="n"/>
      <c r="AI98" s="55" t="n"/>
      <c r="AJ98" s="55" t="n"/>
      <c r="AK98" s="55" t="n"/>
      <c r="AL98" s="55" t="n"/>
      <c r="AM98" s="55" t="n"/>
      <c r="AN98" s="55" t="n"/>
      <c r="AO98" s="55" t="n"/>
      <c r="AP98" s="55" t="n"/>
      <c r="AQ98" s="55" t="n"/>
      <c r="AR98" s="55" t="n"/>
      <c r="AS98" s="55" t="n"/>
      <c r="AT98" s="55" t="n"/>
      <c r="AU98" s="55" t="n"/>
      <c r="AV98" s="55" t="n"/>
      <c r="AW98" s="55" t="n"/>
      <c r="AX98" s="55" t="n"/>
      <c r="AY98" s="55" t="n"/>
      <c r="AZ98" s="55" t="n"/>
      <c r="BA98" s="55" t="n"/>
      <c r="BB98" s="55" t="n"/>
      <c r="BC98" s="55" t="n"/>
    </row>
    <row r="99" ht="11.4" customHeight="1">
      <c r="A99" s="55" t="n"/>
      <c r="B99" s="483" t="n"/>
      <c r="C99" s="55" t="n"/>
      <c r="D99" s="55" t="n"/>
      <c r="E99" s="55" t="n"/>
      <c r="F99" s="55" t="n"/>
      <c r="G99" s="69" t="n"/>
      <c r="H99" s="69" t="n"/>
      <c r="I99" s="55" t="n"/>
      <c r="J99" s="55" t="n"/>
      <c r="K99" s="55" t="n"/>
      <c r="L99" s="55">
        <f>J99-K99</f>
        <v/>
      </c>
      <c r="M99" s="55" t="n"/>
      <c r="N99" s="55">
        <f>P99+Q99+R99+S99</f>
        <v/>
      </c>
      <c r="O99" s="57">
        <f>Q99+V99+Y99+AB99+AE99+AH99+AK99+AN99+AQ99+AT99+AW99+AZ99+BC99</f>
        <v/>
      </c>
      <c r="P99" s="58" t="n"/>
      <c r="Q99" s="59">
        <f>L99-S99-R99-P99</f>
        <v/>
      </c>
      <c r="R99" s="60" t="n"/>
      <c r="S99" s="61" t="n"/>
      <c r="T99" s="55" t="n"/>
      <c r="U99" s="55" t="n"/>
      <c r="V99" s="55" t="n"/>
      <c r="W99" s="55" t="n"/>
      <c r="X99" s="55" t="n"/>
      <c r="Y99" s="55" t="n"/>
      <c r="Z99" s="55" t="n"/>
      <c r="AA99" s="55" t="n"/>
      <c r="AB99" s="55" t="n"/>
      <c r="AC99" s="55" t="n"/>
      <c r="AD99" s="55" t="n"/>
      <c r="AE99" s="55" t="n"/>
      <c r="AF99" s="55" t="n"/>
      <c r="AG99" s="55" t="n"/>
      <c r="AH99" s="55" t="n"/>
      <c r="AI99" s="55" t="n"/>
      <c r="AJ99" s="55" t="n"/>
      <c r="AK99" s="55" t="n"/>
      <c r="AL99" s="55" t="n"/>
      <c r="AM99" s="55" t="n"/>
      <c r="AN99" s="55" t="n"/>
      <c r="AO99" s="55" t="n"/>
      <c r="AP99" s="55" t="n"/>
      <c r="AQ99" s="55" t="n"/>
      <c r="AR99" s="55" t="n"/>
      <c r="AS99" s="55" t="n"/>
      <c r="AT99" s="55" t="n"/>
      <c r="AU99" s="55" t="n"/>
      <c r="AV99" s="55" t="n"/>
      <c r="AW99" s="55" t="n"/>
      <c r="AX99" s="55" t="n"/>
      <c r="AY99" s="55" t="n"/>
      <c r="AZ99" s="55" t="n"/>
      <c r="BA99" s="55" t="n"/>
      <c r="BB99" s="55" t="n"/>
      <c r="BC99" s="55" t="n"/>
    </row>
    <row r="100" ht="11.4" customHeight="1">
      <c r="A100" s="55" t="n"/>
      <c r="B100" s="483" t="n"/>
      <c r="C100" s="55" t="n"/>
      <c r="D100" s="55" t="n"/>
      <c r="E100" s="55" t="n"/>
      <c r="F100" s="55" t="n"/>
      <c r="G100" s="69" t="n"/>
      <c r="H100" s="69" t="n"/>
      <c r="I100" s="55" t="n"/>
      <c r="J100" s="55" t="n"/>
      <c r="K100" s="55" t="n"/>
      <c r="L100" s="55">
        <f>J100-K100</f>
        <v/>
      </c>
      <c r="M100" s="55" t="n"/>
      <c r="N100" s="55">
        <f>P100+Q100+R100+S100</f>
        <v/>
      </c>
      <c r="O100" s="57">
        <f>Q100+V100+Y100+AB100+AE100+AH100+AK100+AN100+AQ100+AT100+AW100+AZ100+BC100</f>
        <v/>
      </c>
      <c r="P100" s="58" t="n"/>
      <c r="Q100" s="59">
        <f>L100-S100-R100-P100</f>
        <v/>
      </c>
      <c r="R100" s="60" t="n"/>
      <c r="S100" s="61" t="n"/>
      <c r="T100" s="55" t="n"/>
      <c r="U100" s="55" t="n"/>
      <c r="V100" s="55" t="n"/>
      <c r="W100" s="55" t="n"/>
      <c r="X100" s="55" t="n"/>
      <c r="Y100" s="55" t="n"/>
      <c r="Z100" s="55" t="n"/>
      <c r="AA100" s="55" t="n"/>
      <c r="AB100" s="55" t="n"/>
      <c r="AC100" s="55" t="n"/>
      <c r="AD100" s="55" t="n"/>
      <c r="AE100" s="55" t="n"/>
      <c r="AF100" s="55" t="n"/>
      <c r="AG100" s="55" t="n"/>
      <c r="AH100" s="55" t="n"/>
      <c r="AI100" s="55" t="n"/>
      <c r="AJ100" s="55" t="n"/>
      <c r="AK100" s="55" t="n"/>
      <c r="AL100" s="55" t="n"/>
      <c r="AM100" s="55" t="n"/>
      <c r="AN100" s="55" t="n"/>
      <c r="AO100" s="55" t="n"/>
      <c r="AP100" s="55" t="n"/>
      <c r="AQ100" s="55" t="n"/>
      <c r="AR100" s="55" t="n"/>
      <c r="AS100" s="55" t="n"/>
      <c r="AT100" s="55" t="n"/>
      <c r="AU100" s="55" t="n"/>
      <c r="AV100" s="55" t="n"/>
      <c r="AW100" s="55" t="n"/>
      <c r="AX100" s="55" t="n"/>
      <c r="AY100" s="55" t="n"/>
      <c r="AZ100" s="55" t="n"/>
      <c r="BA100" s="55" t="n"/>
      <c r="BB100" s="55" t="n"/>
      <c r="BC100" s="55" t="n"/>
    </row>
    <row r="101" ht="11.4" customHeight="1">
      <c r="A101" s="55" t="n"/>
      <c r="B101" s="483" t="n"/>
      <c r="C101" s="55" t="n"/>
      <c r="D101" s="55" t="n"/>
      <c r="E101" s="55" t="n"/>
      <c r="F101" s="55" t="n"/>
      <c r="G101" s="69" t="n"/>
      <c r="H101" s="69" t="n"/>
      <c r="I101" s="55" t="n"/>
      <c r="J101" s="55" t="n"/>
      <c r="K101" s="55" t="n"/>
      <c r="L101" s="55">
        <f>J101-K101</f>
        <v/>
      </c>
      <c r="M101" s="55" t="n"/>
      <c r="N101" s="55">
        <f>P101+Q101+R101+S101</f>
        <v/>
      </c>
      <c r="O101" s="57">
        <f>Q101+V101+Y101+AB101+AE101+AH101+AK101+AN101+AQ101+AT101+AW101+AZ101+BC101</f>
        <v/>
      </c>
      <c r="P101" s="58" t="n"/>
      <c r="Q101" s="59">
        <f>L101-S101-R101-P101</f>
        <v/>
      </c>
      <c r="R101" s="60" t="n"/>
      <c r="S101" s="61" t="n"/>
      <c r="T101" s="55" t="n"/>
      <c r="U101" s="55" t="n"/>
      <c r="V101" s="55" t="n"/>
      <c r="W101" s="55" t="n"/>
      <c r="X101" s="55" t="n"/>
      <c r="Y101" s="55" t="n"/>
      <c r="Z101" s="55" t="n"/>
      <c r="AA101" s="55" t="n"/>
      <c r="AB101" s="55" t="n"/>
      <c r="AC101" s="55" t="n"/>
      <c r="AD101" s="55" t="n"/>
      <c r="AE101" s="55" t="n"/>
      <c r="AF101" s="55" t="n"/>
      <c r="AG101" s="55" t="n"/>
      <c r="AH101" s="55" t="n"/>
      <c r="AI101" s="55" t="n"/>
      <c r="AJ101" s="55" t="n"/>
      <c r="AK101" s="55" t="n"/>
      <c r="AL101" s="55" t="n"/>
      <c r="AM101" s="55" t="n"/>
      <c r="AN101" s="55" t="n"/>
      <c r="AO101" s="55" t="n"/>
      <c r="AP101" s="55" t="n"/>
      <c r="AQ101" s="55" t="n"/>
      <c r="AR101" s="55" t="n"/>
      <c r="AS101" s="55" t="n"/>
      <c r="AT101" s="55" t="n"/>
      <c r="AU101" s="55" t="n"/>
      <c r="AV101" s="55" t="n"/>
      <c r="AW101" s="55" t="n"/>
      <c r="AX101" s="55" t="n"/>
      <c r="AY101" s="55" t="n"/>
      <c r="AZ101" s="55" t="n"/>
      <c r="BA101" s="55" t="n"/>
      <c r="BB101" s="55" t="n"/>
      <c r="BC101" s="55" t="n"/>
    </row>
    <row r="102" ht="11.4" customHeight="1">
      <c r="A102" s="55" t="n"/>
      <c r="B102" s="483" t="n"/>
      <c r="C102" s="55" t="n"/>
      <c r="D102" s="55" t="n"/>
      <c r="E102" s="55" t="n"/>
      <c r="F102" s="55" t="n"/>
      <c r="G102" s="69" t="n"/>
      <c r="H102" s="69" t="n"/>
      <c r="I102" s="55" t="n"/>
      <c r="J102" s="55" t="n"/>
      <c r="K102" s="55" t="n"/>
      <c r="L102" s="55">
        <f>J102-K102</f>
        <v/>
      </c>
      <c r="M102" s="55" t="n"/>
      <c r="N102" s="55">
        <f>P102+Q102+R102+S102</f>
        <v/>
      </c>
      <c r="O102" s="57">
        <f>Q102+V102+Y102+AB102+AE102+AH102+AK102+AN102+AQ102+AT102+AW102+AZ102+BC102</f>
        <v/>
      </c>
      <c r="P102" s="58" t="n"/>
      <c r="Q102" s="59">
        <f>L102-S102-R102-P102</f>
        <v/>
      </c>
      <c r="R102" s="60" t="n"/>
      <c r="S102" s="61" t="n"/>
      <c r="T102" s="55" t="n"/>
      <c r="U102" s="55" t="n"/>
      <c r="V102" s="55" t="n"/>
      <c r="W102" s="55" t="n"/>
      <c r="X102" s="55" t="n"/>
      <c r="Y102" s="55" t="n"/>
      <c r="Z102" s="55" t="n"/>
      <c r="AA102" s="55" t="n"/>
      <c r="AB102" s="55" t="n"/>
      <c r="AC102" s="55" t="n"/>
      <c r="AD102" s="55" t="n"/>
      <c r="AE102" s="55" t="n"/>
      <c r="AF102" s="55" t="n"/>
      <c r="AG102" s="55" t="n"/>
      <c r="AH102" s="55" t="n"/>
      <c r="AI102" s="55" t="n"/>
      <c r="AJ102" s="55" t="n"/>
      <c r="AK102" s="55" t="n"/>
      <c r="AL102" s="55" t="n"/>
      <c r="AM102" s="55" t="n"/>
      <c r="AN102" s="55" t="n"/>
      <c r="AO102" s="55" t="n"/>
      <c r="AP102" s="55" t="n"/>
      <c r="AQ102" s="55" t="n"/>
      <c r="AR102" s="55" t="n"/>
      <c r="AS102" s="55" t="n"/>
      <c r="AT102" s="55" t="n"/>
      <c r="AU102" s="55" t="n"/>
      <c r="AV102" s="55" t="n"/>
      <c r="AW102" s="55" t="n"/>
      <c r="AX102" s="55" t="n"/>
      <c r="AY102" s="55" t="n"/>
      <c r="AZ102" s="55" t="n"/>
      <c r="BA102" s="55" t="n"/>
      <c r="BB102" s="55" t="n"/>
      <c r="BC102" s="55" t="n"/>
    </row>
    <row r="103" ht="11.4" customHeight="1">
      <c r="A103" s="55" t="n"/>
      <c r="B103" s="483" t="n"/>
      <c r="C103" s="55" t="n"/>
      <c r="D103" s="55" t="n"/>
      <c r="E103" s="55" t="n"/>
      <c r="F103" s="55" t="n"/>
      <c r="G103" s="69" t="n"/>
      <c r="H103" s="69" t="n"/>
      <c r="I103" s="55" t="n"/>
      <c r="J103" s="55" t="n"/>
      <c r="K103" s="55" t="n"/>
      <c r="L103" s="55">
        <f>J103-K103</f>
        <v/>
      </c>
      <c r="M103" s="55" t="n"/>
      <c r="N103" s="55">
        <f>P103+Q103+R103+S103</f>
        <v/>
      </c>
      <c r="O103" s="57">
        <f>Q103+V103+Y103+AB103+AE103+AH103+AK103+AN103+AQ103+AT103+AW103+AZ103+BC103</f>
        <v/>
      </c>
      <c r="P103" s="58" t="n"/>
      <c r="Q103" s="59">
        <f>L103-S103-R103-P103</f>
        <v/>
      </c>
      <c r="R103" s="60" t="n"/>
      <c r="S103" s="61" t="n"/>
      <c r="T103" s="55" t="n"/>
      <c r="U103" s="55" t="n"/>
      <c r="V103" s="55" t="n"/>
      <c r="W103" s="55" t="n"/>
      <c r="X103" s="55" t="n"/>
      <c r="Y103" s="55" t="n"/>
      <c r="Z103" s="55" t="n"/>
      <c r="AA103" s="55" t="n"/>
      <c r="AB103" s="55" t="n"/>
      <c r="AC103" s="55" t="n"/>
      <c r="AD103" s="55" t="n"/>
      <c r="AE103" s="55" t="n"/>
      <c r="AF103" s="55" t="n"/>
      <c r="AG103" s="55" t="n"/>
      <c r="AH103" s="55" t="n"/>
      <c r="AI103" s="55" t="n"/>
      <c r="AJ103" s="55" t="n"/>
      <c r="AK103" s="55" t="n"/>
      <c r="AL103" s="55" t="n"/>
      <c r="AM103" s="55" t="n"/>
      <c r="AN103" s="55" t="n"/>
      <c r="AO103" s="55" t="n"/>
      <c r="AP103" s="55" t="n"/>
      <c r="AQ103" s="55" t="n"/>
      <c r="AR103" s="55" t="n"/>
      <c r="AS103" s="55" t="n"/>
      <c r="AT103" s="55" t="n"/>
      <c r="AU103" s="55" t="n"/>
      <c r="AV103" s="55" t="n"/>
      <c r="AW103" s="55" t="n"/>
      <c r="AX103" s="55" t="n"/>
      <c r="AY103" s="55" t="n"/>
      <c r="AZ103" s="55" t="n"/>
      <c r="BA103" s="55" t="n"/>
      <c r="BB103" s="55" t="n"/>
      <c r="BC103" s="55" t="n"/>
    </row>
    <row r="104" ht="11.4" customHeight="1">
      <c r="A104" s="55" t="n"/>
      <c r="B104" s="483" t="n"/>
      <c r="C104" s="55" t="n"/>
      <c r="D104" s="55" t="n"/>
      <c r="E104" s="55" t="n"/>
      <c r="F104" s="55" t="n"/>
      <c r="G104" s="69" t="n"/>
      <c r="H104" s="69" t="n"/>
      <c r="I104" s="55" t="n"/>
      <c r="J104" s="55" t="n"/>
      <c r="K104" s="55" t="n"/>
      <c r="L104" s="55">
        <f>J104-K104</f>
        <v/>
      </c>
      <c r="M104" s="55" t="n"/>
      <c r="N104" s="55">
        <f>P104+Q104+R104+S104</f>
        <v/>
      </c>
      <c r="O104" s="57">
        <f>Q104+V104+Y104+AB104+AE104+AH104+AK104+AN104+AQ104+AT104+AW104+AZ104+BC104</f>
        <v/>
      </c>
      <c r="P104" s="58" t="n"/>
      <c r="Q104" s="59">
        <f>L104-S104-R104-P104</f>
        <v/>
      </c>
      <c r="R104" s="60" t="n"/>
      <c r="S104" s="61" t="n"/>
      <c r="T104" s="55" t="n"/>
      <c r="U104" s="55" t="n"/>
      <c r="V104" s="55" t="n"/>
      <c r="W104" s="55" t="n"/>
      <c r="X104" s="55" t="n"/>
      <c r="Y104" s="55" t="n"/>
      <c r="Z104" s="55" t="n"/>
      <c r="AA104" s="55" t="n"/>
      <c r="AB104" s="55" t="n"/>
      <c r="AC104" s="55" t="n"/>
      <c r="AD104" s="55" t="n"/>
      <c r="AE104" s="55" t="n"/>
      <c r="AF104" s="55" t="n"/>
      <c r="AG104" s="55" t="n"/>
      <c r="AH104" s="55" t="n"/>
      <c r="AI104" s="55" t="n"/>
      <c r="AJ104" s="55" t="n"/>
      <c r="AK104" s="55" t="n"/>
      <c r="AL104" s="55" t="n"/>
      <c r="AM104" s="55" t="n"/>
      <c r="AN104" s="55" t="n"/>
      <c r="AO104" s="55" t="n"/>
      <c r="AP104" s="55" t="n"/>
      <c r="AQ104" s="55" t="n"/>
      <c r="AR104" s="55" t="n"/>
      <c r="AS104" s="55" t="n"/>
      <c r="AT104" s="55" t="n"/>
      <c r="AU104" s="55" t="n"/>
      <c r="AV104" s="55" t="n"/>
      <c r="AW104" s="55" t="n"/>
      <c r="AX104" s="55" t="n"/>
      <c r="AY104" s="55" t="n"/>
      <c r="AZ104" s="55" t="n"/>
      <c r="BA104" s="55" t="n"/>
      <c r="BB104" s="55" t="n"/>
      <c r="BC104" s="55" t="n"/>
    </row>
    <row r="105" ht="11.4" customHeight="1">
      <c r="A105" s="55" t="n"/>
      <c r="B105" s="483" t="n"/>
      <c r="C105" s="55" t="n"/>
      <c r="D105" s="55" t="n"/>
      <c r="E105" s="55" t="n"/>
      <c r="F105" s="55" t="n"/>
      <c r="G105" s="69" t="n"/>
      <c r="H105" s="69" t="n"/>
      <c r="I105" s="55" t="n"/>
      <c r="J105" s="55" t="n"/>
      <c r="K105" s="55" t="n"/>
      <c r="L105" s="55">
        <f>J105-K105</f>
        <v/>
      </c>
      <c r="M105" s="55" t="n"/>
      <c r="N105" s="55">
        <f>P105+Q105+R105+S105</f>
        <v/>
      </c>
      <c r="O105" s="57">
        <f>Q105+V105+Y105+AB105+AE105+AH105+AK105+AN105+AQ105+AT105+AW105+AZ105+BC105</f>
        <v/>
      </c>
      <c r="P105" s="58" t="n"/>
      <c r="Q105" s="59">
        <f>L105-S105-R105-P105</f>
        <v/>
      </c>
      <c r="R105" s="60" t="n"/>
      <c r="S105" s="61" t="n"/>
      <c r="T105" s="55" t="n"/>
      <c r="U105" s="55" t="n"/>
      <c r="V105" s="55" t="n"/>
      <c r="W105" s="55" t="n"/>
      <c r="X105" s="55" t="n"/>
      <c r="Y105" s="55" t="n"/>
      <c r="Z105" s="55" t="n"/>
      <c r="AA105" s="55" t="n"/>
      <c r="AB105" s="55" t="n"/>
      <c r="AC105" s="55" t="n"/>
      <c r="AD105" s="55" t="n"/>
      <c r="AE105" s="55" t="n"/>
      <c r="AF105" s="55" t="n"/>
      <c r="AG105" s="55" t="n"/>
      <c r="AH105" s="55" t="n"/>
      <c r="AI105" s="55" t="n"/>
      <c r="AJ105" s="55" t="n"/>
      <c r="AK105" s="55" t="n"/>
      <c r="AL105" s="55" t="n"/>
      <c r="AM105" s="55" t="n"/>
      <c r="AN105" s="55" t="n"/>
      <c r="AO105" s="55" t="n"/>
      <c r="AP105" s="55" t="n"/>
      <c r="AQ105" s="55" t="n"/>
      <c r="AR105" s="55" t="n"/>
      <c r="AS105" s="55" t="n"/>
      <c r="AT105" s="55" t="n"/>
      <c r="AU105" s="55" t="n"/>
      <c r="AV105" s="55" t="n"/>
      <c r="AW105" s="55" t="n"/>
      <c r="AX105" s="55" t="n"/>
      <c r="AY105" s="55" t="n"/>
      <c r="AZ105" s="55" t="n"/>
      <c r="BA105" s="55" t="n"/>
      <c r="BB105" s="55" t="n"/>
      <c r="BC105" s="55" t="n"/>
    </row>
    <row r="106" ht="11.4" customHeight="1">
      <c r="A106" s="55" t="n"/>
      <c r="B106" s="483" t="n"/>
      <c r="C106" s="55" t="n"/>
      <c r="D106" s="55" t="n"/>
      <c r="E106" s="55" t="n"/>
      <c r="F106" s="55" t="n"/>
      <c r="G106" s="69" t="n"/>
      <c r="H106" s="69" t="n"/>
      <c r="I106" s="55" t="n"/>
      <c r="J106" s="55" t="n"/>
      <c r="K106" s="55" t="n"/>
      <c r="L106" s="55">
        <f>J106-K106</f>
        <v/>
      </c>
      <c r="M106" s="55" t="n"/>
      <c r="N106" s="55">
        <f>P106+Q106+R106+S106</f>
        <v/>
      </c>
      <c r="O106" s="57">
        <f>Q106+V106+Y106+AB106+AE106+AH106+AK106+AN106+AQ106+AT106+AW106+AZ106+BC106</f>
        <v/>
      </c>
      <c r="P106" s="58" t="n"/>
      <c r="Q106" s="59">
        <f>L106-S106-R106-P106</f>
        <v/>
      </c>
      <c r="R106" s="60" t="n"/>
      <c r="S106" s="61" t="n"/>
      <c r="T106" s="55" t="n"/>
      <c r="U106" s="55" t="n"/>
      <c r="V106" s="55" t="n"/>
      <c r="W106" s="55" t="n"/>
      <c r="X106" s="55" t="n"/>
      <c r="Y106" s="55" t="n"/>
      <c r="Z106" s="55" t="n"/>
      <c r="AA106" s="55" t="n"/>
      <c r="AB106" s="55" t="n"/>
      <c r="AC106" s="55" t="n"/>
      <c r="AD106" s="55" t="n"/>
      <c r="AE106" s="55" t="n"/>
      <c r="AF106" s="55" t="n"/>
      <c r="AG106" s="55" t="n"/>
      <c r="AH106" s="55" t="n"/>
      <c r="AI106" s="55" t="n"/>
      <c r="AJ106" s="55" t="n"/>
      <c r="AK106" s="55" t="n"/>
      <c r="AL106" s="55" t="n"/>
      <c r="AM106" s="55" t="n"/>
      <c r="AN106" s="55" t="n"/>
      <c r="AO106" s="55" t="n"/>
      <c r="AP106" s="55" t="n"/>
      <c r="AQ106" s="55" t="n"/>
      <c r="AR106" s="55" t="n"/>
      <c r="AS106" s="55" t="n"/>
      <c r="AT106" s="55" t="n"/>
      <c r="AU106" s="55" t="n"/>
      <c r="AV106" s="55" t="n"/>
      <c r="AW106" s="55" t="n"/>
      <c r="AX106" s="55" t="n"/>
      <c r="AY106" s="55" t="n"/>
      <c r="AZ106" s="55" t="n"/>
      <c r="BA106" s="55" t="n"/>
      <c r="BB106" s="55" t="n"/>
      <c r="BC106" s="55" t="n"/>
    </row>
    <row r="107" ht="11.4" customHeight="1">
      <c r="A107" s="55" t="n"/>
      <c r="B107" s="483" t="n"/>
      <c r="C107" s="55" t="n"/>
      <c r="D107" s="55" t="n"/>
      <c r="E107" s="55" t="n"/>
      <c r="F107" s="55" t="n"/>
      <c r="G107" s="69" t="n"/>
      <c r="H107" s="69" t="n"/>
      <c r="I107" s="55" t="n"/>
      <c r="J107" s="55" t="n"/>
      <c r="K107" s="55" t="n"/>
      <c r="L107" s="55">
        <f>J107-K107</f>
        <v/>
      </c>
      <c r="M107" s="55" t="n"/>
      <c r="N107" s="55">
        <f>P107+Q107+R107+S107</f>
        <v/>
      </c>
      <c r="O107" s="57">
        <f>Q107+V107+Y107+AB107+AE107+AH107+AK107+AN107+AQ107+AT107+AW107+AZ107+BC107</f>
        <v/>
      </c>
      <c r="P107" s="58" t="n"/>
      <c r="Q107" s="59">
        <f>L107-S107-R107-P107</f>
        <v/>
      </c>
      <c r="R107" s="60" t="n"/>
      <c r="S107" s="61" t="n"/>
      <c r="T107" s="55" t="n"/>
      <c r="U107" s="55" t="n"/>
      <c r="V107" s="55" t="n"/>
      <c r="W107" s="55" t="n"/>
      <c r="X107" s="55" t="n"/>
      <c r="Y107" s="55" t="n"/>
      <c r="Z107" s="55" t="n"/>
      <c r="AA107" s="55" t="n"/>
      <c r="AB107" s="55" t="n"/>
      <c r="AC107" s="55" t="n"/>
      <c r="AD107" s="55" t="n"/>
      <c r="AE107" s="55" t="n"/>
      <c r="AF107" s="55" t="n"/>
      <c r="AG107" s="55" t="n"/>
      <c r="AH107" s="55" t="n"/>
      <c r="AI107" s="55" t="n"/>
      <c r="AJ107" s="55" t="n"/>
      <c r="AK107" s="55" t="n"/>
      <c r="AL107" s="55" t="n"/>
      <c r="AM107" s="55" t="n"/>
      <c r="AN107" s="55" t="n"/>
      <c r="AO107" s="55" t="n"/>
      <c r="AP107" s="55" t="n"/>
      <c r="AQ107" s="55" t="n"/>
      <c r="AR107" s="55" t="n"/>
      <c r="AS107" s="55" t="n"/>
      <c r="AT107" s="55" t="n"/>
      <c r="AU107" s="55" t="n"/>
      <c r="AV107" s="55" t="n"/>
      <c r="AW107" s="55" t="n"/>
      <c r="AX107" s="55" t="n"/>
      <c r="AY107" s="55" t="n"/>
      <c r="AZ107" s="55" t="n"/>
      <c r="BA107" s="55" t="n"/>
      <c r="BB107" s="55" t="n"/>
      <c r="BC107" s="55" t="n"/>
    </row>
    <row r="108" ht="11.4" customHeight="1">
      <c r="A108" s="55" t="n"/>
      <c r="B108" s="483" t="n"/>
      <c r="C108" s="55" t="n"/>
      <c r="D108" s="55" t="n"/>
      <c r="E108" s="55" t="n"/>
      <c r="F108" s="55" t="n"/>
      <c r="G108" s="69" t="n"/>
      <c r="H108" s="69" t="n"/>
      <c r="I108" s="55" t="n"/>
      <c r="J108" s="55" t="n"/>
      <c r="K108" s="55" t="n"/>
      <c r="L108" s="55">
        <f>J108-K108</f>
        <v/>
      </c>
      <c r="M108" s="55" t="n"/>
      <c r="N108" s="55">
        <f>P108+Q108+R108+S108</f>
        <v/>
      </c>
      <c r="O108" s="57">
        <f>Q108+V108+Y108+AB108+AE108+AH108+AK108+AN108+AQ108+AT108+AW108+AZ108+BC108</f>
        <v/>
      </c>
      <c r="P108" s="58" t="n"/>
      <c r="Q108" s="59">
        <f>L108-S108-R108-P108</f>
        <v/>
      </c>
      <c r="R108" s="60" t="n"/>
      <c r="S108" s="61" t="n"/>
      <c r="T108" s="55" t="n"/>
      <c r="U108" s="55" t="n"/>
      <c r="V108" s="55" t="n"/>
      <c r="W108" s="55" t="n"/>
      <c r="X108" s="55" t="n"/>
      <c r="Y108" s="55" t="n"/>
      <c r="Z108" s="55" t="n"/>
      <c r="AA108" s="55" t="n"/>
      <c r="AB108" s="55" t="n"/>
      <c r="AC108" s="55" t="n"/>
      <c r="AD108" s="55" t="n"/>
      <c r="AE108" s="55" t="n"/>
      <c r="AF108" s="55" t="n"/>
      <c r="AG108" s="55" t="n"/>
      <c r="AH108" s="55" t="n"/>
      <c r="AI108" s="55" t="n"/>
      <c r="AJ108" s="55" t="n"/>
      <c r="AK108" s="55" t="n"/>
      <c r="AL108" s="55" t="n"/>
      <c r="AM108" s="55" t="n"/>
      <c r="AN108" s="55" t="n"/>
      <c r="AO108" s="55" t="n"/>
      <c r="AP108" s="55" t="n"/>
      <c r="AQ108" s="55" t="n"/>
      <c r="AR108" s="55" t="n"/>
      <c r="AS108" s="55" t="n"/>
      <c r="AT108" s="55" t="n"/>
      <c r="AU108" s="55" t="n"/>
      <c r="AV108" s="55" t="n"/>
      <c r="AW108" s="55" t="n"/>
      <c r="AX108" s="55" t="n"/>
      <c r="AY108" s="55" t="n"/>
      <c r="AZ108" s="55" t="n"/>
      <c r="BA108" s="55" t="n"/>
      <c r="BB108" s="55" t="n"/>
      <c r="BC108" s="55" t="n"/>
    </row>
    <row r="109" ht="11.4" customHeight="1">
      <c r="A109" s="55" t="n"/>
      <c r="B109" s="483" t="n"/>
      <c r="C109" s="55" t="n"/>
      <c r="D109" s="55" t="n"/>
      <c r="E109" s="55" t="n"/>
      <c r="F109" s="55" t="n"/>
      <c r="G109" s="69" t="n"/>
      <c r="H109" s="69" t="n"/>
      <c r="I109" s="55" t="n"/>
      <c r="J109" s="55" t="n"/>
      <c r="K109" s="55" t="n"/>
      <c r="L109" s="55">
        <f>J109-K109</f>
        <v/>
      </c>
      <c r="M109" s="55" t="n"/>
      <c r="N109" s="55">
        <f>P109+Q109+R109+S109</f>
        <v/>
      </c>
      <c r="O109" s="57">
        <f>Q109+V109+Y109+AB109+AE109+AH109+AK109+AN109+AQ109+AT109+AW109+AZ109+BC109</f>
        <v/>
      </c>
      <c r="P109" s="58" t="n"/>
      <c r="Q109" s="59">
        <f>L109-S109-R109-P109</f>
        <v/>
      </c>
      <c r="R109" s="60" t="n"/>
      <c r="S109" s="61" t="n"/>
      <c r="T109" s="55" t="n"/>
      <c r="U109" s="55" t="n"/>
      <c r="V109" s="55" t="n"/>
      <c r="W109" s="55" t="n"/>
      <c r="X109" s="55" t="n"/>
      <c r="Y109" s="55" t="n"/>
      <c r="Z109" s="55" t="n"/>
      <c r="AA109" s="55" t="n"/>
      <c r="AB109" s="55" t="n"/>
      <c r="AC109" s="55" t="n"/>
      <c r="AD109" s="55" t="n"/>
      <c r="AE109" s="55" t="n"/>
      <c r="AF109" s="55" t="n"/>
      <c r="AG109" s="55" t="n"/>
      <c r="AH109" s="55" t="n"/>
      <c r="AI109" s="55" t="n"/>
      <c r="AJ109" s="55" t="n"/>
      <c r="AK109" s="55" t="n"/>
      <c r="AL109" s="55" t="n"/>
      <c r="AM109" s="55" t="n"/>
      <c r="AN109" s="55" t="n"/>
      <c r="AO109" s="55" t="n"/>
      <c r="AP109" s="55" t="n"/>
      <c r="AQ109" s="55" t="n"/>
      <c r="AR109" s="55" t="n"/>
      <c r="AS109" s="55" t="n"/>
      <c r="AT109" s="55" t="n"/>
      <c r="AU109" s="55" t="n"/>
      <c r="AV109" s="55" t="n"/>
      <c r="AW109" s="55" t="n"/>
      <c r="AX109" s="55" t="n"/>
      <c r="AY109" s="55" t="n"/>
      <c r="AZ109" s="55" t="n"/>
      <c r="BA109" s="55" t="n"/>
      <c r="BB109" s="55" t="n"/>
      <c r="BC109" s="55" t="n"/>
    </row>
    <row r="110" ht="11.4" customHeight="1">
      <c r="A110" s="55" t="n"/>
      <c r="B110" s="483" t="n"/>
      <c r="C110" s="55" t="n"/>
      <c r="D110" s="55" t="n"/>
      <c r="E110" s="55" t="n"/>
      <c r="F110" s="55" t="n"/>
      <c r="G110" s="69" t="n"/>
      <c r="H110" s="69" t="n"/>
      <c r="I110" s="55" t="n"/>
      <c r="J110" s="55" t="n"/>
      <c r="K110" s="55" t="n"/>
      <c r="L110" s="55">
        <f>J110-K110</f>
        <v/>
      </c>
      <c r="M110" s="55" t="n"/>
      <c r="N110" s="55">
        <f>P110+Q110+R110+S110</f>
        <v/>
      </c>
      <c r="O110" s="57">
        <f>Q110+V110+Y110+AB110+AE110+AH110+AK110+AN110+AQ110+AT110+AW110+AZ110+BC110</f>
        <v/>
      </c>
      <c r="P110" s="58" t="n"/>
      <c r="Q110" s="59">
        <f>L110-S110-R110-P110</f>
        <v/>
      </c>
      <c r="R110" s="60" t="n"/>
      <c r="S110" s="61" t="n"/>
      <c r="T110" s="55" t="n"/>
      <c r="U110" s="55" t="n"/>
      <c r="V110" s="55" t="n"/>
      <c r="W110" s="55" t="n"/>
      <c r="X110" s="55" t="n"/>
      <c r="Y110" s="55" t="n"/>
      <c r="Z110" s="55" t="n"/>
      <c r="AA110" s="55" t="n"/>
      <c r="AB110" s="55" t="n"/>
      <c r="AC110" s="55" t="n"/>
      <c r="AD110" s="55" t="n"/>
      <c r="AE110" s="55" t="n"/>
      <c r="AF110" s="55" t="n"/>
      <c r="AG110" s="55" t="n"/>
      <c r="AH110" s="55" t="n"/>
      <c r="AI110" s="55" t="n"/>
      <c r="AJ110" s="55" t="n"/>
      <c r="AK110" s="55" t="n"/>
      <c r="AL110" s="55" t="n"/>
      <c r="AM110" s="55" t="n"/>
      <c r="AN110" s="55" t="n"/>
      <c r="AO110" s="55" t="n"/>
      <c r="AP110" s="55" t="n"/>
      <c r="AQ110" s="55" t="n"/>
      <c r="AR110" s="55" t="n"/>
      <c r="AS110" s="55" t="n"/>
      <c r="AT110" s="55" t="n"/>
      <c r="AU110" s="55" t="n"/>
      <c r="AV110" s="55" t="n"/>
      <c r="AW110" s="55" t="n"/>
      <c r="AX110" s="55" t="n"/>
      <c r="AY110" s="55" t="n"/>
      <c r="AZ110" s="55" t="n"/>
      <c r="BA110" s="55" t="n"/>
      <c r="BB110" s="55" t="n"/>
      <c r="BC110" s="55" t="n"/>
    </row>
    <row r="111" ht="11.4" customHeight="1">
      <c r="A111" s="55" t="n"/>
      <c r="B111" s="483" t="n"/>
      <c r="C111" s="55" t="n"/>
      <c r="D111" s="55" t="n"/>
      <c r="E111" s="55" t="n"/>
      <c r="F111" s="55" t="n"/>
      <c r="G111" s="69" t="n"/>
      <c r="H111" s="69" t="n"/>
      <c r="I111" s="55" t="n"/>
      <c r="J111" s="55" t="n"/>
      <c r="K111" s="55" t="n"/>
      <c r="L111" s="55">
        <f>J111-K111</f>
        <v/>
      </c>
      <c r="M111" s="55" t="n"/>
      <c r="N111" s="55">
        <f>P111+Q111+R111+S111</f>
        <v/>
      </c>
      <c r="O111" s="57">
        <f>Q111+V111+Y111+AB111+AE111+AH111+AK111+AN111+AQ111+AT111+AW111+AZ111+BC111</f>
        <v/>
      </c>
      <c r="P111" s="58" t="n"/>
      <c r="Q111" s="59">
        <f>L111-S111-R111-P111</f>
        <v/>
      </c>
      <c r="R111" s="60" t="n"/>
      <c r="S111" s="61" t="n"/>
      <c r="T111" s="55" t="n"/>
      <c r="U111" s="55" t="n"/>
      <c r="V111" s="55" t="n"/>
      <c r="W111" s="55" t="n"/>
      <c r="X111" s="55" t="n"/>
      <c r="Y111" s="55" t="n"/>
      <c r="Z111" s="55" t="n"/>
      <c r="AA111" s="55" t="n"/>
      <c r="AB111" s="55" t="n"/>
      <c r="AC111" s="55" t="n"/>
      <c r="AD111" s="55" t="n"/>
      <c r="AE111" s="55" t="n"/>
      <c r="AF111" s="55" t="n"/>
      <c r="AG111" s="55" t="n"/>
      <c r="AH111" s="55" t="n"/>
      <c r="AI111" s="55" t="n"/>
      <c r="AJ111" s="55" t="n"/>
      <c r="AK111" s="55" t="n"/>
      <c r="AL111" s="55" t="n"/>
      <c r="AM111" s="55" t="n"/>
      <c r="AN111" s="55" t="n"/>
      <c r="AO111" s="55" t="n"/>
      <c r="AP111" s="55" t="n"/>
      <c r="AQ111" s="55" t="n"/>
      <c r="AR111" s="55" t="n"/>
      <c r="AS111" s="55" t="n"/>
      <c r="AT111" s="55" t="n"/>
      <c r="AU111" s="55" t="n"/>
      <c r="AV111" s="55" t="n"/>
      <c r="AW111" s="55" t="n"/>
      <c r="AX111" s="55" t="n"/>
      <c r="AY111" s="55" t="n"/>
      <c r="AZ111" s="55" t="n"/>
      <c r="BA111" s="55" t="n"/>
      <c r="BB111" s="55" t="n"/>
      <c r="BC111" s="55" t="n"/>
    </row>
    <row r="112" ht="11.4" customHeight="1">
      <c r="A112" s="55" t="n"/>
      <c r="B112" s="483" t="n"/>
      <c r="C112" s="55" t="n"/>
      <c r="D112" s="55" t="n"/>
      <c r="E112" s="55" t="n"/>
      <c r="F112" s="55" t="n"/>
      <c r="G112" s="69" t="n"/>
      <c r="H112" s="69" t="n"/>
      <c r="I112" s="55" t="n"/>
      <c r="J112" s="55" t="n"/>
      <c r="K112" s="55" t="n"/>
      <c r="L112" s="55">
        <f>J112-K112</f>
        <v/>
      </c>
      <c r="M112" s="55" t="n"/>
      <c r="N112" s="55">
        <f>P112+Q112+R112+S112</f>
        <v/>
      </c>
      <c r="O112" s="57">
        <f>Q112+V112+Y112+AB112+AE112+AH112+AK112+AN112+AQ112+AT112+AW112+AZ112+BC112</f>
        <v/>
      </c>
      <c r="P112" s="58" t="n"/>
      <c r="Q112" s="59">
        <f>L112-S112-R112-P112</f>
        <v/>
      </c>
      <c r="R112" s="60" t="n"/>
      <c r="S112" s="61" t="n"/>
      <c r="T112" s="55" t="n"/>
      <c r="U112" s="55" t="n"/>
      <c r="V112" s="55" t="n"/>
      <c r="W112" s="55" t="n"/>
      <c r="X112" s="55" t="n"/>
      <c r="Y112" s="55" t="n"/>
      <c r="Z112" s="55" t="n"/>
      <c r="AA112" s="55" t="n"/>
      <c r="AB112" s="55" t="n"/>
      <c r="AC112" s="55" t="n"/>
      <c r="AD112" s="55" t="n"/>
      <c r="AE112" s="55" t="n"/>
      <c r="AF112" s="55" t="n"/>
      <c r="AG112" s="55" t="n"/>
      <c r="AH112" s="55" t="n"/>
      <c r="AI112" s="55" t="n"/>
      <c r="AJ112" s="55" t="n"/>
      <c r="AK112" s="55" t="n"/>
      <c r="AL112" s="55" t="n"/>
      <c r="AM112" s="55" t="n"/>
      <c r="AN112" s="55" t="n"/>
      <c r="AO112" s="55" t="n"/>
      <c r="AP112" s="55" t="n"/>
      <c r="AQ112" s="55" t="n"/>
      <c r="AR112" s="55" t="n"/>
      <c r="AS112" s="55" t="n"/>
      <c r="AT112" s="55" t="n"/>
      <c r="AU112" s="55" t="n"/>
      <c r="AV112" s="55" t="n"/>
      <c r="AW112" s="55" t="n"/>
      <c r="AX112" s="55" t="n"/>
      <c r="AY112" s="55" t="n"/>
      <c r="AZ112" s="55" t="n"/>
      <c r="BA112" s="55" t="n"/>
      <c r="BB112" s="55" t="n"/>
      <c r="BC112" s="55" t="n"/>
    </row>
    <row r="113" ht="11.4" customHeight="1">
      <c r="A113" s="55" t="n"/>
      <c r="B113" s="483" t="n"/>
      <c r="C113" s="55" t="n"/>
      <c r="D113" s="55" t="n"/>
      <c r="E113" s="55" t="n"/>
      <c r="F113" s="55" t="n"/>
      <c r="G113" s="69" t="n"/>
      <c r="H113" s="69" t="n"/>
      <c r="I113" s="55" t="n"/>
      <c r="J113" s="55" t="n"/>
      <c r="K113" s="55" t="n"/>
      <c r="L113" s="55">
        <f>J113-K113</f>
        <v/>
      </c>
      <c r="M113" s="55" t="n"/>
      <c r="N113" s="55">
        <f>P113+Q113+R113+S113</f>
        <v/>
      </c>
      <c r="O113" s="57">
        <f>Q113+V113+Y113+AB113+AE113+AH113+AK113+AN113+AQ113+AT113+AW113+AZ113+BC113</f>
        <v/>
      </c>
      <c r="P113" s="58" t="n"/>
      <c r="Q113" s="59">
        <f>L113-S113-R113-P113</f>
        <v/>
      </c>
      <c r="R113" s="60" t="n"/>
      <c r="S113" s="61" t="n"/>
      <c r="T113" s="55" t="n"/>
      <c r="U113" s="55" t="n"/>
      <c r="V113" s="55" t="n"/>
      <c r="W113" s="55" t="n"/>
      <c r="X113" s="55" t="n"/>
      <c r="Y113" s="55" t="n"/>
      <c r="Z113" s="55" t="n"/>
      <c r="AA113" s="55" t="n"/>
      <c r="AB113" s="55" t="n"/>
      <c r="AC113" s="55" t="n"/>
      <c r="AD113" s="55" t="n"/>
      <c r="AE113" s="55" t="n"/>
      <c r="AF113" s="55" t="n"/>
      <c r="AG113" s="55" t="n"/>
      <c r="AH113" s="55" t="n"/>
      <c r="AI113" s="55" t="n"/>
      <c r="AJ113" s="55" t="n"/>
      <c r="AK113" s="55" t="n"/>
      <c r="AL113" s="55" t="n"/>
      <c r="AM113" s="55" t="n"/>
      <c r="AN113" s="55" t="n"/>
      <c r="AO113" s="55" t="n"/>
      <c r="AP113" s="55" t="n"/>
      <c r="AQ113" s="55" t="n"/>
      <c r="AR113" s="55" t="n"/>
      <c r="AS113" s="55" t="n"/>
      <c r="AT113" s="55" t="n"/>
      <c r="AU113" s="55" t="n"/>
      <c r="AV113" s="55" t="n"/>
      <c r="AW113" s="55" t="n"/>
      <c r="AX113" s="55" t="n"/>
      <c r="AY113" s="55" t="n"/>
      <c r="AZ113" s="55" t="n"/>
      <c r="BA113" s="55" t="n"/>
      <c r="BB113" s="55" t="n"/>
      <c r="BC113" s="55" t="n"/>
    </row>
    <row r="114" ht="11.4" customHeight="1">
      <c r="A114" s="55" t="n"/>
      <c r="B114" s="483" t="n"/>
      <c r="C114" s="55" t="n"/>
      <c r="D114" s="55" t="n"/>
      <c r="E114" s="55" t="n"/>
      <c r="F114" s="55" t="n"/>
      <c r="G114" s="69" t="n"/>
      <c r="H114" s="69" t="n"/>
      <c r="I114" s="55" t="n"/>
      <c r="J114" s="55" t="n"/>
      <c r="K114" s="55" t="n"/>
      <c r="L114" s="55">
        <f>J114-K114</f>
        <v/>
      </c>
      <c r="M114" s="55" t="n"/>
      <c r="N114" s="55">
        <f>P114+Q114+R114+S114</f>
        <v/>
      </c>
      <c r="O114" s="57">
        <f>Q114+V114+Y114+AB114+AE114+AH114+AK114+AN114+AQ114+AT114+AW114+AZ114+BC114</f>
        <v/>
      </c>
      <c r="P114" s="58" t="n"/>
      <c r="Q114" s="59">
        <f>L114-S114-R114-P114</f>
        <v/>
      </c>
      <c r="R114" s="60" t="n"/>
      <c r="S114" s="61" t="n"/>
      <c r="T114" s="55" t="n"/>
      <c r="U114" s="55" t="n"/>
      <c r="V114" s="55" t="n"/>
      <c r="W114" s="55" t="n"/>
      <c r="X114" s="55" t="n"/>
      <c r="Y114" s="55" t="n"/>
      <c r="Z114" s="55" t="n"/>
      <c r="AA114" s="55" t="n"/>
      <c r="AB114" s="55" t="n"/>
      <c r="AC114" s="55" t="n"/>
      <c r="AD114" s="55" t="n"/>
      <c r="AE114" s="55" t="n"/>
      <c r="AF114" s="55" t="n"/>
      <c r="AG114" s="55" t="n"/>
      <c r="AH114" s="55" t="n"/>
      <c r="AI114" s="55" t="n"/>
      <c r="AJ114" s="55" t="n"/>
      <c r="AK114" s="55" t="n"/>
      <c r="AL114" s="55" t="n"/>
      <c r="AM114" s="55" t="n"/>
      <c r="AN114" s="55" t="n"/>
      <c r="AO114" s="55" t="n"/>
      <c r="AP114" s="55" t="n"/>
      <c r="AQ114" s="55" t="n"/>
      <c r="AR114" s="55" t="n"/>
      <c r="AS114" s="55" t="n"/>
      <c r="AT114" s="55" t="n"/>
      <c r="AU114" s="55" t="n"/>
      <c r="AV114" s="55" t="n"/>
      <c r="AW114" s="55" t="n"/>
      <c r="AX114" s="55" t="n"/>
      <c r="AY114" s="55" t="n"/>
      <c r="AZ114" s="55" t="n"/>
      <c r="BA114" s="55" t="n"/>
      <c r="BB114" s="55" t="n"/>
      <c r="BC114" s="55" t="n"/>
    </row>
    <row r="115" ht="11.4" customHeight="1">
      <c r="A115" s="55" t="n"/>
      <c r="B115" s="483" t="n"/>
      <c r="C115" s="55" t="n"/>
      <c r="D115" s="55" t="n"/>
      <c r="E115" s="55" t="n"/>
      <c r="F115" s="55" t="n"/>
      <c r="G115" s="69" t="n"/>
      <c r="H115" s="69" t="n"/>
      <c r="I115" s="55" t="n"/>
      <c r="J115" s="55" t="n"/>
      <c r="K115" s="55" t="n"/>
      <c r="L115" s="55">
        <f>J115-K115</f>
        <v/>
      </c>
      <c r="M115" s="55" t="n"/>
      <c r="N115" s="55">
        <f>P115+Q115+R115+S115</f>
        <v/>
      </c>
      <c r="O115" s="57">
        <f>Q115+V115+Y115+AB115+AE115+AH115+AK115+AN115+AQ115+AT115+AW115+AZ115+BC115</f>
        <v/>
      </c>
      <c r="P115" s="58" t="n"/>
      <c r="Q115" s="59">
        <f>L115-S115-R115-P115</f>
        <v/>
      </c>
      <c r="R115" s="60" t="n"/>
      <c r="S115" s="61" t="n"/>
      <c r="T115" s="55" t="n"/>
      <c r="U115" s="55" t="n"/>
      <c r="V115" s="55" t="n"/>
      <c r="W115" s="55" t="n"/>
      <c r="X115" s="55" t="n"/>
      <c r="Y115" s="55" t="n"/>
      <c r="Z115" s="55" t="n"/>
      <c r="AA115" s="55" t="n"/>
      <c r="AB115" s="55" t="n"/>
      <c r="AC115" s="55" t="n"/>
      <c r="AD115" s="55" t="n"/>
      <c r="AE115" s="55" t="n"/>
      <c r="AF115" s="55" t="n"/>
      <c r="AG115" s="55" t="n"/>
      <c r="AH115" s="55" t="n"/>
      <c r="AI115" s="55" t="n"/>
      <c r="AJ115" s="55" t="n"/>
      <c r="AK115" s="55" t="n"/>
      <c r="AL115" s="55" t="n"/>
      <c r="AM115" s="55" t="n"/>
      <c r="AN115" s="55" t="n"/>
      <c r="AO115" s="55" t="n"/>
      <c r="AP115" s="55" t="n"/>
      <c r="AQ115" s="55" t="n"/>
      <c r="AR115" s="55" t="n"/>
      <c r="AS115" s="55" t="n"/>
      <c r="AT115" s="55" t="n"/>
      <c r="AU115" s="55" t="n"/>
      <c r="AV115" s="55" t="n"/>
      <c r="AW115" s="55" t="n"/>
      <c r="AX115" s="55" t="n"/>
      <c r="AY115" s="55" t="n"/>
      <c r="AZ115" s="55" t="n"/>
      <c r="BA115" s="55" t="n"/>
      <c r="BB115" s="55" t="n"/>
      <c r="BC115" s="55" t="n"/>
    </row>
    <row r="116" ht="11.4" customHeight="1">
      <c r="A116" s="55" t="n"/>
      <c r="B116" s="483" t="n"/>
      <c r="C116" s="55" t="n"/>
      <c r="D116" s="55" t="n"/>
      <c r="E116" s="55" t="n"/>
      <c r="F116" s="55" t="n"/>
      <c r="G116" s="69" t="n"/>
      <c r="H116" s="69" t="n"/>
      <c r="I116" s="55" t="n"/>
      <c r="J116" s="55" t="n"/>
      <c r="K116" s="55" t="n"/>
      <c r="L116" s="55">
        <f>J116-K116</f>
        <v/>
      </c>
      <c r="M116" s="55" t="n"/>
      <c r="N116" s="55">
        <f>P116+Q116+R116+S116</f>
        <v/>
      </c>
      <c r="O116" s="57">
        <f>Q116+V116+Y116+AB116+AE116+AH116+AK116+AN116+AQ116+AT116+AW116+AZ116+BC116</f>
        <v/>
      </c>
      <c r="P116" s="58" t="n"/>
      <c r="Q116" s="59">
        <f>L116-S116-R116-P116</f>
        <v/>
      </c>
      <c r="R116" s="60" t="n"/>
      <c r="S116" s="61" t="n"/>
      <c r="T116" s="55" t="n"/>
      <c r="U116" s="55" t="n"/>
      <c r="V116" s="55" t="n"/>
      <c r="W116" s="55" t="n"/>
      <c r="X116" s="55" t="n"/>
      <c r="Y116" s="55" t="n"/>
      <c r="Z116" s="55" t="n"/>
      <c r="AA116" s="55" t="n"/>
      <c r="AB116" s="55" t="n"/>
      <c r="AC116" s="55" t="n"/>
      <c r="AD116" s="55" t="n"/>
      <c r="AE116" s="55" t="n"/>
      <c r="AF116" s="55" t="n"/>
      <c r="AG116" s="55" t="n"/>
      <c r="AH116" s="55" t="n"/>
      <c r="AI116" s="55" t="n"/>
      <c r="AJ116" s="55" t="n"/>
      <c r="AK116" s="55" t="n"/>
      <c r="AL116" s="55" t="n"/>
      <c r="AM116" s="55" t="n"/>
      <c r="AN116" s="55" t="n"/>
      <c r="AO116" s="55" t="n"/>
      <c r="AP116" s="55" t="n"/>
      <c r="AQ116" s="55" t="n"/>
      <c r="AR116" s="55" t="n"/>
      <c r="AS116" s="55" t="n"/>
      <c r="AT116" s="55" t="n"/>
      <c r="AU116" s="55" t="n"/>
      <c r="AV116" s="55" t="n"/>
      <c r="AW116" s="55" t="n"/>
      <c r="AX116" s="55" t="n"/>
      <c r="AY116" s="55" t="n"/>
      <c r="AZ116" s="55" t="n"/>
      <c r="BA116" s="55" t="n"/>
      <c r="BB116" s="55" t="n"/>
      <c r="BC116" s="55" t="n"/>
    </row>
    <row r="117" ht="11.4" customHeight="1">
      <c r="A117" s="55" t="n"/>
      <c r="B117" s="483" t="n"/>
      <c r="C117" s="55" t="n"/>
      <c r="D117" s="55" t="n"/>
      <c r="E117" s="55" t="n"/>
      <c r="F117" s="55" t="n"/>
      <c r="G117" s="69" t="n"/>
      <c r="H117" s="69" t="n"/>
      <c r="I117" s="55" t="n"/>
      <c r="J117" s="55" t="n"/>
      <c r="K117" s="55" t="n"/>
      <c r="L117" s="55">
        <f>J117-K117</f>
        <v/>
      </c>
      <c r="M117" s="55" t="n"/>
      <c r="N117" s="55">
        <f>P117+Q117+R117+S117</f>
        <v/>
      </c>
      <c r="O117" s="57">
        <f>Q117+V117+Y117+AB117+AE117+AH117+AK117+AN117+AQ117+AT117+AW117+AZ117+BC117</f>
        <v/>
      </c>
      <c r="P117" s="58" t="n"/>
      <c r="Q117" s="59">
        <f>L117-S117-R117-P117</f>
        <v/>
      </c>
      <c r="R117" s="60" t="n"/>
      <c r="S117" s="61" t="n"/>
      <c r="T117" s="55" t="n"/>
      <c r="U117" s="55" t="n"/>
      <c r="V117" s="55" t="n"/>
      <c r="W117" s="55" t="n"/>
      <c r="X117" s="55" t="n"/>
      <c r="Y117" s="55" t="n"/>
      <c r="Z117" s="55" t="n"/>
      <c r="AA117" s="55" t="n"/>
      <c r="AB117" s="55" t="n"/>
      <c r="AC117" s="55" t="n"/>
      <c r="AD117" s="55" t="n"/>
      <c r="AE117" s="55" t="n"/>
      <c r="AF117" s="55" t="n"/>
      <c r="AG117" s="55" t="n"/>
      <c r="AH117" s="55" t="n"/>
      <c r="AI117" s="55" t="n"/>
      <c r="AJ117" s="55" t="n"/>
      <c r="AK117" s="55" t="n"/>
      <c r="AL117" s="55" t="n"/>
      <c r="AM117" s="55" t="n"/>
      <c r="AN117" s="55" t="n"/>
      <c r="AO117" s="55" t="n"/>
      <c r="AP117" s="55" t="n"/>
      <c r="AQ117" s="55" t="n"/>
      <c r="AR117" s="55" t="n"/>
      <c r="AS117" s="55" t="n"/>
      <c r="AT117" s="55" t="n"/>
      <c r="AU117" s="55" t="n"/>
      <c r="AV117" s="55" t="n"/>
      <c r="AW117" s="55" t="n"/>
      <c r="AX117" s="55" t="n"/>
      <c r="AY117" s="55" t="n"/>
      <c r="AZ117" s="55" t="n"/>
      <c r="BA117" s="55" t="n"/>
      <c r="BB117" s="55" t="n"/>
      <c r="BC117" s="55" t="n"/>
    </row>
    <row r="118" ht="11.4" customHeight="1">
      <c r="A118" s="55" t="n"/>
      <c r="B118" s="483" t="n"/>
      <c r="C118" s="55" t="n"/>
      <c r="D118" s="55" t="n"/>
      <c r="E118" s="55" t="n"/>
      <c r="F118" s="55" t="n"/>
      <c r="G118" s="69" t="n"/>
      <c r="H118" s="69" t="n"/>
      <c r="I118" s="55" t="n"/>
      <c r="J118" s="55" t="n"/>
      <c r="K118" s="55" t="n"/>
      <c r="L118" s="55">
        <f>J118-K118</f>
        <v/>
      </c>
      <c r="M118" s="55" t="n"/>
      <c r="N118" s="55">
        <f>P118+Q118+R118+S118</f>
        <v/>
      </c>
      <c r="O118" s="57">
        <f>Q118+V118+Y118+AB118+AE118+AH118+AK118+AN118+AQ118+AT118+AW118+AZ118+BC118</f>
        <v/>
      </c>
      <c r="P118" s="58" t="n"/>
      <c r="Q118" s="59">
        <f>L118-S118-R118-P118</f>
        <v/>
      </c>
      <c r="R118" s="60" t="n"/>
      <c r="S118" s="61" t="n"/>
      <c r="T118" s="55" t="n"/>
      <c r="U118" s="55" t="n"/>
      <c r="V118" s="55" t="n"/>
      <c r="W118" s="55" t="n"/>
      <c r="X118" s="55" t="n"/>
      <c r="Y118" s="55" t="n"/>
      <c r="Z118" s="55" t="n"/>
      <c r="AA118" s="55" t="n"/>
      <c r="AB118" s="55" t="n"/>
      <c r="AC118" s="55" t="n"/>
      <c r="AD118" s="55" t="n"/>
      <c r="AE118" s="55" t="n"/>
      <c r="AF118" s="55" t="n"/>
      <c r="AG118" s="55" t="n"/>
      <c r="AH118" s="55" t="n"/>
      <c r="AI118" s="55" t="n"/>
      <c r="AJ118" s="55" t="n"/>
      <c r="AK118" s="55" t="n"/>
      <c r="AL118" s="55" t="n"/>
      <c r="AM118" s="55" t="n"/>
      <c r="AN118" s="55" t="n"/>
      <c r="AO118" s="55" t="n"/>
      <c r="AP118" s="55" t="n"/>
      <c r="AQ118" s="55" t="n"/>
      <c r="AR118" s="55" t="n"/>
      <c r="AS118" s="55" t="n"/>
      <c r="AT118" s="55" t="n"/>
      <c r="AU118" s="55" t="n"/>
      <c r="AV118" s="55" t="n"/>
      <c r="AW118" s="55" t="n"/>
      <c r="AX118" s="55" t="n"/>
      <c r="AY118" s="55" t="n"/>
      <c r="AZ118" s="55" t="n"/>
      <c r="BA118" s="55" t="n"/>
      <c r="BB118" s="55" t="n"/>
      <c r="BC118" s="55" t="n"/>
    </row>
    <row r="119" ht="11.4" customHeight="1">
      <c r="A119" s="55" t="n"/>
      <c r="B119" s="483" t="n"/>
      <c r="C119" s="55" t="n"/>
      <c r="D119" s="55" t="n"/>
      <c r="E119" s="55" t="n"/>
      <c r="F119" s="55" t="n"/>
      <c r="G119" s="69" t="n"/>
      <c r="H119" s="69" t="n"/>
      <c r="I119" s="55" t="n"/>
      <c r="J119" s="55" t="n"/>
      <c r="K119" s="55" t="n"/>
      <c r="L119" s="55">
        <f>J119-K119</f>
        <v/>
      </c>
      <c r="M119" s="55" t="n"/>
      <c r="N119" s="55">
        <f>P119+Q119+R119+S119</f>
        <v/>
      </c>
      <c r="O119" s="57">
        <f>Q119+V119+Y119+AB119+AE119+AH119+AK119+AN119+AQ119+AT119+AW119+AZ119+BC119</f>
        <v/>
      </c>
      <c r="P119" s="58" t="n"/>
      <c r="Q119" s="59">
        <f>L119-S119-R119-P119</f>
        <v/>
      </c>
      <c r="R119" s="60" t="n"/>
      <c r="S119" s="61" t="n"/>
      <c r="T119" s="55" t="n"/>
      <c r="U119" s="55" t="n"/>
      <c r="V119" s="55" t="n"/>
      <c r="W119" s="55" t="n"/>
      <c r="X119" s="55" t="n"/>
      <c r="Y119" s="55" t="n"/>
      <c r="Z119" s="55" t="n"/>
      <c r="AA119" s="55" t="n"/>
      <c r="AB119" s="55" t="n"/>
      <c r="AC119" s="55" t="n"/>
      <c r="AD119" s="55" t="n"/>
      <c r="AE119" s="55" t="n"/>
      <c r="AF119" s="55" t="n"/>
      <c r="AG119" s="55" t="n"/>
      <c r="AH119" s="55" t="n"/>
      <c r="AI119" s="55" t="n"/>
      <c r="AJ119" s="55" t="n"/>
      <c r="AK119" s="55" t="n"/>
      <c r="AL119" s="55" t="n"/>
      <c r="AM119" s="55" t="n"/>
      <c r="AN119" s="55" t="n"/>
      <c r="AO119" s="55" t="n"/>
      <c r="AP119" s="55" t="n"/>
      <c r="AQ119" s="55" t="n"/>
      <c r="AR119" s="55" t="n"/>
      <c r="AS119" s="55" t="n"/>
      <c r="AT119" s="55" t="n"/>
      <c r="AU119" s="55" t="n"/>
      <c r="AV119" s="55" t="n"/>
      <c r="AW119" s="55" t="n"/>
      <c r="AX119" s="55" t="n"/>
      <c r="AY119" s="55" t="n"/>
      <c r="AZ119" s="55" t="n"/>
      <c r="BA119" s="55" t="n"/>
      <c r="BB119" s="55" t="n"/>
      <c r="BC119" s="55" t="n"/>
    </row>
    <row r="120" ht="11.4" customHeight="1">
      <c r="A120" s="55" t="n"/>
      <c r="B120" s="483" t="n"/>
      <c r="C120" s="55" t="n"/>
      <c r="D120" s="55" t="n"/>
      <c r="E120" s="55" t="n"/>
      <c r="F120" s="55" t="n"/>
      <c r="G120" s="69" t="n"/>
      <c r="H120" s="69" t="n"/>
      <c r="I120" s="55" t="n"/>
      <c r="J120" s="55" t="n"/>
      <c r="K120" s="55" t="n"/>
      <c r="L120" s="55">
        <f>J120-K120</f>
        <v/>
      </c>
      <c r="M120" s="55" t="n"/>
      <c r="N120" s="55">
        <f>P120+Q120+R120+S120</f>
        <v/>
      </c>
      <c r="O120" s="57">
        <f>Q120+V120+Y120+AB120+AE120+AH120+AK120+AN120+AQ120+AT120+AW120+AZ120+BC120</f>
        <v/>
      </c>
      <c r="P120" s="58" t="n"/>
      <c r="Q120" s="59">
        <f>L120-S120-R120-P120</f>
        <v/>
      </c>
      <c r="R120" s="60" t="n"/>
      <c r="S120" s="61" t="n"/>
      <c r="T120" s="55" t="n"/>
      <c r="U120" s="55" t="n"/>
      <c r="V120" s="55" t="n"/>
      <c r="W120" s="55" t="n"/>
      <c r="X120" s="55" t="n"/>
      <c r="Y120" s="55" t="n"/>
      <c r="Z120" s="55" t="n"/>
      <c r="AA120" s="55" t="n"/>
      <c r="AB120" s="55" t="n"/>
      <c r="AC120" s="55" t="n"/>
      <c r="AD120" s="55" t="n"/>
      <c r="AE120" s="55" t="n"/>
      <c r="AF120" s="55" t="n"/>
      <c r="AG120" s="55" t="n"/>
      <c r="AH120" s="55" t="n"/>
      <c r="AI120" s="55" t="n"/>
      <c r="AJ120" s="55" t="n"/>
      <c r="AK120" s="55" t="n"/>
      <c r="AL120" s="55" t="n"/>
      <c r="AM120" s="55" t="n"/>
      <c r="AN120" s="55" t="n"/>
      <c r="AO120" s="55" t="n"/>
      <c r="AP120" s="55" t="n"/>
      <c r="AQ120" s="55" t="n"/>
      <c r="AR120" s="55" t="n"/>
      <c r="AS120" s="55" t="n"/>
      <c r="AT120" s="55" t="n"/>
      <c r="AU120" s="55" t="n"/>
      <c r="AV120" s="55" t="n"/>
      <c r="AW120" s="55" t="n"/>
      <c r="AX120" s="55" t="n"/>
      <c r="AY120" s="55" t="n"/>
      <c r="AZ120" s="55" t="n"/>
      <c r="BA120" s="55" t="n"/>
      <c r="BB120" s="55" t="n"/>
      <c r="BC120" s="55" t="n"/>
    </row>
    <row r="121" ht="11.4" customHeight="1">
      <c r="A121" s="55" t="n"/>
      <c r="B121" s="483" t="n"/>
      <c r="C121" s="55" t="n"/>
      <c r="D121" s="55" t="n"/>
      <c r="E121" s="55" t="n"/>
      <c r="F121" s="55" t="n"/>
      <c r="G121" s="69" t="n"/>
      <c r="H121" s="69" t="n"/>
      <c r="I121" s="55" t="n"/>
      <c r="J121" s="55" t="n"/>
      <c r="K121" s="55" t="n"/>
      <c r="L121" s="55">
        <f>J121-K121</f>
        <v/>
      </c>
      <c r="M121" s="55" t="n"/>
      <c r="N121" s="55">
        <f>P121+Q121+R121+S121</f>
        <v/>
      </c>
      <c r="O121" s="57">
        <f>Q121+V121+Y121+AB121+AE121+AH121+AK121+AN121+AQ121+AT121+AW121+AZ121+BC121</f>
        <v/>
      </c>
      <c r="P121" s="58" t="n"/>
      <c r="Q121" s="59">
        <f>L121-S121-R121-P121</f>
        <v/>
      </c>
      <c r="R121" s="60" t="n"/>
      <c r="S121" s="61" t="n"/>
      <c r="T121" s="55" t="n"/>
      <c r="U121" s="55" t="n"/>
      <c r="V121" s="55" t="n"/>
      <c r="W121" s="55" t="n"/>
      <c r="X121" s="55" t="n"/>
      <c r="Y121" s="55" t="n"/>
      <c r="Z121" s="55" t="n"/>
      <c r="AA121" s="55" t="n"/>
      <c r="AB121" s="55" t="n"/>
      <c r="AC121" s="55" t="n"/>
      <c r="AD121" s="55" t="n"/>
      <c r="AE121" s="55" t="n"/>
      <c r="AF121" s="55" t="n"/>
      <c r="AG121" s="55" t="n"/>
      <c r="AH121" s="55" t="n"/>
      <c r="AI121" s="55" t="n"/>
      <c r="AJ121" s="55" t="n"/>
      <c r="AK121" s="55" t="n"/>
      <c r="AL121" s="55" t="n"/>
      <c r="AM121" s="55" t="n"/>
      <c r="AN121" s="55" t="n"/>
      <c r="AO121" s="55" t="n"/>
      <c r="AP121" s="55" t="n"/>
      <c r="AQ121" s="55" t="n"/>
      <c r="AR121" s="55" t="n"/>
      <c r="AS121" s="55" t="n"/>
      <c r="AT121" s="55" t="n"/>
      <c r="AU121" s="55" t="n"/>
      <c r="AV121" s="55" t="n"/>
      <c r="AW121" s="55" t="n"/>
      <c r="AX121" s="55" t="n"/>
      <c r="AY121" s="55" t="n"/>
      <c r="AZ121" s="55" t="n"/>
      <c r="BA121" s="55" t="n"/>
      <c r="BB121" s="55" t="n"/>
      <c r="BC121" s="55" t="n"/>
    </row>
    <row r="122" ht="11.4" customHeight="1">
      <c r="A122" s="55" t="n"/>
      <c r="B122" s="483" t="n"/>
      <c r="C122" s="55" t="n"/>
      <c r="D122" s="55" t="n"/>
      <c r="E122" s="55" t="n"/>
      <c r="F122" s="55" t="n"/>
      <c r="G122" s="69" t="n"/>
      <c r="H122" s="69" t="n"/>
      <c r="I122" s="55" t="n"/>
      <c r="J122" s="55" t="n"/>
      <c r="K122" s="55" t="n"/>
      <c r="L122" s="55">
        <f>J122-K122</f>
        <v/>
      </c>
      <c r="M122" s="55" t="n"/>
      <c r="N122" s="55">
        <f>P122+Q122+R122+S122</f>
        <v/>
      </c>
      <c r="O122" s="57">
        <f>Q122+V122+Y122+AB122+AE122+AH122+AK122+AN122+AQ122+AT122+AW122+AZ122+BC122</f>
        <v/>
      </c>
      <c r="P122" s="58" t="n"/>
      <c r="Q122" s="59">
        <f>L122-S122-R122-P122</f>
        <v/>
      </c>
      <c r="R122" s="60" t="n"/>
      <c r="S122" s="61" t="n"/>
      <c r="T122" s="55" t="n"/>
      <c r="U122" s="55" t="n"/>
      <c r="V122" s="55" t="n"/>
      <c r="W122" s="55" t="n"/>
      <c r="X122" s="55" t="n"/>
      <c r="Y122" s="55" t="n"/>
      <c r="Z122" s="55" t="n"/>
      <c r="AA122" s="55" t="n"/>
      <c r="AB122" s="55" t="n"/>
      <c r="AC122" s="55" t="n"/>
      <c r="AD122" s="55" t="n"/>
      <c r="AE122" s="55" t="n"/>
      <c r="AF122" s="55" t="n"/>
      <c r="AG122" s="55" t="n"/>
      <c r="AH122" s="55" t="n"/>
      <c r="AI122" s="55" t="n"/>
      <c r="AJ122" s="55" t="n"/>
      <c r="AK122" s="55" t="n"/>
      <c r="AL122" s="55" t="n"/>
      <c r="AM122" s="55" t="n"/>
      <c r="AN122" s="55" t="n"/>
      <c r="AO122" s="55" t="n"/>
      <c r="AP122" s="55" t="n"/>
      <c r="AQ122" s="55" t="n"/>
      <c r="AR122" s="55" t="n"/>
      <c r="AS122" s="55" t="n"/>
      <c r="AT122" s="55" t="n"/>
      <c r="AU122" s="55" t="n"/>
      <c r="AV122" s="55" t="n"/>
      <c r="AW122" s="55" t="n"/>
      <c r="AX122" s="55" t="n"/>
      <c r="AY122" s="55" t="n"/>
      <c r="AZ122" s="55" t="n"/>
      <c r="BA122" s="55" t="n"/>
      <c r="BB122" s="55" t="n"/>
      <c r="BC122" s="55" t="n"/>
    </row>
    <row r="123" ht="11.4" customHeight="1">
      <c r="A123" s="55" t="n"/>
      <c r="B123" s="483" t="n"/>
      <c r="C123" s="55" t="n"/>
      <c r="D123" s="55" t="n"/>
      <c r="E123" s="55" t="n"/>
      <c r="F123" s="55" t="n"/>
      <c r="G123" s="69" t="n"/>
      <c r="H123" s="69" t="n"/>
      <c r="I123" s="55" t="n"/>
      <c r="J123" s="55" t="n"/>
      <c r="K123" s="55" t="n"/>
      <c r="L123" s="55">
        <f>J123-K123</f>
        <v/>
      </c>
      <c r="M123" s="55" t="n"/>
      <c r="N123" s="55">
        <f>P123+Q123+R123+S123</f>
        <v/>
      </c>
      <c r="O123" s="57">
        <f>Q123+V123+Y123+AB123+AE123+AH123+AK123+AN123+AQ123+AT123+AW123+AZ123+BC123</f>
        <v/>
      </c>
      <c r="P123" s="58" t="n"/>
      <c r="Q123" s="59">
        <f>L123-S123-R123-P123</f>
        <v/>
      </c>
      <c r="R123" s="60" t="n"/>
      <c r="S123" s="61" t="n"/>
      <c r="T123" s="55" t="n"/>
      <c r="U123" s="55" t="n"/>
      <c r="V123" s="55" t="n"/>
      <c r="W123" s="55" t="n"/>
      <c r="X123" s="55" t="n"/>
      <c r="Y123" s="55" t="n"/>
      <c r="Z123" s="55" t="n"/>
      <c r="AA123" s="55" t="n"/>
      <c r="AB123" s="55" t="n"/>
      <c r="AC123" s="55" t="n"/>
      <c r="AD123" s="55" t="n"/>
      <c r="AE123" s="55" t="n"/>
      <c r="AF123" s="55" t="n"/>
      <c r="AG123" s="55" t="n"/>
      <c r="AH123" s="55" t="n"/>
      <c r="AI123" s="55" t="n"/>
      <c r="AJ123" s="55" t="n"/>
      <c r="AK123" s="55" t="n"/>
      <c r="AL123" s="55" t="n"/>
      <c r="AM123" s="55" t="n"/>
      <c r="AN123" s="55" t="n"/>
      <c r="AO123" s="55" t="n"/>
      <c r="AP123" s="55" t="n"/>
      <c r="AQ123" s="55" t="n"/>
      <c r="AR123" s="55" t="n"/>
      <c r="AS123" s="55" t="n"/>
      <c r="AT123" s="55" t="n"/>
      <c r="AU123" s="55" t="n"/>
      <c r="AV123" s="55" t="n"/>
      <c r="AW123" s="55" t="n"/>
      <c r="AX123" s="55" t="n"/>
      <c r="AY123" s="55" t="n"/>
      <c r="AZ123" s="55" t="n"/>
      <c r="BA123" s="55" t="n"/>
      <c r="BB123" s="55" t="n"/>
      <c r="BC123" s="55" t="n"/>
    </row>
    <row r="124" ht="11.4" customHeight="1">
      <c r="A124" s="55" t="n"/>
      <c r="B124" s="483" t="n"/>
      <c r="C124" s="55" t="n"/>
      <c r="D124" s="55" t="n"/>
      <c r="E124" s="55" t="n"/>
      <c r="F124" s="55" t="n"/>
      <c r="G124" s="69" t="n"/>
      <c r="H124" s="69" t="n"/>
      <c r="I124" s="55" t="n"/>
      <c r="J124" s="55" t="n"/>
      <c r="K124" s="55" t="n"/>
      <c r="L124" s="55">
        <f>J124-K124</f>
        <v/>
      </c>
      <c r="M124" s="55" t="n"/>
      <c r="N124" s="55">
        <f>P124+Q124+R124+S124</f>
        <v/>
      </c>
      <c r="O124" s="57">
        <f>Q124+V124+Y124+AB124+AE124+AH124+AK124+AN124+AQ124+AT124+AW124+AZ124+BC124</f>
        <v/>
      </c>
      <c r="P124" s="58" t="n"/>
      <c r="Q124" s="59">
        <f>L124-S124-R124-P124</f>
        <v/>
      </c>
      <c r="R124" s="60" t="n"/>
      <c r="S124" s="61" t="n"/>
      <c r="T124" s="55" t="n"/>
      <c r="U124" s="55" t="n"/>
      <c r="V124" s="55" t="n"/>
      <c r="W124" s="55" t="n"/>
      <c r="X124" s="55" t="n"/>
      <c r="Y124" s="55" t="n"/>
      <c r="Z124" s="55" t="n"/>
      <c r="AA124" s="55" t="n"/>
      <c r="AB124" s="55" t="n"/>
      <c r="AC124" s="55" t="n"/>
      <c r="AD124" s="55" t="n"/>
      <c r="AE124" s="55" t="n"/>
      <c r="AF124" s="55" t="n"/>
      <c r="AG124" s="55" t="n"/>
      <c r="AH124" s="55" t="n"/>
      <c r="AI124" s="55" t="n"/>
      <c r="AJ124" s="55" t="n"/>
      <c r="AK124" s="55" t="n"/>
      <c r="AL124" s="55" t="n"/>
      <c r="AM124" s="55" t="n"/>
      <c r="AN124" s="55" t="n"/>
      <c r="AO124" s="55" t="n"/>
      <c r="AP124" s="55" t="n"/>
      <c r="AQ124" s="55" t="n"/>
      <c r="AR124" s="55" t="n"/>
      <c r="AS124" s="55" t="n"/>
      <c r="AT124" s="55" t="n"/>
      <c r="AU124" s="55" t="n"/>
      <c r="AV124" s="55" t="n"/>
      <c r="AW124" s="55" t="n"/>
      <c r="AX124" s="55" t="n"/>
      <c r="AY124" s="55" t="n"/>
      <c r="AZ124" s="55" t="n"/>
      <c r="BA124" s="55" t="n"/>
      <c r="BB124" s="55" t="n"/>
      <c r="BC124" s="55" t="n"/>
    </row>
    <row r="125" ht="11.4" customHeight="1">
      <c r="A125" s="55" t="n"/>
      <c r="B125" s="483" t="n"/>
      <c r="C125" s="55" t="n"/>
      <c r="D125" s="55" t="n"/>
      <c r="E125" s="55" t="n"/>
      <c r="F125" s="55" t="n"/>
      <c r="G125" s="69" t="n"/>
      <c r="H125" s="69" t="n"/>
      <c r="I125" s="55" t="n"/>
      <c r="J125" s="55" t="n"/>
      <c r="K125" s="55" t="n"/>
      <c r="L125" s="55">
        <f>J125-K125</f>
        <v/>
      </c>
      <c r="M125" s="55" t="n"/>
      <c r="N125" s="55">
        <f>P125+Q125+R125+S125</f>
        <v/>
      </c>
      <c r="O125" s="57">
        <f>Q125+V125+Y125+AB125+AE125+AH125+AK125+AN125+AQ125+AT125+AW125+AZ125+BC125</f>
        <v/>
      </c>
      <c r="P125" s="58" t="n"/>
      <c r="Q125" s="59">
        <f>L125-S125-R125-P125</f>
        <v/>
      </c>
      <c r="R125" s="60" t="n"/>
      <c r="S125" s="61" t="n"/>
      <c r="T125" s="55" t="n"/>
      <c r="U125" s="55" t="n"/>
      <c r="V125" s="55" t="n"/>
      <c r="W125" s="55" t="n"/>
      <c r="X125" s="55" t="n"/>
      <c r="Y125" s="55" t="n"/>
      <c r="Z125" s="55" t="n"/>
      <c r="AA125" s="55" t="n"/>
      <c r="AB125" s="55" t="n"/>
      <c r="AC125" s="55" t="n"/>
      <c r="AD125" s="55" t="n"/>
      <c r="AE125" s="55" t="n"/>
      <c r="AF125" s="55" t="n"/>
      <c r="AG125" s="55" t="n"/>
      <c r="AH125" s="55" t="n"/>
      <c r="AI125" s="55" t="n"/>
      <c r="AJ125" s="55" t="n"/>
      <c r="AK125" s="55" t="n"/>
      <c r="AL125" s="55" t="n"/>
      <c r="AM125" s="55" t="n"/>
      <c r="AN125" s="55" t="n"/>
      <c r="AO125" s="55" t="n"/>
      <c r="AP125" s="55" t="n"/>
      <c r="AQ125" s="55" t="n"/>
      <c r="AR125" s="55" t="n"/>
      <c r="AS125" s="55" t="n"/>
      <c r="AT125" s="55" t="n"/>
      <c r="AU125" s="55" t="n"/>
      <c r="AV125" s="55" t="n"/>
      <c r="AW125" s="55" t="n"/>
      <c r="AX125" s="55" t="n"/>
      <c r="AY125" s="55" t="n"/>
      <c r="AZ125" s="55" t="n"/>
      <c r="BA125" s="55" t="n"/>
      <c r="BB125" s="55" t="n"/>
      <c r="BC125" s="55" t="n"/>
    </row>
    <row r="126" ht="11.4" customHeight="1">
      <c r="A126" s="55" t="n"/>
      <c r="B126" s="483" t="n"/>
      <c r="C126" s="55" t="n"/>
      <c r="D126" s="55" t="n"/>
      <c r="E126" s="55" t="n"/>
      <c r="F126" s="55" t="n"/>
      <c r="G126" s="69" t="n"/>
      <c r="H126" s="69" t="n"/>
      <c r="I126" s="55" t="n"/>
      <c r="J126" s="55" t="n"/>
      <c r="K126" s="55" t="n"/>
      <c r="L126" s="55">
        <f>J126-K126</f>
        <v/>
      </c>
      <c r="M126" s="55" t="n"/>
      <c r="N126" s="55">
        <f>P126+Q126+R126+S126</f>
        <v/>
      </c>
      <c r="O126" s="57">
        <f>Q126+V126+Y126+AB126+AE126+AH126+AK126+AN126+AQ126+AT126+AW126+AZ126+BC126</f>
        <v/>
      </c>
      <c r="P126" s="58" t="n"/>
      <c r="Q126" s="59">
        <f>L126-S126-R126-P126</f>
        <v/>
      </c>
      <c r="R126" s="60" t="n"/>
      <c r="S126" s="61" t="n"/>
      <c r="T126" s="55" t="n"/>
      <c r="U126" s="55" t="n"/>
      <c r="V126" s="55" t="n"/>
      <c r="W126" s="55" t="n"/>
      <c r="X126" s="55" t="n"/>
      <c r="Y126" s="55" t="n"/>
      <c r="Z126" s="55" t="n"/>
      <c r="AA126" s="55" t="n"/>
      <c r="AB126" s="55" t="n"/>
      <c r="AC126" s="55" t="n"/>
      <c r="AD126" s="55" t="n"/>
      <c r="AE126" s="55" t="n"/>
      <c r="AF126" s="55" t="n"/>
      <c r="AG126" s="55" t="n"/>
      <c r="AH126" s="55" t="n"/>
      <c r="AI126" s="55" t="n"/>
      <c r="AJ126" s="55" t="n"/>
      <c r="AK126" s="55" t="n"/>
      <c r="AL126" s="55" t="n"/>
      <c r="AM126" s="55" t="n"/>
      <c r="AN126" s="55" t="n"/>
      <c r="AO126" s="55" t="n"/>
      <c r="AP126" s="55" t="n"/>
      <c r="AQ126" s="55" t="n"/>
      <c r="AR126" s="55" t="n"/>
      <c r="AS126" s="55" t="n"/>
      <c r="AT126" s="55" t="n"/>
      <c r="AU126" s="55" t="n"/>
      <c r="AV126" s="55" t="n"/>
      <c r="AW126" s="55" t="n"/>
      <c r="AX126" s="55" t="n"/>
      <c r="AY126" s="55" t="n"/>
      <c r="AZ126" s="55" t="n"/>
      <c r="BA126" s="55" t="n"/>
      <c r="BB126" s="55" t="n"/>
      <c r="BC126" s="55" t="n"/>
    </row>
    <row r="127" ht="11.4" customHeight="1">
      <c r="A127" s="55" t="n"/>
      <c r="B127" s="483" t="n"/>
      <c r="C127" s="55" t="n"/>
      <c r="D127" s="55" t="n"/>
      <c r="E127" s="55" t="n"/>
      <c r="F127" s="55" t="n"/>
      <c r="G127" s="69" t="n"/>
      <c r="H127" s="69" t="n"/>
      <c r="I127" s="55" t="n"/>
      <c r="J127" s="55" t="n"/>
      <c r="K127" s="55" t="n"/>
      <c r="L127" s="55">
        <f>J127-K127</f>
        <v/>
      </c>
      <c r="M127" s="55" t="n"/>
      <c r="N127" s="55">
        <f>P127+Q127+R127+S127</f>
        <v/>
      </c>
      <c r="O127" s="57">
        <f>Q127+V127+Y127+AB127+AE127+AH127+AK127+AN127+AQ127+AT127+AW127+AZ127+BC127</f>
        <v/>
      </c>
      <c r="P127" s="58" t="n"/>
      <c r="Q127" s="59">
        <f>L127-S127-R127-P127</f>
        <v/>
      </c>
      <c r="R127" s="60" t="n"/>
      <c r="S127" s="61" t="n"/>
      <c r="T127" s="55" t="n"/>
      <c r="U127" s="55" t="n"/>
      <c r="V127" s="55" t="n"/>
      <c r="W127" s="55" t="n"/>
      <c r="X127" s="55" t="n"/>
      <c r="Y127" s="55" t="n"/>
      <c r="Z127" s="55" t="n"/>
      <c r="AA127" s="55" t="n"/>
      <c r="AB127" s="55" t="n"/>
      <c r="AC127" s="55" t="n"/>
      <c r="AD127" s="55" t="n"/>
      <c r="AE127" s="55" t="n"/>
      <c r="AF127" s="55" t="n"/>
      <c r="AG127" s="55" t="n"/>
      <c r="AH127" s="55" t="n"/>
      <c r="AI127" s="55" t="n"/>
      <c r="AJ127" s="55" t="n"/>
      <c r="AK127" s="55" t="n"/>
      <c r="AL127" s="55" t="n"/>
      <c r="AM127" s="55" t="n"/>
      <c r="AN127" s="55" t="n"/>
      <c r="AO127" s="55" t="n"/>
      <c r="AP127" s="55" t="n"/>
      <c r="AQ127" s="55" t="n"/>
      <c r="AR127" s="55" t="n"/>
      <c r="AS127" s="55" t="n"/>
      <c r="AT127" s="55" t="n"/>
      <c r="AU127" s="55" t="n"/>
      <c r="AV127" s="55" t="n"/>
      <c r="AW127" s="55" t="n"/>
      <c r="AX127" s="55" t="n"/>
      <c r="AY127" s="55" t="n"/>
      <c r="AZ127" s="55" t="n"/>
      <c r="BA127" s="55" t="n"/>
      <c r="BB127" s="55" t="n"/>
      <c r="BC127" s="55" t="n"/>
    </row>
    <row r="128" ht="11.4" customHeight="1">
      <c r="A128" s="55" t="n"/>
      <c r="B128" s="483" t="n"/>
      <c r="C128" s="55" t="n"/>
      <c r="D128" s="55" t="n"/>
      <c r="E128" s="55" t="n"/>
      <c r="F128" s="55" t="n"/>
      <c r="G128" s="69" t="n"/>
      <c r="H128" s="69" t="n"/>
      <c r="I128" s="55" t="n"/>
      <c r="J128" s="55" t="n"/>
      <c r="K128" s="55" t="n"/>
      <c r="L128" s="55">
        <f>J128-K128</f>
        <v/>
      </c>
      <c r="M128" s="55" t="n"/>
      <c r="N128" s="55">
        <f>P128+Q128+R128+S128</f>
        <v/>
      </c>
      <c r="O128" s="57">
        <f>Q128+V128+Y128+AB128+AE128+AH128+AK128+AN128+AQ128+AT128+AW128+AZ128+BC128</f>
        <v/>
      </c>
      <c r="P128" s="58" t="n"/>
      <c r="Q128" s="59">
        <f>L128-S128-R128-P128</f>
        <v/>
      </c>
      <c r="R128" s="60" t="n"/>
      <c r="S128" s="61" t="n"/>
      <c r="T128" s="55" t="n"/>
      <c r="U128" s="55" t="n"/>
      <c r="V128" s="55" t="n"/>
      <c r="W128" s="55" t="n"/>
      <c r="X128" s="55" t="n"/>
      <c r="Y128" s="55" t="n"/>
      <c r="Z128" s="55" t="n"/>
      <c r="AA128" s="55" t="n"/>
      <c r="AB128" s="55" t="n"/>
      <c r="AC128" s="55" t="n"/>
      <c r="AD128" s="55" t="n"/>
      <c r="AE128" s="55" t="n"/>
      <c r="AF128" s="55" t="n"/>
      <c r="AG128" s="55" t="n"/>
      <c r="AH128" s="55" t="n"/>
      <c r="AI128" s="55" t="n"/>
      <c r="AJ128" s="55" t="n"/>
      <c r="AK128" s="55" t="n"/>
      <c r="AL128" s="55" t="n"/>
      <c r="AM128" s="55" t="n"/>
      <c r="AN128" s="55" t="n"/>
      <c r="AO128" s="55" t="n"/>
      <c r="AP128" s="55" t="n"/>
      <c r="AQ128" s="55" t="n"/>
      <c r="AR128" s="55" t="n"/>
      <c r="AS128" s="55" t="n"/>
      <c r="AT128" s="55" t="n"/>
      <c r="AU128" s="55" t="n"/>
      <c r="AV128" s="55" t="n"/>
      <c r="AW128" s="55" t="n"/>
      <c r="AX128" s="55" t="n"/>
      <c r="AY128" s="55" t="n"/>
      <c r="AZ128" s="55" t="n"/>
      <c r="BA128" s="55" t="n"/>
      <c r="BB128" s="55" t="n"/>
      <c r="BC128" s="55" t="n"/>
    </row>
    <row r="129" ht="11.4" customHeight="1">
      <c r="A129" s="55" t="n"/>
      <c r="B129" s="483" t="n"/>
      <c r="C129" s="55" t="n"/>
      <c r="D129" s="55" t="n"/>
      <c r="E129" s="55" t="n"/>
      <c r="F129" s="55" t="n"/>
      <c r="G129" s="69" t="n"/>
      <c r="H129" s="69" t="n"/>
      <c r="I129" s="55" t="n"/>
      <c r="J129" s="55" t="n"/>
      <c r="K129" s="55" t="n"/>
      <c r="L129" s="55">
        <f>J129-K129</f>
        <v/>
      </c>
      <c r="M129" s="55" t="n"/>
      <c r="N129" s="55">
        <f>P129+Q129+R129+S129</f>
        <v/>
      </c>
      <c r="O129" s="57">
        <f>Q129+V129+Y129+AB129+AE129+AH129+AK129+AN129+AQ129+AT129+AW129+AZ129+BC129</f>
        <v/>
      </c>
      <c r="P129" s="58" t="n"/>
      <c r="Q129" s="59">
        <f>L129-S129-R129-P129</f>
        <v/>
      </c>
      <c r="R129" s="60" t="n"/>
      <c r="S129" s="61" t="n"/>
      <c r="T129" s="55" t="n"/>
      <c r="U129" s="55" t="n"/>
      <c r="V129" s="55" t="n"/>
      <c r="W129" s="55" t="n"/>
      <c r="X129" s="55" t="n"/>
      <c r="Y129" s="55" t="n"/>
      <c r="Z129" s="55" t="n"/>
      <c r="AA129" s="55" t="n"/>
      <c r="AB129" s="55" t="n"/>
      <c r="AC129" s="55" t="n"/>
      <c r="AD129" s="55" t="n"/>
      <c r="AE129" s="55" t="n"/>
      <c r="AF129" s="55" t="n"/>
      <c r="AG129" s="55" t="n"/>
      <c r="AH129" s="55" t="n"/>
      <c r="AI129" s="55" t="n"/>
      <c r="AJ129" s="55" t="n"/>
      <c r="AK129" s="55" t="n"/>
      <c r="AL129" s="55" t="n"/>
      <c r="AM129" s="55" t="n"/>
      <c r="AN129" s="55" t="n"/>
      <c r="AO129" s="55" t="n"/>
      <c r="AP129" s="55" t="n"/>
      <c r="AQ129" s="55" t="n"/>
      <c r="AR129" s="55" t="n"/>
      <c r="AS129" s="55" t="n"/>
      <c r="AT129" s="55" t="n"/>
      <c r="AU129" s="55" t="n"/>
      <c r="AV129" s="55" t="n"/>
      <c r="AW129" s="55" t="n"/>
      <c r="AX129" s="55" t="n"/>
      <c r="AY129" s="55" t="n"/>
      <c r="AZ129" s="55" t="n"/>
      <c r="BA129" s="55" t="n"/>
      <c r="BB129" s="55" t="n"/>
      <c r="BC129" s="55" t="n"/>
    </row>
    <row r="130" ht="11.4" customHeight="1">
      <c r="A130" s="55" t="n"/>
      <c r="B130" s="483" t="n"/>
      <c r="C130" s="55" t="n"/>
      <c r="D130" s="55" t="n"/>
      <c r="E130" s="55" t="n"/>
      <c r="F130" s="55" t="n"/>
      <c r="G130" s="69" t="n"/>
      <c r="H130" s="69" t="n"/>
      <c r="I130" s="55" t="n"/>
      <c r="J130" s="55" t="n"/>
      <c r="K130" s="55" t="n"/>
      <c r="L130" s="55">
        <f>J130-K130</f>
        <v/>
      </c>
      <c r="M130" s="55" t="n"/>
      <c r="N130" s="55">
        <f>P130+Q130+R130+S130</f>
        <v/>
      </c>
      <c r="O130" s="57">
        <f>Q130+V130+Y130+AB130+AE130+AH130+AK130+AN130+AQ130+AT130+AW130+AZ130+BC130</f>
        <v/>
      </c>
      <c r="P130" s="58" t="n"/>
      <c r="Q130" s="59">
        <f>L130-S130-R130-P130</f>
        <v/>
      </c>
      <c r="R130" s="60" t="n"/>
      <c r="S130" s="61" t="n"/>
      <c r="T130" s="55" t="n"/>
      <c r="U130" s="55" t="n"/>
      <c r="V130" s="55" t="n"/>
      <c r="W130" s="55" t="n"/>
      <c r="X130" s="55" t="n"/>
      <c r="Y130" s="55" t="n"/>
      <c r="Z130" s="55" t="n"/>
      <c r="AA130" s="55" t="n"/>
      <c r="AB130" s="55" t="n"/>
      <c r="AC130" s="55" t="n"/>
      <c r="AD130" s="55" t="n"/>
      <c r="AE130" s="55" t="n"/>
      <c r="AF130" s="55" t="n"/>
      <c r="AG130" s="55" t="n"/>
      <c r="AH130" s="55" t="n"/>
      <c r="AI130" s="55" t="n"/>
      <c r="AJ130" s="55" t="n"/>
      <c r="AK130" s="55" t="n"/>
      <c r="AL130" s="55" t="n"/>
      <c r="AM130" s="55" t="n"/>
      <c r="AN130" s="55" t="n"/>
      <c r="AO130" s="55" t="n"/>
      <c r="AP130" s="55" t="n"/>
      <c r="AQ130" s="55" t="n"/>
      <c r="AR130" s="55" t="n"/>
      <c r="AS130" s="55" t="n"/>
      <c r="AT130" s="55" t="n"/>
      <c r="AU130" s="55" t="n"/>
      <c r="AV130" s="55" t="n"/>
      <c r="AW130" s="55" t="n"/>
      <c r="AX130" s="55" t="n"/>
      <c r="AY130" s="55" t="n"/>
      <c r="AZ130" s="55" t="n"/>
      <c r="BA130" s="55" t="n"/>
      <c r="BB130" s="55" t="n"/>
      <c r="BC130" s="55" t="n"/>
    </row>
    <row r="131" ht="11.4" customHeight="1">
      <c r="A131" s="55" t="n"/>
      <c r="B131" s="483" t="n"/>
      <c r="C131" s="55" t="n"/>
      <c r="D131" s="55" t="n"/>
      <c r="E131" s="55" t="n"/>
      <c r="F131" s="55" t="n"/>
      <c r="G131" s="69" t="n"/>
      <c r="H131" s="69" t="n"/>
      <c r="I131" s="55" t="n"/>
      <c r="J131" s="55" t="n"/>
      <c r="K131" s="55" t="n"/>
      <c r="L131" s="55">
        <f>J131-K131</f>
        <v/>
      </c>
      <c r="M131" s="55" t="n"/>
      <c r="N131" s="55">
        <f>P131+Q131+R131+S131</f>
        <v/>
      </c>
      <c r="O131" s="57">
        <f>Q131+V131+Y131+AB131+AE131+AH131+AK131+AN131+AQ131+AT131+AW131+AZ131+BC131</f>
        <v/>
      </c>
      <c r="P131" s="58" t="n"/>
      <c r="Q131" s="59">
        <f>L131-S131-R131-P131</f>
        <v/>
      </c>
      <c r="R131" s="60" t="n"/>
      <c r="S131" s="61" t="n"/>
      <c r="T131" s="55" t="n"/>
      <c r="U131" s="55" t="n"/>
      <c r="V131" s="55" t="n"/>
      <c r="W131" s="55" t="n"/>
      <c r="X131" s="55" t="n"/>
      <c r="Y131" s="55" t="n"/>
      <c r="Z131" s="55" t="n"/>
      <c r="AA131" s="55" t="n"/>
      <c r="AB131" s="55" t="n"/>
      <c r="AC131" s="55" t="n"/>
      <c r="AD131" s="55" t="n"/>
      <c r="AE131" s="55" t="n"/>
      <c r="AF131" s="55" t="n"/>
      <c r="AG131" s="55" t="n"/>
      <c r="AH131" s="55" t="n"/>
      <c r="AI131" s="55" t="n"/>
      <c r="AJ131" s="55" t="n"/>
      <c r="AK131" s="55" t="n"/>
      <c r="AL131" s="55" t="n"/>
      <c r="AM131" s="55" t="n"/>
      <c r="AN131" s="55" t="n"/>
      <c r="AO131" s="55" t="n"/>
      <c r="AP131" s="55" t="n"/>
      <c r="AQ131" s="55" t="n"/>
      <c r="AR131" s="55" t="n"/>
      <c r="AS131" s="55" t="n"/>
      <c r="AT131" s="55" t="n"/>
      <c r="AU131" s="55" t="n"/>
      <c r="AV131" s="55" t="n"/>
      <c r="AW131" s="55" t="n"/>
      <c r="AX131" s="55" t="n"/>
      <c r="AY131" s="55" t="n"/>
      <c r="AZ131" s="55" t="n"/>
      <c r="BA131" s="55" t="n"/>
      <c r="BB131" s="55" t="n"/>
      <c r="BC131" s="55" t="n"/>
    </row>
    <row r="132" ht="11.4" customHeight="1">
      <c r="A132" s="55" t="n"/>
      <c r="B132" s="483" t="n"/>
      <c r="C132" s="55" t="n"/>
      <c r="D132" s="55" t="n"/>
      <c r="E132" s="55" t="n"/>
      <c r="F132" s="55" t="n"/>
      <c r="G132" s="69" t="n"/>
      <c r="H132" s="69" t="n"/>
      <c r="I132" s="55" t="n"/>
      <c r="J132" s="55" t="n"/>
      <c r="K132" s="55" t="n"/>
      <c r="L132" s="55">
        <f>J132-K132</f>
        <v/>
      </c>
      <c r="M132" s="55" t="n"/>
      <c r="N132" s="55">
        <f>P132+Q132+R132+S132</f>
        <v/>
      </c>
      <c r="O132" s="57">
        <f>Q132+V132+Y132+AB132+AE132+AH132+AK132+AN132+AQ132+AT132+AW132+AZ132+BC132</f>
        <v/>
      </c>
      <c r="P132" s="58" t="n"/>
      <c r="Q132" s="59">
        <f>L132-S132-R132-P132</f>
        <v/>
      </c>
      <c r="R132" s="60" t="n"/>
      <c r="S132" s="61" t="n"/>
      <c r="T132" s="55" t="n"/>
      <c r="U132" s="55" t="n"/>
      <c r="V132" s="55" t="n"/>
      <c r="W132" s="55" t="n"/>
      <c r="X132" s="55" t="n"/>
      <c r="Y132" s="55" t="n"/>
      <c r="Z132" s="55" t="n"/>
      <c r="AA132" s="55" t="n"/>
      <c r="AB132" s="55" t="n"/>
      <c r="AC132" s="55" t="n"/>
      <c r="AD132" s="55" t="n"/>
      <c r="AE132" s="55" t="n"/>
      <c r="AF132" s="55" t="n"/>
      <c r="AG132" s="55" t="n"/>
      <c r="AH132" s="55" t="n"/>
      <c r="AI132" s="55" t="n"/>
      <c r="AJ132" s="55" t="n"/>
      <c r="AK132" s="55" t="n"/>
      <c r="AL132" s="55" t="n"/>
      <c r="AM132" s="55" t="n"/>
      <c r="AN132" s="55" t="n"/>
      <c r="AO132" s="55" t="n"/>
      <c r="AP132" s="55" t="n"/>
      <c r="AQ132" s="55" t="n"/>
      <c r="AR132" s="55" t="n"/>
      <c r="AS132" s="55" t="n"/>
      <c r="AT132" s="55" t="n"/>
      <c r="AU132" s="55" t="n"/>
      <c r="AV132" s="55" t="n"/>
      <c r="AW132" s="55" t="n"/>
      <c r="AX132" s="55" t="n"/>
      <c r="AY132" s="55" t="n"/>
      <c r="AZ132" s="55" t="n"/>
      <c r="BA132" s="55" t="n"/>
      <c r="BB132" s="55" t="n"/>
      <c r="BC132" s="55" t="n"/>
    </row>
    <row r="133" ht="11.4" customHeight="1">
      <c r="A133" s="55" t="n"/>
      <c r="B133" s="483" t="n"/>
      <c r="C133" s="55" t="n"/>
      <c r="D133" s="55" t="n"/>
      <c r="E133" s="55" t="n"/>
      <c r="F133" s="55" t="n"/>
      <c r="G133" s="69" t="n"/>
      <c r="H133" s="69" t="n"/>
      <c r="I133" s="55" t="n"/>
      <c r="J133" s="55" t="n"/>
      <c r="K133" s="55" t="n"/>
      <c r="L133" s="55">
        <f>J133-K133</f>
        <v/>
      </c>
      <c r="M133" s="55" t="n"/>
      <c r="N133" s="55">
        <f>P133+Q133+R133+S133</f>
        <v/>
      </c>
      <c r="O133" s="57">
        <f>Q133+V133+Y133+AB133+AE133+AH133+AK133+AN133+AQ133+AT133+AW133+AZ133+BC133</f>
        <v/>
      </c>
      <c r="P133" s="58" t="n"/>
      <c r="Q133" s="59">
        <f>L133-S133-R133-P133</f>
        <v/>
      </c>
      <c r="R133" s="60" t="n"/>
      <c r="S133" s="61" t="n"/>
      <c r="T133" s="55" t="n"/>
      <c r="U133" s="55" t="n"/>
      <c r="V133" s="55" t="n"/>
      <c r="W133" s="55" t="n"/>
      <c r="X133" s="55" t="n"/>
      <c r="Y133" s="55" t="n"/>
      <c r="Z133" s="55" t="n"/>
      <c r="AA133" s="55" t="n"/>
      <c r="AB133" s="55" t="n"/>
      <c r="AC133" s="55" t="n"/>
      <c r="AD133" s="55" t="n"/>
      <c r="AE133" s="55" t="n"/>
      <c r="AF133" s="55" t="n"/>
      <c r="AG133" s="55" t="n"/>
      <c r="AH133" s="55" t="n"/>
      <c r="AI133" s="55" t="n"/>
      <c r="AJ133" s="55" t="n"/>
      <c r="AK133" s="55" t="n"/>
      <c r="AL133" s="55" t="n"/>
      <c r="AM133" s="55" t="n"/>
      <c r="AN133" s="55" t="n"/>
      <c r="AO133" s="55" t="n"/>
      <c r="AP133" s="55" t="n"/>
      <c r="AQ133" s="55" t="n"/>
      <c r="AR133" s="55" t="n"/>
      <c r="AS133" s="55" t="n"/>
      <c r="AT133" s="55" t="n"/>
      <c r="AU133" s="55" t="n"/>
      <c r="AV133" s="55" t="n"/>
      <c r="AW133" s="55" t="n"/>
      <c r="AX133" s="55" t="n"/>
      <c r="AY133" s="55" t="n"/>
      <c r="AZ133" s="55" t="n"/>
      <c r="BA133" s="55" t="n"/>
      <c r="BB133" s="55" t="n"/>
      <c r="BC133" s="55" t="n"/>
    </row>
    <row r="134" ht="11.4" customHeight="1">
      <c r="A134" s="55" t="n"/>
      <c r="B134" s="483" t="n"/>
      <c r="C134" s="55" t="n"/>
      <c r="D134" s="55" t="n"/>
      <c r="E134" s="55" t="n"/>
      <c r="F134" s="55" t="n"/>
      <c r="G134" s="69" t="n"/>
      <c r="H134" s="69" t="n"/>
      <c r="I134" s="55" t="n"/>
      <c r="J134" s="55" t="n"/>
      <c r="K134" s="55" t="n"/>
      <c r="L134" s="55">
        <f>J134-K134</f>
        <v/>
      </c>
      <c r="M134" s="55" t="n"/>
      <c r="N134" s="55">
        <f>P134+Q134+R134+S134</f>
        <v/>
      </c>
      <c r="O134" s="57">
        <f>Q134+V134+Y134+AB134+AE134+AH134+AK134+AN134+AQ134+AT134+AW134+AZ134+BC134</f>
        <v/>
      </c>
      <c r="P134" s="58" t="n"/>
      <c r="Q134" s="59">
        <f>L134-S134-R134-P134</f>
        <v/>
      </c>
      <c r="R134" s="60" t="n"/>
      <c r="S134" s="61" t="n"/>
      <c r="T134" s="55" t="n"/>
      <c r="U134" s="55" t="n"/>
      <c r="V134" s="55" t="n"/>
      <c r="W134" s="55" t="n"/>
      <c r="X134" s="55" t="n"/>
      <c r="Y134" s="55" t="n"/>
      <c r="Z134" s="55" t="n"/>
      <c r="AA134" s="55" t="n"/>
      <c r="AB134" s="55" t="n"/>
      <c r="AC134" s="55" t="n"/>
      <c r="AD134" s="55" t="n"/>
      <c r="AE134" s="55" t="n"/>
      <c r="AF134" s="55" t="n"/>
      <c r="AG134" s="55" t="n"/>
      <c r="AH134" s="55" t="n"/>
      <c r="AI134" s="55" t="n"/>
      <c r="AJ134" s="55" t="n"/>
      <c r="AK134" s="55" t="n"/>
      <c r="AL134" s="55" t="n"/>
      <c r="AM134" s="55" t="n"/>
      <c r="AN134" s="55" t="n"/>
      <c r="AO134" s="55" t="n"/>
      <c r="AP134" s="55" t="n"/>
      <c r="AQ134" s="55" t="n"/>
      <c r="AR134" s="55" t="n"/>
      <c r="AS134" s="55" t="n"/>
      <c r="AT134" s="55" t="n"/>
      <c r="AU134" s="55" t="n"/>
      <c r="AV134" s="55" t="n"/>
      <c r="AW134" s="55" t="n"/>
      <c r="AX134" s="55" t="n"/>
      <c r="AY134" s="55" t="n"/>
      <c r="AZ134" s="55" t="n"/>
      <c r="BA134" s="55" t="n"/>
      <c r="BB134" s="55" t="n"/>
      <c r="BC134" s="55" t="n"/>
    </row>
    <row r="135" ht="11.4" customHeight="1">
      <c r="A135" s="55" t="n"/>
      <c r="B135" s="483" t="n"/>
      <c r="C135" s="55" t="n"/>
      <c r="D135" s="55" t="n"/>
      <c r="E135" s="55" t="n"/>
      <c r="F135" s="55" t="n"/>
      <c r="G135" s="69" t="n"/>
      <c r="H135" s="69" t="n"/>
      <c r="I135" s="55" t="n"/>
      <c r="J135" s="55" t="n"/>
      <c r="K135" s="55" t="n"/>
      <c r="L135" s="55">
        <f>J135-K135</f>
        <v/>
      </c>
      <c r="M135" s="55" t="n"/>
      <c r="N135" s="55">
        <f>P135+Q135+R135+S135</f>
        <v/>
      </c>
      <c r="O135" s="57">
        <f>Q135+V135+Y135+AB135+AE135+AH135+AK135+AN135+AQ135+AT135+AW135+AZ135+BC135</f>
        <v/>
      </c>
      <c r="P135" s="58" t="n"/>
      <c r="Q135" s="59">
        <f>L135-S135-R135-P135</f>
        <v/>
      </c>
      <c r="R135" s="60" t="n"/>
      <c r="S135" s="61" t="n"/>
      <c r="T135" s="55" t="n"/>
      <c r="U135" s="55" t="n"/>
      <c r="V135" s="55" t="n"/>
      <c r="W135" s="55" t="n"/>
      <c r="X135" s="55" t="n"/>
      <c r="Y135" s="55" t="n"/>
      <c r="Z135" s="55" t="n"/>
      <c r="AA135" s="55" t="n"/>
      <c r="AB135" s="55" t="n"/>
      <c r="AC135" s="55" t="n"/>
      <c r="AD135" s="55" t="n"/>
      <c r="AE135" s="55" t="n"/>
      <c r="AF135" s="55" t="n"/>
      <c r="AG135" s="55" t="n"/>
      <c r="AH135" s="55" t="n"/>
      <c r="AI135" s="55" t="n"/>
      <c r="AJ135" s="55" t="n"/>
      <c r="AK135" s="55" t="n"/>
      <c r="AL135" s="55" t="n"/>
      <c r="AM135" s="55" t="n"/>
      <c r="AN135" s="55" t="n"/>
      <c r="AO135" s="55" t="n"/>
      <c r="AP135" s="55" t="n"/>
      <c r="AQ135" s="55" t="n"/>
      <c r="AR135" s="55" t="n"/>
      <c r="AS135" s="55" t="n"/>
      <c r="AT135" s="55" t="n"/>
      <c r="AU135" s="55" t="n"/>
      <c r="AV135" s="55" t="n"/>
      <c r="AW135" s="55" t="n"/>
      <c r="AX135" s="55" t="n"/>
      <c r="AY135" s="55" t="n"/>
      <c r="AZ135" s="55" t="n"/>
      <c r="BA135" s="55" t="n"/>
      <c r="BB135" s="55" t="n"/>
      <c r="BC135" s="55" t="n"/>
    </row>
    <row r="136" ht="11.4" customHeight="1">
      <c r="A136" s="55" t="n"/>
      <c r="B136" s="483" t="n"/>
      <c r="C136" s="55" t="n"/>
      <c r="D136" s="55" t="n"/>
      <c r="E136" s="55" t="n"/>
      <c r="F136" s="55" t="n"/>
      <c r="G136" s="69" t="n"/>
      <c r="H136" s="69" t="n"/>
      <c r="I136" s="55" t="n"/>
      <c r="J136" s="55" t="n"/>
      <c r="K136" s="55" t="n"/>
      <c r="L136" s="55">
        <f>J136-K136</f>
        <v/>
      </c>
      <c r="M136" s="55" t="n"/>
      <c r="N136" s="55">
        <f>P136+Q136+R136+S136</f>
        <v/>
      </c>
      <c r="O136" s="57">
        <f>Q136+V136+Y136+AB136+AE136+AH136+AK136+AN136+AQ136+AT136+AW136+AZ136+BC136</f>
        <v/>
      </c>
      <c r="P136" s="58" t="n"/>
      <c r="Q136" s="59">
        <f>L136-S136-R136-P136</f>
        <v/>
      </c>
      <c r="R136" s="60" t="n"/>
      <c r="S136" s="61" t="n"/>
      <c r="T136" s="55" t="n"/>
      <c r="U136" s="55" t="n"/>
      <c r="V136" s="55" t="n"/>
      <c r="W136" s="55" t="n"/>
      <c r="X136" s="55" t="n"/>
      <c r="Y136" s="55" t="n"/>
      <c r="Z136" s="55" t="n"/>
      <c r="AA136" s="55" t="n"/>
      <c r="AB136" s="55" t="n"/>
      <c r="AC136" s="55" t="n"/>
      <c r="AD136" s="55" t="n"/>
      <c r="AE136" s="55" t="n"/>
      <c r="AF136" s="55" t="n"/>
      <c r="AG136" s="55" t="n"/>
      <c r="AH136" s="55" t="n"/>
      <c r="AI136" s="55" t="n"/>
      <c r="AJ136" s="55" t="n"/>
      <c r="AK136" s="55" t="n"/>
      <c r="AL136" s="55" t="n"/>
      <c r="AM136" s="55" t="n"/>
      <c r="AN136" s="55" t="n"/>
      <c r="AO136" s="55" t="n"/>
      <c r="AP136" s="55" t="n"/>
      <c r="AQ136" s="55" t="n"/>
      <c r="AR136" s="55" t="n"/>
      <c r="AS136" s="55" t="n"/>
      <c r="AT136" s="55" t="n"/>
      <c r="AU136" s="55" t="n"/>
      <c r="AV136" s="55" t="n"/>
      <c r="AW136" s="55" t="n"/>
      <c r="AX136" s="55" t="n"/>
      <c r="AY136" s="55" t="n"/>
      <c r="AZ136" s="55" t="n"/>
      <c r="BA136" s="55" t="n"/>
      <c r="BB136" s="55" t="n"/>
      <c r="BC136" s="55" t="n"/>
    </row>
    <row r="137" ht="11.4" customHeight="1">
      <c r="A137" s="55" t="n"/>
      <c r="B137" s="483" t="n"/>
      <c r="C137" s="55" t="n"/>
      <c r="D137" s="55" t="n"/>
      <c r="E137" s="55" t="n"/>
      <c r="F137" s="55" t="n"/>
      <c r="G137" s="69" t="n"/>
      <c r="H137" s="69" t="n"/>
      <c r="I137" s="55" t="n"/>
      <c r="J137" s="55" t="n"/>
      <c r="K137" s="55" t="n"/>
      <c r="L137" s="55">
        <f>J137-K137</f>
        <v/>
      </c>
      <c r="M137" s="55" t="n"/>
      <c r="N137" s="55">
        <f>P137+Q137+R137+S137</f>
        <v/>
      </c>
      <c r="O137" s="57">
        <f>Q137+V137+Y137+AB137+AE137+AH137+AK137+AN137+AQ137+AT137+AW137+AZ137+BC137</f>
        <v/>
      </c>
      <c r="P137" s="58" t="n"/>
      <c r="Q137" s="59">
        <f>L137-S137-R137-P137</f>
        <v/>
      </c>
      <c r="R137" s="60" t="n"/>
      <c r="S137" s="61" t="n"/>
      <c r="T137" s="55" t="n"/>
      <c r="U137" s="55" t="n"/>
      <c r="V137" s="55" t="n"/>
      <c r="W137" s="55" t="n"/>
      <c r="X137" s="55" t="n"/>
      <c r="Y137" s="55" t="n"/>
      <c r="Z137" s="55" t="n"/>
      <c r="AA137" s="55" t="n"/>
      <c r="AB137" s="55" t="n"/>
      <c r="AC137" s="55" t="n"/>
      <c r="AD137" s="55" t="n"/>
      <c r="AE137" s="55" t="n"/>
      <c r="AF137" s="55" t="n"/>
      <c r="AG137" s="55" t="n"/>
      <c r="AH137" s="55" t="n"/>
      <c r="AI137" s="55" t="n"/>
      <c r="AJ137" s="55" t="n"/>
      <c r="AK137" s="55" t="n"/>
      <c r="AL137" s="55" t="n"/>
      <c r="AM137" s="55" t="n"/>
      <c r="AN137" s="55" t="n"/>
      <c r="AO137" s="55" t="n"/>
      <c r="AP137" s="55" t="n"/>
      <c r="AQ137" s="55" t="n"/>
      <c r="AR137" s="55" t="n"/>
      <c r="AS137" s="55" t="n"/>
      <c r="AT137" s="55" t="n"/>
      <c r="AU137" s="55" t="n"/>
      <c r="AV137" s="55" t="n"/>
      <c r="AW137" s="55" t="n"/>
      <c r="AX137" s="55" t="n"/>
      <c r="AY137" s="55" t="n"/>
      <c r="AZ137" s="55" t="n"/>
      <c r="BA137" s="55" t="n"/>
      <c r="BB137" s="55" t="n"/>
      <c r="BC137" s="55" t="n"/>
    </row>
    <row r="138" ht="11.4" customHeight="1">
      <c r="A138" s="55" t="n"/>
      <c r="B138" s="483" t="n"/>
      <c r="C138" s="55" t="n"/>
      <c r="D138" s="55" t="n"/>
      <c r="E138" s="55" t="n"/>
      <c r="F138" s="55" t="n"/>
      <c r="G138" s="69" t="n"/>
      <c r="H138" s="69" t="n"/>
      <c r="I138" s="55" t="n"/>
      <c r="J138" s="55" t="n"/>
      <c r="K138" s="55" t="n"/>
      <c r="L138" s="55">
        <f>J138-K138</f>
        <v/>
      </c>
      <c r="M138" s="55" t="n"/>
      <c r="N138" s="55">
        <f>P138+Q138+R138+S138</f>
        <v/>
      </c>
      <c r="O138" s="57">
        <f>Q138+V138+Y138+AB138+AE138+AH138+AK138+AN138+AQ138+AT138+AW138+AZ138+BC138</f>
        <v/>
      </c>
      <c r="P138" s="58" t="n"/>
      <c r="Q138" s="59">
        <f>L138-S138-R138-P138</f>
        <v/>
      </c>
      <c r="R138" s="60" t="n"/>
      <c r="S138" s="61" t="n"/>
      <c r="T138" s="55" t="n"/>
      <c r="U138" s="55" t="n"/>
      <c r="V138" s="55" t="n"/>
      <c r="W138" s="55" t="n"/>
      <c r="X138" s="55" t="n"/>
      <c r="Y138" s="55" t="n"/>
      <c r="Z138" s="55" t="n"/>
      <c r="AA138" s="55" t="n"/>
      <c r="AB138" s="55" t="n"/>
      <c r="AC138" s="55" t="n"/>
      <c r="AD138" s="55" t="n"/>
      <c r="AE138" s="55" t="n"/>
      <c r="AF138" s="55" t="n"/>
      <c r="AG138" s="55" t="n"/>
      <c r="AH138" s="55" t="n"/>
      <c r="AI138" s="55" t="n"/>
      <c r="AJ138" s="55" t="n"/>
      <c r="AK138" s="55" t="n"/>
      <c r="AL138" s="55" t="n"/>
      <c r="AM138" s="55" t="n"/>
      <c r="AN138" s="55" t="n"/>
      <c r="AO138" s="55" t="n"/>
      <c r="AP138" s="55" t="n"/>
      <c r="AQ138" s="55" t="n"/>
      <c r="AR138" s="55" t="n"/>
      <c r="AS138" s="55" t="n"/>
      <c r="AT138" s="55" t="n"/>
      <c r="AU138" s="55" t="n"/>
      <c r="AV138" s="55" t="n"/>
      <c r="AW138" s="55" t="n"/>
      <c r="AX138" s="55" t="n"/>
      <c r="AY138" s="55" t="n"/>
      <c r="AZ138" s="55" t="n"/>
      <c r="BA138" s="55" t="n"/>
      <c r="BB138" s="55" t="n"/>
      <c r="BC138" s="55" t="n"/>
    </row>
    <row r="139" ht="11.4" customHeight="1">
      <c r="A139" s="55" t="n"/>
      <c r="B139" s="483" t="n"/>
      <c r="C139" s="55" t="n"/>
      <c r="D139" s="55" t="n"/>
      <c r="E139" s="55" t="n"/>
      <c r="F139" s="55" t="n"/>
      <c r="G139" s="69" t="n"/>
      <c r="H139" s="69" t="n"/>
      <c r="I139" s="55" t="n"/>
      <c r="J139" s="55" t="n"/>
      <c r="K139" s="55" t="n"/>
      <c r="L139" s="55">
        <f>J139-K139</f>
        <v/>
      </c>
      <c r="M139" s="55" t="n"/>
      <c r="N139" s="55">
        <f>P139+Q139+R139+S139</f>
        <v/>
      </c>
      <c r="O139" s="57">
        <f>Q139+V139+Y139+AB139+AE139+AH139+AK139+AN139+AQ139+AT139+AW139+AZ139+BC139</f>
        <v/>
      </c>
      <c r="P139" s="58" t="n"/>
      <c r="Q139" s="59">
        <f>L139-S139-R139-P139</f>
        <v/>
      </c>
      <c r="R139" s="60" t="n"/>
      <c r="S139" s="61" t="n"/>
      <c r="T139" s="55" t="n"/>
      <c r="U139" s="55" t="n"/>
      <c r="V139" s="55" t="n"/>
      <c r="W139" s="55" t="n"/>
      <c r="X139" s="55" t="n"/>
      <c r="Y139" s="55" t="n"/>
      <c r="Z139" s="55" t="n"/>
      <c r="AA139" s="55" t="n"/>
      <c r="AB139" s="55" t="n"/>
      <c r="AC139" s="55" t="n"/>
      <c r="AD139" s="55" t="n"/>
      <c r="AE139" s="55" t="n"/>
      <c r="AF139" s="55" t="n"/>
      <c r="AG139" s="55" t="n"/>
      <c r="AH139" s="55" t="n"/>
      <c r="AI139" s="55" t="n"/>
      <c r="AJ139" s="55" t="n"/>
      <c r="AK139" s="55" t="n"/>
      <c r="AL139" s="55" t="n"/>
      <c r="AM139" s="55" t="n"/>
      <c r="AN139" s="55" t="n"/>
      <c r="AO139" s="55" t="n"/>
      <c r="AP139" s="55" t="n"/>
      <c r="AQ139" s="55" t="n"/>
      <c r="AR139" s="55" t="n"/>
      <c r="AS139" s="55" t="n"/>
      <c r="AT139" s="55" t="n"/>
      <c r="AU139" s="55" t="n"/>
      <c r="AV139" s="55" t="n"/>
      <c r="AW139" s="55" t="n"/>
      <c r="AX139" s="55" t="n"/>
      <c r="AY139" s="55" t="n"/>
      <c r="AZ139" s="55" t="n"/>
      <c r="BA139" s="55" t="n"/>
      <c r="BB139" s="55" t="n"/>
      <c r="BC139" s="55" t="n"/>
    </row>
    <row r="140" ht="11.4" customHeight="1">
      <c r="A140" s="55" t="n"/>
      <c r="B140" s="483" t="n"/>
      <c r="C140" s="55" t="n"/>
      <c r="D140" s="55" t="n"/>
      <c r="E140" s="55" t="n"/>
      <c r="F140" s="55" t="n"/>
      <c r="G140" s="69" t="n"/>
      <c r="H140" s="69" t="n"/>
      <c r="I140" s="55" t="n"/>
      <c r="J140" s="55" t="n"/>
      <c r="K140" s="55" t="n"/>
      <c r="L140" s="55">
        <f>J140-K140</f>
        <v/>
      </c>
      <c r="M140" s="55" t="n"/>
      <c r="N140" s="55">
        <f>P140+Q140+R140+S140</f>
        <v/>
      </c>
      <c r="O140" s="57">
        <f>Q140+V140+Y140+AB140+AE140+AH140+AK140+AN140+AQ140+AT140+AW140+AZ140+BC140</f>
        <v/>
      </c>
      <c r="P140" s="58" t="n"/>
      <c r="Q140" s="59">
        <f>L140-S140-R140-P140</f>
        <v/>
      </c>
      <c r="R140" s="60" t="n"/>
      <c r="S140" s="61" t="n"/>
      <c r="T140" s="55" t="n"/>
      <c r="U140" s="55" t="n"/>
      <c r="V140" s="55" t="n"/>
      <c r="W140" s="55" t="n"/>
      <c r="X140" s="55" t="n"/>
      <c r="Y140" s="55" t="n"/>
      <c r="Z140" s="55" t="n"/>
      <c r="AA140" s="55" t="n"/>
      <c r="AB140" s="55" t="n"/>
      <c r="AC140" s="55" t="n"/>
      <c r="AD140" s="55" t="n"/>
      <c r="AE140" s="55" t="n"/>
      <c r="AF140" s="55" t="n"/>
      <c r="AG140" s="55" t="n"/>
      <c r="AH140" s="55" t="n"/>
      <c r="AI140" s="55" t="n"/>
      <c r="AJ140" s="55" t="n"/>
      <c r="AK140" s="55" t="n"/>
      <c r="AL140" s="55" t="n"/>
      <c r="AM140" s="55" t="n"/>
      <c r="AN140" s="55" t="n"/>
      <c r="AO140" s="55" t="n"/>
      <c r="AP140" s="55" t="n"/>
      <c r="AQ140" s="55" t="n"/>
      <c r="AR140" s="55" t="n"/>
      <c r="AS140" s="55" t="n"/>
      <c r="AT140" s="55" t="n"/>
      <c r="AU140" s="55" t="n"/>
      <c r="AV140" s="55" t="n"/>
      <c r="AW140" s="55" t="n"/>
      <c r="AX140" s="55" t="n"/>
      <c r="AY140" s="55" t="n"/>
      <c r="AZ140" s="55" t="n"/>
      <c r="BA140" s="55" t="n"/>
      <c r="BB140" s="55" t="n"/>
      <c r="BC140" s="55" t="n"/>
    </row>
    <row r="141" ht="11.4" customHeight="1">
      <c r="A141" s="55" t="n"/>
      <c r="B141" s="483" t="n"/>
      <c r="C141" s="55" t="n"/>
      <c r="D141" s="55" t="n"/>
      <c r="E141" s="55" t="n"/>
      <c r="F141" s="55" t="n"/>
      <c r="G141" s="69" t="n"/>
      <c r="H141" s="69" t="n"/>
      <c r="I141" s="55" t="n"/>
      <c r="J141" s="55" t="n"/>
      <c r="K141" s="55" t="n"/>
      <c r="L141" s="55">
        <f>J141-K141</f>
        <v/>
      </c>
      <c r="M141" s="55" t="n"/>
      <c r="N141" s="55">
        <f>P141+Q141+R141+S141</f>
        <v/>
      </c>
      <c r="O141" s="57">
        <f>Q141+V141+Y141+AB141+AE141+AH141+AK141+AN141+AQ141+AT141+AW141+AZ141+BC141</f>
        <v/>
      </c>
      <c r="P141" s="58" t="n"/>
      <c r="Q141" s="59">
        <f>L141-S141-R141-P141</f>
        <v/>
      </c>
      <c r="R141" s="60" t="n"/>
      <c r="S141" s="61" t="n"/>
      <c r="T141" s="55" t="n"/>
      <c r="U141" s="55" t="n"/>
      <c r="V141" s="55" t="n"/>
      <c r="W141" s="55" t="n"/>
      <c r="X141" s="55" t="n"/>
      <c r="Y141" s="55" t="n"/>
      <c r="Z141" s="55" t="n"/>
      <c r="AA141" s="55" t="n"/>
      <c r="AB141" s="55" t="n"/>
      <c r="AC141" s="55" t="n"/>
      <c r="AD141" s="55" t="n"/>
      <c r="AE141" s="55" t="n"/>
      <c r="AF141" s="55" t="n"/>
      <c r="AG141" s="55" t="n"/>
      <c r="AH141" s="55" t="n"/>
      <c r="AI141" s="55" t="n"/>
      <c r="AJ141" s="55" t="n"/>
      <c r="AK141" s="55" t="n"/>
      <c r="AL141" s="55" t="n"/>
      <c r="AM141" s="55" t="n"/>
      <c r="AN141" s="55" t="n"/>
      <c r="AO141" s="55" t="n"/>
      <c r="AP141" s="55" t="n"/>
      <c r="AQ141" s="55" t="n"/>
      <c r="AR141" s="55" t="n"/>
      <c r="AS141" s="55" t="n"/>
      <c r="AT141" s="55" t="n"/>
      <c r="AU141" s="55" t="n"/>
      <c r="AV141" s="55" t="n"/>
      <c r="AW141" s="55" t="n"/>
      <c r="AX141" s="55" t="n"/>
      <c r="AY141" s="55" t="n"/>
      <c r="AZ141" s="55" t="n"/>
      <c r="BA141" s="55" t="n"/>
      <c r="BB141" s="55" t="n"/>
      <c r="BC141" s="55" t="n"/>
    </row>
    <row r="142" ht="11.4" customHeight="1">
      <c r="A142" s="55" t="n"/>
      <c r="B142" s="483" t="n"/>
      <c r="C142" s="55" t="n"/>
      <c r="D142" s="55" t="n"/>
      <c r="E142" s="55" t="n"/>
      <c r="F142" s="55" t="n"/>
      <c r="G142" s="69" t="n"/>
      <c r="H142" s="69" t="n"/>
      <c r="I142" s="55" t="n"/>
      <c r="J142" s="55" t="n"/>
      <c r="K142" s="55" t="n"/>
      <c r="L142" s="55">
        <f>J142-K142</f>
        <v/>
      </c>
      <c r="M142" s="55" t="n"/>
      <c r="N142" s="55">
        <f>P142+Q142+R142+S142</f>
        <v/>
      </c>
      <c r="O142" s="57">
        <f>Q142+V142+Y142+AB142+AE142+AH142+AK142+AN142+AQ142+AT142+AW142+AZ142+BC142</f>
        <v/>
      </c>
      <c r="P142" s="58" t="n"/>
      <c r="Q142" s="59">
        <f>L142-S142-R142-P142</f>
        <v/>
      </c>
      <c r="R142" s="60" t="n"/>
      <c r="S142" s="61" t="n"/>
      <c r="T142" s="55" t="n"/>
      <c r="U142" s="55" t="n"/>
      <c r="V142" s="55" t="n"/>
      <c r="W142" s="55" t="n"/>
      <c r="X142" s="55" t="n"/>
      <c r="Y142" s="55" t="n"/>
      <c r="Z142" s="55" t="n"/>
      <c r="AA142" s="55" t="n"/>
      <c r="AB142" s="55" t="n"/>
      <c r="AC142" s="55" t="n"/>
      <c r="AD142" s="55" t="n"/>
      <c r="AE142" s="55" t="n"/>
      <c r="AF142" s="55" t="n"/>
      <c r="AG142" s="55" t="n"/>
      <c r="AH142" s="55" t="n"/>
      <c r="AI142" s="55" t="n"/>
      <c r="AJ142" s="55" t="n"/>
      <c r="AK142" s="55" t="n"/>
      <c r="AL142" s="55" t="n"/>
      <c r="AM142" s="55" t="n"/>
      <c r="AN142" s="55" t="n"/>
      <c r="AO142" s="55" t="n"/>
      <c r="AP142" s="55" t="n"/>
      <c r="AQ142" s="55" t="n"/>
      <c r="AR142" s="55" t="n"/>
      <c r="AS142" s="55" t="n"/>
      <c r="AT142" s="55" t="n"/>
      <c r="AU142" s="55" t="n"/>
      <c r="AV142" s="55" t="n"/>
      <c r="AW142" s="55" t="n"/>
      <c r="AX142" s="55" t="n"/>
      <c r="AY142" s="55" t="n"/>
      <c r="AZ142" s="55" t="n"/>
      <c r="BA142" s="55" t="n"/>
      <c r="BB142" s="55" t="n"/>
      <c r="BC142" s="55" t="n"/>
    </row>
    <row r="143" ht="11.4" customHeight="1">
      <c r="A143" s="55" t="n"/>
      <c r="B143" s="483" t="n"/>
      <c r="C143" s="55" t="n"/>
      <c r="D143" s="55" t="n"/>
      <c r="E143" s="55" t="n"/>
      <c r="F143" s="55" t="n"/>
      <c r="G143" s="69" t="n"/>
      <c r="H143" s="69" t="n"/>
      <c r="I143" s="55" t="n"/>
      <c r="J143" s="55" t="n"/>
      <c r="K143" s="55" t="n"/>
      <c r="L143" s="55">
        <f>J143-K143</f>
        <v/>
      </c>
      <c r="M143" s="55" t="n"/>
      <c r="N143" s="55">
        <f>P143+Q143+R143+S143</f>
        <v/>
      </c>
      <c r="O143" s="57">
        <f>Q143+V143+Y143+AB143+AE143+AH143+AK143+AN143+AQ143+AT143+AW143+AZ143+BC143</f>
        <v/>
      </c>
      <c r="P143" s="58" t="n"/>
      <c r="Q143" s="59">
        <f>L143-S143-R143-P143</f>
        <v/>
      </c>
      <c r="R143" s="60" t="n"/>
      <c r="S143" s="61" t="n"/>
      <c r="T143" s="55" t="n"/>
      <c r="U143" s="55" t="n"/>
      <c r="V143" s="55" t="n"/>
      <c r="W143" s="55" t="n"/>
      <c r="X143" s="55" t="n"/>
      <c r="Y143" s="55" t="n"/>
      <c r="Z143" s="55" t="n"/>
      <c r="AA143" s="55" t="n"/>
      <c r="AB143" s="55" t="n"/>
      <c r="AC143" s="55" t="n"/>
      <c r="AD143" s="55" t="n"/>
      <c r="AE143" s="55" t="n"/>
      <c r="AF143" s="55" t="n"/>
      <c r="AG143" s="55" t="n"/>
      <c r="AH143" s="55" t="n"/>
      <c r="AI143" s="55" t="n"/>
      <c r="AJ143" s="55" t="n"/>
      <c r="AK143" s="55" t="n"/>
      <c r="AL143" s="55" t="n"/>
      <c r="AM143" s="55" t="n"/>
      <c r="AN143" s="55" t="n"/>
      <c r="AO143" s="55" t="n"/>
      <c r="AP143" s="55" t="n"/>
      <c r="AQ143" s="55" t="n"/>
      <c r="AR143" s="55" t="n"/>
      <c r="AS143" s="55" t="n"/>
      <c r="AT143" s="55" t="n"/>
      <c r="AU143" s="55" t="n"/>
      <c r="AV143" s="55" t="n"/>
      <c r="AW143" s="55" t="n"/>
      <c r="AX143" s="55" t="n"/>
      <c r="AY143" s="55" t="n"/>
      <c r="AZ143" s="55" t="n"/>
      <c r="BA143" s="55" t="n"/>
      <c r="BB143" s="55" t="n"/>
      <c r="BC143" s="55" t="n"/>
    </row>
    <row r="144" ht="11.4" customHeight="1">
      <c r="A144" s="55" t="n"/>
      <c r="B144" s="483" t="n"/>
      <c r="C144" s="55" t="n"/>
      <c r="D144" s="55" t="n"/>
      <c r="E144" s="55" t="n"/>
      <c r="F144" s="55" t="n"/>
      <c r="G144" s="69" t="n"/>
      <c r="H144" s="69" t="n"/>
      <c r="I144" s="55" t="n"/>
      <c r="J144" s="55" t="n"/>
      <c r="K144" s="55" t="n"/>
      <c r="L144" s="55">
        <f>J144-K144</f>
        <v/>
      </c>
      <c r="M144" s="55" t="n"/>
      <c r="N144" s="55">
        <f>P144+Q144+R144+S144</f>
        <v/>
      </c>
      <c r="O144" s="57">
        <f>Q144+V144+Y144+AB144+AE144+AH144+AK144+AN144+AQ144+AT144+AW144+AZ144+BC144</f>
        <v/>
      </c>
      <c r="P144" s="58" t="n"/>
      <c r="Q144" s="59">
        <f>L144-S144-R144-P144</f>
        <v/>
      </c>
      <c r="R144" s="60" t="n"/>
      <c r="S144" s="61" t="n"/>
      <c r="T144" s="55" t="n"/>
      <c r="U144" s="55" t="n"/>
      <c r="V144" s="55" t="n"/>
      <c r="W144" s="55" t="n"/>
      <c r="X144" s="55" t="n"/>
      <c r="Y144" s="55" t="n"/>
      <c r="Z144" s="55" t="n"/>
      <c r="AA144" s="55" t="n"/>
      <c r="AB144" s="55" t="n"/>
      <c r="AC144" s="55" t="n"/>
      <c r="AD144" s="55" t="n"/>
      <c r="AE144" s="55" t="n"/>
      <c r="AF144" s="55" t="n"/>
      <c r="AG144" s="55" t="n"/>
      <c r="AH144" s="55" t="n"/>
      <c r="AI144" s="55" t="n"/>
      <c r="AJ144" s="55" t="n"/>
      <c r="AK144" s="55" t="n"/>
      <c r="AL144" s="55" t="n"/>
      <c r="AM144" s="55" t="n"/>
      <c r="AN144" s="55" t="n"/>
      <c r="AO144" s="55" t="n"/>
      <c r="AP144" s="55" t="n"/>
      <c r="AQ144" s="55" t="n"/>
      <c r="AR144" s="55" t="n"/>
      <c r="AS144" s="55" t="n"/>
      <c r="AT144" s="55" t="n"/>
      <c r="AU144" s="55" t="n"/>
      <c r="AV144" s="55" t="n"/>
      <c r="AW144" s="55" t="n"/>
      <c r="AX144" s="55" t="n"/>
      <c r="AY144" s="55" t="n"/>
      <c r="AZ144" s="55" t="n"/>
      <c r="BA144" s="55" t="n"/>
      <c r="BB144" s="55" t="n"/>
      <c r="BC144" s="55" t="n"/>
    </row>
    <row r="145" ht="11.4" customHeight="1">
      <c r="A145" s="55" t="n"/>
      <c r="B145" s="483" t="n"/>
      <c r="C145" s="55" t="n"/>
      <c r="D145" s="55" t="n"/>
      <c r="E145" s="55" t="n"/>
      <c r="F145" s="55" t="n"/>
      <c r="G145" s="69" t="n"/>
      <c r="H145" s="69" t="n"/>
      <c r="I145" s="55" t="n"/>
      <c r="J145" s="55" t="n"/>
      <c r="K145" s="55" t="n"/>
      <c r="L145" s="55">
        <f>J145-K145</f>
        <v/>
      </c>
      <c r="M145" s="55" t="n"/>
      <c r="N145" s="55">
        <f>P145+Q145+R145+S145</f>
        <v/>
      </c>
      <c r="O145" s="57">
        <f>Q145+V145+Y145+AB145+AE145+AH145+AK145+AN145+AQ145+AT145+AW145+AZ145+BC145</f>
        <v/>
      </c>
      <c r="P145" s="58" t="n"/>
      <c r="Q145" s="59">
        <f>L145-S145-R145-P145</f>
        <v/>
      </c>
      <c r="R145" s="60" t="n"/>
      <c r="S145" s="61" t="n"/>
      <c r="T145" s="55" t="n"/>
      <c r="U145" s="55" t="n"/>
      <c r="V145" s="55" t="n"/>
      <c r="W145" s="55" t="n"/>
      <c r="X145" s="55" t="n"/>
      <c r="Y145" s="55" t="n"/>
      <c r="Z145" s="55" t="n"/>
      <c r="AA145" s="55" t="n"/>
      <c r="AB145" s="55" t="n"/>
      <c r="AC145" s="55" t="n"/>
      <c r="AD145" s="55" t="n"/>
      <c r="AE145" s="55" t="n"/>
      <c r="AF145" s="55" t="n"/>
      <c r="AG145" s="55" t="n"/>
      <c r="AH145" s="55" t="n"/>
      <c r="AI145" s="55" t="n"/>
      <c r="AJ145" s="55" t="n"/>
      <c r="AK145" s="55" t="n"/>
      <c r="AL145" s="55" t="n"/>
      <c r="AM145" s="55" t="n"/>
      <c r="AN145" s="55" t="n"/>
      <c r="AO145" s="55" t="n"/>
      <c r="AP145" s="55" t="n"/>
      <c r="AQ145" s="55" t="n"/>
      <c r="AR145" s="55" t="n"/>
      <c r="AS145" s="55" t="n"/>
      <c r="AT145" s="55" t="n"/>
      <c r="AU145" s="55" t="n"/>
      <c r="AV145" s="55" t="n"/>
      <c r="AW145" s="55" t="n"/>
      <c r="AX145" s="55" t="n"/>
      <c r="AY145" s="55" t="n"/>
      <c r="AZ145" s="55" t="n"/>
      <c r="BA145" s="55" t="n"/>
      <c r="BB145" s="55" t="n"/>
      <c r="BC145" s="55" t="n"/>
    </row>
    <row r="146" ht="11.4" customHeight="1">
      <c r="A146" s="55" t="n"/>
      <c r="B146" s="483" t="n"/>
      <c r="C146" s="55" t="n"/>
      <c r="D146" s="55" t="n"/>
      <c r="E146" s="55" t="n"/>
      <c r="F146" s="55" t="n"/>
      <c r="G146" s="69" t="n"/>
      <c r="H146" s="69" t="n"/>
      <c r="I146" s="55" t="n"/>
      <c r="J146" s="55" t="n"/>
      <c r="K146" s="55" t="n"/>
      <c r="L146" s="55">
        <f>J146-K146</f>
        <v/>
      </c>
      <c r="M146" s="55" t="n"/>
      <c r="N146" s="55">
        <f>P146+Q146+R146+S146</f>
        <v/>
      </c>
      <c r="O146" s="57">
        <f>Q146+V146+Y146+AB146+AE146+AH146+AK146+AN146+AQ146+AT146+AW146+AZ146+BC146</f>
        <v/>
      </c>
      <c r="P146" s="58" t="n"/>
      <c r="Q146" s="59">
        <f>L146-S146-R146-P146</f>
        <v/>
      </c>
      <c r="R146" s="60" t="n"/>
      <c r="S146" s="61" t="n"/>
      <c r="T146" s="55" t="n"/>
      <c r="U146" s="55" t="n"/>
      <c r="V146" s="55" t="n"/>
      <c r="W146" s="55" t="n"/>
      <c r="X146" s="55" t="n"/>
      <c r="Y146" s="55" t="n"/>
      <c r="Z146" s="55" t="n"/>
      <c r="AA146" s="55" t="n"/>
      <c r="AB146" s="55" t="n"/>
      <c r="AC146" s="55" t="n"/>
      <c r="AD146" s="55" t="n"/>
      <c r="AE146" s="55" t="n"/>
      <c r="AF146" s="55" t="n"/>
      <c r="AG146" s="55" t="n"/>
      <c r="AH146" s="55" t="n"/>
      <c r="AI146" s="55" t="n"/>
      <c r="AJ146" s="55" t="n"/>
      <c r="AK146" s="55" t="n"/>
      <c r="AL146" s="55" t="n"/>
      <c r="AM146" s="55" t="n"/>
      <c r="AN146" s="55" t="n"/>
      <c r="AO146" s="55" t="n"/>
      <c r="AP146" s="55" t="n"/>
      <c r="AQ146" s="55" t="n"/>
      <c r="AR146" s="55" t="n"/>
      <c r="AS146" s="55" t="n"/>
      <c r="AT146" s="55" t="n"/>
      <c r="AU146" s="55" t="n"/>
      <c r="AV146" s="55" t="n"/>
      <c r="AW146" s="55" t="n"/>
      <c r="AX146" s="55" t="n"/>
      <c r="AY146" s="55" t="n"/>
      <c r="AZ146" s="55" t="n"/>
      <c r="BA146" s="55" t="n"/>
      <c r="BB146" s="55" t="n"/>
      <c r="BC146" s="55" t="n"/>
    </row>
    <row r="147" ht="11.4" customHeight="1">
      <c r="A147" s="55" t="n"/>
      <c r="B147" s="483" t="n"/>
      <c r="C147" s="55" t="n"/>
      <c r="D147" s="55" t="n"/>
      <c r="E147" s="55" t="n"/>
      <c r="F147" s="55" t="n"/>
      <c r="G147" s="69" t="n"/>
      <c r="H147" s="69" t="n"/>
      <c r="I147" s="55" t="n"/>
      <c r="J147" s="55" t="n"/>
      <c r="K147" s="55" t="n"/>
      <c r="L147" s="55">
        <f>J147-K147</f>
        <v/>
      </c>
      <c r="M147" s="55" t="n"/>
      <c r="N147" s="55">
        <f>P147+Q147+R147+S147</f>
        <v/>
      </c>
      <c r="O147" s="57">
        <f>Q147+V147+Y147+AB147+AE147+AH147+AK147+AN147+AQ147+AT147+AW147+AZ147+BC147</f>
        <v/>
      </c>
      <c r="P147" s="58" t="n"/>
      <c r="Q147" s="59">
        <f>L147-S147-R147-P147</f>
        <v/>
      </c>
      <c r="R147" s="60" t="n"/>
      <c r="S147" s="61" t="n"/>
      <c r="T147" s="55" t="n"/>
      <c r="U147" s="55" t="n"/>
      <c r="V147" s="55" t="n"/>
      <c r="W147" s="55" t="n"/>
      <c r="X147" s="55" t="n"/>
      <c r="Y147" s="55" t="n"/>
      <c r="Z147" s="55" t="n"/>
      <c r="AA147" s="55" t="n"/>
      <c r="AB147" s="55" t="n"/>
      <c r="AC147" s="55" t="n"/>
      <c r="AD147" s="55" t="n"/>
      <c r="AE147" s="55" t="n"/>
      <c r="AF147" s="55" t="n"/>
      <c r="AG147" s="55" t="n"/>
      <c r="AH147" s="55" t="n"/>
      <c r="AI147" s="55" t="n"/>
      <c r="AJ147" s="55" t="n"/>
      <c r="AK147" s="55" t="n"/>
      <c r="AL147" s="55" t="n"/>
      <c r="AM147" s="55" t="n"/>
      <c r="AN147" s="55" t="n"/>
      <c r="AO147" s="55" t="n"/>
      <c r="AP147" s="55" t="n"/>
      <c r="AQ147" s="55" t="n"/>
      <c r="AR147" s="55" t="n"/>
      <c r="AS147" s="55" t="n"/>
      <c r="AT147" s="55" t="n"/>
      <c r="AU147" s="55" t="n"/>
      <c r="AV147" s="55" t="n"/>
      <c r="AW147" s="55" t="n"/>
      <c r="AX147" s="55" t="n"/>
      <c r="AY147" s="55" t="n"/>
      <c r="AZ147" s="55" t="n"/>
      <c r="BA147" s="55" t="n"/>
      <c r="BB147" s="55" t="n"/>
      <c r="BC147" s="55" t="n"/>
    </row>
    <row r="148" ht="11.4" customHeight="1">
      <c r="A148" s="55" t="n"/>
      <c r="B148" s="483" t="n"/>
      <c r="C148" s="55" t="n"/>
      <c r="D148" s="55" t="n"/>
      <c r="E148" s="55" t="n"/>
      <c r="F148" s="55" t="n"/>
      <c r="G148" s="69" t="n"/>
      <c r="H148" s="69" t="n"/>
      <c r="I148" s="55" t="n"/>
      <c r="J148" s="55" t="n"/>
      <c r="K148" s="55" t="n"/>
      <c r="L148" s="55">
        <f>J148-K148</f>
        <v/>
      </c>
      <c r="M148" s="55" t="n"/>
      <c r="N148" s="55">
        <f>P148+Q148+R148+S148</f>
        <v/>
      </c>
      <c r="O148" s="57">
        <f>Q148+V148+Y148+AB148+AE148+AH148+AK148+AN148+AQ148+AT148+AW148+AZ148+BC148</f>
        <v/>
      </c>
      <c r="P148" s="58" t="n"/>
      <c r="Q148" s="59">
        <f>L148-S148-R148-P148</f>
        <v/>
      </c>
      <c r="R148" s="60" t="n"/>
      <c r="S148" s="61" t="n"/>
      <c r="T148" s="55" t="n"/>
      <c r="U148" s="55" t="n"/>
      <c r="V148" s="55" t="n"/>
      <c r="W148" s="55" t="n"/>
      <c r="X148" s="55" t="n"/>
      <c r="Y148" s="55" t="n"/>
      <c r="Z148" s="55" t="n"/>
      <c r="AA148" s="55" t="n"/>
      <c r="AB148" s="55" t="n"/>
      <c r="AC148" s="55" t="n"/>
      <c r="AD148" s="55" t="n"/>
      <c r="AE148" s="55" t="n"/>
      <c r="AF148" s="55" t="n"/>
      <c r="AG148" s="55" t="n"/>
      <c r="AH148" s="55" t="n"/>
      <c r="AI148" s="55" t="n"/>
      <c r="AJ148" s="55" t="n"/>
      <c r="AK148" s="55" t="n"/>
      <c r="AL148" s="55" t="n"/>
      <c r="AM148" s="55" t="n"/>
      <c r="AN148" s="55" t="n"/>
      <c r="AO148" s="55" t="n"/>
      <c r="AP148" s="55" t="n"/>
      <c r="AQ148" s="55" t="n"/>
      <c r="AR148" s="55" t="n"/>
      <c r="AS148" s="55" t="n"/>
      <c r="AT148" s="55" t="n"/>
      <c r="AU148" s="55" t="n"/>
      <c r="AV148" s="55" t="n"/>
      <c r="AW148" s="55" t="n"/>
      <c r="AX148" s="55" t="n"/>
      <c r="AY148" s="55" t="n"/>
      <c r="AZ148" s="55" t="n"/>
      <c r="BA148" s="55" t="n"/>
      <c r="BB148" s="55" t="n"/>
      <c r="BC148" s="55" t="n"/>
    </row>
    <row r="149" ht="11.4" customHeight="1">
      <c r="A149" s="55" t="n"/>
      <c r="B149" s="483" t="n"/>
      <c r="C149" s="55" t="n"/>
      <c r="D149" s="55" t="n"/>
      <c r="E149" s="55" t="n"/>
      <c r="F149" s="55" t="n"/>
      <c r="G149" s="69" t="n"/>
      <c r="H149" s="69" t="n"/>
      <c r="I149" s="55" t="n"/>
      <c r="J149" s="55" t="n"/>
      <c r="K149" s="55" t="n"/>
      <c r="L149" s="55">
        <f>J149-K149</f>
        <v/>
      </c>
      <c r="M149" s="55" t="n"/>
      <c r="N149" s="55">
        <f>P149+Q149+R149+S149</f>
        <v/>
      </c>
      <c r="O149" s="57">
        <f>Q149+V149+Y149+AB149+AE149+AH149+AK149+AN149+AQ149+AT149+AW149+AZ149+BC149</f>
        <v/>
      </c>
      <c r="P149" s="58" t="n"/>
      <c r="Q149" s="59">
        <f>L149-S149-R149-P149</f>
        <v/>
      </c>
      <c r="R149" s="60" t="n"/>
      <c r="S149" s="61" t="n"/>
      <c r="T149" s="55" t="n"/>
      <c r="U149" s="55" t="n"/>
      <c r="V149" s="55" t="n"/>
      <c r="W149" s="55" t="n"/>
      <c r="X149" s="55" t="n"/>
      <c r="Y149" s="55" t="n"/>
      <c r="Z149" s="55" t="n"/>
      <c r="AA149" s="55" t="n"/>
      <c r="AB149" s="55" t="n"/>
      <c r="AC149" s="55" t="n"/>
      <c r="AD149" s="55" t="n"/>
      <c r="AE149" s="55" t="n"/>
      <c r="AF149" s="55" t="n"/>
      <c r="AG149" s="55" t="n"/>
      <c r="AH149" s="55" t="n"/>
      <c r="AI149" s="55" t="n"/>
      <c r="AJ149" s="55" t="n"/>
      <c r="AK149" s="55" t="n"/>
      <c r="AL149" s="55" t="n"/>
      <c r="AM149" s="55" t="n"/>
      <c r="AN149" s="55" t="n"/>
      <c r="AO149" s="55" t="n"/>
      <c r="AP149" s="55" t="n"/>
      <c r="AQ149" s="55" t="n"/>
      <c r="AR149" s="55" t="n"/>
      <c r="AS149" s="55" t="n"/>
      <c r="AT149" s="55" t="n"/>
      <c r="AU149" s="55" t="n"/>
      <c r="AV149" s="55" t="n"/>
      <c r="AW149" s="55" t="n"/>
      <c r="AX149" s="55" t="n"/>
      <c r="AY149" s="55" t="n"/>
      <c r="AZ149" s="55" t="n"/>
      <c r="BA149" s="55" t="n"/>
      <c r="BB149" s="55" t="n"/>
      <c r="BC149" s="55" t="n"/>
    </row>
    <row r="150" ht="11.4" customHeight="1">
      <c r="A150" s="55" t="n"/>
      <c r="B150" s="483" t="n"/>
      <c r="C150" s="55" t="n"/>
      <c r="D150" s="55" t="n"/>
      <c r="E150" s="55" t="n"/>
      <c r="F150" s="55" t="n"/>
      <c r="G150" s="69" t="n"/>
      <c r="H150" s="69" t="n"/>
      <c r="I150" s="55" t="n"/>
      <c r="J150" s="55" t="n"/>
      <c r="K150" s="55" t="n"/>
      <c r="L150" s="55">
        <f>J150-K150</f>
        <v/>
      </c>
      <c r="M150" s="55" t="n"/>
      <c r="N150" s="55">
        <f>P150+Q150+R150+S150</f>
        <v/>
      </c>
      <c r="O150" s="57">
        <f>Q150+V150+Y150+AB150+AE150+AH150+AK150+AN150+AQ150+AT150+AW150+AZ150+BC150</f>
        <v/>
      </c>
      <c r="P150" s="58" t="n"/>
      <c r="Q150" s="59">
        <f>L150-S150-R150-P150</f>
        <v/>
      </c>
      <c r="R150" s="60" t="n"/>
      <c r="S150" s="61" t="n"/>
      <c r="T150" s="55" t="n"/>
      <c r="U150" s="55" t="n"/>
      <c r="V150" s="55" t="n"/>
      <c r="W150" s="55" t="n"/>
      <c r="X150" s="55" t="n"/>
      <c r="Y150" s="55" t="n"/>
      <c r="Z150" s="55" t="n"/>
      <c r="AA150" s="55" t="n"/>
      <c r="AB150" s="55" t="n"/>
      <c r="AC150" s="55" t="n"/>
      <c r="AD150" s="55" t="n"/>
      <c r="AE150" s="55" t="n"/>
      <c r="AF150" s="55" t="n"/>
      <c r="AG150" s="55" t="n"/>
      <c r="AH150" s="55" t="n"/>
      <c r="AI150" s="55" t="n"/>
      <c r="AJ150" s="55" t="n"/>
      <c r="AK150" s="55" t="n"/>
      <c r="AL150" s="55" t="n"/>
      <c r="AM150" s="55" t="n"/>
      <c r="AN150" s="55" t="n"/>
      <c r="AO150" s="55" t="n"/>
      <c r="AP150" s="55" t="n"/>
      <c r="AQ150" s="55" t="n"/>
      <c r="AR150" s="55" t="n"/>
      <c r="AS150" s="55" t="n"/>
      <c r="AT150" s="55" t="n"/>
      <c r="AU150" s="55" t="n"/>
      <c r="AV150" s="55" t="n"/>
      <c r="AW150" s="55" t="n"/>
      <c r="AX150" s="55" t="n"/>
      <c r="AY150" s="55" t="n"/>
      <c r="AZ150" s="55" t="n"/>
      <c r="BA150" s="55" t="n"/>
      <c r="BB150" s="55" t="n"/>
      <c r="BC150" s="55" t="n"/>
    </row>
    <row r="151" ht="11.4" customHeight="1">
      <c r="A151" s="55" t="n"/>
      <c r="B151" s="483" t="n"/>
      <c r="C151" s="55" t="n"/>
      <c r="D151" s="55" t="n"/>
      <c r="E151" s="55" t="n"/>
      <c r="F151" s="55" t="n"/>
      <c r="G151" s="69" t="n"/>
      <c r="H151" s="69" t="n"/>
      <c r="I151" s="55" t="n"/>
      <c r="J151" s="55" t="n"/>
      <c r="K151" s="55" t="n"/>
      <c r="L151" s="55">
        <f>J151-K151</f>
        <v/>
      </c>
      <c r="M151" s="55" t="n"/>
      <c r="N151" s="55">
        <f>P151+Q151+R151+S151</f>
        <v/>
      </c>
      <c r="O151" s="57">
        <f>Q151+V151+Y151+AB151+AE151+AH151+AK151+AN151+AQ151+AT151+AW151+AZ151+BC151</f>
        <v/>
      </c>
      <c r="P151" s="58" t="n"/>
      <c r="Q151" s="59">
        <f>L151-S151-R151-P151</f>
        <v/>
      </c>
      <c r="R151" s="60" t="n"/>
      <c r="S151" s="61" t="n"/>
      <c r="T151" s="55" t="n"/>
      <c r="U151" s="55" t="n"/>
      <c r="V151" s="55" t="n"/>
      <c r="W151" s="55" t="n"/>
      <c r="X151" s="55" t="n"/>
      <c r="Y151" s="55" t="n"/>
      <c r="Z151" s="55" t="n"/>
      <c r="AA151" s="55" t="n"/>
      <c r="AB151" s="55" t="n"/>
      <c r="AC151" s="55" t="n"/>
      <c r="AD151" s="55" t="n"/>
      <c r="AE151" s="55" t="n"/>
      <c r="AF151" s="55" t="n"/>
      <c r="AG151" s="55" t="n"/>
      <c r="AH151" s="55" t="n"/>
      <c r="AI151" s="55" t="n"/>
      <c r="AJ151" s="55" t="n"/>
      <c r="AK151" s="55" t="n"/>
      <c r="AL151" s="55" t="n"/>
      <c r="AM151" s="55" t="n"/>
      <c r="AN151" s="55" t="n"/>
      <c r="AO151" s="55" t="n"/>
      <c r="AP151" s="55" t="n"/>
      <c r="AQ151" s="55" t="n"/>
      <c r="AR151" s="55" t="n"/>
      <c r="AS151" s="55" t="n"/>
      <c r="AT151" s="55" t="n"/>
      <c r="AU151" s="55" t="n"/>
      <c r="AV151" s="55" t="n"/>
      <c r="AW151" s="55" t="n"/>
      <c r="AX151" s="55" t="n"/>
      <c r="AY151" s="55" t="n"/>
      <c r="AZ151" s="55" t="n"/>
      <c r="BA151" s="55" t="n"/>
      <c r="BB151" s="55" t="n"/>
      <c r="BC151" s="55" t="n"/>
    </row>
    <row r="152" ht="11.4" customHeight="1">
      <c r="A152" s="55" t="n"/>
      <c r="B152" s="483" t="n"/>
      <c r="C152" s="55" t="n"/>
      <c r="D152" s="55" t="n"/>
      <c r="E152" s="55" t="n"/>
      <c r="F152" s="55" t="n"/>
      <c r="G152" s="69" t="n"/>
      <c r="H152" s="69" t="n"/>
      <c r="I152" s="55" t="n"/>
      <c r="J152" s="55" t="n"/>
      <c r="K152" s="55" t="n"/>
      <c r="L152" s="55">
        <f>J152-K152</f>
        <v/>
      </c>
      <c r="M152" s="55" t="n"/>
      <c r="N152" s="55">
        <f>P152+Q152+R152+S152</f>
        <v/>
      </c>
      <c r="O152" s="57">
        <f>Q152+V152+Y152+AB152+AE152+AH152+AK152+AN152+AQ152+AT152+AW152+AZ152+BC152</f>
        <v/>
      </c>
      <c r="P152" s="58" t="n"/>
      <c r="Q152" s="59">
        <f>L152-S152-R152-P152</f>
        <v/>
      </c>
      <c r="R152" s="60" t="n"/>
      <c r="S152" s="61" t="n"/>
      <c r="T152" s="55" t="n"/>
      <c r="U152" s="55" t="n"/>
      <c r="V152" s="55" t="n"/>
      <c r="W152" s="55" t="n"/>
      <c r="X152" s="55" t="n"/>
      <c r="Y152" s="55" t="n"/>
      <c r="Z152" s="55" t="n"/>
      <c r="AA152" s="55" t="n"/>
      <c r="AB152" s="55" t="n"/>
      <c r="AC152" s="55" t="n"/>
      <c r="AD152" s="55" t="n"/>
      <c r="AE152" s="55" t="n"/>
      <c r="AF152" s="55" t="n"/>
      <c r="AG152" s="55" t="n"/>
      <c r="AH152" s="55" t="n"/>
      <c r="AI152" s="55" t="n"/>
      <c r="AJ152" s="55" t="n"/>
      <c r="AK152" s="55" t="n"/>
      <c r="AL152" s="55" t="n"/>
      <c r="AM152" s="55" t="n"/>
      <c r="AN152" s="55" t="n"/>
      <c r="AO152" s="55" t="n"/>
      <c r="AP152" s="55" t="n"/>
      <c r="AQ152" s="55" t="n"/>
      <c r="AR152" s="55" t="n"/>
      <c r="AS152" s="55" t="n"/>
      <c r="AT152" s="55" t="n"/>
      <c r="AU152" s="55" t="n"/>
      <c r="AV152" s="55" t="n"/>
      <c r="AW152" s="55" t="n"/>
      <c r="AX152" s="55" t="n"/>
      <c r="AY152" s="55" t="n"/>
      <c r="AZ152" s="55" t="n"/>
      <c r="BA152" s="55" t="n"/>
      <c r="BB152" s="55" t="n"/>
      <c r="BC152" s="55" t="n"/>
    </row>
    <row r="153" ht="11.4" customHeight="1">
      <c r="A153" s="55" t="n"/>
      <c r="B153" s="483" t="n"/>
      <c r="C153" s="55" t="n"/>
      <c r="D153" s="55" t="n"/>
      <c r="E153" s="55" t="n"/>
      <c r="F153" s="55" t="n"/>
      <c r="G153" s="69" t="n"/>
      <c r="H153" s="69" t="n"/>
      <c r="I153" s="55" t="n"/>
      <c r="J153" s="55" t="n"/>
      <c r="K153" s="55" t="n"/>
      <c r="L153" s="55">
        <f>J153-K153</f>
        <v/>
      </c>
      <c r="M153" s="55" t="n"/>
      <c r="N153" s="55">
        <f>P153+Q153+R153+S153</f>
        <v/>
      </c>
      <c r="O153" s="57">
        <f>Q153+V153+Y153+AB153+AE153+AH153+AK153+AN153+AQ153+AT153+AW153+AZ153+BC153</f>
        <v/>
      </c>
      <c r="P153" s="58" t="n"/>
      <c r="Q153" s="59">
        <f>L153-S153-R153-P153</f>
        <v/>
      </c>
      <c r="R153" s="60" t="n"/>
      <c r="S153" s="61" t="n"/>
      <c r="T153" s="55" t="n"/>
      <c r="U153" s="55" t="n"/>
      <c r="V153" s="55" t="n"/>
      <c r="W153" s="55" t="n"/>
      <c r="X153" s="55" t="n"/>
      <c r="Y153" s="55" t="n"/>
      <c r="Z153" s="55" t="n"/>
      <c r="AA153" s="55" t="n"/>
      <c r="AB153" s="55" t="n"/>
      <c r="AC153" s="55" t="n"/>
      <c r="AD153" s="55" t="n"/>
      <c r="AE153" s="55" t="n"/>
      <c r="AF153" s="55" t="n"/>
      <c r="AG153" s="55" t="n"/>
      <c r="AH153" s="55" t="n"/>
      <c r="AI153" s="55" t="n"/>
      <c r="AJ153" s="55" t="n"/>
      <c r="AK153" s="55" t="n"/>
      <c r="AL153" s="55" t="n"/>
      <c r="AM153" s="55" t="n"/>
      <c r="AN153" s="55" t="n"/>
      <c r="AO153" s="55" t="n"/>
      <c r="AP153" s="55" t="n"/>
      <c r="AQ153" s="55" t="n"/>
      <c r="AR153" s="55" t="n"/>
      <c r="AS153" s="55" t="n"/>
      <c r="AT153" s="55" t="n"/>
      <c r="AU153" s="55" t="n"/>
      <c r="AV153" s="55" t="n"/>
      <c r="AW153" s="55" t="n"/>
      <c r="AX153" s="55" t="n"/>
      <c r="AY153" s="55" t="n"/>
      <c r="AZ153" s="55" t="n"/>
      <c r="BA153" s="55" t="n"/>
      <c r="BB153" s="55" t="n"/>
      <c r="BC153" s="55" t="n"/>
    </row>
    <row r="154" ht="11.4" customHeight="1">
      <c r="A154" s="55" t="n"/>
      <c r="B154" s="483" t="n"/>
      <c r="C154" s="55" t="n"/>
      <c r="D154" s="55" t="n"/>
      <c r="E154" s="55" t="n"/>
      <c r="F154" s="55" t="n"/>
      <c r="G154" s="69" t="n"/>
      <c r="H154" s="69" t="n"/>
      <c r="I154" s="55" t="n"/>
      <c r="J154" s="55" t="n"/>
      <c r="K154" s="55" t="n"/>
      <c r="L154" s="55">
        <f>J154-K154</f>
        <v/>
      </c>
      <c r="M154" s="55" t="n"/>
      <c r="N154" s="55">
        <f>P154+Q154+R154+S154</f>
        <v/>
      </c>
      <c r="O154" s="57">
        <f>Q154+V154+Y154+AB154+AE154+AH154+AK154+AN154+AQ154+AT154+AW154+AZ154+BC154</f>
        <v/>
      </c>
      <c r="P154" s="58" t="n"/>
      <c r="Q154" s="59">
        <f>L154-S154-R154-P154</f>
        <v/>
      </c>
      <c r="R154" s="60" t="n"/>
      <c r="S154" s="61" t="n"/>
      <c r="T154" s="55" t="n"/>
      <c r="U154" s="55" t="n"/>
      <c r="V154" s="55" t="n"/>
      <c r="W154" s="55" t="n"/>
      <c r="X154" s="55" t="n"/>
      <c r="Y154" s="55" t="n"/>
      <c r="Z154" s="55" t="n"/>
      <c r="AA154" s="55" t="n"/>
      <c r="AB154" s="55" t="n"/>
      <c r="AC154" s="55" t="n"/>
      <c r="AD154" s="55" t="n"/>
      <c r="AE154" s="55" t="n"/>
      <c r="AF154" s="55" t="n"/>
      <c r="AG154" s="55" t="n"/>
      <c r="AH154" s="55" t="n"/>
      <c r="AI154" s="55" t="n"/>
      <c r="AJ154" s="55" t="n"/>
      <c r="AK154" s="55" t="n"/>
      <c r="AL154" s="55" t="n"/>
      <c r="AM154" s="55" t="n"/>
      <c r="AN154" s="55" t="n"/>
      <c r="AO154" s="55" t="n"/>
      <c r="AP154" s="55" t="n"/>
      <c r="AQ154" s="55" t="n"/>
      <c r="AR154" s="55" t="n"/>
      <c r="AS154" s="55" t="n"/>
      <c r="AT154" s="55" t="n"/>
      <c r="AU154" s="55" t="n"/>
      <c r="AV154" s="55" t="n"/>
      <c r="AW154" s="55" t="n"/>
      <c r="AX154" s="55" t="n"/>
      <c r="AY154" s="55" t="n"/>
      <c r="AZ154" s="55" t="n"/>
      <c r="BA154" s="55" t="n"/>
      <c r="BB154" s="55" t="n"/>
      <c r="BC154" s="55" t="n"/>
    </row>
    <row r="155" ht="11.4" customHeight="1">
      <c r="A155" s="55" t="n"/>
      <c r="B155" s="483" t="n"/>
      <c r="C155" s="55" t="n"/>
      <c r="D155" s="55" t="n"/>
      <c r="E155" s="55" t="n"/>
      <c r="F155" s="55" t="n"/>
      <c r="G155" s="69" t="n"/>
      <c r="H155" s="69" t="n"/>
      <c r="I155" s="55" t="n"/>
      <c r="J155" s="55" t="n"/>
      <c r="K155" s="55" t="n"/>
      <c r="L155" s="55">
        <f>J155-K155</f>
        <v/>
      </c>
      <c r="M155" s="55" t="n"/>
      <c r="N155" s="55">
        <f>P155+Q155+R155+S155</f>
        <v/>
      </c>
      <c r="O155" s="57">
        <f>Q155+V155+Y155+AB155+AE155+AH155+AK155+AN155+AQ155+AT155+AW155+AZ155+BC155</f>
        <v/>
      </c>
      <c r="P155" s="58" t="n"/>
      <c r="Q155" s="59">
        <f>L155-S155-R155-P155</f>
        <v/>
      </c>
      <c r="R155" s="60" t="n"/>
      <c r="S155" s="61" t="n"/>
      <c r="T155" s="55" t="n"/>
      <c r="U155" s="55" t="n"/>
      <c r="V155" s="55" t="n"/>
      <c r="W155" s="55" t="n"/>
      <c r="X155" s="55" t="n"/>
      <c r="Y155" s="55" t="n"/>
      <c r="Z155" s="55" t="n"/>
      <c r="AA155" s="55" t="n"/>
      <c r="AB155" s="55" t="n"/>
      <c r="AC155" s="55" t="n"/>
      <c r="AD155" s="55" t="n"/>
      <c r="AE155" s="55" t="n"/>
      <c r="AF155" s="55" t="n"/>
      <c r="AG155" s="55" t="n"/>
      <c r="AH155" s="55" t="n"/>
      <c r="AI155" s="55" t="n"/>
      <c r="AJ155" s="55" t="n"/>
      <c r="AK155" s="55" t="n"/>
      <c r="AL155" s="55" t="n"/>
      <c r="AM155" s="55" t="n"/>
      <c r="AN155" s="55" t="n"/>
      <c r="AO155" s="55" t="n"/>
      <c r="AP155" s="55" t="n"/>
      <c r="AQ155" s="55" t="n"/>
      <c r="AR155" s="55" t="n"/>
      <c r="AS155" s="55" t="n"/>
      <c r="AT155" s="55" t="n"/>
      <c r="AU155" s="55" t="n"/>
      <c r="AV155" s="55" t="n"/>
      <c r="AW155" s="55" t="n"/>
      <c r="AX155" s="55" t="n"/>
      <c r="AY155" s="55" t="n"/>
      <c r="AZ155" s="55" t="n"/>
      <c r="BA155" s="55" t="n"/>
      <c r="BB155" s="55" t="n"/>
      <c r="BC155" s="55" t="n"/>
    </row>
    <row r="156" ht="11.4" customHeight="1">
      <c r="A156" s="55" t="n"/>
      <c r="B156" s="483" t="n"/>
      <c r="C156" s="55" t="n"/>
      <c r="D156" s="55" t="n"/>
      <c r="E156" s="55" t="n"/>
      <c r="F156" s="55" t="n"/>
      <c r="G156" s="69" t="n"/>
      <c r="H156" s="69" t="n"/>
      <c r="I156" s="55" t="n"/>
      <c r="J156" s="55" t="n"/>
      <c r="K156" s="55" t="n"/>
      <c r="L156" s="55">
        <f>J156-K156</f>
        <v/>
      </c>
      <c r="M156" s="55" t="n"/>
      <c r="N156" s="55">
        <f>P156+Q156+R156+S156</f>
        <v/>
      </c>
      <c r="O156" s="57">
        <f>Q156+V156+Y156+AB156+AE156+AH156+AK156+AN156+AQ156+AT156+AW156+AZ156+BC156</f>
        <v/>
      </c>
      <c r="P156" s="58" t="n"/>
      <c r="Q156" s="59">
        <f>L156-S156-R156-P156</f>
        <v/>
      </c>
      <c r="R156" s="60" t="n"/>
      <c r="S156" s="61" t="n"/>
      <c r="T156" s="55" t="n"/>
      <c r="U156" s="55" t="n"/>
      <c r="V156" s="55" t="n"/>
      <c r="W156" s="55" t="n"/>
      <c r="X156" s="55" t="n"/>
      <c r="Y156" s="55" t="n"/>
      <c r="Z156" s="55" t="n"/>
      <c r="AA156" s="55" t="n"/>
      <c r="AB156" s="55" t="n"/>
      <c r="AC156" s="55" t="n"/>
      <c r="AD156" s="55" t="n"/>
      <c r="AE156" s="55" t="n"/>
      <c r="AF156" s="55" t="n"/>
      <c r="AG156" s="55" t="n"/>
      <c r="AH156" s="55" t="n"/>
      <c r="AI156" s="55" t="n"/>
      <c r="AJ156" s="55" t="n"/>
      <c r="AK156" s="55" t="n"/>
      <c r="AL156" s="55" t="n"/>
      <c r="AM156" s="55" t="n"/>
      <c r="AN156" s="55" t="n"/>
      <c r="AO156" s="55" t="n"/>
      <c r="AP156" s="55" t="n"/>
      <c r="AQ156" s="55" t="n"/>
      <c r="AR156" s="55" t="n"/>
      <c r="AS156" s="55" t="n"/>
      <c r="AT156" s="55" t="n"/>
      <c r="AU156" s="55" t="n"/>
      <c r="AV156" s="55" t="n"/>
      <c r="AW156" s="55" t="n"/>
      <c r="AX156" s="55" t="n"/>
      <c r="AY156" s="55" t="n"/>
      <c r="AZ156" s="55" t="n"/>
      <c r="BA156" s="55" t="n"/>
      <c r="BB156" s="55" t="n"/>
      <c r="BC156" s="55" t="n"/>
    </row>
    <row r="157" ht="11.4" customHeight="1">
      <c r="A157" s="55" t="n"/>
      <c r="B157" s="483" t="n"/>
      <c r="C157" s="55" t="n"/>
      <c r="D157" s="55" t="n"/>
      <c r="E157" s="55" t="n"/>
      <c r="F157" s="55" t="n"/>
      <c r="G157" s="69" t="n"/>
      <c r="H157" s="69" t="n"/>
      <c r="I157" s="55" t="n"/>
      <c r="J157" s="55" t="n"/>
      <c r="K157" s="55" t="n"/>
      <c r="L157" s="55">
        <f>J157-K157</f>
        <v/>
      </c>
      <c r="M157" s="55" t="n"/>
      <c r="N157" s="55">
        <f>P157+Q157+R157+S157</f>
        <v/>
      </c>
      <c r="O157" s="57">
        <f>Q157+V157+Y157+AB157+AE157+AH157+AK157+AN157+AQ157+AT157+AW157+AZ157+BC157</f>
        <v/>
      </c>
      <c r="P157" s="58" t="n"/>
      <c r="Q157" s="59">
        <f>L157-S157-R157-P157</f>
        <v/>
      </c>
      <c r="R157" s="60" t="n"/>
      <c r="S157" s="61" t="n"/>
      <c r="T157" s="55" t="n"/>
      <c r="U157" s="55" t="n"/>
      <c r="V157" s="55" t="n"/>
      <c r="W157" s="55" t="n"/>
      <c r="X157" s="55" t="n"/>
      <c r="Y157" s="55" t="n"/>
      <c r="Z157" s="55" t="n"/>
      <c r="AA157" s="55" t="n"/>
      <c r="AB157" s="55" t="n"/>
      <c r="AC157" s="55" t="n"/>
      <c r="AD157" s="55" t="n"/>
      <c r="AE157" s="55" t="n"/>
      <c r="AF157" s="55" t="n"/>
      <c r="AG157" s="55" t="n"/>
      <c r="AH157" s="55" t="n"/>
      <c r="AI157" s="55" t="n"/>
      <c r="AJ157" s="55" t="n"/>
      <c r="AK157" s="55" t="n"/>
      <c r="AL157" s="55" t="n"/>
      <c r="AM157" s="55" t="n"/>
      <c r="AN157" s="55" t="n"/>
      <c r="AO157" s="55" t="n"/>
      <c r="AP157" s="55" t="n"/>
      <c r="AQ157" s="55" t="n"/>
      <c r="AR157" s="55" t="n"/>
      <c r="AS157" s="55" t="n"/>
      <c r="AT157" s="55" t="n"/>
      <c r="AU157" s="55" t="n"/>
      <c r="AV157" s="55" t="n"/>
      <c r="AW157" s="55" t="n"/>
      <c r="AX157" s="55" t="n"/>
      <c r="AY157" s="55" t="n"/>
      <c r="AZ157" s="55" t="n"/>
      <c r="BA157" s="55" t="n"/>
      <c r="BB157" s="55" t="n"/>
      <c r="BC157" s="55" t="n"/>
    </row>
    <row r="158" ht="11.4" customHeight="1">
      <c r="A158" s="55" t="n"/>
      <c r="B158" s="483" t="n"/>
      <c r="C158" s="55" t="n"/>
      <c r="D158" s="55" t="n"/>
      <c r="E158" s="55" t="n"/>
      <c r="F158" s="55" t="n"/>
      <c r="G158" s="69" t="n"/>
      <c r="H158" s="69" t="n"/>
      <c r="I158" s="55" t="n"/>
      <c r="J158" s="55" t="n"/>
      <c r="K158" s="55" t="n"/>
      <c r="L158" s="55">
        <f>J158-K158</f>
        <v/>
      </c>
      <c r="M158" s="55" t="n"/>
      <c r="N158" s="55">
        <f>P158+Q158+R158+S158</f>
        <v/>
      </c>
      <c r="O158" s="57">
        <f>Q158+V158+Y158+AB158+AE158+AH158+AK158+AN158+AQ158+AT158+AW158+AZ158+BC158</f>
        <v/>
      </c>
      <c r="P158" s="58" t="n"/>
      <c r="Q158" s="59">
        <f>L158-S158-R158-P158</f>
        <v/>
      </c>
      <c r="R158" s="60" t="n"/>
      <c r="S158" s="61" t="n"/>
      <c r="T158" s="55" t="n"/>
      <c r="U158" s="55" t="n"/>
      <c r="V158" s="55" t="n"/>
      <c r="W158" s="55" t="n"/>
      <c r="X158" s="55" t="n"/>
      <c r="Y158" s="55" t="n"/>
      <c r="Z158" s="55" t="n"/>
      <c r="AA158" s="55" t="n"/>
      <c r="AB158" s="55" t="n"/>
      <c r="AC158" s="55" t="n"/>
      <c r="AD158" s="55" t="n"/>
      <c r="AE158" s="55" t="n"/>
      <c r="AF158" s="55" t="n"/>
      <c r="AG158" s="55" t="n"/>
      <c r="AH158" s="55" t="n"/>
      <c r="AI158" s="55" t="n"/>
      <c r="AJ158" s="55" t="n"/>
      <c r="AK158" s="55" t="n"/>
      <c r="AL158" s="55" t="n"/>
      <c r="AM158" s="55" t="n"/>
      <c r="AN158" s="55" t="n"/>
      <c r="AO158" s="55" t="n"/>
      <c r="AP158" s="55" t="n"/>
      <c r="AQ158" s="55" t="n"/>
      <c r="AR158" s="55" t="n"/>
      <c r="AS158" s="55" t="n"/>
      <c r="AT158" s="55" t="n"/>
      <c r="AU158" s="55" t="n"/>
      <c r="AV158" s="55" t="n"/>
      <c r="AW158" s="55" t="n"/>
      <c r="AX158" s="55" t="n"/>
      <c r="AY158" s="55" t="n"/>
      <c r="AZ158" s="55" t="n"/>
      <c r="BA158" s="55" t="n"/>
      <c r="BB158" s="55" t="n"/>
      <c r="BC158" s="55" t="n"/>
    </row>
    <row r="159" ht="11.4" customHeight="1">
      <c r="A159" s="55" t="n"/>
      <c r="B159" s="483" t="n"/>
      <c r="C159" s="55" t="n"/>
      <c r="D159" s="55" t="n"/>
      <c r="E159" s="55" t="n"/>
      <c r="F159" s="55" t="n"/>
      <c r="G159" s="69" t="n"/>
      <c r="H159" s="69" t="n"/>
      <c r="I159" s="55" t="n"/>
      <c r="J159" s="55" t="n"/>
      <c r="K159" s="55" t="n"/>
      <c r="L159" s="55">
        <f>J159-K159</f>
        <v/>
      </c>
      <c r="M159" s="55" t="n"/>
      <c r="N159" s="55">
        <f>P159+Q159+R159+S159</f>
        <v/>
      </c>
      <c r="O159" s="57">
        <f>Q159+V159+Y159+AB159+AE159+AH159+AK159+AN159+AQ159+AT159+AW159+AZ159+BC159</f>
        <v/>
      </c>
      <c r="P159" s="58" t="n"/>
      <c r="Q159" s="59">
        <f>L159-S159-R159-P159</f>
        <v/>
      </c>
      <c r="R159" s="60" t="n"/>
      <c r="S159" s="61" t="n"/>
      <c r="T159" s="55" t="n"/>
      <c r="U159" s="55" t="n"/>
      <c r="V159" s="55" t="n"/>
      <c r="W159" s="55" t="n"/>
      <c r="X159" s="55" t="n"/>
      <c r="Y159" s="55" t="n"/>
      <c r="Z159" s="55" t="n"/>
      <c r="AA159" s="55" t="n"/>
      <c r="AB159" s="55" t="n"/>
      <c r="AC159" s="55" t="n"/>
      <c r="AD159" s="55" t="n"/>
      <c r="AE159" s="55" t="n"/>
      <c r="AF159" s="55" t="n"/>
      <c r="AG159" s="55" t="n"/>
      <c r="AH159" s="55" t="n"/>
      <c r="AI159" s="55" t="n"/>
      <c r="AJ159" s="55" t="n"/>
      <c r="AK159" s="55" t="n"/>
      <c r="AL159" s="55" t="n"/>
      <c r="AM159" s="55" t="n"/>
      <c r="AN159" s="55" t="n"/>
      <c r="AO159" s="55" t="n"/>
      <c r="AP159" s="55" t="n"/>
      <c r="AQ159" s="55" t="n"/>
      <c r="AR159" s="55" t="n"/>
      <c r="AS159" s="55" t="n"/>
      <c r="AT159" s="55" t="n"/>
      <c r="AU159" s="55" t="n"/>
      <c r="AV159" s="55" t="n"/>
      <c r="AW159" s="55" t="n"/>
      <c r="AX159" s="55" t="n"/>
      <c r="AY159" s="55" t="n"/>
      <c r="AZ159" s="55" t="n"/>
      <c r="BA159" s="55" t="n"/>
      <c r="BB159" s="55" t="n"/>
      <c r="BC159" s="55" t="n"/>
    </row>
    <row r="160" ht="11.4" customHeight="1">
      <c r="A160" s="55" t="n"/>
      <c r="B160" s="483" t="n"/>
      <c r="C160" s="55" t="n"/>
      <c r="D160" s="55" t="n"/>
      <c r="E160" s="55" t="n"/>
      <c r="F160" s="55" t="n"/>
      <c r="G160" s="69" t="n"/>
      <c r="H160" s="69" t="n"/>
      <c r="I160" s="55" t="n"/>
      <c r="J160" s="55" t="n"/>
      <c r="K160" s="55" t="n"/>
      <c r="L160" s="55">
        <f>J160-K160</f>
        <v/>
      </c>
      <c r="M160" s="55" t="n"/>
      <c r="N160" s="55">
        <f>P160+Q160+R160+S160</f>
        <v/>
      </c>
      <c r="O160" s="57">
        <f>Q160+V160+Y160+AB160+AE160+AH160+AK160+AN160+AQ160+AT160+AW160+AZ160+BC160</f>
        <v/>
      </c>
      <c r="P160" s="58" t="n"/>
      <c r="Q160" s="59">
        <f>L160-S160-R160-P160</f>
        <v/>
      </c>
      <c r="R160" s="60" t="n"/>
      <c r="S160" s="61" t="n"/>
      <c r="T160" s="55" t="n"/>
      <c r="U160" s="55" t="n"/>
      <c r="V160" s="55" t="n"/>
      <c r="W160" s="55" t="n"/>
      <c r="X160" s="55" t="n"/>
      <c r="Y160" s="55" t="n"/>
      <c r="Z160" s="55" t="n"/>
      <c r="AA160" s="55" t="n"/>
      <c r="AB160" s="55" t="n"/>
      <c r="AC160" s="55" t="n"/>
      <c r="AD160" s="55" t="n"/>
      <c r="AE160" s="55" t="n"/>
      <c r="AF160" s="55" t="n"/>
      <c r="AG160" s="55" t="n"/>
      <c r="AH160" s="55" t="n"/>
      <c r="AI160" s="55" t="n"/>
      <c r="AJ160" s="55" t="n"/>
      <c r="AK160" s="55" t="n"/>
      <c r="AL160" s="55" t="n"/>
      <c r="AM160" s="55" t="n"/>
      <c r="AN160" s="55" t="n"/>
      <c r="AO160" s="55" t="n"/>
      <c r="AP160" s="55" t="n"/>
      <c r="AQ160" s="55" t="n"/>
      <c r="AR160" s="55" t="n"/>
      <c r="AS160" s="55" t="n"/>
      <c r="AT160" s="55" t="n"/>
      <c r="AU160" s="55" t="n"/>
      <c r="AV160" s="55" t="n"/>
      <c r="AW160" s="55" t="n"/>
      <c r="AX160" s="55" t="n"/>
      <c r="AY160" s="55" t="n"/>
      <c r="AZ160" s="55" t="n"/>
      <c r="BA160" s="55" t="n"/>
      <c r="BB160" s="55" t="n"/>
      <c r="BC160" s="55" t="n"/>
    </row>
    <row r="161" ht="11.4" customHeight="1">
      <c r="A161" s="55" t="n"/>
      <c r="B161" s="483" t="n"/>
      <c r="C161" s="55" t="n"/>
      <c r="D161" s="55" t="n"/>
      <c r="E161" s="55" t="n"/>
      <c r="F161" s="55" t="n"/>
      <c r="G161" s="69" t="n"/>
      <c r="H161" s="69" t="n"/>
      <c r="I161" s="55" t="n"/>
      <c r="J161" s="55" t="n"/>
      <c r="K161" s="55" t="n"/>
      <c r="L161" s="55">
        <f>J161-K161</f>
        <v/>
      </c>
      <c r="M161" s="55" t="n"/>
      <c r="N161" s="55">
        <f>P161+Q161+R161+S161</f>
        <v/>
      </c>
      <c r="O161" s="57">
        <f>Q161+V161+Y161+AB161+AE161+AH161+AK161+AN161+AQ161+AT161+AW161+AZ161+BC161</f>
        <v/>
      </c>
      <c r="P161" s="58" t="n"/>
      <c r="Q161" s="59">
        <f>L161-S161-R161-P161</f>
        <v/>
      </c>
      <c r="R161" s="60" t="n"/>
      <c r="S161" s="61" t="n"/>
      <c r="T161" s="55" t="n"/>
      <c r="U161" s="55" t="n"/>
      <c r="V161" s="55" t="n"/>
      <c r="W161" s="55" t="n"/>
      <c r="X161" s="55" t="n"/>
      <c r="Y161" s="55" t="n"/>
      <c r="Z161" s="55" t="n"/>
      <c r="AA161" s="55" t="n"/>
      <c r="AB161" s="55" t="n"/>
      <c r="AC161" s="55" t="n"/>
      <c r="AD161" s="55" t="n"/>
      <c r="AE161" s="55" t="n"/>
      <c r="AF161" s="55" t="n"/>
      <c r="AG161" s="55" t="n"/>
      <c r="AH161" s="55" t="n"/>
      <c r="AI161" s="55" t="n"/>
      <c r="AJ161" s="55" t="n"/>
      <c r="AK161" s="55" t="n"/>
      <c r="AL161" s="55" t="n"/>
      <c r="AM161" s="55" t="n"/>
      <c r="AN161" s="55" t="n"/>
      <c r="AO161" s="55" t="n"/>
      <c r="AP161" s="55" t="n"/>
      <c r="AQ161" s="55" t="n"/>
      <c r="AR161" s="55" t="n"/>
      <c r="AS161" s="55" t="n"/>
      <c r="AT161" s="55" t="n"/>
      <c r="AU161" s="55" t="n"/>
      <c r="AV161" s="55" t="n"/>
      <c r="AW161" s="55" t="n"/>
      <c r="AX161" s="55" t="n"/>
      <c r="AY161" s="55" t="n"/>
      <c r="AZ161" s="55" t="n"/>
      <c r="BA161" s="55" t="n"/>
      <c r="BB161" s="55" t="n"/>
      <c r="BC161" s="55" t="n"/>
    </row>
    <row r="162" ht="11.4" customHeight="1">
      <c r="A162" s="55" t="n"/>
      <c r="B162" s="483" t="n"/>
      <c r="C162" s="55" t="n"/>
      <c r="D162" s="55" t="n"/>
      <c r="E162" s="55" t="n"/>
      <c r="F162" s="55" t="n"/>
      <c r="G162" s="69" t="n"/>
      <c r="H162" s="69" t="n"/>
      <c r="I162" s="55" t="n"/>
      <c r="J162" s="55" t="n"/>
      <c r="K162" s="55" t="n"/>
      <c r="L162" s="55">
        <f>J162-K162</f>
        <v/>
      </c>
      <c r="M162" s="55" t="n"/>
      <c r="N162" s="55">
        <f>P162+Q162+R162+S162</f>
        <v/>
      </c>
      <c r="O162" s="57">
        <f>Q162+V162+Y162+AB162+AE162+AH162+AK162+AN162+AQ162+AT162+AW162+AZ162+BC162</f>
        <v/>
      </c>
      <c r="P162" s="58" t="n"/>
      <c r="Q162" s="59">
        <f>L162-S162-R162-P162</f>
        <v/>
      </c>
      <c r="R162" s="60" t="n"/>
      <c r="S162" s="61" t="n"/>
      <c r="T162" s="55" t="n"/>
      <c r="U162" s="55" t="n"/>
      <c r="V162" s="55" t="n"/>
      <c r="W162" s="55" t="n"/>
      <c r="X162" s="55" t="n"/>
      <c r="Y162" s="55" t="n"/>
      <c r="Z162" s="55" t="n"/>
      <c r="AA162" s="55" t="n"/>
      <c r="AB162" s="55" t="n"/>
      <c r="AC162" s="55" t="n"/>
      <c r="AD162" s="55" t="n"/>
      <c r="AE162" s="55" t="n"/>
      <c r="AF162" s="55" t="n"/>
      <c r="AG162" s="55" t="n"/>
      <c r="AH162" s="55" t="n"/>
      <c r="AI162" s="55" t="n"/>
      <c r="AJ162" s="55" t="n"/>
      <c r="AK162" s="55" t="n"/>
      <c r="AL162" s="55" t="n"/>
      <c r="AM162" s="55" t="n"/>
      <c r="AN162" s="55" t="n"/>
      <c r="AO162" s="55" t="n"/>
      <c r="AP162" s="55" t="n"/>
      <c r="AQ162" s="55" t="n"/>
      <c r="AR162" s="55" t="n"/>
      <c r="AS162" s="55" t="n"/>
      <c r="AT162" s="55" t="n"/>
      <c r="AU162" s="55" t="n"/>
      <c r="AV162" s="55" t="n"/>
      <c r="AW162" s="55" t="n"/>
      <c r="AX162" s="55" t="n"/>
      <c r="AY162" s="55" t="n"/>
      <c r="AZ162" s="55" t="n"/>
      <c r="BA162" s="55" t="n"/>
      <c r="BB162" s="55" t="n"/>
      <c r="BC162" s="55" t="n"/>
    </row>
    <row r="163" ht="11.4" customHeight="1">
      <c r="A163" s="55" t="n"/>
      <c r="B163" s="483" t="n"/>
      <c r="C163" s="55" t="n"/>
      <c r="D163" s="55" t="n"/>
      <c r="E163" s="55" t="n"/>
      <c r="F163" s="55" t="n"/>
      <c r="G163" s="69" t="n"/>
      <c r="H163" s="69" t="n"/>
      <c r="I163" s="55" t="n"/>
      <c r="J163" s="55" t="n"/>
      <c r="K163" s="55" t="n"/>
      <c r="L163" s="55">
        <f>J163-K163</f>
        <v/>
      </c>
      <c r="M163" s="55" t="n"/>
      <c r="N163" s="55">
        <f>P163+Q163+R163+S163</f>
        <v/>
      </c>
      <c r="O163" s="57">
        <f>Q163+V163+Y163+AB163+AE163+AH163+AK163+AN163+AQ163+AT163+AW163+AZ163+BC163</f>
        <v/>
      </c>
      <c r="P163" s="58" t="n"/>
      <c r="Q163" s="59">
        <f>L163-S163-R163-P163</f>
        <v/>
      </c>
      <c r="R163" s="60" t="n"/>
      <c r="S163" s="61" t="n"/>
      <c r="T163" s="55" t="n"/>
      <c r="U163" s="55" t="n"/>
      <c r="V163" s="55" t="n"/>
      <c r="W163" s="55" t="n"/>
      <c r="X163" s="55" t="n"/>
      <c r="Y163" s="55" t="n"/>
      <c r="Z163" s="55" t="n"/>
      <c r="AA163" s="55" t="n"/>
      <c r="AB163" s="55" t="n"/>
      <c r="AC163" s="55" t="n"/>
      <c r="AD163" s="55" t="n"/>
      <c r="AE163" s="55" t="n"/>
      <c r="AF163" s="55" t="n"/>
      <c r="AG163" s="55" t="n"/>
      <c r="AH163" s="55" t="n"/>
      <c r="AI163" s="55" t="n"/>
      <c r="AJ163" s="55" t="n"/>
      <c r="AK163" s="55" t="n"/>
      <c r="AL163" s="55" t="n"/>
      <c r="AM163" s="55" t="n"/>
      <c r="AN163" s="55" t="n"/>
      <c r="AO163" s="55" t="n"/>
      <c r="AP163" s="55" t="n"/>
      <c r="AQ163" s="55" t="n"/>
      <c r="AR163" s="55" t="n"/>
      <c r="AS163" s="55" t="n"/>
      <c r="AT163" s="55" t="n"/>
      <c r="AU163" s="55" t="n"/>
      <c r="AV163" s="55" t="n"/>
      <c r="AW163" s="55" t="n"/>
      <c r="AX163" s="55" t="n"/>
      <c r="AY163" s="55" t="n"/>
      <c r="AZ163" s="55" t="n"/>
      <c r="BA163" s="55" t="n"/>
      <c r="BB163" s="55" t="n"/>
      <c r="BC163" s="55" t="n"/>
    </row>
    <row r="164" ht="11.4" customHeight="1">
      <c r="A164" s="55" t="n"/>
      <c r="B164" s="483" t="n"/>
      <c r="C164" s="55" t="n"/>
      <c r="D164" s="55" t="n"/>
      <c r="E164" s="55" t="n"/>
      <c r="F164" s="55" t="n"/>
      <c r="G164" s="69" t="n"/>
      <c r="H164" s="69" t="n"/>
      <c r="I164" s="55" t="n"/>
      <c r="J164" s="55" t="n"/>
      <c r="K164" s="55" t="n"/>
      <c r="L164" s="55">
        <f>J164-K164</f>
        <v/>
      </c>
      <c r="M164" s="55" t="n"/>
      <c r="N164" s="55">
        <f>P164+Q164+R164+S164</f>
        <v/>
      </c>
      <c r="O164" s="57">
        <f>Q164+V164+Y164+AB164+AE164+AH164+AK164+AN164+AQ164+AT164+AW164+AZ164+BC164</f>
        <v/>
      </c>
      <c r="P164" s="58" t="n"/>
      <c r="Q164" s="59">
        <f>L164-S164-R164-P164</f>
        <v/>
      </c>
      <c r="R164" s="60" t="n"/>
      <c r="S164" s="61" t="n"/>
      <c r="T164" s="55" t="n"/>
      <c r="U164" s="55" t="n"/>
      <c r="V164" s="55" t="n"/>
      <c r="W164" s="55" t="n"/>
      <c r="X164" s="55" t="n"/>
      <c r="Y164" s="55" t="n"/>
      <c r="Z164" s="55" t="n"/>
      <c r="AA164" s="55" t="n"/>
      <c r="AB164" s="55" t="n"/>
      <c r="AC164" s="55" t="n"/>
      <c r="AD164" s="55" t="n"/>
      <c r="AE164" s="55" t="n"/>
      <c r="AF164" s="55" t="n"/>
      <c r="AG164" s="55" t="n"/>
      <c r="AH164" s="55" t="n"/>
      <c r="AI164" s="55" t="n"/>
      <c r="AJ164" s="55" t="n"/>
      <c r="AK164" s="55" t="n"/>
      <c r="AL164" s="55" t="n"/>
      <c r="AM164" s="55" t="n"/>
      <c r="AN164" s="55" t="n"/>
      <c r="AO164" s="55" t="n"/>
      <c r="AP164" s="55" t="n"/>
      <c r="AQ164" s="55" t="n"/>
      <c r="AR164" s="55" t="n"/>
      <c r="AS164" s="55" t="n"/>
      <c r="AT164" s="55" t="n"/>
      <c r="AU164" s="55" t="n"/>
      <c r="AV164" s="55" t="n"/>
      <c r="AW164" s="55" t="n"/>
      <c r="AX164" s="55" t="n"/>
      <c r="AY164" s="55" t="n"/>
      <c r="AZ164" s="55" t="n"/>
      <c r="BA164" s="55" t="n"/>
      <c r="BB164" s="55" t="n"/>
      <c r="BC164" s="55" t="n"/>
    </row>
    <row r="165" ht="11.4" customHeight="1">
      <c r="A165" s="55" t="n"/>
      <c r="B165" s="483" t="n"/>
      <c r="C165" s="55" t="n"/>
      <c r="D165" s="55" t="n"/>
      <c r="E165" s="55" t="n"/>
      <c r="F165" s="55" t="n"/>
      <c r="G165" s="69" t="n"/>
      <c r="H165" s="69" t="n"/>
      <c r="I165" s="55" t="n"/>
      <c r="J165" s="55" t="n"/>
      <c r="K165" s="55" t="n"/>
      <c r="L165" s="55">
        <f>J165-K165</f>
        <v/>
      </c>
      <c r="M165" s="55" t="n"/>
      <c r="N165" s="55">
        <f>P165+Q165+R165+S165</f>
        <v/>
      </c>
      <c r="O165" s="57">
        <f>Q165+V165+Y165+AB165+AE165+AH165+AK165+AN165+AQ165+AT165+AW165+AZ165+BC165</f>
        <v/>
      </c>
      <c r="P165" s="58" t="n"/>
      <c r="Q165" s="59">
        <f>L165-S165-R165-P165</f>
        <v/>
      </c>
      <c r="R165" s="60" t="n"/>
      <c r="S165" s="61" t="n"/>
      <c r="T165" s="55" t="n"/>
      <c r="U165" s="55" t="n"/>
      <c r="V165" s="55" t="n"/>
      <c r="W165" s="55" t="n"/>
      <c r="X165" s="55" t="n"/>
      <c r="Y165" s="55" t="n"/>
      <c r="Z165" s="55" t="n"/>
      <c r="AA165" s="55" t="n"/>
      <c r="AB165" s="55" t="n"/>
      <c r="AC165" s="55" t="n"/>
      <c r="AD165" s="55" t="n"/>
      <c r="AE165" s="55" t="n"/>
      <c r="AF165" s="55" t="n"/>
      <c r="AG165" s="55" t="n"/>
      <c r="AH165" s="55" t="n"/>
      <c r="AI165" s="55" t="n"/>
      <c r="AJ165" s="55" t="n"/>
      <c r="AK165" s="55" t="n"/>
      <c r="AL165" s="55" t="n"/>
      <c r="AM165" s="55" t="n"/>
      <c r="AN165" s="55" t="n"/>
      <c r="AO165" s="55" t="n"/>
      <c r="AP165" s="55" t="n"/>
      <c r="AQ165" s="55" t="n"/>
      <c r="AR165" s="55" t="n"/>
      <c r="AS165" s="55" t="n"/>
      <c r="AT165" s="55" t="n"/>
      <c r="AU165" s="55" t="n"/>
      <c r="AV165" s="55" t="n"/>
      <c r="AW165" s="55" t="n"/>
      <c r="AX165" s="55" t="n"/>
      <c r="AY165" s="55" t="n"/>
      <c r="AZ165" s="55" t="n"/>
      <c r="BA165" s="55" t="n"/>
      <c r="BB165" s="55" t="n"/>
      <c r="BC165" s="55" t="n"/>
    </row>
    <row r="166" ht="11.4" customHeight="1">
      <c r="A166" s="55" t="n"/>
      <c r="B166" s="483" t="n"/>
      <c r="C166" s="55" t="n"/>
      <c r="D166" s="55" t="n"/>
      <c r="E166" s="55" t="n"/>
      <c r="F166" s="55" t="n"/>
      <c r="G166" s="69" t="n"/>
      <c r="H166" s="69" t="n"/>
      <c r="I166" s="55" t="n"/>
      <c r="J166" s="55" t="n"/>
      <c r="K166" s="55" t="n"/>
      <c r="L166" s="55">
        <f>J166-K166</f>
        <v/>
      </c>
      <c r="M166" s="55" t="n"/>
      <c r="N166" s="55">
        <f>P166+Q166+R166+S166</f>
        <v/>
      </c>
      <c r="O166" s="57">
        <f>Q166+V166+Y166+AB166+AE166+AH166+AK166+AN166+AQ166+AT166+AW166+AZ166+BC166</f>
        <v/>
      </c>
      <c r="P166" s="58" t="n"/>
      <c r="Q166" s="59">
        <f>L166-S166-R166-P166</f>
        <v/>
      </c>
      <c r="R166" s="60" t="n"/>
      <c r="S166" s="61" t="n"/>
      <c r="T166" s="55" t="n"/>
      <c r="U166" s="55" t="n"/>
      <c r="V166" s="55" t="n"/>
      <c r="W166" s="55" t="n"/>
      <c r="X166" s="55" t="n"/>
      <c r="Y166" s="55" t="n"/>
      <c r="Z166" s="55" t="n"/>
      <c r="AA166" s="55" t="n"/>
      <c r="AB166" s="55" t="n"/>
      <c r="AC166" s="55" t="n"/>
      <c r="AD166" s="55" t="n"/>
      <c r="AE166" s="55" t="n"/>
      <c r="AF166" s="55" t="n"/>
      <c r="AG166" s="55" t="n"/>
      <c r="AH166" s="55" t="n"/>
      <c r="AI166" s="55" t="n"/>
      <c r="AJ166" s="55" t="n"/>
      <c r="AK166" s="55" t="n"/>
      <c r="AL166" s="55" t="n"/>
      <c r="AM166" s="55" t="n"/>
      <c r="AN166" s="55" t="n"/>
      <c r="AO166" s="55" t="n"/>
      <c r="AP166" s="55" t="n"/>
      <c r="AQ166" s="55" t="n"/>
      <c r="AR166" s="55" t="n"/>
      <c r="AS166" s="55" t="n"/>
      <c r="AT166" s="55" t="n"/>
      <c r="AU166" s="55" t="n"/>
      <c r="AV166" s="55" t="n"/>
      <c r="AW166" s="55" t="n"/>
      <c r="AX166" s="55" t="n"/>
      <c r="AY166" s="55" t="n"/>
      <c r="AZ166" s="55" t="n"/>
      <c r="BA166" s="55" t="n"/>
      <c r="BB166" s="55" t="n"/>
      <c r="BC166" s="55" t="n"/>
    </row>
    <row r="167" ht="11.4" customHeight="1">
      <c r="A167" s="55" t="n"/>
      <c r="B167" s="483" t="n"/>
      <c r="C167" s="55" t="n"/>
      <c r="D167" s="55" t="n"/>
      <c r="E167" s="55" t="n"/>
      <c r="F167" s="55" t="n"/>
      <c r="G167" s="69" t="n"/>
      <c r="H167" s="69" t="n"/>
      <c r="I167" s="55" t="n"/>
      <c r="J167" s="55" t="n"/>
      <c r="K167" s="55" t="n"/>
      <c r="L167" s="55">
        <f>J167-K167</f>
        <v/>
      </c>
      <c r="M167" s="55" t="n"/>
      <c r="N167" s="55">
        <f>P167+Q167+R167+S167</f>
        <v/>
      </c>
      <c r="O167" s="57">
        <f>Q167+V167+Y167+AB167+AE167+AH167+AK167+AN167+AQ167+AT167+AW167+AZ167+BC167</f>
        <v/>
      </c>
      <c r="P167" s="58" t="n"/>
      <c r="Q167" s="59">
        <f>L167-S167-R167-P167</f>
        <v/>
      </c>
      <c r="R167" s="60" t="n"/>
      <c r="S167" s="61" t="n"/>
      <c r="T167" s="55" t="n"/>
      <c r="U167" s="55" t="n"/>
      <c r="V167" s="55" t="n"/>
      <c r="W167" s="55" t="n"/>
      <c r="X167" s="55" t="n"/>
      <c r="Y167" s="55" t="n"/>
      <c r="Z167" s="55" t="n"/>
      <c r="AA167" s="55" t="n"/>
      <c r="AB167" s="55" t="n"/>
      <c r="AC167" s="55" t="n"/>
      <c r="AD167" s="55" t="n"/>
      <c r="AE167" s="55" t="n"/>
      <c r="AF167" s="55" t="n"/>
      <c r="AG167" s="55" t="n"/>
      <c r="AH167" s="55" t="n"/>
      <c r="AI167" s="55" t="n"/>
      <c r="AJ167" s="55" t="n"/>
      <c r="AK167" s="55" t="n"/>
      <c r="AL167" s="55" t="n"/>
      <c r="AM167" s="55" t="n"/>
      <c r="AN167" s="55" t="n"/>
      <c r="AO167" s="55" t="n"/>
      <c r="AP167" s="55" t="n"/>
      <c r="AQ167" s="55" t="n"/>
      <c r="AR167" s="55" t="n"/>
      <c r="AS167" s="55" t="n"/>
      <c r="AT167" s="55" t="n"/>
      <c r="AU167" s="55" t="n"/>
      <c r="AV167" s="55" t="n"/>
      <c r="AW167" s="55" t="n"/>
      <c r="AX167" s="55" t="n"/>
      <c r="AY167" s="55" t="n"/>
      <c r="AZ167" s="55" t="n"/>
      <c r="BA167" s="55" t="n"/>
      <c r="BB167" s="55" t="n"/>
      <c r="BC167" s="55" t="n"/>
    </row>
    <row r="168" ht="11.4" customHeight="1">
      <c r="A168" s="55" t="n"/>
      <c r="B168" s="483" t="n"/>
      <c r="C168" s="55" t="n"/>
      <c r="D168" s="55" t="n"/>
      <c r="E168" s="55" t="n"/>
      <c r="F168" s="55" t="n"/>
      <c r="G168" s="69" t="n"/>
      <c r="H168" s="69" t="n"/>
      <c r="I168" s="55" t="n"/>
      <c r="J168" s="55" t="n"/>
      <c r="K168" s="55" t="n"/>
      <c r="L168" s="55">
        <f>J168-K168</f>
        <v/>
      </c>
      <c r="M168" s="55" t="n"/>
      <c r="N168" s="55">
        <f>P168+Q168+R168+S168</f>
        <v/>
      </c>
      <c r="O168" s="57">
        <f>Q168+V168+Y168+AB168+AE168+AH168+AK168+AN168+AQ168+AT168+AW168+AZ168+BC168</f>
        <v/>
      </c>
      <c r="P168" s="58" t="n"/>
      <c r="Q168" s="59">
        <f>L168-S168-R168-P168</f>
        <v/>
      </c>
      <c r="R168" s="60" t="n"/>
      <c r="S168" s="61" t="n"/>
      <c r="T168" s="55" t="n"/>
      <c r="U168" s="55" t="n"/>
      <c r="V168" s="55" t="n"/>
      <c r="W168" s="55" t="n"/>
      <c r="X168" s="55" t="n"/>
      <c r="Y168" s="55" t="n"/>
      <c r="Z168" s="55" t="n"/>
      <c r="AA168" s="55" t="n"/>
      <c r="AB168" s="55" t="n"/>
      <c r="AC168" s="55" t="n"/>
      <c r="AD168" s="55" t="n"/>
      <c r="AE168" s="55" t="n"/>
      <c r="AF168" s="55" t="n"/>
      <c r="AG168" s="55" t="n"/>
      <c r="AH168" s="55" t="n"/>
      <c r="AI168" s="55" t="n"/>
      <c r="AJ168" s="55" t="n"/>
      <c r="AK168" s="55" t="n"/>
      <c r="AL168" s="55" t="n"/>
      <c r="AM168" s="55" t="n"/>
      <c r="AN168" s="55" t="n"/>
      <c r="AO168" s="55" t="n"/>
      <c r="AP168" s="55" t="n"/>
      <c r="AQ168" s="55" t="n"/>
      <c r="AR168" s="55" t="n"/>
      <c r="AS168" s="55" t="n"/>
      <c r="AT168" s="55" t="n"/>
      <c r="AU168" s="55" t="n"/>
      <c r="AV168" s="55" t="n"/>
      <c r="AW168" s="55" t="n"/>
      <c r="AX168" s="55" t="n"/>
      <c r="AY168" s="55" t="n"/>
      <c r="AZ168" s="55" t="n"/>
      <c r="BA168" s="55" t="n"/>
      <c r="BB168" s="55" t="n"/>
      <c r="BC168" s="55" t="n"/>
    </row>
    <row r="169" ht="11.4" customHeight="1">
      <c r="A169" s="55" t="n"/>
      <c r="B169" s="483" t="n"/>
      <c r="C169" s="55" t="n"/>
      <c r="D169" s="55" t="n"/>
      <c r="E169" s="55" t="n"/>
      <c r="F169" s="55" t="n"/>
      <c r="G169" s="69" t="n"/>
      <c r="H169" s="69" t="n"/>
      <c r="I169" s="55" t="n"/>
      <c r="J169" s="55" t="n"/>
      <c r="K169" s="55" t="n"/>
      <c r="L169" s="55">
        <f>J169-K169</f>
        <v/>
      </c>
      <c r="M169" s="55" t="n"/>
      <c r="N169" s="55">
        <f>P169+Q169+R169+S169</f>
        <v/>
      </c>
      <c r="O169" s="57">
        <f>Q169+V169+Y169+AB169+AE169+AH169+AK169+AN169+AQ169+AT169+AW169+AZ169+BC169</f>
        <v/>
      </c>
      <c r="P169" s="58" t="n"/>
      <c r="Q169" s="59">
        <f>L169-S169-R169-P169</f>
        <v/>
      </c>
      <c r="R169" s="60" t="n"/>
      <c r="S169" s="61" t="n"/>
      <c r="T169" s="55" t="n"/>
      <c r="U169" s="55" t="n"/>
      <c r="V169" s="55" t="n"/>
      <c r="W169" s="55" t="n"/>
      <c r="X169" s="55" t="n"/>
      <c r="Y169" s="55" t="n"/>
      <c r="Z169" s="55" t="n"/>
      <c r="AA169" s="55" t="n"/>
      <c r="AB169" s="55" t="n"/>
      <c r="AC169" s="55" t="n"/>
      <c r="AD169" s="55" t="n"/>
      <c r="AE169" s="55" t="n"/>
      <c r="AF169" s="55" t="n"/>
      <c r="AG169" s="55" t="n"/>
      <c r="AH169" s="55" t="n"/>
      <c r="AI169" s="55" t="n"/>
      <c r="AJ169" s="55" t="n"/>
      <c r="AK169" s="55" t="n"/>
      <c r="AL169" s="55" t="n"/>
      <c r="AM169" s="55" t="n"/>
      <c r="AN169" s="55" t="n"/>
      <c r="AO169" s="55" t="n"/>
      <c r="AP169" s="55" t="n"/>
      <c r="AQ169" s="55" t="n"/>
      <c r="AR169" s="55" t="n"/>
      <c r="AS169" s="55" t="n"/>
      <c r="AT169" s="55" t="n"/>
      <c r="AU169" s="55" t="n"/>
      <c r="AV169" s="55" t="n"/>
      <c r="AW169" s="55" t="n"/>
      <c r="AX169" s="55" t="n"/>
      <c r="AY169" s="55" t="n"/>
      <c r="AZ169" s="55" t="n"/>
      <c r="BA169" s="55" t="n"/>
      <c r="BB169" s="55" t="n"/>
      <c r="BC169" s="55" t="n"/>
    </row>
    <row r="170" ht="11.4" customHeight="1">
      <c r="A170" s="55" t="n"/>
      <c r="B170" s="483" t="n"/>
      <c r="C170" s="55" t="n"/>
      <c r="D170" s="55" t="n"/>
      <c r="E170" s="55" t="n"/>
      <c r="F170" s="55" t="n"/>
      <c r="G170" s="69" t="n"/>
      <c r="H170" s="69" t="n"/>
      <c r="I170" s="55" t="n"/>
      <c r="J170" s="55" t="n"/>
      <c r="K170" s="55" t="n"/>
      <c r="L170" s="55">
        <f>J170-K170</f>
        <v/>
      </c>
      <c r="M170" s="55" t="n"/>
      <c r="N170" s="55">
        <f>P170+Q170+R170+S170</f>
        <v/>
      </c>
      <c r="O170" s="57">
        <f>Q170+V170+Y170+AB170+AE170+AH170+AK170+AN170+AQ170+AT170+AW170+AZ170+BC170</f>
        <v/>
      </c>
      <c r="P170" s="58" t="n"/>
      <c r="Q170" s="59">
        <f>L170-S170-R170-P170</f>
        <v/>
      </c>
      <c r="R170" s="60" t="n"/>
      <c r="S170" s="61" t="n"/>
      <c r="T170" s="55" t="n"/>
      <c r="U170" s="55" t="n"/>
      <c r="V170" s="55" t="n"/>
      <c r="W170" s="55" t="n"/>
      <c r="X170" s="55" t="n"/>
      <c r="Y170" s="55" t="n"/>
      <c r="Z170" s="55" t="n"/>
      <c r="AA170" s="55" t="n"/>
      <c r="AB170" s="55" t="n"/>
      <c r="AC170" s="55" t="n"/>
      <c r="AD170" s="55" t="n"/>
      <c r="AE170" s="55" t="n"/>
      <c r="AF170" s="55" t="n"/>
      <c r="AG170" s="55" t="n"/>
      <c r="AH170" s="55" t="n"/>
      <c r="AI170" s="55" t="n"/>
      <c r="AJ170" s="55" t="n"/>
      <c r="AK170" s="55" t="n"/>
      <c r="AL170" s="55" t="n"/>
      <c r="AM170" s="55" t="n"/>
      <c r="AN170" s="55" t="n"/>
      <c r="AO170" s="55" t="n"/>
      <c r="AP170" s="55" t="n"/>
      <c r="AQ170" s="55" t="n"/>
      <c r="AR170" s="55" t="n"/>
      <c r="AS170" s="55" t="n"/>
      <c r="AT170" s="55" t="n"/>
      <c r="AU170" s="55" t="n"/>
      <c r="AV170" s="55" t="n"/>
      <c r="AW170" s="55" t="n"/>
      <c r="AX170" s="55" t="n"/>
      <c r="AY170" s="55" t="n"/>
      <c r="AZ170" s="55" t="n"/>
      <c r="BA170" s="55" t="n"/>
      <c r="BB170" s="55" t="n"/>
      <c r="BC170" s="55" t="n"/>
    </row>
    <row r="171" ht="11.4" customHeight="1">
      <c r="A171" s="55" t="n"/>
      <c r="B171" s="483" t="n"/>
      <c r="C171" s="55" t="n"/>
      <c r="D171" s="55" t="n"/>
      <c r="E171" s="55" t="n"/>
      <c r="F171" s="55" t="n"/>
      <c r="G171" s="69" t="n"/>
      <c r="H171" s="69" t="n"/>
      <c r="I171" s="55" t="n"/>
      <c r="J171" s="55" t="n"/>
      <c r="K171" s="55" t="n"/>
      <c r="L171" s="55">
        <f>J171-K171</f>
        <v/>
      </c>
      <c r="M171" s="55" t="n"/>
      <c r="N171" s="55">
        <f>P171+Q171+R171+S171</f>
        <v/>
      </c>
      <c r="O171" s="57">
        <f>Q171+V171+Y171+AB171+AE171+AH171+AK171+AN171+AQ171+AT171+AW171+AZ171+BC171</f>
        <v/>
      </c>
      <c r="P171" s="58" t="n"/>
      <c r="Q171" s="59">
        <f>L171-S171-R171-P171</f>
        <v/>
      </c>
      <c r="R171" s="60" t="n"/>
      <c r="S171" s="61" t="n"/>
      <c r="T171" s="55" t="n"/>
      <c r="U171" s="55" t="n"/>
      <c r="V171" s="55" t="n"/>
      <c r="W171" s="55" t="n"/>
      <c r="X171" s="55" t="n"/>
      <c r="Y171" s="55" t="n"/>
      <c r="Z171" s="55" t="n"/>
      <c r="AA171" s="55" t="n"/>
      <c r="AB171" s="55" t="n"/>
      <c r="AC171" s="55" t="n"/>
      <c r="AD171" s="55" t="n"/>
      <c r="AE171" s="55" t="n"/>
      <c r="AF171" s="55" t="n"/>
      <c r="AG171" s="55" t="n"/>
      <c r="AH171" s="55" t="n"/>
      <c r="AI171" s="55" t="n"/>
      <c r="AJ171" s="55" t="n"/>
      <c r="AK171" s="55" t="n"/>
      <c r="AL171" s="55" t="n"/>
      <c r="AM171" s="55" t="n"/>
      <c r="AN171" s="55" t="n"/>
      <c r="AO171" s="55" t="n"/>
      <c r="AP171" s="55" t="n"/>
      <c r="AQ171" s="55" t="n"/>
      <c r="AR171" s="55" t="n"/>
      <c r="AS171" s="55" t="n"/>
      <c r="AT171" s="55" t="n"/>
      <c r="AU171" s="55" t="n"/>
      <c r="AV171" s="55" t="n"/>
      <c r="AW171" s="55" t="n"/>
      <c r="AX171" s="55" t="n"/>
      <c r="AY171" s="55" t="n"/>
      <c r="AZ171" s="55" t="n"/>
      <c r="BA171" s="55" t="n"/>
      <c r="BB171" s="55" t="n"/>
      <c r="BC171" s="55" t="n"/>
    </row>
    <row r="172" ht="11.4" customHeight="1">
      <c r="A172" s="55" t="n"/>
      <c r="B172" s="483" t="n"/>
      <c r="C172" s="55" t="n"/>
      <c r="D172" s="55" t="n"/>
      <c r="E172" s="55" t="n"/>
      <c r="F172" s="55" t="n"/>
      <c r="G172" s="69" t="n"/>
      <c r="H172" s="69" t="n"/>
      <c r="I172" s="55" t="n"/>
      <c r="J172" s="55" t="n"/>
      <c r="K172" s="55" t="n"/>
      <c r="L172" s="55">
        <f>J172-K172</f>
        <v/>
      </c>
      <c r="M172" s="55" t="n"/>
      <c r="N172" s="55">
        <f>P172+Q172+R172+S172</f>
        <v/>
      </c>
      <c r="O172" s="57">
        <f>Q172+V172+Y172+AB172+AE172+AH172+AK172+AN172+AQ172+AT172+AW172+AZ172+BC172</f>
        <v/>
      </c>
      <c r="P172" s="58" t="n"/>
      <c r="Q172" s="59">
        <f>L172-S172-R172-P172</f>
        <v/>
      </c>
      <c r="R172" s="60" t="n"/>
      <c r="S172" s="61" t="n"/>
      <c r="T172" s="55" t="n"/>
      <c r="U172" s="55" t="n"/>
      <c r="V172" s="55" t="n"/>
      <c r="W172" s="55" t="n"/>
      <c r="X172" s="55" t="n"/>
      <c r="Y172" s="55" t="n"/>
      <c r="Z172" s="55" t="n"/>
      <c r="AA172" s="55" t="n"/>
      <c r="AB172" s="55" t="n"/>
      <c r="AC172" s="55" t="n"/>
      <c r="AD172" s="55" t="n"/>
      <c r="AE172" s="55" t="n"/>
      <c r="AF172" s="55" t="n"/>
      <c r="AG172" s="55" t="n"/>
      <c r="AH172" s="55" t="n"/>
      <c r="AI172" s="55" t="n"/>
      <c r="AJ172" s="55" t="n"/>
      <c r="AK172" s="55" t="n"/>
      <c r="AL172" s="55" t="n"/>
      <c r="AM172" s="55" t="n"/>
      <c r="AN172" s="55" t="n"/>
      <c r="AO172" s="55" t="n"/>
      <c r="AP172" s="55" t="n"/>
      <c r="AQ172" s="55" t="n"/>
      <c r="AR172" s="55" t="n"/>
      <c r="AS172" s="55" t="n"/>
      <c r="AT172" s="55" t="n"/>
      <c r="AU172" s="55" t="n"/>
      <c r="AV172" s="55" t="n"/>
      <c r="AW172" s="55" t="n"/>
      <c r="AX172" s="55" t="n"/>
      <c r="AY172" s="55" t="n"/>
      <c r="AZ172" s="55" t="n"/>
      <c r="BA172" s="55" t="n"/>
      <c r="BB172" s="55" t="n"/>
      <c r="BC172" s="55" t="n"/>
    </row>
    <row r="173" ht="11.4" customHeight="1">
      <c r="A173" s="55" t="n"/>
      <c r="B173" s="483" t="n"/>
      <c r="C173" s="55" t="n"/>
      <c r="D173" s="55" t="n"/>
      <c r="E173" s="55" t="n"/>
      <c r="F173" s="55" t="n"/>
      <c r="G173" s="69" t="n"/>
      <c r="H173" s="69" t="n"/>
      <c r="I173" s="55" t="n"/>
      <c r="J173" s="55" t="n"/>
      <c r="K173" s="55" t="n"/>
      <c r="L173" s="55">
        <f>J173-K173</f>
        <v/>
      </c>
      <c r="M173" s="55" t="n"/>
      <c r="N173" s="55">
        <f>P173+Q173+R173+S173</f>
        <v/>
      </c>
      <c r="O173" s="57">
        <f>Q173+V173+Y173+AB173+AE173+AH173+AK173+AN173+AQ173+AT173+AW173+AZ173+BC173</f>
        <v/>
      </c>
      <c r="P173" s="58" t="n"/>
      <c r="Q173" s="59">
        <f>L173-S173-R173-P173</f>
        <v/>
      </c>
      <c r="R173" s="60" t="n"/>
      <c r="S173" s="61" t="n"/>
      <c r="T173" s="55" t="n"/>
      <c r="U173" s="55" t="n"/>
      <c r="V173" s="55" t="n"/>
      <c r="W173" s="55" t="n"/>
      <c r="X173" s="55" t="n"/>
      <c r="Y173" s="55" t="n"/>
      <c r="Z173" s="55" t="n"/>
      <c r="AA173" s="55" t="n"/>
      <c r="AB173" s="55" t="n"/>
      <c r="AC173" s="55" t="n"/>
      <c r="AD173" s="55" t="n"/>
      <c r="AE173" s="55" t="n"/>
      <c r="AF173" s="55" t="n"/>
      <c r="AG173" s="55" t="n"/>
      <c r="AH173" s="55" t="n"/>
      <c r="AI173" s="55" t="n"/>
      <c r="AJ173" s="55" t="n"/>
      <c r="AK173" s="55" t="n"/>
      <c r="AL173" s="55" t="n"/>
      <c r="AM173" s="55" t="n"/>
      <c r="AN173" s="55" t="n"/>
      <c r="AO173" s="55" t="n"/>
      <c r="AP173" s="55" t="n"/>
      <c r="AQ173" s="55" t="n"/>
      <c r="AR173" s="55" t="n"/>
      <c r="AS173" s="55" t="n"/>
      <c r="AT173" s="55" t="n"/>
      <c r="AU173" s="55" t="n"/>
      <c r="AV173" s="55" t="n"/>
      <c r="AW173" s="55" t="n"/>
      <c r="AX173" s="55" t="n"/>
      <c r="AY173" s="55" t="n"/>
      <c r="AZ173" s="55" t="n"/>
      <c r="BA173" s="55" t="n"/>
      <c r="BB173" s="55" t="n"/>
      <c r="BC173" s="55" t="n"/>
    </row>
    <row r="174" ht="11.4" customHeight="1">
      <c r="A174" s="55" t="n"/>
      <c r="B174" s="483" t="n"/>
      <c r="C174" s="55" t="n"/>
      <c r="D174" s="55" t="n"/>
      <c r="E174" s="55" t="n"/>
      <c r="F174" s="55" t="n"/>
      <c r="G174" s="69" t="n"/>
      <c r="H174" s="69" t="n"/>
      <c r="I174" s="55" t="n"/>
      <c r="J174" s="55" t="n"/>
      <c r="K174" s="55" t="n"/>
      <c r="L174" s="55">
        <f>J174-K174</f>
        <v/>
      </c>
      <c r="M174" s="55" t="n"/>
      <c r="N174" s="55">
        <f>P174+Q174+R174+S174</f>
        <v/>
      </c>
      <c r="O174" s="57">
        <f>Q174+V174+Y174+AB174+AE174+AH174+AK174+AN174+AQ174+AT174+AW174+AZ174+BC174</f>
        <v/>
      </c>
      <c r="P174" s="58" t="n"/>
      <c r="Q174" s="59">
        <f>L174-S174-R174-P174</f>
        <v/>
      </c>
      <c r="R174" s="60" t="n"/>
      <c r="S174" s="61" t="n"/>
      <c r="T174" s="55" t="n"/>
      <c r="U174" s="55" t="n"/>
      <c r="V174" s="55" t="n"/>
      <c r="W174" s="55" t="n"/>
      <c r="X174" s="55" t="n"/>
      <c r="Y174" s="55" t="n"/>
      <c r="Z174" s="55" t="n"/>
      <c r="AA174" s="55" t="n"/>
      <c r="AB174" s="55" t="n"/>
      <c r="AC174" s="55" t="n"/>
      <c r="AD174" s="55" t="n"/>
      <c r="AE174" s="55" t="n"/>
      <c r="AF174" s="55" t="n"/>
      <c r="AG174" s="55" t="n"/>
      <c r="AH174" s="55" t="n"/>
      <c r="AI174" s="55" t="n"/>
      <c r="AJ174" s="55" t="n"/>
      <c r="AK174" s="55" t="n"/>
      <c r="AL174" s="55" t="n"/>
      <c r="AM174" s="55" t="n"/>
      <c r="AN174" s="55" t="n"/>
      <c r="AO174" s="55" t="n"/>
      <c r="AP174" s="55" t="n"/>
      <c r="AQ174" s="55" t="n"/>
      <c r="AR174" s="55" t="n"/>
      <c r="AS174" s="55" t="n"/>
      <c r="AT174" s="55" t="n"/>
      <c r="AU174" s="55" t="n"/>
      <c r="AV174" s="55" t="n"/>
      <c r="AW174" s="55" t="n"/>
      <c r="AX174" s="55" t="n"/>
      <c r="AY174" s="55" t="n"/>
      <c r="AZ174" s="55" t="n"/>
      <c r="BA174" s="55" t="n"/>
      <c r="BB174" s="55" t="n"/>
      <c r="BC174" s="55" t="n"/>
    </row>
    <row r="175" ht="11.4" customHeight="1">
      <c r="A175" s="55" t="n"/>
      <c r="B175" s="483" t="n"/>
      <c r="C175" s="55" t="n"/>
      <c r="D175" s="55" t="n"/>
      <c r="E175" s="55" t="n"/>
      <c r="F175" s="55" t="n"/>
      <c r="G175" s="69" t="n"/>
      <c r="H175" s="69" t="n"/>
      <c r="I175" s="55" t="n"/>
      <c r="J175" s="55" t="n"/>
      <c r="K175" s="55" t="n"/>
      <c r="L175" s="55">
        <f>J175-K175</f>
        <v/>
      </c>
      <c r="M175" s="55" t="n"/>
      <c r="N175" s="55">
        <f>P175+Q175+R175+S175</f>
        <v/>
      </c>
      <c r="O175" s="57">
        <f>Q175+V175+Y175+AB175+AE175+AH175+AK175+AN175+AQ175+AT175+AW175+AZ175+BC175</f>
        <v/>
      </c>
      <c r="P175" s="58" t="n"/>
      <c r="Q175" s="59">
        <f>L175-S175-R175-P175</f>
        <v/>
      </c>
      <c r="R175" s="60" t="n"/>
      <c r="S175" s="61" t="n"/>
      <c r="T175" s="55" t="n"/>
      <c r="U175" s="55" t="n"/>
      <c r="V175" s="55" t="n"/>
      <c r="W175" s="55" t="n"/>
      <c r="X175" s="55" t="n"/>
      <c r="Y175" s="55" t="n"/>
      <c r="Z175" s="55" t="n"/>
      <c r="AA175" s="55" t="n"/>
      <c r="AB175" s="55" t="n"/>
      <c r="AC175" s="55" t="n"/>
      <c r="AD175" s="55" t="n"/>
      <c r="AE175" s="55" t="n"/>
      <c r="AF175" s="55" t="n"/>
      <c r="AG175" s="55" t="n"/>
      <c r="AH175" s="55" t="n"/>
      <c r="AI175" s="55" t="n"/>
      <c r="AJ175" s="55" t="n"/>
      <c r="AK175" s="55" t="n"/>
      <c r="AL175" s="55" t="n"/>
      <c r="AM175" s="55" t="n"/>
      <c r="AN175" s="55" t="n"/>
      <c r="AO175" s="55" t="n"/>
      <c r="AP175" s="55" t="n"/>
      <c r="AQ175" s="55" t="n"/>
      <c r="AR175" s="55" t="n"/>
      <c r="AS175" s="55" t="n"/>
      <c r="AT175" s="55" t="n"/>
      <c r="AU175" s="55" t="n"/>
      <c r="AV175" s="55" t="n"/>
      <c r="AW175" s="55" t="n"/>
      <c r="AX175" s="55" t="n"/>
      <c r="AY175" s="55" t="n"/>
      <c r="AZ175" s="55" t="n"/>
      <c r="BA175" s="55" t="n"/>
      <c r="BB175" s="55" t="n"/>
      <c r="BC175" s="55" t="n"/>
    </row>
    <row r="176" ht="11.4" customHeight="1">
      <c r="A176" s="55" t="n"/>
      <c r="B176" s="483" t="n"/>
      <c r="C176" s="55" t="n"/>
      <c r="D176" s="55" t="n"/>
      <c r="E176" s="55" t="n"/>
      <c r="F176" s="55" t="n"/>
      <c r="G176" s="69" t="n"/>
      <c r="H176" s="69" t="n"/>
      <c r="I176" s="55" t="n"/>
      <c r="J176" s="55" t="n"/>
      <c r="K176" s="55" t="n"/>
      <c r="L176" s="55">
        <f>J176-K176</f>
        <v/>
      </c>
      <c r="M176" s="55" t="n"/>
      <c r="N176" s="55">
        <f>P176+Q176+R176+S176</f>
        <v/>
      </c>
      <c r="O176" s="57">
        <f>Q176+V176+Y176+AB176+AE176+AH176+AK176+AN176+AQ176+AT176+AW176+AZ176+BC176</f>
        <v/>
      </c>
      <c r="P176" s="58" t="n"/>
      <c r="Q176" s="59">
        <f>L176-S176-R176-P176</f>
        <v/>
      </c>
      <c r="R176" s="60" t="n"/>
      <c r="S176" s="61" t="n"/>
      <c r="T176" s="55" t="n"/>
      <c r="U176" s="55" t="n"/>
      <c r="V176" s="55" t="n"/>
      <c r="W176" s="55" t="n"/>
      <c r="X176" s="55" t="n"/>
      <c r="Y176" s="55" t="n"/>
      <c r="Z176" s="55" t="n"/>
      <c r="AA176" s="55" t="n"/>
      <c r="AB176" s="55" t="n"/>
      <c r="AC176" s="55" t="n"/>
      <c r="AD176" s="55" t="n"/>
      <c r="AE176" s="55" t="n"/>
      <c r="AF176" s="55" t="n"/>
      <c r="AG176" s="55" t="n"/>
      <c r="AH176" s="55" t="n"/>
      <c r="AI176" s="55" t="n"/>
      <c r="AJ176" s="55" t="n"/>
      <c r="AK176" s="55" t="n"/>
      <c r="AL176" s="55" t="n"/>
      <c r="AM176" s="55" t="n"/>
      <c r="AN176" s="55" t="n"/>
      <c r="AO176" s="55" t="n"/>
      <c r="AP176" s="55" t="n"/>
      <c r="AQ176" s="55" t="n"/>
      <c r="AR176" s="55" t="n"/>
      <c r="AS176" s="55" t="n"/>
      <c r="AT176" s="55" t="n"/>
      <c r="AU176" s="55" t="n"/>
      <c r="AV176" s="55" t="n"/>
      <c r="AW176" s="55" t="n"/>
      <c r="AX176" s="55" t="n"/>
      <c r="AY176" s="55" t="n"/>
      <c r="AZ176" s="55" t="n"/>
      <c r="BA176" s="55" t="n"/>
      <c r="BB176" s="55" t="n"/>
      <c r="BC176" s="55" t="n"/>
    </row>
    <row r="177" ht="11.4" customHeight="1">
      <c r="A177" s="55" t="n"/>
      <c r="B177" s="483" t="n"/>
      <c r="C177" s="55" t="n"/>
      <c r="D177" s="55" t="n"/>
      <c r="E177" s="55" t="n"/>
      <c r="F177" s="55" t="n"/>
      <c r="G177" s="69" t="n"/>
      <c r="H177" s="69" t="n"/>
      <c r="I177" s="55" t="n"/>
      <c r="J177" s="55" t="n"/>
      <c r="K177" s="55" t="n"/>
      <c r="L177" s="55">
        <f>J177-K177</f>
        <v/>
      </c>
      <c r="M177" s="55" t="n"/>
      <c r="N177" s="55">
        <f>P177+Q177+R177+S177</f>
        <v/>
      </c>
      <c r="O177" s="57">
        <f>Q177+V177+Y177+AB177+AE177+AH177+AK177+AN177+AQ177+AT177+AW177+AZ177+BC177</f>
        <v/>
      </c>
      <c r="P177" s="58" t="n"/>
      <c r="Q177" s="59">
        <f>L177-S177-R177-P177</f>
        <v/>
      </c>
      <c r="R177" s="60" t="n"/>
      <c r="S177" s="61" t="n"/>
      <c r="T177" s="55" t="n"/>
      <c r="U177" s="55" t="n"/>
      <c r="V177" s="55" t="n"/>
      <c r="W177" s="55" t="n"/>
      <c r="X177" s="55" t="n"/>
      <c r="Y177" s="55" t="n"/>
      <c r="Z177" s="55" t="n"/>
      <c r="AA177" s="55" t="n"/>
      <c r="AB177" s="55" t="n"/>
      <c r="AC177" s="55" t="n"/>
      <c r="AD177" s="55" t="n"/>
      <c r="AE177" s="55" t="n"/>
      <c r="AF177" s="55" t="n"/>
      <c r="AG177" s="55" t="n"/>
      <c r="AH177" s="55" t="n"/>
      <c r="AI177" s="55" t="n"/>
      <c r="AJ177" s="55" t="n"/>
      <c r="AK177" s="55" t="n"/>
      <c r="AL177" s="55" t="n"/>
      <c r="AM177" s="55" t="n"/>
      <c r="AN177" s="55" t="n"/>
      <c r="AO177" s="55" t="n"/>
      <c r="AP177" s="55" t="n"/>
      <c r="AQ177" s="55" t="n"/>
      <c r="AR177" s="55" t="n"/>
      <c r="AS177" s="55" t="n"/>
      <c r="AT177" s="55" t="n"/>
      <c r="AU177" s="55" t="n"/>
      <c r="AV177" s="55" t="n"/>
      <c r="AW177" s="55" t="n"/>
      <c r="AX177" s="55" t="n"/>
      <c r="AY177" s="55" t="n"/>
      <c r="AZ177" s="55" t="n"/>
      <c r="BA177" s="55" t="n"/>
      <c r="BB177" s="55" t="n"/>
      <c r="BC177" s="55" t="n"/>
    </row>
    <row r="178" ht="11.4" customHeight="1">
      <c r="A178" s="55" t="n"/>
      <c r="B178" s="483" t="n"/>
      <c r="C178" s="55" t="n"/>
      <c r="D178" s="55" t="n"/>
      <c r="E178" s="55" t="n"/>
      <c r="F178" s="55" t="n"/>
      <c r="G178" s="69" t="n"/>
      <c r="H178" s="69" t="n"/>
      <c r="I178" s="55" t="n"/>
      <c r="J178" s="55" t="n"/>
      <c r="K178" s="55" t="n"/>
      <c r="L178" s="55">
        <f>J178-K178</f>
        <v/>
      </c>
      <c r="M178" s="55" t="n"/>
      <c r="N178" s="55">
        <f>P178+Q178+R178+S178</f>
        <v/>
      </c>
      <c r="O178" s="57">
        <f>Q178+V178+Y178+AB178+AE178+AH178+AK178+AN178+AQ178+AT178+AW178+AZ178+BC178</f>
        <v/>
      </c>
      <c r="P178" s="58" t="n"/>
      <c r="Q178" s="59">
        <f>L178-S178-R178-P178</f>
        <v/>
      </c>
      <c r="R178" s="60" t="n"/>
      <c r="S178" s="61" t="n"/>
      <c r="T178" s="55" t="n"/>
      <c r="U178" s="55" t="n"/>
      <c r="V178" s="55" t="n"/>
      <c r="W178" s="55" t="n"/>
      <c r="X178" s="55" t="n"/>
      <c r="Y178" s="55" t="n"/>
      <c r="Z178" s="55" t="n"/>
      <c r="AA178" s="55" t="n"/>
      <c r="AB178" s="55" t="n"/>
      <c r="AC178" s="55" t="n"/>
      <c r="AD178" s="55" t="n"/>
      <c r="AE178" s="55" t="n"/>
      <c r="AF178" s="55" t="n"/>
      <c r="AG178" s="55" t="n"/>
      <c r="AH178" s="55" t="n"/>
      <c r="AI178" s="55" t="n"/>
      <c r="AJ178" s="55" t="n"/>
      <c r="AK178" s="55" t="n"/>
      <c r="AL178" s="55" t="n"/>
      <c r="AM178" s="55" t="n"/>
      <c r="AN178" s="55" t="n"/>
      <c r="AO178" s="55" t="n"/>
      <c r="AP178" s="55" t="n"/>
      <c r="AQ178" s="55" t="n"/>
      <c r="AR178" s="55" t="n"/>
      <c r="AS178" s="55" t="n"/>
      <c r="AT178" s="55" t="n"/>
      <c r="AU178" s="55" t="n"/>
      <c r="AV178" s="55" t="n"/>
      <c r="AW178" s="55" t="n"/>
      <c r="AX178" s="55" t="n"/>
      <c r="AY178" s="55" t="n"/>
      <c r="AZ178" s="55" t="n"/>
      <c r="BA178" s="55" t="n"/>
      <c r="BB178" s="55" t="n"/>
      <c r="BC178" s="55" t="n"/>
    </row>
    <row r="179" ht="11.4" customHeight="1">
      <c r="A179" s="55" t="n"/>
      <c r="B179" s="483" t="n"/>
      <c r="C179" s="55" t="n"/>
      <c r="D179" s="55" t="n"/>
      <c r="E179" s="55" t="n"/>
      <c r="F179" s="55" t="n"/>
      <c r="G179" s="69" t="n"/>
      <c r="H179" s="69" t="n"/>
      <c r="I179" s="55" t="n"/>
      <c r="J179" s="55" t="n"/>
      <c r="K179" s="55" t="n"/>
      <c r="L179" s="55">
        <f>J179-K179</f>
        <v/>
      </c>
      <c r="M179" s="55" t="n"/>
      <c r="N179" s="55">
        <f>P179+Q179+R179+S179</f>
        <v/>
      </c>
      <c r="O179" s="57">
        <f>Q179+V179+Y179+AB179+AE179+AH179+AK179+AN179+AQ179+AT179+AW179+AZ179+BC179</f>
        <v/>
      </c>
      <c r="P179" s="58" t="n"/>
      <c r="Q179" s="59">
        <f>L179-S179-R179-P179</f>
        <v/>
      </c>
      <c r="R179" s="60" t="n"/>
      <c r="S179" s="61" t="n"/>
      <c r="T179" s="55" t="n"/>
      <c r="U179" s="55" t="n"/>
      <c r="V179" s="55" t="n"/>
      <c r="W179" s="55" t="n"/>
      <c r="X179" s="55" t="n"/>
      <c r="Y179" s="55" t="n"/>
      <c r="Z179" s="55" t="n"/>
      <c r="AA179" s="55" t="n"/>
      <c r="AB179" s="55" t="n"/>
      <c r="AC179" s="55" t="n"/>
      <c r="AD179" s="55" t="n"/>
      <c r="AE179" s="55" t="n"/>
      <c r="AF179" s="55" t="n"/>
      <c r="AG179" s="55" t="n"/>
      <c r="AH179" s="55" t="n"/>
      <c r="AI179" s="55" t="n"/>
      <c r="AJ179" s="55" t="n"/>
      <c r="AK179" s="55" t="n"/>
      <c r="AL179" s="55" t="n"/>
      <c r="AM179" s="55" t="n"/>
      <c r="AN179" s="55" t="n"/>
      <c r="AO179" s="55" t="n"/>
      <c r="AP179" s="55" t="n"/>
      <c r="AQ179" s="55" t="n"/>
      <c r="AR179" s="55" t="n"/>
      <c r="AS179" s="55" t="n"/>
      <c r="AT179" s="55" t="n"/>
      <c r="AU179" s="55" t="n"/>
      <c r="AV179" s="55" t="n"/>
      <c r="AW179" s="55" t="n"/>
      <c r="AX179" s="55" t="n"/>
      <c r="AY179" s="55" t="n"/>
      <c r="AZ179" s="55" t="n"/>
      <c r="BA179" s="55" t="n"/>
      <c r="BB179" s="55" t="n"/>
      <c r="BC179" s="55" t="n"/>
    </row>
    <row r="180" ht="11.4" customHeight="1">
      <c r="A180" s="55" t="n"/>
      <c r="B180" s="483" t="n"/>
      <c r="C180" s="55" t="n"/>
      <c r="D180" s="55" t="n"/>
      <c r="E180" s="55" t="n"/>
      <c r="F180" s="55" t="n"/>
      <c r="G180" s="69" t="n"/>
      <c r="H180" s="69" t="n"/>
      <c r="I180" s="55" t="n"/>
      <c r="J180" s="55" t="n"/>
      <c r="K180" s="55" t="n"/>
      <c r="L180" s="55">
        <f>J180-K180</f>
        <v/>
      </c>
      <c r="M180" s="55" t="n"/>
      <c r="N180" s="55">
        <f>P180+Q180+R180+S180</f>
        <v/>
      </c>
      <c r="O180" s="57">
        <f>Q180+V180+Y180+AB180+AE180+AH180+AK180+AN180+AQ180+AT180+AW180+AZ180+BC180</f>
        <v/>
      </c>
      <c r="P180" s="58" t="n"/>
      <c r="Q180" s="59">
        <f>L180-S180-R180-P180</f>
        <v/>
      </c>
      <c r="R180" s="60" t="n"/>
      <c r="S180" s="61" t="n"/>
      <c r="T180" s="55" t="n"/>
      <c r="U180" s="55" t="n"/>
      <c r="V180" s="55" t="n"/>
      <c r="W180" s="55" t="n"/>
      <c r="X180" s="55" t="n"/>
      <c r="Y180" s="55" t="n"/>
      <c r="Z180" s="55" t="n"/>
      <c r="AA180" s="55" t="n"/>
      <c r="AB180" s="55" t="n"/>
      <c r="AC180" s="55" t="n"/>
      <c r="AD180" s="55" t="n"/>
      <c r="AE180" s="55" t="n"/>
      <c r="AF180" s="55" t="n"/>
      <c r="AG180" s="55" t="n"/>
      <c r="AH180" s="55" t="n"/>
      <c r="AI180" s="55" t="n"/>
      <c r="AJ180" s="55" t="n"/>
      <c r="AK180" s="55" t="n"/>
      <c r="AL180" s="55" t="n"/>
      <c r="AM180" s="55" t="n"/>
      <c r="AN180" s="55" t="n"/>
      <c r="AO180" s="55" t="n"/>
      <c r="AP180" s="55" t="n"/>
      <c r="AQ180" s="55" t="n"/>
      <c r="AR180" s="55" t="n"/>
      <c r="AS180" s="55" t="n"/>
      <c r="AT180" s="55" t="n"/>
      <c r="AU180" s="55" t="n"/>
      <c r="AV180" s="55" t="n"/>
      <c r="AW180" s="55" t="n"/>
      <c r="AX180" s="55" t="n"/>
      <c r="AY180" s="55" t="n"/>
      <c r="AZ180" s="55" t="n"/>
      <c r="BA180" s="55" t="n"/>
      <c r="BB180" s="55" t="n"/>
      <c r="BC180" s="55" t="n"/>
    </row>
    <row r="181" ht="11.4" customHeight="1">
      <c r="A181" s="55" t="n"/>
      <c r="B181" s="483" t="n"/>
      <c r="C181" s="55" t="n"/>
      <c r="D181" s="55" t="n"/>
      <c r="E181" s="55" t="n"/>
      <c r="F181" s="55" t="n"/>
      <c r="G181" s="69" t="n"/>
      <c r="H181" s="69" t="n"/>
      <c r="I181" s="55" t="n"/>
      <c r="J181" s="55" t="n"/>
      <c r="K181" s="55" t="n"/>
      <c r="L181" s="55">
        <f>J181-K181</f>
        <v/>
      </c>
      <c r="M181" s="55" t="n"/>
      <c r="N181" s="55">
        <f>P181+Q181+R181+S181</f>
        <v/>
      </c>
      <c r="O181" s="57">
        <f>Q181+V181+Y181+AB181+AE181+AH181+AK181+AN181+AQ181+AT181+AW181+AZ181+BC181</f>
        <v/>
      </c>
      <c r="P181" s="58" t="n"/>
      <c r="Q181" s="59">
        <f>L181-S181-R181-P181</f>
        <v/>
      </c>
      <c r="R181" s="60" t="n"/>
      <c r="S181" s="61" t="n"/>
      <c r="T181" s="55" t="n"/>
      <c r="U181" s="55" t="n"/>
      <c r="V181" s="55" t="n"/>
      <c r="W181" s="55" t="n"/>
      <c r="X181" s="55" t="n"/>
      <c r="Y181" s="55" t="n"/>
      <c r="Z181" s="55" t="n"/>
      <c r="AA181" s="55" t="n"/>
      <c r="AB181" s="55" t="n"/>
      <c r="AC181" s="55" t="n"/>
      <c r="AD181" s="55" t="n"/>
      <c r="AE181" s="55" t="n"/>
      <c r="AF181" s="55" t="n"/>
      <c r="AG181" s="55" t="n"/>
      <c r="AH181" s="55" t="n"/>
      <c r="AI181" s="55" t="n"/>
      <c r="AJ181" s="55" t="n"/>
      <c r="AK181" s="55" t="n"/>
      <c r="AL181" s="55" t="n"/>
      <c r="AM181" s="55" t="n"/>
      <c r="AN181" s="55" t="n"/>
      <c r="AO181" s="55" t="n"/>
      <c r="AP181" s="55" t="n"/>
      <c r="AQ181" s="55" t="n"/>
      <c r="AR181" s="55" t="n"/>
      <c r="AS181" s="55" t="n"/>
      <c r="AT181" s="55" t="n"/>
      <c r="AU181" s="55" t="n"/>
      <c r="AV181" s="55" t="n"/>
      <c r="AW181" s="55" t="n"/>
      <c r="AX181" s="55" t="n"/>
      <c r="AY181" s="55" t="n"/>
      <c r="AZ181" s="55" t="n"/>
      <c r="BA181" s="55" t="n"/>
      <c r="BB181" s="55" t="n"/>
      <c r="BC181" s="55" t="n"/>
    </row>
    <row r="182" ht="11.4" customHeight="1">
      <c r="A182" s="55" t="n"/>
      <c r="B182" s="483" t="n"/>
      <c r="C182" s="55" t="n"/>
      <c r="D182" s="55" t="n"/>
      <c r="E182" s="55" t="n"/>
      <c r="F182" s="55" t="n"/>
      <c r="G182" s="69" t="n"/>
      <c r="H182" s="69" t="n"/>
      <c r="I182" s="55" t="n"/>
      <c r="J182" s="55" t="n"/>
      <c r="K182" s="55" t="n"/>
      <c r="L182" s="55">
        <f>J182-K182</f>
        <v/>
      </c>
      <c r="M182" s="55" t="n"/>
      <c r="N182" s="55">
        <f>P182+Q182+R182+S182</f>
        <v/>
      </c>
      <c r="O182" s="57">
        <f>Q182+V182+Y182+AB182+AE182+AH182+AK182+AN182+AQ182+AT182+AW182+AZ182+BC182</f>
        <v/>
      </c>
      <c r="P182" s="58" t="n"/>
      <c r="Q182" s="59">
        <f>L182-S182-R182-P182</f>
        <v/>
      </c>
      <c r="R182" s="60" t="n"/>
      <c r="S182" s="61" t="n"/>
      <c r="T182" s="55" t="n"/>
      <c r="U182" s="55" t="n"/>
      <c r="V182" s="55" t="n"/>
      <c r="W182" s="55" t="n"/>
      <c r="X182" s="55" t="n"/>
      <c r="Y182" s="55" t="n"/>
      <c r="Z182" s="55" t="n"/>
      <c r="AA182" s="55" t="n"/>
      <c r="AB182" s="55" t="n"/>
      <c r="AC182" s="55" t="n"/>
      <c r="AD182" s="55" t="n"/>
      <c r="AE182" s="55" t="n"/>
      <c r="AF182" s="55" t="n"/>
      <c r="AG182" s="55" t="n"/>
      <c r="AH182" s="55" t="n"/>
      <c r="AI182" s="55" t="n"/>
      <c r="AJ182" s="55" t="n"/>
      <c r="AK182" s="55" t="n"/>
      <c r="AL182" s="55" t="n"/>
      <c r="AM182" s="55" t="n"/>
      <c r="AN182" s="55" t="n"/>
      <c r="AO182" s="55" t="n"/>
      <c r="AP182" s="55" t="n"/>
      <c r="AQ182" s="55" t="n"/>
      <c r="AR182" s="55" t="n"/>
      <c r="AS182" s="55" t="n"/>
      <c r="AT182" s="55" t="n"/>
      <c r="AU182" s="55" t="n"/>
      <c r="AV182" s="55" t="n"/>
      <c r="AW182" s="55" t="n"/>
      <c r="AX182" s="55" t="n"/>
      <c r="AY182" s="55" t="n"/>
      <c r="AZ182" s="55" t="n"/>
      <c r="BA182" s="55" t="n"/>
      <c r="BB182" s="55" t="n"/>
      <c r="BC182" s="55" t="n"/>
    </row>
    <row r="183" ht="11.4" customHeight="1">
      <c r="A183" s="55" t="n"/>
      <c r="B183" s="483" t="n"/>
      <c r="C183" s="55" t="n"/>
      <c r="D183" s="55" t="n"/>
      <c r="E183" s="55" t="n"/>
      <c r="F183" s="55" t="n"/>
      <c r="G183" s="69" t="n"/>
      <c r="H183" s="69" t="n"/>
      <c r="I183" s="55" t="n"/>
      <c r="J183" s="55" t="n"/>
      <c r="K183" s="55" t="n"/>
      <c r="L183" s="55">
        <f>J183-K183</f>
        <v/>
      </c>
      <c r="M183" s="55" t="n"/>
      <c r="N183" s="55">
        <f>P183+Q183+R183+S183</f>
        <v/>
      </c>
      <c r="O183" s="57">
        <f>Q183+V183+Y183+AB183+AE183+AH183+AK183+AN183+AQ183+AT183+AW183+AZ183+BC183</f>
        <v/>
      </c>
      <c r="P183" s="58" t="n"/>
      <c r="Q183" s="59">
        <f>L183-S183-R183-P183</f>
        <v/>
      </c>
      <c r="R183" s="60" t="n"/>
      <c r="S183" s="61" t="n"/>
      <c r="T183" s="55" t="n"/>
      <c r="U183" s="55" t="n"/>
      <c r="V183" s="55" t="n"/>
      <c r="W183" s="55" t="n"/>
      <c r="X183" s="55" t="n"/>
      <c r="Y183" s="55" t="n"/>
      <c r="Z183" s="55" t="n"/>
      <c r="AA183" s="55" t="n"/>
      <c r="AB183" s="55" t="n"/>
      <c r="AC183" s="55" t="n"/>
      <c r="AD183" s="55" t="n"/>
      <c r="AE183" s="55" t="n"/>
      <c r="AF183" s="55" t="n"/>
      <c r="AG183" s="55" t="n"/>
      <c r="AH183" s="55" t="n"/>
      <c r="AI183" s="55" t="n"/>
      <c r="AJ183" s="55" t="n"/>
      <c r="AK183" s="55" t="n"/>
      <c r="AL183" s="55" t="n"/>
      <c r="AM183" s="55" t="n"/>
      <c r="AN183" s="55" t="n"/>
      <c r="AO183" s="55" t="n"/>
      <c r="AP183" s="55" t="n"/>
      <c r="AQ183" s="55" t="n"/>
      <c r="AR183" s="55" t="n"/>
      <c r="AS183" s="55" t="n"/>
      <c r="AT183" s="55" t="n"/>
      <c r="AU183" s="55" t="n"/>
      <c r="AV183" s="55" t="n"/>
      <c r="AW183" s="55" t="n"/>
      <c r="AX183" s="55" t="n"/>
      <c r="AY183" s="55" t="n"/>
      <c r="AZ183" s="55" t="n"/>
      <c r="BA183" s="55" t="n"/>
      <c r="BB183" s="55" t="n"/>
      <c r="BC183" s="55" t="n"/>
    </row>
    <row r="184" ht="11.4" customHeight="1">
      <c r="A184" s="55" t="n"/>
      <c r="B184" s="483" t="n"/>
      <c r="C184" s="55" t="n"/>
      <c r="D184" s="55" t="n"/>
      <c r="E184" s="55" t="n"/>
      <c r="F184" s="55" t="n"/>
      <c r="G184" s="69" t="n"/>
      <c r="H184" s="69" t="n"/>
      <c r="I184" s="55" t="n"/>
      <c r="J184" s="55" t="n"/>
      <c r="K184" s="55" t="n"/>
      <c r="L184" s="55">
        <f>J184-K184</f>
        <v/>
      </c>
      <c r="M184" s="55" t="n"/>
      <c r="N184" s="55">
        <f>P184+Q184+R184+S184</f>
        <v/>
      </c>
      <c r="O184" s="57">
        <f>Q184+V184+Y184+AB184+AE184+AH184+AK184+AN184+AQ184+AT184+AW184+AZ184+BC184</f>
        <v/>
      </c>
      <c r="P184" s="58" t="n"/>
      <c r="Q184" s="59">
        <f>L184-S184-R184-P184</f>
        <v/>
      </c>
      <c r="R184" s="60" t="n"/>
      <c r="S184" s="61" t="n"/>
      <c r="T184" s="55" t="n"/>
      <c r="U184" s="55" t="n"/>
      <c r="V184" s="55" t="n"/>
      <c r="W184" s="55" t="n"/>
      <c r="X184" s="55" t="n"/>
      <c r="Y184" s="55" t="n"/>
      <c r="Z184" s="55" t="n"/>
      <c r="AA184" s="55" t="n"/>
      <c r="AB184" s="55" t="n"/>
      <c r="AC184" s="55" t="n"/>
      <c r="AD184" s="55" t="n"/>
      <c r="AE184" s="55" t="n"/>
      <c r="AF184" s="55" t="n"/>
      <c r="AG184" s="55" t="n"/>
      <c r="AH184" s="55" t="n"/>
      <c r="AI184" s="55" t="n"/>
      <c r="AJ184" s="55" t="n"/>
      <c r="AK184" s="55" t="n"/>
      <c r="AL184" s="55" t="n"/>
      <c r="AM184" s="55" t="n"/>
      <c r="AN184" s="55" t="n"/>
      <c r="AO184" s="55" t="n"/>
      <c r="AP184" s="55" t="n"/>
      <c r="AQ184" s="55" t="n"/>
      <c r="AR184" s="55" t="n"/>
      <c r="AS184" s="55" t="n"/>
      <c r="AT184" s="55" t="n"/>
      <c r="AU184" s="55" t="n"/>
      <c r="AV184" s="55" t="n"/>
      <c r="AW184" s="55" t="n"/>
      <c r="AX184" s="55" t="n"/>
      <c r="AY184" s="55" t="n"/>
      <c r="AZ184" s="55" t="n"/>
      <c r="BA184" s="55" t="n"/>
      <c r="BB184" s="55" t="n"/>
      <c r="BC184" s="55" t="n"/>
    </row>
    <row r="185" ht="11.4" customHeight="1">
      <c r="A185" s="55" t="n"/>
      <c r="B185" s="483" t="n"/>
      <c r="C185" s="55" t="n"/>
      <c r="D185" s="55" t="n"/>
      <c r="E185" s="55" t="n"/>
      <c r="F185" s="55" t="n"/>
      <c r="G185" s="69" t="n"/>
      <c r="H185" s="69" t="n"/>
      <c r="I185" s="55" t="n"/>
      <c r="J185" s="55" t="n"/>
      <c r="K185" s="55" t="n"/>
      <c r="L185" s="55">
        <f>J185-K185</f>
        <v/>
      </c>
      <c r="M185" s="55" t="n"/>
      <c r="N185" s="55">
        <f>P185+Q185+R185+S185</f>
        <v/>
      </c>
      <c r="O185" s="57">
        <f>Q185+V185+Y185+AB185+AE185+AH185+AK185+AN185+AQ185+AT185+AW185+AZ185+BC185</f>
        <v/>
      </c>
      <c r="P185" s="58" t="n"/>
      <c r="Q185" s="59">
        <f>L185-S185-R185-P185</f>
        <v/>
      </c>
      <c r="R185" s="60" t="n"/>
      <c r="S185" s="61" t="n"/>
      <c r="T185" s="55" t="n"/>
      <c r="U185" s="55" t="n"/>
      <c r="V185" s="55" t="n"/>
      <c r="W185" s="55" t="n"/>
      <c r="X185" s="55" t="n"/>
      <c r="Y185" s="55" t="n"/>
      <c r="Z185" s="55" t="n"/>
      <c r="AA185" s="55" t="n"/>
      <c r="AB185" s="55" t="n"/>
      <c r="AC185" s="55" t="n"/>
      <c r="AD185" s="55" t="n"/>
      <c r="AE185" s="55" t="n"/>
      <c r="AF185" s="55" t="n"/>
      <c r="AG185" s="55" t="n"/>
      <c r="AH185" s="55" t="n"/>
      <c r="AI185" s="55" t="n"/>
      <c r="AJ185" s="55" t="n"/>
      <c r="AK185" s="55" t="n"/>
      <c r="AL185" s="55" t="n"/>
      <c r="AM185" s="55" t="n"/>
      <c r="AN185" s="55" t="n"/>
      <c r="AO185" s="55" t="n"/>
      <c r="AP185" s="55" t="n"/>
      <c r="AQ185" s="55" t="n"/>
      <c r="AR185" s="55" t="n"/>
      <c r="AS185" s="55" t="n"/>
      <c r="AT185" s="55" t="n"/>
      <c r="AU185" s="55" t="n"/>
      <c r="AV185" s="55" t="n"/>
      <c r="AW185" s="55" t="n"/>
      <c r="AX185" s="55" t="n"/>
      <c r="AY185" s="55" t="n"/>
      <c r="AZ185" s="55" t="n"/>
      <c r="BA185" s="55" t="n"/>
      <c r="BB185" s="55" t="n"/>
      <c r="BC185" s="55" t="n"/>
    </row>
    <row r="186" ht="11.4" customHeight="1">
      <c r="A186" s="55" t="n"/>
      <c r="B186" s="483" t="n"/>
      <c r="C186" s="55" t="n"/>
      <c r="D186" s="55" t="n"/>
      <c r="E186" s="55" t="n"/>
      <c r="F186" s="55" t="n"/>
      <c r="G186" s="69" t="n"/>
      <c r="H186" s="69" t="n"/>
      <c r="I186" s="55" t="n"/>
      <c r="J186" s="55" t="n"/>
      <c r="K186" s="55" t="n"/>
      <c r="L186" s="55">
        <f>J186-K186</f>
        <v/>
      </c>
      <c r="M186" s="55" t="n"/>
      <c r="N186" s="55">
        <f>P186+Q186+R186+S186</f>
        <v/>
      </c>
      <c r="O186" s="57">
        <f>Q186+V186+Y186+AB186+AE186+AH186+AK186+AN186+AQ186+AT186+AW186+AZ186+BC186</f>
        <v/>
      </c>
      <c r="P186" s="58" t="n"/>
      <c r="Q186" s="59">
        <f>L186-S186-R186-P186</f>
        <v/>
      </c>
      <c r="R186" s="60" t="n"/>
      <c r="S186" s="61" t="n"/>
      <c r="T186" s="55" t="n"/>
      <c r="U186" s="55" t="n"/>
      <c r="V186" s="55" t="n"/>
      <c r="W186" s="55" t="n"/>
      <c r="X186" s="55" t="n"/>
      <c r="Y186" s="55" t="n"/>
      <c r="Z186" s="55" t="n"/>
      <c r="AA186" s="55" t="n"/>
      <c r="AB186" s="55" t="n"/>
      <c r="AC186" s="55" t="n"/>
      <c r="AD186" s="55" t="n"/>
      <c r="AE186" s="55" t="n"/>
      <c r="AF186" s="55" t="n"/>
      <c r="AG186" s="55" t="n"/>
      <c r="AH186" s="55" t="n"/>
      <c r="AI186" s="55" t="n"/>
      <c r="AJ186" s="55" t="n"/>
      <c r="AK186" s="55" t="n"/>
      <c r="AL186" s="55" t="n"/>
      <c r="AM186" s="55" t="n"/>
      <c r="AN186" s="55" t="n"/>
      <c r="AO186" s="55" t="n"/>
      <c r="AP186" s="55" t="n"/>
      <c r="AQ186" s="55" t="n"/>
      <c r="AR186" s="55" t="n"/>
      <c r="AS186" s="55" t="n"/>
      <c r="AT186" s="55" t="n"/>
      <c r="AU186" s="55" t="n"/>
      <c r="AV186" s="55" t="n"/>
      <c r="AW186" s="55" t="n"/>
      <c r="AX186" s="55" t="n"/>
      <c r="AY186" s="55" t="n"/>
      <c r="AZ186" s="55" t="n"/>
      <c r="BA186" s="55" t="n"/>
      <c r="BB186" s="55" t="n"/>
      <c r="BC186" s="55" t="n"/>
    </row>
    <row r="187" ht="11.4" customHeight="1">
      <c r="A187" s="55" t="n"/>
      <c r="B187" s="483" t="n"/>
      <c r="C187" s="55" t="n"/>
      <c r="D187" s="55" t="n"/>
      <c r="E187" s="55" t="n"/>
      <c r="F187" s="55" t="n"/>
      <c r="G187" s="69" t="n"/>
      <c r="H187" s="69" t="n"/>
      <c r="I187" s="55" t="n"/>
      <c r="J187" s="55" t="n"/>
      <c r="K187" s="55" t="n"/>
      <c r="L187" s="55">
        <f>J187-K187</f>
        <v/>
      </c>
      <c r="M187" s="55" t="n"/>
      <c r="N187" s="55">
        <f>P187+Q187+R187+S187</f>
        <v/>
      </c>
      <c r="O187" s="57">
        <f>Q187+V187+Y187+AB187+AE187+AH187+AK187+AN187+AQ187+AT187+AW187+AZ187+BC187</f>
        <v/>
      </c>
      <c r="P187" s="58" t="n"/>
      <c r="Q187" s="59">
        <f>L187-S187-R187-P187</f>
        <v/>
      </c>
      <c r="R187" s="60" t="n"/>
      <c r="S187" s="61" t="n"/>
      <c r="T187" s="55" t="n"/>
      <c r="U187" s="55" t="n"/>
      <c r="V187" s="55" t="n"/>
      <c r="W187" s="55" t="n"/>
      <c r="X187" s="55" t="n"/>
      <c r="Y187" s="55" t="n"/>
      <c r="Z187" s="55" t="n"/>
      <c r="AA187" s="55" t="n"/>
      <c r="AB187" s="55" t="n"/>
      <c r="AC187" s="55" t="n"/>
      <c r="AD187" s="55" t="n"/>
      <c r="AE187" s="55" t="n"/>
      <c r="AF187" s="55" t="n"/>
      <c r="AG187" s="55" t="n"/>
      <c r="AH187" s="55" t="n"/>
      <c r="AI187" s="55" t="n"/>
      <c r="AJ187" s="55" t="n"/>
      <c r="AK187" s="55" t="n"/>
      <c r="AL187" s="55" t="n"/>
      <c r="AM187" s="55" t="n"/>
      <c r="AN187" s="55" t="n"/>
      <c r="AO187" s="55" t="n"/>
      <c r="AP187" s="55" t="n"/>
      <c r="AQ187" s="55" t="n"/>
      <c r="AR187" s="55" t="n"/>
      <c r="AS187" s="55" t="n"/>
      <c r="AT187" s="55" t="n"/>
      <c r="AU187" s="55" t="n"/>
      <c r="AV187" s="55" t="n"/>
      <c r="AW187" s="55" t="n"/>
      <c r="AX187" s="55" t="n"/>
      <c r="AY187" s="55" t="n"/>
      <c r="AZ187" s="55" t="n"/>
      <c r="BA187" s="55" t="n"/>
      <c r="BB187" s="55" t="n"/>
      <c r="BC187" s="55" t="n"/>
    </row>
    <row r="188" ht="11.4" customHeight="1">
      <c r="A188" s="55" t="n"/>
      <c r="B188" s="483" t="n"/>
      <c r="C188" s="55" t="n"/>
      <c r="D188" s="55" t="n"/>
      <c r="E188" s="55" t="n"/>
      <c r="F188" s="55" t="n"/>
      <c r="G188" s="69" t="n"/>
      <c r="H188" s="69" t="n"/>
      <c r="I188" s="55" t="n"/>
      <c r="J188" s="55" t="n"/>
      <c r="K188" s="55" t="n"/>
      <c r="L188" s="55">
        <f>J188-K188</f>
        <v/>
      </c>
      <c r="M188" s="55" t="n"/>
      <c r="N188" s="55">
        <f>P188+Q188+R188+S188</f>
        <v/>
      </c>
      <c r="O188" s="57">
        <f>Q188+V188+Y188+AB188+AE188+AH188+AK188+AN188+AQ188+AT188+AW188+AZ188+BC188</f>
        <v/>
      </c>
      <c r="P188" s="58" t="n"/>
      <c r="Q188" s="59">
        <f>L188-S188-R188-P188</f>
        <v/>
      </c>
      <c r="R188" s="60" t="n"/>
      <c r="S188" s="61" t="n"/>
      <c r="T188" s="55" t="n"/>
      <c r="U188" s="55" t="n"/>
      <c r="V188" s="55" t="n"/>
      <c r="W188" s="55" t="n"/>
      <c r="X188" s="55" t="n"/>
      <c r="Y188" s="55" t="n"/>
      <c r="Z188" s="55" t="n"/>
      <c r="AA188" s="55" t="n"/>
      <c r="AB188" s="55" t="n"/>
      <c r="AC188" s="55" t="n"/>
      <c r="AD188" s="55" t="n"/>
      <c r="AE188" s="55" t="n"/>
      <c r="AF188" s="55" t="n"/>
      <c r="AG188" s="55" t="n"/>
      <c r="AH188" s="55" t="n"/>
      <c r="AI188" s="55" t="n"/>
      <c r="AJ188" s="55" t="n"/>
      <c r="AK188" s="55" t="n"/>
      <c r="AL188" s="55" t="n"/>
      <c r="AM188" s="55" t="n"/>
      <c r="AN188" s="55" t="n"/>
      <c r="AO188" s="55" t="n"/>
      <c r="AP188" s="55" t="n"/>
      <c r="AQ188" s="55" t="n"/>
      <c r="AR188" s="55" t="n"/>
      <c r="AS188" s="55" t="n"/>
      <c r="AT188" s="55" t="n"/>
      <c r="AU188" s="55" t="n"/>
      <c r="AV188" s="55" t="n"/>
      <c r="AW188" s="55" t="n"/>
      <c r="AX188" s="55" t="n"/>
      <c r="AY188" s="55" t="n"/>
      <c r="AZ188" s="55" t="n"/>
      <c r="BA188" s="55" t="n"/>
      <c r="BB188" s="55" t="n"/>
      <c r="BC188" s="55" t="n"/>
    </row>
    <row r="189" ht="11.4" customHeight="1">
      <c r="A189" s="55" t="n"/>
      <c r="B189" s="483" t="n"/>
      <c r="C189" s="55" t="n"/>
      <c r="D189" s="55" t="n"/>
      <c r="E189" s="55" t="n"/>
      <c r="F189" s="55" t="n"/>
      <c r="G189" s="69" t="n"/>
      <c r="H189" s="69" t="n"/>
      <c r="I189" s="55" t="n"/>
      <c r="J189" s="55" t="n"/>
      <c r="K189" s="55" t="n"/>
      <c r="L189" s="55">
        <f>J189-K189</f>
        <v/>
      </c>
      <c r="M189" s="55" t="n"/>
      <c r="N189" s="55">
        <f>P189+Q189+R189+S189</f>
        <v/>
      </c>
      <c r="O189" s="57">
        <f>Q189+V189+Y189+AB189+AE189+AH189+AK189+AN189+AQ189+AT189+AW189+AZ189+BC189</f>
        <v/>
      </c>
      <c r="P189" s="58" t="n"/>
      <c r="Q189" s="59">
        <f>L189-S189-R189-P189</f>
        <v/>
      </c>
      <c r="R189" s="60" t="n"/>
      <c r="S189" s="61" t="n"/>
      <c r="T189" s="55" t="n"/>
      <c r="U189" s="55" t="n"/>
      <c r="V189" s="55" t="n"/>
      <c r="W189" s="55" t="n"/>
      <c r="X189" s="55" t="n"/>
      <c r="Y189" s="55" t="n"/>
      <c r="Z189" s="55" t="n"/>
      <c r="AA189" s="55" t="n"/>
      <c r="AB189" s="55" t="n"/>
      <c r="AC189" s="55" t="n"/>
      <c r="AD189" s="55" t="n"/>
      <c r="AE189" s="55" t="n"/>
      <c r="AF189" s="55" t="n"/>
      <c r="AG189" s="55" t="n"/>
      <c r="AH189" s="55" t="n"/>
      <c r="AI189" s="55" t="n"/>
      <c r="AJ189" s="55" t="n"/>
      <c r="AK189" s="55" t="n"/>
      <c r="AL189" s="55" t="n"/>
      <c r="AM189" s="55" t="n"/>
      <c r="AN189" s="55" t="n"/>
      <c r="AO189" s="55" t="n"/>
      <c r="AP189" s="55" t="n"/>
      <c r="AQ189" s="55" t="n"/>
      <c r="AR189" s="55" t="n"/>
      <c r="AS189" s="55" t="n"/>
      <c r="AT189" s="55" t="n"/>
      <c r="AU189" s="55" t="n"/>
      <c r="AV189" s="55" t="n"/>
      <c r="AW189" s="55" t="n"/>
      <c r="AX189" s="55" t="n"/>
      <c r="AY189" s="55" t="n"/>
      <c r="AZ189" s="55" t="n"/>
      <c r="BA189" s="55" t="n"/>
      <c r="BB189" s="55" t="n"/>
      <c r="BC189" s="55" t="n"/>
    </row>
    <row r="190" ht="11.4" customHeight="1">
      <c r="A190" s="55" t="n"/>
      <c r="B190" s="483" t="n"/>
      <c r="C190" s="55" t="n"/>
      <c r="D190" s="55" t="n"/>
      <c r="E190" s="55" t="n"/>
      <c r="F190" s="55" t="n"/>
      <c r="G190" s="69" t="n"/>
      <c r="H190" s="69" t="n"/>
      <c r="I190" s="55" t="n"/>
      <c r="J190" s="55" t="n"/>
      <c r="K190" s="55" t="n"/>
      <c r="L190" s="55">
        <f>J190-K190</f>
        <v/>
      </c>
      <c r="M190" s="55" t="n"/>
      <c r="N190" s="55">
        <f>P190+Q190+R190+S190</f>
        <v/>
      </c>
      <c r="O190" s="57">
        <f>Q190+V190+Y190+AB190+AE190+AH190+AK190+AN190+AQ190+AT190+AW190+AZ190+BC190</f>
        <v/>
      </c>
      <c r="P190" s="58" t="n"/>
      <c r="Q190" s="59">
        <f>L190-S190-R190-P190</f>
        <v/>
      </c>
      <c r="R190" s="60" t="n"/>
      <c r="S190" s="61" t="n"/>
      <c r="T190" s="55" t="n"/>
      <c r="U190" s="55" t="n"/>
      <c r="V190" s="55" t="n"/>
      <c r="W190" s="55" t="n"/>
      <c r="X190" s="55" t="n"/>
      <c r="Y190" s="55" t="n"/>
      <c r="Z190" s="55" t="n"/>
      <c r="AA190" s="55" t="n"/>
      <c r="AB190" s="55" t="n"/>
      <c r="AC190" s="55" t="n"/>
      <c r="AD190" s="55" t="n"/>
      <c r="AE190" s="55" t="n"/>
      <c r="AF190" s="55" t="n"/>
      <c r="AG190" s="55" t="n"/>
      <c r="AH190" s="55" t="n"/>
      <c r="AI190" s="55" t="n"/>
      <c r="AJ190" s="55" t="n"/>
      <c r="AK190" s="55" t="n"/>
      <c r="AL190" s="55" t="n"/>
      <c r="AM190" s="55" t="n"/>
      <c r="AN190" s="55" t="n"/>
      <c r="AO190" s="55" t="n"/>
      <c r="AP190" s="55" t="n"/>
      <c r="AQ190" s="55" t="n"/>
      <c r="AR190" s="55" t="n"/>
      <c r="AS190" s="55" t="n"/>
      <c r="AT190" s="55" t="n"/>
      <c r="AU190" s="55" t="n"/>
      <c r="AV190" s="55" t="n"/>
      <c r="AW190" s="55" t="n"/>
      <c r="AX190" s="55" t="n"/>
      <c r="AY190" s="55" t="n"/>
      <c r="AZ190" s="55" t="n"/>
      <c r="BA190" s="55" t="n"/>
      <c r="BB190" s="55" t="n"/>
      <c r="BC190" s="55" t="n"/>
    </row>
    <row r="191" ht="11.4" customHeight="1">
      <c r="A191" s="55" t="n"/>
      <c r="B191" s="483" t="n"/>
      <c r="C191" s="55" t="n"/>
      <c r="D191" s="55" t="n"/>
      <c r="E191" s="55" t="n"/>
      <c r="F191" s="55" t="n"/>
      <c r="G191" s="69" t="n"/>
      <c r="H191" s="69" t="n"/>
      <c r="I191" s="55" t="n"/>
      <c r="J191" s="55" t="n"/>
      <c r="K191" s="55" t="n"/>
      <c r="L191" s="55">
        <f>J191-K191</f>
        <v/>
      </c>
      <c r="M191" s="55" t="n"/>
      <c r="N191" s="55">
        <f>P191+Q191+R191+S191</f>
        <v/>
      </c>
      <c r="O191" s="57">
        <f>Q191+V191+Y191+AB191+AE191+AH191+AK191+AN191+AQ191+AT191+AW191+AZ191+BC191</f>
        <v/>
      </c>
      <c r="P191" s="58" t="n"/>
      <c r="Q191" s="59">
        <f>L191-S191-R191-P191</f>
        <v/>
      </c>
      <c r="R191" s="60" t="n"/>
      <c r="S191" s="61" t="n"/>
      <c r="T191" s="55" t="n"/>
      <c r="U191" s="55" t="n"/>
      <c r="V191" s="55" t="n"/>
      <c r="W191" s="55" t="n"/>
      <c r="X191" s="55" t="n"/>
      <c r="Y191" s="55" t="n"/>
      <c r="Z191" s="55" t="n"/>
      <c r="AA191" s="55" t="n"/>
      <c r="AB191" s="55" t="n"/>
      <c r="AC191" s="55" t="n"/>
      <c r="AD191" s="55" t="n"/>
      <c r="AE191" s="55" t="n"/>
      <c r="AF191" s="55" t="n"/>
      <c r="AG191" s="55" t="n"/>
      <c r="AH191" s="55" t="n"/>
      <c r="AI191" s="55" t="n"/>
      <c r="AJ191" s="55" t="n"/>
      <c r="AK191" s="55" t="n"/>
      <c r="AL191" s="55" t="n"/>
      <c r="AM191" s="55" t="n"/>
      <c r="AN191" s="55" t="n"/>
      <c r="AO191" s="55" t="n"/>
      <c r="AP191" s="55" t="n"/>
      <c r="AQ191" s="55" t="n"/>
      <c r="AR191" s="55" t="n"/>
      <c r="AS191" s="55" t="n"/>
      <c r="AT191" s="55" t="n"/>
      <c r="AU191" s="55" t="n"/>
      <c r="AV191" s="55" t="n"/>
      <c r="AW191" s="55" t="n"/>
      <c r="AX191" s="55" t="n"/>
      <c r="AY191" s="55" t="n"/>
      <c r="AZ191" s="55" t="n"/>
      <c r="BA191" s="55" t="n"/>
      <c r="BB191" s="55" t="n"/>
      <c r="BC191" s="55" t="n"/>
    </row>
    <row r="192" ht="11.4" customHeight="1">
      <c r="A192" s="55" t="n"/>
      <c r="B192" s="483" t="n"/>
      <c r="C192" s="55" t="n"/>
      <c r="D192" s="55" t="n"/>
      <c r="E192" s="55" t="n"/>
      <c r="F192" s="55" t="n"/>
      <c r="G192" s="69" t="n"/>
      <c r="H192" s="69" t="n"/>
      <c r="I192" s="55" t="n"/>
      <c r="J192" s="55" t="n"/>
      <c r="K192" s="55" t="n"/>
      <c r="L192" s="55">
        <f>J192-K192</f>
        <v/>
      </c>
      <c r="M192" s="55" t="n"/>
      <c r="N192" s="55">
        <f>P192+Q192+R192+S192</f>
        <v/>
      </c>
      <c r="O192" s="57">
        <f>Q192+V192+Y192+AB192+AE192+AH192+AK192+AN192+AQ192+AT192+AW192+AZ192+BC192</f>
        <v/>
      </c>
      <c r="P192" s="58" t="n"/>
      <c r="Q192" s="59">
        <f>L192-S192-R192-P192</f>
        <v/>
      </c>
      <c r="R192" s="60" t="n"/>
      <c r="S192" s="61" t="n"/>
      <c r="T192" s="55" t="n"/>
      <c r="U192" s="55" t="n"/>
      <c r="V192" s="55" t="n"/>
      <c r="W192" s="55" t="n"/>
      <c r="X192" s="55" t="n"/>
      <c r="Y192" s="55" t="n"/>
      <c r="Z192" s="55" t="n"/>
      <c r="AA192" s="55" t="n"/>
      <c r="AB192" s="55" t="n"/>
      <c r="AC192" s="55" t="n"/>
      <c r="AD192" s="55" t="n"/>
      <c r="AE192" s="55" t="n"/>
      <c r="AF192" s="55" t="n"/>
      <c r="AG192" s="55" t="n"/>
      <c r="AH192" s="55" t="n"/>
      <c r="AI192" s="55" t="n"/>
      <c r="AJ192" s="55" t="n"/>
      <c r="AK192" s="55" t="n"/>
      <c r="AL192" s="55" t="n"/>
      <c r="AM192" s="55" t="n"/>
      <c r="AN192" s="55" t="n"/>
      <c r="AO192" s="55" t="n"/>
      <c r="AP192" s="55" t="n"/>
      <c r="AQ192" s="55" t="n"/>
      <c r="AR192" s="55" t="n"/>
      <c r="AS192" s="55" t="n"/>
      <c r="AT192" s="55" t="n"/>
      <c r="AU192" s="55" t="n"/>
      <c r="AV192" s="55" t="n"/>
      <c r="AW192" s="55" t="n"/>
      <c r="AX192" s="55" t="n"/>
      <c r="AY192" s="55" t="n"/>
      <c r="AZ192" s="55" t="n"/>
      <c r="BA192" s="55" t="n"/>
      <c r="BB192" s="55" t="n"/>
      <c r="BC192" s="55" t="n"/>
    </row>
    <row r="193" ht="11.4" customHeight="1">
      <c r="A193" s="55" t="n"/>
      <c r="B193" s="483" t="n"/>
      <c r="C193" s="55" t="n"/>
      <c r="D193" s="55" t="n"/>
      <c r="E193" s="55" t="n"/>
      <c r="F193" s="55" t="n"/>
      <c r="G193" s="69" t="n"/>
      <c r="H193" s="69" t="n"/>
      <c r="I193" s="55" t="n"/>
      <c r="J193" s="55" t="n"/>
      <c r="K193" s="55" t="n"/>
      <c r="L193" s="55">
        <f>J193-K193</f>
        <v/>
      </c>
      <c r="M193" s="55" t="n"/>
      <c r="N193" s="55">
        <f>P193+Q193+R193+S193</f>
        <v/>
      </c>
      <c r="O193" s="57">
        <f>Q193+V193+Y193+AB193+AE193+AH193+AK193+AN193+AQ193+AT193+AW193+AZ193+BC193</f>
        <v/>
      </c>
      <c r="P193" s="58" t="n"/>
      <c r="Q193" s="59">
        <f>L193-S193-R193-P193</f>
        <v/>
      </c>
      <c r="R193" s="60" t="n"/>
      <c r="S193" s="61" t="n"/>
      <c r="T193" s="55" t="n"/>
      <c r="U193" s="55" t="n"/>
      <c r="V193" s="55" t="n"/>
      <c r="W193" s="55" t="n"/>
      <c r="X193" s="55" t="n"/>
      <c r="Y193" s="55" t="n"/>
      <c r="Z193" s="55" t="n"/>
      <c r="AA193" s="55" t="n"/>
      <c r="AB193" s="55" t="n"/>
      <c r="AC193" s="55" t="n"/>
      <c r="AD193" s="55" t="n"/>
      <c r="AE193" s="55" t="n"/>
      <c r="AF193" s="55" t="n"/>
      <c r="AG193" s="55" t="n"/>
      <c r="AH193" s="55" t="n"/>
      <c r="AI193" s="55" t="n"/>
      <c r="AJ193" s="55" t="n"/>
      <c r="AK193" s="55" t="n"/>
      <c r="AL193" s="55" t="n"/>
      <c r="AM193" s="55" t="n"/>
      <c r="AN193" s="55" t="n"/>
      <c r="AO193" s="55" t="n"/>
      <c r="AP193" s="55" t="n"/>
      <c r="AQ193" s="55" t="n"/>
      <c r="AR193" s="55" t="n"/>
      <c r="AS193" s="55" t="n"/>
      <c r="AT193" s="55" t="n"/>
      <c r="AU193" s="55" t="n"/>
      <c r="AV193" s="55" t="n"/>
      <c r="AW193" s="55" t="n"/>
      <c r="AX193" s="55" t="n"/>
      <c r="AY193" s="55" t="n"/>
      <c r="AZ193" s="55" t="n"/>
      <c r="BA193" s="55" t="n"/>
      <c r="BB193" s="55" t="n"/>
      <c r="BC193" s="55" t="n"/>
    </row>
    <row r="194" ht="11.4" customHeight="1">
      <c r="A194" s="55" t="n"/>
      <c r="B194" s="483" t="n"/>
      <c r="C194" s="55" t="n"/>
      <c r="D194" s="55" t="n"/>
      <c r="E194" s="55" t="n"/>
      <c r="F194" s="55" t="n"/>
      <c r="G194" s="69" t="n"/>
      <c r="H194" s="69" t="n"/>
      <c r="I194" s="55" t="n"/>
      <c r="J194" s="55" t="n"/>
      <c r="K194" s="55" t="n"/>
      <c r="L194" s="55">
        <f>J194-K194</f>
        <v/>
      </c>
      <c r="M194" s="55" t="n"/>
      <c r="N194" s="55">
        <f>P194+Q194+R194+S194</f>
        <v/>
      </c>
      <c r="O194" s="57">
        <f>Q194+V194+Y194+AB194+AE194+AH194+AK194+AN194+AQ194+AT194+AW194+AZ194+BC194</f>
        <v/>
      </c>
      <c r="P194" s="58" t="n"/>
      <c r="Q194" s="59">
        <f>L194-S194-R194-P194</f>
        <v/>
      </c>
      <c r="R194" s="60" t="n"/>
      <c r="S194" s="61" t="n"/>
      <c r="T194" s="55" t="n"/>
      <c r="U194" s="55" t="n"/>
      <c r="V194" s="55" t="n"/>
      <c r="W194" s="55" t="n"/>
      <c r="X194" s="55" t="n"/>
      <c r="Y194" s="55" t="n"/>
      <c r="Z194" s="55" t="n"/>
      <c r="AA194" s="55" t="n"/>
      <c r="AB194" s="55" t="n"/>
      <c r="AC194" s="55" t="n"/>
      <c r="AD194" s="55" t="n"/>
      <c r="AE194" s="55" t="n"/>
      <c r="AF194" s="55" t="n"/>
      <c r="AG194" s="55" t="n"/>
      <c r="AH194" s="55" t="n"/>
      <c r="AI194" s="55" t="n"/>
      <c r="AJ194" s="55" t="n"/>
      <c r="AK194" s="55" t="n"/>
      <c r="AL194" s="55" t="n"/>
      <c r="AM194" s="55" t="n"/>
      <c r="AN194" s="55" t="n"/>
      <c r="AO194" s="55" t="n"/>
      <c r="AP194" s="55" t="n"/>
      <c r="AQ194" s="55" t="n"/>
      <c r="AR194" s="55" t="n"/>
      <c r="AS194" s="55" t="n"/>
      <c r="AT194" s="55" t="n"/>
      <c r="AU194" s="55" t="n"/>
      <c r="AV194" s="55" t="n"/>
      <c r="AW194" s="55" t="n"/>
      <c r="AX194" s="55" t="n"/>
      <c r="AY194" s="55" t="n"/>
      <c r="AZ194" s="55" t="n"/>
      <c r="BA194" s="55" t="n"/>
      <c r="BB194" s="55" t="n"/>
      <c r="BC194" s="55" t="n"/>
    </row>
    <row r="195" ht="11.4" customHeight="1">
      <c r="A195" s="55" t="n"/>
      <c r="B195" s="483" t="n"/>
      <c r="C195" s="55" t="n"/>
      <c r="D195" s="55" t="n"/>
      <c r="E195" s="55" t="n"/>
      <c r="F195" s="55" t="n"/>
      <c r="G195" s="69" t="n"/>
      <c r="H195" s="69" t="n"/>
      <c r="I195" s="55" t="n"/>
      <c r="J195" s="55" t="n"/>
      <c r="K195" s="55" t="n"/>
      <c r="L195" s="55">
        <f>J195-K195</f>
        <v/>
      </c>
      <c r="M195" s="55" t="n"/>
      <c r="N195" s="55">
        <f>P195+Q195+R195+S195</f>
        <v/>
      </c>
      <c r="O195" s="57">
        <f>Q195+V195+Y195+AB195+AE195+AH195+AK195+AN195+AQ195+AT195+AW195+AZ195+BC195</f>
        <v/>
      </c>
      <c r="P195" s="58" t="n"/>
      <c r="Q195" s="59">
        <f>L195-S195-R195-P195</f>
        <v/>
      </c>
      <c r="R195" s="60" t="n"/>
      <c r="S195" s="61" t="n"/>
      <c r="T195" s="55" t="n"/>
      <c r="U195" s="55" t="n"/>
      <c r="V195" s="55" t="n"/>
      <c r="W195" s="55" t="n"/>
      <c r="X195" s="55" t="n"/>
      <c r="Y195" s="55" t="n"/>
      <c r="Z195" s="55" t="n"/>
      <c r="AA195" s="55" t="n"/>
      <c r="AB195" s="55" t="n"/>
      <c r="AC195" s="55" t="n"/>
      <c r="AD195" s="55" t="n"/>
      <c r="AE195" s="55" t="n"/>
      <c r="AF195" s="55" t="n"/>
      <c r="AG195" s="55" t="n"/>
      <c r="AH195" s="55" t="n"/>
      <c r="AI195" s="55" t="n"/>
      <c r="AJ195" s="55" t="n"/>
      <c r="AK195" s="55" t="n"/>
      <c r="AL195" s="55" t="n"/>
      <c r="AM195" s="55" t="n"/>
      <c r="AN195" s="55" t="n"/>
      <c r="AO195" s="55" t="n"/>
      <c r="AP195" s="55" t="n"/>
      <c r="AQ195" s="55" t="n"/>
      <c r="AR195" s="55" t="n"/>
      <c r="AS195" s="55" t="n"/>
      <c r="AT195" s="55" t="n"/>
      <c r="AU195" s="55" t="n"/>
      <c r="AV195" s="55" t="n"/>
      <c r="AW195" s="55" t="n"/>
      <c r="AX195" s="55" t="n"/>
      <c r="AY195" s="55" t="n"/>
      <c r="AZ195" s="55" t="n"/>
      <c r="BA195" s="55" t="n"/>
      <c r="BB195" s="55" t="n"/>
      <c r="BC195" s="55" t="n"/>
    </row>
    <row r="196" ht="11.4" customHeight="1">
      <c r="A196" s="55" t="n"/>
      <c r="B196" s="483" t="n"/>
      <c r="C196" s="55" t="n"/>
      <c r="D196" s="55" t="n"/>
      <c r="E196" s="55" t="n"/>
      <c r="F196" s="55" t="n"/>
      <c r="G196" s="69" t="n"/>
      <c r="H196" s="69" t="n"/>
      <c r="I196" s="55" t="n"/>
      <c r="J196" s="55" t="n"/>
      <c r="K196" s="55" t="n"/>
      <c r="L196" s="55">
        <f>J196-K196</f>
        <v/>
      </c>
      <c r="M196" s="55" t="n"/>
      <c r="N196" s="55">
        <f>P196+Q196+R196+S196</f>
        <v/>
      </c>
      <c r="O196" s="57">
        <f>Q196+V196+Y196+AB196+AE196+AH196+AK196+AN196+AQ196+AT196+AW196+AZ196+BC196</f>
        <v/>
      </c>
      <c r="P196" s="58" t="n"/>
      <c r="Q196" s="59">
        <f>L196-S196-R196-P196</f>
        <v/>
      </c>
      <c r="R196" s="60" t="n"/>
      <c r="S196" s="61" t="n"/>
      <c r="T196" s="55" t="n"/>
      <c r="U196" s="55" t="n"/>
      <c r="V196" s="55" t="n"/>
      <c r="W196" s="55" t="n"/>
      <c r="X196" s="55" t="n"/>
      <c r="Y196" s="55" t="n"/>
      <c r="Z196" s="55" t="n"/>
      <c r="AA196" s="55" t="n"/>
      <c r="AB196" s="55" t="n"/>
      <c r="AC196" s="55" t="n"/>
      <c r="AD196" s="55" t="n"/>
      <c r="AE196" s="55" t="n"/>
      <c r="AF196" s="55" t="n"/>
      <c r="AG196" s="55" t="n"/>
      <c r="AH196" s="55" t="n"/>
      <c r="AI196" s="55" t="n"/>
      <c r="AJ196" s="55" t="n"/>
      <c r="AK196" s="55" t="n"/>
      <c r="AL196" s="55" t="n"/>
      <c r="AM196" s="55" t="n"/>
      <c r="AN196" s="55" t="n"/>
      <c r="AO196" s="55" t="n"/>
      <c r="AP196" s="55" t="n"/>
      <c r="AQ196" s="55" t="n"/>
      <c r="AR196" s="55" t="n"/>
      <c r="AS196" s="55" t="n"/>
      <c r="AT196" s="55" t="n"/>
      <c r="AU196" s="55" t="n"/>
      <c r="AV196" s="55" t="n"/>
      <c r="AW196" s="55" t="n"/>
      <c r="AX196" s="55" t="n"/>
      <c r="AY196" s="55" t="n"/>
      <c r="AZ196" s="55" t="n"/>
      <c r="BA196" s="55" t="n"/>
      <c r="BB196" s="55" t="n"/>
      <c r="BC196" s="55" t="n"/>
    </row>
    <row r="197" ht="11.4" customHeight="1">
      <c r="A197" s="55" t="n"/>
      <c r="B197" s="483" t="n"/>
      <c r="C197" s="55" t="n"/>
      <c r="D197" s="55" t="n"/>
      <c r="E197" s="55" t="n"/>
      <c r="F197" s="55" t="n"/>
      <c r="G197" s="69" t="n"/>
      <c r="H197" s="69" t="n"/>
      <c r="I197" s="55" t="n"/>
      <c r="J197" s="55" t="n"/>
      <c r="K197" s="55" t="n"/>
      <c r="L197" s="55">
        <f>J197-K197</f>
        <v/>
      </c>
      <c r="M197" s="55" t="n"/>
      <c r="N197" s="55">
        <f>P197+Q197+R197+S197</f>
        <v/>
      </c>
      <c r="O197" s="57">
        <f>Q197+V197+Y197+AB197+AE197+AH197+AK197+AN197+AQ197+AT197+AW197+AZ197+BC197</f>
        <v/>
      </c>
      <c r="P197" s="58" t="n"/>
      <c r="Q197" s="59">
        <f>L197-S197-R197-P197</f>
        <v/>
      </c>
      <c r="R197" s="60" t="n"/>
      <c r="S197" s="61" t="n"/>
      <c r="T197" s="55" t="n"/>
      <c r="U197" s="55" t="n"/>
      <c r="V197" s="55" t="n"/>
      <c r="W197" s="55" t="n"/>
      <c r="X197" s="55" t="n"/>
      <c r="Y197" s="55" t="n"/>
      <c r="Z197" s="55" t="n"/>
      <c r="AA197" s="55" t="n"/>
      <c r="AB197" s="55" t="n"/>
      <c r="AC197" s="55" t="n"/>
      <c r="AD197" s="55" t="n"/>
      <c r="AE197" s="55" t="n"/>
      <c r="AF197" s="55" t="n"/>
      <c r="AG197" s="55" t="n"/>
      <c r="AH197" s="55" t="n"/>
      <c r="AI197" s="55" t="n"/>
      <c r="AJ197" s="55" t="n"/>
      <c r="AK197" s="55" t="n"/>
      <c r="AL197" s="55" t="n"/>
      <c r="AM197" s="55" t="n"/>
      <c r="AN197" s="55" t="n"/>
      <c r="AO197" s="55" t="n"/>
      <c r="AP197" s="55" t="n"/>
      <c r="AQ197" s="55" t="n"/>
      <c r="AR197" s="55" t="n"/>
      <c r="AS197" s="55" t="n"/>
      <c r="AT197" s="55" t="n"/>
      <c r="AU197" s="55" t="n"/>
      <c r="AV197" s="55" t="n"/>
      <c r="AW197" s="55" t="n"/>
      <c r="AX197" s="55" t="n"/>
      <c r="AY197" s="55" t="n"/>
      <c r="AZ197" s="55" t="n"/>
      <c r="BA197" s="55" t="n"/>
      <c r="BB197" s="55" t="n"/>
      <c r="BC197" s="55" t="n"/>
    </row>
    <row r="198" ht="11.4" customHeight="1">
      <c r="A198" s="55" t="n"/>
      <c r="B198" s="483" t="n"/>
      <c r="C198" s="55" t="n"/>
      <c r="D198" s="55" t="n"/>
      <c r="E198" s="55" t="n"/>
      <c r="F198" s="55" t="n"/>
      <c r="G198" s="69" t="n"/>
      <c r="H198" s="69" t="n"/>
      <c r="I198" s="55" t="n"/>
      <c r="J198" s="55" t="n"/>
      <c r="K198" s="55" t="n"/>
      <c r="L198" s="55">
        <f>J198-K198</f>
        <v/>
      </c>
      <c r="M198" s="55" t="n"/>
      <c r="N198" s="55">
        <f>P198+Q198+R198+S198</f>
        <v/>
      </c>
      <c r="O198" s="57">
        <f>Q198+V198+Y198+AB198+AE198+AH198+AK198+AN198+AQ198+AT198+AW198+AZ198+BC198</f>
        <v/>
      </c>
      <c r="P198" s="58" t="n"/>
      <c r="Q198" s="59">
        <f>L198-S198-R198-P198</f>
        <v/>
      </c>
      <c r="R198" s="60" t="n"/>
      <c r="S198" s="61" t="n"/>
      <c r="T198" s="55" t="n"/>
      <c r="U198" s="55" t="n"/>
      <c r="V198" s="55" t="n"/>
      <c r="W198" s="55" t="n"/>
      <c r="X198" s="55" t="n"/>
      <c r="Y198" s="55" t="n"/>
      <c r="Z198" s="55" t="n"/>
      <c r="AA198" s="55" t="n"/>
      <c r="AB198" s="55" t="n"/>
      <c r="AC198" s="55" t="n"/>
      <c r="AD198" s="55" t="n"/>
      <c r="AE198" s="55" t="n"/>
      <c r="AF198" s="55" t="n"/>
      <c r="AG198" s="55" t="n"/>
      <c r="AH198" s="55" t="n"/>
      <c r="AI198" s="55" t="n"/>
      <c r="AJ198" s="55" t="n"/>
      <c r="AK198" s="55" t="n"/>
      <c r="AL198" s="55" t="n"/>
      <c r="AM198" s="55" t="n"/>
      <c r="AN198" s="55" t="n"/>
      <c r="AO198" s="55" t="n"/>
      <c r="AP198" s="55" t="n"/>
      <c r="AQ198" s="55" t="n"/>
      <c r="AR198" s="55" t="n"/>
      <c r="AS198" s="55" t="n"/>
      <c r="AT198" s="55" t="n"/>
      <c r="AU198" s="55" t="n"/>
      <c r="AV198" s="55" t="n"/>
      <c r="AW198" s="55" t="n"/>
      <c r="AX198" s="55" t="n"/>
      <c r="AY198" s="55" t="n"/>
      <c r="AZ198" s="55" t="n"/>
      <c r="BA198" s="55" t="n"/>
      <c r="BB198" s="55" t="n"/>
      <c r="BC198" s="55" t="n"/>
    </row>
    <row r="199" ht="11.4" customHeight="1">
      <c r="A199" s="55" t="n"/>
      <c r="B199" s="483" t="n"/>
      <c r="C199" s="55" t="n"/>
      <c r="D199" s="55" t="n"/>
      <c r="E199" s="55" t="n"/>
      <c r="F199" s="55" t="n"/>
      <c r="G199" s="69" t="n"/>
      <c r="H199" s="69" t="n"/>
      <c r="I199" s="55" t="n"/>
      <c r="J199" s="55" t="n"/>
      <c r="K199" s="55" t="n"/>
      <c r="L199" s="55">
        <f>J199-K199</f>
        <v/>
      </c>
      <c r="M199" s="55" t="n"/>
      <c r="N199" s="55">
        <f>P199+Q199+R199+S199</f>
        <v/>
      </c>
      <c r="O199" s="57">
        <f>Q199+V199+Y199+AB199+AE199+AH199+AK199+AN199+AQ199+AT199+AW199+AZ199+BC199</f>
        <v/>
      </c>
      <c r="P199" s="58" t="n"/>
      <c r="Q199" s="59">
        <f>L199-S199-R199-P199</f>
        <v/>
      </c>
      <c r="R199" s="60" t="n"/>
      <c r="S199" s="61" t="n"/>
      <c r="T199" s="55" t="n"/>
      <c r="U199" s="55" t="n"/>
      <c r="V199" s="55" t="n"/>
      <c r="W199" s="55" t="n"/>
      <c r="X199" s="55" t="n"/>
      <c r="Y199" s="55" t="n"/>
      <c r="Z199" s="55" t="n"/>
      <c r="AA199" s="55" t="n"/>
      <c r="AB199" s="55" t="n"/>
      <c r="AC199" s="55" t="n"/>
      <c r="AD199" s="55" t="n"/>
      <c r="AE199" s="55" t="n"/>
      <c r="AF199" s="55" t="n"/>
      <c r="AG199" s="55" t="n"/>
      <c r="AH199" s="55" t="n"/>
      <c r="AI199" s="55" t="n"/>
      <c r="AJ199" s="55" t="n"/>
      <c r="AK199" s="55" t="n"/>
      <c r="AL199" s="55" t="n"/>
      <c r="AM199" s="55" t="n"/>
      <c r="AN199" s="55" t="n"/>
      <c r="AO199" s="55" t="n"/>
      <c r="AP199" s="55" t="n"/>
      <c r="AQ199" s="55" t="n"/>
      <c r="AR199" s="55" t="n"/>
      <c r="AS199" s="55" t="n"/>
      <c r="AT199" s="55" t="n"/>
      <c r="AU199" s="55" t="n"/>
      <c r="AV199" s="55" t="n"/>
      <c r="AW199" s="55" t="n"/>
      <c r="AX199" s="55" t="n"/>
      <c r="AY199" s="55" t="n"/>
      <c r="AZ199" s="55" t="n"/>
      <c r="BA199" s="55" t="n"/>
      <c r="BB199" s="55" t="n"/>
      <c r="BC199" s="55" t="n"/>
    </row>
    <row r="200" ht="11.4" customHeight="1">
      <c r="A200" s="55" t="n"/>
      <c r="B200" s="483" t="n"/>
      <c r="C200" s="55" t="n"/>
      <c r="D200" s="55" t="n"/>
      <c r="E200" s="55" t="n"/>
      <c r="F200" s="55" t="n"/>
      <c r="G200" s="69" t="n"/>
      <c r="H200" s="69" t="n"/>
      <c r="I200" s="55" t="n"/>
      <c r="J200" s="55" t="n"/>
      <c r="K200" s="55" t="n"/>
      <c r="L200" s="55">
        <f>J200-K200</f>
        <v/>
      </c>
      <c r="M200" s="55" t="n"/>
      <c r="N200" s="55">
        <f>P200+Q200+R200+S200</f>
        <v/>
      </c>
      <c r="O200" s="57">
        <f>Q200+V200+Y200+AB200+AE200+AH200+AK200+AN200+AQ200+AT200+AW200+AZ200+BC200</f>
        <v/>
      </c>
      <c r="P200" s="58" t="n"/>
      <c r="Q200" s="59">
        <f>L200-S200-R200-P200</f>
        <v/>
      </c>
      <c r="R200" s="60" t="n"/>
      <c r="S200" s="61" t="n"/>
      <c r="T200" s="55" t="n"/>
      <c r="U200" s="55" t="n"/>
      <c r="V200" s="55" t="n"/>
      <c r="W200" s="55" t="n"/>
      <c r="X200" s="55" t="n"/>
      <c r="Y200" s="55" t="n"/>
      <c r="Z200" s="55" t="n"/>
      <c r="AA200" s="55" t="n"/>
      <c r="AB200" s="55" t="n"/>
      <c r="AC200" s="55" t="n"/>
      <c r="AD200" s="55" t="n"/>
      <c r="AE200" s="55" t="n"/>
      <c r="AF200" s="55" t="n"/>
      <c r="AG200" s="55" t="n"/>
      <c r="AH200" s="55" t="n"/>
      <c r="AI200" s="55" t="n"/>
      <c r="AJ200" s="55" t="n"/>
      <c r="AK200" s="55" t="n"/>
      <c r="AL200" s="55" t="n"/>
      <c r="AM200" s="55" t="n"/>
      <c r="AN200" s="55" t="n"/>
      <c r="AO200" s="55" t="n"/>
      <c r="AP200" s="55" t="n"/>
      <c r="AQ200" s="55" t="n"/>
      <c r="AR200" s="55" t="n"/>
      <c r="AS200" s="55" t="n"/>
      <c r="AT200" s="55" t="n"/>
      <c r="AU200" s="55" t="n"/>
      <c r="AV200" s="55" t="n"/>
      <c r="AW200" s="55" t="n"/>
      <c r="AX200" s="55" t="n"/>
      <c r="AY200" s="55" t="n"/>
      <c r="AZ200" s="55" t="n"/>
      <c r="BA200" s="55" t="n"/>
      <c r="BB200" s="55" t="n"/>
      <c r="BC200" s="55" t="n"/>
    </row>
    <row r="201" ht="11.4" customHeight="1">
      <c r="A201" s="55" t="n"/>
      <c r="B201" s="483" t="n"/>
      <c r="C201" s="55" t="n"/>
      <c r="D201" s="55" t="n"/>
      <c r="E201" s="55" t="n"/>
      <c r="F201" s="55" t="n"/>
      <c r="G201" s="69" t="n"/>
      <c r="H201" s="69" t="n"/>
      <c r="I201" s="55" t="n"/>
      <c r="J201" s="55" t="n"/>
      <c r="K201" s="55" t="n"/>
      <c r="L201" s="55">
        <f>J201-K201</f>
        <v/>
      </c>
      <c r="M201" s="55" t="n"/>
      <c r="N201" s="55">
        <f>P201+Q201+R201+S201</f>
        <v/>
      </c>
      <c r="O201" s="57">
        <f>Q201+V201+Y201+AB201+AE201+AH201+AK201+AN201+AQ201+AT201+AW201+AZ201+BC201</f>
        <v/>
      </c>
      <c r="P201" s="58" t="n"/>
      <c r="Q201" s="59">
        <f>L201-S201-R201-P201</f>
        <v/>
      </c>
      <c r="R201" s="60" t="n"/>
      <c r="S201" s="61" t="n"/>
      <c r="T201" s="55" t="n"/>
      <c r="U201" s="55" t="n"/>
      <c r="V201" s="55" t="n"/>
      <c r="W201" s="55" t="n"/>
      <c r="X201" s="55" t="n"/>
      <c r="Y201" s="55" t="n"/>
      <c r="Z201" s="55" t="n"/>
      <c r="AA201" s="55" t="n"/>
      <c r="AB201" s="55" t="n"/>
      <c r="AC201" s="55" t="n"/>
      <c r="AD201" s="55" t="n"/>
      <c r="AE201" s="55" t="n"/>
      <c r="AF201" s="55" t="n"/>
      <c r="AG201" s="55" t="n"/>
      <c r="AH201" s="55" t="n"/>
      <c r="AI201" s="55" t="n"/>
      <c r="AJ201" s="55" t="n"/>
      <c r="AK201" s="55" t="n"/>
      <c r="AL201" s="55" t="n"/>
      <c r="AM201" s="55" t="n"/>
      <c r="AN201" s="55" t="n"/>
      <c r="AO201" s="55" t="n"/>
      <c r="AP201" s="55" t="n"/>
      <c r="AQ201" s="55" t="n"/>
      <c r="AR201" s="55" t="n"/>
      <c r="AS201" s="55" t="n"/>
      <c r="AT201" s="55" t="n"/>
      <c r="AU201" s="55" t="n"/>
      <c r="AV201" s="55" t="n"/>
      <c r="AW201" s="55" t="n"/>
      <c r="AX201" s="55" t="n"/>
      <c r="AY201" s="55" t="n"/>
      <c r="AZ201" s="55" t="n"/>
      <c r="BA201" s="55" t="n"/>
      <c r="BB201" s="55" t="n"/>
      <c r="BC201" s="55" t="n"/>
    </row>
    <row r="202" ht="11.4" customHeight="1">
      <c r="A202" s="55" t="n"/>
      <c r="B202" s="483" t="n"/>
      <c r="C202" s="55" t="n"/>
      <c r="D202" s="55" t="n"/>
      <c r="E202" s="55" t="n"/>
      <c r="F202" s="55" t="n"/>
      <c r="G202" s="69" t="n"/>
      <c r="H202" s="69" t="n"/>
      <c r="I202" s="55" t="n"/>
      <c r="J202" s="55" t="n"/>
      <c r="K202" s="55" t="n"/>
      <c r="L202" s="55">
        <f>J202-K202</f>
        <v/>
      </c>
      <c r="M202" s="55" t="n"/>
      <c r="N202" s="55">
        <f>P202+Q202+R202+S202</f>
        <v/>
      </c>
      <c r="O202" s="57">
        <f>Q202+V202+Y202+AB202+AE202+AH202+AK202+AN202+AQ202+AT202+AW202+AZ202+BC202</f>
        <v/>
      </c>
      <c r="P202" s="58" t="n"/>
      <c r="Q202" s="59">
        <f>L202-S202-R202-P202</f>
        <v/>
      </c>
      <c r="R202" s="60" t="n"/>
      <c r="S202" s="61" t="n"/>
      <c r="T202" s="55" t="n"/>
      <c r="U202" s="55" t="n"/>
      <c r="V202" s="55" t="n"/>
      <c r="W202" s="55" t="n"/>
      <c r="X202" s="55" t="n"/>
      <c r="Y202" s="55" t="n"/>
      <c r="Z202" s="55" t="n"/>
      <c r="AA202" s="55" t="n"/>
      <c r="AB202" s="55" t="n"/>
      <c r="AC202" s="55" t="n"/>
      <c r="AD202" s="55" t="n"/>
      <c r="AE202" s="55" t="n"/>
      <c r="AF202" s="55" t="n"/>
      <c r="AG202" s="55" t="n"/>
      <c r="AH202" s="55" t="n"/>
      <c r="AI202" s="55" t="n"/>
      <c r="AJ202" s="55" t="n"/>
      <c r="AK202" s="55" t="n"/>
      <c r="AL202" s="55" t="n"/>
      <c r="AM202" s="55" t="n"/>
      <c r="AN202" s="55" t="n"/>
      <c r="AO202" s="55" t="n"/>
      <c r="AP202" s="55" t="n"/>
      <c r="AQ202" s="55" t="n"/>
      <c r="AR202" s="55" t="n"/>
      <c r="AS202" s="55" t="n"/>
      <c r="AT202" s="55" t="n"/>
      <c r="AU202" s="55" t="n"/>
      <c r="AV202" s="55" t="n"/>
      <c r="AW202" s="55" t="n"/>
      <c r="AX202" s="55" t="n"/>
      <c r="AY202" s="55" t="n"/>
      <c r="AZ202" s="55" t="n"/>
      <c r="BA202" s="55" t="n"/>
      <c r="BB202" s="55" t="n"/>
      <c r="BC202" s="55" t="n"/>
    </row>
    <row r="203" ht="11.4" customHeight="1">
      <c r="A203" s="55" t="n"/>
      <c r="B203" s="483" t="n"/>
      <c r="C203" s="55" t="n"/>
      <c r="D203" s="55" t="n"/>
      <c r="E203" s="55" t="n"/>
      <c r="F203" s="55" t="n"/>
      <c r="G203" s="69" t="n"/>
      <c r="H203" s="69" t="n"/>
      <c r="I203" s="55" t="n"/>
      <c r="J203" s="55" t="n"/>
      <c r="K203" s="55" t="n"/>
      <c r="L203" s="55">
        <f>J203-K203</f>
        <v/>
      </c>
      <c r="M203" s="55" t="n"/>
      <c r="N203" s="55">
        <f>P203+Q203+R203+S203</f>
        <v/>
      </c>
      <c r="O203" s="57">
        <f>Q203+V203+Y203+AB203+AE203+AH203+AK203+AN203+AQ203+AT203+AW203+AZ203+BC203</f>
        <v/>
      </c>
      <c r="P203" s="58" t="n"/>
      <c r="Q203" s="59">
        <f>L203-S203-R203-P203</f>
        <v/>
      </c>
      <c r="R203" s="60" t="n"/>
      <c r="S203" s="61" t="n"/>
      <c r="T203" s="55" t="n"/>
      <c r="U203" s="55" t="n"/>
      <c r="V203" s="55" t="n"/>
      <c r="W203" s="55" t="n"/>
      <c r="X203" s="55" t="n"/>
      <c r="Y203" s="55" t="n"/>
      <c r="Z203" s="55" t="n"/>
      <c r="AA203" s="55" t="n"/>
      <c r="AB203" s="55" t="n"/>
      <c r="AC203" s="55" t="n"/>
      <c r="AD203" s="55" t="n"/>
      <c r="AE203" s="55" t="n"/>
      <c r="AF203" s="55" t="n"/>
      <c r="AG203" s="55" t="n"/>
      <c r="AH203" s="55" t="n"/>
      <c r="AI203" s="55" t="n"/>
      <c r="AJ203" s="55" t="n"/>
      <c r="AK203" s="55" t="n"/>
      <c r="AL203" s="55" t="n"/>
      <c r="AM203" s="55" t="n"/>
      <c r="AN203" s="55" t="n"/>
      <c r="AO203" s="55" t="n"/>
      <c r="AP203" s="55" t="n"/>
      <c r="AQ203" s="55" t="n"/>
      <c r="AR203" s="55" t="n"/>
      <c r="AS203" s="55" t="n"/>
      <c r="AT203" s="55" t="n"/>
      <c r="AU203" s="55" t="n"/>
      <c r="AV203" s="55" t="n"/>
      <c r="AW203" s="55" t="n"/>
      <c r="AX203" s="55" t="n"/>
      <c r="AY203" s="55" t="n"/>
      <c r="AZ203" s="55" t="n"/>
      <c r="BA203" s="55" t="n"/>
      <c r="BB203" s="55" t="n"/>
      <c r="BC203" s="55" t="n"/>
    </row>
    <row r="204" ht="11.4" customHeight="1">
      <c r="A204" s="55" t="n"/>
      <c r="B204" s="483" t="n"/>
      <c r="C204" s="55" t="n"/>
      <c r="D204" s="55" t="n"/>
      <c r="E204" s="55" t="n"/>
      <c r="F204" s="55" t="n"/>
      <c r="G204" s="69" t="n"/>
      <c r="H204" s="69" t="n"/>
      <c r="I204" s="55" t="n"/>
      <c r="J204" s="55" t="n"/>
      <c r="K204" s="55" t="n"/>
      <c r="L204" s="55">
        <f>J204-K204</f>
        <v/>
      </c>
      <c r="M204" s="55" t="n"/>
      <c r="N204" s="55">
        <f>P204+Q204+R204+S204</f>
        <v/>
      </c>
      <c r="O204" s="57">
        <f>Q204+V204+Y204+AB204+AE204+AH204+AK204+AN204+AQ204+AT204+AW204+AZ204+BC204</f>
        <v/>
      </c>
      <c r="P204" s="58" t="n"/>
      <c r="Q204" s="59">
        <f>L204-S204-R204-P204</f>
        <v/>
      </c>
      <c r="R204" s="60" t="n"/>
      <c r="S204" s="61" t="n"/>
      <c r="T204" s="55" t="n"/>
      <c r="U204" s="55" t="n"/>
      <c r="V204" s="55" t="n"/>
      <c r="W204" s="55" t="n"/>
      <c r="X204" s="55" t="n"/>
      <c r="Y204" s="55" t="n"/>
      <c r="Z204" s="55" t="n"/>
      <c r="AA204" s="55" t="n"/>
      <c r="AB204" s="55" t="n"/>
      <c r="AC204" s="55" t="n"/>
      <c r="AD204" s="55" t="n"/>
      <c r="AE204" s="55" t="n"/>
      <c r="AF204" s="55" t="n"/>
      <c r="AG204" s="55" t="n"/>
      <c r="AH204" s="55" t="n"/>
      <c r="AI204" s="55" t="n"/>
      <c r="AJ204" s="55" t="n"/>
      <c r="AK204" s="55" t="n"/>
      <c r="AL204" s="55" t="n"/>
      <c r="AM204" s="55" t="n"/>
      <c r="AN204" s="55" t="n"/>
      <c r="AO204" s="55" t="n"/>
      <c r="AP204" s="55" t="n"/>
      <c r="AQ204" s="55" t="n"/>
      <c r="AR204" s="55" t="n"/>
      <c r="AS204" s="55" t="n"/>
      <c r="AT204" s="55" t="n"/>
      <c r="AU204" s="55" t="n"/>
      <c r="AV204" s="55" t="n"/>
      <c r="AW204" s="55" t="n"/>
      <c r="AX204" s="55" t="n"/>
      <c r="AY204" s="55" t="n"/>
      <c r="AZ204" s="55" t="n"/>
      <c r="BA204" s="55" t="n"/>
      <c r="BB204" s="55" t="n"/>
      <c r="BC204" s="55" t="n"/>
    </row>
    <row r="205" ht="11.4" customHeight="1">
      <c r="A205" s="55" t="n"/>
      <c r="B205" s="483" t="n"/>
      <c r="C205" s="55" t="n"/>
      <c r="D205" s="55" t="n"/>
      <c r="E205" s="55" t="n"/>
      <c r="F205" s="55" t="n"/>
      <c r="G205" s="69" t="n"/>
      <c r="H205" s="69" t="n"/>
      <c r="I205" s="55" t="n"/>
      <c r="J205" s="55" t="n"/>
      <c r="K205" s="55" t="n"/>
      <c r="L205" s="55">
        <f>J205-K205</f>
        <v/>
      </c>
      <c r="M205" s="55" t="n"/>
      <c r="N205" s="55">
        <f>P205+Q205+R205+S205</f>
        <v/>
      </c>
      <c r="O205" s="57">
        <f>Q205+V205+Y205+AB205+AE205+AH205+AK205+AN205+AQ205+AT205+AW205+AZ205+BC205</f>
        <v/>
      </c>
      <c r="P205" s="58" t="n"/>
      <c r="Q205" s="59">
        <f>L205-S205-R205-P205</f>
        <v/>
      </c>
      <c r="R205" s="60" t="n"/>
      <c r="S205" s="61" t="n"/>
      <c r="T205" s="55" t="n"/>
      <c r="U205" s="55" t="n"/>
      <c r="V205" s="55" t="n"/>
      <c r="W205" s="55" t="n"/>
      <c r="X205" s="55" t="n"/>
      <c r="Y205" s="55" t="n"/>
      <c r="Z205" s="55" t="n"/>
      <c r="AA205" s="55" t="n"/>
      <c r="AB205" s="55" t="n"/>
      <c r="AC205" s="55" t="n"/>
      <c r="AD205" s="55" t="n"/>
      <c r="AE205" s="55" t="n"/>
      <c r="AF205" s="55" t="n"/>
      <c r="AG205" s="55" t="n"/>
      <c r="AH205" s="55" t="n"/>
      <c r="AI205" s="55" t="n"/>
      <c r="AJ205" s="55" t="n"/>
      <c r="AK205" s="55" t="n"/>
      <c r="AL205" s="55" t="n"/>
      <c r="AM205" s="55" t="n"/>
      <c r="AN205" s="55" t="n"/>
      <c r="AO205" s="55" t="n"/>
      <c r="AP205" s="55" t="n"/>
      <c r="AQ205" s="55" t="n"/>
      <c r="AR205" s="55" t="n"/>
      <c r="AS205" s="55" t="n"/>
      <c r="AT205" s="55" t="n"/>
      <c r="AU205" s="55" t="n"/>
      <c r="AV205" s="55" t="n"/>
      <c r="AW205" s="55" t="n"/>
      <c r="AX205" s="55" t="n"/>
      <c r="AY205" s="55" t="n"/>
      <c r="AZ205" s="55" t="n"/>
      <c r="BA205" s="55" t="n"/>
      <c r="BB205" s="55" t="n"/>
      <c r="BC205" s="55" t="n"/>
    </row>
    <row r="206" ht="11.4" customHeight="1">
      <c r="A206" s="55" t="n"/>
      <c r="B206" s="483" t="n"/>
      <c r="C206" s="55" t="n"/>
      <c r="D206" s="55" t="n"/>
      <c r="E206" s="55" t="n"/>
      <c r="F206" s="55" t="n"/>
      <c r="G206" s="69" t="n"/>
      <c r="H206" s="69" t="n"/>
      <c r="I206" s="55" t="n"/>
      <c r="J206" s="55" t="n"/>
      <c r="K206" s="55" t="n"/>
      <c r="L206" s="55">
        <f>J206-K206</f>
        <v/>
      </c>
      <c r="M206" s="55" t="n"/>
      <c r="N206" s="55">
        <f>P206+Q206+R206+S206</f>
        <v/>
      </c>
      <c r="O206" s="57">
        <f>Q206+V206+Y206+AB206+AE206+AH206+AK206+AN206+AQ206+AT206+AW206+AZ206+BC206</f>
        <v/>
      </c>
      <c r="P206" s="58" t="n"/>
      <c r="Q206" s="59">
        <f>L206-S206-R206-P206</f>
        <v/>
      </c>
      <c r="R206" s="60" t="n"/>
      <c r="S206" s="61" t="n"/>
      <c r="T206" s="55" t="n"/>
      <c r="U206" s="55" t="n"/>
      <c r="V206" s="55" t="n"/>
      <c r="W206" s="55" t="n"/>
      <c r="X206" s="55" t="n"/>
      <c r="Y206" s="55" t="n"/>
      <c r="Z206" s="55" t="n"/>
      <c r="AA206" s="55" t="n"/>
      <c r="AB206" s="55" t="n"/>
      <c r="AC206" s="55" t="n"/>
      <c r="AD206" s="55" t="n"/>
      <c r="AE206" s="55" t="n"/>
      <c r="AF206" s="55" t="n"/>
      <c r="AG206" s="55" t="n"/>
      <c r="AH206" s="55" t="n"/>
      <c r="AI206" s="55" t="n"/>
      <c r="AJ206" s="55" t="n"/>
      <c r="AK206" s="55" t="n"/>
      <c r="AL206" s="55" t="n"/>
      <c r="AM206" s="55" t="n"/>
      <c r="AN206" s="55" t="n"/>
      <c r="AO206" s="55" t="n"/>
      <c r="AP206" s="55" t="n"/>
      <c r="AQ206" s="55" t="n"/>
      <c r="AR206" s="55" t="n"/>
      <c r="AS206" s="55" t="n"/>
      <c r="AT206" s="55" t="n"/>
      <c r="AU206" s="55" t="n"/>
      <c r="AV206" s="55" t="n"/>
      <c r="AW206" s="55" t="n"/>
      <c r="AX206" s="55" t="n"/>
      <c r="AY206" s="55" t="n"/>
      <c r="AZ206" s="55" t="n"/>
      <c r="BA206" s="55" t="n"/>
      <c r="BB206" s="55" t="n"/>
      <c r="BC206" s="55" t="n"/>
    </row>
    <row r="207" ht="11.4" customHeight="1">
      <c r="A207" s="55" t="n"/>
      <c r="B207" s="483" t="n"/>
      <c r="C207" s="55" t="n"/>
      <c r="D207" s="55" t="n"/>
      <c r="E207" s="55" t="n"/>
      <c r="F207" s="55" t="n"/>
      <c r="G207" s="69" t="n"/>
      <c r="H207" s="69" t="n"/>
      <c r="I207" s="55" t="n"/>
      <c r="J207" s="55" t="n"/>
      <c r="K207" s="55" t="n"/>
      <c r="L207" s="55">
        <f>J207-K207</f>
        <v/>
      </c>
      <c r="M207" s="55" t="n"/>
      <c r="N207" s="55">
        <f>P207+Q207+R207+S207</f>
        <v/>
      </c>
      <c r="O207" s="57">
        <f>Q207+V207+Y207+AB207+AE207+AH207+AK207+AN207+AQ207+AT207+AW207+AZ207+BC207</f>
        <v/>
      </c>
      <c r="P207" s="58" t="n"/>
      <c r="Q207" s="59">
        <f>L207-S207-R207-P207</f>
        <v/>
      </c>
      <c r="R207" s="60" t="n"/>
      <c r="S207" s="61" t="n"/>
      <c r="T207" s="55" t="n"/>
      <c r="U207" s="55" t="n"/>
      <c r="V207" s="55" t="n"/>
      <c r="W207" s="55" t="n"/>
      <c r="X207" s="55" t="n"/>
      <c r="Y207" s="55" t="n"/>
      <c r="Z207" s="55" t="n"/>
      <c r="AA207" s="55" t="n"/>
      <c r="AB207" s="55" t="n"/>
      <c r="AC207" s="55" t="n"/>
      <c r="AD207" s="55" t="n"/>
      <c r="AE207" s="55" t="n"/>
      <c r="AF207" s="55" t="n"/>
      <c r="AG207" s="55" t="n"/>
      <c r="AH207" s="55" t="n"/>
      <c r="AI207" s="55" t="n"/>
      <c r="AJ207" s="55" t="n"/>
      <c r="AK207" s="55" t="n"/>
      <c r="AL207" s="55" t="n"/>
      <c r="AM207" s="55" t="n"/>
      <c r="AN207" s="55" t="n"/>
      <c r="AO207" s="55" t="n"/>
      <c r="AP207" s="55" t="n"/>
      <c r="AQ207" s="55" t="n"/>
      <c r="AR207" s="55" t="n"/>
      <c r="AS207" s="55" t="n"/>
      <c r="AT207" s="55" t="n"/>
      <c r="AU207" s="55" t="n"/>
      <c r="AV207" s="55" t="n"/>
      <c r="AW207" s="55" t="n"/>
      <c r="AX207" s="55" t="n"/>
      <c r="AY207" s="55" t="n"/>
      <c r="AZ207" s="55" t="n"/>
      <c r="BA207" s="55" t="n"/>
      <c r="BB207" s="55" t="n"/>
      <c r="BC207" s="55" t="n"/>
    </row>
    <row r="208" ht="11.4" customHeight="1">
      <c r="A208" s="55" t="n"/>
      <c r="B208" s="483" t="n"/>
      <c r="C208" s="55" t="n"/>
      <c r="D208" s="55" t="n"/>
      <c r="E208" s="55" t="n"/>
      <c r="F208" s="55" t="n"/>
      <c r="G208" s="69" t="n"/>
      <c r="H208" s="69" t="n"/>
      <c r="I208" s="55" t="n"/>
      <c r="J208" s="55" t="n"/>
      <c r="K208" s="55" t="n"/>
      <c r="L208" s="55">
        <f>J208-K208</f>
        <v/>
      </c>
      <c r="M208" s="55" t="n"/>
      <c r="N208" s="55">
        <f>P208+Q208+R208+S208</f>
        <v/>
      </c>
      <c r="O208" s="57">
        <f>Q208+V208+Y208+AB208+AE208+AH208+AK208+AN208+AQ208+AT208+AW208+AZ208+BC208</f>
        <v/>
      </c>
      <c r="P208" s="58" t="n"/>
      <c r="Q208" s="59">
        <f>L208-S208-R208-P208</f>
        <v/>
      </c>
      <c r="R208" s="60" t="n"/>
      <c r="S208" s="61" t="n"/>
      <c r="T208" s="55" t="n"/>
      <c r="U208" s="55" t="n"/>
      <c r="V208" s="55" t="n"/>
      <c r="W208" s="55" t="n"/>
      <c r="X208" s="55" t="n"/>
      <c r="Y208" s="55" t="n"/>
      <c r="Z208" s="55" t="n"/>
      <c r="AA208" s="55" t="n"/>
      <c r="AB208" s="55" t="n"/>
      <c r="AC208" s="55" t="n"/>
      <c r="AD208" s="55" t="n"/>
      <c r="AE208" s="55" t="n"/>
      <c r="AF208" s="55" t="n"/>
      <c r="AG208" s="55" t="n"/>
      <c r="AH208" s="55" t="n"/>
      <c r="AI208" s="55" t="n"/>
      <c r="AJ208" s="55" t="n"/>
      <c r="AK208" s="55" t="n"/>
      <c r="AL208" s="55" t="n"/>
      <c r="AM208" s="55" t="n"/>
      <c r="AN208" s="55" t="n"/>
      <c r="AO208" s="55" t="n"/>
      <c r="AP208" s="55" t="n"/>
      <c r="AQ208" s="55" t="n"/>
      <c r="AR208" s="55" t="n"/>
      <c r="AS208" s="55" t="n"/>
      <c r="AT208" s="55" t="n"/>
      <c r="AU208" s="55" t="n"/>
      <c r="AV208" s="55" t="n"/>
      <c r="AW208" s="55" t="n"/>
      <c r="AX208" s="55" t="n"/>
      <c r="AY208" s="55" t="n"/>
      <c r="AZ208" s="55" t="n"/>
      <c r="BA208" s="55" t="n"/>
      <c r="BB208" s="55" t="n"/>
      <c r="BC208" s="55" t="n"/>
    </row>
    <row r="209" ht="11.4" customHeight="1">
      <c r="A209" s="55" t="n"/>
      <c r="B209" s="483" t="n"/>
      <c r="C209" s="55" t="n"/>
      <c r="D209" s="55" t="n"/>
      <c r="E209" s="55" t="n"/>
      <c r="F209" s="55" t="n"/>
      <c r="G209" s="69" t="n"/>
      <c r="H209" s="69" t="n"/>
      <c r="I209" s="55" t="n"/>
      <c r="J209" s="55" t="n"/>
      <c r="K209" s="55" t="n"/>
      <c r="L209" s="55">
        <f>J209-K209</f>
        <v/>
      </c>
      <c r="M209" s="55" t="n"/>
      <c r="N209" s="55">
        <f>P209+Q209+R209+S209</f>
        <v/>
      </c>
      <c r="O209" s="57">
        <f>Q209+V209+Y209+AB209+AE209+AH209+AK209+AN209+AQ209+AT209+AW209+AZ209+BC209</f>
        <v/>
      </c>
      <c r="P209" s="58" t="n"/>
      <c r="Q209" s="59">
        <f>L209-S209-R209-P209</f>
        <v/>
      </c>
      <c r="R209" s="60" t="n"/>
      <c r="S209" s="61" t="n"/>
      <c r="T209" s="55" t="n"/>
      <c r="U209" s="55" t="n"/>
      <c r="V209" s="55" t="n"/>
      <c r="W209" s="55" t="n"/>
      <c r="X209" s="55" t="n"/>
      <c r="Y209" s="55" t="n"/>
      <c r="Z209" s="55" t="n"/>
      <c r="AA209" s="55" t="n"/>
      <c r="AB209" s="55" t="n"/>
      <c r="AC209" s="55" t="n"/>
      <c r="AD209" s="55" t="n"/>
      <c r="AE209" s="55" t="n"/>
      <c r="AF209" s="55" t="n"/>
      <c r="AG209" s="55" t="n"/>
      <c r="AH209" s="55" t="n"/>
      <c r="AI209" s="55" t="n"/>
      <c r="AJ209" s="55" t="n"/>
      <c r="AK209" s="55" t="n"/>
      <c r="AL209" s="55" t="n"/>
      <c r="AM209" s="55" t="n"/>
      <c r="AN209" s="55" t="n"/>
      <c r="AO209" s="55" t="n"/>
      <c r="AP209" s="55" t="n"/>
      <c r="AQ209" s="55" t="n"/>
      <c r="AR209" s="55" t="n"/>
      <c r="AS209" s="55" t="n"/>
      <c r="AT209" s="55" t="n"/>
      <c r="AU209" s="55" t="n"/>
      <c r="AV209" s="55" t="n"/>
      <c r="AW209" s="55" t="n"/>
      <c r="AX209" s="55" t="n"/>
      <c r="AY209" s="55" t="n"/>
      <c r="AZ209" s="55" t="n"/>
      <c r="BA209" s="55" t="n"/>
      <c r="BB209" s="55" t="n"/>
      <c r="BC209" s="55" t="n"/>
    </row>
    <row r="210" ht="11.4" customHeight="1">
      <c r="A210" s="55" t="n"/>
      <c r="B210" s="483" t="n"/>
      <c r="C210" s="55" t="n"/>
      <c r="D210" s="55" t="n"/>
      <c r="E210" s="55" t="n"/>
      <c r="F210" s="55" t="n"/>
      <c r="G210" s="69" t="n"/>
      <c r="H210" s="69" t="n"/>
      <c r="I210" s="55" t="n"/>
      <c r="J210" s="55" t="n"/>
      <c r="K210" s="55" t="n"/>
      <c r="L210" s="55">
        <f>J210-K210</f>
        <v/>
      </c>
      <c r="M210" s="55" t="n"/>
      <c r="N210" s="55">
        <f>P210+Q210+R210+S210</f>
        <v/>
      </c>
      <c r="O210" s="57">
        <f>Q210+V210+Y210+AB210+AE210+AH210+AK210+AN210+AQ210+AT210+AW210+AZ210+BC210</f>
        <v/>
      </c>
      <c r="P210" s="58" t="n"/>
      <c r="Q210" s="59">
        <f>L210-S210-R210-P210</f>
        <v/>
      </c>
      <c r="R210" s="60" t="n"/>
      <c r="S210" s="61" t="n"/>
      <c r="T210" s="55" t="n"/>
      <c r="U210" s="55" t="n"/>
      <c r="V210" s="55" t="n"/>
      <c r="W210" s="55" t="n"/>
      <c r="X210" s="55" t="n"/>
      <c r="Y210" s="55" t="n"/>
      <c r="Z210" s="55" t="n"/>
      <c r="AA210" s="55" t="n"/>
      <c r="AB210" s="55" t="n"/>
      <c r="AC210" s="55" t="n"/>
      <c r="AD210" s="55" t="n"/>
      <c r="AE210" s="55" t="n"/>
      <c r="AF210" s="55" t="n"/>
      <c r="AG210" s="55" t="n"/>
      <c r="AH210" s="55" t="n"/>
      <c r="AI210" s="55" t="n"/>
      <c r="AJ210" s="55" t="n"/>
      <c r="AK210" s="55" t="n"/>
      <c r="AL210" s="55" t="n"/>
      <c r="AM210" s="55" t="n"/>
      <c r="AN210" s="55" t="n"/>
      <c r="AO210" s="55" t="n"/>
      <c r="AP210" s="55" t="n"/>
      <c r="AQ210" s="55" t="n"/>
      <c r="AR210" s="55" t="n"/>
      <c r="AS210" s="55" t="n"/>
      <c r="AT210" s="55" t="n"/>
      <c r="AU210" s="55" t="n"/>
      <c r="AV210" s="55" t="n"/>
      <c r="AW210" s="55" t="n"/>
      <c r="AX210" s="55" t="n"/>
      <c r="AY210" s="55" t="n"/>
      <c r="AZ210" s="55" t="n"/>
      <c r="BA210" s="55" t="n"/>
      <c r="BB210" s="55" t="n"/>
      <c r="BC210" s="55" t="n"/>
    </row>
    <row r="211" ht="11.4" customHeight="1">
      <c r="A211" s="55" t="n"/>
      <c r="B211" s="483" t="n"/>
      <c r="C211" s="55" t="n"/>
      <c r="D211" s="55" t="n"/>
      <c r="E211" s="55" t="n"/>
      <c r="F211" s="55" t="n"/>
      <c r="G211" s="69" t="n"/>
      <c r="H211" s="69" t="n"/>
      <c r="I211" s="55" t="n"/>
      <c r="J211" s="55" t="n"/>
      <c r="K211" s="55" t="n"/>
      <c r="L211" s="55">
        <f>J211-K211</f>
        <v/>
      </c>
      <c r="M211" s="55" t="n"/>
      <c r="N211" s="55">
        <f>P211+Q211+R211+S211</f>
        <v/>
      </c>
      <c r="O211" s="57">
        <f>Q211+V211+Y211+AB211+AE211+AH211+AK211+AN211+AQ211+AT211+AW211+AZ211+BC211</f>
        <v/>
      </c>
      <c r="P211" s="58" t="n"/>
      <c r="Q211" s="59">
        <f>L211-S211-R211-P211</f>
        <v/>
      </c>
      <c r="R211" s="60" t="n"/>
      <c r="S211" s="61" t="n"/>
      <c r="T211" s="55" t="n"/>
      <c r="U211" s="55" t="n"/>
      <c r="V211" s="55" t="n"/>
      <c r="W211" s="55" t="n"/>
      <c r="X211" s="55" t="n"/>
      <c r="Y211" s="55" t="n"/>
      <c r="Z211" s="55" t="n"/>
      <c r="AA211" s="55" t="n"/>
      <c r="AB211" s="55" t="n"/>
      <c r="AC211" s="55" t="n"/>
      <c r="AD211" s="55" t="n"/>
      <c r="AE211" s="55" t="n"/>
      <c r="AF211" s="55" t="n"/>
      <c r="AG211" s="55" t="n"/>
      <c r="AH211" s="55" t="n"/>
      <c r="AI211" s="55" t="n"/>
      <c r="AJ211" s="55" t="n"/>
      <c r="AK211" s="55" t="n"/>
      <c r="AL211" s="55" t="n"/>
      <c r="AM211" s="55" t="n"/>
      <c r="AN211" s="55" t="n"/>
      <c r="AO211" s="55" t="n"/>
      <c r="AP211" s="55" t="n"/>
      <c r="AQ211" s="55" t="n"/>
      <c r="AR211" s="55" t="n"/>
      <c r="AS211" s="55" t="n"/>
      <c r="AT211" s="55" t="n"/>
      <c r="AU211" s="55" t="n"/>
      <c r="AV211" s="55" t="n"/>
      <c r="AW211" s="55" t="n"/>
      <c r="AX211" s="55" t="n"/>
      <c r="AY211" s="55" t="n"/>
      <c r="AZ211" s="55" t="n"/>
      <c r="BA211" s="55" t="n"/>
      <c r="BB211" s="55" t="n"/>
      <c r="BC211" s="55" t="n"/>
    </row>
    <row r="212" ht="11.4" customHeight="1">
      <c r="A212" s="55" t="n"/>
      <c r="B212" s="483" t="n"/>
      <c r="C212" s="55" t="n"/>
      <c r="D212" s="55" t="n"/>
      <c r="E212" s="55" t="n"/>
      <c r="F212" s="55" t="n"/>
      <c r="G212" s="69" t="n"/>
      <c r="H212" s="69" t="n"/>
      <c r="I212" s="55" t="n"/>
      <c r="J212" s="55" t="n"/>
      <c r="K212" s="55" t="n"/>
      <c r="L212" s="55">
        <f>J212-K212</f>
        <v/>
      </c>
      <c r="M212" s="55" t="n"/>
      <c r="N212" s="55">
        <f>P212+Q212+R212+S212</f>
        <v/>
      </c>
      <c r="O212" s="57">
        <f>Q212+V212+Y212+AB212+AE212+AH212+AK212+AN212+AQ212+AT212+AW212+AZ212+BC212</f>
        <v/>
      </c>
      <c r="P212" s="58" t="n"/>
      <c r="Q212" s="59">
        <f>L212-S212-R212-P212</f>
        <v/>
      </c>
      <c r="R212" s="60" t="n"/>
      <c r="S212" s="61" t="n"/>
      <c r="T212" s="55" t="n"/>
      <c r="U212" s="55" t="n"/>
      <c r="V212" s="55" t="n"/>
      <c r="W212" s="55" t="n"/>
      <c r="X212" s="55" t="n"/>
      <c r="Y212" s="55" t="n"/>
      <c r="Z212" s="55" t="n"/>
      <c r="AA212" s="55" t="n"/>
      <c r="AB212" s="55" t="n"/>
      <c r="AC212" s="55" t="n"/>
      <c r="AD212" s="55" t="n"/>
      <c r="AE212" s="55" t="n"/>
      <c r="AF212" s="55" t="n"/>
      <c r="AG212" s="55" t="n"/>
      <c r="AH212" s="55" t="n"/>
      <c r="AI212" s="55" t="n"/>
      <c r="AJ212" s="55" t="n"/>
      <c r="AK212" s="55" t="n"/>
      <c r="AL212" s="55" t="n"/>
      <c r="AM212" s="55" t="n"/>
      <c r="AN212" s="55" t="n"/>
      <c r="AO212" s="55" t="n"/>
      <c r="AP212" s="55" t="n"/>
      <c r="AQ212" s="55" t="n"/>
      <c r="AR212" s="55" t="n"/>
      <c r="AS212" s="55" t="n"/>
      <c r="AT212" s="55" t="n"/>
      <c r="AU212" s="55" t="n"/>
      <c r="AV212" s="55" t="n"/>
      <c r="AW212" s="55" t="n"/>
      <c r="AX212" s="55" t="n"/>
      <c r="AY212" s="55" t="n"/>
      <c r="AZ212" s="55" t="n"/>
      <c r="BA212" s="55" t="n"/>
      <c r="BB212" s="55" t="n"/>
      <c r="BC212" s="55" t="n"/>
    </row>
    <row r="213" ht="11.4" customHeight="1">
      <c r="A213" s="55" t="n"/>
      <c r="B213" s="483" t="n"/>
      <c r="C213" s="55" t="n"/>
      <c r="D213" s="55" t="n"/>
      <c r="E213" s="55" t="n"/>
      <c r="F213" s="55" t="n"/>
      <c r="G213" s="69" t="n"/>
      <c r="H213" s="69" t="n"/>
      <c r="I213" s="55" t="n"/>
      <c r="J213" s="55" t="n"/>
      <c r="K213" s="55" t="n"/>
      <c r="L213" s="55">
        <f>J213-K213</f>
        <v/>
      </c>
      <c r="M213" s="55" t="n"/>
      <c r="N213" s="55">
        <f>P213+Q213+R213+S213</f>
        <v/>
      </c>
      <c r="O213" s="57">
        <f>Q213+V213+Y213+AB213+AE213+AH213+AK213+AN213+AQ213+AT213+AW213+AZ213+BC213</f>
        <v/>
      </c>
      <c r="P213" s="58" t="n"/>
      <c r="Q213" s="59">
        <f>L213-S213-R213-P213</f>
        <v/>
      </c>
      <c r="R213" s="60" t="n"/>
      <c r="S213" s="61" t="n"/>
      <c r="T213" s="55" t="n"/>
      <c r="U213" s="55" t="n"/>
      <c r="V213" s="55" t="n"/>
      <c r="W213" s="55" t="n"/>
      <c r="X213" s="55" t="n"/>
      <c r="Y213" s="55" t="n"/>
      <c r="Z213" s="55" t="n"/>
      <c r="AA213" s="55" t="n"/>
      <c r="AB213" s="55" t="n"/>
      <c r="AC213" s="55" t="n"/>
      <c r="AD213" s="55" t="n"/>
      <c r="AE213" s="55" t="n"/>
      <c r="AF213" s="55" t="n"/>
      <c r="AG213" s="55" t="n"/>
      <c r="AH213" s="55" t="n"/>
      <c r="AI213" s="55" t="n"/>
      <c r="AJ213" s="55" t="n"/>
      <c r="AK213" s="55" t="n"/>
      <c r="AL213" s="55" t="n"/>
      <c r="AM213" s="55" t="n"/>
      <c r="AN213" s="55" t="n"/>
      <c r="AO213" s="55" t="n"/>
      <c r="AP213" s="55" t="n"/>
      <c r="AQ213" s="55" t="n"/>
      <c r="AR213" s="55" t="n"/>
      <c r="AS213" s="55" t="n"/>
      <c r="AT213" s="55" t="n"/>
      <c r="AU213" s="55" t="n"/>
      <c r="AV213" s="55" t="n"/>
      <c r="AW213" s="55" t="n"/>
      <c r="AX213" s="55" t="n"/>
      <c r="AY213" s="55" t="n"/>
      <c r="AZ213" s="55" t="n"/>
      <c r="BA213" s="55" t="n"/>
      <c r="BB213" s="55" t="n"/>
      <c r="BC213" s="55" t="n"/>
    </row>
    <row r="214" ht="11.4" customHeight="1">
      <c r="A214" s="55" t="n"/>
      <c r="B214" s="483" t="n"/>
      <c r="C214" s="55" t="n"/>
      <c r="D214" s="55" t="n"/>
      <c r="E214" s="55" t="n"/>
      <c r="F214" s="55" t="n"/>
      <c r="G214" s="69" t="n"/>
      <c r="H214" s="69" t="n"/>
      <c r="I214" s="55" t="n"/>
      <c r="J214" s="55" t="n"/>
      <c r="K214" s="55" t="n"/>
      <c r="L214" s="55">
        <f>J214-K214</f>
        <v/>
      </c>
      <c r="M214" s="55" t="n"/>
      <c r="N214" s="55">
        <f>P214+Q214+R214+S214</f>
        <v/>
      </c>
      <c r="O214" s="57">
        <f>Q214+V214+Y214+AB214+AE214+AH214+AK214+AN214+AQ214+AT214+AW214+AZ214+BC214</f>
        <v/>
      </c>
      <c r="P214" s="58" t="n"/>
      <c r="Q214" s="59">
        <f>L214-S214-R214-P214</f>
        <v/>
      </c>
      <c r="R214" s="60" t="n"/>
      <c r="S214" s="61" t="n"/>
      <c r="T214" s="55" t="n"/>
      <c r="U214" s="55" t="n"/>
      <c r="V214" s="55" t="n"/>
      <c r="W214" s="55" t="n"/>
      <c r="X214" s="55" t="n"/>
      <c r="Y214" s="55" t="n"/>
      <c r="Z214" s="55" t="n"/>
      <c r="AA214" s="55" t="n"/>
      <c r="AB214" s="55" t="n"/>
      <c r="AC214" s="55" t="n"/>
      <c r="AD214" s="55" t="n"/>
      <c r="AE214" s="55" t="n"/>
      <c r="AF214" s="55" t="n"/>
      <c r="AG214" s="55" t="n"/>
      <c r="AH214" s="55" t="n"/>
      <c r="AI214" s="55" t="n"/>
      <c r="AJ214" s="55" t="n"/>
      <c r="AK214" s="55" t="n"/>
      <c r="AL214" s="55" t="n"/>
      <c r="AM214" s="55" t="n"/>
      <c r="AN214" s="55" t="n"/>
      <c r="AO214" s="55" t="n"/>
      <c r="AP214" s="55" t="n"/>
      <c r="AQ214" s="55" t="n"/>
      <c r="AR214" s="55" t="n"/>
      <c r="AS214" s="55" t="n"/>
      <c r="AT214" s="55" t="n"/>
      <c r="AU214" s="55" t="n"/>
      <c r="AV214" s="55" t="n"/>
      <c r="AW214" s="55" t="n"/>
      <c r="AX214" s="55" t="n"/>
      <c r="AY214" s="55" t="n"/>
      <c r="AZ214" s="55" t="n"/>
      <c r="BA214" s="55" t="n"/>
      <c r="BB214" s="55" t="n"/>
      <c r="BC214" s="55" t="n"/>
    </row>
    <row r="215" ht="11.4" customHeight="1">
      <c r="A215" s="55" t="n"/>
      <c r="B215" s="483" t="n"/>
      <c r="C215" s="55" t="n"/>
      <c r="D215" s="55" t="n"/>
      <c r="E215" s="55" t="n"/>
      <c r="F215" s="55" t="n"/>
      <c r="G215" s="69" t="n"/>
      <c r="H215" s="69" t="n"/>
      <c r="I215" s="55" t="n"/>
      <c r="J215" s="55" t="n"/>
      <c r="K215" s="55" t="n"/>
      <c r="L215" s="55">
        <f>J215-K215</f>
        <v/>
      </c>
      <c r="M215" s="55" t="n"/>
      <c r="N215" s="55">
        <f>P215+Q215+R215+S215</f>
        <v/>
      </c>
      <c r="O215" s="57">
        <f>Q215+V215+Y215+AB215+AE215+AH215+AK215+AN215+AQ215+AT215+AW215+AZ215+BC215</f>
        <v/>
      </c>
      <c r="P215" s="58" t="n"/>
      <c r="Q215" s="59">
        <f>L215-S215-R215-P215</f>
        <v/>
      </c>
      <c r="R215" s="60" t="n"/>
      <c r="S215" s="61" t="n"/>
      <c r="T215" s="55" t="n"/>
      <c r="U215" s="55" t="n"/>
      <c r="V215" s="55" t="n"/>
      <c r="W215" s="55" t="n"/>
      <c r="X215" s="55" t="n"/>
      <c r="Y215" s="55" t="n"/>
      <c r="Z215" s="55" t="n"/>
      <c r="AA215" s="55" t="n"/>
      <c r="AB215" s="55" t="n"/>
      <c r="AC215" s="55" t="n"/>
      <c r="AD215" s="55" t="n"/>
      <c r="AE215" s="55" t="n"/>
      <c r="AF215" s="55" t="n"/>
      <c r="AG215" s="55" t="n"/>
      <c r="AH215" s="55" t="n"/>
      <c r="AI215" s="55" t="n"/>
      <c r="AJ215" s="55" t="n"/>
      <c r="AK215" s="55" t="n"/>
      <c r="AL215" s="55" t="n"/>
      <c r="AM215" s="55" t="n"/>
      <c r="AN215" s="55" t="n"/>
      <c r="AO215" s="55" t="n"/>
      <c r="AP215" s="55" t="n"/>
      <c r="AQ215" s="55" t="n"/>
      <c r="AR215" s="55" t="n"/>
      <c r="AS215" s="55" t="n"/>
      <c r="AT215" s="55" t="n"/>
      <c r="AU215" s="55" t="n"/>
      <c r="AV215" s="55" t="n"/>
      <c r="AW215" s="55" t="n"/>
      <c r="AX215" s="55" t="n"/>
      <c r="AY215" s="55" t="n"/>
      <c r="AZ215" s="55" t="n"/>
      <c r="BA215" s="55" t="n"/>
      <c r="BB215" s="55" t="n"/>
      <c r="BC215" s="55" t="n"/>
    </row>
    <row r="216" ht="11.4" customHeight="1">
      <c r="A216" s="55" t="n"/>
      <c r="B216" s="483" t="n"/>
      <c r="C216" s="55" t="n"/>
      <c r="D216" s="55" t="n"/>
      <c r="E216" s="55" t="n"/>
      <c r="F216" s="55" t="n"/>
      <c r="G216" s="69" t="n"/>
      <c r="H216" s="69" t="n"/>
      <c r="I216" s="55" t="n"/>
      <c r="J216" s="55" t="n"/>
      <c r="K216" s="55" t="n"/>
      <c r="L216" s="55">
        <f>J216-K216</f>
        <v/>
      </c>
      <c r="M216" s="55" t="n"/>
      <c r="N216" s="55">
        <f>P216+Q216+R216+S216</f>
        <v/>
      </c>
      <c r="O216" s="57">
        <f>Q216+V216+Y216+AB216+AE216+AH216+AK216+AN216+AQ216+AT216+AW216+AZ216+BC216</f>
        <v/>
      </c>
      <c r="P216" s="58" t="n"/>
      <c r="Q216" s="59">
        <f>L216-S216-R216-P216</f>
        <v/>
      </c>
      <c r="R216" s="60" t="n"/>
      <c r="S216" s="61" t="n"/>
      <c r="T216" s="55" t="n"/>
      <c r="U216" s="55" t="n"/>
      <c r="V216" s="55" t="n"/>
      <c r="W216" s="55" t="n"/>
      <c r="X216" s="55" t="n"/>
      <c r="Y216" s="55" t="n"/>
      <c r="Z216" s="55" t="n"/>
      <c r="AA216" s="55" t="n"/>
      <c r="AB216" s="55" t="n"/>
      <c r="AC216" s="55" t="n"/>
      <c r="AD216" s="55" t="n"/>
      <c r="AE216" s="55" t="n"/>
      <c r="AF216" s="55" t="n"/>
      <c r="AG216" s="55" t="n"/>
      <c r="AH216" s="55" t="n"/>
      <c r="AI216" s="55" t="n"/>
      <c r="AJ216" s="55" t="n"/>
      <c r="AK216" s="55" t="n"/>
      <c r="AL216" s="55" t="n"/>
      <c r="AM216" s="55" t="n"/>
      <c r="AN216" s="55" t="n"/>
      <c r="AO216" s="55" t="n"/>
      <c r="AP216" s="55" t="n"/>
      <c r="AQ216" s="55" t="n"/>
      <c r="AR216" s="55" t="n"/>
      <c r="AS216" s="55" t="n"/>
      <c r="AT216" s="55" t="n"/>
      <c r="AU216" s="55" t="n"/>
      <c r="AV216" s="55" t="n"/>
      <c r="AW216" s="55" t="n"/>
      <c r="AX216" s="55" t="n"/>
      <c r="AY216" s="55" t="n"/>
      <c r="AZ216" s="55" t="n"/>
      <c r="BA216" s="55" t="n"/>
      <c r="BB216" s="55" t="n"/>
      <c r="BC216" s="55" t="n"/>
    </row>
    <row r="217" ht="11.4" customHeight="1">
      <c r="A217" s="55" t="n"/>
      <c r="B217" s="483" t="n"/>
      <c r="C217" s="55" t="n"/>
      <c r="D217" s="55" t="n"/>
      <c r="E217" s="55" t="n"/>
      <c r="F217" s="55" t="n"/>
      <c r="G217" s="69" t="n"/>
      <c r="H217" s="69" t="n"/>
      <c r="I217" s="55" t="n"/>
      <c r="J217" s="55" t="n"/>
      <c r="K217" s="55" t="n"/>
      <c r="L217" s="55">
        <f>J217-K217</f>
        <v/>
      </c>
      <c r="M217" s="55" t="n"/>
      <c r="N217" s="55">
        <f>P217+Q217+R217+S217</f>
        <v/>
      </c>
      <c r="O217" s="57">
        <f>Q217+V217+Y217+AB217+AE217+AH217+AK217+AN217+AQ217+AT217+AW217+AZ217+BC217</f>
        <v/>
      </c>
      <c r="P217" s="58" t="n"/>
      <c r="Q217" s="59">
        <f>L217-S217-R217-P217</f>
        <v/>
      </c>
      <c r="R217" s="60" t="n"/>
      <c r="S217" s="61" t="n"/>
      <c r="T217" s="55" t="n"/>
      <c r="U217" s="55" t="n"/>
      <c r="V217" s="55" t="n"/>
      <c r="W217" s="55" t="n"/>
      <c r="X217" s="55" t="n"/>
      <c r="Y217" s="55" t="n"/>
      <c r="Z217" s="55" t="n"/>
      <c r="AA217" s="55" t="n"/>
      <c r="AB217" s="55" t="n"/>
      <c r="AC217" s="55" t="n"/>
      <c r="AD217" s="55" t="n"/>
      <c r="AE217" s="55" t="n"/>
      <c r="AF217" s="55" t="n"/>
      <c r="AG217" s="55" t="n"/>
      <c r="AH217" s="55" t="n"/>
      <c r="AI217" s="55" t="n"/>
      <c r="AJ217" s="55" t="n"/>
      <c r="AK217" s="55" t="n"/>
      <c r="AL217" s="55" t="n"/>
      <c r="AM217" s="55" t="n"/>
      <c r="AN217" s="55" t="n"/>
      <c r="AO217" s="55" t="n"/>
      <c r="AP217" s="55" t="n"/>
      <c r="AQ217" s="55" t="n"/>
      <c r="AR217" s="55" t="n"/>
      <c r="AS217" s="55" t="n"/>
      <c r="AT217" s="55" t="n"/>
      <c r="AU217" s="55" t="n"/>
      <c r="AV217" s="55" t="n"/>
      <c r="AW217" s="55" t="n"/>
      <c r="AX217" s="55" t="n"/>
      <c r="AY217" s="55" t="n"/>
      <c r="AZ217" s="55" t="n"/>
      <c r="BA217" s="55" t="n"/>
      <c r="BB217" s="55" t="n"/>
      <c r="BC217" s="55" t="n"/>
    </row>
    <row r="218" ht="11.4" customHeight="1">
      <c r="A218" s="55" t="n"/>
      <c r="B218" s="483" t="n"/>
      <c r="C218" s="55" t="n"/>
      <c r="D218" s="55" t="n"/>
      <c r="E218" s="55" t="n"/>
      <c r="F218" s="55" t="n"/>
      <c r="G218" s="69" t="n"/>
      <c r="H218" s="69" t="n"/>
      <c r="I218" s="55" t="n"/>
      <c r="J218" s="55" t="n"/>
      <c r="K218" s="55" t="n"/>
      <c r="L218" s="55">
        <f>J218-K218</f>
        <v/>
      </c>
      <c r="M218" s="55" t="n"/>
      <c r="N218" s="55">
        <f>P218+Q218+R218+S218</f>
        <v/>
      </c>
      <c r="O218" s="57">
        <f>Q218+V218+Y218+AB218+AE218+AH218+AK218+AN218+AQ218+AT218+AW218+AZ218+BC218</f>
        <v/>
      </c>
      <c r="P218" s="58" t="n"/>
      <c r="Q218" s="59">
        <f>L218-S218-R218-P218</f>
        <v/>
      </c>
      <c r="R218" s="60" t="n"/>
      <c r="S218" s="61" t="n"/>
      <c r="T218" s="55" t="n"/>
      <c r="U218" s="55" t="n"/>
      <c r="V218" s="55" t="n"/>
      <c r="W218" s="55" t="n"/>
      <c r="X218" s="55" t="n"/>
      <c r="Y218" s="55" t="n"/>
      <c r="Z218" s="55" t="n"/>
      <c r="AA218" s="55" t="n"/>
      <c r="AB218" s="55" t="n"/>
      <c r="AC218" s="55" t="n"/>
      <c r="AD218" s="55" t="n"/>
      <c r="AE218" s="55" t="n"/>
      <c r="AF218" s="55" t="n"/>
      <c r="AG218" s="55" t="n"/>
      <c r="AH218" s="55" t="n"/>
      <c r="AI218" s="55" t="n"/>
      <c r="AJ218" s="55" t="n"/>
      <c r="AK218" s="55" t="n"/>
      <c r="AL218" s="55" t="n"/>
      <c r="AM218" s="55" t="n"/>
      <c r="AN218" s="55" t="n"/>
      <c r="AO218" s="55" t="n"/>
      <c r="AP218" s="55" t="n"/>
      <c r="AQ218" s="55" t="n"/>
      <c r="AR218" s="55" t="n"/>
      <c r="AS218" s="55" t="n"/>
      <c r="AT218" s="55" t="n"/>
      <c r="AU218" s="55" t="n"/>
      <c r="AV218" s="55" t="n"/>
      <c r="AW218" s="55" t="n"/>
      <c r="AX218" s="55" t="n"/>
      <c r="AY218" s="55" t="n"/>
      <c r="AZ218" s="55" t="n"/>
      <c r="BA218" s="55" t="n"/>
      <c r="BB218" s="55" t="n"/>
      <c r="BC218" s="55" t="n"/>
    </row>
    <row r="219" ht="11.4" customHeight="1">
      <c r="A219" s="55" t="n"/>
      <c r="B219" s="483" t="n"/>
      <c r="C219" s="55" t="n"/>
      <c r="D219" s="55" t="n"/>
      <c r="E219" s="55" t="n"/>
      <c r="F219" s="55" t="n"/>
      <c r="G219" s="69" t="n"/>
      <c r="H219" s="69" t="n"/>
      <c r="I219" s="55" t="n"/>
      <c r="J219" s="55" t="n"/>
      <c r="K219" s="55" t="n"/>
      <c r="L219" s="55">
        <f>J219-K219</f>
        <v/>
      </c>
      <c r="M219" s="55" t="n"/>
      <c r="N219" s="55">
        <f>P219+Q219+R219+S219</f>
        <v/>
      </c>
      <c r="O219" s="57">
        <f>Q219+V219+Y219+AB219+AE219+AH219+AK219+AN219+AQ219+AT219+AW219+AZ219+BC219</f>
        <v/>
      </c>
      <c r="P219" s="58" t="n"/>
      <c r="Q219" s="59">
        <f>L219-S219-R219-P219</f>
        <v/>
      </c>
      <c r="R219" s="60" t="n"/>
      <c r="S219" s="61" t="n"/>
      <c r="T219" s="55" t="n"/>
      <c r="U219" s="55" t="n"/>
      <c r="V219" s="55" t="n"/>
      <c r="W219" s="55" t="n"/>
      <c r="X219" s="55" t="n"/>
      <c r="Y219" s="55" t="n"/>
      <c r="Z219" s="55" t="n"/>
      <c r="AA219" s="55" t="n"/>
      <c r="AB219" s="55" t="n"/>
      <c r="AC219" s="55" t="n"/>
      <c r="AD219" s="55" t="n"/>
      <c r="AE219" s="55" t="n"/>
      <c r="AF219" s="55" t="n"/>
      <c r="AG219" s="55" t="n"/>
      <c r="AH219" s="55" t="n"/>
      <c r="AI219" s="55" t="n"/>
      <c r="AJ219" s="55" t="n"/>
      <c r="AK219" s="55" t="n"/>
      <c r="AL219" s="55" t="n"/>
      <c r="AM219" s="55" t="n"/>
      <c r="AN219" s="55" t="n"/>
      <c r="AO219" s="55" t="n"/>
      <c r="AP219" s="55" t="n"/>
      <c r="AQ219" s="55" t="n"/>
      <c r="AR219" s="55" t="n"/>
      <c r="AS219" s="55" t="n"/>
      <c r="AT219" s="55" t="n"/>
      <c r="AU219" s="55" t="n"/>
      <c r="AV219" s="55" t="n"/>
      <c r="AW219" s="55" t="n"/>
      <c r="AX219" s="55" t="n"/>
      <c r="AY219" s="55" t="n"/>
      <c r="AZ219" s="55" t="n"/>
      <c r="BA219" s="55" t="n"/>
      <c r="BB219" s="55" t="n"/>
      <c r="BC219" s="55" t="n"/>
    </row>
    <row r="220" ht="11.4" customHeight="1">
      <c r="A220" s="55" t="n"/>
      <c r="B220" s="483" t="n"/>
      <c r="C220" s="55" t="n"/>
      <c r="D220" s="55" t="n"/>
      <c r="E220" s="55" t="n"/>
      <c r="F220" s="55" t="n"/>
      <c r="G220" s="69" t="n"/>
      <c r="H220" s="69" t="n"/>
      <c r="I220" s="55" t="n"/>
      <c r="J220" s="55" t="n"/>
      <c r="K220" s="55" t="n"/>
      <c r="L220" s="55">
        <f>J220-K220</f>
        <v/>
      </c>
      <c r="M220" s="55" t="n"/>
      <c r="N220" s="55">
        <f>P220+Q220+R220+S220</f>
        <v/>
      </c>
      <c r="O220" s="57">
        <f>Q220+V220+Y220+AB220+AE220+AH220+AK220+AN220+AQ220+AT220+AW220+AZ220+BC220</f>
        <v/>
      </c>
      <c r="P220" s="58" t="n"/>
      <c r="Q220" s="59">
        <f>L220-S220-R220-P220</f>
        <v/>
      </c>
      <c r="R220" s="60" t="n"/>
      <c r="S220" s="61" t="n"/>
      <c r="T220" s="55" t="n"/>
      <c r="U220" s="55" t="n"/>
      <c r="V220" s="55" t="n"/>
      <c r="W220" s="55" t="n"/>
      <c r="X220" s="55" t="n"/>
      <c r="Y220" s="55" t="n"/>
      <c r="Z220" s="55" t="n"/>
      <c r="AA220" s="55" t="n"/>
      <c r="AB220" s="55" t="n"/>
      <c r="AC220" s="55" t="n"/>
      <c r="AD220" s="55" t="n"/>
      <c r="AE220" s="55" t="n"/>
      <c r="AF220" s="55" t="n"/>
      <c r="AG220" s="55" t="n"/>
      <c r="AH220" s="55" t="n"/>
      <c r="AI220" s="55" t="n"/>
      <c r="AJ220" s="55" t="n"/>
      <c r="AK220" s="55" t="n"/>
      <c r="AL220" s="55" t="n"/>
      <c r="AM220" s="55" t="n"/>
      <c r="AN220" s="55" t="n"/>
      <c r="AO220" s="55" t="n"/>
      <c r="AP220" s="55" t="n"/>
      <c r="AQ220" s="55" t="n"/>
      <c r="AR220" s="55" t="n"/>
      <c r="AS220" s="55" t="n"/>
      <c r="AT220" s="55" t="n"/>
      <c r="AU220" s="55" t="n"/>
      <c r="AV220" s="55" t="n"/>
      <c r="AW220" s="55" t="n"/>
      <c r="AX220" s="55" t="n"/>
      <c r="AY220" s="55" t="n"/>
      <c r="AZ220" s="55" t="n"/>
      <c r="BA220" s="55" t="n"/>
      <c r="BB220" s="55" t="n"/>
      <c r="BC220" s="55" t="n"/>
    </row>
    <row r="221" ht="11.4" customHeight="1">
      <c r="A221" s="55" t="n"/>
      <c r="B221" s="483" t="n"/>
      <c r="C221" s="55" t="n"/>
      <c r="D221" s="55" t="n"/>
      <c r="E221" s="55" t="n"/>
      <c r="F221" s="55" t="n"/>
      <c r="G221" s="69" t="n"/>
      <c r="H221" s="69" t="n"/>
      <c r="I221" s="55" t="n"/>
      <c r="J221" s="55" t="n"/>
      <c r="K221" s="55" t="n"/>
      <c r="L221" s="55">
        <f>J221-K221</f>
        <v/>
      </c>
      <c r="M221" s="55" t="n"/>
      <c r="N221" s="55">
        <f>P221+Q221+R221+S221</f>
        <v/>
      </c>
      <c r="O221" s="57">
        <f>Q221+V221+Y221+AB221+AE221+AH221+AK221+AN221+AQ221+AT221+AW221+AZ221+BC221</f>
        <v/>
      </c>
      <c r="P221" s="58" t="n"/>
      <c r="Q221" s="59">
        <f>L221-S221-R221-P221</f>
        <v/>
      </c>
      <c r="R221" s="60" t="n"/>
      <c r="S221" s="61" t="n"/>
      <c r="T221" s="55" t="n"/>
      <c r="U221" s="55" t="n"/>
      <c r="V221" s="55" t="n"/>
      <c r="W221" s="55" t="n"/>
      <c r="X221" s="55" t="n"/>
      <c r="Y221" s="55" t="n"/>
      <c r="Z221" s="55" t="n"/>
      <c r="AA221" s="55" t="n"/>
      <c r="AB221" s="55" t="n"/>
      <c r="AC221" s="55" t="n"/>
      <c r="AD221" s="55" t="n"/>
      <c r="AE221" s="55" t="n"/>
      <c r="AF221" s="55" t="n"/>
      <c r="AG221" s="55" t="n"/>
      <c r="AH221" s="55" t="n"/>
      <c r="AI221" s="55" t="n"/>
      <c r="AJ221" s="55" t="n"/>
      <c r="AK221" s="55" t="n"/>
      <c r="AL221" s="55" t="n"/>
      <c r="AM221" s="55" t="n"/>
      <c r="AN221" s="55" t="n"/>
      <c r="AO221" s="55" t="n"/>
      <c r="AP221" s="55" t="n"/>
      <c r="AQ221" s="55" t="n"/>
      <c r="AR221" s="55" t="n"/>
      <c r="AS221" s="55" t="n"/>
      <c r="AT221" s="55" t="n"/>
      <c r="AU221" s="55" t="n"/>
      <c r="AV221" s="55" t="n"/>
      <c r="AW221" s="55" t="n"/>
      <c r="AX221" s="55" t="n"/>
      <c r="AY221" s="55" t="n"/>
      <c r="AZ221" s="55" t="n"/>
      <c r="BA221" s="55" t="n"/>
      <c r="BB221" s="55" t="n"/>
      <c r="BC221" s="55" t="n"/>
    </row>
    <row r="222" ht="11.4" customHeight="1">
      <c r="A222" s="55" t="n"/>
      <c r="B222" s="483" t="n"/>
      <c r="C222" s="55" t="n"/>
      <c r="D222" s="55" t="n"/>
      <c r="E222" s="55" t="n"/>
      <c r="F222" s="55" t="n"/>
      <c r="G222" s="69" t="n"/>
      <c r="H222" s="69" t="n"/>
      <c r="I222" s="55" t="n"/>
      <c r="J222" s="55" t="n"/>
      <c r="K222" s="55" t="n"/>
      <c r="L222" s="55">
        <f>J222-K222</f>
        <v/>
      </c>
      <c r="M222" s="55" t="n"/>
      <c r="N222" s="55">
        <f>P222+Q222+R222+S222</f>
        <v/>
      </c>
      <c r="O222" s="57">
        <f>Q222+V222+Y222+AB222+AE222+AH222+AK222+AN222+AQ222+AT222+AW222+AZ222+BC222</f>
        <v/>
      </c>
      <c r="P222" s="58" t="n"/>
      <c r="Q222" s="59">
        <f>L222-S222-R222-P222</f>
        <v/>
      </c>
      <c r="R222" s="60" t="n"/>
      <c r="S222" s="61" t="n"/>
      <c r="T222" s="55" t="n"/>
      <c r="U222" s="55" t="n"/>
      <c r="V222" s="55" t="n"/>
      <c r="W222" s="55" t="n"/>
      <c r="X222" s="55" t="n"/>
      <c r="Y222" s="55" t="n"/>
      <c r="Z222" s="55" t="n"/>
      <c r="AA222" s="55" t="n"/>
      <c r="AB222" s="55" t="n"/>
      <c r="AC222" s="55" t="n"/>
      <c r="AD222" s="55" t="n"/>
      <c r="AE222" s="55" t="n"/>
      <c r="AF222" s="55" t="n"/>
      <c r="AG222" s="55" t="n"/>
      <c r="AH222" s="55" t="n"/>
      <c r="AI222" s="55" t="n"/>
      <c r="AJ222" s="55" t="n"/>
      <c r="AK222" s="55" t="n"/>
      <c r="AL222" s="55" t="n"/>
      <c r="AM222" s="55" t="n"/>
      <c r="AN222" s="55" t="n"/>
      <c r="AO222" s="55" t="n"/>
      <c r="AP222" s="55" t="n"/>
      <c r="AQ222" s="55" t="n"/>
      <c r="AR222" s="55" t="n"/>
      <c r="AS222" s="55" t="n"/>
      <c r="AT222" s="55" t="n"/>
      <c r="AU222" s="55" t="n"/>
      <c r="AV222" s="55" t="n"/>
      <c r="AW222" s="55" t="n"/>
      <c r="AX222" s="55" t="n"/>
      <c r="AY222" s="55" t="n"/>
      <c r="AZ222" s="55" t="n"/>
      <c r="BA222" s="55" t="n"/>
      <c r="BB222" s="55" t="n"/>
      <c r="BC222" s="55" t="n"/>
    </row>
    <row r="223" ht="11.4" customHeight="1">
      <c r="A223" s="55" t="n"/>
      <c r="B223" s="483" t="n"/>
      <c r="C223" s="55" t="n"/>
      <c r="D223" s="55" t="n"/>
      <c r="E223" s="55" t="n"/>
      <c r="F223" s="55" t="n"/>
      <c r="G223" s="69" t="n"/>
      <c r="H223" s="69" t="n"/>
      <c r="I223" s="55" t="n"/>
      <c r="J223" s="55" t="n"/>
      <c r="K223" s="55" t="n"/>
      <c r="L223" s="55">
        <f>J223-K223</f>
        <v/>
      </c>
      <c r="M223" s="55" t="n"/>
      <c r="N223" s="55">
        <f>P223+Q223+R223+S223</f>
        <v/>
      </c>
      <c r="O223" s="57">
        <f>Q223+V223+Y223+AB223+AE223+AH223+AK223+AN223+AQ223+AT223+AW223+AZ223+BC223</f>
        <v/>
      </c>
      <c r="P223" s="58" t="n"/>
      <c r="Q223" s="59">
        <f>L223-S223-R223-P223</f>
        <v/>
      </c>
      <c r="R223" s="60" t="n"/>
      <c r="S223" s="61" t="n"/>
      <c r="T223" s="55" t="n"/>
      <c r="U223" s="55" t="n"/>
      <c r="V223" s="55" t="n"/>
      <c r="W223" s="55" t="n"/>
      <c r="X223" s="55" t="n"/>
      <c r="Y223" s="55" t="n"/>
      <c r="Z223" s="55" t="n"/>
      <c r="AA223" s="55" t="n"/>
      <c r="AB223" s="55" t="n"/>
      <c r="AC223" s="55" t="n"/>
      <c r="AD223" s="55" t="n"/>
      <c r="AE223" s="55" t="n"/>
      <c r="AF223" s="55" t="n"/>
      <c r="AG223" s="55" t="n"/>
      <c r="AH223" s="55" t="n"/>
      <c r="AI223" s="55" t="n"/>
      <c r="AJ223" s="55" t="n"/>
      <c r="AK223" s="55" t="n"/>
      <c r="AL223" s="55" t="n"/>
      <c r="AM223" s="55" t="n"/>
      <c r="AN223" s="55" t="n"/>
      <c r="AO223" s="55" t="n"/>
      <c r="AP223" s="55" t="n"/>
      <c r="AQ223" s="55" t="n"/>
      <c r="AR223" s="55" t="n"/>
      <c r="AS223" s="55" t="n"/>
      <c r="AT223" s="55" t="n"/>
      <c r="AU223" s="55" t="n"/>
      <c r="AV223" s="55" t="n"/>
      <c r="AW223" s="55" t="n"/>
      <c r="AX223" s="55" t="n"/>
      <c r="AY223" s="55" t="n"/>
      <c r="AZ223" s="55" t="n"/>
      <c r="BA223" s="55" t="n"/>
      <c r="BB223" s="55" t="n"/>
      <c r="BC223" s="55" t="n"/>
    </row>
    <row r="224" ht="11.4" customHeight="1">
      <c r="A224" s="55" t="n"/>
      <c r="B224" s="483" t="n"/>
      <c r="C224" s="55" t="n"/>
      <c r="D224" s="55" t="n"/>
      <c r="E224" s="55" t="n"/>
      <c r="F224" s="55" t="n"/>
      <c r="G224" s="69" t="n"/>
      <c r="H224" s="69" t="n"/>
      <c r="I224" s="55" t="n"/>
      <c r="J224" s="55" t="n"/>
      <c r="K224" s="55" t="n"/>
      <c r="L224" s="55">
        <f>J224-K224</f>
        <v/>
      </c>
      <c r="M224" s="55" t="n"/>
      <c r="N224" s="55">
        <f>P224+Q224+R224+S224</f>
        <v/>
      </c>
      <c r="O224" s="57">
        <f>Q224+V224+Y224+AB224+AE224+AH224+AK224+AN224+AQ224+AT224+AW224+AZ224+BC224</f>
        <v/>
      </c>
      <c r="P224" s="58" t="n"/>
      <c r="Q224" s="59">
        <f>L224-S224-R224-P224</f>
        <v/>
      </c>
      <c r="R224" s="60" t="n"/>
      <c r="S224" s="61" t="n"/>
      <c r="T224" s="55" t="n"/>
      <c r="U224" s="55" t="n"/>
      <c r="V224" s="55" t="n"/>
      <c r="W224" s="55" t="n"/>
      <c r="X224" s="55" t="n"/>
      <c r="Y224" s="55" t="n"/>
      <c r="Z224" s="55" t="n"/>
      <c r="AA224" s="55" t="n"/>
      <c r="AB224" s="55" t="n"/>
      <c r="AC224" s="55" t="n"/>
      <c r="AD224" s="55" t="n"/>
      <c r="AE224" s="55" t="n"/>
      <c r="AF224" s="55" t="n"/>
      <c r="AG224" s="55" t="n"/>
      <c r="AH224" s="55" t="n"/>
      <c r="AI224" s="55" t="n"/>
      <c r="AJ224" s="55" t="n"/>
      <c r="AK224" s="55" t="n"/>
      <c r="AL224" s="55" t="n"/>
      <c r="AM224" s="55" t="n"/>
      <c r="AN224" s="55" t="n"/>
      <c r="AO224" s="55" t="n"/>
      <c r="AP224" s="55" t="n"/>
      <c r="AQ224" s="55" t="n"/>
      <c r="AR224" s="55" t="n"/>
      <c r="AS224" s="55" t="n"/>
      <c r="AT224" s="55" t="n"/>
      <c r="AU224" s="55" t="n"/>
      <c r="AV224" s="55" t="n"/>
      <c r="AW224" s="55" t="n"/>
      <c r="AX224" s="55" t="n"/>
      <c r="AY224" s="55" t="n"/>
      <c r="AZ224" s="55" t="n"/>
      <c r="BA224" s="55" t="n"/>
      <c r="BB224" s="55" t="n"/>
      <c r="BC224" s="55" t="n"/>
    </row>
    <row r="225" ht="11.4" customHeight="1">
      <c r="A225" s="55" t="n"/>
      <c r="B225" s="483" t="n"/>
      <c r="C225" s="55" t="n"/>
      <c r="D225" s="55" t="n"/>
      <c r="E225" s="55" t="n"/>
      <c r="F225" s="55" t="n"/>
      <c r="G225" s="69" t="n"/>
      <c r="H225" s="69" t="n"/>
      <c r="I225" s="55" t="n"/>
      <c r="J225" s="55" t="n"/>
      <c r="K225" s="55" t="n"/>
      <c r="L225" s="55">
        <f>J225-K225</f>
        <v/>
      </c>
      <c r="M225" s="55" t="n"/>
      <c r="N225" s="55">
        <f>P225+Q225+R225+S225</f>
        <v/>
      </c>
      <c r="O225" s="57">
        <f>Q225+V225+Y225+AB225+AE225+AH225+AK225+AN225+AQ225+AT225+AW225+AZ225+BC225</f>
        <v/>
      </c>
      <c r="P225" s="58" t="n"/>
      <c r="Q225" s="59">
        <f>L225-S225-R225-P225</f>
        <v/>
      </c>
      <c r="R225" s="60" t="n"/>
      <c r="S225" s="61" t="n"/>
      <c r="T225" s="55" t="n"/>
      <c r="U225" s="55" t="n"/>
      <c r="V225" s="55" t="n"/>
      <c r="W225" s="55" t="n"/>
      <c r="X225" s="55" t="n"/>
      <c r="Y225" s="55" t="n"/>
      <c r="Z225" s="55" t="n"/>
      <c r="AA225" s="55" t="n"/>
      <c r="AB225" s="55" t="n"/>
      <c r="AC225" s="55" t="n"/>
      <c r="AD225" s="55" t="n"/>
      <c r="AE225" s="55" t="n"/>
      <c r="AF225" s="55" t="n"/>
      <c r="AG225" s="55" t="n"/>
      <c r="AH225" s="55" t="n"/>
      <c r="AI225" s="55" t="n"/>
      <c r="AJ225" s="55" t="n"/>
      <c r="AK225" s="55" t="n"/>
      <c r="AL225" s="55" t="n"/>
      <c r="AM225" s="55" t="n"/>
      <c r="AN225" s="55" t="n"/>
      <c r="AO225" s="55" t="n"/>
      <c r="AP225" s="55" t="n"/>
      <c r="AQ225" s="55" t="n"/>
      <c r="AR225" s="55" t="n"/>
      <c r="AS225" s="55" t="n"/>
      <c r="AT225" s="55" t="n"/>
      <c r="AU225" s="55" t="n"/>
      <c r="AV225" s="55" t="n"/>
      <c r="AW225" s="55" t="n"/>
      <c r="AX225" s="55" t="n"/>
      <c r="AY225" s="55" t="n"/>
      <c r="AZ225" s="55" t="n"/>
      <c r="BA225" s="55" t="n"/>
      <c r="BB225" s="55" t="n"/>
      <c r="BC225" s="55" t="n"/>
    </row>
    <row r="226" ht="11.4" customHeight="1">
      <c r="A226" s="55" t="n"/>
      <c r="B226" s="483" t="n"/>
      <c r="C226" s="55" t="n"/>
      <c r="D226" s="55" t="n"/>
      <c r="E226" s="55" t="n"/>
      <c r="F226" s="55" t="n"/>
      <c r="G226" s="69" t="n"/>
      <c r="H226" s="69" t="n"/>
      <c r="I226" s="55" t="n"/>
      <c r="J226" s="55" t="n"/>
      <c r="K226" s="55" t="n"/>
      <c r="L226" s="55">
        <f>J226-K226</f>
        <v/>
      </c>
      <c r="M226" s="55" t="n"/>
      <c r="N226" s="55">
        <f>P226+Q226+R226+S226</f>
        <v/>
      </c>
      <c r="O226" s="57">
        <f>Q226+V226+Y226+AB226+AE226+AH226+AK226+AN226+AQ226+AT226+AW226+AZ226+BC226</f>
        <v/>
      </c>
      <c r="P226" s="58" t="n"/>
      <c r="Q226" s="59">
        <f>L226-S226-R226-P226</f>
        <v/>
      </c>
      <c r="R226" s="60" t="n"/>
      <c r="S226" s="61" t="n"/>
      <c r="T226" s="55" t="n"/>
      <c r="U226" s="55" t="n"/>
      <c r="V226" s="55" t="n"/>
      <c r="W226" s="55" t="n"/>
      <c r="X226" s="55" t="n"/>
      <c r="Y226" s="55" t="n"/>
      <c r="Z226" s="55" t="n"/>
      <c r="AA226" s="55" t="n"/>
      <c r="AB226" s="55" t="n"/>
      <c r="AC226" s="55" t="n"/>
      <c r="AD226" s="55" t="n"/>
      <c r="AE226" s="55" t="n"/>
      <c r="AF226" s="55" t="n"/>
      <c r="AG226" s="55" t="n"/>
      <c r="AH226" s="55" t="n"/>
      <c r="AI226" s="55" t="n"/>
      <c r="AJ226" s="55" t="n"/>
      <c r="AK226" s="55" t="n"/>
      <c r="AL226" s="55" t="n"/>
      <c r="AM226" s="55" t="n"/>
      <c r="AN226" s="55" t="n"/>
      <c r="AO226" s="55" t="n"/>
      <c r="AP226" s="55" t="n"/>
      <c r="AQ226" s="55" t="n"/>
      <c r="AR226" s="55" t="n"/>
      <c r="AS226" s="55" t="n"/>
      <c r="AT226" s="55" t="n"/>
      <c r="AU226" s="55" t="n"/>
      <c r="AV226" s="55" t="n"/>
      <c r="AW226" s="55" t="n"/>
      <c r="AX226" s="55" t="n"/>
      <c r="AY226" s="55" t="n"/>
      <c r="AZ226" s="55" t="n"/>
      <c r="BA226" s="55" t="n"/>
      <c r="BB226" s="55" t="n"/>
      <c r="BC226" s="55" t="n"/>
    </row>
    <row r="227" ht="11.4" customHeight="1">
      <c r="A227" s="55" t="n"/>
      <c r="B227" s="483" t="n"/>
      <c r="C227" s="55" t="n"/>
      <c r="D227" s="55" t="n"/>
      <c r="E227" s="55" t="n"/>
      <c r="F227" s="55" t="n"/>
      <c r="G227" s="69" t="n"/>
      <c r="H227" s="69" t="n"/>
      <c r="I227" s="55" t="n"/>
      <c r="J227" s="55" t="n"/>
      <c r="K227" s="55" t="n"/>
      <c r="L227" s="55">
        <f>J227-K227</f>
        <v/>
      </c>
      <c r="M227" s="55" t="n"/>
      <c r="N227" s="55">
        <f>P227+Q227+R227+S227</f>
        <v/>
      </c>
      <c r="O227" s="57">
        <f>Q227+V227+Y227+AB227+AE227+AH227+AK227+AN227+AQ227+AT227+AW227+AZ227+BC227</f>
        <v/>
      </c>
      <c r="P227" s="58" t="n"/>
      <c r="Q227" s="59">
        <f>L227-S227-R227-P227</f>
        <v/>
      </c>
      <c r="R227" s="60" t="n"/>
      <c r="S227" s="61" t="n"/>
      <c r="T227" s="55" t="n"/>
      <c r="U227" s="55" t="n"/>
      <c r="V227" s="55" t="n"/>
      <c r="W227" s="55" t="n"/>
      <c r="X227" s="55" t="n"/>
      <c r="Y227" s="55" t="n"/>
      <c r="Z227" s="55" t="n"/>
      <c r="AA227" s="55" t="n"/>
      <c r="AB227" s="55" t="n"/>
      <c r="AC227" s="55" t="n"/>
      <c r="AD227" s="55" t="n"/>
      <c r="AE227" s="55" t="n"/>
      <c r="AF227" s="55" t="n"/>
      <c r="AG227" s="55" t="n"/>
      <c r="AH227" s="55" t="n"/>
      <c r="AI227" s="55" t="n"/>
      <c r="AJ227" s="55" t="n"/>
      <c r="AK227" s="55" t="n"/>
      <c r="AL227" s="55" t="n"/>
      <c r="AM227" s="55" t="n"/>
      <c r="AN227" s="55" t="n"/>
      <c r="AO227" s="55" t="n"/>
      <c r="AP227" s="55" t="n"/>
      <c r="AQ227" s="55" t="n"/>
      <c r="AR227" s="55" t="n"/>
      <c r="AS227" s="55" t="n"/>
      <c r="AT227" s="55" t="n"/>
      <c r="AU227" s="55" t="n"/>
      <c r="AV227" s="55" t="n"/>
      <c r="AW227" s="55" t="n"/>
      <c r="AX227" s="55" t="n"/>
      <c r="AY227" s="55" t="n"/>
      <c r="AZ227" s="55" t="n"/>
      <c r="BA227" s="55" t="n"/>
      <c r="BB227" s="55" t="n"/>
      <c r="BC227" s="55" t="n"/>
    </row>
    <row r="228" ht="11.4" customHeight="1">
      <c r="A228" s="55" t="n"/>
      <c r="B228" s="483" t="n"/>
      <c r="C228" s="55" t="n"/>
      <c r="D228" s="55" t="n"/>
      <c r="E228" s="55" t="n"/>
      <c r="F228" s="55" t="n"/>
      <c r="G228" s="69" t="n"/>
      <c r="H228" s="69" t="n"/>
      <c r="I228" s="55" t="n"/>
      <c r="J228" s="55" t="n"/>
      <c r="K228" s="55" t="n"/>
      <c r="L228" s="55">
        <f>J228-K228</f>
        <v/>
      </c>
      <c r="M228" s="55" t="n"/>
      <c r="N228" s="55">
        <f>P228+Q228+R228+S228</f>
        <v/>
      </c>
      <c r="O228" s="57">
        <f>Q228+V228+Y228+AB228+AE228+AH228+AK228+AN228+AQ228+AT228+AW228+AZ228+BC228</f>
        <v/>
      </c>
      <c r="P228" s="58" t="n"/>
      <c r="Q228" s="59">
        <f>L228-S228-R228-P228</f>
        <v/>
      </c>
      <c r="R228" s="60" t="n"/>
      <c r="S228" s="61" t="n"/>
      <c r="T228" s="55" t="n"/>
      <c r="U228" s="55" t="n"/>
      <c r="V228" s="55" t="n"/>
      <c r="W228" s="55" t="n"/>
      <c r="X228" s="55" t="n"/>
      <c r="Y228" s="55" t="n"/>
      <c r="Z228" s="55" t="n"/>
      <c r="AA228" s="55" t="n"/>
      <c r="AB228" s="55" t="n"/>
      <c r="AC228" s="55" t="n"/>
      <c r="AD228" s="55" t="n"/>
      <c r="AE228" s="55" t="n"/>
      <c r="AF228" s="55" t="n"/>
      <c r="AG228" s="55" t="n"/>
      <c r="AH228" s="55" t="n"/>
      <c r="AI228" s="55" t="n"/>
      <c r="AJ228" s="55" t="n"/>
      <c r="AK228" s="55" t="n"/>
      <c r="AL228" s="55" t="n"/>
      <c r="AM228" s="55" t="n"/>
      <c r="AN228" s="55" t="n"/>
      <c r="AO228" s="55" t="n"/>
      <c r="AP228" s="55" t="n"/>
      <c r="AQ228" s="55" t="n"/>
      <c r="AR228" s="55" t="n"/>
      <c r="AS228" s="55" t="n"/>
      <c r="AT228" s="55" t="n"/>
      <c r="AU228" s="55" t="n"/>
      <c r="AV228" s="55" t="n"/>
      <c r="AW228" s="55" t="n"/>
      <c r="AX228" s="55" t="n"/>
      <c r="AY228" s="55" t="n"/>
      <c r="AZ228" s="55" t="n"/>
      <c r="BA228" s="55" t="n"/>
      <c r="BB228" s="55" t="n"/>
      <c r="BC228" s="55" t="n"/>
    </row>
    <row r="229" ht="11.4" customHeight="1">
      <c r="A229" s="55" t="n"/>
      <c r="B229" s="483" t="n"/>
      <c r="C229" s="55" t="n"/>
      <c r="D229" s="55" t="n"/>
      <c r="E229" s="55" t="n"/>
      <c r="F229" s="55" t="n"/>
      <c r="G229" s="69" t="n"/>
      <c r="H229" s="69" t="n"/>
      <c r="I229" s="55" t="n"/>
      <c r="J229" s="55" t="n"/>
      <c r="K229" s="55" t="n"/>
      <c r="L229" s="55">
        <f>J229-K229</f>
        <v/>
      </c>
      <c r="M229" s="55" t="n"/>
      <c r="N229" s="55">
        <f>P229+Q229+R229+S229</f>
        <v/>
      </c>
      <c r="O229" s="57">
        <f>Q229+V229+Y229+AB229+AE229+AH229+AK229+AN229+AQ229+AT229+AW229+AZ229+BC229</f>
        <v/>
      </c>
      <c r="P229" s="58" t="n"/>
      <c r="Q229" s="59">
        <f>L229-S229-R229-P229</f>
        <v/>
      </c>
      <c r="R229" s="60" t="n"/>
      <c r="S229" s="61" t="n"/>
      <c r="T229" s="55" t="n"/>
      <c r="U229" s="55" t="n"/>
      <c r="V229" s="55" t="n"/>
      <c r="W229" s="55" t="n"/>
      <c r="X229" s="55" t="n"/>
      <c r="Y229" s="55" t="n"/>
      <c r="Z229" s="55" t="n"/>
      <c r="AA229" s="55" t="n"/>
      <c r="AB229" s="55" t="n"/>
      <c r="AC229" s="55" t="n"/>
      <c r="AD229" s="55" t="n"/>
      <c r="AE229" s="55" t="n"/>
      <c r="AF229" s="55" t="n"/>
      <c r="AG229" s="55" t="n"/>
      <c r="AH229" s="55" t="n"/>
      <c r="AI229" s="55" t="n"/>
      <c r="AJ229" s="55" t="n"/>
      <c r="AK229" s="55" t="n"/>
      <c r="AL229" s="55" t="n"/>
      <c r="AM229" s="55" t="n"/>
      <c r="AN229" s="55" t="n"/>
      <c r="AO229" s="55" t="n"/>
      <c r="AP229" s="55" t="n"/>
      <c r="AQ229" s="55" t="n"/>
      <c r="AR229" s="55" t="n"/>
      <c r="AS229" s="55" t="n"/>
      <c r="AT229" s="55" t="n"/>
      <c r="AU229" s="55" t="n"/>
      <c r="AV229" s="55" t="n"/>
      <c r="AW229" s="55" t="n"/>
      <c r="AX229" s="55" t="n"/>
      <c r="AY229" s="55" t="n"/>
      <c r="AZ229" s="55" t="n"/>
      <c r="BA229" s="55" t="n"/>
      <c r="BB229" s="55" t="n"/>
      <c r="BC229" s="55" t="n"/>
    </row>
    <row r="230" ht="11.4" customHeight="1">
      <c r="A230" s="55" t="n"/>
      <c r="B230" s="483" t="n"/>
      <c r="C230" s="55" t="n"/>
      <c r="D230" s="55" t="n"/>
      <c r="E230" s="55" t="n"/>
      <c r="F230" s="55" t="n"/>
      <c r="G230" s="69" t="n"/>
      <c r="H230" s="69" t="n"/>
      <c r="I230" s="55" t="n"/>
      <c r="J230" s="55" t="n"/>
      <c r="K230" s="55" t="n"/>
      <c r="L230" s="55">
        <f>J230-K230</f>
        <v/>
      </c>
      <c r="M230" s="55" t="n"/>
      <c r="N230" s="55">
        <f>P230+Q230+R230+S230</f>
        <v/>
      </c>
      <c r="O230" s="57">
        <f>Q230+V230+Y230+AB230+AE230+AH230+AK230+AN230+AQ230+AT230+AW230+AZ230+BC230</f>
        <v/>
      </c>
      <c r="P230" s="58" t="n"/>
      <c r="Q230" s="59">
        <f>L230-S230-R230-P230</f>
        <v/>
      </c>
      <c r="R230" s="60" t="n"/>
      <c r="S230" s="61" t="n"/>
      <c r="T230" s="55" t="n"/>
      <c r="U230" s="55" t="n"/>
      <c r="V230" s="55" t="n"/>
      <c r="W230" s="55" t="n"/>
      <c r="X230" s="55" t="n"/>
      <c r="Y230" s="55" t="n"/>
      <c r="Z230" s="55" t="n"/>
      <c r="AA230" s="55" t="n"/>
      <c r="AB230" s="55" t="n"/>
      <c r="AC230" s="55" t="n"/>
      <c r="AD230" s="55" t="n"/>
      <c r="AE230" s="55" t="n"/>
      <c r="AF230" s="55" t="n"/>
      <c r="AG230" s="55" t="n"/>
      <c r="AH230" s="55" t="n"/>
      <c r="AI230" s="55" t="n"/>
      <c r="AJ230" s="55" t="n"/>
      <c r="AK230" s="55" t="n"/>
      <c r="AL230" s="55" t="n"/>
      <c r="AM230" s="55" t="n"/>
      <c r="AN230" s="55" t="n"/>
      <c r="AO230" s="55" t="n"/>
      <c r="AP230" s="55" t="n"/>
      <c r="AQ230" s="55" t="n"/>
      <c r="AR230" s="55" t="n"/>
      <c r="AS230" s="55" t="n"/>
      <c r="AT230" s="55" t="n"/>
      <c r="AU230" s="55" t="n"/>
      <c r="AV230" s="55" t="n"/>
      <c r="AW230" s="55" t="n"/>
      <c r="AX230" s="55" t="n"/>
      <c r="AY230" s="55" t="n"/>
      <c r="AZ230" s="55" t="n"/>
      <c r="BA230" s="55" t="n"/>
      <c r="BB230" s="55" t="n"/>
      <c r="BC230" s="55" t="n"/>
    </row>
    <row r="231" ht="11.4" customHeight="1">
      <c r="A231" s="55" t="n"/>
      <c r="B231" s="483" t="n"/>
      <c r="C231" s="55" t="n"/>
      <c r="D231" s="55" t="n"/>
      <c r="E231" s="55" t="n"/>
      <c r="F231" s="55" t="n"/>
      <c r="G231" s="69" t="n"/>
      <c r="H231" s="69" t="n"/>
      <c r="I231" s="55" t="n"/>
      <c r="J231" s="55" t="n"/>
      <c r="K231" s="55" t="n"/>
      <c r="L231" s="55">
        <f>J231-K231</f>
        <v/>
      </c>
      <c r="M231" s="55" t="n"/>
      <c r="N231" s="55">
        <f>P231+Q231+R231+S231</f>
        <v/>
      </c>
      <c r="O231" s="57">
        <f>Q231+V231+Y231+AB231+AE231+AH231+AK231+AN231+AQ231+AT231+AW231+AZ231+BC231</f>
        <v/>
      </c>
      <c r="P231" s="58" t="n"/>
      <c r="Q231" s="59">
        <f>L231-S231-R231-P231</f>
        <v/>
      </c>
      <c r="R231" s="60" t="n"/>
      <c r="S231" s="61" t="n"/>
      <c r="T231" s="55" t="n"/>
      <c r="U231" s="55" t="n"/>
      <c r="V231" s="55" t="n"/>
      <c r="W231" s="55" t="n"/>
      <c r="X231" s="55" t="n"/>
      <c r="Y231" s="55" t="n"/>
      <c r="Z231" s="55" t="n"/>
      <c r="AA231" s="55" t="n"/>
      <c r="AB231" s="55" t="n"/>
      <c r="AC231" s="55" t="n"/>
      <c r="AD231" s="55" t="n"/>
      <c r="AE231" s="55" t="n"/>
      <c r="AF231" s="55" t="n"/>
      <c r="AG231" s="55" t="n"/>
      <c r="AH231" s="55" t="n"/>
      <c r="AI231" s="55" t="n"/>
      <c r="AJ231" s="55" t="n"/>
      <c r="AK231" s="55" t="n"/>
      <c r="AL231" s="55" t="n"/>
      <c r="AM231" s="55" t="n"/>
      <c r="AN231" s="55" t="n"/>
      <c r="AO231" s="55" t="n"/>
      <c r="AP231" s="55" t="n"/>
      <c r="AQ231" s="55" t="n"/>
      <c r="AR231" s="55" t="n"/>
      <c r="AS231" s="55" t="n"/>
      <c r="AT231" s="55" t="n"/>
      <c r="AU231" s="55" t="n"/>
      <c r="AV231" s="55" t="n"/>
      <c r="AW231" s="55" t="n"/>
      <c r="AX231" s="55" t="n"/>
      <c r="AY231" s="55" t="n"/>
      <c r="AZ231" s="55" t="n"/>
      <c r="BA231" s="55" t="n"/>
      <c r="BB231" s="55" t="n"/>
      <c r="BC231" s="55" t="n"/>
    </row>
    <row r="232" ht="11.4" customHeight="1">
      <c r="A232" s="55" t="n"/>
      <c r="B232" s="483" t="n"/>
      <c r="C232" s="55" t="n"/>
      <c r="D232" s="55" t="n"/>
      <c r="E232" s="55" t="n"/>
      <c r="F232" s="55" t="n"/>
      <c r="G232" s="69" t="n"/>
      <c r="H232" s="69" t="n"/>
      <c r="I232" s="55" t="n"/>
      <c r="J232" s="55" t="n"/>
      <c r="K232" s="55" t="n"/>
      <c r="L232" s="55">
        <f>J232-K232</f>
        <v/>
      </c>
      <c r="M232" s="55" t="n"/>
      <c r="N232" s="55">
        <f>P232+Q232+R232+S232</f>
        <v/>
      </c>
      <c r="O232" s="57">
        <f>Q232+V232+Y232+AB232+AE232+AH232+AK232+AN232+AQ232+AT232+AW232+AZ232+BC232</f>
        <v/>
      </c>
      <c r="P232" s="58" t="n"/>
      <c r="Q232" s="59">
        <f>L232-S232-R232-P232</f>
        <v/>
      </c>
      <c r="R232" s="60" t="n"/>
      <c r="S232" s="61" t="n"/>
      <c r="T232" s="55" t="n"/>
      <c r="U232" s="55" t="n"/>
      <c r="V232" s="55" t="n"/>
      <c r="W232" s="55" t="n"/>
      <c r="X232" s="55" t="n"/>
      <c r="Y232" s="55" t="n"/>
      <c r="Z232" s="55" t="n"/>
      <c r="AA232" s="55" t="n"/>
      <c r="AB232" s="55" t="n"/>
      <c r="AC232" s="55" t="n"/>
      <c r="AD232" s="55" t="n"/>
      <c r="AE232" s="55" t="n"/>
      <c r="AF232" s="55" t="n"/>
      <c r="AG232" s="55" t="n"/>
      <c r="AH232" s="55" t="n"/>
      <c r="AI232" s="55" t="n"/>
      <c r="AJ232" s="55" t="n"/>
      <c r="AK232" s="55" t="n"/>
      <c r="AL232" s="55" t="n"/>
      <c r="AM232" s="55" t="n"/>
      <c r="AN232" s="55" t="n"/>
      <c r="AO232" s="55" t="n"/>
      <c r="AP232" s="55" t="n"/>
      <c r="AQ232" s="55" t="n"/>
      <c r="AR232" s="55" t="n"/>
      <c r="AS232" s="55" t="n"/>
      <c r="AT232" s="55" t="n"/>
      <c r="AU232" s="55" t="n"/>
      <c r="AV232" s="55" t="n"/>
      <c r="AW232" s="55" t="n"/>
      <c r="AX232" s="55" t="n"/>
      <c r="AY232" s="55" t="n"/>
      <c r="AZ232" s="55" t="n"/>
      <c r="BA232" s="55" t="n"/>
      <c r="BB232" s="55" t="n"/>
      <c r="BC232" s="55" t="n"/>
    </row>
    <row r="233" ht="11.4" customHeight="1">
      <c r="A233" s="55" t="n"/>
      <c r="B233" s="483" t="n"/>
      <c r="C233" s="55" t="n"/>
      <c r="D233" s="55" t="n"/>
      <c r="E233" s="55" t="n"/>
      <c r="F233" s="55" t="n"/>
      <c r="G233" s="69" t="n"/>
      <c r="H233" s="69" t="n"/>
      <c r="I233" s="55" t="n"/>
      <c r="J233" s="55" t="n"/>
      <c r="K233" s="55" t="n"/>
      <c r="L233" s="55">
        <f>J233-K233</f>
        <v/>
      </c>
      <c r="M233" s="55" t="n"/>
      <c r="N233" s="55">
        <f>P233+Q233+R233+S233</f>
        <v/>
      </c>
      <c r="O233" s="57">
        <f>Q233+V233+Y233+AB233+AE233+AH233+AK233+AN233+AQ233+AT233+AW233+AZ233+BC233</f>
        <v/>
      </c>
      <c r="P233" s="58" t="n"/>
      <c r="Q233" s="59">
        <f>L233-S233-R233-P233</f>
        <v/>
      </c>
      <c r="R233" s="60" t="n"/>
      <c r="S233" s="61" t="n"/>
      <c r="T233" s="55" t="n"/>
      <c r="U233" s="55" t="n"/>
      <c r="V233" s="55" t="n"/>
      <c r="W233" s="55" t="n"/>
      <c r="X233" s="55" t="n"/>
      <c r="Y233" s="55" t="n"/>
      <c r="Z233" s="55" t="n"/>
      <c r="AA233" s="55" t="n"/>
      <c r="AB233" s="55" t="n"/>
      <c r="AC233" s="55" t="n"/>
      <c r="AD233" s="55" t="n"/>
      <c r="AE233" s="55" t="n"/>
      <c r="AF233" s="55" t="n"/>
      <c r="AG233" s="55" t="n"/>
      <c r="AH233" s="55" t="n"/>
      <c r="AI233" s="55" t="n"/>
      <c r="AJ233" s="55" t="n"/>
      <c r="AK233" s="55" t="n"/>
      <c r="AL233" s="55" t="n"/>
      <c r="AM233" s="55" t="n"/>
      <c r="AN233" s="55" t="n"/>
      <c r="AO233" s="55" t="n"/>
      <c r="AP233" s="55" t="n"/>
      <c r="AQ233" s="55" t="n"/>
      <c r="AR233" s="55" t="n"/>
      <c r="AS233" s="55" t="n"/>
      <c r="AT233" s="55" t="n"/>
      <c r="AU233" s="55" t="n"/>
      <c r="AV233" s="55" t="n"/>
      <c r="AW233" s="55" t="n"/>
      <c r="AX233" s="55" t="n"/>
      <c r="AY233" s="55" t="n"/>
      <c r="AZ233" s="55" t="n"/>
      <c r="BA233" s="55" t="n"/>
      <c r="BB233" s="55" t="n"/>
      <c r="BC233" s="55" t="n"/>
    </row>
    <row r="234" ht="11.4" customHeight="1">
      <c r="A234" s="55" t="n"/>
      <c r="B234" s="483" t="n"/>
      <c r="C234" s="55" t="n"/>
      <c r="D234" s="55" t="n"/>
      <c r="E234" s="55" t="n"/>
      <c r="F234" s="55" t="n"/>
      <c r="G234" s="69" t="n"/>
      <c r="H234" s="69" t="n"/>
      <c r="I234" s="55" t="n"/>
      <c r="J234" s="55" t="n"/>
      <c r="K234" s="55" t="n"/>
      <c r="L234" s="55">
        <f>J234-K234</f>
        <v/>
      </c>
      <c r="M234" s="55" t="n"/>
      <c r="N234" s="55">
        <f>P234+Q234+R234+S234</f>
        <v/>
      </c>
      <c r="O234" s="57">
        <f>Q234+V234+Y234+AB234+AE234+AH234+AK234+AN234+AQ234+AT234+AW234+AZ234+BC234</f>
        <v/>
      </c>
      <c r="P234" s="58" t="n"/>
      <c r="Q234" s="59">
        <f>L234-S234-R234-P234</f>
        <v/>
      </c>
      <c r="R234" s="60" t="n"/>
      <c r="S234" s="61" t="n"/>
      <c r="T234" s="55" t="n"/>
      <c r="U234" s="55" t="n"/>
      <c r="V234" s="55" t="n"/>
      <c r="W234" s="55" t="n"/>
      <c r="X234" s="55" t="n"/>
      <c r="Y234" s="55" t="n"/>
      <c r="Z234" s="55" t="n"/>
      <c r="AA234" s="55" t="n"/>
      <c r="AB234" s="55" t="n"/>
      <c r="AC234" s="55" t="n"/>
      <c r="AD234" s="55" t="n"/>
      <c r="AE234" s="55" t="n"/>
      <c r="AF234" s="55" t="n"/>
      <c r="AG234" s="55" t="n"/>
      <c r="AH234" s="55" t="n"/>
      <c r="AI234" s="55" t="n"/>
      <c r="AJ234" s="55" t="n"/>
      <c r="AK234" s="55" t="n"/>
      <c r="AL234" s="55" t="n"/>
      <c r="AM234" s="55" t="n"/>
      <c r="AN234" s="55" t="n"/>
      <c r="AO234" s="55" t="n"/>
      <c r="AP234" s="55" t="n"/>
      <c r="AQ234" s="55" t="n"/>
      <c r="AR234" s="55" t="n"/>
      <c r="AS234" s="55" t="n"/>
      <c r="AT234" s="55" t="n"/>
      <c r="AU234" s="55" t="n"/>
      <c r="AV234" s="55" t="n"/>
      <c r="AW234" s="55" t="n"/>
      <c r="AX234" s="55" t="n"/>
      <c r="AY234" s="55" t="n"/>
      <c r="AZ234" s="55" t="n"/>
      <c r="BA234" s="55" t="n"/>
      <c r="BB234" s="55" t="n"/>
      <c r="BC234" s="55" t="n"/>
    </row>
    <row r="235" ht="11.4" customHeight="1">
      <c r="A235" s="55" t="n"/>
      <c r="B235" s="483" t="n"/>
      <c r="C235" s="55" t="n"/>
      <c r="D235" s="55" t="n"/>
      <c r="E235" s="55" t="n"/>
      <c r="F235" s="55" t="n"/>
      <c r="G235" s="69" t="n"/>
      <c r="H235" s="69" t="n"/>
      <c r="I235" s="55" t="n"/>
      <c r="J235" s="55" t="n"/>
      <c r="K235" s="55" t="n"/>
      <c r="L235" s="55">
        <f>J235-K235</f>
        <v/>
      </c>
      <c r="M235" s="55" t="n"/>
      <c r="N235" s="55">
        <f>P235+Q235+R235+S235</f>
        <v/>
      </c>
      <c r="O235" s="57">
        <f>Q235+V235+Y235+AB235+AE235+AH235+AK235+AN235+AQ235+AT235+AW235+AZ235+BC235</f>
        <v/>
      </c>
      <c r="P235" s="58" t="n"/>
      <c r="Q235" s="59">
        <f>L235-S235-R235-P235</f>
        <v/>
      </c>
      <c r="R235" s="60" t="n"/>
      <c r="S235" s="61" t="n"/>
      <c r="T235" s="55" t="n"/>
      <c r="U235" s="55" t="n"/>
      <c r="V235" s="55" t="n"/>
      <c r="W235" s="55" t="n"/>
      <c r="X235" s="55" t="n"/>
      <c r="Y235" s="55" t="n"/>
      <c r="Z235" s="55" t="n"/>
      <c r="AA235" s="55" t="n"/>
      <c r="AB235" s="55" t="n"/>
      <c r="AC235" s="55" t="n"/>
      <c r="AD235" s="55" t="n"/>
      <c r="AE235" s="55" t="n"/>
      <c r="AF235" s="55" t="n"/>
      <c r="AG235" s="55" t="n"/>
      <c r="AH235" s="55" t="n"/>
      <c r="AI235" s="55" t="n"/>
      <c r="AJ235" s="55" t="n"/>
      <c r="AK235" s="55" t="n"/>
      <c r="AL235" s="55" t="n"/>
      <c r="AM235" s="55" t="n"/>
      <c r="AN235" s="55" t="n"/>
      <c r="AO235" s="55" t="n"/>
      <c r="AP235" s="55" t="n"/>
      <c r="AQ235" s="55" t="n"/>
      <c r="AR235" s="55" t="n"/>
      <c r="AS235" s="55" t="n"/>
      <c r="AT235" s="55" t="n"/>
      <c r="AU235" s="55" t="n"/>
      <c r="AV235" s="55" t="n"/>
      <c r="AW235" s="55" t="n"/>
      <c r="AX235" s="55" t="n"/>
      <c r="AY235" s="55" t="n"/>
      <c r="AZ235" s="55" t="n"/>
      <c r="BA235" s="55" t="n"/>
      <c r="BB235" s="55" t="n"/>
      <c r="BC235" s="55" t="n"/>
    </row>
    <row r="236" ht="11.4" customHeight="1">
      <c r="A236" s="55" t="n"/>
      <c r="B236" s="483" t="n"/>
      <c r="C236" s="55" t="n"/>
      <c r="D236" s="55" t="n"/>
      <c r="E236" s="55" t="n"/>
      <c r="F236" s="55" t="n"/>
      <c r="G236" s="69" t="n"/>
      <c r="H236" s="69" t="n"/>
      <c r="I236" s="55" t="n"/>
      <c r="J236" s="55" t="n"/>
      <c r="K236" s="55" t="n"/>
      <c r="L236" s="55">
        <f>J236-K236</f>
        <v/>
      </c>
      <c r="M236" s="55" t="n"/>
      <c r="N236" s="55">
        <f>P236+Q236+R236+S236</f>
        <v/>
      </c>
      <c r="O236" s="57">
        <f>Q236+V236+Y236+AB236+AE236+AH236+AK236+AN236+AQ236+AT236+AW236+AZ236+BC236</f>
        <v/>
      </c>
      <c r="P236" s="58" t="n"/>
      <c r="Q236" s="59">
        <f>L236-S236-R236-P236</f>
        <v/>
      </c>
      <c r="R236" s="60" t="n"/>
      <c r="S236" s="61" t="n"/>
      <c r="T236" s="55" t="n"/>
      <c r="U236" s="55" t="n"/>
      <c r="V236" s="55" t="n"/>
      <c r="W236" s="55" t="n"/>
      <c r="X236" s="55" t="n"/>
      <c r="Y236" s="55" t="n"/>
      <c r="Z236" s="55" t="n"/>
      <c r="AA236" s="55" t="n"/>
      <c r="AB236" s="55" t="n"/>
      <c r="AC236" s="55" t="n"/>
      <c r="AD236" s="55" t="n"/>
      <c r="AE236" s="55" t="n"/>
      <c r="AF236" s="55" t="n"/>
      <c r="AG236" s="55" t="n"/>
      <c r="AH236" s="55" t="n"/>
      <c r="AI236" s="55" t="n"/>
      <c r="AJ236" s="55" t="n"/>
      <c r="AK236" s="55" t="n"/>
      <c r="AL236" s="55" t="n"/>
      <c r="AM236" s="55" t="n"/>
      <c r="AN236" s="55" t="n"/>
      <c r="AO236" s="55" t="n"/>
      <c r="AP236" s="55" t="n"/>
      <c r="AQ236" s="55" t="n"/>
      <c r="AR236" s="55" t="n"/>
      <c r="AS236" s="55" t="n"/>
      <c r="AT236" s="55" t="n"/>
      <c r="AU236" s="55" t="n"/>
      <c r="AV236" s="55" t="n"/>
      <c r="AW236" s="55" t="n"/>
      <c r="AX236" s="55" t="n"/>
      <c r="AY236" s="55" t="n"/>
      <c r="AZ236" s="55" t="n"/>
      <c r="BA236" s="55" t="n"/>
      <c r="BB236" s="55" t="n"/>
      <c r="BC236" s="55" t="n"/>
    </row>
    <row r="237" ht="11.4" customHeight="1">
      <c r="A237" s="55" t="n"/>
      <c r="B237" s="483" t="n"/>
      <c r="C237" s="55" t="n"/>
      <c r="D237" s="55" t="n"/>
      <c r="E237" s="55" t="n"/>
      <c r="F237" s="55" t="n"/>
      <c r="G237" s="69" t="n"/>
      <c r="H237" s="69" t="n"/>
      <c r="I237" s="55" t="n"/>
      <c r="J237" s="55" t="n"/>
      <c r="K237" s="55" t="n"/>
      <c r="L237" s="55">
        <f>J237-K237</f>
        <v/>
      </c>
      <c r="M237" s="55" t="n"/>
      <c r="N237" s="55">
        <f>P237+Q237+R237+S237</f>
        <v/>
      </c>
      <c r="O237" s="57">
        <f>Q237+V237+Y237+AB237+AE237+AH237+AK237+AN237+AQ237+AT237+AW237+AZ237+BC237</f>
        <v/>
      </c>
      <c r="P237" s="58" t="n"/>
      <c r="Q237" s="59">
        <f>L237-S237-R237-P237</f>
        <v/>
      </c>
      <c r="R237" s="60" t="n"/>
      <c r="S237" s="61" t="n"/>
      <c r="T237" s="55" t="n"/>
      <c r="U237" s="55" t="n"/>
      <c r="V237" s="55" t="n"/>
      <c r="W237" s="55" t="n"/>
      <c r="X237" s="55" t="n"/>
      <c r="Y237" s="55" t="n"/>
      <c r="Z237" s="55" t="n"/>
      <c r="AA237" s="55" t="n"/>
      <c r="AB237" s="55" t="n"/>
      <c r="AC237" s="55" t="n"/>
      <c r="AD237" s="55" t="n"/>
      <c r="AE237" s="55" t="n"/>
      <c r="AF237" s="55" t="n"/>
      <c r="AG237" s="55" t="n"/>
      <c r="AH237" s="55" t="n"/>
      <c r="AI237" s="55" t="n"/>
      <c r="AJ237" s="55" t="n"/>
      <c r="AK237" s="55" t="n"/>
      <c r="AL237" s="55" t="n"/>
      <c r="AM237" s="55" t="n"/>
      <c r="AN237" s="55" t="n"/>
      <c r="AO237" s="55" t="n"/>
      <c r="AP237" s="55" t="n"/>
      <c r="AQ237" s="55" t="n"/>
      <c r="AR237" s="55" t="n"/>
      <c r="AS237" s="55" t="n"/>
      <c r="AT237" s="55" t="n"/>
      <c r="AU237" s="55" t="n"/>
      <c r="AV237" s="55" t="n"/>
      <c r="AW237" s="55" t="n"/>
      <c r="AX237" s="55" t="n"/>
      <c r="AY237" s="55" t="n"/>
      <c r="AZ237" s="55" t="n"/>
      <c r="BA237" s="55" t="n"/>
      <c r="BB237" s="55" t="n"/>
      <c r="BC237" s="55" t="n"/>
    </row>
    <row r="238" ht="11.4" customHeight="1">
      <c r="A238" s="55" t="n"/>
      <c r="B238" s="483" t="n"/>
      <c r="C238" s="55" t="n"/>
      <c r="D238" s="55" t="n"/>
      <c r="E238" s="55" t="n"/>
      <c r="F238" s="55" t="n"/>
      <c r="G238" s="69" t="n"/>
      <c r="H238" s="69" t="n"/>
      <c r="I238" s="55" t="n"/>
      <c r="J238" s="55" t="n"/>
      <c r="K238" s="55" t="n"/>
      <c r="L238" s="55">
        <f>J238-K238</f>
        <v/>
      </c>
      <c r="M238" s="55" t="n"/>
      <c r="N238" s="55">
        <f>P238+Q238+R238+S238</f>
        <v/>
      </c>
      <c r="O238" s="57">
        <f>Q238+V238+Y238+AB238+AE238+AH238+AK238+AN238+AQ238+AT238+AW238+AZ238+BC238</f>
        <v/>
      </c>
      <c r="P238" s="58" t="n"/>
      <c r="Q238" s="59">
        <f>L238-S238-R238-P238</f>
        <v/>
      </c>
      <c r="R238" s="60" t="n"/>
      <c r="S238" s="61" t="n"/>
      <c r="T238" s="55" t="n"/>
      <c r="U238" s="55" t="n"/>
      <c r="V238" s="55" t="n"/>
      <c r="W238" s="55" t="n"/>
      <c r="X238" s="55" t="n"/>
      <c r="Y238" s="55" t="n"/>
      <c r="Z238" s="55" t="n"/>
      <c r="AA238" s="55" t="n"/>
      <c r="AB238" s="55" t="n"/>
      <c r="AC238" s="55" t="n"/>
      <c r="AD238" s="55" t="n"/>
      <c r="AE238" s="55" t="n"/>
      <c r="AF238" s="55" t="n"/>
      <c r="AG238" s="55" t="n"/>
      <c r="AH238" s="55" t="n"/>
      <c r="AI238" s="55" t="n"/>
      <c r="AJ238" s="55" t="n"/>
      <c r="AK238" s="55" t="n"/>
      <c r="AL238" s="55" t="n"/>
      <c r="AM238" s="55" t="n"/>
      <c r="AN238" s="55" t="n"/>
      <c r="AO238" s="55" t="n"/>
      <c r="AP238" s="55" t="n"/>
      <c r="AQ238" s="55" t="n"/>
      <c r="AR238" s="55" t="n"/>
      <c r="AS238" s="55" t="n"/>
      <c r="AT238" s="55" t="n"/>
      <c r="AU238" s="55" t="n"/>
      <c r="AV238" s="55" t="n"/>
      <c r="AW238" s="55" t="n"/>
      <c r="AX238" s="55" t="n"/>
      <c r="AY238" s="55" t="n"/>
      <c r="AZ238" s="55" t="n"/>
      <c r="BA238" s="55" t="n"/>
      <c r="BB238" s="55" t="n"/>
      <c r="BC238" s="55" t="n"/>
    </row>
    <row r="239" ht="11.4" customHeight="1">
      <c r="A239" s="55" t="n"/>
      <c r="B239" s="483" t="n"/>
      <c r="C239" s="55" t="n"/>
      <c r="D239" s="55" t="n"/>
      <c r="E239" s="55" t="n"/>
      <c r="F239" s="55" t="n"/>
      <c r="G239" s="69" t="n"/>
      <c r="H239" s="69" t="n"/>
      <c r="I239" s="55" t="n"/>
      <c r="J239" s="55" t="n"/>
      <c r="K239" s="55" t="n"/>
      <c r="L239" s="55">
        <f>J239-K239</f>
        <v/>
      </c>
      <c r="M239" s="55" t="n"/>
      <c r="N239" s="55">
        <f>P239+Q239+R239+S239</f>
        <v/>
      </c>
      <c r="O239" s="57">
        <f>Q239+V239+Y239+AB239+AE239+AH239+AK239+AN239+AQ239+AT239+AW239+AZ239+BC239</f>
        <v/>
      </c>
      <c r="P239" s="58" t="n"/>
      <c r="Q239" s="59">
        <f>L239-S239-R239-P239</f>
        <v/>
      </c>
      <c r="R239" s="60" t="n"/>
      <c r="S239" s="61" t="n"/>
      <c r="T239" s="55" t="n"/>
      <c r="U239" s="55" t="n"/>
      <c r="V239" s="55" t="n"/>
      <c r="W239" s="55" t="n"/>
      <c r="X239" s="55" t="n"/>
      <c r="Y239" s="55" t="n"/>
      <c r="Z239" s="55" t="n"/>
      <c r="AA239" s="55" t="n"/>
      <c r="AB239" s="55" t="n"/>
      <c r="AC239" s="55" t="n"/>
      <c r="AD239" s="55" t="n"/>
      <c r="AE239" s="55" t="n"/>
      <c r="AF239" s="55" t="n"/>
      <c r="AG239" s="55" t="n"/>
      <c r="AH239" s="55" t="n"/>
      <c r="AI239" s="55" t="n"/>
      <c r="AJ239" s="55" t="n"/>
      <c r="AK239" s="55" t="n"/>
      <c r="AL239" s="55" t="n"/>
      <c r="AM239" s="55" t="n"/>
      <c r="AN239" s="55" t="n"/>
      <c r="AO239" s="55" t="n"/>
      <c r="AP239" s="55" t="n"/>
      <c r="AQ239" s="55" t="n"/>
      <c r="AR239" s="55" t="n"/>
      <c r="AS239" s="55" t="n"/>
      <c r="AT239" s="55" t="n"/>
      <c r="AU239" s="55" t="n"/>
      <c r="AV239" s="55" t="n"/>
      <c r="AW239" s="55" t="n"/>
      <c r="AX239" s="55" t="n"/>
      <c r="AY239" s="55" t="n"/>
      <c r="AZ239" s="55" t="n"/>
      <c r="BA239" s="55" t="n"/>
      <c r="BB239" s="55" t="n"/>
      <c r="BC239" s="55" t="n"/>
    </row>
    <row r="240" ht="11.4" customHeight="1">
      <c r="A240" s="55" t="n"/>
      <c r="B240" s="483" t="n"/>
      <c r="C240" s="55" t="n"/>
      <c r="D240" s="55" t="n"/>
      <c r="E240" s="55" t="n"/>
      <c r="F240" s="55" t="n"/>
      <c r="G240" s="69" t="n"/>
      <c r="H240" s="69" t="n"/>
      <c r="I240" s="55" t="n"/>
      <c r="J240" s="55" t="n"/>
      <c r="K240" s="55" t="n"/>
      <c r="L240" s="55">
        <f>J240-K240</f>
        <v/>
      </c>
      <c r="M240" s="55" t="n"/>
      <c r="N240" s="55">
        <f>P240+Q240+R240+S240</f>
        <v/>
      </c>
      <c r="O240" s="57">
        <f>Q240+V240+Y240+AB240+AE240+AH240+AK240+AN240+AQ240+AT240+AW240+AZ240+BC240</f>
        <v/>
      </c>
      <c r="P240" s="58" t="n"/>
      <c r="Q240" s="59">
        <f>L240-S240-R240-P240</f>
        <v/>
      </c>
      <c r="R240" s="60" t="n"/>
      <c r="S240" s="61" t="n"/>
      <c r="T240" s="55" t="n"/>
      <c r="U240" s="55" t="n"/>
      <c r="V240" s="55" t="n"/>
      <c r="W240" s="55" t="n"/>
      <c r="X240" s="55" t="n"/>
      <c r="Y240" s="55" t="n"/>
      <c r="Z240" s="55" t="n"/>
      <c r="AA240" s="55" t="n"/>
      <c r="AB240" s="55" t="n"/>
      <c r="AC240" s="55" t="n"/>
      <c r="AD240" s="55" t="n"/>
      <c r="AE240" s="55" t="n"/>
      <c r="AF240" s="55" t="n"/>
      <c r="AG240" s="55" t="n"/>
      <c r="AH240" s="55" t="n"/>
      <c r="AI240" s="55" t="n"/>
      <c r="AJ240" s="55" t="n"/>
      <c r="AK240" s="55" t="n"/>
      <c r="AL240" s="55" t="n"/>
      <c r="AM240" s="55" t="n"/>
      <c r="AN240" s="55" t="n"/>
      <c r="AO240" s="55" t="n"/>
      <c r="AP240" s="55" t="n"/>
      <c r="AQ240" s="55" t="n"/>
      <c r="AR240" s="55" t="n"/>
      <c r="AS240" s="55" t="n"/>
      <c r="AT240" s="55" t="n"/>
      <c r="AU240" s="55" t="n"/>
      <c r="AV240" s="55" t="n"/>
      <c r="AW240" s="55" t="n"/>
      <c r="AX240" s="55" t="n"/>
      <c r="AY240" s="55" t="n"/>
      <c r="AZ240" s="55" t="n"/>
      <c r="BA240" s="55" t="n"/>
      <c r="BB240" s="55" t="n"/>
      <c r="BC240" s="55" t="n"/>
    </row>
    <row r="241" ht="11.4" customHeight="1">
      <c r="A241" s="55" t="n"/>
      <c r="B241" s="483" t="n"/>
      <c r="C241" s="55" t="n"/>
      <c r="D241" s="55" t="n"/>
      <c r="E241" s="55" t="n"/>
      <c r="F241" s="55" t="n"/>
      <c r="G241" s="69" t="n"/>
      <c r="H241" s="69" t="n"/>
      <c r="I241" s="55" t="n"/>
      <c r="J241" s="55" t="n"/>
      <c r="K241" s="55" t="n"/>
      <c r="L241" s="55">
        <f>J241-K241</f>
        <v/>
      </c>
      <c r="M241" s="55" t="n"/>
      <c r="N241" s="55">
        <f>P241+Q241+R241+S241</f>
        <v/>
      </c>
      <c r="O241" s="57">
        <f>Q241+V241+Y241+AB241+AE241+AH241+AK241+AN241+AQ241+AT241+AW241+AZ241+BC241</f>
        <v/>
      </c>
      <c r="P241" s="58" t="n"/>
      <c r="Q241" s="59">
        <f>L241-S241-R241-P241</f>
        <v/>
      </c>
      <c r="R241" s="60" t="n"/>
      <c r="S241" s="61" t="n"/>
      <c r="T241" s="55" t="n"/>
      <c r="U241" s="55" t="n"/>
      <c r="V241" s="55" t="n"/>
      <c r="W241" s="55" t="n"/>
      <c r="X241" s="55" t="n"/>
      <c r="Y241" s="55" t="n"/>
      <c r="Z241" s="55" t="n"/>
      <c r="AA241" s="55" t="n"/>
      <c r="AB241" s="55" t="n"/>
      <c r="AC241" s="55" t="n"/>
      <c r="AD241" s="55" t="n"/>
      <c r="AE241" s="55" t="n"/>
      <c r="AF241" s="55" t="n"/>
      <c r="AG241" s="55" t="n"/>
      <c r="AH241" s="55" t="n"/>
      <c r="AI241" s="55" t="n"/>
      <c r="AJ241" s="55" t="n"/>
      <c r="AK241" s="55" t="n"/>
      <c r="AL241" s="55" t="n"/>
      <c r="AM241" s="55" t="n"/>
      <c r="AN241" s="55" t="n"/>
      <c r="AO241" s="55" t="n"/>
      <c r="AP241" s="55" t="n"/>
      <c r="AQ241" s="55" t="n"/>
      <c r="AR241" s="55" t="n"/>
      <c r="AS241" s="55" t="n"/>
      <c r="AT241" s="55" t="n"/>
      <c r="AU241" s="55" t="n"/>
      <c r="AV241" s="55" t="n"/>
      <c r="AW241" s="55" t="n"/>
      <c r="AX241" s="55" t="n"/>
      <c r="AY241" s="55" t="n"/>
      <c r="AZ241" s="55" t="n"/>
      <c r="BA241" s="55" t="n"/>
      <c r="BB241" s="55" t="n"/>
      <c r="BC241" s="55" t="n"/>
    </row>
    <row r="242" ht="11.4" customHeight="1">
      <c r="A242" s="55" t="n"/>
      <c r="B242" s="483" t="n"/>
      <c r="C242" s="55" t="n"/>
      <c r="D242" s="55" t="n"/>
      <c r="E242" s="55" t="n"/>
      <c r="F242" s="55" t="n"/>
      <c r="G242" s="69" t="n"/>
      <c r="H242" s="69" t="n"/>
      <c r="I242" s="55" t="n"/>
      <c r="J242" s="55" t="n"/>
      <c r="K242" s="55" t="n"/>
      <c r="L242" s="55">
        <f>J242-K242</f>
        <v/>
      </c>
      <c r="M242" s="55" t="n"/>
      <c r="N242" s="55">
        <f>P242+Q242+R242+S242</f>
        <v/>
      </c>
      <c r="O242" s="57">
        <f>Q242+V242+Y242+AB242+AE242+AH242+AK242+AN242+AQ242+AT242+AW242+AZ242+BC242</f>
        <v/>
      </c>
      <c r="P242" s="58" t="n"/>
      <c r="Q242" s="59">
        <f>L242-S242-R242-P242</f>
        <v/>
      </c>
      <c r="R242" s="60" t="n"/>
      <c r="S242" s="61" t="n"/>
      <c r="T242" s="55" t="n"/>
      <c r="U242" s="55" t="n"/>
      <c r="V242" s="55" t="n"/>
      <c r="W242" s="55" t="n"/>
      <c r="X242" s="55" t="n"/>
      <c r="Y242" s="55" t="n"/>
      <c r="Z242" s="55" t="n"/>
      <c r="AA242" s="55" t="n"/>
      <c r="AB242" s="55" t="n"/>
      <c r="AC242" s="55" t="n"/>
      <c r="AD242" s="55" t="n"/>
      <c r="AE242" s="55" t="n"/>
      <c r="AF242" s="55" t="n"/>
      <c r="AG242" s="55" t="n"/>
      <c r="AH242" s="55" t="n"/>
      <c r="AI242" s="55" t="n"/>
      <c r="AJ242" s="55" t="n"/>
      <c r="AK242" s="55" t="n"/>
      <c r="AL242" s="55" t="n"/>
      <c r="AM242" s="55" t="n"/>
      <c r="AN242" s="55" t="n"/>
      <c r="AO242" s="55" t="n"/>
      <c r="AP242" s="55" t="n"/>
      <c r="AQ242" s="55" t="n"/>
      <c r="AR242" s="55" t="n"/>
      <c r="AS242" s="55" t="n"/>
      <c r="AT242" s="55" t="n"/>
      <c r="AU242" s="55" t="n"/>
      <c r="AV242" s="55" t="n"/>
      <c r="AW242" s="55" t="n"/>
      <c r="AX242" s="55" t="n"/>
      <c r="AY242" s="55" t="n"/>
      <c r="AZ242" s="55" t="n"/>
      <c r="BA242" s="55" t="n"/>
      <c r="BB242" s="55" t="n"/>
      <c r="BC242" s="55" t="n"/>
    </row>
    <row r="243" ht="11.4" customHeight="1">
      <c r="A243" s="55" t="n"/>
      <c r="B243" s="483" t="n"/>
      <c r="C243" s="55" t="n"/>
      <c r="D243" s="55" t="n"/>
      <c r="E243" s="55" t="n"/>
      <c r="F243" s="55" t="n"/>
      <c r="G243" s="69" t="n"/>
      <c r="H243" s="69" t="n"/>
      <c r="I243" s="55" t="n"/>
      <c r="J243" s="55" t="n"/>
      <c r="K243" s="55" t="n"/>
      <c r="L243" s="55">
        <f>J243-K243</f>
        <v/>
      </c>
      <c r="M243" s="55" t="n"/>
      <c r="N243" s="55">
        <f>P243+Q243+R243+S243</f>
        <v/>
      </c>
      <c r="O243" s="57">
        <f>Q243+V243+Y243+AB243+AE243+AH243+AK243+AN243+AQ243+AT243+AW243+AZ243+BC243</f>
        <v/>
      </c>
      <c r="P243" s="58" t="n"/>
      <c r="Q243" s="59">
        <f>L243-S243-R243-P243</f>
        <v/>
      </c>
      <c r="R243" s="60" t="n"/>
      <c r="S243" s="61" t="n"/>
      <c r="T243" s="55" t="n"/>
      <c r="U243" s="55" t="n"/>
      <c r="V243" s="55" t="n"/>
      <c r="W243" s="55" t="n"/>
      <c r="X243" s="55" t="n"/>
      <c r="Y243" s="55" t="n"/>
      <c r="Z243" s="55" t="n"/>
      <c r="AA243" s="55" t="n"/>
      <c r="AB243" s="55" t="n"/>
      <c r="AC243" s="55" t="n"/>
      <c r="AD243" s="55" t="n"/>
      <c r="AE243" s="55" t="n"/>
      <c r="AF243" s="55" t="n"/>
      <c r="AG243" s="55" t="n"/>
      <c r="AH243" s="55" t="n"/>
      <c r="AI243" s="55" t="n"/>
      <c r="AJ243" s="55" t="n"/>
      <c r="AK243" s="55" t="n"/>
      <c r="AL243" s="55" t="n"/>
      <c r="AM243" s="55" t="n"/>
      <c r="AN243" s="55" t="n"/>
      <c r="AO243" s="55" t="n"/>
      <c r="AP243" s="55" t="n"/>
      <c r="AQ243" s="55" t="n"/>
      <c r="AR243" s="55" t="n"/>
      <c r="AS243" s="55" t="n"/>
      <c r="AT243" s="55" t="n"/>
      <c r="AU243" s="55" t="n"/>
      <c r="AV243" s="55" t="n"/>
      <c r="AW243" s="55" t="n"/>
      <c r="AX243" s="55" t="n"/>
      <c r="AY243" s="55" t="n"/>
      <c r="AZ243" s="55" t="n"/>
      <c r="BA243" s="55" t="n"/>
      <c r="BB243" s="55" t="n"/>
      <c r="BC243" s="55" t="n"/>
    </row>
    <row r="244" ht="11.4" customHeight="1">
      <c r="A244" s="55" t="n"/>
      <c r="B244" s="483" t="n"/>
      <c r="C244" s="55" t="n"/>
      <c r="D244" s="55" t="n"/>
      <c r="E244" s="55" t="n"/>
      <c r="F244" s="55" t="n"/>
      <c r="G244" s="69" t="n"/>
      <c r="H244" s="69" t="n"/>
      <c r="I244" s="55" t="n"/>
      <c r="J244" s="55" t="n"/>
      <c r="K244" s="55" t="n"/>
      <c r="L244" s="55">
        <f>J244-K244</f>
        <v/>
      </c>
      <c r="M244" s="55" t="n"/>
      <c r="N244" s="55">
        <f>P244+Q244+R244+S244</f>
        <v/>
      </c>
      <c r="O244" s="57">
        <f>Q244+V244+Y244+AB244+AE244+AH244+AK244+AN244+AQ244+AT244+AW244+AZ244+BC244</f>
        <v/>
      </c>
      <c r="P244" s="58" t="n"/>
      <c r="Q244" s="59">
        <f>L244-S244-R244-P244</f>
        <v/>
      </c>
      <c r="R244" s="60" t="n"/>
      <c r="S244" s="61" t="n"/>
      <c r="T244" s="55" t="n"/>
      <c r="U244" s="55" t="n"/>
      <c r="V244" s="55" t="n"/>
      <c r="W244" s="55" t="n"/>
      <c r="X244" s="55" t="n"/>
      <c r="Y244" s="55" t="n"/>
      <c r="Z244" s="55" t="n"/>
      <c r="AA244" s="55" t="n"/>
      <c r="AB244" s="55" t="n"/>
      <c r="AC244" s="55" t="n"/>
      <c r="AD244" s="55" t="n"/>
      <c r="AE244" s="55" t="n"/>
      <c r="AF244" s="55" t="n"/>
      <c r="AG244" s="55" t="n"/>
      <c r="AH244" s="55" t="n"/>
      <c r="AI244" s="55" t="n"/>
      <c r="AJ244" s="55" t="n"/>
      <c r="AK244" s="55" t="n"/>
      <c r="AL244" s="55" t="n"/>
      <c r="AM244" s="55" t="n"/>
      <c r="AN244" s="55" t="n"/>
      <c r="AO244" s="55" t="n"/>
      <c r="AP244" s="55" t="n"/>
      <c r="AQ244" s="55" t="n"/>
      <c r="AR244" s="55" t="n"/>
      <c r="AS244" s="55" t="n"/>
      <c r="AT244" s="55" t="n"/>
      <c r="AU244" s="55" t="n"/>
      <c r="AV244" s="55" t="n"/>
      <c r="AW244" s="55" t="n"/>
      <c r="AX244" s="55" t="n"/>
      <c r="AY244" s="55" t="n"/>
      <c r="AZ244" s="55" t="n"/>
      <c r="BA244" s="55" t="n"/>
      <c r="BB244" s="55" t="n"/>
      <c r="BC244" s="55" t="n"/>
    </row>
    <row r="245" ht="11.4" customHeight="1">
      <c r="A245" s="55" t="n"/>
      <c r="B245" s="483" t="n"/>
      <c r="C245" s="55" t="n"/>
      <c r="D245" s="55" t="n"/>
      <c r="E245" s="55" t="n"/>
      <c r="F245" s="55" t="n"/>
      <c r="G245" s="69" t="n"/>
      <c r="H245" s="69" t="n"/>
      <c r="I245" s="55" t="n"/>
      <c r="J245" s="55" t="n"/>
      <c r="K245" s="55" t="n"/>
      <c r="L245" s="55">
        <f>J245-K245</f>
        <v/>
      </c>
      <c r="M245" s="55" t="n"/>
      <c r="N245" s="55">
        <f>P245+Q245+R245+S245</f>
        <v/>
      </c>
      <c r="O245" s="57">
        <f>Q245+V245+Y245+AB245+AE245+AH245+AK245+AN245+AQ245+AT245+AW245+AZ245+BC245</f>
        <v/>
      </c>
      <c r="P245" s="58" t="n"/>
      <c r="Q245" s="59">
        <f>L245-S245-R245-P245</f>
        <v/>
      </c>
      <c r="R245" s="60" t="n"/>
      <c r="S245" s="61" t="n"/>
      <c r="T245" s="55" t="n"/>
      <c r="U245" s="55" t="n"/>
      <c r="V245" s="55" t="n"/>
      <c r="W245" s="55" t="n"/>
      <c r="X245" s="55" t="n"/>
      <c r="Y245" s="55" t="n"/>
      <c r="Z245" s="55" t="n"/>
      <c r="AA245" s="55" t="n"/>
      <c r="AB245" s="55" t="n"/>
      <c r="AC245" s="55" t="n"/>
      <c r="AD245" s="55" t="n"/>
      <c r="AE245" s="55" t="n"/>
      <c r="AF245" s="55" t="n"/>
      <c r="AG245" s="55" t="n"/>
      <c r="AH245" s="55" t="n"/>
      <c r="AI245" s="55" t="n"/>
      <c r="AJ245" s="55" t="n"/>
      <c r="AK245" s="55" t="n"/>
      <c r="AL245" s="55" t="n"/>
      <c r="AM245" s="55" t="n"/>
      <c r="AN245" s="55" t="n"/>
      <c r="AO245" s="55" t="n"/>
      <c r="AP245" s="55" t="n"/>
      <c r="AQ245" s="55" t="n"/>
      <c r="AR245" s="55" t="n"/>
      <c r="AS245" s="55" t="n"/>
      <c r="AT245" s="55" t="n"/>
      <c r="AU245" s="55" t="n"/>
      <c r="AV245" s="55" t="n"/>
      <c r="AW245" s="55" t="n"/>
      <c r="AX245" s="55" t="n"/>
      <c r="AY245" s="55" t="n"/>
      <c r="AZ245" s="55" t="n"/>
      <c r="BA245" s="55" t="n"/>
      <c r="BB245" s="55" t="n"/>
      <c r="BC245" s="55" t="n"/>
    </row>
    <row r="246" ht="11.4" customHeight="1">
      <c r="A246" s="55" t="n"/>
      <c r="B246" s="483" t="n"/>
      <c r="C246" s="55" t="n"/>
      <c r="D246" s="55" t="n"/>
      <c r="E246" s="55" t="n"/>
      <c r="F246" s="55" t="n"/>
      <c r="G246" s="69" t="n"/>
      <c r="H246" s="69" t="n"/>
      <c r="I246" s="55" t="n"/>
      <c r="J246" s="55" t="n"/>
      <c r="K246" s="55" t="n"/>
      <c r="L246" s="55">
        <f>J246-K246</f>
        <v/>
      </c>
      <c r="M246" s="55" t="n"/>
      <c r="N246" s="55">
        <f>P246+Q246+R246+S246</f>
        <v/>
      </c>
      <c r="O246" s="57">
        <f>Q246+V246+Y246+AB246+AE246+AH246+AK246+AN246+AQ246+AT246+AW246+AZ246+BC246</f>
        <v/>
      </c>
      <c r="P246" s="58" t="n"/>
      <c r="Q246" s="59">
        <f>L246-S246-R246-P246</f>
        <v/>
      </c>
      <c r="R246" s="60" t="n"/>
      <c r="S246" s="61" t="n"/>
      <c r="T246" s="55" t="n"/>
      <c r="U246" s="55" t="n"/>
      <c r="V246" s="55" t="n"/>
      <c r="W246" s="55" t="n"/>
      <c r="X246" s="55" t="n"/>
      <c r="Y246" s="55" t="n"/>
      <c r="Z246" s="55" t="n"/>
      <c r="AA246" s="55" t="n"/>
      <c r="AB246" s="55" t="n"/>
      <c r="AC246" s="55" t="n"/>
      <c r="AD246" s="55" t="n"/>
      <c r="AE246" s="55" t="n"/>
      <c r="AF246" s="55" t="n"/>
      <c r="AG246" s="55" t="n"/>
      <c r="AH246" s="55" t="n"/>
      <c r="AI246" s="55" t="n"/>
      <c r="AJ246" s="55" t="n"/>
      <c r="AK246" s="55" t="n"/>
      <c r="AL246" s="55" t="n"/>
      <c r="AM246" s="55" t="n"/>
      <c r="AN246" s="55" t="n"/>
      <c r="AO246" s="55" t="n"/>
      <c r="AP246" s="55" t="n"/>
      <c r="AQ246" s="55" t="n"/>
      <c r="AR246" s="55" t="n"/>
      <c r="AS246" s="55" t="n"/>
      <c r="AT246" s="55" t="n"/>
      <c r="AU246" s="55" t="n"/>
      <c r="AV246" s="55" t="n"/>
      <c r="AW246" s="55" t="n"/>
      <c r="AX246" s="55" t="n"/>
      <c r="AY246" s="55" t="n"/>
      <c r="AZ246" s="55" t="n"/>
      <c r="BA246" s="55" t="n"/>
      <c r="BB246" s="55" t="n"/>
      <c r="BC246" s="55" t="n"/>
    </row>
    <row r="247" ht="11.4" customHeight="1">
      <c r="A247" s="55" t="n"/>
      <c r="B247" s="483" t="n"/>
      <c r="C247" s="55" t="n"/>
      <c r="D247" s="55" t="n"/>
      <c r="E247" s="55" t="n"/>
      <c r="F247" s="55" t="n"/>
      <c r="G247" s="69" t="n"/>
      <c r="H247" s="69" t="n"/>
      <c r="I247" s="55" t="n"/>
      <c r="J247" s="55" t="n"/>
      <c r="K247" s="55" t="n"/>
      <c r="L247" s="55">
        <f>J247-K247</f>
        <v/>
      </c>
      <c r="M247" s="55" t="n"/>
      <c r="N247" s="55">
        <f>P247+Q247+R247+S247</f>
        <v/>
      </c>
      <c r="O247" s="57">
        <f>Q247+V247+Y247+AB247+AE247+AH247+AK247+AN247+AQ247+AT247+AW247+AZ247+BC247</f>
        <v/>
      </c>
      <c r="P247" s="58" t="n"/>
      <c r="Q247" s="59">
        <f>L247-S247-R247-P247</f>
        <v/>
      </c>
      <c r="R247" s="60" t="n"/>
      <c r="S247" s="61" t="n"/>
      <c r="T247" s="55" t="n"/>
      <c r="U247" s="55" t="n"/>
      <c r="V247" s="55" t="n"/>
      <c r="W247" s="55" t="n"/>
      <c r="X247" s="55" t="n"/>
      <c r="Y247" s="55" t="n"/>
      <c r="Z247" s="55" t="n"/>
      <c r="AA247" s="55" t="n"/>
      <c r="AB247" s="55" t="n"/>
      <c r="AC247" s="55" t="n"/>
      <c r="AD247" s="55" t="n"/>
      <c r="AE247" s="55" t="n"/>
      <c r="AF247" s="55" t="n"/>
      <c r="AG247" s="55" t="n"/>
      <c r="AH247" s="55" t="n"/>
      <c r="AI247" s="55" t="n"/>
      <c r="AJ247" s="55" t="n"/>
      <c r="AK247" s="55" t="n"/>
      <c r="AL247" s="55" t="n"/>
      <c r="AM247" s="55" t="n"/>
      <c r="AN247" s="55" t="n"/>
      <c r="AO247" s="55" t="n"/>
      <c r="AP247" s="55" t="n"/>
      <c r="AQ247" s="55" t="n"/>
      <c r="AR247" s="55" t="n"/>
      <c r="AS247" s="55" t="n"/>
      <c r="AT247" s="55" t="n"/>
      <c r="AU247" s="55" t="n"/>
      <c r="AV247" s="55" t="n"/>
      <c r="AW247" s="55" t="n"/>
      <c r="AX247" s="55" t="n"/>
      <c r="AY247" s="55" t="n"/>
      <c r="AZ247" s="55" t="n"/>
      <c r="BA247" s="55" t="n"/>
      <c r="BB247" s="55" t="n"/>
      <c r="BC247" s="55" t="n"/>
    </row>
    <row r="248" ht="11.4" customHeight="1">
      <c r="A248" s="55" t="n"/>
      <c r="B248" s="483" t="n"/>
      <c r="C248" s="55" t="n"/>
      <c r="D248" s="55" t="n"/>
      <c r="E248" s="55" t="n"/>
      <c r="F248" s="55" t="n"/>
      <c r="G248" s="69" t="n"/>
      <c r="H248" s="69" t="n"/>
      <c r="I248" s="55" t="n"/>
      <c r="J248" s="55" t="n"/>
      <c r="K248" s="55" t="n"/>
      <c r="L248" s="55">
        <f>J248-K248</f>
        <v/>
      </c>
      <c r="M248" s="55" t="n"/>
      <c r="N248" s="55">
        <f>P248+Q248+R248+S248</f>
        <v/>
      </c>
      <c r="O248" s="57">
        <f>Q248+V248+Y248+AB248+AE248+AH248+AK248+AN248+AQ248+AT248+AW248+AZ248+BC248</f>
        <v/>
      </c>
      <c r="P248" s="58" t="n"/>
      <c r="Q248" s="59">
        <f>L248-S248-R248-P248</f>
        <v/>
      </c>
      <c r="R248" s="60" t="n"/>
      <c r="S248" s="61" t="n"/>
      <c r="T248" s="55" t="n"/>
      <c r="U248" s="55" t="n"/>
      <c r="V248" s="55" t="n"/>
      <c r="W248" s="55" t="n"/>
      <c r="X248" s="55" t="n"/>
      <c r="Y248" s="55" t="n"/>
      <c r="Z248" s="55" t="n"/>
      <c r="AA248" s="55" t="n"/>
      <c r="AB248" s="55" t="n"/>
      <c r="AC248" s="55" t="n"/>
      <c r="AD248" s="55" t="n"/>
      <c r="AE248" s="55" t="n"/>
      <c r="AF248" s="55" t="n"/>
      <c r="AG248" s="55" t="n"/>
      <c r="AH248" s="55" t="n"/>
      <c r="AI248" s="55" t="n"/>
      <c r="AJ248" s="55" t="n"/>
      <c r="AK248" s="55" t="n"/>
      <c r="AL248" s="55" t="n"/>
      <c r="AM248" s="55" t="n"/>
      <c r="AN248" s="55" t="n"/>
      <c r="AO248" s="55" t="n"/>
      <c r="AP248" s="55" t="n"/>
      <c r="AQ248" s="55" t="n"/>
      <c r="AR248" s="55" t="n"/>
      <c r="AS248" s="55" t="n"/>
      <c r="AT248" s="55" t="n"/>
      <c r="AU248" s="55" t="n"/>
      <c r="AV248" s="55" t="n"/>
      <c r="AW248" s="55" t="n"/>
      <c r="AX248" s="55" t="n"/>
      <c r="AY248" s="55" t="n"/>
      <c r="AZ248" s="55" t="n"/>
      <c r="BA248" s="55" t="n"/>
      <c r="BB248" s="55" t="n"/>
      <c r="BC248" s="55" t="n"/>
    </row>
    <row r="249" ht="11.4" customHeight="1">
      <c r="A249" s="55" t="n"/>
      <c r="B249" s="483" t="n"/>
      <c r="C249" s="55" t="n"/>
      <c r="D249" s="55" t="n"/>
      <c r="E249" s="55" t="n"/>
      <c r="F249" s="55" t="n"/>
      <c r="G249" s="69" t="n"/>
      <c r="H249" s="69" t="n"/>
      <c r="I249" s="55" t="n"/>
      <c r="J249" s="55" t="n"/>
      <c r="K249" s="55" t="n"/>
      <c r="L249" s="55">
        <f>J249-K249</f>
        <v/>
      </c>
      <c r="M249" s="55" t="n"/>
      <c r="N249" s="55">
        <f>P249+Q249+R249+S249</f>
        <v/>
      </c>
      <c r="O249" s="57">
        <f>Q249+V249+Y249+AB249+AE249+AH249+AK249+AN249+AQ249+AT249+AW249+AZ249+BC249</f>
        <v/>
      </c>
      <c r="P249" s="58" t="n"/>
      <c r="Q249" s="59">
        <f>L249-S249-R249-P249</f>
        <v/>
      </c>
      <c r="R249" s="60" t="n"/>
      <c r="S249" s="61" t="n"/>
      <c r="T249" s="55" t="n"/>
      <c r="U249" s="55" t="n"/>
      <c r="V249" s="55" t="n"/>
      <c r="W249" s="55" t="n"/>
      <c r="X249" s="55" t="n"/>
      <c r="Y249" s="55" t="n"/>
      <c r="Z249" s="55" t="n"/>
      <c r="AA249" s="55" t="n"/>
      <c r="AB249" s="55" t="n"/>
      <c r="AC249" s="55" t="n"/>
      <c r="AD249" s="55" t="n"/>
      <c r="AE249" s="55" t="n"/>
      <c r="AF249" s="55" t="n"/>
      <c r="AG249" s="55" t="n"/>
      <c r="AH249" s="55" t="n"/>
      <c r="AI249" s="55" t="n"/>
      <c r="AJ249" s="55" t="n"/>
      <c r="AK249" s="55" t="n"/>
      <c r="AL249" s="55" t="n"/>
      <c r="AM249" s="55" t="n"/>
      <c r="AN249" s="55" t="n"/>
      <c r="AO249" s="55" t="n"/>
      <c r="AP249" s="55" t="n"/>
      <c r="AQ249" s="55" t="n"/>
      <c r="AR249" s="55" t="n"/>
      <c r="AS249" s="55" t="n"/>
      <c r="AT249" s="55" t="n"/>
      <c r="AU249" s="55" t="n"/>
      <c r="AV249" s="55" t="n"/>
      <c r="AW249" s="55" t="n"/>
      <c r="AX249" s="55" t="n"/>
      <c r="AY249" s="55" t="n"/>
      <c r="AZ249" s="55" t="n"/>
      <c r="BA249" s="55" t="n"/>
      <c r="BB249" s="55" t="n"/>
      <c r="BC249" s="55" t="n"/>
    </row>
    <row r="250" ht="11.4" customHeight="1">
      <c r="A250" s="55" t="n"/>
      <c r="B250" s="483" t="n"/>
      <c r="C250" s="55" t="n"/>
      <c r="D250" s="55" t="n"/>
      <c r="E250" s="55" t="n"/>
      <c r="F250" s="55" t="n"/>
      <c r="G250" s="69" t="n"/>
      <c r="H250" s="69" t="n"/>
      <c r="I250" s="55" t="n"/>
      <c r="J250" s="55" t="n"/>
      <c r="K250" s="55" t="n"/>
      <c r="L250" s="55">
        <f>J250-K250</f>
        <v/>
      </c>
      <c r="M250" s="55" t="n"/>
      <c r="N250" s="55">
        <f>P250+Q250+R250+S250</f>
        <v/>
      </c>
      <c r="O250" s="57">
        <f>Q250+V250+Y250+AB250+AE250+AH250+AK250+AN250+AQ250+AT250+AW250+AZ250+BC250</f>
        <v/>
      </c>
      <c r="P250" s="58" t="n"/>
      <c r="Q250" s="59">
        <f>L250-S250-R250-P250</f>
        <v/>
      </c>
      <c r="R250" s="60" t="n"/>
      <c r="S250" s="61" t="n"/>
      <c r="T250" s="55" t="n"/>
      <c r="U250" s="55" t="n"/>
      <c r="V250" s="55" t="n"/>
      <c r="W250" s="55" t="n"/>
      <c r="X250" s="55" t="n"/>
      <c r="Y250" s="55" t="n"/>
      <c r="Z250" s="55" t="n"/>
      <c r="AA250" s="55" t="n"/>
      <c r="AB250" s="55" t="n"/>
      <c r="AC250" s="55" t="n"/>
      <c r="AD250" s="55" t="n"/>
      <c r="AE250" s="55" t="n"/>
      <c r="AF250" s="55" t="n"/>
      <c r="AG250" s="55" t="n"/>
      <c r="AH250" s="55" t="n"/>
      <c r="AI250" s="55" t="n"/>
      <c r="AJ250" s="55" t="n"/>
      <c r="AK250" s="55" t="n"/>
      <c r="AL250" s="55" t="n"/>
      <c r="AM250" s="55" t="n"/>
      <c r="AN250" s="55" t="n"/>
      <c r="AO250" s="55" t="n"/>
      <c r="AP250" s="55" t="n"/>
      <c r="AQ250" s="55" t="n"/>
      <c r="AR250" s="55" t="n"/>
      <c r="AS250" s="55" t="n"/>
      <c r="AT250" s="55" t="n"/>
      <c r="AU250" s="55" t="n"/>
      <c r="AV250" s="55" t="n"/>
      <c r="AW250" s="55" t="n"/>
      <c r="AX250" s="55" t="n"/>
      <c r="AY250" s="55" t="n"/>
      <c r="AZ250" s="55" t="n"/>
      <c r="BA250" s="55" t="n"/>
      <c r="BB250" s="55" t="n"/>
      <c r="BC250" s="55" t="n"/>
    </row>
    <row r="251" ht="11.4" customHeight="1">
      <c r="A251" s="55" t="n"/>
      <c r="B251" s="483" t="n"/>
      <c r="C251" s="55" t="n"/>
      <c r="D251" s="55" t="n"/>
      <c r="E251" s="55" t="n"/>
      <c r="F251" s="55" t="n"/>
      <c r="G251" s="69" t="n"/>
      <c r="H251" s="69" t="n"/>
      <c r="I251" s="55" t="n"/>
      <c r="J251" s="55" t="n"/>
      <c r="K251" s="55" t="n"/>
      <c r="L251" s="55">
        <f>J251-K251</f>
        <v/>
      </c>
      <c r="M251" s="55" t="n"/>
      <c r="N251" s="55">
        <f>P251+Q251+R251+S251</f>
        <v/>
      </c>
      <c r="O251" s="57">
        <f>Q251+V251+Y251+AB251+AE251+AH251+AK251+AN251+AQ251+AT251+AW251+AZ251+BC251</f>
        <v/>
      </c>
      <c r="P251" s="58" t="n"/>
      <c r="Q251" s="59">
        <f>L251-S251-R251-P251</f>
        <v/>
      </c>
      <c r="R251" s="60" t="n"/>
      <c r="S251" s="61" t="n"/>
      <c r="T251" s="55" t="n"/>
      <c r="U251" s="55" t="n"/>
      <c r="V251" s="55" t="n"/>
      <c r="W251" s="55" t="n"/>
      <c r="X251" s="55" t="n"/>
      <c r="Y251" s="55" t="n"/>
      <c r="Z251" s="55" t="n"/>
      <c r="AA251" s="55" t="n"/>
      <c r="AB251" s="55" t="n"/>
      <c r="AC251" s="55" t="n"/>
      <c r="AD251" s="55" t="n"/>
      <c r="AE251" s="55" t="n"/>
      <c r="AF251" s="55" t="n"/>
      <c r="AG251" s="55" t="n"/>
      <c r="AH251" s="55" t="n"/>
      <c r="AI251" s="55" t="n"/>
      <c r="AJ251" s="55" t="n"/>
      <c r="AK251" s="55" t="n"/>
      <c r="AL251" s="55" t="n"/>
      <c r="AM251" s="55" t="n"/>
      <c r="AN251" s="55" t="n"/>
      <c r="AO251" s="55" t="n"/>
      <c r="AP251" s="55" t="n"/>
      <c r="AQ251" s="55" t="n"/>
      <c r="AR251" s="55" t="n"/>
      <c r="AS251" s="55" t="n"/>
      <c r="AT251" s="55" t="n"/>
      <c r="AU251" s="55" t="n"/>
      <c r="AV251" s="55" t="n"/>
      <c r="AW251" s="55" t="n"/>
      <c r="AX251" s="55" t="n"/>
      <c r="AY251" s="55" t="n"/>
      <c r="AZ251" s="55" t="n"/>
      <c r="BA251" s="55" t="n"/>
      <c r="BB251" s="55" t="n"/>
      <c r="BC251" s="55" t="n"/>
    </row>
    <row r="252" ht="11.4" customHeight="1">
      <c r="A252" s="55" t="n"/>
      <c r="B252" s="483" t="n"/>
      <c r="C252" s="55" t="n"/>
      <c r="D252" s="55" t="n"/>
      <c r="E252" s="55" t="n"/>
      <c r="F252" s="55" t="n"/>
      <c r="G252" s="69" t="n"/>
      <c r="H252" s="69" t="n"/>
      <c r="I252" s="55" t="n"/>
      <c r="J252" s="55" t="n"/>
      <c r="K252" s="55" t="n"/>
      <c r="L252" s="55">
        <f>J252-K252</f>
        <v/>
      </c>
      <c r="M252" s="55" t="n"/>
      <c r="N252" s="55">
        <f>P252+Q252+R252+S252</f>
        <v/>
      </c>
      <c r="O252" s="57">
        <f>Q252+V252+Y252+AB252+AE252+AH252+AK252+AN252+AQ252+AT252+AW252+AZ252+BC252</f>
        <v/>
      </c>
      <c r="P252" s="58" t="n"/>
      <c r="Q252" s="59">
        <f>L252-S252-R252-P252</f>
        <v/>
      </c>
      <c r="R252" s="60" t="n"/>
      <c r="S252" s="61" t="n"/>
      <c r="T252" s="55" t="n"/>
      <c r="U252" s="55" t="n"/>
      <c r="V252" s="55" t="n"/>
      <c r="W252" s="55" t="n"/>
      <c r="X252" s="55" t="n"/>
      <c r="Y252" s="55" t="n"/>
      <c r="Z252" s="55" t="n"/>
      <c r="AA252" s="55" t="n"/>
      <c r="AB252" s="55" t="n"/>
      <c r="AC252" s="55" t="n"/>
      <c r="AD252" s="55" t="n"/>
      <c r="AE252" s="55" t="n"/>
      <c r="AF252" s="55" t="n"/>
      <c r="AG252" s="55" t="n"/>
      <c r="AH252" s="55" t="n"/>
      <c r="AI252" s="55" t="n"/>
      <c r="AJ252" s="55" t="n"/>
      <c r="AK252" s="55" t="n"/>
      <c r="AL252" s="55" t="n"/>
      <c r="AM252" s="55" t="n"/>
      <c r="AN252" s="55" t="n"/>
      <c r="AO252" s="55" t="n"/>
      <c r="AP252" s="55" t="n"/>
      <c r="AQ252" s="55" t="n"/>
      <c r="AR252" s="55" t="n"/>
      <c r="AS252" s="55" t="n"/>
      <c r="AT252" s="55" t="n"/>
      <c r="AU252" s="55" t="n"/>
      <c r="AV252" s="55" t="n"/>
      <c r="AW252" s="55" t="n"/>
      <c r="AX252" s="55" t="n"/>
      <c r="AY252" s="55" t="n"/>
      <c r="AZ252" s="55" t="n"/>
      <c r="BA252" s="55" t="n"/>
      <c r="BB252" s="55" t="n"/>
      <c r="BC252" s="55" t="n"/>
    </row>
    <row r="253" ht="11.4" customHeight="1">
      <c r="A253" s="55" t="n"/>
      <c r="B253" s="483" t="n"/>
      <c r="C253" s="55" t="n"/>
      <c r="D253" s="55" t="n"/>
      <c r="E253" s="55" t="n"/>
      <c r="F253" s="55" t="n"/>
      <c r="G253" s="69" t="n"/>
      <c r="H253" s="69" t="n"/>
      <c r="I253" s="55" t="n"/>
      <c r="J253" s="55" t="n"/>
      <c r="K253" s="55" t="n"/>
      <c r="L253" s="55">
        <f>J253-K253</f>
        <v/>
      </c>
      <c r="M253" s="55" t="n"/>
      <c r="N253" s="55">
        <f>P253+Q253+R253+S253</f>
        <v/>
      </c>
      <c r="O253" s="57">
        <f>Q253+V253+Y253+AB253+AE253+AH253+AK253+AN253+AQ253+AT253+AW253+AZ253+BC253</f>
        <v/>
      </c>
      <c r="P253" s="58" t="n"/>
      <c r="Q253" s="59">
        <f>L253-S253-R253-P253</f>
        <v/>
      </c>
      <c r="R253" s="60" t="n"/>
      <c r="S253" s="61" t="n"/>
      <c r="T253" s="55" t="n"/>
      <c r="U253" s="55" t="n"/>
      <c r="V253" s="55" t="n"/>
      <c r="W253" s="55" t="n"/>
      <c r="X253" s="55" t="n"/>
      <c r="Y253" s="55" t="n"/>
      <c r="Z253" s="55" t="n"/>
      <c r="AA253" s="55" t="n"/>
      <c r="AB253" s="55" t="n"/>
      <c r="AC253" s="55" t="n"/>
      <c r="AD253" s="55" t="n"/>
      <c r="AE253" s="55" t="n"/>
      <c r="AF253" s="55" t="n"/>
      <c r="AG253" s="55" t="n"/>
      <c r="AH253" s="55" t="n"/>
      <c r="AI253" s="55" t="n"/>
      <c r="AJ253" s="55" t="n"/>
      <c r="AK253" s="55" t="n"/>
      <c r="AL253" s="55" t="n"/>
      <c r="AM253" s="55" t="n"/>
      <c r="AN253" s="55" t="n"/>
      <c r="AO253" s="55" t="n"/>
      <c r="AP253" s="55" t="n"/>
      <c r="AQ253" s="55" t="n"/>
      <c r="AR253" s="55" t="n"/>
      <c r="AS253" s="55" t="n"/>
      <c r="AT253" s="55" t="n"/>
      <c r="AU253" s="55" t="n"/>
      <c r="AV253" s="55" t="n"/>
      <c r="AW253" s="55" t="n"/>
      <c r="AX253" s="55" t="n"/>
      <c r="AY253" s="55" t="n"/>
      <c r="AZ253" s="55" t="n"/>
      <c r="BA253" s="55" t="n"/>
      <c r="BB253" s="55" t="n"/>
      <c r="BC253" s="55" t="n"/>
    </row>
    <row r="254" ht="11.4" customHeight="1">
      <c r="A254" s="55" t="n"/>
      <c r="B254" s="483" t="n"/>
      <c r="C254" s="55" t="n"/>
      <c r="D254" s="55" t="n"/>
      <c r="E254" s="55" t="n"/>
      <c r="F254" s="55" t="n"/>
      <c r="G254" s="69" t="n"/>
      <c r="H254" s="69" t="n"/>
      <c r="I254" s="55" t="n"/>
      <c r="J254" s="55" t="n"/>
      <c r="K254" s="55" t="n"/>
      <c r="L254" s="55">
        <f>J254-K254</f>
        <v/>
      </c>
      <c r="M254" s="55" t="n"/>
      <c r="N254" s="55">
        <f>P254+Q254+R254+S254</f>
        <v/>
      </c>
      <c r="O254" s="57">
        <f>Q254+V254+Y254+AB254+AE254+AH254+AK254+AN254+AQ254+AT254+AW254+AZ254+BC254</f>
        <v/>
      </c>
      <c r="P254" s="58" t="n"/>
      <c r="Q254" s="59">
        <f>L254-S254-R254-P254</f>
        <v/>
      </c>
      <c r="R254" s="60" t="n"/>
      <c r="S254" s="61" t="n"/>
      <c r="T254" s="55" t="n"/>
      <c r="U254" s="55" t="n"/>
      <c r="V254" s="55" t="n"/>
      <c r="W254" s="55" t="n"/>
      <c r="X254" s="55" t="n"/>
      <c r="Y254" s="55" t="n"/>
      <c r="Z254" s="55" t="n"/>
      <c r="AA254" s="55" t="n"/>
      <c r="AB254" s="55" t="n"/>
      <c r="AC254" s="55" t="n"/>
      <c r="AD254" s="55" t="n"/>
      <c r="AE254" s="55" t="n"/>
      <c r="AF254" s="55" t="n"/>
      <c r="AG254" s="55" t="n"/>
      <c r="AH254" s="55" t="n"/>
      <c r="AI254" s="55" t="n"/>
      <c r="AJ254" s="55" t="n"/>
      <c r="AK254" s="55" t="n"/>
      <c r="AL254" s="55" t="n"/>
      <c r="AM254" s="55" t="n"/>
      <c r="AN254" s="55" t="n"/>
      <c r="AO254" s="55" t="n"/>
      <c r="AP254" s="55" t="n"/>
      <c r="AQ254" s="55" t="n"/>
      <c r="AR254" s="55" t="n"/>
      <c r="AS254" s="55" t="n"/>
      <c r="AT254" s="55" t="n"/>
      <c r="AU254" s="55" t="n"/>
      <c r="AV254" s="55" t="n"/>
      <c r="AW254" s="55" t="n"/>
      <c r="AX254" s="55" t="n"/>
      <c r="AY254" s="55" t="n"/>
      <c r="AZ254" s="55" t="n"/>
      <c r="BA254" s="55" t="n"/>
      <c r="BB254" s="55" t="n"/>
      <c r="BC254" s="55" t="n"/>
    </row>
    <row r="255" ht="11.4" customHeight="1">
      <c r="A255" s="55" t="n"/>
      <c r="B255" s="483" t="n"/>
      <c r="C255" s="55" t="n"/>
      <c r="D255" s="55" t="n"/>
      <c r="E255" s="55" t="n"/>
      <c r="F255" s="55" t="n"/>
      <c r="G255" s="69" t="n"/>
      <c r="H255" s="69" t="n"/>
      <c r="I255" s="55" t="n"/>
      <c r="J255" s="55" t="n"/>
      <c r="K255" s="55" t="n"/>
      <c r="L255" s="55">
        <f>J255-K255</f>
        <v/>
      </c>
      <c r="M255" s="55" t="n"/>
      <c r="N255" s="55">
        <f>P255+Q255+R255+S255</f>
        <v/>
      </c>
      <c r="O255" s="57">
        <f>Q255+V255+Y255+AB255+AE255+AH255+AK255+AN255+AQ255+AT255+AW255+AZ255+BC255</f>
        <v/>
      </c>
      <c r="P255" s="58" t="n"/>
      <c r="Q255" s="59">
        <f>L255-S255-R255-P255</f>
        <v/>
      </c>
      <c r="R255" s="60" t="n"/>
      <c r="S255" s="61" t="n"/>
      <c r="T255" s="55" t="n"/>
      <c r="U255" s="55" t="n"/>
      <c r="V255" s="55" t="n"/>
      <c r="W255" s="55" t="n"/>
      <c r="X255" s="55" t="n"/>
      <c r="Y255" s="55" t="n"/>
      <c r="Z255" s="55" t="n"/>
      <c r="AA255" s="55" t="n"/>
      <c r="AB255" s="55" t="n"/>
      <c r="AC255" s="55" t="n"/>
      <c r="AD255" s="55" t="n"/>
      <c r="AE255" s="55" t="n"/>
      <c r="AF255" s="55" t="n"/>
      <c r="AG255" s="55" t="n"/>
      <c r="AH255" s="55" t="n"/>
      <c r="AI255" s="55" t="n"/>
      <c r="AJ255" s="55" t="n"/>
      <c r="AK255" s="55" t="n"/>
      <c r="AL255" s="55" t="n"/>
      <c r="AM255" s="55" t="n"/>
      <c r="AN255" s="55" t="n"/>
      <c r="AO255" s="55" t="n"/>
      <c r="AP255" s="55" t="n"/>
      <c r="AQ255" s="55" t="n"/>
      <c r="AR255" s="55" t="n"/>
      <c r="AS255" s="55" t="n"/>
      <c r="AT255" s="55" t="n"/>
      <c r="AU255" s="55" t="n"/>
      <c r="AV255" s="55" t="n"/>
      <c r="AW255" s="55" t="n"/>
      <c r="AX255" s="55" t="n"/>
      <c r="AY255" s="55" t="n"/>
      <c r="AZ255" s="55" t="n"/>
      <c r="BA255" s="55" t="n"/>
      <c r="BB255" s="55" t="n"/>
      <c r="BC255" s="55" t="n"/>
    </row>
    <row r="256" ht="11.4" customHeight="1">
      <c r="A256" s="55" t="n"/>
      <c r="B256" s="483" t="n"/>
      <c r="C256" s="55" t="n"/>
      <c r="D256" s="55" t="n"/>
      <c r="E256" s="55" t="n"/>
      <c r="F256" s="55" t="n"/>
      <c r="G256" s="69" t="n"/>
      <c r="H256" s="69" t="n"/>
      <c r="I256" s="55" t="n"/>
      <c r="J256" s="55" t="n"/>
      <c r="K256" s="55" t="n"/>
      <c r="L256" s="55">
        <f>J256-K256</f>
        <v/>
      </c>
      <c r="M256" s="55" t="n"/>
      <c r="N256" s="55">
        <f>P256+Q256+R256+S256</f>
        <v/>
      </c>
      <c r="O256" s="57">
        <f>Q256+V256+Y256+AB256+AE256+AH256+AK256+AN256+AQ256+AT256+AW256+AZ256+BC256</f>
        <v/>
      </c>
      <c r="P256" s="58" t="n"/>
      <c r="Q256" s="59">
        <f>L256-S256-R256-P256</f>
        <v/>
      </c>
      <c r="R256" s="60" t="n"/>
      <c r="S256" s="61" t="n"/>
      <c r="T256" s="55" t="n"/>
      <c r="U256" s="55" t="n"/>
      <c r="V256" s="55" t="n"/>
      <c r="W256" s="55" t="n"/>
      <c r="X256" s="55" t="n"/>
      <c r="Y256" s="55" t="n"/>
      <c r="Z256" s="55" t="n"/>
      <c r="AA256" s="55" t="n"/>
      <c r="AB256" s="55" t="n"/>
      <c r="AC256" s="55" t="n"/>
      <c r="AD256" s="55" t="n"/>
      <c r="AE256" s="55" t="n"/>
      <c r="AF256" s="55" t="n"/>
      <c r="AG256" s="55" t="n"/>
      <c r="AH256" s="55" t="n"/>
      <c r="AI256" s="55" t="n"/>
      <c r="AJ256" s="55" t="n"/>
      <c r="AK256" s="55" t="n"/>
      <c r="AL256" s="55" t="n"/>
      <c r="AM256" s="55" t="n"/>
      <c r="AN256" s="55" t="n"/>
      <c r="AO256" s="55" t="n"/>
      <c r="AP256" s="55" t="n"/>
      <c r="AQ256" s="55" t="n"/>
      <c r="AR256" s="55" t="n"/>
      <c r="AS256" s="55" t="n"/>
      <c r="AT256" s="55" t="n"/>
      <c r="AU256" s="55" t="n"/>
      <c r="AV256" s="55" t="n"/>
      <c r="AW256" s="55" t="n"/>
      <c r="AX256" s="55" t="n"/>
      <c r="AY256" s="55" t="n"/>
      <c r="AZ256" s="55" t="n"/>
      <c r="BA256" s="55" t="n"/>
      <c r="BB256" s="55" t="n"/>
      <c r="BC256" s="55" t="n"/>
    </row>
    <row r="257" ht="11.4" customHeight="1">
      <c r="A257" s="55" t="n"/>
      <c r="B257" s="483" t="n"/>
      <c r="C257" s="55" t="n"/>
      <c r="D257" s="55" t="n"/>
      <c r="E257" s="55" t="n"/>
      <c r="F257" s="55" t="n"/>
      <c r="G257" s="69" t="n"/>
      <c r="H257" s="69" t="n"/>
      <c r="I257" s="55" t="n"/>
      <c r="J257" s="55" t="n"/>
      <c r="K257" s="55" t="n"/>
      <c r="L257" s="55">
        <f>J257-K257</f>
        <v/>
      </c>
      <c r="M257" s="55" t="n"/>
      <c r="N257" s="55">
        <f>P257+Q257+R257+S257</f>
        <v/>
      </c>
      <c r="O257" s="57">
        <f>Q257+V257+Y257+AB257+AE257+AH257+AK257+AN257+AQ257+AT257+AW257+AZ257+BC257</f>
        <v/>
      </c>
      <c r="P257" s="58" t="n"/>
      <c r="Q257" s="59">
        <f>L257-S257-R257-P257</f>
        <v/>
      </c>
      <c r="R257" s="60" t="n"/>
      <c r="S257" s="61" t="n"/>
      <c r="T257" s="55" t="n"/>
      <c r="U257" s="55" t="n"/>
      <c r="V257" s="55" t="n"/>
      <c r="W257" s="55" t="n"/>
      <c r="X257" s="55" t="n"/>
      <c r="Y257" s="55" t="n"/>
      <c r="Z257" s="55" t="n"/>
      <c r="AA257" s="55" t="n"/>
      <c r="AB257" s="55" t="n"/>
      <c r="AC257" s="55" t="n"/>
      <c r="AD257" s="55" t="n"/>
      <c r="AE257" s="55" t="n"/>
      <c r="AF257" s="55" t="n"/>
      <c r="AG257" s="55" t="n"/>
      <c r="AH257" s="55" t="n"/>
      <c r="AI257" s="55" t="n"/>
      <c r="AJ257" s="55" t="n"/>
      <c r="AK257" s="55" t="n"/>
      <c r="AL257" s="55" t="n"/>
      <c r="AM257" s="55" t="n"/>
      <c r="AN257" s="55" t="n"/>
      <c r="AO257" s="55" t="n"/>
      <c r="AP257" s="55" t="n"/>
      <c r="AQ257" s="55" t="n"/>
      <c r="AR257" s="55" t="n"/>
      <c r="AS257" s="55" t="n"/>
      <c r="AT257" s="55" t="n"/>
      <c r="AU257" s="55" t="n"/>
      <c r="AV257" s="55" t="n"/>
      <c r="AW257" s="55" t="n"/>
      <c r="AX257" s="55" t="n"/>
      <c r="AY257" s="55" t="n"/>
      <c r="AZ257" s="55" t="n"/>
      <c r="BA257" s="55" t="n"/>
      <c r="BB257" s="55" t="n"/>
      <c r="BC257" s="55" t="n"/>
    </row>
    <row r="258" ht="11.4" customHeight="1">
      <c r="A258" s="55" t="n"/>
      <c r="B258" s="483" t="n"/>
      <c r="C258" s="55" t="n"/>
      <c r="D258" s="55" t="n"/>
      <c r="E258" s="55" t="n"/>
      <c r="F258" s="55" t="n"/>
      <c r="G258" s="69" t="n"/>
      <c r="H258" s="69" t="n"/>
      <c r="I258" s="55" t="n"/>
      <c r="J258" s="55" t="n"/>
      <c r="K258" s="55" t="n"/>
      <c r="L258" s="55">
        <f>J258-K258</f>
        <v/>
      </c>
      <c r="M258" s="55" t="n"/>
      <c r="N258" s="55">
        <f>P258+Q258+R258+S258</f>
        <v/>
      </c>
      <c r="O258" s="57">
        <f>Q258+V258+Y258+AB258+AE258+AH258+AK258+AN258+AQ258+AT258+AW258+AZ258+BC258</f>
        <v/>
      </c>
      <c r="P258" s="58" t="n"/>
      <c r="Q258" s="59">
        <f>L258-S258-R258-P258</f>
        <v/>
      </c>
      <c r="R258" s="60" t="n"/>
      <c r="S258" s="61" t="n"/>
      <c r="T258" s="55" t="n"/>
      <c r="U258" s="55" t="n"/>
      <c r="V258" s="55" t="n"/>
      <c r="W258" s="55" t="n"/>
      <c r="X258" s="55" t="n"/>
      <c r="Y258" s="55" t="n"/>
      <c r="Z258" s="55" t="n"/>
      <c r="AA258" s="55" t="n"/>
      <c r="AB258" s="55" t="n"/>
      <c r="AC258" s="55" t="n"/>
      <c r="AD258" s="55" t="n"/>
      <c r="AE258" s="55" t="n"/>
      <c r="AF258" s="55" t="n"/>
      <c r="AG258" s="55" t="n"/>
      <c r="AH258" s="55" t="n"/>
      <c r="AI258" s="55" t="n"/>
      <c r="AJ258" s="55" t="n"/>
      <c r="AK258" s="55" t="n"/>
      <c r="AL258" s="55" t="n"/>
      <c r="AM258" s="55" t="n"/>
      <c r="AN258" s="55" t="n"/>
      <c r="AO258" s="55" t="n"/>
      <c r="AP258" s="55" t="n"/>
      <c r="AQ258" s="55" t="n"/>
      <c r="AR258" s="55" t="n"/>
      <c r="AS258" s="55" t="n"/>
      <c r="AT258" s="55" t="n"/>
      <c r="AU258" s="55" t="n"/>
      <c r="AV258" s="55" t="n"/>
      <c r="AW258" s="55" t="n"/>
      <c r="AX258" s="55" t="n"/>
      <c r="AY258" s="55" t="n"/>
      <c r="AZ258" s="55" t="n"/>
      <c r="BA258" s="55" t="n"/>
      <c r="BB258" s="55" t="n"/>
      <c r="BC258" s="55" t="n"/>
    </row>
    <row r="259" ht="11.4" customHeight="1">
      <c r="A259" s="55" t="n"/>
      <c r="B259" s="483" t="n"/>
      <c r="C259" s="55" t="n"/>
      <c r="D259" s="55" t="n"/>
      <c r="E259" s="55" t="n"/>
      <c r="F259" s="55" t="n"/>
      <c r="G259" s="69" t="n"/>
      <c r="H259" s="69" t="n"/>
      <c r="I259" s="55" t="n"/>
      <c r="J259" s="55" t="n"/>
      <c r="K259" s="55" t="n"/>
      <c r="L259" s="55">
        <f>J259-K259</f>
        <v/>
      </c>
      <c r="M259" s="55" t="n"/>
      <c r="N259" s="55">
        <f>P259+Q259+R259+S259</f>
        <v/>
      </c>
      <c r="O259" s="57">
        <f>Q259+V259+Y259+AB259+AE259+AH259+AK259+AN259+AQ259+AT259+AW259+AZ259+BC259</f>
        <v/>
      </c>
      <c r="P259" s="58" t="n"/>
      <c r="Q259" s="59">
        <f>L259-S259-R259-P259</f>
        <v/>
      </c>
      <c r="R259" s="60" t="n"/>
      <c r="S259" s="61" t="n"/>
      <c r="T259" s="55" t="n"/>
      <c r="U259" s="55" t="n"/>
      <c r="V259" s="55" t="n"/>
      <c r="W259" s="55" t="n"/>
      <c r="X259" s="55" t="n"/>
      <c r="Y259" s="55" t="n"/>
      <c r="Z259" s="55" t="n"/>
      <c r="AA259" s="55" t="n"/>
      <c r="AB259" s="55" t="n"/>
      <c r="AC259" s="55" t="n"/>
      <c r="AD259" s="55" t="n"/>
      <c r="AE259" s="55" t="n"/>
      <c r="AF259" s="55" t="n"/>
      <c r="AG259" s="55" t="n"/>
      <c r="AH259" s="55" t="n"/>
      <c r="AI259" s="55" t="n"/>
      <c r="AJ259" s="55" t="n"/>
      <c r="AK259" s="55" t="n"/>
      <c r="AL259" s="55" t="n"/>
      <c r="AM259" s="55" t="n"/>
      <c r="AN259" s="55" t="n"/>
      <c r="AO259" s="55" t="n"/>
      <c r="AP259" s="55" t="n"/>
      <c r="AQ259" s="55" t="n"/>
      <c r="AR259" s="55" t="n"/>
      <c r="AS259" s="55" t="n"/>
      <c r="AT259" s="55" t="n"/>
      <c r="AU259" s="55" t="n"/>
      <c r="AV259" s="55" t="n"/>
      <c r="AW259" s="55" t="n"/>
      <c r="AX259" s="55" t="n"/>
      <c r="AY259" s="55" t="n"/>
      <c r="AZ259" s="55" t="n"/>
      <c r="BA259" s="55" t="n"/>
      <c r="BB259" s="55" t="n"/>
      <c r="BC259" s="55" t="n"/>
    </row>
    <row r="260" ht="11.4" customHeight="1">
      <c r="A260" s="55" t="n"/>
      <c r="B260" s="483" t="n"/>
      <c r="C260" s="55" t="n"/>
      <c r="D260" s="55" t="n"/>
      <c r="E260" s="55" t="n"/>
      <c r="F260" s="55" t="n"/>
      <c r="G260" s="69" t="n"/>
      <c r="H260" s="69" t="n"/>
      <c r="I260" s="55" t="n"/>
      <c r="J260" s="55" t="n"/>
      <c r="K260" s="55" t="n"/>
      <c r="L260" s="55">
        <f>J260-K260</f>
        <v/>
      </c>
      <c r="M260" s="55" t="n"/>
      <c r="N260" s="55">
        <f>P260+Q260+R260+S260</f>
        <v/>
      </c>
      <c r="O260" s="57">
        <f>Q260+V260+Y260+AB260+AE260+AH260+AK260+AN260+AQ260+AT260+AW260+AZ260+BC260</f>
        <v/>
      </c>
      <c r="P260" s="58" t="n"/>
      <c r="Q260" s="59">
        <f>L260-S260-R260-P260</f>
        <v/>
      </c>
      <c r="R260" s="60" t="n"/>
      <c r="S260" s="61" t="n"/>
      <c r="T260" s="55" t="n"/>
      <c r="U260" s="55" t="n"/>
      <c r="V260" s="55" t="n"/>
      <c r="W260" s="55" t="n"/>
      <c r="X260" s="55" t="n"/>
      <c r="Y260" s="55" t="n"/>
      <c r="Z260" s="55" t="n"/>
      <c r="AA260" s="55" t="n"/>
      <c r="AB260" s="55" t="n"/>
      <c r="AC260" s="55" t="n"/>
      <c r="AD260" s="55" t="n"/>
      <c r="AE260" s="55" t="n"/>
      <c r="AF260" s="55" t="n"/>
      <c r="AG260" s="55" t="n"/>
      <c r="AH260" s="55" t="n"/>
      <c r="AI260" s="55" t="n"/>
      <c r="AJ260" s="55" t="n"/>
      <c r="AK260" s="55" t="n"/>
      <c r="AL260" s="55" t="n"/>
      <c r="AM260" s="55" t="n"/>
      <c r="AN260" s="55" t="n"/>
      <c r="AO260" s="55" t="n"/>
      <c r="AP260" s="55" t="n"/>
      <c r="AQ260" s="55" t="n"/>
      <c r="AR260" s="55" t="n"/>
      <c r="AS260" s="55" t="n"/>
      <c r="AT260" s="55" t="n"/>
      <c r="AU260" s="55" t="n"/>
      <c r="AV260" s="55" t="n"/>
      <c r="AW260" s="55" t="n"/>
      <c r="AX260" s="55" t="n"/>
      <c r="AY260" s="55" t="n"/>
      <c r="AZ260" s="55" t="n"/>
      <c r="BA260" s="55" t="n"/>
      <c r="BB260" s="55" t="n"/>
      <c r="BC260" s="55" t="n"/>
    </row>
    <row r="261" ht="11.4" customHeight="1">
      <c r="A261" s="55" t="n"/>
      <c r="B261" s="483" t="n"/>
      <c r="C261" s="55" t="n"/>
      <c r="D261" s="55" t="n"/>
      <c r="E261" s="55" t="n"/>
      <c r="F261" s="55" t="n"/>
      <c r="G261" s="69" t="n"/>
      <c r="H261" s="69" t="n"/>
      <c r="I261" s="55" t="n"/>
      <c r="J261" s="55" t="n"/>
      <c r="K261" s="55" t="n"/>
      <c r="L261" s="55">
        <f>J261-K261</f>
        <v/>
      </c>
      <c r="M261" s="55" t="n"/>
      <c r="N261" s="55">
        <f>P261+Q261+R261+S261</f>
        <v/>
      </c>
      <c r="O261" s="57">
        <f>Q261+V261+Y261+AB261+AE261+AH261+AK261+AN261+AQ261+AT261+AW261+AZ261+BC261</f>
        <v/>
      </c>
      <c r="P261" s="58" t="n"/>
      <c r="Q261" s="59">
        <f>L261-S261-R261-P261</f>
        <v/>
      </c>
      <c r="R261" s="60" t="n"/>
      <c r="S261" s="61" t="n"/>
      <c r="T261" s="55" t="n"/>
      <c r="U261" s="55" t="n"/>
      <c r="V261" s="55" t="n"/>
      <c r="W261" s="55" t="n"/>
      <c r="X261" s="55" t="n"/>
      <c r="Y261" s="55" t="n"/>
      <c r="Z261" s="55" t="n"/>
      <c r="AA261" s="55" t="n"/>
      <c r="AB261" s="55" t="n"/>
      <c r="AC261" s="55" t="n"/>
      <c r="AD261" s="55" t="n"/>
      <c r="AE261" s="55" t="n"/>
      <c r="AF261" s="55" t="n"/>
      <c r="AG261" s="55" t="n"/>
      <c r="AH261" s="55" t="n"/>
      <c r="AI261" s="55" t="n"/>
      <c r="AJ261" s="55" t="n"/>
      <c r="AK261" s="55" t="n"/>
      <c r="AL261" s="55" t="n"/>
      <c r="AM261" s="55" t="n"/>
      <c r="AN261" s="55" t="n"/>
      <c r="AO261" s="55" t="n"/>
      <c r="AP261" s="55" t="n"/>
      <c r="AQ261" s="55" t="n"/>
      <c r="AR261" s="55" t="n"/>
      <c r="AS261" s="55" t="n"/>
      <c r="AT261" s="55" t="n"/>
      <c r="AU261" s="55" t="n"/>
      <c r="AV261" s="55" t="n"/>
      <c r="AW261" s="55" t="n"/>
      <c r="AX261" s="55" t="n"/>
      <c r="AY261" s="55" t="n"/>
      <c r="AZ261" s="55" t="n"/>
      <c r="BA261" s="55" t="n"/>
      <c r="BB261" s="55" t="n"/>
      <c r="BC261" s="55" t="n"/>
    </row>
    <row r="262" ht="11.4" customHeight="1">
      <c r="A262" s="55" t="n"/>
      <c r="B262" s="483" t="n"/>
      <c r="C262" s="55" t="n"/>
      <c r="D262" s="55" t="n"/>
      <c r="E262" s="55" t="n"/>
      <c r="F262" s="55" t="n"/>
      <c r="G262" s="69" t="n"/>
      <c r="H262" s="69" t="n"/>
      <c r="I262" s="55" t="n"/>
      <c r="J262" s="55" t="n"/>
      <c r="K262" s="55" t="n"/>
      <c r="L262" s="55">
        <f>J262-K262</f>
        <v/>
      </c>
      <c r="M262" s="55" t="n"/>
      <c r="N262" s="55">
        <f>P262+Q262+R262+S262</f>
        <v/>
      </c>
      <c r="O262" s="57">
        <f>Q262+V262+Y262+AB262+AE262+AH262+AK262+AN262+AQ262+AT262+AW262+AZ262+BC262</f>
        <v/>
      </c>
      <c r="P262" s="58" t="n"/>
      <c r="Q262" s="59">
        <f>L262-S262-R262-P262</f>
        <v/>
      </c>
      <c r="R262" s="60" t="n"/>
      <c r="S262" s="61" t="n"/>
      <c r="T262" s="55" t="n"/>
      <c r="U262" s="55" t="n"/>
      <c r="V262" s="55" t="n"/>
      <c r="W262" s="55" t="n"/>
      <c r="X262" s="55" t="n"/>
      <c r="Y262" s="55" t="n"/>
      <c r="Z262" s="55" t="n"/>
      <c r="AA262" s="55" t="n"/>
      <c r="AB262" s="55" t="n"/>
      <c r="AC262" s="55" t="n"/>
      <c r="AD262" s="55" t="n"/>
      <c r="AE262" s="55" t="n"/>
      <c r="AF262" s="55" t="n"/>
      <c r="AG262" s="55" t="n"/>
      <c r="AH262" s="55" t="n"/>
      <c r="AI262" s="55" t="n"/>
      <c r="AJ262" s="55" t="n"/>
      <c r="AK262" s="55" t="n"/>
      <c r="AL262" s="55" t="n"/>
      <c r="AM262" s="55" t="n"/>
      <c r="AN262" s="55" t="n"/>
      <c r="AO262" s="55" t="n"/>
      <c r="AP262" s="55" t="n"/>
      <c r="AQ262" s="55" t="n"/>
      <c r="AR262" s="55" t="n"/>
      <c r="AS262" s="55" t="n"/>
      <c r="AT262" s="55" t="n"/>
      <c r="AU262" s="55" t="n"/>
      <c r="AV262" s="55" t="n"/>
      <c r="AW262" s="55" t="n"/>
      <c r="AX262" s="55" t="n"/>
      <c r="AY262" s="55" t="n"/>
      <c r="AZ262" s="55" t="n"/>
      <c r="BA262" s="55" t="n"/>
      <c r="BB262" s="55" t="n"/>
      <c r="BC262" s="55" t="n"/>
    </row>
    <row r="263" ht="11.4" customHeight="1">
      <c r="A263" s="55" t="n"/>
      <c r="B263" s="483" t="n"/>
      <c r="C263" s="55" t="n"/>
      <c r="D263" s="55" t="n"/>
      <c r="E263" s="55" t="n"/>
      <c r="F263" s="55" t="n"/>
      <c r="G263" s="69" t="n"/>
      <c r="H263" s="69" t="n"/>
      <c r="I263" s="55" t="n"/>
      <c r="J263" s="55" t="n"/>
      <c r="K263" s="55" t="n"/>
      <c r="L263" s="55">
        <f>J263-K263</f>
        <v/>
      </c>
      <c r="M263" s="55" t="n"/>
      <c r="N263" s="55">
        <f>P263+Q263+R263+S263</f>
        <v/>
      </c>
      <c r="O263" s="57">
        <f>Q263+V263+Y263+AB263+AE263+AH263+AK263+AN263+AQ263+AT263+AW263+AZ263+BC263</f>
        <v/>
      </c>
      <c r="P263" s="58" t="n"/>
      <c r="Q263" s="59">
        <f>L263-S263-R263-P263</f>
        <v/>
      </c>
      <c r="R263" s="60" t="n"/>
      <c r="S263" s="61" t="n"/>
      <c r="T263" s="55" t="n"/>
      <c r="U263" s="55" t="n"/>
      <c r="V263" s="55" t="n"/>
      <c r="W263" s="55" t="n"/>
      <c r="X263" s="55" t="n"/>
      <c r="Y263" s="55" t="n"/>
      <c r="Z263" s="55" t="n"/>
      <c r="AA263" s="55" t="n"/>
      <c r="AB263" s="55" t="n"/>
      <c r="AC263" s="55" t="n"/>
      <c r="AD263" s="55" t="n"/>
      <c r="AE263" s="55" t="n"/>
      <c r="AF263" s="55" t="n"/>
      <c r="AG263" s="55" t="n"/>
      <c r="AH263" s="55" t="n"/>
      <c r="AI263" s="55" t="n"/>
      <c r="AJ263" s="55" t="n"/>
      <c r="AK263" s="55" t="n"/>
      <c r="AL263" s="55" t="n"/>
      <c r="AM263" s="55" t="n"/>
      <c r="AN263" s="55" t="n"/>
      <c r="AO263" s="55" t="n"/>
      <c r="AP263" s="55" t="n"/>
      <c r="AQ263" s="55" t="n"/>
      <c r="AR263" s="55" t="n"/>
      <c r="AS263" s="55" t="n"/>
      <c r="AT263" s="55" t="n"/>
      <c r="AU263" s="55" t="n"/>
      <c r="AV263" s="55" t="n"/>
      <c r="AW263" s="55" t="n"/>
      <c r="AX263" s="55" t="n"/>
      <c r="AY263" s="55" t="n"/>
      <c r="AZ263" s="55" t="n"/>
      <c r="BA263" s="55" t="n"/>
      <c r="BB263" s="55" t="n"/>
      <c r="BC263" s="55" t="n"/>
    </row>
    <row r="264" ht="11.4" customHeight="1">
      <c r="A264" s="55" t="n"/>
      <c r="B264" s="483" t="n"/>
      <c r="C264" s="55" t="n"/>
      <c r="D264" s="55" t="n"/>
      <c r="E264" s="55" t="n"/>
      <c r="F264" s="55" t="n"/>
      <c r="G264" s="69" t="n"/>
      <c r="H264" s="69" t="n"/>
      <c r="I264" s="55" t="n"/>
      <c r="J264" s="55" t="n"/>
      <c r="K264" s="55" t="n"/>
      <c r="L264" s="55">
        <f>J264-K264</f>
        <v/>
      </c>
      <c r="M264" s="55" t="n"/>
      <c r="N264" s="55">
        <f>P264+Q264+R264+S264</f>
        <v/>
      </c>
      <c r="O264" s="57">
        <f>Q264+V264+Y264+AB264+AE264+AH264+AK264+AN264+AQ264+AT264+AW264+AZ264+BC264</f>
        <v/>
      </c>
      <c r="P264" s="58" t="n"/>
      <c r="Q264" s="59">
        <f>L264-S264-R264-P264</f>
        <v/>
      </c>
      <c r="R264" s="60" t="n"/>
      <c r="S264" s="61" t="n"/>
      <c r="T264" s="55" t="n"/>
      <c r="U264" s="55" t="n"/>
      <c r="V264" s="55" t="n"/>
      <c r="W264" s="55" t="n"/>
      <c r="X264" s="55" t="n"/>
      <c r="Y264" s="55" t="n"/>
      <c r="Z264" s="55" t="n"/>
      <c r="AA264" s="55" t="n"/>
      <c r="AB264" s="55" t="n"/>
      <c r="AC264" s="55" t="n"/>
      <c r="AD264" s="55" t="n"/>
      <c r="AE264" s="55" t="n"/>
      <c r="AF264" s="55" t="n"/>
      <c r="AG264" s="55" t="n"/>
      <c r="AH264" s="55" t="n"/>
      <c r="AI264" s="55" t="n"/>
      <c r="AJ264" s="55" t="n"/>
      <c r="AK264" s="55" t="n"/>
      <c r="AL264" s="55" t="n"/>
      <c r="AM264" s="55" t="n"/>
      <c r="AN264" s="55" t="n"/>
      <c r="AO264" s="55" t="n"/>
      <c r="AP264" s="55" t="n"/>
      <c r="AQ264" s="55" t="n"/>
      <c r="AR264" s="55" t="n"/>
      <c r="AS264" s="55" t="n"/>
      <c r="AT264" s="55" t="n"/>
      <c r="AU264" s="55" t="n"/>
      <c r="AV264" s="55" t="n"/>
      <c r="AW264" s="55" t="n"/>
      <c r="AX264" s="55" t="n"/>
      <c r="AY264" s="55" t="n"/>
      <c r="AZ264" s="55" t="n"/>
      <c r="BA264" s="55" t="n"/>
      <c r="BB264" s="55" t="n"/>
      <c r="BC264" s="55" t="n"/>
    </row>
    <row r="265" ht="11.4" customHeight="1">
      <c r="A265" s="55" t="n"/>
      <c r="B265" s="483" t="n"/>
      <c r="C265" s="55" t="n"/>
      <c r="D265" s="55" t="n"/>
      <c r="E265" s="55" t="n"/>
      <c r="F265" s="55" t="n"/>
      <c r="G265" s="69" t="n"/>
      <c r="H265" s="69" t="n"/>
      <c r="I265" s="55" t="n"/>
      <c r="J265" s="55" t="n"/>
      <c r="K265" s="55" t="n"/>
      <c r="L265" s="55">
        <f>J265-K265</f>
        <v/>
      </c>
      <c r="M265" s="55" t="n"/>
      <c r="N265" s="55">
        <f>P265+Q265+R265+S265</f>
        <v/>
      </c>
      <c r="O265" s="57">
        <f>Q265+V265+Y265+AB265+AE265+AH265+AK265+AN265+AQ265+AT265+AW265+AZ265+BC265</f>
        <v/>
      </c>
      <c r="P265" s="58" t="n"/>
      <c r="Q265" s="59">
        <f>L265-S265-R265-P265</f>
        <v/>
      </c>
      <c r="R265" s="60" t="n"/>
      <c r="S265" s="61" t="n"/>
      <c r="T265" s="55" t="n"/>
      <c r="U265" s="55" t="n"/>
      <c r="V265" s="55" t="n"/>
      <c r="W265" s="55" t="n"/>
      <c r="X265" s="55" t="n"/>
      <c r="Y265" s="55" t="n"/>
      <c r="Z265" s="55" t="n"/>
      <c r="AA265" s="55" t="n"/>
      <c r="AB265" s="55" t="n"/>
      <c r="AC265" s="55" t="n"/>
      <c r="AD265" s="55" t="n"/>
      <c r="AE265" s="55" t="n"/>
      <c r="AF265" s="55" t="n"/>
      <c r="AG265" s="55" t="n"/>
      <c r="AH265" s="55" t="n"/>
      <c r="AI265" s="55" t="n"/>
      <c r="AJ265" s="55" t="n"/>
      <c r="AK265" s="55" t="n"/>
      <c r="AL265" s="55" t="n"/>
      <c r="AM265" s="55" t="n"/>
      <c r="AN265" s="55" t="n"/>
      <c r="AO265" s="55" t="n"/>
      <c r="AP265" s="55" t="n"/>
      <c r="AQ265" s="55" t="n"/>
      <c r="AR265" s="55" t="n"/>
      <c r="AS265" s="55" t="n"/>
      <c r="AT265" s="55" t="n"/>
      <c r="AU265" s="55" t="n"/>
      <c r="AV265" s="55" t="n"/>
      <c r="AW265" s="55" t="n"/>
      <c r="AX265" s="55" t="n"/>
      <c r="AY265" s="55" t="n"/>
      <c r="AZ265" s="55" t="n"/>
      <c r="BA265" s="55" t="n"/>
      <c r="BB265" s="55" t="n"/>
      <c r="BC265" s="55" t="n"/>
    </row>
    <row r="266" ht="11.4" customHeight="1">
      <c r="A266" s="55" t="n"/>
      <c r="B266" s="483" t="n"/>
      <c r="C266" s="55" t="n"/>
      <c r="D266" s="55" t="n"/>
      <c r="E266" s="55" t="n"/>
      <c r="F266" s="55" t="n"/>
      <c r="G266" s="69" t="n"/>
      <c r="H266" s="69" t="n"/>
      <c r="I266" s="55" t="n"/>
      <c r="J266" s="55" t="n"/>
      <c r="K266" s="55" t="n"/>
      <c r="L266" s="55">
        <f>J266-K266</f>
        <v/>
      </c>
      <c r="M266" s="55" t="n"/>
      <c r="N266" s="55">
        <f>P266+Q266+R266+S266</f>
        <v/>
      </c>
      <c r="O266" s="57">
        <f>Q266+V266+Y266+AB266+AE266+AH266+AK266+AN266+AQ266+AT266+AW266+AZ266+BC266</f>
        <v/>
      </c>
      <c r="P266" s="58" t="n"/>
      <c r="Q266" s="59">
        <f>L266-S266-R266-P266</f>
        <v/>
      </c>
      <c r="R266" s="60" t="n"/>
      <c r="S266" s="61" t="n"/>
      <c r="T266" s="55" t="n"/>
      <c r="U266" s="55" t="n"/>
      <c r="V266" s="55" t="n"/>
      <c r="W266" s="55" t="n"/>
      <c r="X266" s="55" t="n"/>
      <c r="Y266" s="55" t="n"/>
      <c r="Z266" s="55" t="n"/>
      <c r="AA266" s="55" t="n"/>
      <c r="AB266" s="55" t="n"/>
      <c r="AC266" s="55" t="n"/>
      <c r="AD266" s="55" t="n"/>
      <c r="AE266" s="55" t="n"/>
      <c r="AF266" s="55" t="n"/>
      <c r="AG266" s="55" t="n"/>
      <c r="AH266" s="55" t="n"/>
      <c r="AI266" s="55" t="n"/>
      <c r="AJ266" s="55" t="n"/>
      <c r="AK266" s="55" t="n"/>
      <c r="AL266" s="55" t="n"/>
      <c r="AM266" s="55" t="n"/>
      <c r="AN266" s="55" t="n"/>
      <c r="AO266" s="55" t="n"/>
      <c r="AP266" s="55" t="n"/>
      <c r="AQ266" s="55" t="n"/>
      <c r="AR266" s="55" t="n"/>
      <c r="AS266" s="55" t="n"/>
      <c r="AT266" s="55" t="n"/>
      <c r="AU266" s="55" t="n"/>
      <c r="AV266" s="55" t="n"/>
      <c r="AW266" s="55" t="n"/>
      <c r="AX266" s="55" t="n"/>
      <c r="AY266" s="55" t="n"/>
      <c r="AZ266" s="55" t="n"/>
      <c r="BA266" s="55" t="n"/>
      <c r="BB266" s="55" t="n"/>
      <c r="BC266" s="55" t="n"/>
    </row>
    <row r="267" ht="11.4" customHeight="1">
      <c r="A267" s="55" t="n"/>
      <c r="B267" s="483" t="n"/>
      <c r="C267" s="55" t="n"/>
      <c r="D267" s="55" t="n"/>
      <c r="E267" s="55" t="n"/>
      <c r="F267" s="55" t="n"/>
      <c r="G267" s="69" t="n"/>
      <c r="H267" s="69" t="n"/>
      <c r="I267" s="55" t="n"/>
      <c r="J267" s="55" t="n"/>
      <c r="K267" s="55" t="n"/>
      <c r="L267" s="55">
        <f>J267-K267</f>
        <v/>
      </c>
      <c r="M267" s="55" t="n"/>
      <c r="N267" s="55">
        <f>P267+Q267+R267+S267</f>
        <v/>
      </c>
      <c r="O267" s="57">
        <f>Q267+V267+Y267+AB267+AE267+AH267+AK267+AN267+AQ267+AT267+AW267+AZ267+BC267</f>
        <v/>
      </c>
      <c r="P267" s="58" t="n"/>
      <c r="Q267" s="59">
        <f>L267-S267-R267-P267</f>
        <v/>
      </c>
      <c r="R267" s="60" t="n"/>
      <c r="S267" s="61" t="n"/>
      <c r="T267" s="55" t="n"/>
      <c r="U267" s="55" t="n"/>
      <c r="V267" s="55" t="n"/>
      <c r="W267" s="55" t="n"/>
      <c r="X267" s="55" t="n"/>
      <c r="Y267" s="55" t="n"/>
      <c r="Z267" s="55" t="n"/>
      <c r="AA267" s="55" t="n"/>
      <c r="AB267" s="55" t="n"/>
      <c r="AC267" s="55" t="n"/>
      <c r="AD267" s="55" t="n"/>
      <c r="AE267" s="55" t="n"/>
      <c r="AF267" s="55" t="n"/>
      <c r="AG267" s="55" t="n"/>
      <c r="AH267" s="55" t="n"/>
      <c r="AI267" s="55" t="n"/>
      <c r="AJ267" s="55" t="n"/>
      <c r="AK267" s="55" t="n"/>
      <c r="AL267" s="55" t="n"/>
      <c r="AM267" s="55" t="n"/>
      <c r="AN267" s="55" t="n"/>
      <c r="AO267" s="55" t="n"/>
      <c r="AP267" s="55" t="n"/>
      <c r="AQ267" s="55" t="n"/>
      <c r="AR267" s="55" t="n"/>
      <c r="AS267" s="55" t="n"/>
      <c r="AT267" s="55" t="n"/>
      <c r="AU267" s="55" t="n"/>
      <c r="AV267" s="55" t="n"/>
      <c r="AW267" s="55" t="n"/>
      <c r="AX267" s="55" t="n"/>
      <c r="AY267" s="55" t="n"/>
      <c r="AZ267" s="55" t="n"/>
      <c r="BA267" s="55" t="n"/>
      <c r="BB267" s="55" t="n"/>
      <c r="BC267" s="55" t="n"/>
    </row>
    <row r="268" ht="11.4" customHeight="1">
      <c r="A268" s="55" t="n"/>
      <c r="B268" s="483" t="n"/>
      <c r="C268" s="55" t="n"/>
      <c r="D268" s="55" t="n"/>
      <c r="E268" s="55" t="n"/>
      <c r="F268" s="55" t="n"/>
      <c r="G268" s="69" t="n"/>
      <c r="H268" s="69" t="n"/>
      <c r="I268" s="55" t="n"/>
      <c r="J268" s="55" t="n"/>
      <c r="K268" s="55" t="n"/>
      <c r="L268" s="55">
        <f>J268-K268</f>
        <v/>
      </c>
      <c r="M268" s="55" t="n"/>
      <c r="N268" s="55">
        <f>P268+Q268+R268+S268</f>
        <v/>
      </c>
      <c r="O268" s="57">
        <f>Q268+V268+Y268+AB268+AE268+AH268+AK268+AN268+AQ268+AT268+AW268+AZ268+BC268</f>
        <v/>
      </c>
      <c r="P268" s="58" t="n"/>
      <c r="Q268" s="59">
        <f>L268-S268-R268-P268</f>
        <v/>
      </c>
      <c r="R268" s="60" t="n"/>
      <c r="S268" s="61" t="n"/>
      <c r="T268" s="55" t="n"/>
      <c r="U268" s="55" t="n"/>
      <c r="V268" s="55" t="n"/>
      <c r="W268" s="55" t="n"/>
      <c r="X268" s="55" t="n"/>
      <c r="Y268" s="55" t="n"/>
      <c r="Z268" s="55" t="n"/>
      <c r="AA268" s="55" t="n"/>
      <c r="AB268" s="55" t="n"/>
      <c r="AC268" s="55" t="n"/>
      <c r="AD268" s="55" t="n"/>
      <c r="AE268" s="55" t="n"/>
      <c r="AF268" s="55" t="n"/>
      <c r="AG268" s="55" t="n"/>
      <c r="AH268" s="55" t="n"/>
      <c r="AI268" s="55" t="n"/>
      <c r="AJ268" s="55" t="n"/>
      <c r="AK268" s="55" t="n"/>
      <c r="AL268" s="55" t="n"/>
      <c r="AM268" s="55" t="n"/>
      <c r="AN268" s="55" t="n"/>
      <c r="AO268" s="55" t="n"/>
      <c r="AP268" s="55" t="n"/>
      <c r="AQ268" s="55" t="n"/>
      <c r="AR268" s="55" t="n"/>
      <c r="AS268" s="55" t="n"/>
      <c r="AT268" s="55" t="n"/>
      <c r="AU268" s="55" t="n"/>
      <c r="AV268" s="55" t="n"/>
      <c r="AW268" s="55" t="n"/>
      <c r="AX268" s="55" t="n"/>
      <c r="AY268" s="55" t="n"/>
      <c r="AZ268" s="55" t="n"/>
      <c r="BA268" s="55" t="n"/>
      <c r="BB268" s="55" t="n"/>
      <c r="BC268" s="55" t="n"/>
    </row>
    <row r="269" ht="11.4" customHeight="1">
      <c r="A269" s="55" t="n"/>
      <c r="B269" s="483" t="n"/>
      <c r="C269" s="55" t="n"/>
      <c r="D269" s="55" t="n"/>
      <c r="E269" s="55" t="n"/>
      <c r="F269" s="55" t="n"/>
      <c r="G269" s="69" t="n"/>
      <c r="H269" s="69" t="n"/>
      <c r="I269" s="55" t="n"/>
      <c r="J269" s="55" t="n"/>
      <c r="K269" s="55" t="n"/>
      <c r="L269" s="55">
        <f>J269-K269</f>
        <v/>
      </c>
      <c r="M269" s="55" t="n"/>
      <c r="N269" s="55">
        <f>P269+Q269+R269+S269</f>
        <v/>
      </c>
      <c r="O269" s="57">
        <f>Q269+V269+Y269+AB269+AE269+AH269+AK269+AN269+AQ269+AT269+AW269+AZ269+BC269</f>
        <v/>
      </c>
      <c r="P269" s="58" t="n"/>
      <c r="Q269" s="59">
        <f>L269-S269-R269-P269</f>
        <v/>
      </c>
      <c r="R269" s="60" t="n"/>
      <c r="S269" s="61" t="n"/>
      <c r="T269" s="55" t="n"/>
      <c r="U269" s="55" t="n"/>
      <c r="V269" s="55" t="n"/>
      <c r="W269" s="55" t="n"/>
      <c r="X269" s="55" t="n"/>
      <c r="Y269" s="55" t="n"/>
      <c r="Z269" s="55" t="n"/>
      <c r="AA269" s="55" t="n"/>
      <c r="AB269" s="55" t="n"/>
      <c r="AC269" s="55" t="n"/>
      <c r="AD269" s="55" t="n"/>
      <c r="AE269" s="55" t="n"/>
      <c r="AF269" s="55" t="n"/>
      <c r="AG269" s="55" t="n"/>
      <c r="AH269" s="55" t="n"/>
      <c r="AI269" s="55" t="n"/>
      <c r="AJ269" s="55" t="n"/>
      <c r="AK269" s="55" t="n"/>
      <c r="AL269" s="55" t="n"/>
      <c r="AM269" s="55" t="n"/>
      <c r="AN269" s="55" t="n"/>
      <c r="AO269" s="55" t="n"/>
      <c r="AP269" s="55" t="n"/>
      <c r="AQ269" s="55" t="n"/>
      <c r="AR269" s="55" t="n"/>
      <c r="AS269" s="55" t="n"/>
      <c r="AT269" s="55" t="n"/>
      <c r="AU269" s="55" t="n"/>
      <c r="AV269" s="55" t="n"/>
      <c r="AW269" s="55" t="n"/>
      <c r="AX269" s="55" t="n"/>
      <c r="AY269" s="55" t="n"/>
      <c r="AZ269" s="55" t="n"/>
      <c r="BA269" s="55" t="n"/>
      <c r="BB269" s="55" t="n"/>
      <c r="BC269" s="55" t="n"/>
    </row>
    <row r="270" ht="11.4" customHeight="1">
      <c r="A270" s="55" t="n"/>
      <c r="B270" s="483" t="n"/>
      <c r="C270" s="55" t="n"/>
      <c r="D270" s="55" t="n"/>
      <c r="E270" s="55" t="n"/>
      <c r="F270" s="55" t="n"/>
      <c r="G270" s="69" t="n"/>
      <c r="H270" s="69" t="n"/>
      <c r="I270" s="55" t="n"/>
      <c r="J270" s="55" t="n"/>
      <c r="K270" s="55" t="n"/>
      <c r="L270" s="55">
        <f>J270-K270</f>
        <v/>
      </c>
      <c r="M270" s="55" t="n"/>
      <c r="N270" s="55">
        <f>P270+Q270+R270+S270</f>
        <v/>
      </c>
      <c r="O270" s="57">
        <f>Q270+V270+Y270+AB270+AE270+AH270+AK270+AN270+AQ270+AT270+AW270+AZ270+BC270</f>
        <v/>
      </c>
      <c r="P270" s="58" t="n"/>
      <c r="Q270" s="59">
        <f>L270-S270-R270-P270</f>
        <v/>
      </c>
      <c r="R270" s="60" t="n"/>
      <c r="S270" s="61" t="n"/>
      <c r="T270" s="55" t="n"/>
      <c r="U270" s="55" t="n"/>
      <c r="V270" s="55" t="n"/>
      <c r="W270" s="55" t="n"/>
      <c r="X270" s="55" t="n"/>
      <c r="Y270" s="55" t="n"/>
      <c r="Z270" s="55" t="n"/>
      <c r="AA270" s="55" t="n"/>
      <c r="AB270" s="55" t="n"/>
      <c r="AC270" s="55" t="n"/>
      <c r="AD270" s="55" t="n"/>
      <c r="AE270" s="55" t="n"/>
      <c r="AF270" s="55" t="n"/>
      <c r="AG270" s="55" t="n"/>
      <c r="AH270" s="55" t="n"/>
      <c r="AI270" s="55" t="n"/>
      <c r="AJ270" s="55" t="n"/>
      <c r="AK270" s="55" t="n"/>
      <c r="AL270" s="55" t="n"/>
      <c r="AM270" s="55" t="n"/>
      <c r="AN270" s="55" t="n"/>
      <c r="AO270" s="55" t="n"/>
      <c r="AP270" s="55" t="n"/>
      <c r="AQ270" s="55" t="n"/>
      <c r="AR270" s="55" t="n"/>
      <c r="AS270" s="55" t="n"/>
      <c r="AT270" s="55" t="n"/>
      <c r="AU270" s="55" t="n"/>
      <c r="AV270" s="55" t="n"/>
      <c r="AW270" s="55" t="n"/>
      <c r="AX270" s="55" t="n"/>
      <c r="AY270" s="55" t="n"/>
      <c r="AZ270" s="55" t="n"/>
      <c r="BA270" s="55" t="n"/>
      <c r="BB270" s="55" t="n"/>
      <c r="BC270" s="55" t="n"/>
    </row>
    <row r="271" ht="11.4" customHeight="1">
      <c r="A271" s="55" t="n"/>
      <c r="B271" s="483" t="n"/>
      <c r="C271" s="55" t="n"/>
      <c r="D271" s="55" t="n"/>
      <c r="E271" s="55" t="n"/>
      <c r="F271" s="55" t="n"/>
      <c r="G271" s="69" t="n"/>
      <c r="H271" s="69" t="n"/>
      <c r="I271" s="55" t="n"/>
      <c r="J271" s="55" t="n"/>
      <c r="K271" s="55" t="n"/>
      <c r="L271" s="55">
        <f>J271-K271</f>
        <v/>
      </c>
      <c r="M271" s="55" t="n"/>
      <c r="N271" s="55">
        <f>P271+Q271+R271+S271</f>
        <v/>
      </c>
      <c r="O271" s="57">
        <f>Q271+V271+Y271+AB271+AE271+AH271+AK271+AN271+AQ271+AT271+AW271+AZ271+BC271</f>
        <v/>
      </c>
      <c r="P271" s="58" t="n"/>
      <c r="Q271" s="59">
        <f>L271-S271-R271-P271</f>
        <v/>
      </c>
      <c r="R271" s="60" t="n"/>
      <c r="S271" s="61" t="n"/>
      <c r="T271" s="55" t="n"/>
      <c r="U271" s="55" t="n"/>
      <c r="V271" s="55" t="n"/>
      <c r="W271" s="55" t="n"/>
      <c r="X271" s="55" t="n"/>
      <c r="Y271" s="55" t="n"/>
      <c r="Z271" s="55" t="n"/>
      <c r="AA271" s="55" t="n"/>
      <c r="AB271" s="55" t="n"/>
      <c r="AC271" s="55" t="n"/>
      <c r="AD271" s="55" t="n"/>
      <c r="AE271" s="55" t="n"/>
      <c r="AF271" s="55" t="n"/>
      <c r="AG271" s="55" t="n"/>
      <c r="AH271" s="55" t="n"/>
      <c r="AI271" s="55" t="n"/>
      <c r="AJ271" s="55" t="n"/>
      <c r="AK271" s="55" t="n"/>
      <c r="AL271" s="55" t="n"/>
      <c r="AM271" s="55" t="n"/>
      <c r="AN271" s="55" t="n"/>
      <c r="AO271" s="55" t="n"/>
      <c r="AP271" s="55" t="n"/>
      <c r="AQ271" s="55" t="n"/>
      <c r="AR271" s="55" t="n"/>
      <c r="AS271" s="55" t="n"/>
      <c r="AT271" s="55" t="n"/>
      <c r="AU271" s="55" t="n"/>
      <c r="AV271" s="55" t="n"/>
      <c r="AW271" s="55" t="n"/>
      <c r="AX271" s="55" t="n"/>
      <c r="AY271" s="55" t="n"/>
      <c r="AZ271" s="55" t="n"/>
      <c r="BA271" s="55" t="n"/>
      <c r="BB271" s="55" t="n"/>
      <c r="BC271" s="55" t="n"/>
    </row>
    <row r="272" ht="11.4" customHeight="1">
      <c r="A272" s="55" t="n"/>
      <c r="B272" s="483" t="n"/>
      <c r="C272" s="55" t="n"/>
      <c r="D272" s="55" t="n"/>
      <c r="E272" s="55" t="n"/>
      <c r="F272" s="55" t="n"/>
      <c r="G272" s="69" t="n"/>
      <c r="H272" s="69" t="n"/>
      <c r="I272" s="55" t="n"/>
      <c r="J272" s="55" t="n"/>
      <c r="K272" s="55" t="n"/>
      <c r="L272" s="55">
        <f>J272-K272</f>
        <v/>
      </c>
      <c r="M272" s="55" t="n"/>
      <c r="N272" s="55">
        <f>P272+Q272+R272+S272</f>
        <v/>
      </c>
      <c r="O272" s="57">
        <f>Q272+V272+Y272+AB272+AE272+AH272+AK272+AN272+AQ272+AT272+AW272+AZ272+BC272</f>
        <v/>
      </c>
      <c r="P272" s="58" t="n"/>
      <c r="Q272" s="59">
        <f>L272-S272-R272-P272</f>
        <v/>
      </c>
      <c r="R272" s="60" t="n"/>
      <c r="S272" s="61" t="n"/>
      <c r="T272" s="55" t="n"/>
      <c r="U272" s="55" t="n"/>
      <c r="V272" s="55" t="n"/>
      <c r="W272" s="55" t="n"/>
      <c r="X272" s="55" t="n"/>
      <c r="Y272" s="55" t="n"/>
      <c r="Z272" s="55" t="n"/>
      <c r="AA272" s="55" t="n"/>
      <c r="AB272" s="55" t="n"/>
      <c r="AC272" s="55" t="n"/>
      <c r="AD272" s="55" t="n"/>
      <c r="AE272" s="55" t="n"/>
      <c r="AF272" s="55" t="n"/>
      <c r="AG272" s="55" t="n"/>
      <c r="AH272" s="55" t="n"/>
      <c r="AI272" s="55" t="n"/>
      <c r="AJ272" s="55" t="n"/>
      <c r="AK272" s="55" t="n"/>
      <c r="AL272" s="55" t="n"/>
      <c r="AM272" s="55" t="n"/>
      <c r="AN272" s="55" t="n"/>
      <c r="AO272" s="55" t="n"/>
      <c r="AP272" s="55" t="n"/>
      <c r="AQ272" s="55" t="n"/>
      <c r="AR272" s="55" t="n"/>
      <c r="AS272" s="55" t="n"/>
      <c r="AT272" s="55" t="n"/>
      <c r="AU272" s="55" t="n"/>
      <c r="AV272" s="55" t="n"/>
      <c r="AW272" s="55" t="n"/>
      <c r="AX272" s="55" t="n"/>
      <c r="AY272" s="55" t="n"/>
      <c r="AZ272" s="55" t="n"/>
      <c r="BA272" s="55" t="n"/>
      <c r="BB272" s="55" t="n"/>
      <c r="BC272" s="55" t="n"/>
    </row>
    <row r="273" ht="11.4" customHeight="1">
      <c r="A273" s="55" t="n"/>
      <c r="B273" s="483" t="n"/>
      <c r="C273" s="55" t="n"/>
      <c r="D273" s="55" t="n"/>
      <c r="E273" s="55" t="n"/>
      <c r="F273" s="55" t="n"/>
      <c r="G273" s="69" t="n"/>
      <c r="H273" s="69" t="n"/>
      <c r="I273" s="55" t="n"/>
      <c r="J273" s="55" t="n"/>
      <c r="K273" s="55" t="n"/>
      <c r="L273" s="55">
        <f>J273-K273</f>
        <v/>
      </c>
      <c r="M273" s="55" t="n"/>
      <c r="N273" s="55">
        <f>P273+Q273+R273+S273</f>
        <v/>
      </c>
      <c r="O273" s="57">
        <f>Q273+V273+Y273+AB273+AE273+AH273+AK273+AN273+AQ273+AT273+AW273+AZ273+BC273</f>
        <v/>
      </c>
      <c r="P273" s="58" t="n"/>
      <c r="Q273" s="59">
        <f>L273-S273-R273-P273</f>
        <v/>
      </c>
      <c r="R273" s="60" t="n"/>
      <c r="S273" s="61" t="n"/>
      <c r="T273" s="55" t="n"/>
      <c r="U273" s="55" t="n"/>
      <c r="V273" s="55" t="n"/>
      <c r="W273" s="55" t="n"/>
      <c r="X273" s="55" t="n"/>
      <c r="Y273" s="55" t="n"/>
      <c r="Z273" s="55" t="n"/>
      <c r="AA273" s="55" t="n"/>
      <c r="AB273" s="55" t="n"/>
      <c r="AC273" s="55" t="n"/>
      <c r="AD273" s="55" t="n"/>
      <c r="AE273" s="55" t="n"/>
      <c r="AF273" s="55" t="n"/>
      <c r="AG273" s="55" t="n"/>
      <c r="AH273" s="55" t="n"/>
      <c r="AI273" s="55" t="n"/>
      <c r="AJ273" s="55" t="n"/>
      <c r="AK273" s="55" t="n"/>
      <c r="AL273" s="55" t="n"/>
      <c r="AM273" s="55" t="n"/>
      <c r="AN273" s="55" t="n"/>
      <c r="AO273" s="55" t="n"/>
      <c r="AP273" s="55" t="n"/>
      <c r="AQ273" s="55" t="n"/>
      <c r="AR273" s="55" t="n"/>
      <c r="AS273" s="55" t="n"/>
      <c r="AT273" s="55" t="n"/>
      <c r="AU273" s="55" t="n"/>
      <c r="AV273" s="55" t="n"/>
      <c r="AW273" s="55" t="n"/>
      <c r="AX273" s="55" t="n"/>
      <c r="AY273" s="55" t="n"/>
      <c r="AZ273" s="55" t="n"/>
      <c r="BA273" s="55" t="n"/>
      <c r="BB273" s="55" t="n"/>
      <c r="BC273" s="55" t="n"/>
    </row>
    <row r="274" ht="11.4" customHeight="1">
      <c r="A274" s="55" t="n"/>
      <c r="B274" s="483" t="n"/>
      <c r="C274" s="55" t="n"/>
      <c r="D274" s="55" t="n"/>
      <c r="E274" s="55" t="n"/>
      <c r="F274" s="55" t="n"/>
      <c r="G274" s="69" t="n"/>
      <c r="H274" s="69" t="n"/>
      <c r="I274" s="55" t="n"/>
      <c r="J274" s="55" t="n"/>
      <c r="K274" s="55" t="n"/>
      <c r="L274" s="55">
        <f>J274-K274</f>
        <v/>
      </c>
      <c r="M274" s="55" t="n"/>
      <c r="N274" s="55">
        <f>P274+Q274+R274+S274</f>
        <v/>
      </c>
      <c r="O274" s="57">
        <f>Q274+V274+Y274+AB274+AE274+AH274+AK274+AN274+AQ274+AT274+AW274+AZ274+BC274</f>
        <v/>
      </c>
      <c r="P274" s="58" t="n"/>
      <c r="Q274" s="59">
        <f>L274-S274-R274-P274</f>
        <v/>
      </c>
      <c r="R274" s="60" t="n"/>
      <c r="S274" s="61" t="n"/>
      <c r="T274" s="55" t="n"/>
      <c r="U274" s="55" t="n"/>
      <c r="V274" s="55" t="n"/>
      <c r="W274" s="55" t="n"/>
      <c r="X274" s="55" t="n"/>
      <c r="Y274" s="55" t="n"/>
      <c r="Z274" s="55" t="n"/>
      <c r="AA274" s="55" t="n"/>
      <c r="AB274" s="55" t="n"/>
      <c r="AC274" s="55" t="n"/>
      <c r="AD274" s="55" t="n"/>
      <c r="AE274" s="55" t="n"/>
      <c r="AF274" s="55" t="n"/>
      <c r="AG274" s="55" t="n"/>
      <c r="AH274" s="55" t="n"/>
      <c r="AI274" s="55" t="n"/>
      <c r="AJ274" s="55" t="n"/>
      <c r="AK274" s="55" t="n"/>
      <c r="AL274" s="55" t="n"/>
      <c r="AM274" s="55" t="n"/>
      <c r="AN274" s="55" t="n"/>
      <c r="AO274" s="55" t="n"/>
      <c r="AP274" s="55" t="n"/>
      <c r="AQ274" s="55" t="n"/>
      <c r="AR274" s="55" t="n"/>
      <c r="AS274" s="55" t="n"/>
      <c r="AT274" s="55" t="n"/>
      <c r="AU274" s="55" t="n"/>
      <c r="AV274" s="55" t="n"/>
      <c r="AW274" s="55" t="n"/>
      <c r="AX274" s="55" t="n"/>
      <c r="AY274" s="55" t="n"/>
      <c r="AZ274" s="55" t="n"/>
      <c r="BA274" s="55" t="n"/>
      <c r="BB274" s="55" t="n"/>
      <c r="BC274" s="55" t="n"/>
    </row>
    <row r="275" ht="11.4" customHeight="1">
      <c r="A275" s="55" t="n"/>
      <c r="B275" s="483" t="n"/>
      <c r="C275" s="55" t="n"/>
      <c r="D275" s="55" t="n"/>
      <c r="E275" s="55" t="n"/>
      <c r="F275" s="55" t="n"/>
      <c r="G275" s="69" t="n"/>
      <c r="H275" s="69" t="n"/>
      <c r="I275" s="55" t="n"/>
      <c r="J275" s="55" t="n"/>
      <c r="K275" s="55" t="n"/>
      <c r="L275" s="55">
        <f>J275-K275</f>
        <v/>
      </c>
      <c r="M275" s="55" t="n"/>
      <c r="N275" s="55">
        <f>P275+Q275+R275+S275</f>
        <v/>
      </c>
      <c r="O275" s="57">
        <f>Q275+V275+Y275+AB275+AE275+AH275+AK275+AN275+AQ275+AT275+AW275+AZ275+BC275</f>
        <v/>
      </c>
      <c r="P275" s="58" t="n"/>
      <c r="Q275" s="59">
        <f>L275-S275-R275-P275</f>
        <v/>
      </c>
      <c r="R275" s="60" t="n"/>
      <c r="S275" s="61" t="n"/>
      <c r="T275" s="55" t="n"/>
      <c r="U275" s="55" t="n"/>
      <c r="V275" s="55" t="n"/>
      <c r="W275" s="55" t="n"/>
      <c r="X275" s="55" t="n"/>
      <c r="Y275" s="55" t="n"/>
      <c r="Z275" s="55" t="n"/>
      <c r="AA275" s="55" t="n"/>
      <c r="AB275" s="55" t="n"/>
      <c r="AC275" s="55" t="n"/>
      <c r="AD275" s="55" t="n"/>
      <c r="AE275" s="55" t="n"/>
      <c r="AF275" s="55" t="n"/>
      <c r="AG275" s="55" t="n"/>
      <c r="AH275" s="55" t="n"/>
      <c r="AI275" s="55" t="n"/>
      <c r="AJ275" s="55" t="n"/>
      <c r="AK275" s="55" t="n"/>
      <c r="AL275" s="55" t="n"/>
      <c r="AM275" s="55" t="n"/>
      <c r="AN275" s="55" t="n"/>
      <c r="AO275" s="55" t="n"/>
      <c r="AP275" s="55" t="n"/>
      <c r="AQ275" s="55" t="n"/>
      <c r="AR275" s="55" t="n"/>
      <c r="AS275" s="55" t="n"/>
      <c r="AT275" s="55" t="n"/>
      <c r="AU275" s="55" t="n"/>
      <c r="AV275" s="55" t="n"/>
      <c r="AW275" s="55" t="n"/>
      <c r="AX275" s="55" t="n"/>
      <c r="AY275" s="55" t="n"/>
      <c r="AZ275" s="55" t="n"/>
      <c r="BA275" s="55" t="n"/>
      <c r="BB275" s="55" t="n"/>
      <c r="BC275" s="55" t="n"/>
    </row>
    <row r="276" ht="11.4" customHeight="1">
      <c r="A276" s="55" t="n"/>
      <c r="B276" s="483" t="n"/>
      <c r="C276" s="55" t="n"/>
      <c r="D276" s="55" t="n"/>
      <c r="E276" s="55" t="n"/>
      <c r="F276" s="55" t="n"/>
      <c r="G276" s="69" t="n"/>
      <c r="H276" s="69" t="n"/>
      <c r="I276" s="55" t="n"/>
      <c r="J276" s="55" t="n"/>
      <c r="K276" s="55" t="n"/>
      <c r="L276" s="55">
        <f>J276-K276</f>
        <v/>
      </c>
      <c r="M276" s="55" t="n"/>
      <c r="N276" s="55">
        <f>P276+Q276+R276+S276</f>
        <v/>
      </c>
      <c r="O276" s="57">
        <f>Q276+V276+Y276+AB276+AE276+AH276+AK276+AN276+AQ276+AT276+AW276+AZ276+BC276</f>
        <v/>
      </c>
      <c r="P276" s="58" t="n"/>
      <c r="Q276" s="59">
        <f>L276-S276-R276-P276</f>
        <v/>
      </c>
      <c r="R276" s="60" t="n"/>
      <c r="S276" s="61" t="n"/>
      <c r="T276" s="55" t="n"/>
      <c r="U276" s="55" t="n"/>
      <c r="V276" s="55" t="n"/>
      <c r="W276" s="55" t="n"/>
      <c r="X276" s="55" t="n"/>
      <c r="Y276" s="55" t="n"/>
      <c r="Z276" s="55" t="n"/>
      <c r="AA276" s="55" t="n"/>
      <c r="AB276" s="55" t="n"/>
      <c r="AC276" s="55" t="n"/>
      <c r="AD276" s="55" t="n"/>
      <c r="AE276" s="55" t="n"/>
      <c r="AF276" s="55" t="n"/>
      <c r="AG276" s="55" t="n"/>
      <c r="AH276" s="55" t="n"/>
      <c r="AI276" s="55" t="n"/>
      <c r="AJ276" s="55" t="n"/>
      <c r="AK276" s="55" t="n"/>
      <c r="AL276" s="55" t="n"/>
      <c r="AM276" s="55" t="n"/>
      <c r="AN276" s="55" t="n"/>
      <c r="AO276" s="55" t="n"/>
      <c r="AP276" s="55" t="n"/>
      <c r="AQ276" s="55" t="n"/>
      <c r="AR276" s="55" t="n"/>
      <c r="AS276" s="55" t="n"/>
      <c r="AT276" s="55" t="n"/>
      <c r="AU276" s="55" t="n"/>
      <c r="AV276" s="55" t="n"/>
      <c r="AW276" s="55" t="n"/>
      <c r="AX276" s="55" t="n"/>
      <c r="AY276" s="55" t="n"/>
      <c r="AZ276" s="55" t="n"/>
      <c r="BA276" s="55" t="n"/>
      <c r="BB276" s="55" t="n"/>
      <c r="BC276" s="55" t="n"/>
    </row>
    <row r="277" ht="11.4" customHeight="1">
      <c r="A277" s="55" t="n"/>
      <c r="B277" s="483" t="n"/>
      <c r="C277" s="55" t="n"/>
      <c r="D277" s="55" t="n"/>
      <c r="E277" s="55" t="n"/>
      <c r="F277" s="55" t="n"/>
      <c r="G277" s="69" t="n"/>
      <c r="H277" s="69" t="n"/>
      <c r="I277" s="55" t="n"/>
      <c r="J277" s="55" t="n"/>
      <c r="K277" s="55" t="n"/>
      <c r="L277" s="55">
        <f>J277-K277</f>
        <v/>
      </c>
      <c r="M277" s="55" t="n"/>
      <c r="N277" s="55">
        <f>P277+Q277+R277+S277</f>
        <v/>
      </c>
      <c r="O277" s="57">
        <f>Q277+V277+Y277+AB277+AE277+AH277+AK277+AN277+AQ277+AT277+AW277+AZ277+BC277</f>
        <v/>
      </c>
      <c r="P277" s="58" t="n"/>
      <c r="Q277" s="59">
        <f>L277-S277-R277-P277</f>
        <v/>
      </c>
      <c r="R277" s="60" t="n"/>
      <c r="S277" s="61" t="n"/>
      <c r="T277" s="55" t="n"/>
      <c r="U277" s="55" t="n"/>
      <c r="V277" s="55" t="n"/>
      <c r="W277" s="55" t="n"/>
      <c r="X277" s="55" t="n"/>
      <c r="Y277" s="55" t="n"/>
      <c r="Z277" s="55" t="n"/>
      <c r="AA277" s="55" t="n"/>
      <c r="AB277" s="55" t="n"/>
      <c r="AC277" s="55" t="n"/>
      <c r="AD277" s="55" t="n"/>
      <c r="AE277" s="55" t="n"/>
      <c r="AF277" s="55" t="n"/>
      <c r="AG277" s="55" t="n"/>
      <c r="AH277" s="55" t="n"/>
      <c r="AI277" s="55" t="n"/>
      <c r="AJ277" s="55" t="n"/>
      <c r="AK277" s="55" t="n"/>
      <c r="AL277" s="55" t="n"/>
      <c r="AM277" s="55" t="n"/>
      <c r="AN277" s="55" t="n"/>
      <c r="AO277" s="55" t="n"/>
      <c r="AP277" s="55" t="n"/>
      <c r="AQ277" s="55" t="n"/>
      <c r="AR277" s="55" t="n"/>
      <c r="AS277" s="55" t="n"/>
      <c r="AT277" s="55" t="n"/>
      <c r="AU277" s="55" t="n"/>
      <c r="AV277" s="55" t="n"/>
      <c r="AW277" s="55" t="n"/>
      <c r="AX277" s="55" t="n"/>
      <c r="AY277" s="55" t="n"/>
      <c r="AZ277" s="55" t="n"/>
      <c r="BA277" s="55" t="n"/>
      <c r="BB277" s="55" t="n"/>
      <c r="BC277" s="55" t="n"/>
    </row>
    <row r="278" ht="11.4" customHeight="1">
      <c r="A278" s="55" t="n"/>
      <c r="B278" s="483" t="n"/>
      <c r="C278" s="55" t="n"/>
      <c r="D278" s="55" t="n"/>
      <c r="E278" s="55" t="n"/>
      <c r="F278" s="55" t="n"/>
      <c r="G278" s="69" t="n"/>
      <c r="H278" s="69" t="n"/>
      <c r="I278" s="55" t="n"/>
      <c r="J278" s="55" t="n"/>
      <c r="K278" s="55" t="n"/>
      <c r="L278" s="55">
        <f>J278-K278</f>
        <v/>
      </c>
      <c r="M278" s="55" t="n"/>
      <c r="N278" s="55">
        <f>P278+Q278+R278+S278</f>
        <v/>
      </c>
      <c r="O278" s="57">
        <f>Q278+V278+Y278+AB278+AE278+AH278+AK278+AN278+AQ278+AT278+AW278+AZ278+BC278</f>
        <v/>
      </c>
      <c r="P278" s="58" t="n"/>
      <c r="Q278" s="59">
        <f>L278-S278-R278-P278</f>
        <v/>
      </c>
      <c r="R278" s="60" t="n"/>
      <c r="S278" s="61" t="n"/>
      <c r="T278" s="55" t="n"/>
      <c r="U278" s="55" t="n"/>
      <c r="V278" s="55" t="n"/>
      <c r="W278" s="55" t="n"/>
      <c r="X278" s="55" t="n"/>
      <c r="Y278" s="55" t="n"/>
      <c r="Z278" s="55" t="n"/>
      <c r="AA278" s="55" t="n"/>
      <c r="AB278" s="55" t="n"/>
      <c r="AC278" s="55" t="n"/>
      <c r="AD278" s="55" t="n"/>
      <c r="AE278" s="55" t="n"/>
      <c r="AF278" s="55" t="n"/>
      <c r="AG278" s="55" t="n"/>
      <c r="AH278" s="55" t="n"/>
      <c r="AI278" s="55" t="n"/>
      <c r="AJ278" s="55" t="n"/>
      <c r="AK278" s="55" t="n"/>
      <c r="AL278" s="55" t="n"/>
      <c r="AM278" s="55" t="n"/>
      <c r="AN278" s="55" t="n"/>
      <c r="AO278" s="55" t="n"/>
      <c r="AP278" s="55" t="n"/>
      <c r="AQ278" s="55" t="n"/>
      <c r="AR278" s="55" t="n"/>
      <c r="AS278" s="55" t="n"/>
      <c r="AT278" s="55" t="n"/>
      <c r="AU278" s="55" t="n"/>
      <c r="AV278" s="55" t="n"/>
      <c r="AW278" s="55" t="n"/>
      <c r="AX278" s="55" t="n"/>
      <c r="AY278" s="55" t="n"/>
      <c r="AZ278" s="55" t="n"/>
      <c r="BA278" s="55" t="n"/>
      <c r="BB278" s="55" t="n"/>
      <c r="BC278" s="55" t="n"/>
    </row>
    <row r="279" ht="11.4" customHeight="1">
      <c r="A279" s="55" t="n"/>
      <c r="B279" s="483" t="n"/>
      <c r="C279" s="55" t="n"/>
      <c r="D279" s="55" t="n"/>
      <c r="E279" s="55" t="n"/>
      <c r="F279" s="55" t="n"/>
      <c r="G279" s="69" t="n"/>
      <c r="H279" s="69" t="n"/>
      <c r="I279" s="55" t="n"/>
      <c r="J279" s="55" t="n"/>
      <c r="K279" s="55" t="n"/>
      <c r="L279" s="55">
        <f>J279-K279</f>
        <v/>
      </c>
      <c r="M279" s="55" t="n"/>
      <c r="N279" s="55">
        <f>P279+Q279+R279+S279</f>
        <v/>
      </c>
      <c r="O279" s="57">
        <f>Q279+V279+Y279+AB279+AE279+AH279+AK279+AN279+AQ279+AT279+AW279+AZ279+BC279</f>
        <v/>
      </c>
      <c r="P279" s="58" t="n"/>
      <c r="Q279" s="59">
        <f>L279-S279-R279-P279</f>
        <v/>
      </c>
      <c r="R279" s="60" t="n"/>
      <c r="S279" s="61" t="n"/>
      <c r="T279" s="55" t="n"/>
      <c r="U279" s="55" t="n"/>
      <c r="V279" s="55" t="n"/>
      <c r="W279" s="55" t="n"/>
      <c r="X279" s="55" t="n"/>
      <c r="Y279" s="55" t="n"/>
      <c r="Z279" s="55" t="n"/>
      <c r="AA279" s="55" t="n"/>
      <c r="AB279" s="55" t="n"/>
      <c r="AC279" s="55" t="n"/>
      <c r="AD279" s="55" t="n"/>
      <c r="AE279" s="55" t="n"/>
      <c r="AF279" s="55" t="n"/>
      <c r="AG279" s="55" t="n"/>
      <c r="AH279" s="55" t="n"/>
      <c r="AI279" s="55" t="n"/>
      <c r="AJ279" s="55" t="n"/>
      <c r="AK279" s="55" t="n"/>
      <c r="AL279" s="55" t="n"/>
      <c r="AM279" s="55" t="n"/>
      <c r="AN279" s="55" t="n"/>
      <c r="AO279" s="55" t="n"/>
      <c r="AP279" s="55" t="n"/>
      <c r="AQ279" s="55" t="n"/>
      <c r="AR279" s="55" t="n"/>
      <c r="AS279" s="55" t="n"/>
      <c r="AT279" s="55" t="n"/>
      <c r="AU279" s="55" t="n"/>
      <c r="AV279" s="55" t="n"/>
      <c r="AW279" s="55" t="n"/>
      <c r="AX279" s="55" t="n"/>
      <c r="AY279" s="55" t="n"/>
      <c r="AZ279" s="55" t="n"/>
      <c r="BA279" s="55" t="n"/>
      <c r="BB279" s="55" t="n"/>
      <c r="BC279" s="55" t="n"/>
    </row>
    <row r="280" ht="11.4" customHeight="1">
      <c r="A280" s="55" t="n"/>
      <c r="B280" s="483" t="n"/>
      <c r="C280" s="55" t="n"/>
      <c r="D280" s="55" t="n"/>
      <c r="E280" s="55" t="n"/>
      <c r="F280" s="55" t="n"/>
      <c r="G280" s="69" t="n"/>
      <c r="H280" s="69" t="n"/>
      <c r="I280" s="55" t="n"/>
      <c r="J280" s="55" t="n"/>
      <c r="K280" s="55" t="n"/>
      <c r="L280" s="55">
        <f>J280-K280</f>
        <v/>
      </c>
      <c r="M280" s="55" t="n"/>
      <c r="N280" s="55">
        <f>P280+Q280+R280+S280</f>
        <v/>
      </c>
      <c r="O280" s="57">
        <f>Q280+V280+Y280+AB280+AE280+AH280+AK280+AN280+AQ280+AT280+AW280+AZ280+BC280</f>
        <v/>
      </c>
      <c r="P280" s="58" t="n"/>
      <c r="Q280" s="59">
        <f>L280-S280-R280-P280</f>
        <v/>
      </c>
      <c r="R280" s="60" t="n"/>
      <c r="S280" s="61" t="n"/>
      <c r="T280" s="55" t="n"/>
      <c r="U280" s="55" t="n"/>
      <c r="V280" s="55" t="n"/>
      <c r="W280" s="55" t="n"/>
      <c r="X280" s="55" t="n"/>
      <c r="Y280" s="55" t="n"/>
      <c r="Z280" s="55" t="n"/>
      <c r="AA280" s="55" t="n"/>
      <c r="AB280" s="55" t="n"/>
      <c r="AC280" s="55" t="n"/>
      <c r="AD280" s="55" t="n"/>
      <c r="AE280" s="55" t="n"/>
      <c r="AF280" s="55" t="n"/>
      <c r="AG280" s="55" t="n"/>
      <c r="AH280" s="55" t="n"/>
      <c r="AI280" s="55" t="n"/>
      <c r="AJ280" s="55" t="n"/>
      <c r="AK280" s="55" t="n"/>
      <c r="AL280" s="55" t="n"/>
      <c r="AM280" s="55" t="n"/>
      <c r="AN280" s="55" t="n"/>
      <c r="AO280" s="55" t="n"/>
      <c r="AP280" s="55" t="n"/>
      <c r="AQ280" s="55" t="n"/>
      <c r="AR280" s="55" t="n"/>
      <c r="AS280" s="55" t="n"/>
      <c r="AT280" s="55" t="n"/>
      <c r="AU280" s="55" t="n"/>
      <c r="AV280" s="55" t="n"/>
      <c r="AW280" s="55" t="n"/>
      <c r="AX280" s="55" t="n"/>
      <c r="AY280" s="55" t="n"/>
      <c r="AZ280" s="55" t="n"/>
      <c r="BA280" s="55" t="n"/>
      <c r="BB280" s="55" t="n"/>
      <c r="BC280" s="55" t="n"/>
    </row>
    <row r="281" ht="11.4" customHeight="1">
      <c r="A281" s="55" t="n"/>
      <c r="B281" s="483" t="n"/>
      <c r="C281" s="55" t="n"/>
      <c r="D281" s="55" t="n"/>
      <c r="E281" s="55" t="n"/>
      <c r="F281" s="55" t="n"/>
      <c r="G281" s="69" t="n"/>
      <c r="H281" s="69" t="n"/>
      <c r="I281" s="55" t="n"/>
      <c r="J281" s="55" t="n"/>
      <c r="K281" s="55" t="n"/>
      <c r="L281" s="55">
        <f>J281-K281</f>
        <v/>
      </c>
      <c r="M281" s="55" t="n"/>
      <c r="N281" s="55">
        <f>P281+Q281+R281+S281</f>
        <v/>
      </c>
      <c r="O281" s="57">
        <f>Q281+V281+Y281+AB281+AE281+AH281+AK281+AN281+AQ281+AT281+AW281+AZ281+BC281</f>
        <v/>
      </c>
      <c r="P281" s="58" t="n"/>
      <c r="Q281" s="59">
        <f>L281-S281-R281-P281</f>
        <v/>
      </c>
      <c r="R281" s="60" t="n"/>
      <c r="S281" s="61" t="n"/>
      <c r="T281" s="55" t="n"/>
      <c r="U281" s="55" t="n"/>
      <c r="V281" s="55" t="n"/>
      <c r="W281" s="55" t="n"/>
      <c r="X281" s="55" t="n"/>
      <c r="Y281" s="55" t="n"/>
      <c r="Z281" s="55" t="n"/>
      <c r="AA281" s="55" t="n"/>
      <c r="AB281" s="55" t="n"/>
      <c r="AC281" s="55" t="n"/>
      <c r="AD281" s="55" t="n"/>
      <c r="AE281" s="55" t="n"/>
      <c r="AF281" s="55" t="n"/>
      <c r="AG281" s="55" t="n"/>
      <c r="AH281" s="55" t="n"/>
      <c r="AI281" s="55" t="n"/>
      <c r="AJ281" s="55" t="n"/>
      <c r="AK281" s="55" t="n"/>
      <c r="AL281" s="55" t="n"/>
      <c r="AM281" s="55" t="n"/>
      <c r="AN281" s="55" t="n"/>
      <c r="AO281" s="55" t="n"/>
      <c r="AP281" s="55" t="n"/>
      <c r="AQ281" s="55" t="n"/>
      <c r="AR281" s="55" t="n"/>
      <c r="AS281" s="55" t="n"/>
      <c r="AT281" s="55" t="n"/>
      <c r="AU281" s="55" t="n"/>
      <c r="AV281" s="55" t="n"/>
      <c r="AW281" s="55" t="n"/>
      <c r="AX281" s="55" t="n"/>
      <c r="AY281" s="55" t="n"/>
      <c r="AZ281" s="55" t="n"/>
      <c r="BA281" s="55" t="n"/>
      <c r="BB281" s="55" t="n"/>
      <c r="BC281" s="55" t="n"/>
    </row>
    <row r="282" ht="11.4" customHeight="1">
      <c r="A282" s="55" t="n"/>
      <c r="B282" s="483" t="n"/>
      <c r="C282" s="55" t="n"/>
      <c r="D282" s="55" t="n"/>
      <c r="E282" s="55" t="n"/>
      <c r="F282" s="55" t="n"/>
      <c r="G282" s="69" t="n"/>
      <c r="H282" s="69" t="n"/>
      <c r="I282" s="55" t="n"/>
      <c r="J282" s="55" t="n"/>
      <c r="K282" s="55" t="n"/>
      <c r="L282" s="55">
        <f>J282-K282</f>
        <v/>
      </c>
      <c r="M282" s="55" t="n"/>
      <c r="N282" s="55">
        <f>P282+Q282+R282+S282</f>
        <v/>
      </c>
      <c r="O282" s="57">
        <f>Q282+V282+Y282+AB282+AE282+AH282+AK282+AN282+AQ282+AT282+AW282+AZ282+BC282</f>
        <v/>
      </c>
      <c r="P282" s="58" t="n"/>
      <c r="Q282" s="59">
        <f>L282-S282-R282-P282</f>
        <v/>
      </c>
      <c r="R282" s="60" t="n"/>
      <c r="S282" s="61" t="n"/>
      <c r="T282" s="55" t="n"/>
      <c r="U282" s="55" t="n"/>
      <c r="V282" s="55" t="n"/>
      <c r="W282" s="55" t="n"/>
      <c r="X282" s="55" t="n"/>
      <c r="Y282" s="55" t="n"/>
      <c r="Z282" s="55" t="n"/>
      <c r="AA282" s="55" t="n"/>
      <c r="AB282" s="55" t="n"/>
      <c r="AC282" s="55" t="n"/>
      <c r="AD282" s="55" t="n"/>
      <c r="AE282" s="55" t="n"/>
      <c r="AF282" s="55" t="n"/>
      <c r="AG282" s="55" t="n"/>
      <c r="AH282" s="55" t="n"/>
      <c r="AI282" s="55" t="n"/>
      <c r="AJ282" s="55" t="n"/>
      <c r="AK282" s="55" t="n"/>
      <c r="AL282" s="55" t="n"/>
      <c r="AM282" s="55" t="n"/>
      <c r="AN282" s="55" t="n"/>
      <c r="AO282" s="55" t="n"/>
      <c r="AP282" s="55" t="n"/>
      <c r="AQ282" s="55" t="n"/>
      <c r="AR282" s="55" t="n"/>
      <c r="AS282" s="55" t="n"/>
      <c r="AT282" s="55" t="n"/>
      <c r="AU282" s="55" t="n"/>
      <c r="AV282" s="55" t="n"/>
      <c r="AW282" s="55" t="n"/>
      <c r="AX282" s="55" t="n"/>
      <c r="AY282" s="55" t="n"/>
      <c r="AZ282" s="55" t="n"/>
      <c r="BA282" s="55" t="n"/>
      <c r="BB282" s="55" t="n"/>
      <c r="BC282" s="55" t="n"/>
    </row>
    <row r="283" ht="11.4" customHeight="1">
      <c r="A283" s="55" t="n"/>
      <c r="B283" s="483" t="n"/>
      <c r="C283" s="55" t="n"/>
      <c r="D283" s="55" t="n"/>
      <c r="E283" s="55" t="n"/>
      <c r="F283" s="55" t="n"/>
      <c r="G283" s="69" t="n"/>
      <c r="H283" s="69" t="n"/>
      <c r="I283" s="55" t="n"/>
      <c r="J283" s="55" t="n"/>
      <c r="K283" s="55" t="n"/>
      <c r="L283" s="55">
        <f>J283-K283</f>
        <v/>
      </c>
      <c r="M283" s="55" t="n"/>
      <c r="N283" s="55">
        <f>P283+Q283+R283+S283</f>
        <v/>
      </c>
      <c r="O283" s="57">
        <f>Q283+V283+Y283+AB283+AE283+AH283+AK283+AN283+AQ283+AT283+AW283+AZ283+BC283</f>
        <v/>
      </c>
      <c r="P283" s="58" t="n"/>
      <c r="Q283" s="59">
        <f>L283-S283-R283-P283</f>
        <v/>
      </c>
      <c r="R283" s="60" t="n"/>
      <c r="S283" s="61" t="n"/>
      <c r="T283" s="55" t="n"/>
      <c r="U283" s="55" t="n"/>
      <c r="V283" s="55" t="n"/>
      <c r="W283" s="55" t="n"/>
      <c r="X283" s="55" t="n"/>
      <c r="Y283" s="55" t="n"/>
      <c r="Z283" s="55" t="n"/>
      <c r="AA283" s="55" t="n"/>
      <c r="AB283" s="55" t="n"/>
      <c r="AC283" s="55" t="n"/>
      <c r="AD283" s="55" t="n"/>
      <c r="AE283" s="55" t="n"/>
      <c r="AF283" s="55" t="n"/>
      <c r="AG283" s="55" t="n"/>
      <c r="AH283" s="55" t="n"/>
      <c r="AI283" s="55" t="n"/>
      <c r="AJ283" s="55" t="n"/>
      <c r="AK283" s="55" t="n"/>
      <c r="AL283" s="55" t="n"/>
      <c r="AM283" s="55" t="n"/>
      <c r="AN283" s="55" t="n"/>
      <c r="AO283" s="55" t="n"/>
      <c r="AP283" s="55" t="n"/>
      <c r="AQ283" s="55" t="n"/>
      <c r="AR283" s="55" t="n"/>
      <c r="AS283" s="55" t="n"/>
      <c r="AT283" s="55" t="n"/>
      <c r="AU283" s="55" t="n"/>
      <c r="AV283" s="55" t="n"/>
      <c r="AW283" s="55" t="n"/>
      <c r="AX283" s="55" t="n"/>
      <c r="AY283" s="55" t="n"/>
      <c r="AZ283" s="55" t="n"/>
      <c r="BA283" s="55" t="n"/>
      <c r="BB283" s="55" t="n"/>
      <c r="BC283" s="55" t="n"/>
    </row>
    <row r="284" ht="11.4" customHeight="1">
      <c r="A284" s="55" t="n"/>
      <c r="B284" s="483" t="n"/>
      <c r="C284" s="55" t="n"/>
      <c r="D284" s="55" t="n"/>
      <c r="E284" s="55" t="n"/>
      <c r="F284" s="55" t="n"/>
      <c r="G284" s="69" t="n"/>
      <c r="H284" s="69" t="n"/>
      <c r="I284" s="55" t="n"/>
      <c r="J284" s="55" t="n"/>
      <c r="K284" s="55" t="n"/>
      <c r="L284" s="55">
        <f>J284-K284</f>
        <v/>
      </c>
      <c r="M284" s="55" t="n"/>
      <c r="N284" s="55">
        <f>P284+Q284+R284+S284</f>
        <v/>
      </c>
      <c r="O284" s="57">
        <f>Q284+V284+Y284+AB284+AE284+AH284+AK284+AN284+AQ284+AT284+AW284+AZ284+BC284</f>
        <v/>
      </c>
      <c r="P284" s="58" t="n"/>
      <c r="Q284" s="59">
        <f>L284-S284-R284-P284</f>
        <v/>
      </c>
      <c r="R284" s="60" t="n"/>
      <c r="S284" s="61" t="n"/>
      <c r="T284" s="55" t="n"/>
      <c r="U284" s="55" t="n"/>
      <c r="V284" s="55" t="n"/>
      <c r="W284" s="55" t="n"/>
      <c r="X284" s="55" t="n"/>
      <c r="Y284" s="55" t="n"/>
      <c r="Z284" s="55" t="n"/>
      <c r="AA284" s="55" t="n"/>
      <c r="AB284" s="55" t="n"/>
      <c r="AC284" s="55" t="n"/>
      <c r="AD284" s="55" t="n"/>
      <c r="AE284" s="55" t="n"/>
      <c r="AF284" s="55" t="n"/>
      <c r="AG284" s="55" t="n"/>
      <c r="AH284" s="55" t="n"/>
      <c r="AI284" s="55" t="n"/>
      <c r="AJ284" s="55" t="n"/>
      <c r="AK284" s="55" t="n"/>
      <c r="AL284" s="55" t="n"/>
      <c r="AM284" s="55" t="n"/>
      <c r="AN284" s="55" t="n"/>
      <c r="AO284" s="55" t="n"/>
      <c r="AP284" s="55" t="n"/>
      <c r="AQ284" s="55" t="n"/>
      <c r="AR284" s="55" t="n"/>
      <c r="AS284" s="55" t="n"/>
      <c r="AT284" s="55" t="n"/>
      <c r="AU284" s="55" t="n"/>
      <c r="AV284" s="55" t="n"/>
      <c r="AW284" s="55" t="n"/>
      <c r="AX284" s="55" t="n"/>
      <c r="AY284" s="55" t="n"/>
      <c r="AZ284" s="55" t="n"/>
      <c r="BA284" s="55" t="n"/>
      <c r="BB284" s="55" t="n"/>
      <c r="BC284" s="55" t="n"/>
    </row>
    <row r="285" ht="11.4" customHeight="1">
      <c r="A285" s="55" t="n"/>
      <c r="B285" s="483" t="n"/>
      <c r="C285" s="55" t="n"/>
      <c r="D285" s="55" t="n"/>
      <c r="E285" s="55" t="n"/>
      <c r="F285" s="55" t="n"/>
      <c r="G285" s="69" t="n"/>
      <c r="H285" s="69" t="n"/>
      <c r="I285" s="55" t="n"/>
      <c r="J285" s="55" t="n"/>
      <c r="K285" s="55" t="n"/>
      <c r="L285" s="55">
        <f>J285-K285</f>
        <v/>
      </c>
      <c r="M285" s="55" t="n"/>
      <c r="N285" s="55">
        <f>P285+Q285+R285+S285</f>
        <v/>
      </c>
      <c r="O285" s="57">
        <f>Q285+V285+Y285+AB285+AE285+AH285+AK285+AN285+AQ285+AT285+AW285+AZ285+BC285</f>
        <v/>
      </c>
      <c r="P285" s="58" t="n"/>
      <c r="Q285" s="59">
        <f>L285-S285-R285-P285</f>
        <v/>
      </c>
      <c r="R285" s="60" t="n"/>
      <c r="S285" s="61" t="n"/>
      <c r="T285" s="55" t="n"/>
      <c r="U285" s="55" t="n"/>
      <c r="V285" s="55" t="n"/>
      <c r="W285" s="55" t="n"/>
      <c r="X285" s="55" t="n"/>
      <c r="Y285" s="55" t="n"/>
      <c r="Z285" s="55" t="n"/>
      <c r="AA285" s="55" t="n"/>
      <c r="AB285" s="55" t="n"/>
      <c r="AC285" s="55" t="n"/>
      <c r="AD285" s="55" t="n"/>
      <c r="AE285" s="55" t="n"/>
      <c r="AF285" s="55" t="n"/>
      <c r="AG285" s="55" t="n"/>
      <c r="AH285" s="55" t="n"/>
      <c r="AI285" s="55" t="n"/>
      <c r="AJ285" s="55" t="n"/>
      <c r="AK285" s="55" t="n"/>
      <c r="AL285" s="55" t="n"/>
      <c r="AM285" s="55" t="n"/>
      <c r="AN285" s="55" t="n"/>
      <c r="AO285" s="55" t="n"/>
      <c r="AP285" s="55" t="n"/>
      <c r="AQ285" s="55" t="n"/>
      <c r="AR285" s="55" t="n"/>
      <c r="AS285" s="55" t="n"/>
      <c r="AT285" s="55" t="n"/>
      <c r="AU285" s="55" t="n"/>
      <c r="AV285" s="55" t="n"/>
      <c r="AW285" s="55" t="n"/>
      <c r="AX285" s="55" t="n"/>
      <c r="AY285" s="55" t="n"/>
      <c r="AZ285" s="55" t="n"/>
      <c r="BA285" s="55" t="n"/>
      <c r="BB285" s="55" t="n"/>
      <c r="BC285" s="55" t="n"/>
    </row>
    <row r="286" ht="11.4" customHeight="1">
      <c r="A286" s="55" t="n"/>
      <c r="B286" s="483" t="n"/>
      <c r="C286" s="55" t="n"/>
      <c r="D286" s="55" t="n"/>
      <c r="E286" s="55" t="n"/>
      <c r="F286" s="55" t="n"/>
      <c r="G286" s="69" t="n"/>
      <c r="H286" s="69" t="n"/>
      <c r="I286" s="55" t="n"/>
      <c r="J286" s="55" t="n"/>
      <c r="K286" s="55" t="n"/>
      <c r="L286" s="55">
        <f>J286-K286</f>
        <v/>
      </c>
      <c r="M286" s="55" t="n"/>
      <c r="N286" s="55">
        <f>P286+Q286+R286+S286</f>
        <v/>
      </c>
      <c r="O286" s="57">
        <f>Q286+V286+Y286+AB286+AE286+AH286+AK286+AN286+AQ286+AT286+AW286+AZ286+BC286</f>
        <v/>
      </c>
      <c r="P286" s="58" t="n"/>
      <c r="Q286" s="59">
        <f>L286-S286-R286-P286</f>
        <v/>
      </c>
      <c r="R286" s="60" t="n"/>
      <c r="S286" s="61" t="n"/>
      <c r="T286" s="55" t="n"/>
      <c r="U286" s="55" t="n"/>
      <c r="V286" s="55" t="n"/>
      <c r="W286" s="55" t="n"/>
      <c r="X286" s="55" t="n"/>
      <c r="Y286" s="55" t="n"/>
      <c r="Z286" s="55" t="n"/>
      <c r="AA286" s="55" t="n"/>
      <c r="AB286" s="55" t="n"/>
      <c r="AC286" s="55" t="n"/>
      <c r="AD286" s="55" t="n"/>
      <c r="AE286" s="55" t="n"/>
      <c r="AF286" s="55" t="n"/>
      <c r="AG286" s="55" t="n"/>
      <c r="AH286" s="55" t="n"/>
      <c r="AI286" s="55" t="n"/>
      <c r="AJ286" s="55" t="n"/>
      <c r="AK286" s="55" t="n"/>
      <c r="AL286" s="55" t="n"/>
      <c r="AM286" s="55" t="n"/>
      <c r="AN286" s="55" t="n"/>
      <c r="AO286" s="55" t="n"/>
      <c r="AP286" s="55" t="n"/>
      <c r="AQ286" s="55" t="n"/>
      <c r="AR286" s="55" t="n"/>
      <c r="AS286" s="55" t="n"/>
      <c r="AT286" s="55" t="n"/>
      <c r="AU286" s="55" t="n"/>
      <c r="AV286" s="55" t="n"/>
      <c r="AW286" s="55" t="n"/>
      <c r="AX286" s="55" t="n"/>
      <c r="AY286" s="55" t="n"/>
      <c r="AZ286" s="55" t="n"/>
      <c r="BA286" s="55" t="n"/>
      <c r="BB286" s="55" t="n"/>
      <c r="BC286" s="55" t="n"/>
    </row>
    <row r="287" ht="11.4" customHeight="1">
      <c r="A287" s="55" t="n"/>
      <c r="B287" s="483" t="n"/>
      <c r="C287" s="55" t="n"/>
      <c r="D287" s="55" t="n"/>
      <c r="E287" s="55" t="n"/>
      <c r="F287" s="55" t="n"/>
      <c r="G287" s="69" t="n"/>
      <c r="H287" s="69" t="n"/>
      <c r="I287" s="55" t="n"/>
      <c r="J287" s="55" t="n"/>
      <c r="K287" s="55" t="n"/>
      <c r="L287" s="55">
        <f>J287-K287</f>
        <v/>
      </c>
      <c r="M287" s="55" t="n"/>
      <c r="N287" s="55">
        <f>P287+Q287+R287+S287</f>
        <v/>
      </c>
      <c r="O287" s="57">
        <f>Q287+V287+Y287+AB287+AE287+AH287+AK287+AN287+AQ287+AT287+AW287+AZ287+BC287</f>
        <v/>
      </c>
      <c r="P287" s="58" t="n"/>
      <c r="Q287" s="59">
        <f>L287-S287-R287-P287</f>
        <v/>
      </c>
      <c r="R287" s="60" t="n"/>
      <c r="S287" s="61" t="n"/>
      <c r="T287" s="55" t="n"/>
      <c r="U287" s="55" t="n"/>
      <c r="V287" s="55" t="n"/>
      <c r="W287" s="55" t="n"/>
      <c r="X287" s="55" t="n"/>
      <c r="Y287" s="55" t="n"/>
      <c r="Z287" s="55" t="n"/>
      <c r="AA287" s="55" t="n"/>
      <c r="AB287" s="55" t="n"/>
      <c r="AC287" s="55" t="n"/>
      <c r="AD287" s="55" t="n"/>
      <c r="AE287" s="55" t="n"/>
      <c r="AF287" s="55" t="n"/>
      <c r="AG287" s="55" t="n"/>
      <c r="AH287" s="55" t="n"/>
      <c r="AI287" s="55" t="n"/>
      <c r="AJ287" s="55" t="n"/>
      <c r="AK287" s="55" t="n"/>
      <c r="AL287" s="55" t="n"/>
      <c r="AM287" s="55" t="n"/>
      <c r="AN287" s="55" t="n"/>
      <c r="AO287" s="55" t="n"/>
      <c r="AP287" s="55" t="n"/>
      <c r="AQ287" s="55" t="n"/>
      <c r="AR287" s="55" t="n"/>
      <c r="AS287" s="55" t="n"/>
      <c r="AT287" s="55" t="n"/>
      <c r="AU287" s="55" t="n"/>
      <c r="AV287" s="55" t="n"/>
      <c r="AW287" s="55" t="n"/>
      <c r="AX287" s="55" t="n"/>
      <c r="AY287" s="55" t="n"/>
      <c r="AZ287" s="55" t="n"/>
      <c r="BA287" s="55" t="n"/>
      <c r="BB287" s="55" t="n"/>
      <c r="BC287" s="55" t="n"/>
    </row>
    <row r="288" ht="11.4" customHeight="1">
      <c r="A288" s="55" t="n"/>
      <c r="B288" s="483" t="n"/>
      <c r="C288" s="55" t="n"/>
      <c r="D288" s="55" t="n"/>
      <c r="E288" s="55" t="n"/>
      <c r="F288" s="55" t="n"/>
      <c r="G288" s="69" t="n"/>
      <c r="H288" s="69" t="n"/>
      <c r="I288" s="55" t="n"/>
      <c r="J288" s="55" t="n"/>
      <c r="K288" s="55" t="n"/>
      <c r="L288" s="55">
        <f>J288-K288</f>
        <v/>
      </c>
      <c r="M288" s="55" t="n"/>
      <c r="N288" s="55">
        <f>P288+Q288+R288+S288</f>
        <v/>
      </c>
      <c r="O288" s="57">
        <f>Q288+V288+Y288+AB288+AE288+AH288+AK288+AN288+AQ288+AT288+AW288+AZ288+BC288</f>
        <v/>
      </c>
      <c r="P288" s="58" t="n"/>
      <c r="Q288" s="59">
        <f>L288-S288-R288-P288</f>
        <v/>
      </c>
      <c r="R288" s="60" t="n"/>
      <c r="S288" s="61" t="n"/>
      <c r="T288" s="55" t="n"/>
      <c r="U288" s="55" t="n"/>
      <c r="V288" s="55" t="n"/>
      <c r="W288" s="55" t="n"/>
      <c r="X288" s="55" t="n"/>
      <c r="Y288" s="55" t="n"/>
      <c r="Z288" s="55" t="n"/>
      <c r="AA288" s="55" t="n"/>
      <c r="AB288" s="55" t="n"/>
      <c r="AC288" s="55" t="n"/>
      <c r="AD288" s="55" t="n"/>
      <c r="AE288" s="55" t="n"/>
      <c r="AF288" s="55" t="n"/>
      <c r="AG288" s="55" t="n"/>
      <c r="AH288" s="55" t="n"/>
      <c r="AI288" s="55" t="n"/>
      <c r="AJ288" s="55" t="n"/>
      <c r="AK288" s="55" t="n"/>
      <c r="AL288" s="55" t="n"/>
      <c r="AM288" s="55" t="n"/>
      <c r="AN288" s="55" t="n"/>
      <c r="AO288" s="55" t="n"/>
      <c r="AP288" s="55" t="n"/>
      <c r="AQ288" s="55" t="n"/>
      <c r="AR288" s="55" t="n"/>
      <c r="AS288" s="55" t="n"/>
      <c r="AT288" s="55" t="n"/>
      <c r="AU288" s="55" t="n"/>
      <c r="AV288" s="55" t="n"/>
      <c r="AW288" s="55" t="n"/>
      <c r="AX288" s="55" t="n"/>
      <c r="AY288" s="55" t="n"/>
      <c r="AZ288" s="55" t="n"/>
      <c r="BA288" s="55" t="n"/>
      <c r="BB288" s="55" t="n"/>
      <c r="BC288" s="55" t="n"/>
    </row>
    <row r="289" ht="11.4" customHeight="1">
      <c r="A289" s="55" t="n"/>
      <c r="B289" s="483" t="n"/>
      <c r="C289" s="55" t="n"/>
      <c r="D289" s="55" t="n"/>
      <c r="E289" s="55" t="n"/>
      <c r="F289" s="55" t="n"/>
      <c r="G289" s="69" t="n"/>
      <c r="H289" s="69" t="n"/>
      <c r="I289" s="55" t="n"/>
      <c r="J289" s="55" t="n"/>
      <c r="K289" s="55" t="n"/>
      <c r="L289" s="55">
        <f>J289-K289</f>
        <v/>
      </c>
      <c r="M289" s="55" t="n"/>
      <c r="N289" s="55">
        <f>P289+Q289+R289+S289</f>
        <v/>
      </c>
      <c r="O289" s="57">
        <f>Q289+V289+Y289+AB289+AE289+AH289+AK289+AN289+AQ289+AT289+AW289+AZ289+BC289</f>
        <v/>
      </c>
      <c r="P289" s="58" t="n"/>
      <c r="Q289" s="59">
        <f>L289-S289-R289-P289</f>
        <v/>
      </c>
      <c r="R289" s="60" t="n"/>
      <c r="S289" s="61" t="n"/>
      <c r="T289" s="55" t="n"/>
      <c r="U289" s="55" t="n"/>
      <c r="V289" s="55" t="n"/>
      <c r="W289" s="55" t="n"/>
      <c r="X289" s="55" t="n"/>
      <c r="Y289" s="55" t="n"/>
      <c r="Z289" s="55" t="n"/>
      <c r="AA289" s="55" t="n"/>
      <c r="AB289" s="55" t="n"/>
      <c r="AC289" s="55" t="n"/>
      <c r="AD289" s="55" t="n"/>
      <c r="AE289" s="55" t="n"/>
      <c r="AF289" s="55" t="n"/>
      <c r="AG289" s="55" t="n"/>
      <c r="AH289" s="55" t="n"/>
      <c r="AI289" s="55" t="n"/>
      <c r="AJ289" s="55" t="n"/>
      <c r="AK289" s="55" t="n"/>
      <c r="AL289" s="55" t="n"/>
      <c r="AM289" s="55" t="n"/>
      <c r="AN289" s="55" t="n"/>
      <c r="AO289" s="55" t="n"/>
      <c r="AP289" s="55" t="n"/>
      <c r="AQ289" s="55" t="n"/>
      <c r="AR289" s="55" t="n"/>
      <c r="AS289" s="55" t="n"/>
      <c r="AT289" s="55" t="n"/>
      <c r="AU289" s="55" t="n"/>
      <c r="AV289" s="55" t="n"/>
      <c r="AW289" s="55" t="n"/>
      <c r="AX289" s="55" t="n"/>
      <c r="AY289" s="55" t="n"/>
      <c r="AZ289" s="55" t="n"/>
      <c r="BA289" s="55" t="n"/>
      <c r="BB289" s="55" t="n"/>
      <c r="BC289" s="55" t="n"/>
    </row>
    <row r="290" ht="11.4" customHeight="1">
      <c r="A290" s="55" t="n"/>
      <c r="B290" s="483" t="n"/>
      <c r="C290" s="55" t="n"/>
      <c r="D290" s="55" t="n"/>
      <c r="E290" s="55" t="n"/>
      <c r="F290" s="55" t="n"/>
      <c r="G290" s="69" t="n"/>
      <c r="H290" s="69" t="n"/>
      <c r="I290" s="55" t="n"/>
      <c r="J290" s="55" t="n"/>
      <c r="K290" s="55" t="n"/>
      <c r="L290" s="55">
        <f>J290-K290</f>
        <v/>
      </c>
      <c r="M290" s="55" t="n"/>
      <c r="N290" s="55">
        <f>P290+Q290+R290+S290</f>
        <v/>
      </c>
      <c r="O290" s="57">
        <f>Q290+V290+Y290+AB290+AE290+AH290+AK290+AN290+AQ290+AT290+AW290+AZ290+BC290</f>
        <v/>
      </c>
      <c r="P290" s="58" t="n"/>
      <c r="Q290" s="59">
        <f>L290-S290-R290-P290</f>
        <v/>
      </c>
      <c r="R290" s="60" t="n"/>
      <c r="S290" s="61" t="n"/>
      <c r="T290" s="55" t="n"/>
      <c r="U290" s="55" t="n"/>
      <c r="V290" s="55" t="n"/>
      <c r="W290" s="55" t="n"/>
      <c r="X290" s="55" t="n"/>
      <c r="Y290" s="55" t="n"/>
      <c r="Z290" s="55" t="n"/>
      <c r="AA290" s="55" t="n"/>
      <c r="AB290" s="55" t="n"/>
      <c r="AC290" s="55" t="n"/>
      <c r="AD290" s="55" t="n"/>
      <c r="AE290" s="55" t="n"/>
      <c r="AF290" s="55" t="n"/>
      <c r="AG290" s="55" t="n"/>
      <c r="AH290" s="55" t="n"/>
      <c r="AI290" s="55" t="n"/>
      <c r="AJ290" s="55" t="n"/>
      <c r="AK290" s="55" t="n"/>
      <c r="AL290" s="55" t="n"/>
      <c r="AM290" s="55" t="n"/>
      <c r="AN290" s="55" t="n"/>
      <c r="AO290" s="55" t="n"/>
      <c r="AP290" s="55" t="n"/>
      <c r="AQ290" s="55" t="n"/>
      <c r="AR290" s="55" t="n"/>
      <c r="AS290" s="55" t="n"/>
      <c r="AT290" s="55" t="n"/>
      <c r="AU290" s="55" t="n"/>
      <c r="AV290" s="55" t="n"/>
      <c r="AW290" s="55" t="n"/>
      <c r="AX290" s="55" t="n"/>
      <c r="AY290" s="55" t="n"/>
      <c r="AZ290" s="55" t="n"/>
      <c r="BA290" s="55" t="n"/>
      <c r="BB290" s="55" t="n"/>
      <c r="BC290" s="55" t="n"/>
    </row>
    <row r="291" ht="11.4" customHeight="1">
      <c r="A291" s="55" t="n"/>
      <c r="B291" s="483" t="n"/>
      <c r="C291" s="55" t="n"/>
      <c r="D291" s="55" t="n"/>
      <c r="E291" s="55" t="n"/>
      <c r="F291" s="55" t="n"/>
      <c r="G291" s="69" t="n"/>
      <c r="H291" s="69" t="n"/>
      <c r="I291" s="55" t="n"/>
      <c r="J291" s="55" t="n"/>
      <c r="K291" s="55" t="n"/>
      <c r="L291" s="55">
        <f>J291-K291</f>
        <v/>
      </c>
      <c r="M291" s="55" t="n"/>
      <c r="N291" s="55">
        <f>P291+Q291+R291+S291</f>
        <v/>
      </c>
      <c r="O291" s="57">
        <f>Q291+V291+Y291+AB291+AE291+AH291+AK291+AN291+AQ291+AT291+AW291+AZ291+BC291</f>
        <v/>
      </c>
      <c r="P291" s="58" t="n"/>
      <c r="Q291" s="59">
        <f>L291-S291-R291-P291</f>
        <v/>
      </c>
      <c r="R291" s="60" t="n"/>
      <c r="S291" s="61" t="n"/>
      <c r="T291" s="55" t="n"/>
      <c r="U291" s="55" t="n"/>
      <c r="V291" s="55" t="n"/>
      <c r="W291" s="55" t="n"/>
      <c r="X291" s="55" t="n"/>
      <c r="Y291" s="55" t="n"/>
      <c r="Z291" s="55" t="n"/>
      <c r="AA291" s="55" t="n"/>
      <c r="AB291" s="55" t="n"/>
      <c r="AC291" s="55" t="n"/>
      <c r="AD291" s="55" t="n"/>
      <c r="AE291" s="55" t="n"/>
      <c r="AF291" s="55" t="n"/>
      <c r="AG291" s="55" t="n"/>
      <c r="AH291" s="55" t="n"/>
      <c r="AI291" s="55" t="n"/>
      <c r="AJ291" s="55" t="n"/>
      <c r="AK291" s="55" t="n"/>
      <c r="AL291" s="55" t="n"/>
      <c r="AM291" s="55" t="n"/>
      <c r="AN291" s="55" t="n"/>
      <c r="AO291" s="55" t="n"/>
      <c r="AP291" s="55" t="n"/>
      <c r="AQ291" s="55" t="n"/>
      <c r="AR291" s="55" t="n"/>
      <c r="AS291" s="55" t="n"/>
      <c r="AT291" s="55" t="n"/>
      <c r="AU291" s="55" t="n"/>
      <c r="AV291" s="55" t="n"/>
      <c r="AW291" s="55" t="n"/>
      <c r="AX291" s="55" t="n"/>
      <c r="AY291" s="55" t="n"/>
      <c r="AZ291" s="55" t="n"/>
      <c r="BA291" s="55" t="n"/>
      <c r="BB291" s="55" t="n"/>
      <c r="BC291" s="55" t="n"/>
    </row>
    <row r="292" ht="11.4" customHeight="1">
      <c r="A292" s="55" t="n"/>
      <c r="B292" s="483" t="n"/>
      <c r="C292" s="55" t="n"/>
      <c r="D292" s="55" t="n"/>
      <c r="E292" s="55" t="n"/>
      <c r="F292" s="55" t="n"/>
      <c r="G292" s="69" t="n"/>
      <c r="H292" s="69" t="n"/>
      <c r="I292" s="55" t="n"/>
      <c r="J292" s="55" t="n"/>
      <c r="K292" s="55" t="n"/>
      <c r="L292" s="55">
        <f>J292-K292</f>
        <v/>
      </c>
      <c r="M292" s="55" t="n"/>
      <c r="N292" s="55">
        <f>P292+Q292+R292+S292</f>
        <v/>
      </c>
      <c r="O292" s="57">
        <f>Q292+V292+Y292+AB292+AE292+AH292+AK292+AN292+AQ292+AT292+AW292+AZ292+BC292</f>
        <v/>
      </c>
      <c r="P292" s="58" t="n"/>
      <c r="Q292" s="59">
        <f>L292-S292-R292-P292</f>
        <v/>
      </c>
      <c r="R292" s="60" t="n"/>
      <c r="S292" s="61" t="n"/>
      <c r="T292" s="55" t="n"/>
      <c r="U292" s="55" t="n"/>
      <c r="V292" s="55" t="n"/>
      <c r="W292" s="55" t="n"/>
      <c r="X292" s="55" t="n"/>
      <c r="Y292" s="55" t="n"/>
      <c r="Z292" s="55" t="n"/>
      <c r="AA292" s="55" t="n"/>
      <c r="AB292" s="55" t="n"/>
      <c r="AC292" s="55" t="n"/>
      <c r="AD292" s="55" t="n"/>
      <c r="AE292" s="55" t="n"/>
      <c r="AF292" s="55" t="n"/>
      <c r="AG292" s="55" t="n"/>
      <c r="AH292" s="55" t="n"/>
      <c r="AI292" s="55" t="n"/>
      <c r="AJ292" s="55" t="n"/>
      <c r="AK292" s="55" t="n"/>
      <c r="AL292" s="55" t="n"/>
      <c r="AM292" s="55" t="n"/>
      <c r="AN292" s="55" t="n"/>
      <c r="AO292" s="55" t="n"/>
      <c r="AP292" s="55" t="n"/>
      <c r="AQ292" s="55" t="n"/>
      <c r="AR292" s="55" t="n"/>
      <c r="AS292" s="55" t="n"/>
      <c r="AT292" s="55" t="n"/>
      <c r="AU292" s="55" t="n"/>
      <c r="AV292" s="55" t="n"/>
      <c r="AW292" s="55" t="n"/>
      <c r="AX292" s="55" t="n"/>
      <c r="AY292" s="55" t="n"/>
      <c r="AZ292" s="55" t="n"/>
      <c r="BA292" s="55" t="n"/>
      <c r="BB292" s="55" t="n"/>
      <c r="BC292" s="55" t="n"/>
    </row>
    <row r="293" ht="11.4" customHeight="1">
      <c r="A293" s="55" t="n"/>
      <c r="B293" s="483" t="n"/>
      <c r="C293" s="55" t="n"/>
      <c r="D293" s="55" t="n"/>
      <c r="E293" s="55" t="n"/>
      <c r="F293" s="55" t="n"/>
      <c r="G293" s="69" t="n"/>
      <c r="H293" s="69" t="n"/>
      <c r="I293" s="55" t="n"/>
      <c r="J293" s="55" t="n"/>
      <c r="K293" s="55" t="n"/>
      <c r="L293" s="55">
        <f>J293-K293</f>
        <v/>
      </c>
      <c r="M293" s="55" t="n"/>
      <c r="N293" s="55">
        <f>P293+Q293+R293+S293</f>
        <v/>
      </c>
      <c r="O293" s="57">
        <f>Q293+V293+Y293+AB293+AE293+AH293+AK293+AN293+AQ293+AT293+AW293+AZ293+BC293</f>
        <v/>
      </c>
      <c r="P293" s="58" t="n"/>
      <c r="Q293" s="59">
        <f>L293-S293-R293-P293</f>
        <v/>
      </c>
      <c r="R293" s="60" t="n"/>
      <c r="S293" s="61" t="n"/>
      <c r="T293" s="55" t="n"/>
      <c r="U293" s="55" t="n"/>
      <c r="V293" s="55" t="n"/>
      <c r="W293" s="55" t="n"/>
      <c r="X293" s="55" t="n"/>
      <c r="Y293" s="55" t="n"/>
      <c r="Z293" s="55" t="n"/>
      <c r="AA293" s="55" t="n"/>
      <c r="AB293" s="55" t="n"/>
      <c r="AC293" s="55" t="n"/>
      <c r="AD293" s="55" t="n"/>
      <c r="AE293" s="55" t="n"/>
      <c r="AF293" s="55" t="n"/>
      <c r="AG293" s="55" t="n"/>
      <c r="AH293" s="55" t="n"/>
      <c r="AI293" s="55" t="n"/>
      <c r="AJ293" s="55" t="n"/>
      <c r="AK293" s="55" t="n"/>
      <c r="AL293" s="55" t="n"/>
      <c r="AM293" s="55" t="n"/>
      <c r="AN293" s="55" t="n"/>
      <c r="AO293" s="55" t="n"/>
      <c r="AP293" s="55" t="n"/>
      <c r="AQ293" s="55" t="n"/>
      <c r="AR293" s="55" t="n"/>
      <c r="AS293" s="55" t="n"/>
      <c r="AT293" s="55" t="n"/>
      <c r="AU293" s="55" t="n"/>
      <c r="AV293" s="55" t="n"/>
      <c r="AW293" s="55" t="n"/>
      <c r="AX293" s="55" t="n"/>
      <c r="AY293" s="55" t="n"/>
      <c r="AZ293" s="55" t="n"/>
      <c r="BA293" s="55" t="n"/>
      <c r="BB293" s="55" t="n"/>
      <c r="BC293" s="55" t="n"/>
    </row>
    <row r="294" ht="11.4" customHeight="1">
      <c r="A294" s="55" t="n"/>
      <c r="B294" s="483" t="n"/>
      <c r="C294" s="55" t="n"/>
      <c r="D294" s="55" t="n"/>
      <c r="E294" s="55" t="n"/>
      <c r="F294" s="55" t="n"/>
      <c r="G294" s="69" t="n"/>
      <c r="H294" s="69" t="n"/>
      <c r="I294" s="55" t="n"/>
      <c r="J294" s="55" t="n"/>
      <c r="K294" s="55" t="n"/>
      <c r="L294" s="55">
        <f>J294-K294</f>
        <v/>
      </c>
      <c r="M294" s="55" t="n"/>
      <c r="N294" s="55">
        <f>P294+Q294+R294+S294</f>
        <v/>
      </c>
      <c r="O294" s="57">
        <f>Q294+V294+Y294+AB294+AE294+AH294+AK294+AN294+AQ294+AT294+AW294+AZ294+BC294</f>
        <v/>
      </c>
      <c r="P294" s="58" t="n"/>
      <c r="Q294" s="59">
        <f>L294-S294-R294-P294</f>
        <v/>
      </c>
      <c r="R294" s="60" t="n"/>
      <c r="S294" s="61" t="n"/>
      <c r="T294" s="55" t="n"/>
      <c r="U294" s="55" t="n"/>
      <c r="V294" s="55" t="n"/>
      <c r="W294" s="55" t="n"/>
      <c r="X294" s="55" t="n"/>
      <c r="Y294" s="55" t="n"/>
      <c r="Z294" s="55" t="n"/>
      <c r="AA294" s="55" t="n"/>
      <c r="AB294" s="55" t="n"/>
      <c r="AC294" s="55" t="n"/>
      <c r="AD294" s="55" t="n"/>
      <c r="AE294" s="55" t="n"/>
      <c r="AF294" s="55" t="n"/>
      <c r="AG294" s="55" t="n"/>
      <c r="AH294" s="55" t="n"/>
      <c r="AI294" s="55" t="n"/>
      <c r="AJ294" s="55" t="n"/>
      <c r="AK294" s="55" t="n"/>
      <c r="AL294" s="55" t="n"/>
      <c r="AM294" s="55" t="n"/>
      <c r="AN294" s="55" t="n"/>
      <c r="AO294" s="55" t="n"/>
      <c r="AP294" s="55" t="n"/>
      <c r="AQ294" s="55" t="n"/>
      <c r="AR294" s="55" t="n"/>
      <c r="AS294" s="55" t="n"/>
      <c r="AT294" s="55" t="n"/>
      <c r="AU294" s="55" t="n"/>
      <c r="AV294" s="55" t="n"/>
      <c r="AW294" s="55" t="n"/>
      <c r="AX294" s="55" t="n"/>
      <c r="AY294" s="55" t="n"/>
      <c r="AZ294" s="55" t="n"/>
      <c r="BA294" s="55" t="n"/>
      <c r="BB294" s="55" t="n"/>
      <c r="BC294" s="55" t="n"/>
    </row>
    <row r="295" ht="11.4" customHeight="1">
      <c r="A295" s="55" t="n"/>
      <c r="B295" s="483" t="n"/>
      <c r="C295" s="55" t="n"/>
      <c r="D295" s="55" t="n"/>
      <c r="E295" s="55" t="n"/>
      <c r="F295" s="55" t="n"/>
      <c r="G295" s="69" t="n"/>
      <c r="H295" s="69" t="n"/>
      <c r="I295" s="55" t="n"/>
      <c r="J295" s="55" t="n"/>
      <c r="K295" s="55" t="n"/>
      <c r="L295" s="55">
        <f>J295-K295</f>
        <v/>
      </c>
      <c r="M295" s="55" t="n"/>
      <c r="N295" s="55">
        <f>P295+Q295+R295+S295</f>
        <v/>
      </c>
      <c r="O295" s="57">
        <f>Q295+V295+Y295+AB295+AE295+AH295+AK295+AN295+AQ295+AT295+AW295+AZ295+BC295</f>
        <v/>
      </c>
      <c r="P295" s="58" t="n"/>
      <c r="Q295" s="59">
        <f>L295-S295-R295-P295</f>
        <v/>
      </c>
      <c r="R295" s="60" t="n"/>
      <c r="S295" s="61" t="n"/>
      <c r="T295" s="55" t="n"/>
      <c r="U295" s="55" t="n"/>
      <c r="V295" s="55" t="n"/>
      <c r="W295" s="55" t="n"/>
      <c r="X295" s="55" t="n"/>
      <c r="Y295" s="55" t="n"/>
      <c r="Z295" s="55" t="n"/>
      <c r="AA295" s="55" t="n"/>
      <c r="AB295" s="55" t="n"/>
      <c r="AC295" s="55" t="n"/>
      <c r="AD295" s="55" t="n"/>
      <c r="AE295" s="55" t="n"/>
      <c r="AF295" s="55" t="n"/>
      <c r="AG295" s="55" t="n"/>
      <c r="AH295" s="55" t="n"/>
      <c r="AI295" s="55" t="n"/>
      <c r="AJ295" s="55" t="n"/>
      <c r="AK295" s="55" t="n"/>
      <c r="AL295" s="55" t="n"/>
      <c r="AM295" s="55" t="n"/>
      <c r="AN295" s="55" t="n"/>
      <c r="AO295" s="55" t="n"/>
      <c r="AP295" s="55" t="n"/>
      <c r="AQ295" s="55" t="n"/>
      <c r="AR295" s="55" t="n"/>
      <c r="AS295" s="55" t="n"/>
      <c r="AT295" s="55" t="n"/>
      <c r="AU295" s="55" t="n"/>
      <c r="AV295" s="55" t="n"/>
      <c r="AW295" s="55" t="n"/>
      <c r="AX295" s="55" t="n"/>
      <c r="AY295" s="55" t="n"/>
      <c r="AZ295" s="55" t="n"/>
      <c r="BA295" s="55" t="n"/>
      <c r="BB295" s="55" t="n"/>
      <c r="BC295" s="55" t="n"/>
    </row>
    <row r="296" ht="11.4" customHeight="1">
      <c r="A296" s="55" t="n"/>
      <c r="B296" s="483" t="n"/>
      <c r="C296" s="55" t="n"/>
      <c r="D296" s="55" t="n"/>
      <c r="E296" s="55" t="n"/>
      <c r="F296" s="55" t="n"/>
      <c r="G296" s="69" t="n"/>
      <c r="H296" s="69" t="n"/>
      <c r="I296" s="55" t="n"/>
      <c r="J296" s="55" t="n"/>
      <c r="K296" s="55" t="n"/>
      <c r="L296" s="55">
        <f>J296-K296</f>
        <v/>
      </c>
      <c r="M296" s="55" t="n"/>
      <c r="N296" s="55">
        <f>P296+Q296+R296+S296</f>
        <v/>
      </c>
      <c r="O296" s="57">
        <f>Q296+V296+Y296+AB296+AE296+AH296+AK296+AN296+AQ296+AT296+AW296+AZ296+BC296</f>
        <v/>
      </c>
      <c r="P296" s="58" t="n"/>
      <c r="Q296" s="59">
        <f>L296-S296-R296-P296</f>
        <v/>
      </c>
      <c r="R296" s="60" t="n"/>
      <c r="S296" s="61" t="n"/>
      <c r="T296" s="55" t="n"/>
      <c r="U296" s="55" t="n"/>
      <c r="V296" s="55" t="n"/>
      <c r="W296" s="55" t="n"/>
      <c r="X296" s="55" t="n"/>
      <c r="Y296" s="55" t="n"/>
      <c r="Z296" s="55" t="n"/>
      <c r="AA296" s="55" t="n"/>
      <c r="AB296" s="55" t="n"/>
      <c r="AC296" s="55" t="n"/>
      <c r="AD296" s="55" t="n"/>
      <c r="AE296" s="55" t="n"/>
      <c r="AF296" s="55" t="n"/>
      <c r="AG296" s="55" t="n"/>
      <c r="AH296" s="55" t="n"/>
      <c r="AI296" s="55" t="n"/>
      <c r="AJ296" s="55" t="n"/>
      <c r="AK296" s="55" t="n"/>
      <c r="AL296" s="55" t="n"/>
      <c r="AM296" s="55" t="n"/>
      <c r="AN296" s="55" t="n"/>
      <c r="AO296" s="55" t="n"/>
      <c r="AP296" s="55" t="n"/>
      <c r="AQ296" s="55" t="n"/>
      <c r="AR296" s="55" t="n"/>
      <c r="AS296" s="55" t="n"/>
      <c r="AT296" s="55" t="n"/>
      <c r="AU296" s="55" t="n"/>
      <c r="AV296" s="55" t="n"/>
      <c r="AW296" s="55" t="n"/>
      <c r="AX296" s="55" t="n"/>
      <c r="AY296" s="55" t="n"/>
      <c r="AZ296" s="55" t="n"/>
      <c r="BA296" s="55" t="n"/>
      <c r="BB296" s="55" t="n"/>
      <c r="BC296" s="55" t="n"/>
    </row>
    <row r="297" ht="11.4" customHeight="1">
      <c r="A297" s="55" t="n"/>
      <c r="B297" s="483" t="n"/>
      <c r="C297" s="55" t="n"/>
      <c r="D297" s="55" t="n"/>
      <c r="E297" s="55" t="n"/>
      <c r="F297" s="55" t="n"/>
      <c r="G297" s="69" t="n"/>
      <c r="H297" s="69" t="n"/>
      <c r="I297" s="55" t="n"/>
      <c r="J297" s="55" t="n"/>
      <c r="K297" s="55" t="n"/>
      <c r="L297" s="55">
        <f>J297-K297</f>
        <v/>
      </c>
      <c r="M297" s="55" t="n"/>
      <c r="N297" s="55">
        <f>P297+Q297+R297+S297</f>
        <v/>
      </c>
      <c r="O297" s="57">
        <f>Q297+V297+Y297+AB297+AE297+AH297+AK297+AN297+AQ297+AT297+AW297+AZ297+BC297</f>
        <v/>
      </c>
      <c r="P297" s="58" t="n"/>
      <c r="Q297" s="59">
        <f>L297-S297-R297-P297</f>
        <v/>
      </c>
      <c r="R297" s="60" t="n"/>
      <c r="S297" s="61" t="n"/>
      <c r="T297" s="55" t="n"/>
      <c r="U297" s="55" t="n"/>
      <c r="V297" s="55" t="n"/>
      <c r="W297" s="55" t="n"/>
      <c r="X297" s="55" t="n"/>
      <c r="Y297" s="55" t="n"/>
      <c r="Z297" s="55" t="n"/>
      <c r="AA297" s="55" t="n"/>
      <c r="AB297" s="55" t="n"/>
      <c r="AC297" s="55" t="n"/>
      <c r="AD297" s="55" t="n"/>
      <c r="AE297" s="55" t="n"/>
      <c r="AF297" s="55" t="n"/>
      <c r="AG297" s="55" t="n"/>
      <c r="AH297" s="55" t="n"/>
      <c r="AI297" s="55" t="n"/>
      <c r="AJ297" s="55" t="n"/>
      <c r="AK297" s="55" t="n"/>
      <c r="AL297" s="55" t="n"/>
      <c r="AM297" s="55" t="n"/>
      <c r="AN297" s="55" t="n"/>
      <c r="AO297" s="55" t="n"/>
      <c r="AP297" s="55" t="n"/>
      <c r="AQ297" s="55" t="n"/>
      <c r="AR297" s="55" t="n"/>
      <c r="AS297" s="55" t="n"/>
      <c r="AT297" s="55" t="n"/>
      <c r="AU297" s="55" t="n"/>
      <c r="AV297" s="55" t="n"/>
      <c r="AW297" s="55" t="n"/>
      <c r="AX297" s="55" t="n"/>
      <c r="AY297" s="55" t="n"/>
      <c r="AZ297" s="55" t="n"/>
      <c r="BA297" s="55" t="n"/>
      <c r="BB297" s="55" t="n"/>
      <c r="BC297" s="55" t="n"/>
    </row>
    <row r="298" ht="11.4" customHeight="1">
      <c r="A298" s="55" t="n"/>
      <c r="B298" s="483" t="n"/>
      <c r="C298" s="55" t="n"/>
      <c r="D298" s="55" t="n"/>
      <c r="E298" s="55" t="n"/>
      <c r="F298" s="55" t="n"/>
      <c r="G298" s="69" t="n"/>
      <c r="H298" s="69" t="n"/>
      <c r="I298" s="55" t="n"/>
      <c r="J298" s="55" t="n"/>
      <c r="K298" s="55" t="n"/>
      <c r="L298" s="55">
        <f>J298-K298</f>
        <v/>
      </c>
      <c r="M298" s="55" t="n"/>
      <c r="N298" s="55">
        <f>P298+Q298+R298+S298</f>
        <v/>
      </c>
      <c r="O298" s="57">
        <f>Q298+V298+Y298+AB298+AE298+AH298+AK298+AN298+AQ298+AT298+AW298+AZ298+BC298</f>
        <v/>
      </c>
      <c r="P298" s="58" t="n"/>
      <c r="Q298" s="59">
        <f>L298-S298-R298-P298</f>
        <v/>
      </c>
      <c r="R298" s="60" t="n"/>
      <c r="S298" s="61" t="n"/>
      <c r="T298" s="55" t="n"/>
      <c r="U298" s="55" t="n"/>
      <c r="V298" s="55" t="n"/>
      <c r="W298" s="55" t="n"/>
      <c r="X298" s="55" t="n"/>
      <c r="Y298" s="55" t="n"/>
      <c r="Z298" s="55" t="n"/>
      <c r="AA298" s="55" t="n"/>
      <c r="AB298" s="55" t="n"/>
      <c r="AC298" s="55" t="n"/>
      <c r="AD298" s="55" t="n"/>
      <c r="AE298" s="55" t="n"/>
      <c r="AF298" s="55" t="n"/>
      <c r="AG298" s="55" t="n"/>
      <c r="AH298" s="55" t="n"/>
      <c r="AI298" s="55" t="n"/>
      <c r="AJ298" s="55" t="n"/>
      <c r="AK298" s="55" t="n"/>
      <c r="AL298" s="55" t="n"/>
      <c r="AM298" s="55" t="n"/>
      <c r="AN298" s="55" t="n"/>
      <c r="AO298" s="55" t="n"/>
      <c r="AP298" s="55" t="n"/>
      <c r="AQ298" s="55" t="n"/>
      <c r="AR298" s="55" t="n"/>
      <c r="AS298" s="55" t="n"/>
      <c r="AT298" s="55" t="n"/>
      <c r="AU298" s="55" t="n"/>
      <c r="AV298" s="55" t="n"/>
      <c r="AW298" s="55" t="n"/>
      <c r="AX298" s="55" t="n"/>
      <c r="AY298" s="55" t="n"/>
      <c r="AZ298" s="55" t="n"/>
      <c r="BA298" s="55" t="n"/>
      <c r="BB298" s="55" t="n"/>
      <c r="BC298" s="55" t="n"/>
    </row>
    <row r="299" ht="11.4" customHeight="1">
      <c r="A299" s="55" t="n"/>
      <c r="B299" s="483" t="n"/>
      <c r="C299" s="55" t="n"/>
      <c r="D299" s="55" t="n"/>
      <c r="E299" s="55" t="n"/>
      <c r="F299" s="55" t="n"/>
      <c r="G299" s="69" t="n"/>
      <c r="H299" s="69" t="n"/>
      <c r="I299" s="55" t="n"/>
      <c r="J299" s="55" t="n"/>
      <c r="K299" s="55" t="n"/>
      <c r="L299" s="55">
        <f>J299-K299</f>
        <v/>
      </c>
      <c r="M299" s="55" t="n"/>
      <c r="N299" s="55">
        <f>P299+Q299+R299+S299</f>
        <v/>
      </c>
      <c r="O299" s="57">
        <f>Q299+V299+Y299+AB299+AE299+AH299+AK299+AN299+AQ299+AT299+AW299+AZ299+BC299</f>
        <v/>
      </c>
      <c r="P299" s="58" t="n"/>
      <c r="Q299" s="59">
        <f>L299-S299-R299-P299</f>
        <v/>
      </c>
      <c r="R299" s="60" t="n"/>
      <c r="S299" s="61" t="n"/>
      <c r="T299" s="55" t="n"/>
      <c r="U299" s="55" t="n"/>
      <c r="V299" s="55" t="n"/>
      <c r="W299" s="55" t="n"/>
      <c r="X299" s="55" t="n"/>
      <c r="Y299" s="55" t="n"/>
      <c r="Z299" s="55" t="n"/>
      <c r="AA299" s="55" t="n"/>
      <c r="AB299" s="55" t="n"/>
      <c r="AC299" s="55" t="n"/>
      <c r="AD299" s="55" t="n"/>
      <c r="AE299" s="55" t="n"/>
      <c r="AF299" s="55" t="n"/>
      <c r="AG299" s="55" t="n"/>
      <c r="AH299" s="55" t="n"/>
      <c r="AI299" s="55" t="n"/>
      <c r="AJ299" s="55" t="n"/>
      <c r="AK299" s="55" t="n"/>
      <c r="AL299" s="55" t="n"/>
      <c r="AM299" s="55" t="n"/>
      <c r="AN299" s="55" t="n"/>
      <c r="AO299" s="55" t="n"/>
      <c r="AP299" s="55" t="n"/>
      <c r="AQ299" s="55" t="n"/>
      <c r="AR299" s="55" t="n"/>
      <c r="AS299" s="55" t="n"/>
      <c r="AT299" s="55" t="n"/>
      <c r="AU299" s="55" t="n"/>
      <c r="AV299" s="55" t="n"/>
      <c r="AW299" s="55" t="n"/>
      <c r="AX299" s="55" t="n"/>
      <c r="AY299" s="55" t="n"/>
      <c r="AZ299" s="55" t="n"/>
      <c r="BA299" s="55" t="n"/>
      <c r="BB299" s="55" t="n"/>
      <c r="BC299" s="55" t="n"/>
    </row>
    <row r="300" ht="11.4" customHeight="1">
      <c r="A300" s="55" t="n"/>
      <c r="B300" s="483" t="n"/>
      <c r="C300" s="55" t="n"/>
      <c r="D300" s="55" t="n"/>
      <c r="E300" s="55" t="n"/>
      <c r="F300" s="55" t="n"/>
      <c r="G300" s="69" t="n"/>
      <c r="H300" s="69" t="n"/>
      <c r="I300" s="55" t="n"/>
      <c r="J300" s="55" t="n"/>
      <c r="K300" s="55" t="n"/>
      <c r="L300" s="55">
        <f>J300-K300</f>
        <v/>
      </c>
      <c r="M300" s="55" t="n"/>
      <c r="N300" s="55">
        <f>P300+Q300+R300+S300</f>
        <v/>
      </c>
      <c r="O300" s="57">
        <f>Q300+V300+Y300+AB300+AE300+AH300+AK300+AN300+AQ300+AT300+AW300+AZ300+BC300</f>
        <v/>
      </c>
      <c r="P300" s="58" t="n"/>
      <c r="Q300" s="59">
        <f>L300-S300-R300-P300</f>
        <v/>
      </c>
      <c r="R300" s="60" t="n"/>
      <c r="S300" s="61" t="n"/>
      <c r="T300" s="55" t="n"/>
      <c r="U300" s="55" t="n"/>
      <c r="V300" s="55" t="n"/>
      <c r="W300" s="55" t="n"/>
      <c r="X300" s="55" t="n"/>
      <c r="Y300" s="55" t="n"/>
      <c r="Z300" s="55" t="n"/>
      <c r="AA300" s="55" t="n"/>
      <c r="AB300" s="55" t="n"/>
      <c r="AC300" s="55" t="n"/>
      <c r="AD300" s="55" t="n"/>
      <c r="AE300" s="55" t="n"/>
      <c r="AF300" s="55" t="n"/>
      <c r="AG300" s="55" t="n"/>
      <c r="AH300" s="55" t="n"/>
      <c r="AI300" s="55" t="n"/>
      <c r="AJ300" s="55" t="n"/>
      <c r="AK300" s="55" t="n"/>
      <c r="AL300" s="55" t="n"/>
      <c r="AM300" s="55" t="n"/>
      <c r="AN300" s="55" t="n"/>
      <c r="AO300" s="55" t="n"/>
      <c r="AP300" s="55" t="n"/>
      <c r="AQ300" s="55" t="n"/>
      <c r="AR300" s="55" t="n"/>
      <c r="AS300" s="55" t="n"/>
      <c r="AT300" s="55" t="n"/>
      <c r="AU300" s="55" t="n"/>
      <c r="AV300" s="55" t="n"/>
      <c r="AW300" s="55" t="n"/>
      <c r="AX300" s="55" t="n"/>
      <c r="AY300" s="55" t="n"/>
      <c r="AZ300" s="55" t="n"/>
      <c r="BA300" s="55" t="n"/>
      <c r="BB300" s="55" t="n"/>
      <c r="BC300" s="55" t="n"/>
    </row>
    <row r="301" ht="11.4" customHeight="1">
      <c r="A301" s="55" t="n"/>
      <c r="B301" s="483" t="n"/>
      <c r="C301" s="55" t="n"/>
      <c r="D301" s="55" t="n"/>
      <c r="E301" s="55" t="n"/>
      <c r="F301" s="55" t="n"/>
      <c r="G301" s="69" t="n"/>
      <c r="H301" s="69" t="n"/>
      <c r="I301" s="55" t="n"/>
      <c r="J301" s="55" t="n"/>
      <c r="K301" s="55" t="n"/>
      <c r="L301" s="55">
        <f>J301-K301</f>
        <v/>
      </c>
      <c r="M301" s="55" t="n"/>
      <c r="N301" s="55">
        <f>P301+Q301+R301+S301</f>
        <v/>
      </c>
      <c r="O301" s="57">
        <f>Q301+V301+Y301+AB301+AE301+AH301+AK301+AN301+AQ301+AT301+AW301+AZ301+BC301</f>
        <v/>
      </c>
      <c r="P301" s="58" t="n"/>
      <c r="Q301" s="59">
        <f>L301-S301-R301-P301</f>
        <v/>
      </c>
      <c r="R301" s="60" t="n"/>
      <c r="S301" s="61" t="n"/>
      <c r="T301" s="55" t="n"/>
      <c r="U301" s="55" t="n"/>
      <c r="V301" s="55" t="n"/>
      <c r="W301" s="55" t="n"/>
      <c r="X301" s="55" t="n"/>
      <c r="Y301" s="55" t="n"/>
      <c r="Z301" s="55" t="n"/>
      <c r="AA301" s="55" t="n"/>
      <c r="AB301" s="55" t="n"/>
      <c r="AC301" s="55" t="n"/>
      <c r="AD301" s="55" t="n"/>
      <c r="AE301" s="55" t="n"/>
      <c r="AF301" s="55" t="n"/>
      <c r="AG301" s="55" t="n"/>
      <c r="AH301" s="55" t="n"/>
      <c r="AI301" s="55" t="n"/>
      <c r="AJ301" s="55" t="n"/>
      <c r="AK301" s="55" t="n"/>
      <c r="AL301" s="55" t="n"/>
      <c r="AM301" s="55" t="n"/>
      <c r="AN301" s="55" t="n"/>
      <c r="AO301" s="55" t="n"/>
      <c r="AP301" s="55" t="n"/>
      <c r="AQ301" s="55" t="n"/>
      <c r="AR301" s="55" t="n"/>
      <c r="AS301" s="55" t="n"/>
      <c r="AT301" s="55" t="n"/>
      <c r="AU301" s="55" t="n"/>
      <c r="AV301" s="55" t="n"/>
      <c r="AW301" s="55" t="n"/>
      <c r="AX301" s="55" t="n"/>
      <c r="AY301" s="55" t="n"/>
      <c r="AZ301" s="55" t="n"/>
      <c r="BA301" s="55" t="n"/>
      <c r="BB301" s="55" t="n"/>
      <c r="BC301" s="55" t="n"/>
    </row>
    <row r="302" ht="11.4" customHeight="1">
      <c r="A302" s="55" t="n"/>
      <c r="B302" s="483" t="n"/>
      <c r="C302" s="55" t="n"/>
      <c r="D302" s="55" t="n"/>
      <c r="E302" s="55" t="n"/>
      <c r="F302" s="55" t="n"/>
      <c r="G302" s="69" t="n"/>
      <c r="H302" s="69" t="n"/>
      <c r="I302" s="55" t="n"/>
      <c r="J302" s="55" t="n"/>
      <c r="K302" s="55" t="n"/>
      <c r="L302" s="55">
        <f>J302-K302</f>
        <v/>
      </c>
      <c r="M302" s="55" t="n"/>
      <c r="N302" s="55">
        <f>P302+Q302+R302+S302</f>
        <v/>
      </c>
      <c r="O302" s="57">
        <f>Q302+V302+Y302+AB302+AE302+AH302+AK302+AN302+AQ302+AT302+AW302+AZ302+BC302</f>
        <v/>
      </c>
      <c r="P302" s="58" t="n"/>
      <c r="Q302" s="59">
        <f>L302-S302-R302-P302</f>
        <v/>
      </c>
      <c r="R302" s="60" t="n"/>
      <c r="S302" s="61" t="n"/>
      <c r="T302" s="55" t="n"/>
      <c r="U302" s="55" t="n"/>
      <c r="V302" s="55" t="n"/>
      <c r="W302" s="55" t="n"/>
      <c r="X302" s="55" t="n"/>
      <c r="Y302" s="55" t="n"/>
      <c r="Z302" s="55" t="n"/>
      <c r="AA302" s="55" t="n"/>
      <c r="AB302" s="55" t="n"/>
      <c r="AC302" s="55" t="n"/>
      <c r="AD302" s="55" t="n"/>
      <c r="AE302" s="55" t="n"/>
      <c r="AF302" s="55" t="n"/>
      <c r="AG302" s="55" t="n"/>
      <c r="AH302" s="55" t="n"/>
      <c r="AI302" s="55" t="n"/>
      <c r="AJ302" s="55" t="n"/>
      <c r="AK302" s="55" t="n"/>
      <c r="AL302" s="55" t="n"/>
      <c r="AM302" s="55" t="n"/>
      <c r="AN302" s="55" t="n"/>
      <c r="AO302" s="55" t="n"/>
      <c r="AP302" s="55" t="n"/>
      <c r="AQ302" s="55" t="n"/>
      <c r="AR302" s="55" t="n"/>
      <c r="AS302" s="55" t="n"/>
      <c r="AT302" s="55" t="n"/>
      <c r="AU302" s="55" t="n"/>
      <c r="AV302" s="55" t="n"/>
      <c r="AW302" s="55" t="n"/>
      <c r="AX302" s="55" t="n"/>
      <c r="AY302" s="55" t="n"/>
      <c r="AZ302" s="55" t="n"/>
      <c r="BA302" s="55" t="n"/>
      <c r="BB302" s="55" t="n"/>
      <c r="BC302" s="55" t="n"/>
    </row>
    <row r="303" ht="11.4" customHeight="1">
      <c r="A303" s="55" t="n"/>
      <c r="B303" s="483" t="n"/>
      <c r="C303" s="55" t="n"/>
      <c r="D303" s="55" t="n"/>
      <c r="E303" s="55" t="n"/>
      <c r="F303" s="55" t="n"/>
      <c r="G303" s="69" t="n"/>
      <c r="H303" s="69" t="n"/>
      <c r="I303" s="55" t="n"/>
      <c r="J303" s="55" t="n"/>
      <c r="K303" s="55" t="n"/>
      <c r="L303" s="55">
        <f>J303-K303</f>
        <v/>
      </c>
      <c r="M303" s="55" t="n"/>
      <c r="N303" s="55">
        <f>P303+Q303+R303+S303</f>
        <v/>
      </c>
      <c r="O303" s="57">
        <f>Q303+V303+Y303+AB303+AE303+AH303+AK303+AN303+AQ303+AT303+AW303+AZ303+BC303</f>
        <v/>
      </c>
      <c r="P303" s="58" t="n"/>
      <c r="Q303" s="59">
        <f>L303-S303-R303-P303</f>
        <v/>
      </c>
      <c r="R303" s="60" t="n"/>
      <c r="S303" s="61" t="n"/>
      <c r="T303" s="55" t="n"/>
      <c r="U303" s="55" t="n"/>
      <c r="V303" s="55" t="n"/>
      <c r="W303" s="55" t="n"/>
      <c r="X303" s="55" t="n"/>
      <c r="Y303" s="55" t="n"/>
      <c r="Z303" s="55" t="n"/>
      <c r="AA303" s="55" t="n"/>
      <c r="AB303" s="55" t="n"/>
      <c r="AC303" s="55" t="n"/>
      <c r="AD303" s="55" t="n"/>
      <c r="AE303" s="55" t="n"/>
      <c r="AF303" s="55" t="n"/>
      <c r="AG303" s="55" t="n"/>
      <c r="AH303" s="55" t="n"/>
      <c r="AI303" s="55" t="n"/>
      <c r="AJ303" s="55" t="n"/>
      <c r="AK303" s="55" t="n"/>
      <c r="AL303" s="55" t="n"/>
      <c r="AM303" s="55" t="n"/>
      <c r="AN303" s="55" t="n"/>
      <c r="AO303" s="55" t="n"/>
      <c r="AP303" s="55" t="n"/>
      <c r="AQ303" s="55" t="n"/>
      <c r="AR303" s="55" t="n"/>
      <c r="AS303" s="55" t="n"/>
      <c r="AT303" s="55" t="n"/>
      <c r="AU303" s="55" t="n"/>
      <c r="AV303" s="55" t="n"/>
      <c r="AW303" s="55" t="n"/>
      <c r="AX303" s="55" t="n"/>
      <c r="AY303" s="55" t="n"/>
      <c r="AZ303" s="55" t="n"/>
      <c r="BA303" s="55" t="n"/>
      <c r="BB303" s="55" t="n"/>
      <c r="BC303" s="55" t="n"/>
    </row>
    <row r="304" ht="11.4" customHeight="1">
      <c r="A304" s="55" t="n"/>
      <c r="B304" s="483" t="n"/>
      <c r="C304" s="55" t="n"/>
      <c r="D304" s="55" t="n"/>
      <c r="E304" s="55" t="n"/>
      <c r="F304" s="55" t="n"/>
      <c r="G304" s="69" t="n"/>
      <c r="H304" s="69" t="n"/>
      <c r="I304" s="55" t="n"/>
      <c r="J304" s="55" t="n"/>
      <c r="K304" s="55" t="n"/>
      <c r="L304" s="55">
        <f>J304-K304</f>
        <v/>
      </c>
      <c r="M304" s="55" t="n"/>
      <c r="N304" s="55">
        <f>P304+Q304+R304+S304</f>
        <v/>
      </c>
      <c r="O304" s="57">
        <f>Q304+V304+Y304+AB304+AE304+AH304+AK304+AN304+AQ304+AT304+AW304+AZ304+BC304</f>
        <v/>
      </c>
      <c r="P304" s="58" t="n"/>
      <c r="Q304" s="59">
        <f>L304-S304-R304-P304</f>
        <v/>
      </c>
      <c r="R304" s="60" t="n"/>
      <c r="S304" s="61" t="n"/>
      <c r="T304" s="55" t="n"/>
      <c r="U304" s="55" t="n"/>
      <c r="V304" s="55" t="n"/>
      <c r="W304" s="55" t="n"/>
      <c r="X304" s="55" t="n"/>
      <c r="Y304" s="55" t="n"/>
      <c r="Z304" s="55" t="n"/>
      <c r="AA304" s="55" t="n"/>
      <c r="AB304" s="55" t="n"/>
      <c r="AC304" s="55" t="n"/>
      <c r="AD304" s="55" t="n"/>
      <c r="AE304" s="55" t="n"/>
      <c r="AF304" s="55" t="n"/>
      <c r="AG304" s="55" t="n"/>
      <c r="AH304" s="55" t="n"/>
      <c r="AI304" s="55" t="n"/>
      <c r="AJ304" s="55" t="n"/>
      <c r="AK304" s="55" t="n"/>
      <c r="AL304" s="55" t="n"/>
      <c r="AM304" s="55" t="n"/>
      <c r="AN304" s="55" t="n"/>
      <c r="AO304" s="55" t="n"/>
      <c r="AP304" s="55" t="n"/>
      <c r="AQ304" s="55" t="n"/>
      <c r="AR304" s="55" t="n"/>
      <c r="AS304" s="55" t="n"/>
      <c r="AT304" s="55" t="n"/>
      <c r="AU304" s="55" t="n"/>
      <c r="AV304" s="55" t="n"/>
      <c r="AW304" s="55" t="n"/>
      <c r="AX304" s="55" t="n"/>
      <c r="AY304" s="55" t="n"/>
      <c r="AZ304" s="55" t="n"/>
      <c r="BA304" s="55" t="n"/>
      <c r="BB304" s="55" t="n"/>
      <c r="BC304" s="55" t="n"/>
    </row>
    <row r="305" ht="11.4" customHeight="1">
      <c r="A305" s="55" t="n"/>
      <c r="B305" s="483" t="n"/>
      <c r="C305" s="55" t="n"/>
      <c r="D305" s="55" t="n"/>
      <c r="E305" s="55" t="n"/>
      <c r="F305" s="55" t="n"/>
      <c r="G305" s="69" t="n"/>
      <c r="H305" s="69" t="n"/>
      <c r="I305" s="55" t="n"/>
      <c r="J305" s="55" t="n"/>
      <c r="K305" s="55" t="n"/>
      <c r="L305" s="55">
        <f>J305-K305</f>
        <v/>
      </c>
      <c r="M305" s="55" t="n"/>
      <c r="N305" s="55">
        <f>P305+Q305+R305+S305</f>
        <v/>
      </c>
      <c r="O305" s="57">
        <f>Q305+V305+Y305+AB305+AE305+AH305+AK305+AN305+AQ305+AT305+AW305+AZ305+BC305</f>
        <v/>
      </c>
      <c r="P305" s="58" t="n"/>
      <c r="Q305" s="59">
        <f>L305-S305-R305-P305</f>
        <v/>
      </c>
      <c r="R305" s="60" t="n"/>
      <c r="S305" s="61" t="n"/>
      <c r="T305" s="55" t="n"/>
      <c r="U305" s="55" t="n"/>
      <c r="V305" s="55" t="n"/>
      <c r="W305" s="55" t="n"/>
      <c r="X305" s="55" t="n"/>
      <c r="Y305" s="55" t="n"/>
      <c r="Z305" s="55" t="n"/>
      <c r="AA305" s="55" t="n"/>
      <c r="AB305" s="55" t="n"/>
      <c r="AC305" s="55" t="n"/>
      <c r="AD305" s="55" t="n"/>
      <c r="AE305" s="55" t="n"/>
      <c r="AF305" s="55" t="n"/>
      <c r="AG305" s="55" t="n"/>
      <c r="AH305" s="55" t="n"/>
      <c r="AI305" s="55" t="n"/>
      <c r="AJ305" s="55" t="n"/>
      <c r="AK305" s="55" t="n"/>
      <c r="AL305" s="55" t="n"/>
      <c r="AM305" s="55" t="n"/>
      <c r="AN305" s="55" t="n"/>
      <c r="AO305" s="55" t="n"/>
      <c r="AP305" s="55" t="n"/>
      <c r="AQ305" s="55" t="n"/>
      <c r="AR305" s="55" t="n"/>
      <c r="AS305" s="55" t="n"/>
      <c r="AT305" s="55" t="n"/>
      <c r="AU305" s="55" t="n"/>
      <c r="AV305" s="55" t="n"/>
      <c r="AW305" s="55" t="n"/>
      <c r="AX305" s="55" t="n"/>
      <c r="AY305" s="55" t="n"/>
      <c r="AZ305" s="55" t="n"/>
      <c r="BA305" s="55" t="n"/>
      <c r="BB305" s="55" t="n"/>
      <c r="BC305" s="55" t="n"/>
    </row>
    <row r="306" ht="11.4" customHeight="1">
      <c r="A306" s="55" t="n"/>
      <c r="B306" s="483" t="n"/>
      <c r="C306" s="55" t="n"/>
      <c r="D306" s="55" t="n"/>
      <c r="E306" s="55" t="n"/>
      <c r="F306" s="55" t="n"/>
      <c r="G306" s="69" t="n"/>
      <c r="H306" s="69" t="n"/>
      <c r="I306" s="55" t="n"/>
      <c r="J306" s="55" t="n"/>
      <c r="K306" s="55" t="n"/>
      <c r="L306" s="55">
        <f>J306-K306</f>
        <v/>
      </c>
      <c r="M306" s="55" t="n"/>
      <c r="N306" s="55">
        <f>P306+Q306+R306+S306</f>
        <v/>
      </c>
      <c r="O306" s="57">
        <f>Q306+V306+Y306+AB306+AE306+AH306+AK306+AN306+AQ306+AT306+AW306+AZ306+BC306</f>
        <v/>
      </c>
      <c r="P306" s="58" t="n"/>
      <c r="Q306" s="59">
        <f>L306-S306-R306-P306</f>
        <v/>
      </c>
      <c r="R306" s="60" t="n"/>
      <c r="S306" s="61" t="n"/>
      <c r="T306" s="55" t="n"/>
      <c r="U306" s="55" t="n"/>
      <c r="V306" s="55" t="n"/>
      <c r="W306" s="55" t="n"/>
      <c r="X306" s="55" t="n"/>
      <c r="Y306" s="55" t="n"/>
      <c r="Z306" s="55" t="n"/>
      <c r="AA306" s="55" t="n"/>
      <c r="AB306" s="55" t="n"/>
      <c r="AC306" s="55" t="n"/>
      <c r="AD306" s="55" t="n"/>
      <c r="AE306" s="55" t="n"/>
      <c r="AF306" s="55" t="n"/>
      <c r="AG306" s="55" t="n"/>
      <c r="AH306" s="55" t="n"/>
      <c r="AI306" s="55" t="n"/>
      <c r="AJ306" s="55" t="n"/>
      <c r="AK306" s="55" t="n"/>
      <c r="AL306" s="55" t="n"/>
      <c r="AM306" s="55" t="n"/>
      <c r="AN306" s="55" t="n"/>
      <c r="AO306" s="55" t="n"/>
      <c r="AP306" s="55" t="n"/>
      <c r="AQ306" s="55" t="n"/>
      <c r="AR306" s="55" t="n"/>
      <c r="AS306" s="55" t="n"/>
      <c r="AT306" s="55" t="n"/>
      <c r="AU306" s="55" t="n"/>
      <c r="AV306" s="55" t="n"/>
      <c r="AW306" s="55" t="n"/>
      <c r="AX306" s="55" t="n"/>
      <c r="AY306" s="55" t="n"/>
      <c r="AZ306" s="55" t="n"/>
      <c r="BA306" s="55" t="n"/>
      <c r="BB306" s="55" t="n"/>
      <c r="BC306" s="55" t="n"/>
    </row>
    <row r="307" ht="11.4" customHeight="1">
      <c r="A307" s="55" t="n"/>
      <c r="B307" s="483" t="n"/>
      <c r="C307" s="55" t="n"/>
      <c r="D307" s="55" t="n"/>
      <c r="E307" s="55" t="n"/>
      <c r="F307" s="55" t="n"/>
      <c r="G307" s="69" t="n"/>
      <c r="H307" s="69" t="n"/>
      <c r="I307" s="55" t="n"/>
      <c r="J307" s="55" t="n"/>
      <c r="K307" s="55" t="n"/>
      <c r="L307" s="55">
        <f>J307-K307</f>
        <v/>
      </c>
      <c r="M307" s="55" t="n"/>
      <c r="N307" s="55">
        <f>P307+Q307+R307+S307</f>
        <v/>
      </c>
      <c r="O307" s="57">
        <f>Q307+V307+Y307+AB307+AE307+AH307+AK307+AN307+AQ307+AT307+AW307+AZ307+BC307</f>
        <v/>
      </c>
      <c r="P307" s="58" t="n"/>
      <c r="Q307" s="59">
        <f>L307-S307-R307-P307</f>
        <v/>
      </c>
      <c r="R307" s="60" t="n"/>
      <c r="S307" s="61" t="n"/>
      <c r="T307" s="55" t="n"/>
      <c r="U307" s="55" t="n"/>
      <c r="V307" s="55" t="n"/>
      <c r="W307" s="55" t="n"/>
      <c r="X307" s="55" t="n"/>
      <c r="Y307" s="55" t="n"/>
      <c r="Z307" s="55" t="n"/>
      <c r="AA307" s="55" t="n"/>
      <c r="AB307" s="55" t="n"/>
      <c r="AC307" s="55" t="n"/>
      <c r="AD307" s="55" t="n"/>
      <c r="AE307" s="55" t="n"/>
      <c r="AF307" s="55" t="n"/>
      <c r="AG307" s="55" t="n"/>
      <c r="AH307" s="55" t="n"/>
      <c r="AI307" s="55" t="n"/>
      <c r="AJ307" s="55" t="n"/>
      <c r="AK307" s="55" t="n"/>
      <c r="AL307" s="55" t="n"/>
      <c r="AM307" s="55" t="n"/>
      <c r="AN307" s="55" t="n"/>
      <c r="AO307" s="55" t="n"/>
      <c r="AP307" s="55" t="n"/>
      <c r="AQ307" s="55" t="n"/>
      <c r="AR307" s="55" t="n"/>
      <c r="AS307" s="55" t="n"/>
      <c r="AT307" s="55" t="n"/>
      <c r="AU307" s="55" t="n"/>
      <c r="AV307" s="55" t="n"/>
      <c r="AW307" s="55" t="n"/>
      <c r="AX307" s="55" t="n"/>
      <c r="AY307" s="55" t="n"/>
      <c r="AZ307" s="55" t="n"/>
      <c r="BA307" s="55" t="n"/>
      <c r="BB307" s="55" t="n"/>
      <c r="BC307" s="55" t="n"/>
    </row>
    <row r="308" ht="11.4" customHeight="1">
      <c r="A308" s="55" t="n"/>
      <c r="B308" s="483" t="n"/>
      <c r="C308" s="55" t="n"/>
      <c r="D308" s="55" t="n"/>
      <c r="E308" s="55" t="n"/>
      <c r="F308" s="55" t="n"/>
      <c r="G308" s="69" t="n"/>
      <c r="H308" s="69" t="n"/>
      <c r="I308" s="55" t="n"/>
      <c r="J308" s="55" t="n"/>
      <c r="K308" s="55" t="n"/>
      <c r="L308" s="55">
        <f>J308-K308</f>
        <v/>
      </c>
      <c r="M308" s="55" t="n"/>
      <c r="N308" s="55">
        <f>P308+Q308+R308+S308</f>
        <v/>
      </c>
      <c r="O308" s="57">
        <f>Q308+V308+Y308+AB308+AE308+AH308+AK308+AN308+AQ308+AT308+AW308+AZ308+BC308</f>
        <v/>
      </c>
      <c r="P308" s="58" t="n"/>
      <c r="Q308" s="59">
        <f>L308-S308-R308-P308</f>
        <v/>
      </c>
      <c r="R308" s="60" t="n"/>
      <c r="S308" s="61" t="n"/>
      <c r="T308" s="55" t="n"/>
      <c r="U308" s="55" t="n"/>
      <c r="V308" s="55" t="n"/>
      <c r="W308" s="55" t="n"/>
      <c r="X308" s="55" t="n"/>
      <c r="Y308" s="55" t="n"/>
      <c r="Z308" s="55" t="n"/>
      <c r="AA308" s="55" t="n"/>
      <c r="AB308" s="55" t="n"/>
      <c r="AC308" s="55" t="n"/>
      <c r="AD308" s="55" t="n"/>
      <c r="AE308" s="55" t="n"/>
      <c r="AF308" s="55" t="n"/>
      <c r="AG308" s="55" t="n"/>
      <c r="AH308" s="55" t="n"/>
      <c r="AI308" s="55" t="n"/>
      <c r="AJ308" s="55" t="n"/>
      <c r="AK308" s="55" t="n"/>
      <c r="AL308" s="55" t="n"/>
      <c r="AM308" s="55" t="n"/>
      <c r="AN308" s="55" t="n"/>
      <c r="AO308" s="55" t="n"/>
      <c r="AP308" s="55" t="n"/>
      <c r="AQ308" s="55" t="n"/>
      <c r="AR308" s="55" t="n"/>
      <c r="AS308" s="55" t="n"/>
      <c r="AT308" s="55" t="n"/>
      <c r="AU308" s="55" t="n"/>
      <c r="AV308" s="55" t="n"/>
      <c r="AW308" s="55" t="n"/>
      <c r="AX308" s="55" t="n"/>
      <c r="AY308" s="55" t="n"/>
      <c r="AZ308" s="55" t="n"/>
      <c r="BA308" s="55" t="n"/>
      <c r="BB308" s="55" t="n"/>
      <c r="BC308" s="55" t="n"/>
    </row>
    <row r="309" ht="11.4" customHeight="1">
      <c r="A309" s="55" t="n"/>
      <c r="B309" s="483" t="n"/>
      <c r="C309" s="55" t="n"/>
      <c r="D309" s="55" t="n"/>
      <c r="E309" s="55" t="n"/>
      <c r="F309" s="55" t="n"/>
      <c r="G309" s="69" t="n"/>
      <c r="H309" s="69" t="n"/>
      <c r="I309" s="55" t="n"/>
      <c r="J309" s="55" t="n"/>
      <c r="K309" s="55" t="n"/>
      <c r="L309" s="55">
        <f>J309-K309</f>
        <v/>
      </c>
      <c r="M309" s="55" t="n"/>
      <c r="N309" s="55">
        <f>P309+Q309+R309+S309</f>
        <v/>
      </c>
      <c r="O309" s="57">
        <f>Q309+V309+Y309+AB309+AE309+AH309+AK309+AN309+AQ309+AT309+AW309+AZ309+BC309</f>
        <v/>
      </c>
      <c r="P309" s="58" t="n"/>
      <c r="Q309" s="59">
        <f>L309-S309-R309-P309</f>
        <v/>
      </c>
      <c r="R309" s="60" t="n"/>
      <c r="S309" s="61" t="n"/>
      <c r="T309" s="55" t="n"/>
      <c r="U309" s="55" t="n"/>
      <c r="V309" s="55" t="n"/>
      <c r="W309" s="55" t="n"/>
      <c r="X309" s="55" t="n"/>
      <c r="Y309" s="55" t="n"/>
      <c r="Z309" s="55" t="n"/>
      <c r="AA309" s="55" t="n"/>
      <c r="AB309" s="55" t="n"/>
      <c r="AC309" s="55" t="n"/>
      <c r="AD309" s="55" t="n"/>
      <c r="AE309" s="55" t="n"/>
      <c r="AF309" s="55" t="n"/>
      <c r="AG309" s="55" t="n"/>
      <c r="AH309" s="55" t="n"/>
      <c r="AI309" s="55" t="n"/>
      <c r="AJ309" s="55" t="n"/>
      <c r="AK309" s="55" t="n"/>
      <c r="AL309" s="55" t="n"/>
      <c r="AM309" s="55" t="n"/>
      <c r="AN309" s="55" t="n"/>
      <c r="AO309" s="55" t="n"/>
      <c r="AP309" s="55" t="n"/>
      <c r="AQ309" s="55" t="n"/>
      <c r="AR309" s="55" t="n"/>
      <c r="AS309" s="55" t="n"/>
      <c r="AT309" s="55" t="n"/>
      <c r="AU309" s="55" t="n"/>
      <c r="AV309" s="55" t="n"/>
      <c r="AW309" s="55" t="n"/>
      <c r="AX309" s="55" t="n"/>
      <c r="AY309" s="55" t="n"/>
      <c r="AZ309" s="55" t="n"/>
      <c r="BA309" s="55" t="n"/>
      <c r="BB309" s="55" t="n"/>
      <c r="BC309" s="55" t="n"/>
    </row>
    <row r="310" ht="11.4" customHeight="1">
      <c r="A310" s="55" t="n"/>
      <c r="B310" s="483" t="n"/>
      <c r="C310" s="55" t="n"/>
      <c r="D310" s="55" t="n"/>
      <c r="E310" s="55" t="n"/>
      <c r="F310" s="55" t="n"/>
      <c r="G310" s="69" t="n"/>
      <c r="H310" s="69" t="n"/>
      <c r="I310" s="55" t="n"/>
      <c r="J310" s="55" t="n"/>
      <c r="K310" s="55" t="n"/>
      <c r="L310" s="55">
        <f>J310-K310</f>
        <v/>
      </c>
      <c r="M310" s="55" t="n"/>
      <c r="N310" s="55">
        <f>P310+Q310+R310+S310</f>
        <v/>
      </c>
      <c r="O310" s="57">
        <f>Q310+V310+Y310+AB310+AE310+AH310+AK310+AN310+AQ310+AT310+AW310+AZ310+BC310</f>
        <v/>
      </c>
      <c r="P310" s="58" t="n"/>
      <c r="Q310" s="59">
        <f>L310-S310-R310-P310</f>
        <v/>
      </c>
      <c r="R310" s="60" t="n"/>
      <c r="S310" s="61" t="n"/>
      <c r="T310" s="55" t="n"/>
      <c r="U310" s="55" t="n"/>
      <c r="V310" s="55" t="n"/>
      <c r="W310" s="55" t="n"/>
      <c r="X310" s="55" t="n"/>
      <c r="Y310" s="55" t="n"/>
      <c r="Z310" s="55" t="n"/>
      <c r="AA310" s="55" t="n"/>
      <c r="AB310" s="55" t="n"/>
      <c r="AC310" s="55" t="n"/>
      <c r="AD310" s="55" t="n"/>
      <c r="AE310" s="55" t="n"/>
      <c r="AF310" s="55" t="n"/>
      <c r="AG310" s="55" t="n"/>
      <c r="AH310" s="55" t="n"/>
      <c r="AI310" s="55" t="n"/>
      <c r="AJ310" s="55" t="n"/>
      <c r="AK310" s="55" t="n"/>
      <c r="AL310" s="55" t="n"/>
      <c r="AM310" s="55" t="n"/>
      <c r="AN310" s="55" t="n"/>
      <c r="AO310" s="55" t="n"/>
      <c r="AP310" s="55" t="n"/>
      <c r="AQ310" s="55" t="n"/>
      <c r="AR310" s="55" t="n"/>
      <c r="AS310" s="55" t="n"/>
      <c r="AT310" s="55" t="n"/>
      <c r="AU310" s="55" t="n"/>
      <c r="AV310" s="55" t="n"/>
      <c r="AW310" s="55" t="n"/>
      <c r="AX310" s="55" t="n"/>
      <c r="AY310" s="55" t="n"/>
      <c r="AZ310" s="55" t="n"/>
      <c r="BA310" s="55" t="n"/>
      <c r="BB310" s="55" t="n"/>
      <c r="BC310" s="55" t="n"/>
    </row>
    <row r="311" ht="11.4" customHeight="1">
      <c r="A311" s="55" t="n"/>
      <c r="B311" s="483" t="n"/>
      <c r="C311" s="55" t="n"/>
      <c r="D311" s="55" t="n"/>
      <c r="E311" s="55" t="n"/>
      <c r="F311" s="55" t="n"/>
      <c r="G311" s="69" t="n"/>
      <c r="H311" s="69" t="n"/>
      <c r="I311" s="55" t="n"/>
      <c r="J311" s="55" t="n"/>
      <c r="K311" s="55" t="n"/>
      <c r="L311" s="55">
        <f>J311-K311</f>
        <v/>
      </c>
      <c r="M311" s="55" t="n"/>
      <c r="N311" s="55">
        <f>P311+Q311+R311+S311</f>
        <v/>
      </c>
      <c r="O311" s="57">
        <f>Q311+V311+Y311+AB311+AE311+AH311+AK311+AN311+AQ311+AT311+AW311+AZ311+BC311</f>
        <v/>
      </c>
      <c r="P311" s="58" t="n"/>
      <c r="Q311" s="59">
        <f>L311-S311-R311-P311</f>
        <v/>
      </c>
      <c r="R311" s="60" t="n"/>
      <c r="S311" s="61" t="n"/>
      <c r="T311" s="55" t="n"/>
      <c r="U311" s="55" t="n"/>
      <c r="V311" s="55" t="n"/>
      <c r="W311" s="55" t="n"/>
      <c r="X311" s="55" t="n"/>
      <c r="Y311" s="55" t="n"/>
      <c r="Z311" s="55" t="n"/>
      <c r="AA311" s="55" t="n"/>
      <c r="AB311" s="55" t="n"/>
      <c r="AC311" s="55" t="n"/>
      <c r="AD311" s="55" t="n"/>
      <c r="AE311" s="55" t="n"/>
      <c r="AF311" s="55" t="n"/>
      <c r="AG311" s="55" t="n"/>
      <c r="AH311" s="55" t="n"/>
      <c r="AI311" s="55" t="n"/>
      <c r="AJ311" s="55" t="n"/>
      <c r="AK311" s="55" t="n"/>
      <c r="AL311" s="55" t="n"/>
      <c r="AM311" s="55" t="n"/>
      <c r="AN311" s="55" t="n"/>
      <c r="AO311" s="55" t="n"/>
      <c r="AP311" s="55" t="n"/>
      <c r="AQ311" s="55" t="n"/>
      <c r="AR311" s="55" t="n"/>
      <c r="AS311" s="55" t="n"/>
      <c r="AT311" s="55" t="n"/>
      <c r="AU311" s="55" t="n"/>
      <c r="AV311" s="55" t="n"/>
      <c r="AW311" s="55" t="n"/>
      <c r="AX311" s="55" t="n"/>
      <c r="AY311" s="55" t="n"/>
      <c r="AZ311" s="55" t="n"/>
      <c r="BA311" s="55" t="n"/>
      <c r="BB311" s="55" t="n"/>
      <c r="BC311" s="55" t="n"/>
    </row>
    <row r="312" ht="11.4" customHeight="1">
      <c r="A312" s="55" t="n"/>
      <c r="B312" s="483" t="n"/>
      <c r="C312" s="55" t="n"/>
      <c r="D312" s="55" t="n"/>
      <c r="E312" s="55" t="n"/>
      <c r="F312" s="55" t="n"/>
      <c r="G312" s="69" t="n"/>
      <c r="H312" s="69" t="n"/>
      <c r="I312" s="55" t="n"/>
      <c r="J312" s="55" t="n"/>
      <c r="K312" s="55" t="n"/>
      <c r="L312" s="55">
        <f>J312-K312</f>
        <v/>
      </c>
      <c r="M312" s="55" t="n"/>
      <c r="N312" s="55">
        <f>P312+Q312+R312+S312</f>
        <v/>
      </c>
      <c r="O312" s="57">
        <f>Q312+V312+Y312+AB312+AE312+AH312+AK312+AN312+AQ312+AT312+AW312+AZ312+BC312</f>
        <v/>
      </c>
      <c r="P312" s="58" t="n"/>
      <c r="Q312" s="59">
        <f>L312-S312-R312-P312</f>
        <v/>
      </c>
      <c r="R312" s="60" t="n"/>
      <c r="S312" s="61" t="n"/>
      <c r="T312" s="55" t="n"/>
      <c r="U312" s="55" t="n"/>
      <c r="V312" s="55" t="n"/>
      <c r="W312" s="55" t="n"/>
      <c r="X312" s="55" t="n"/>
      <c r="Y312" s="55" t="n"/>
      <c r="Z312" s="55" t="n"/>
      <c r="AA312" s="55" t="n"/>
      <c r="AB312" s="55" t="n"/>
      <c r="AC312" s="55" t="n"/>
      <c r="AD312" s="55" t="n"/>
      <c r="AE312" s="55" t="n"/>
      <c r="AF312" s="55" t="n"/>
      <c r="AG312" s="55" t="n"/>
      <c r="AH312" s="55" t="n"/>
      <c r="AI312" s="55" t="n"/>
      <c r="AJ312" s="55" t="n"/>
      <c r="AK312" s="55" t="n"/>
      <c r="AL312" s="55" t="n"/>
      <c r="AM312" s="55" t="n"/>
      <c r="AN312" s="55" t="n"/>
      <c r="AO312" s="55" t="n"/>
      <c r="AP312" s="55" t="n"/>
      <c r="AQ312" s="55" t="n"/>
      <c r="AR312" s="55" t="n"/>
      <c r="AS312" s="55" t="n"/>
      <c r="AT312" s="55" t="n"/>
      <c r="AU312" s="55" t="n"/>
      <c r="AV312" s="55" t="n"/>
      <c r="AW312" s="55" t="n"/>
      <c r="AX312" s="55" t="n"/>
      <c r="AY312" s="55" t="n"/>
      <c r="AZ312" s="55" t="n"/>
      <c r="BA312" s="55" t="n"/>
      <c r="BB312" s="55" t="n"/>
      <c r="BC312" s="55" t="n"/>
    </row>
    <row r="313" ht="11.4" customHeight="1">
      <c r="A313" s="55" t="n"/>
      <c r="B313" s="483" t="n"/>
      <c r="C313" s="55" t="n"/>
      <c r="D313" s="55" t="n"/>
      <c r="E313" s="55" t="n"/>
      <c r="F313" s="55" t="n"/>
      <c r="G313" s="69" t="n"/>
      <c r="H313" s="69" t="n"/>
      <c r="I313" s="55" t="n"/>
      <c r="J313" s="55" t="n"/>
      <c r="K313" s="55" t="n"/>
      <c r="L313" s="55">
        <f>J313-K313</f>
        <v/>
      </c>
      <c r="M313" s="55" t="n"/>
      <c r="N313" s="55">
        <f>P313+Q313+R313+S313</f>
        <v/>
      </c>
      <c r="O313" s="57">
        <f>Q313+V313+Y313+AB313+AE313+AH313+AK313+AN313+AQ313+AT313+AW313+AZ313+BC313</f>
        <v/>
      </c>
      <c r="P313" s="58" t="n"/>
      <c r="Q313" s="59">
        <f>L313-S313-R313-P313</f>
        <v/>
      </c>
      <c r="R313" s="60" t="n"/>
      <c r="S313" s="61" t="n"/>
      <c r="T313" s="55" t="n"/>
      <c r="U313" s="55" t="n"/>
      <c r="V313" s="55" t="n"/>
      <c r="W313" s="55" t="n"/>
      <c r="X313" s="55" t="n"/>
      <c r="Y313" s="55" t="n"/>
      <c r="Z313" s="55" t="n"/>
      <c r="AA313" s="55" t="n"/>
      <c r="AB313" s="55" t="n"/>
      <c r="AC313" s="55" t="n"/>
      <c r="AD313" s="55" t="n"/>
      <c r="AE313" s="55" t="n"/>
      <c r="AF313" s="55" t="n"/>
      <c r="AG313" s="55" t="n"/>
      <c r="AH313" s="55" t="n"/>
      <c r="AI313" s="55" t="n"/>
      <c r="AJ313" s="55" t="n"/>
      <c r="AK313" s="55" t="n"/>
      <c r="AL313" s="55" t="n"/>
      <c r="AM313" s="55" t="n"/>
      <c r="AN313" s="55" t="n"/>
      <c r="AO313" s="55" t="n"/>
      <c r="AP313" s="55" t="n"/>
      <c r="AQ313" s="55" t="n"/>
      <c r="AR313" s="55" t="n"/>
      <c r="AS313" s="55" t="n"/>
      <c r="AT313" s="55" t="n"/>
      <c r="AU313" s="55" t="n"/>
      <c r="AV313" s="55" t="n"/>
      <c r="AW313" s="55" t="n"/>
      <c r="AX313" s="55" t="n"/>
      <c r="AY313" s="55" t="n"/>
      <c r="AZ313" s="55" t="n"/>
      <c r="BA313" s="55" t="n"/>
      <c r="BB313" s="55" t="n"/>
      <c r="BC313" s="55" t="n"/>
    </row>
    <row r="314" ht="11.4" customHeight="1">
      <c r="A314" s="55" t="n"/>
      <c r="B314" s="483" t="n"/>
      <c r="C314" s="55" t="n"/>
      <c r="D314" s="55" t="n"/>
      <c r="E314" s="55" t="n"/>
      <c r="F314" s="55" t="n"/>
      <c r="G314" s="69" t="n"/>
      <c r="H314" s="69" t="n"/>
      <c r="I314" s="55" t="n"/>
      <c r="J314" s="55" t="n"/>
      <c r="K314" s="55" t="n"/>
      <c r="L314" s="55">
        <f>J314-K314</f>
        <v/>
      </c>
      <c r="M314" s="55" t="n"/>
      <c r="N314" s="55">
        <f>P314+Q314+R314+S314</f>
        <v/>
      </c>
      <c r="O314" s="57">
        <f>Q314+V314+Y314+AB314+AE314+AH314+AK314+AN314+AQ314+AT314+AW314+AZ314+BC314</f>
        <v/>
      </c>
      <c r="P314" s="58" t="n"/>
      <c r="Q314" s="59">
        <f>L314-S314-R314-P314</f>
        <v/>
      </c>
      <c r="R314" s="60" t="n"/>
      <c r="S314" s="61" t="n"/>
      <c r="T314" s="55" t="n"/>
      <c r="U314" s="55" t="n"/>
      <c r="V314" s="55" t="n"/>
      <c r="W314" s="55" t="n"/>
      <c r="X314" s="55" t="n"/>
      <c r="Y314" s="55" t="n"/>
      <c r="Z314" s="55" t="n"/>
      <c r="AA314" s="55" t="n"/>
      <c r="AB314" s="55" t="n"/>
      <c r="AC314" s="55" t="n"/>
      <c r="AD314" s="55" t="n"/>
      <c r="AE314" s="55" t="n"/>
      <c r="AF314" s="55" t="n"/>
      <c r="AG314" s="55" t="n"/>
      <c r="AH314" s="55" t="n"/>
      <c r="AI314" s="55" t="n"/>
      <c r="AJ314" s="55" t="n"/>
      <c r="AK314" s="55" t="n"/>
      <c r="AL314" s="55" t="n"/>
      <c r="AM314" s="55" t="n"/>
      <c r="AN314" s="55" t="n"/>
      <c r="AO314" s="55" t="n"/>
      <c r="AP314" s="55" t="n"/>
      <c r="AQ314" s="55" t="n"/>
      <c r="AR314" s="55" t="n"/>
      <c r="AS314" s="55" t="n"/>
      <c r="AT314" s="55" t="n"/>
      <c r="AU314" s="55" t="n"/>
      <c r="AV314" s="55" t="n"/>
      <c r="AW314" s="55" t="n"/>
      <c r="AX314" s="55" t="n"/>
      <c r="AY314" s="55" t="n"/>
      <c r="AZ314" s="55" t="n"/>
      <c r="BA314" s="55" t="n"/>
      <c r="BB314" s="55" t="n"/>
      <c r="BC314" s="55" t="n"/>
    </row>
    <row r="315" ht="11.4" customHeight="1">
      <c r="A315" s="55" t="n"/>
      <c r="B315" s="483" t="n"/>
      <c r="C315" s="55" t="n"/>
      <c r="D315" s="55" t="n"/>
      <c r="E315" s="55" t="n"/>
      <c r="F315" s="55" t="n"/>
      <c r="G315" s="69" t="n"/>
      <c r="H315" s="69" t="n"/>
      <c r="I315" s="55" t="n"/>
      <c r="J315" s="55" t="n"/>
      <c r="K315" s="55" t="n"/>
      <c r="L315" s="55">
        <f>J315-K315</f>
        <v/>
      </c>
      <c r="M315" s="55" t="n"/>
      <c r="N315" s="55">
        <f>P315+Q315+R315+S315</f>
        <v/>
      </c>
      <c r="O315" s="57">
        <f>Q315+V315+Y315+AB315+AE315+AH315+AK315+AN315+AQ315+AT315+AW315+AZ315+BC315</f>
        <v/>
      </c>
      <c r="P315" s="58" t="n"/>
      <c r="Q315" s="59">
        <f>L315-S315-R315-P315</f>
        <v/>
      </c>
      <c r="R315" s="60" t="n"/>
      <c r="S315" s="61" t="n"/>
      <c r="T315" s="55" t="n"/>
      <c r="U315" s="55" t="n"/>
      <c r="V315" s="55" t="n"/>
      <c r="W315" s="55" t="n"/>
      <c r="X315" s="55" t="n"/>
      <c r="Y315" s="55" t="n"/>
      <c r="Z315" s="55" t="n"/>
      <c r="AA315" s="55" t="n"/>
      <c r="AB315" s="55" t="n"/>
      <c r="AC315" s="55" t="n"/>
      <c r="AD315" s="55" t="n"/>
      <c r="AE315" s="55" t="n"/>
      <c r="AF315" s="55" t="n"/>
      <c r="AG315" s="55" t="n"/>
      <c r="AH315" s="55" t="n"/>
      <c r="AI315" s="55" t="n"/>
      <c r="AJ315" s="55" t="n"/>
      <c r="AK315" s="55" t="n"/>
      <c r="AL315" s="55" t="n"/>
      <c r="AM315" s="55" t="n"/>
      <c r="AN315" s="55" t="n"/>
      <c r="AO315" s="55" t="n"/>
      <c r="AP315" s="55" t="n"/>
      <c r="AQ315" s="55" t="n"/>
      <c r="AR315" s="55" t="n"/>
      <c r="AS315" s="55" t="n"/>
      <c r="AT315" s="55" t="n"/>
      <c r="AU315" s="55" t="n"/>
      <c r="AV315" s="55" t="n"/>
      <c r="AW315" s="55" t="n"/>
      <c r="AX315" s="55" t="n"/>
      <c r="AY315" s="55" t="n"/>
      <c r="AZ315" s="55" t="n"/>
      <c r="BA315" s="55" t="n"/>
      <c r="BB315" s="55" t="n"/>
      <c r="BC315" s="55" t="n"/>
    </row>
    <row r="316" ht="11.4" customHeight="1">
      <c r="A316" s="55" t="n"/>
      <c r="B316" s="483" t="n"/>
      <c r="C316" s="55" t="n"/>
      <c r="D316" s="55" t="n"/>
      <c r="E316" s="55" t="n"/>
      <c r="F316" s="55" t="n"/>
      <c r="G316" s="69" t="n"/>
      <c r="H316" s="69" t="n"/>
      <c r="I316" s="55" t="n"/>
      <c r="J316" s="55" t="n"/>
      <c r="K316" s="55" t="n"/>
      <c r="L316" s="55">
        <f>J316-K316</f>
        <v/>
      </c>
      <c r="M316" s="55" t="n"/>
      <c r="N316" s="55">
        <f>P316+Q316+R316+S316</f>
        <v/>
      </c>
      <c r="O316" s="57">
        <f>Q316+V316+Y316+AB316+AE316+AH316+AK316+AN316+AQ316+AT316+AW316+AZ316+BC316</f>
        <v/>
      </c>
      <c r="P316" s="58" t="n"/>
      <c r="Q316" s="59">
        <f>L316-S316-R316-P316</f>
        <v/>
      </c>
      <c r="R316" s="60" t="n"/>
      <c r="S316" s="61" t="n"/>
      <c r="T316" s="55" t="n"/>
      <c r="U316" s="55" t="n"/>
      <c r="V316" s="55" t="n"/>
      <c r="W316" s="55" t="n"/>
      <c r="X316" s="55" t="n"/>
      <c r="Y316" s="55" t="n"/>
      <c r="Z316" s="55" t="n"/>
      <c r="AA316" s="55" t="n"/>
      <c r="AB316" s="55" t="n"/>
      <c r="AC316" s="55" t="n"/>
      <c r="AD316" s="55" t="n"/>
      <c r="AE316" s="55" t="n"/>
      <c r="AF316" s="55" t="n"/>
      <c r="AG316" s="55" t="n"/>
      <c r="AH316" s="55" t="n"/>
      <c r="AI316" s="55" t="n"/>
      <c r="AJ316" s="55" t="n"/>
      <c r="AK316" s="55" t="n"/>
      <c r="AL316" s="55" t="n"/>
      <c r="AM316" s="55" t="n"/>
      <c r="AN316" s="55" t="n"/>
      <c r="AO316" s="55" t="n"/>
      <c r="AP316" s="55" t="n"/>
      <c r="AQ316" s="55" t="n"/>
      <c r="AR316" s="55" t="n"/>
      <c r="AS316" s="55" t="n"/>
      <c r="AT316" s="55" t="n"/>
      <c r="AU316" s="55" t="n"/>
      <c r="AV316" s="55" t="n"/>
      <c r="AW316" s="55" t="n"/>
      <c r="AX316" s="55" t="n"/>
      <c r="AY316" s="55" t="n"/>
      <c r="AZ316" s="55" t="n"/>
      <c r="BA316" s="55" t="n"/>
      <c r="BB316" s="55" t="n"/>
      <c r="BC316" s="55" t="n"/>
    </row>
    <row r="317" ht="11.4" customHeight="1">
      <c r="A317" s="55" t="n"/>
      <c r="B317" s="483" t="n"/>
      <c r="C317" s="55" t="n"/>
      <c r="D317" s="55" t="n"/>
      <c r="E317" s="55" t="n"/>
      <c r="F317" s="55" t="n"/>
      <c r="G317" s="69" t="n"/>
      <c r="H317" s="69" t="n"/>
      <c r="I317" s="55" t="n"/>
      <c r="J317" s="55" t="n"/>
      <c r="K317" s="55" t="n"/>
      <c r="L317" s="55">
        <f>J317-K317</f>
        <v/>
      </c>
      <c r="M317" s="55" t="n"/>
      <c r="N317" s="55">
        <f>P317+Q317+R317+S317</f>
        <v/>
      </c>
      <c r="O317" s="57">
        <f>Q317+V317+Y317+AB317+AE317+AH317+AK317+AN317+AQ317+AT317+AW317+AZ317+BC317</f>
        <v/>
      </c>
      <c r="P317" s="58" t="n"/>
      <c r="Q317" s="59">
        <f>L317-S317-R317-P317</f>
        <v/>
      </c>
      <c r="R317" s="60" t="n"/>
      <c r="S317" s="61" t="n"/>
      <c r="T317" s="55" t="n"/>
      <c r="U317" s="55" t="n"/>
      <c r="V317" s="55" t="n"/>
      <c r="W317" s="55" t="n"/>
      <c r="X317" s="55" t="n"/>
      <c r="Y317" s="55" t="n"/>
      <c r="Z317" s="55" t="n"/>
      <c r="AA317" s="55" t="n"/>
      <c r="AB317" s="55" t="n"/>
      <c r="AC317" s="55" t="n"/>
      <c r="AD317" s="55" t="n"/>
      <c r="AE317" s="55" t="n"/>
      <c r="AF317" s="55" t="n"/>
      <c r="AG317" s="55" t="n"/>
      <c r="AH317" s="55" t="n"/>
      <c r="AI317" s="55" t="n"/>
      <c r="AJ317" s="55" t="n"/>
      <c r="AK317" s="55" t="n"/>
      <c r="AL317" s="55" t="n"/>
      <c r="AM317" s="55" t="n"/>
      <c r="AN317" s="55" t="n"/>
      <c r="AO317" s="55" t="n"/>
      <c r="AP317" s="55" t="n"/>
      <c r="AQ317" s="55" t="n"/>
      <c r="AR317" s="55" t="n"/>
      <c r="AS317" s="55" t="n"/>
      <c r="AT317" s="55" t="n"/>
      <c r="AU317" s="55" t="n"/>
      <c r="AV317" s="55" t="n"/>
      <c r="AW317" s="55" t="n"/>
      <c r="AX317" s="55" t="n"/>
      <c r="AY317" s="55" t="n"/>
      <c r="AZ317" s="55" t="n"/>
      <c r="BA317" s="55" t="n"/>
      <c r="BB317" s="55" t="n"/>
      <c r="BC317" s="55" t="n"/>
    </row>
    <row r="318" ht="11.4" customHeight="1">
      <c r="A318" s="55" t="n"/>
      <c r="B318" s="483" t="n"/>
      <c r="C318" s="55" t="n"/>
      <c r="D318" s="55" t="n"/>
      <c r="E318" s="55" t="n"/>
      <c r="F318" s="55" t="n"/>
      <c r="G318" s="69" t="n"/>
      <c r="H318" s="69" t="n"/>
      <c r="I318" s="55" t="n"/>
      <c r="J318" s="55" t="n"/>
      <c r="K318" s="55" t="n"/>
      <c r="L318" s="55">
        <f>J318-K318</f>
        <v/>
      </c>
      <c r="M318" s="55" t="n"/>
      <c r="N318" s="55">
        <f>P318+Q318+R318+S318</f>
        <v/>
      </c>
      <c r="O318" s="57">
        <f>Q318+V318+Y318+AB318+AE318+AH318+AK318+AN318+AQ318+AT318+AW318+AZ318+BC318</f>
        <v/>
      </c>
      <c r="P318" s="58" t="n"/>
      <c r="Q318" s="59">
        <f>L318-S318-R318-P318</f>
        <v/>
      </c>
      <c r="R318" s="60" t="n"/>
      <c r="S318" s="61" t="n"/>
      <c r="T318" s="55" t="n"/>
      <c r="U318" s="55" t="n"/>
      <c r="V318" s="55" t="n"/>
      <c r="W318" s="55" t="n"/>
      <c r="X318" s="55" t="n"/>
      <c r="Y318" s="55" t="n"/>
      <c r="Z318" s="55" t="n"/>
      <c r="AA318" s="55" t="n"/>
      <c r="AB318" s="55" t="n"/>
      <c r="AC318" s="55" t="n"/>
      <c r="AD318" s="55" t="n"/>
      <c r="AE318" s="55" t="n"/>
      <c r="AF318" s="55" t="n"/>
      <c r="AG318" s="55" t="n"/>
      <c r="AH318" s="55" t="n"/>
      <c r="AI318" s="55" t="n"/>
      <c r="AJ318" s="55" t="n"/>
      <c r="AK318" s="55" t="n"/>
      <c r="AL318" s="55" t="n"/>
      <c r="AM318" s="55" t="n"/>
      <c r="AN318" s="55" t="n"/>
      <c r="AO318" s="55" t="n"/>
      <c r="AP318" s="55" t="n"/>
      <c r="AQ318" s="55" t="n"/>
      <c r="AR318" s="55" t="n"/>
      <c r="AS318" s="55" t="n"/>
      <c r="AT318" s="55" t="n"/>
      <c r="AU318" s="55" t="n"/>
      <c r="AV318" s="55" t="n"/>
      <c r="AW318" s="55" t="n"/>
      <c r="AX318" s="55" t="n"/>
      <c r="AY318" s="55" t="n"/>
      <c r="AZ318" s="55" t="n"/>
      <c r="BA318" s="55" t="n"/>
      <c r="BB318" s="55" t="n"/>
      <c r="BC318" s="55" t="n"/>
    </row>
    <row r="319" ht="11.4" customHeight="1">
      <c r="A319" s="55" t="n"/>
      <c r="B319" s="483" t="n"/>
      <c r="C319" s="55" t="n"/>
      <c r="D319" s="55" t="n"/>
      <c r="E319" s="55" t="n"/>
      <c r="F319" s="55" t="n"/>
      <c r="G319" s="69" t="n"/>
      <c r="H319" s="69" t="n"/>
      <c r="I319" s="55" t="n"/>
      <c r="J319" s="55" t="n"/>
      <c r="K319" s="55" t="n"/>
      <c r="L319" s="55">
        <f>J319-K319</f>
        <v/>
      </c>
      <c r="M319" s="55" t="n"/>
      <c r="N319" s="55">
        <f>P319+Q319+R319+S319</f>
        <v/>
      </c>
      <c r="O319" s="57">
        <f>Q319+V319+Y319+AB319+AE319+AH319+AK319+AN319+AQ319+AT319+AW319+AZ319+BC319</f>
        <v/>
      </c>
      <c r="P319" s="58" t="n"/>
      <c r="Q319" s="59">
        <f>L319-S319-R319-P319</f>
        <v/>
      </c>
      <c r="R319" s="60" t="n"/>
      <c r="S319" s="61" t="n"/>
      <c r="T319" s="55" t="n"/>
      <c r="U319" s="55" t="n"/>
      <c r="V319" s="55" t="n"/>
      <c r="W319" s="55" t="n"/>
      <c r="X319" s="55" t="n"/>
      <c r="Y319" s="55" t="n"/>
      <c r="Z319" s="55" t="n"/>
      <c r="AA319" s="55" t="n"/>
      <c r="AB319" s="55" t="n"/>
      <c r="AC319" s="55" t="n"/>
      <c r="AD319" s="55" t="n"/>
      <c r="AE319" s="55" t="n"/>
      <c r="AF319" s="55" t="n"/>
      <c r="AG319" s="55" t="n"/>
      <c r="AH319" s="55" t="n"/>
      <c r="AI319" s="55" t="n"/>
      <c r="AJ319" s="55" t="n"/>
      <c r="AK319" s="55" t="n"/>
      <c r="AL319" s="55" t="n"/>
      <c r="AM319" s="55" t="n"/>
      <c r="AN319" s="55" t="n"/>
      <c r="AO319" s="55" t="n"/>
      <c r="AP319" s="55" t="n"/>
      <c r="AQ319" s="55" t="n"/>
      <c r="AR319" s="55" t="n"/>
      <c r="AS319" s="55" t="n"/>
      <c r="AT319" s="55" t="n"/>
      <c r="AU319" s="55" t="n"/>
      <c r="AV319" s="55" t="n"/>
      <c r="AW319" s="55" t="n"/>
      <c r="AX319" s="55" t="n"/>
      <c r="AY319" s="55" t="n"/>
      <c r="AZ319" s="55" t="n"/>
      <c r="BA319" s="55" t="n"/>
      <c r="BB319" s="55" t="n"/>
      <c r="BC319" s="55" t="n"/>
    </row>
    <row r="320" ht="11.4" customHeight="1">
      <c r="A320" s="55" t="n"/>
      <c r="B320" s="483" t="n"/>
      <c r="C320" s="55" t="n"/>
      <c r="D320" s="55" t="n"/>
      <c r="E320" s="55" t="n"/>
      <c r="F320" s="55" t="n"/>
      <c r="G320" s="69" t="n"/>
      <c r="H320" s="69" t="n"/>
      <c r="I320" s="55" t="n"/>
      <c r="J320" s="55" t="n"/>
      <c r="K320" s="55" t="n"/>
      <c r="L320" s="55">
        <f>J320-K320</f>
        <v/>
      </c>
      <c r="M320" s="55" t="n"/>
      <c r="N320" s="55">
        <f>P320+Q320+R320+S320</f>
        <v/>
      </c>
      <c r="O320" s="57">
        <f>Q320+V320+Y320+AB320+AE320+AH320+AK320+AN320+AQ320+AT320+AW320+AZ320+BC320</f>
        <v/>
      </c>
      <c r="P320" s="58" t="n"/>
      <c r="Q320" s="59">
        <f>L320-S320-R320-P320</f>
        <v/>
      </c>
      <c r="R320" s="60" t="n"/>
      <c r="S320" s="61" t="n"/>
      <c r="T320" s="55" t="n"/>
      <c r="U320" s="55" t="n"/>
      <c r="V320" s="55" t="n"/>
      <c r="W320" s="55" t="n"/>
      <c r="X320" s="55" t="n"/>
      <c r="Y320" s="55" t="n"/>
      <c r="Z320" s="55" t="n"/>
      <c r="AA320" s="55" t="n"/>
      <c r="AB320" s="55" t="n"/>
      <c r="AC320" s="55" t="n"/>
      <c r="AD320" s="55" t="n"/>
      <c r="AE320" s="55" t="n"/>
      <c r="AF320" s="55" t="n"/>
      <c r="AG320" s="55" t="n"/>
      <c r="AH320" s="55" t="n"/>
      <c r="AI320" s="55" t="n"/>
      <c r="AJ320" s="55" t="n"/>
      <c r="AK320" s="55" t="n"/>
      <c r="AL320" s="55" t="n"/>
      <c r="AM320" s="55" t="n"/>
      <c r="AN320" s="55" t="n"/>
      <c r="AO320" s="55" t="n"/>
      <c r="AP320" s="55" t="n"/>
      <c r="AQ320" s="55" t="n"/>
      <c r="AR320" s="55" t="n"/>
      <c r="AS320" s="55" t="n"/>
      <c r="AT320" s="55" t="n"/>
      <c r="AU320" s="55" t="n"/>
      <c r="AV320" s="55" t="n"/>
      <c r="AW320" s="55" t="n"/>
      <c r="AX320" s="55" t="n"/>
      <c r="AY320" s="55" t="n"/>
      <c r="AZ320" s="55" t="n"/>
      <c r="BA320" s="55" t="n"/>
      <c r="BB320" s="55" t="n"/>
      <c r="BC320" s="55" t="n"/>
    </row>
    <row r="321" ht="11.4" customHeight="1">
      <c r="A321" s="55" t="n"/>
      <c r="B321" s="483" t="n"/>
      <c r="C321" s="55" t="n"/>
      <c r="D321" s="55" t="n"/>
      <c r="E321" s="55" t="n"/>
      <c r="F321" s="55" t="n"/>
      <c r="G321" s="69" t="n"/>
      <c r="H321" s="69" t="n"/>
      <c r="I321" s="55" t="n"/>
      <c r="J321" s="55" t="n"/>
      <c r="K321" s="55" t="n"/>
      <c r="L321" s="55">
        <f>J321-K321</f>
        <v/>
      </c>
      <c r="M321" s="55" t="n"/>
      <c r="N321" s="55">
        <f>P321+Q321+R321+S321</f>
        <v/>
      </c>
      <c r="O321" s="57">
        <f>Q321+V321+Y321+AB321+AE321+AH321+AK321+AN321+AQ321+AT321+AW321+AZ321+BC321</f>
        <v/>
      </c>
      <c r="P321" s="58" t="n"/>
      <c r="Q321" s="59">
        <f>L321-S321-R321-P321</f>
        <v/>
      </c>
      <c r="R321" s="60" t="n"/>
      <c r="S321" s="61" t="n"/>
      <c r="T321" s="55" t="n"/>
      <c r="U321" s="55" t="n"/>
      <c r="V321" s="55" t="n"/>
      <c r="W321" s="55" t="n"/>
      <c r="X321" s="55" t="n"/>
      <c r="Y321" s="55" t="n"/>
      <c r="Z321" s="55" t="n"/>
      <c r="AA321" s="55" t="n"/>
      <c r="AB321" s="55" t="n"/>
      <c r="AC321" s="55" t="n"/>
      <c r="AD321" s="55" t="n"/>
      <c r="AE321" s="55" t="n"/>
      <c r="AF321" s="55" t="n"/>
      <c r="AG321" s="55" t="n"/>
      <c r="AH321" s="55" t="n"/>
      <c r="AI321" s="55" t="n"/>
      <c r="AJ321" s="55" t="n"/>
      <c r="AK321" s="55" t="n"/>
      <c r="AL321" s="55" t="n"/>
      <c r="AM321" s="55" t="n"/>
      <c r="AN321" s="55" t="n"/>
      <c r="AO321" s="55" t="n"/>
      <c r="AP321" s="55" t="n"/>
      <c r="AQ321" s="55" t="n"/>
      <c r="AR321" s="55" t="n"/>
      <c r="AS321" s="55" t="n"/>
      <c r="AT321" s="55" t="n"/>
      <c r="AU321" s="55" t="n"/>
      <c r="AV321" s="55" t="n"/>
      <c r="AW321" s="55" t="n"/>
      <c r="AX321" s="55" t="n"/>
      <c r="AY321" s="55" t="n"/>
      <c r="AZ321" s="55" t="n"/>
      <c r="BA321" s="55" t="n"/>
      <c r="BB321" s="55" t="n"/>
      <c r="BC321" s="55" t="n"/>
    </row>
    <row r="322" ht="11.4" customHeight="1">
      <c r="A322" s="55" t="n"/>
      <c r="B322" s="483" t="n"/>
      <c r="C322" s="55" t="n"/>
      <c r="D322" s="55" t="n"/>
      <c r="E322" s="55" t="n"/>
      <c r="F322" s="55" t="n"/>
      <c r="G322" s="69" t="n"/>
      <c r="H322" s="69" t="n"/>
      <c r="I322" s="55" t="n"/>
      <c r="J322" s="55" t="n"/>
      <c r="K322" s="55" t="n"/>
      <c r="L322" s="55">
        <f>J322-K322</f>
        <v/>
      </c>
      <c r="M322" s="55" t="n"/>
      <c r="N322" s="55">
        <f>P322+Q322+R322+S322</f>
        <v/>
      </c>
      <c r="O322" s="57">
        <f>Q322+V322+Y322+AB322+AE322+AH322+AK322+AN322+AQ322+AT322+AW322+AZ322+BC322</f>
        <v/>
      </c>
      <c r="P322" s="58" t="n"/>
      <c r="Q322" s="59">
        <f>L322-S322-R322-P322</f>
        <v/>
      </c>
      <c r="R322" s="60" t="n"/>
      <c r="S322" s="61" t="n"/>
      <c r="T322" s="55" t="n"/>
      <c r="U322" s="55" t="n"/>
      <c r="V322" s="55" t="n"/>
      <c r="W322" s="55" t="n"/>
      <c r="X322" s="55" t="n"/>
      <c r="Y322" s="55" t="n"/>
      <c r="Z322" s="55" t="n"/>
      <c r="AA322" s="55" t="n"/>
      <c r="AB322" s="55" t="n"/>
      <c r="AC322" s="55" t="n"/>
      <c r="AD322" s="55" t="n"/>
      <c r="AE322" s="55" t="n"/>
      <c r="AF322" s="55" t="n"/>
      <c r="AG322" s="55" t="n"/>
      <c r="AH322" s="55" t="n"/>
      <c r="AI322" s="55" t="n"/>
      <c r="AJ322" s="55" t="n"/>
      <c r="AK322" s="55" t="n"/>
      <c r="AL322" s="55" t="n"/>
      <c r="AM322" s="55" t="n"/>
      <c r="AN322" s="55" t="n"/>
      <c r="AO322" s="55" t="n"/>
      <c r="AP322" s="55" t="n"/>
      <c r="AQ322" s="55" t="n"/>
      <c r="AR322" s="55" t="n"/>
      <c r="AS322" s="55" t="n"/>
      <c r="AT322" s="55" t="n"/>
      <c r="AU322" s="55" t="n"/>
      <c r="AV322" s="55" t="n"/>
      <c r="AW322" s="55" t="n"/>
      <c r="AX322" s="55" t="n"/>
      <c r="AY322" s="55" t="n"/>
      <c r="AZ322" s="55" t="n"/>
      <c r="BA322" s="55" t="n"/>
      <c r="BB322" s="55" t="n"/>
      <c r="BC322" s="55" t="n"/>
    </row>
    <row r="323" ht="11.4" customHeight="1">
      <c r="A323" s="55" t="n"/>
      <c r="B323" s="483" t="n"/>
      <c r="C323" s="55" t="n"/>
      <c r="D323" s="55" t="n"/>
      <c r="E323" s="55" t="n"/>
      <c r="F323" s="55" t="n"/>
      <c r="G323" s="69" t="n"/>
      <c r="H323" s="69" t="n"/>
      <c r="I323" s="55" t="n"/>
      <c r="J323" s="55" t="n"/>
      <c r="K323" s="55" t="n"/>
      <c r="L323" s="55">
        <f>J323-K323</f>
        <v/>
      </c>
      <c r="M323" s="55" t="n"/>
      <c r="N323" s="55">
        <f>P323+Q323+R323+S323</f>
        <v/>
      </c>
      <c r="O323" s="57">
        <f>Q323+V323+Y323+AB323+AE323+AH323+AK323+AN323+AQ323+AT323+AW323+AZ323+BC323</f>
        <v/>
      </c>
      <c r="P323" s="58" t="n"/>
      <c r="Q323" s="59">
        <f>L323-S323-R323-P323</f>
        <v/>
      </c>
      <c r="R323" s="60" t="n"/>
      <c r="S323" s="61" t="n"/>
      <c r="T323" s="55" t="n"/>
      <c r="U323" s="55" t="n"/>
      <c r="V323" s="55" t="n"/>
      <c r="W323" s="55" t="n"/>
      <c r="X323" s="55" t="n"/>
      <c r="Y323" s="55" t="n"/>
      <c r="Z323" s="55" t="n"/>
      <c r="AA323" s="55" t="n"/>
      <c r="AB323" s="55" t="n"/>
      <c r="AC323" s="55" t="n"/>
      <c r="AD323" s="55" t="n"/>
      <c r="AE323" s="55" t="n"/>
      <c r="AF323" s="55" t="n"/>
      <c r="AG323" s="55" t="n"/>
      <c r="AH323" s="55" t="n"/>
      <c r="AI323" s="55" t="n"/>
      <c r="AJ323" s="55" t="n"/>
      <c r="AK323" s="55" t="n"/>
      <c r="AL323" s="55" t="n"/>
      <c r="AM323" s="55" t="n"/>
      <c r="AN323" s="55" t="n"/>
      <c r="AO323" s="55" t="n"/>
      <c r="AP323" s="55" t="n"/>
      <c r="AQ323" s="55" t="n"/>
      <c r="AR323" s="55" t="n"/>
      <c r="AS323" s="55" t="n"/>
      <c r="AT323" s="55" t="n"/>
      <c r="AU323" s="55" t="n"/>
      <c r="AV323" s="55" t="n"/>
      <c r="AW323" s="55" t="n"/>
      <c r="AX323" s="55" t="n"/>
      <c r="AY323" s="55" t="n"/>
      <c r="AZ323" s="55" t="n"/>
      <c r="BA323" s="55" t="n"/>
      <c r="BB323" s="55" t="n"/>
      <c r="BC323" s="55" t="n"/>
    </row>
    <row r="324" ht="11.4" customHeight="1">
      <c r="A324" s="55" t="n"/>
      <c r="B324" s="483" t="n"/>
      <c r="C324" s="55" t="n"/>
      <c r="D324" s="55" t="n"/>
      <c r="E324" s="55" t="n"/>
      <c r="F324" s="55" t="n"/>
      <c r="G324" s="69" t="n"/>
      <c r="H324" s="69" t="n"/>
      <c r="I324" s="55" t="n"/>
      <c r="J324" s="55" t="n"/>
      <c r="K324" s="55" t="n"/>
      <c r="L324" s="55">
        <f>J324-K324</f>
        <v/>
      </c>
      <c r="M324" s="55" t="n"/>
      <c r="N324" s="55">
        <f>P324+Q324+R324+S324</f>
        <v/>
      </c>
      <c r="O324" s="57">
        <f>Q324+V324+Y324+AB324+AE324+AH324+AK324+AN324+AQ324+AT324+AW324+AZ324+BC324</f>
        <v/>
      </c>
      <c r="P324" s="58" t="n"/>
      <c r="Q324" s="59">
        <f>L324-S324-R324-P324</f>
        <v/>
      </c>
      <c r="R324" s="60" t="n"/>
      <c r="S324" s="61" t="n"/>
      <c r="T324" s="55" t="n"/>
      <c r="U324" s="55" t="n"/>
      <c r="V324" s="55" t="n"/>
      <c r="W324" s="55" t="n"/>
      <c r="X324" s="55" t="n"/>
      <c r="Y324" s="55" t="n"/>
      <c r="Z324" s="55" t="n"/>
      <c r="AA324" s="55" t="n"/>
      <c r="AB324" s="55" t="n"/>
      <c r="AC324" s="55" t="n"/>
      <c r="AD324" s="55" t="n"/>
      <c r="AE324" s="55" t="n"/>
      <c r="AF324" s="55" t="n"/>
      <c r="AG324" s="55" t="n"/>
      <c r="AH324" s="55" t="n"/>
      <c r="AI324" s="55" t="n"/>
      <c r="AJ324" s="55" t="n"/>
      <c r="AK324" s="55" t="n"/>
      <c r="AL324" s="55" t="n"/>
      <c r="AM324" s="55" t="n"/>
      <c r="AN324" s="55" t="n"/>
      <c r="AO324" s="55" t="n"/>
      <c r="AP324" s="55" t="n"/>
      <c r="AQ324" s="55" t="n"/>
      <c r="AR324" s="55" t="n"/>
      <c r="AS324" s="55" t="n"/>
      <c r="AT324" s="55" t="n"/>
      <c r="AU324" s="55" t="n"/>
      <c r="AV324" s="55" t="n"/>
      <c r="AW324" s="55" t="n"/>
      <c r="AX324" s="55" t="n"/>
      <c r="AY324" s="55" t="n"/>
      <c r="AZ324" s="55" t="n"/>
      <c r="BA324" s="55" t="n"/>
      <c r="BB324" s="55" t="n"/>
      <c r="BC324" s="55" t="n"/>
    </row>
    <row r="325" ht="11.4" customHeight="1">
      <c r="A325" s="55" t="n"/>
      <c r="B325" s="483" t="n"/>
      <c r="C325" s="55" t="n"/>
      <c r="D325" s="55" t="n"/>
      <c r="E325" s="55" t="n"/>
      <c r="F325" s="55" t="n"/>
      <c r="G325" s="69" t="n"/>
      <c r="H325" s="69" t="n"/>
      <c r="I325" s="55" t="n"/>
      <c r="J325" s="55" t="n"/>
      <c r="K325" s="55" t="n"/>
      <c r="L325" s="55">
        <f>J325-K325</f>
        <v/>
      </c>
      <c r="M325" s="55" t="n"/>
      <c r="N325" s="55">
        <f>P325+Q325+R325+S325</f>
        <v/>
      </c>
      <c r="O325" s="57">
        <f>Q325+V325+Y325+AB325+AE325+AH325+AK325+AN325+AQ325+AT325+AW325+AZ325+BC325</f>
        <v/>
      </c>
      <c r="P325" s="58" t="n"/>
      <c r="Q325" s="59">
        <f>L325-S325-R325-P325</f>
        <v/>
      </c>
      <c r="R325" s="60" t="n"/>
      <c r="S325" s="61" t="n"/>
      <c r="T325" s="55" t="n"/>
      <c r="U325" s="55" t="n"/>
      <c r="V325" s="55" t="n"/>
      <c r="W325" s="55" t="n"/>
      <c r="X325" s="55" t="n"/>
      <c r="Y325" s="55" t="n"/>
      <c r="Z325" s="55" t="n"/>
      <c r="AA325" s="55" t="n"/>
      <c r="AB325" s="55" t="n"/>
      <c r="AC325" s="55" t="n"/>
      <c r="AD325" s="55" t="n"/>
      <c r="AE325" s="55" t="n"/>
      <c r="AF325" s="55" t="n"/>
      <c r="AG325" s="55" t="n"/>
      <c r="AH325" s="55" t="n"/>
      <c r="AI325" s="55" t="n"/>
      <c r="AJ325" s="55" t="n"/>
      <c r="AK325" s="55" t="n"/>
      <c r="AL325" s="55" t="n"/>
      <c r="AM325" s="55" t="n"/>
      <c r="AN325" s="55" t="n"/>
      <c r="AO325" s="55" t="n"/>
      <c r="AP325" s="55" t="n"/>
      <c r="AQ325" s="55" t="n"/>
      <c r="AR325" s="55" t="n"/>
      <c r="AS325" s="55" t="n"/>
      <c r="AT325" s="55" t="n"/>
      <c r="AU325" s="55" t="n"/>
      <c r="AV325" s="55" t="n"/>
      <c r="AW325" s="55" t="n"/>
      <c r="AX325" s="55" t="n"/>
      <c r="AY325" s="55" t="n"/>
      <c r="AZ325" s="55" t="n"/>
      <c r="BA325" s="55" t="n"/>
      <c r="BB325" s="55" t="n"/>
      <c r="BC325" s="55" t="n"/>
    </row>
    <row r="326" ht="11.4" customHeight="1">
      <c r="A326" s="55" t="n"/>
      <c r="B326" s="483" t="n"/>
      <c r="C326" s="55" t="n"/>
      <c r="D326" s="55" t="n"/>
      <c r="E326" s="55" t="n"/>
      <c r="F326" s="55" t="n"/>
      <c r="G326" s="69" t="n"/>
      <c r="H326" s="69" t="n"/>
      <c r="I326" s="55" t="n"/>
      <c r="J326" s="55" t="n"/>
      <c r="K326" s="55" t="n"/>
      <c r="L326" s="55">
        <f>J326-K326</f>
        <v/>
      </c>
      <c r="M326" s="55" t="n"/>
      <c r="N326" s="55">
        <f>P326+Q326+R326+S326</f>
        <v/>
      </c>
      <c r="O326" s="57">
        <f>Q326+V326+Y326+AB326+AE326+AH326+AK326+AN326+AQ326+AT326+AW326+AZ326+BC326</f>
        <v/>
      </c>
      <c r="P326" s="58" t="n"/>
      <c r="Q326" s="59">
        <f>L326-S326-R326-P326</f>
        <v/>
      </c>
      <c r="R326" s="60" t="n"/>
      <c r="S326" s="61" t="n"/>
      <c r="T326" s="55" t="n"/>
      <c r="U326" s="55" t="n"/>
      <c r="V326" s="55" t="n"/>
      <c r="W326" s="55" t="n"/>
      <c r="X326" s="55" t="n"/>
      <c r="Y326" s="55" t="n"/>
      <c r="Z326" s="55" t="n"/>
      <c r="AA326" s="55" t="n"/>
      <c r="AB326" s="55" t="n"/>
      <c r="AC326" s="55" t="n"/>
      <c r="AD326" s="55" t="n"/>
      <c r="AE326" s="55" t="n"/>
      <c r="AF326" s="55" t="n"/>
      <c r="AG326" s="55" t="n"/>
      <c r="AH326" s="55" t="n"/>
      <c r="AI326" s="55" t="n"/>
      <c r="AJ326" s="55" t="n"/>
      <c r="AK326" s="55" t="n"/>
      <c r="AL326" s="55" t="n"/>
      <c r="AM326" s="55" t="n"/>
      <c r="AN326" s="55" t="n"/>
      <c r="AO326" s="55" t="n"/>
      <c r="AP326" s="55" t="n"/>
      <c r="AQ326" s="55" t="n"/>
      <c r="AR326" s="55" t="n"/>
      <c r="AS326" s="55" t="n"/>
      <c r="AT326" s="55" t="n"/>
      <c r="AU326" s="55" t="n"/>
      <c r="AV326" s="55" t="n"/>
      <c r="AW326" s="55" t="n"/>
      <c r="AX326" s="55" t="n"/>
      <c r="AY326" s="55" t="n"/>
      <c r="AZ326" s="55" t="n"/>
      <c r="BA326" s="55" t="n"/>
      <c r="BB326" s="55" t="n"/>
      <c r="BC326" s="55" t="n"/>
    </row>
    <row r="327" ht="11.4" customHeight="1">
      <c r="A327" s="55" t="n"/>
      <c r="B327" s="483" t="n"/>
      <c r="C327" s="55" t="n"/>
      <c r="D327" s="55" t="n"/>
      <c r="E327" s="55" t="n"/>
      <c r="F327" s="55" t="n"/>
      <c r="G327" s="69" t="n"/>
      <c r="H327" s="69" t="n"/>
      <c r="I327" s="55" t="n"/>
      <c r="J327" s="55" t="n"/>
      <c r="K327" s="55" t="n"/>
      <c r="L327" s="55">
        <f>J327-K327</f>
        <v/>
      </c>
      <c r="M327" s="55" t="n"/>
      <c r="N327" s="55">
        <f>P327+Q327+R327+S327</f>
        <v/>
      </c>
      <c r="O327" s="57">
        <f>Q327+V327+Y327+AB327+AE327+AH327+AK327+AN327+AQ327+AT327+AW327+AZ327+BC327</f>
        <v/>
      </c>
      <c r="P327" s="58" t="n"/>
      <c r="Q327" s="59">
        <f>L327-S327-R327-P327</f>
        <v/>
      </c>
      <c r="R327" s="60" t="n"/>
      <c r="S327" s="61" t="n"/>
      <c r="T327" s="55" t="n"/>
      <c r="U327" s="55" t="n"/>
      <c r="V327" s="55" t="n"/>
      <c r="W327" s="55" t="n"/>
      <c r="X327" s="55" t="n"/>
      <c r="Y327" s="55" t="n"/>
      <c r="Z327" s="55" t="n"/>
      <c r="AA327" s="55" t="n"/>
      <c r="AB327" s="55" t="n"/>
      <c r="AC327" s="55" t="n"/>
      <c r="AD327" s="55" t="n"/>
      <c r="AE327" s="55" t="n"/>
      <c r="AF327" s="55" t="n"/>
      <c r="AG327" s="55" t="n"/>
      <c r="AH327" s="55" t="n"/>
      <c r="AI327" s="55" t="n"/>
      <c r="AJ327" s="55" t="n"/>
      <c r="AK327" s="55" t="n"/>
      <c r="AL327" s="55" t="n"/>
      <c r="AM327" s="55" t="n"/>
      <c r="AN327" s="55" t="n"/>
      <c r="AO327" s="55" t="n"/>
      <c r="AP327" s="55" t="n"/>
      <c r="AQ327" s="55" t="n"/>
      <c r="AR327" s="55" t="n"/>
      <c r="AS327" s="55" t="n"/>
      <c r="AT327" s="55" t="n"/>
      <c r="AU327" s="55" t="n"/>
      <c r="AV327" s="55" t="n"/>
      <c r="AW327" s="55" t="n"/>
      <c r="AX327" s="55" t="n"/>
      <c r="AY327" s="55" t="n"/>
      <c r="AZ327" s="55" t="n"/>
      <c r="BA327" s="55" t="n"/>
      <c r="BB327" s="55" t="n"/>
      <c r="BC327" s="55" t="n"/>
    </row>
    <row r="328" ht="11.4" customHeight="1">
      <c r="A328" s="55" t="n"/>
      <c r="B328" s="483" t="n"/>
      <c r="C328" s="55" t="n"/>
      <c r="D328" s="55" t="n"/>
      <c r="E328" s="55" t="n"/>
      <c r="F328" s="55" t="n"/>
      <c r="G328" s="69" t="n"/>
      <c r="H328" s="69" t="n"/>
      <c r="I328" s="55" t="n"/>
      <c r="J328" s="55" t="n"/>
      <c r="K328" s="55" t="n"/>
      <c r="L328" s="55">
        <f>J328-K328</f>
        <v/>
      </c>
      <c r="M328" s="55" t="n"/>
      <c r="N328" s="55">
        <f>P328+Q328+R328+S328</f>
        <v/>
      </c>
      <c r="O328" s="57">
        <f>Q328+V328+Y328+AB328+AE328+AH328+AK328+AN328+AQ328+AT328+AW328+AZ328+BC328</f>
        <v/>
      </c>
      <c r="P328" s="58" t="n"/>
      <c r="Q328" s="59">
        <f>L328-S328-R328-P328</f>
        <v/>
      </c>
      <c r="R328" s="60" t="n"/>
      <c r="S328" s="61" t="n"/>
      <c r="T328" s="55" t="n"/>
      <c r="U328" s="55" t="n"/>
      <c r="V328" s="55" t="n"/>
      <c r="W328" s="55" t="n"/>
      <c r="X328" s="55" t="n"/>
      <c r="Y328" s="55" t="n"/>
      <c r="Z328" s="55" t="n"/>
      <c r="AA328" s="55" t="n"/>
      <c r="AB328" s="55" t="n"/>
      <c r="AC328" s="55" t="n"/>
      <c r="AD328" s="55" t="n"/>
      <c r="AE328" s="55" t="n"/>
      <c r="AF328" s="55" t="n"/>
      <c r="AG328" s="55" t="n"/>
      <c r="AH328" s="55" t="n"/>
      <c r="AI328" s="55" t="n"/>
      <c r="AJ328" s="55" t="n"/>
      <c r="AK328" s="55" t="n"/>
      <c r="AL328" s="55" t="n"/>
      <c r="AM328" s="55" t="n"/>
      <c r="AN328" s="55" t="n"/>
      <c r="AO328" s="55" t="n"/>
      <c r="AP328" s="55" t="n"/>
      <c r="AQ328" s="55" t="n"/>
      <c r="AR328" s="55" t="n"/>
      <c r="AS328" s="55" t="n"/>
      <c r="AT328" s="55" t="n"/>
      <c r="AU328" s="55" t="n"/>
      <c r="AV328" s="55" t="n"/>
      <c r="AW328" s="55" t="n"/>
      <c r="AX328" s="55" t="n"/>
      <c r="AY328" s="55" t="n"/>
      <c r="AZ328" s="55" t="n"/>
      <c r="BA328" s="55" t="n"/>
      <c r="BB328" s="55" t="n"/>
      <c r="BC328" s="55" t="n"/>
    </row>
    <row r="329" ht="11.4" customHeight="1">
      <c r="A329" s="55" t="n"/>
      <c r="B329" s="483" t="n"/>
      <c r="C329" s="55" t="n"/>
      <c r="D329" s="55" t="n"/>
      <c r="E329" s="55" t="n"/>
      <c r="F329" s="55" t="n"/>
      <c r="G329" s="69" t="n"/>
      <c r="H329" s="69" t="n"/>
      <c r="I329" s="55" t="n"/>
      <c r="J329" s="55" t="n"/>
      <c r="K329" s="55" t="n"/>
      <c r="L329" s="55">
        <f>J329-K329</f>
        <v/>
      </c>
      <c r="M329" s="55" t="n"/>
      <c r="N329" s="55">
        <f>P329+Q329+R329+S329</f>
        <v/>
      </c>
      <c r="O329" s="57">
        <f>Q329+V329+Y329+AB329+AE329+AH329+AK329+AN329+AQ329+AT329+AW329+AZ329+BC329</f>
        <v/>
      </c>
      <c r="P329" s="58" t="n"/>
      <c r="Q329" s="59">
        <f>L329-S329-R329-P329</f>
        <v/>
      </c>
      <c r="R329" s="60" t="n"/>
      <c r="S329" s="61" t="n"/>
      <c r="T329" s="55" t="n"/>
      <c r="U329" s="55" t="n"/>
      <c r="V329" s="55" t="n"/>
      <c r="W329" s="55" t="n"/>
      <c r="X329" s="55" t="n"/>
      <c r="Y329" s="55" t="n"/>
      <c r="Z329" s="55" t="n"/>
      <c r="AA329" s="55" t="n"/>
      <c r="AB329" s="55" t="n"/>
      <c r="AC329" s="55" t="n"/>
      <c r="AD329" s="55" t="n"/>
      <c r="AE329" s="55" t="n"/>
      <c r="AF329" s="55" t="n"/>
      <c r="AG329" s="55" t="n"/>
      <c r="AH329" s="55" t="n"/>
      <c r="AI329" s="55" t="n"/>
      <c r="AJ329" s="55" t="n"/>
      <c r="AK329" s="55" t="n"/>
      <c r="AL329" s="55" t="n"/>
      <c r="AM329" s="55" t="n"/>
      <c r="AN329" s="55" t="n"/>
      <c r="AO329" s="55" t="n"/>
      <c r="AP329" s="55" t="n"/>
      <c r="AQ329" s="55" t="n"/>
      <c r="AR329" s="55" t="n"/>
      <c r="AS329" s="55" t="n"/>
      <c r="AT329" s="55" t="n"/>
      <c r="AU329" s="55" t="n"/>
      <c r="AV329" s="55" t="n"/>
      <c r="AW329" s="55" t="n"/>
      <c r="AX329" s="55" t="n"/>
      <c r="AY329" s="55" t="n"/>
      <c r="AZ329" s="55" t="n"/>
      <c r="BA329" s="55" t="n"/>
      <c r="BB329" s="55" t="n"/>
      <c r="BC329" s="55" t="n"/>
    </row>
    <row r="330" ht="11.4" customHeight="1">
      <c r="A330" s="55" t="n"/>
      <c r="B330" s="483" t="n"/>
      <c r="C330" s="55" t="n"/>
      <c r="D330" s="55" t="n"/>
      <c r="E330" s="55" t="n"/>
      <c r="F330" s="55" t="n"/>
      <c r="G330" s="69" t="n"/>
      <c r="H330" s="69" t="n"/>
      <c r="I330" s="55" t="n"/>
      <c r="J330" s="55" t="n"/>
      <c r="K330" s="55" t="n"/>
      <c r="L330" s="55">
        <f>J330-K330</f>
        <v/>
      </c>
      <c r="M330" s="55" t="n"/>
      <c r="N330" s="55">
        <f>P330+Q330+R330+S330</f>
        <v/>
      </c>
      <c r="O330" s="57">
        <f>Q330+V330+Y330+AB330+AE330+AH330+AK330+AN330+AQ330+AT330+AW330+AZ330+BC330</f>
        <v/>
      </c>
      <c r="P330" s="58" t="n"/>
      <c r="Q330" s="59">
        <f>L330-S330-R330-P330</f>
        <v/>
      </c>
      <c r="R330" s="60" t="n"/>
      <c r="S330" s="61" t="n"/>
      <c r="T330" s="55" t="n"/>
      <c r="U330" s="55" t="n"/>
      <c r="V330" s="55" t="n"/>
      <c r="W330" s="55" t="n"/>
      <c r="X330" s="55" t="n"/>
      <c r="Y330" s="55" t="n"/>
      <c r="Z330" s="55" t="n"/>
      <c r="AA330" s="55" t="n"/>
      <c r="AB330" s="55" t="n"/>
      <c r="AC330" s="55" t="n"/>
      <c r="AD330" s="55" t="n"/>
      <c r="AE330" s="55" t="n"/>
      <c r="AF330" s="55" t="n"/>
      <c r="AG330" s="55" t="n"/>
      <c r="AH330" s="55" t="n"/>
      <c r="AI330" s="55" t="n"/>
      <c r="AJ330" s="55" t="n"/>
      <c r="AK330" s="55" t="n"/>
      <c r="AL330" s="55" t="n"/>
      <c r="AM330" s="55" t="n"/>
      <c r="AN330" s="55" t="n"/>
      <c r="AO330" s="55" t="n"/>
      <c r="AP330" s="55" t="n"/>
      <c r="AQ330" s="55" t="n"/>
      <c r="AR330" s="55" t="n"/>
      <c r="AS330" s="55" t="n"/>
      <c r="AT330" s="55" t="n"/>
      <c r="AU330" s="55" t="n"/>
      <c r="AV330" s="55" t="n"/>
      <c r="AW330" s="55" t="n"/>
      <c r="AX330" s="55" t="n"/>
      <c r="AY330" s="55" t="n"/>
      <c r="AZ330" s="55" t="n"/>
      <c r="BA330" s="55" t="n"/>
      <c r="BB330" s="55" t="n"/>
      <c r="BC330" s="55" t="n"/>
    </row>
    <row r="331" ht="11.4" customHeight="1">
      <c r="A331" s="55" t="n"/>
      <c r="B331" s="483" t="n"/>
      <c r="C331" s="55" t="n"/>
      <c r="D331" s="55" t="n"/>
      <c r="E331" s="55" t="n"/>
      <c r="F331" s="55" t="n"/>
      <c r="G331" s="69" t="n"/>
      <c r="H331" s="69" t="n"/>
      <c r="I331" s="55" t="n"/>
      <c r="J331" s="55" t="n"/>
      <c r="K331" s="55" t="n"/>
      <c r="L331" s="55">
        <f>J331-K331</f>
        <v/>
      </c>
      <c r="M331" s="55" t="n"/>
      <c r="N331" s="55">
        <f>P331+Q331+R331+S331</f>
        <v/>
      </c>
      <c r="O331" s="57">
        <f>Q331+V331+Y331+AB331+AE331+AH331+AK331+AN331+AQ331+AT331+AW331+AZ331+BC331</f>
        <v/>
      </c>
      <c r="P331" s="58" t="n"/>
      <c r="Q331" s="59">
        <f>L331-S331-R331-P331</f>
        <v/>
      </c>
      <c r="R331" s="60" t="n"/>
      <c r="S331" s="61" t="n"/>
      <c r="T331" s="55" t="n"/>
      <c r="U331" s="55" t="n"/>
      <c r="V331" s="55" t="n"/>
      <c r="W331" s="55" t="n"/>
      <c r="X331" s="55" t="n"/>
      <c r="Y331" s="55" t="n"/>
      <c r="Z331" s="55" t="n"/>
      <c r="AA331" s="55" t="n"/>
      <c r="AB331" s="55" t="n"/>
      <c r="AC331" s="55" t="n"/>
      <c r="AD331" s="55" t="n"/>
      <c r="AE331" s="55" t="n"/>
      <c r="AF331" s="55" t="n"/>
      <c r="AG331" s="55" t="n"/>
      <c r="AH331" s="55" t="n"/>
      <c r="AI331" s="55" t="n"/>
      <c r="AJ331" s="55" t="n"/>
      <c r="AK331" s="55" t="n"/>
      <c r="AL331" s="55" t="n"/>
      <c r="AM331" s="55" t="n"/>
      <c r="AN331" s="55" t="n"/>
      <c r="AO331" s="55" t="n"/>
      <c r="AP331" s="55" t="n"/>
      <c r="AQ331" s="55" t="n"/>
      <c r="AR331" s="55" t="n"/>
      <c r="AS331" s="55" t="n"/>
      <c r="AT331" s="55" t="n"/>
      <c r="AU331" s="55" t="n"/>
      <c r="AV331" s="55" t="n"/>
      <c r="AW331" s="55" t="n"/>
      <c r="AX331" s="55" t="n"/>
      <c r="AY331" s="55" t="n"/>
      <c r="AZ331" s="55" t="n"/>
      <c r="BA331" s="55" t="n"/>
      <c r="BB331" s="55" t="n"/>
      <c r="BC331" s="55" t="n"/>
    </row>
    <row r="332" ht="11.4" customHeight="1">
      <c r="A332" s="55" t="n"/>
      <c r="B332" s="483" t="n"/>
      <c r="C332" s="55" t="n"/>
      <c r="D332" s="55" t="n"/>
      <c r="E332" s="55" t="n"/>
      <c r="F332" s="55" t="n"/>
      <c r="G332" s="69" t="n"/>
      <c r="H332" s="69" t="n"/>
      <c r="I332" s="55" t="n"/>
      <c r="J332" s="55" t="n"/>
      <c r="K332" s="55" t="n"/>
      <c r="L332" s="55">
        <f>J332-K332</f>
        <v/>
      </c>
      <c r="M332" s="55" t="n"/>
      <c r="N332" s="55">
        <f>P332+Q332+R332+S332</f>
        <v/>
      </c>
      <c r="O332" s="57">
        <f>Q332+V332+Y332+AB332+AE332+AH332+AK332+AN332+AQ332+AT332+AW332+AZ332+BC332</f>
        <v/>
      </c>
      <c r="P332" s="58" t="n"/>
      <c r="Q332" s="59">
        <f>L332-S332-R332-P332</f>
        <v/>
      </c>
      <c r="R332" s="60" t="n"/>
      <c r="S332" s="61" t="n"/>
      <c r="T332" s="55" t="n"/>
      <c r="U332" s="55" t="n"/>
      <c r="V332" s="55" t="n"/>
      <c r="W332" s="55" t="n"/>
      <c r="X332" s="55" t="n"/>
      <c r="Y332" s="55" t="n"/>
      <c r="Z332" s="55" t="n"/>
      <c r="AA332" s="55" t="n"/>
      <c r="AB332" s="55" t="n"/>
      <c r="AC332" s="55" t="n"/>
      <c r="AD332" s="55" t="n"/>
      <c r="AE332" s="55" t="n"/>
      <c r="AF332" s="55" t="n"/>
      <c r="AG332" s="55" t="n"/>
      <c r="AH332" s="55" t="n"/>
      <c r="AI332" s="55" t="n"/>
      <c r="AJ332" s="55" t="n"/>
      <c r="AK332" s="55" t="n"/>
      <c r="AL332" s="55" t="n"/>
      <c r="AM332" s="55" t="n"/>
      <c r="AN332" s="55" t="n"/>
      <c r="AO332" s="55" t="n"/>
      <c r="AP332" s="55" t="n"/>
      <c r="AQ332" s="55" t="n"/>
      <c r="AR332" s="55" t="n"/>
      <c r="AS332" s="55" t="n"/>
      <c r="AT332" s="55" t="n"/>
      <c r="AU332" s="55" t="n"/>
      <c r="AV332" s="55" t="n"/>
      <c r="AW332" s="55" t="n"/>
      <c r="AX332" s="55" t="n"/>
      <c r="AY332" s="55" t="n"/>
      <c r="AZ332" s="55" t="n"/>
      <c r="BA332" s="55" t="n"/>
      <c r="BB332" s="55" t="n"/>
      <c r="BC332" s="55" t="n"/>
    </row>
    <row r="333" ht="11.4" customHeight="1">
      <c r="A333" s="55" t="n"/>
      <c r="B333" s="483" t="n"/>
      <c r="C333" s="55" t="n"/>
      <c r="D333" s="55" t="n"/>
      <c r="E333" s="55" t="n"/>
      <c r="F333" s="55" t="n"/>
      <c r="G333" s="69" t="n"/>
      <c r="H333" s="69" t="n"/>
      <c r="I333" s="55" t="n"/>
      <c r="J333" s="55" t="n"/>
      <c r="K333" s="55" t="n"/>
      <c r="L333" s="55">
        <f>J333-K333</f>
        <v/>
      </c>
      <c r="M333" s="55" t="n"/>
      <c r="N333" s="55">
        <f>P333+Q333+R333+S333</f>
        <v/>
      </c>
      <c r="O333" s="57">
        <f>Q333+V333+Y333+AB333+AE333+AH333+AK333+AN333+AQ333+AT333+AW333+AZ333+BC333</f>
        <v/>
      </c>
      <c r="P333" s="58" t="n"/>
      <c r="Q333" s="59">
        <f>L333-S333-R333-P333</f>
        <v/>
      </c>
      <c r="R333" s="60" t="n"/>
      <c r="S333" s="61" t="n"/>
      <c r="T333" s="55" t="n"/>
      <c r="U333" s="55" t="n"/>
      <c r="V333" s="55" t="n"/>
      <c r="W333" s="55" t="n"/>
      <c r="X333" s="55" t="n"/>
      <c r="Y333" s="55" t="n"/>
      <c r="Z333" s="55" t="n"/>
      <c r="AA333" s="55" t="n"/>
      <c r="AB333" s="55" t="n"/>
      <c r="AC333" s="55" t="n"/>
      <c r="AD333" s="55" t="n"/>
      <c r="AE333" s="55" t="n"/>
      <c r="AF333" s="55" t="n"/>
      <c r="AG333" s="55" t="n"/>
      <c r="AH333" s="55" t="n"/>
      <c r="AI333" s="55" t="n"/>
      <c r="AJ333" s="55" t="n"/>
      <c r="AK333" s="55" t="n"/>
      <c r="AL333" s="55" t="n"/>
      <c r="AM333" s="55" t="n"/>
      <c r="AN333" s="55" t="n"/>
      <c r="AO333" s="55" t="n"/>
      <c r="AP333" s="55" t="n"/>
      <c r="AQ333" s="55" t="n"/>
      <c r="AR333" s="55" t="n"/>
      <c r="AS333" s="55" t="n"/>
      <c r="AT333" s="55" t="n"/>
      <c r="AU333" s="55" t="n"/>
      <c r="AV333" s="55" t="n"/>
      <c r="AW333" s="55" t="n"/>
      <c r="AX333" s="55" t="n"/>
      <c r="AY333" s="55" t="n"/>
      <c r="AZ333" s="55" t="n"/>
      <c r="BA333" s="55" t="n"/>
      <c r="BB333" s="55" t="n"/>
      <c r="BC333" s="55" t="n"/>
    </row>
    <row r="334" ht="11.4" customHeight="1">
      <c r="A334" s="55" t="n"/>
      <c r="B334" s="483" t="n"/>
      <c r="C334" s="55" t="n"/>
      <c r="D334" s="55" t="n"/>
      <c r="E334" s="55" t="n"/>
      <c r="F334" s="55" t="n"/>
      <c r="G334" s="69" t="n"/>
      <c r="H334" s="69" t="n"/>
      <c r="I334" s="55" t="n"/>
      <c r="J334" s="55" t="n"/>
      <c r="K334" s="55" t="n"/>
      <c r="L334" s="55">
        <f>J334-K334</f>
        <v/>
      </c>
      <c r="M334" s="55" t="n"/>
      <c r="N334" s="55">
        <f>P334+Q334+R334+S334</f>
        <v/>
      </c>
      <c r="O334" s="57">
        <f>Q334+V334+Y334+AB334+AE334+AH334+AK334+AN334+AQ334+AT334+AW334+AZ334+BC334</f>
        <v/>
      </c>
      <c r="P334" s="58" t="n"/>
      <c r="Q334" s="59">
        <f>L334-S334-R334-P334</f>
        <v/>
      </c>
      <c r="R334" s="60" t="n"/>
      <c r="S334" s="61" t="n"/>
      <c r="T334" s="55" t="n"/>
      <c r="U334" s="55" t="n"/>
      <c r="V334" s="55" t="n"/>
      <c r="W334" s="55" t="n"/>
      <c r="X334" s="55" t="n"/>
      <c r="Y334" s="55" t="n"/>
      <c r="Z334" s="55" t="n"/>
      <c r="AA334" s="55" t="n"/>
      <c r="AB334" s="55" t="n"/>
      <c r="AC334" s="55" t="n"/>
      <c r="AD334" s="55" t="n"/>
      <c r="AE334" s="55" t="n"/>
      <c r="AF334" s="55" t="n"/>
      <c r="AG334" s="55" t="n"/>
      <c r="AH334" s="55" t="n"/>
      <c r="AI334" s="55" t="n"/>
      <c r="AJ334" s="55" t="n"/>
      <c r="AK334" s="55" t="n"/>
      <c r="AL334" s="55" t="n"/>
      <c r="AM334" s="55" t="n"/>
      <c r="AN334" s="55" t="n"/>
      <c r="AO334" s="55" t="n"/>
      <c r="AP334" s="55" t="n"/>
      <c r="AQ334" s="55" t="n"/>
      <c r="AR334" s="55" t="n"/>
      <c r="AS334" s="55" t="n"/>
      <c r="AT334" s="55" t="n"/>
      <c r="AU334" s="55" t="n"/>
      <c r="AV334" s="55" t="n"/>
      <c r="AW334" s="55" t="n"/>
      <c r="AX334" s="55" t="n"/>
      <c r="AY334" s="55" t="n"/>
      <c r="AZ334" s="55" t="n"/>
      <c r="BA334" s="55" t="n"/>
      <c r="BB334" s="55" t="n"/>
      <c r="BC334" s="55" t="n"/>
    </row>
    <row r="335" ht="11.4" customHeight="1">
      <c r="A335" s="55" t="n"/>
      <c r="B335" s="483" t="n"/>
      <c r="C335" s="55" t="n"/>
      <c r="D335" s="55" t="n"/>
      <c r="E335" s="55" t="n"/>
      <c r="F335" s="55" t="n"/>
      <c r="G335" s="69" t="n"/>
      <c r="H335" s="69" t="n"/>
      <c r="I335" s="55" t="n"/>
      <c r="J335" s="55" t="n"/>
      <c r="K335" s="55" t="n"/>
      <c r="L335" s="55">
        <f>J335-K335</f>
        <v/>
      </c>
      <c r="M335" s="55" t="n"/>
      <c r="N335" s="55">
        <f>P335+Q335+R335+S335</f>
        <v/>
      </c>
      <c r="O335" s="57">
        <f>Q335+V335+Y335+AB335+AE335+AH335+AK335+AN335+AQ335+AT335+AW335+AZ335+BC335</f>
        <v/>
      </c>
      <c r="P335" s="58" t="n"/>
      <c r="Q335" s="59">
        <f>L335-S335-R335-P335</f>
        <v/>
      </c>
      <c r="R335" s="60" t="n"/>
      <c r="S335" s="61" t="n"/>
      <c r="T335" s="55" t="n"/>
      <c r="U335" s="55" t="n"/>
      <c r="V335" s="55" t="n"/>
      <c r="W335" s="55" t="n"/>
      <c r="X335" s="55" t="n"/>
      <c r="Y335" s="55" t="n"/>
      <c r="Z335" s="55" t="n"/>
      <c r="AA335" s="55" t="n"/>
      <c r="AB335" s="55" t="n"/>
      <c r="AC335" s="55" t="n"/>
      <c r="AD335" s="55" t="n"/>
      <c r="AE335" s="55" t="n"/>
      <c r="AF335" s="55" t="n"/>
      <c r="AG335" s="55" t="n"/>
      <c r="AH335" s="55" t="n"/>
      <c r="AI335" s="55" t="n"/>
      <c r="AJ335" s="55" t="n"/>
      <c r="AK335" s="55" t="n"/>
      <c r="AL335" s="55" t="n"/>
      <c r="AM335" s="55" t="n"/>
      <c r="AN335" s="55" t="n"/>
      <c r="AO335" s="55" t="n"/>
      <c r="AP335" s="55" t="n"/>
      <c r="AQ335" s="55" t="n"/>
      <c r="AR335" s="55" t="n"/>
      <c r="AS335" s="55" t="n"/>
      <c r="AT335" s="55" t="n"/>
      <c r="AU335" s="55" t="n"/>
      <c r="AV335" s="55" t="n"/>
      <c r="AW335" s="55" t="n"/>
      <c r="AX335" s="55" t="n"/>
      <c r="AY335" s="55" t="n"/>
      <c r="AZ335" s="55" t="n"/>
      <c r="BA335" s="55" t="n"/>
      <c r="BB335" s="55" t="n"/>
      <c r="BC335" s="55" t="n"/>
    </row>
    <row r="336" ht="11.4" customHeight="1">
      <c r="A336" s="55" t="n"/>
      <c r="B336" s="483" t="n"/>
      <c r="C336" s="55" t="n"/>
      <c r="D336" s="55" t="n"/>
      <c r="E336" s="55" t="n"/>
      <c r="F336" s="55" t="n"/>
      <c r="G336" s="69" t="n"/>
      <c r="H336" s="69" t="n"/>
      <c r="I336" s="55" t="n"/>
      <c r="J336" s="55" t="n"/>
      <c r="K336" s="55" t="n"/>
      <c r="L336" s="55">
        <f>J336-K336</f>
        <v/>
      </c>
      <c r="M336" s="55" t="n"/>
      <c r="N336" s="55">
        <f>P336+Q336+R336+S336</f>
        <v/>
      </c>
      <c r="O336" s="57">
        <f>Q336+V336+Y336+AB336+AE336+AH336+AK336+AN336+AQ336+AT336+AW336+AZ336+BC336</f>
        <v/>
      </c>
      <c r="P336" s="58" t="n"/>
      <c r="Q336" s="59">
        <f>L336-S336-R336-P336</f>
        <v/>
      </c>
      <c r="R336" s="60" t="n"/>
      <c r="S336" s="61" t="n"/>
      <c r="T336" s="55" t="n"/>
      <c r="U336" s="55" t="n"/>
      <c r="V336" s="55" t="n"/>
      <c r="W336" s="55" t="n"/>
      <c r="X336" s="55" t="n"/>
      <c r="Y336" s="55" t="n"/>
      <c r="Z336" s="55" t="n"/>
      <c r="AA336" s="55" t="n"/>
      <c r="AB336" s="55" t="n"/>
      <c r="AC336" s="55" t="n"/>
      <c r="AD336" s="55" t="n"/>
      <c r="AE336" s="55" t="n"/>
      <c r="AF336" s="55" t="n"/>
      <c r="AG336" s="55" t="n"/>
      <c r="AH336" s="55" t="n"/>
      <c r="AI336" s="55" t="n"/>
      <c r="AJ336" s="55" t="n"/>
      <c r="AK336" s="55" t="n"/>
      <c r="AL336" s="55" t="n"/>
      <c r="AM336" s="55" t="n"/>
      <c r="AN336" s="55" t="n"/>
      <c r="AO336" s="55" t="n"/>
      <c r="AP336" s="55" t="n"/>
      <c r="AQ336" s="55" t="n"/>
      <c r="AR336" s="55" t="n"/>
      <c r="AS336" s="55" t="n"/>
      <c r="AT336" s="55" t="n"/>
      <c r="AU336" s="55" t="n"/>
      <c r="AV336" s="55" t="n"/>
      <c r="AW336" s="55" t="n"/>
      <c r="AX336" s="55" t="n"/>
      <c r="AY336" s="55" t="n"/>
      <c r="AZ336" s="55" t="n"/>
      <c r="BA336" s="55" t="n"/>
      <c r="BB336" s="55" t="n"/>
      <c r="BC336" s="55" t="n"/>
    </row>
    <row r="337" ht="11.4" customHeight="1">
      <c r="A337" s="55" t="n"/>
      <c r="B337" s="483" t="n"/>
      <c r="C337" s="55" t="n"/>
      <c r="D337" s="55" t="n"/>
      <c r="E337" s="55" t="n"/>
      <c r="F337" s="55" t="n"/>
      <c r="G337" s="69" t="n"/>
      <c r="H337" s="69" t="n"/>
      <c r="I337" s="55" t="n"/>
      <c r="J337" s="55" t="n"/>
      <c r="K337" s="55" t="n"/>
      <c r="L337" s="55">
        <f>J337-K337</f>
        <v/>
      </c>
      <c r="M337" s="55" t="n"/>
      <c r="N337" s="55">
        <f>P337+Q337+R337+S337</f>
        <v/>
      </c>
      <c r="O337" s="57">
        <f>Q337+V337+Y337+AB337+AE337+AH337+AK337+AN337+AQ337+AT337+AW337+AZ337+BC337</f>
        <v/>
      </c>
      <c r="P337" s="58" t="n"/>
      <c r="Q337" s="59">
        <f>L337-S337-R337-P337</f>
        <v/>
      </c>
      <c r="R337" s="60" t="n"/>
      <c r="S337" s="61" t="n"/>
      <c r="T337" s="55" t="n"/>
      <c r="U337" s="55" t="n"/>
      <c r="V337" s="55" t="n"/>
      <c r="W337" s="55" t="n"/>
      <c r="X337" s="55" t="n"/>
      <c r="Y337" s="55" t="n"/>
      <c r="Z337" s="55" t="n"/>
      <c r="AA337" s="55" t="n"/>
      <c r="AB337" s="55" t="n"/>
      <c r="AC337" s="55" t="n"/>
      <c r="AD337" s="55" t="n"/>
      <c r="AE337" s="55" t="n"/>
      <c r="AF337" s="55" t="n"/>
      <c r="AG337" s="55" t="n"/>
      <c r="AH337" s="55" t="n"/>
      <c r="AI337" s="55" t="n"/>
      <c r="AJ337" s="55" t="n"/>
      <c r="AK337" s="55" t="n"/>
      <c r="AL337" s="55" t="n"/>
      <c r="AM337" s="55" t="n"/>
      <c r="AN337" s="55" t="n"/>
      <c r="AO337" s="55" t="n"/>
      <c r="AP337" s="55" t="n"/>
      <c r="AQ337" s="55" t="n"/>
      <c r="AR337" s="55" t="n"/>
      <c r="AS337" s="55" t="n"/>
      <c r="AT337" s="55" t="n"/>
      <c r="AU337" s="55" t="n"/>
      <c r="AV337" s="55" t="n"/>
      <c r="AW337" s="55" t="n"/>
      <c r="AX337" s="55" t="n"/>
      <c r="AY337" s="55" t="n"/>
      <c r="AZ337" s="55" t="n"/>
      <c r="BA337" s="55" t="n"/>
      <c r="BB337" s="55" t="n"/>
      <c r="BC337" s="55" t="n"/>
    </row>
    <row r="338" ht="11.4" customHeight="1">
      <c r="A338" s="55" t="n"/>
      <c r="B338" s="483" t="n"/>
      <c r="C338" s="55" t="n"/>
      <c r="D338" s="55" t="n"/>
      <c r="E338" s="55" t="n"/>
      <c r="F338" s="55" t="n"/>
      <c r="G338" s="69" t="n"/>
      <c r="H338" s="69" t="n"/>
      <c r="I338" s="55" t="n"/>
      <c r="J338" s="55" t="n"/>
      <c r="K338" s="55" t="n"/>
      <c r="L338" s="55">
        <f>J338-K338</f>
        <v/>
      </c>
      <c r="M338" s="55" t="n"/>
      <c r="N338" s="55">
        <f>P338+Q338+R338+S338</f>
        <v/>
      </c>
      <c r="O338" s="57">
        <f>Q338+V338+Y338+AB338+AE338+AH338+AK338+AN338+AQ338+AT338+AW338+AZ338+BC338</f>
        <v/>
      </c>
      <c r="P338" s="58" t="n"/>
      <c r="Q338" s="59">
        <f>L338-S338-R338-P338</f>
        <v/>
      </c>
      <c r="R338" s="60" t="n"/>
      <c r="S338" s="61" t="n"/>
      <c r="T338" s="55" t="n"/>
      <c r="U338" s="55" t="n"/>
      <c r="V338" s="55" t="n"/>
      <c r="W338" s="55" t="n"/>
      <c r="X338" s="55" t="n"/>
      <c r="Y338" s="55" t="n"/>
      <c r="Z338" s="55" t="n"/>
      <c r="AA338" s="55" t="n"/>
      <c r="AB338" s="55" t="n"/>
      <c r="AC338" s="55" t="n"/>
      <c r="AD338" s="55" t="n"/>
      <c r="AE338" s="55" t="n"/>
      <c r="AF338" s="55" t="n"/>
      <c r="AG338" s="55" t="n"/>
      <c r="AH338" s="55" t="n"/>
      <c r="AI338" s="55" t="n"/>
      <c r="AJ338" s="55" t="n"/>
      <c r="AK338" s="55" t="n"/>
      <c r="AL338" s="55" t="n"/>
      <c r="AM338" s="55" t="n"/>
      <c r="AN338" s="55" t="n"/>
      <c r="AO338" s="55" t="n"/>
      <c r="AP338" s="55" t="n"/>
      <c r="AQ338" s="55" t="n"/>
      <c r="AR338" s="55" t="n"/>
      <c r="AS338" s="55" t="n"/>
      <c r="AT338" s="55" t="n"/>
      <c r="AU338" s="55" t="n"/>
      <c r="AV338" s="55" t="n"/>
      <c r="AW338" s="55" t="n"/>
      <c r="AX338" s="55" t="n"/>
      <c r="AY338" s="55" t="n"/>
      <c r="AZ338" s="55" t="n"/>
      <c r="BA338" s="55" t="n"/>
      <c r="BB338" s="55" t="n"/>
      <c r="BC338" s="55" t="n"/>
    </row>
    <row r="339" ht="11.4" customHeight="1">
      <c r="A339" s="55" t="n"/>
      <c r="B339" s="483" t="n"/>
      <c r="C339" s="55" t="n"/>
      <c r="D339" s="55" t="n"/>
      <c r="E339" s="55" t="n"/>
      <c r="F339" s="55" t="n"/>
      <c r="G339" s="69" t="n"/>
      <c r="H339" s="69" t="n"/>
      <c r="I339" s="55" t="n"/>
      <c r="J339" s="55" t="n"/>
      <c r="K339" s="55" t="n"/>
      <c r="L339" s="55">
        <f>J339-K339</f>
        <v/>
      </c>
      <c r="M339" s="55" t="n"/>
      <c r="N339" s="55">
        <f>P339+Q339+R339+S339</f>
        <v/>
      </c>
      <c r="O339" s="57">
        <f>Q339+V339+Y339+AB339+AE339+AH339+AK339+AN339+AQ339+AT339+AW339+AZ339+BC339</f>
        <v/>
      </c>
      <c r="P339" s="58" t="n"/>
      <c r="Q339" s="59">
        <f>L339-S339-R339-P339</f>
        <v/>
      </c>
      <c r="R339" s="60" t="n"/>
      <c r="S339" s="61" t="n"/>
      <c r="T339" s="55" t="n"/>
      <c r="U339" s="55" t="n"/>
      <c r="V339" s="55" t="n"/>
      <c r="W339" s="55" t="n"/>
      <c r="X339" s="55" t="n"/>
      <c r="Y339" s="55" t="n"/>
      <c r="Z339" s="55" t="n"/>
      <c r="AA339" s="55" t="n"/>
      <c r="AB339" s="55" t="n"/>
      <c r="AC339" s="55" t="n"/>
      <c r="AD339" s="55" t="n"/>
      <c r="AE339" s="55" t="n"/>
      <c r="AF339" s="55" t="n"/>
      <c r="AG339" s="55" t="n"/>
      <c r="AH339" s="55" t="n"/>
      <c r="AI339" s="55" t="n"/>
      <c r="AJ339" s="55" t="n"/>
      <c r="AK339" s="55" t="n"/>
      <c r="AL339" s="55" t="n"/>
      <c r="AM339" s="55" t="n"/>
      <c r="AN339" s="55" t="n"/>
      <c r="AO339" s="55" t="n"/>
      <c r="AP339" s="55" t="n"/>
      <c r="AQ339" s="55" t="n"/>
      <c r="AR339" s="55" t="n"/>
      <c r="AS339" s="55" t="n"/>
      <c r="AT339" s="55" t="n"/>
      <c r="AU339" s="55" t="n"/>
      <c r="AV339" s="55" t="n"/>
      <c r="AW339" s="55" t="n"/>
      <c r="AX339" s="55" t="n"/>
      <c r="AY339" s="55" t="n"/>
      <c r="AZ339" s="55" t="n"/>
      <c r="BA339" s="55" t="n"/>
      <c r="BB339" s="55" t="n"/>
      <c r="BC339" s="55" t="n"/>
    </row>
    <row r="340" ht="11.4" customHeight="1">
      <c r="A340" s="55" t="n"/>
      <c r="B340" s="483" t="n"/>
      <c r="C340" s="55" t="n"/>
      <c r="D340" s="55" t="n"/>
      <c r="E340" s="55" t="n"/>
      <c r="F340" s="55" t="n"/>
      <c r="G340" s="69" t="n"/>
      <c r="H340" s="69" t="n"/>
      <c r="I340" s="55" t="n"/>
      <c r="J340" s="55" t="n"/>
      <c r="K340" s="55" t="n"/>
      <c r="L340" s="55">
        <f>J340-K340</f>
        <v/>
      </c>
      <c r="M340" s="55" t="n"/>
      <c r="N340" s="55">
        <f>P340+Q340+R340+S340</f>
        <v/>
      </c>
      <c r="O340" s="57">
        <f>Q340+V340+Y340+AB340+AE340+AH340+AK340+AN340+AQ340+AT340+AW340+AZ340+BC340</f>
        <v/>
      </c>
      <c r="P340" s="58" t="n"/>
      <c r="Q340" s="59">
        <f>L340-S340-R340-P340</f>
        <v/>
      </c>
      <c r="R340" s="60" t="n"/>
      <c r="S340" s="61" t="n"/>
      <c r="T340" s="55" t="n"/>
      <c r="U340" s="55" t="n"/>
      <c r="V340" s="55" t="n"/>
      <c r="W340" s="55" t="n"/>
      <c r="X340" s="55" t="n"/>
      <c r="Y340" s="55" t="n"/>
      <c r="Z340" s="55" t="n"/>
      <c r="AA340" s="55" t="n"/>
      <c r="AB340" s="55" t="n"/>
      <c r="AC340" s="55" t="n"/>
      <c r="AD340" s="55" t="n"/>
      <c r="AE340" s="55" t="n"/>
      <c r="AF340" s="55" t="n"/>
      <c r="AG340" s="55" t="n"/>
      <c r="AH340" s="55" t="n"/>
      <c r="AI340" s="55" t="n"/>
      <c r="AJ340" s="55" t="n"/>
      <c r="AK340" s="55" t="n"/>
      <c r="AL340" s="55" t="n"/>
      <c r="AM340" s="55" t="n"/>
      <c r="AN340" s="55" t="n"/>
      <c r="AO340" s="55" t="n"/>
      <c r="AP340" s="55" t="n"/>
      <c r="AQ340" s="55" t="n"/>
      <c r="AR340" s="55" t="n"/>
      <c r="AS340" s="55" t="n"/>
      <c r="AT340" s="55" t="n"/>
      <c r="AU340" s="55" t="n"/>
      <c r="AV340" s="55" t="n"/>
      <c r="AW340" s="55" t="n"/>
      <c r="AX340" s="55" t="n"/>
      <c r="AY340" s="55" t="n"/>
      <c r="AZ340" s="55" t="n"/>
      <c r="BA340" s="55" t="n"/>
      <c r="BB340" s="55" t="n"/>
      <c r="BC340" s="55" t="n"/>
    </row>
    <row r="341" ht="11.4" customHeight="1">
      <c r="A341" s="55" t="n"/>
      <c r="B341" s="483" t="n"/>
      <c r="C341" s="55" t="n"/>
      <c r="D341" s="55" t="n"/>
      <c r="E341" s="55" t="n"/>
      <c r="F341" s="55" t="n"/>
      <c r="G341" s="69" t="n"/>
      <c r="H341" s="69" t="n"/>
      <c r="I341" s="55" t="n"/>
      <c r="J341" s="55" t="n"/>
      <c r="K341" s="55" t="n"/>
      <c r="L341" s="55">
        <f>J341-K341</f>
        <v/>
      </c>
      <c r="M341" s="55" t="n"/>
      <c r="N341" s="55">
        <f>P341+Q341+R341+S341</f>
        <v/>
      </c>
      <c r="O341" s="57">
        <f>Q341+V341+Y341+AB341+AE341+AH341+AK341+AN341+AQ341+AT341+AW341+AZ341+BC341</f>
        <v/>
      </c>
      <c r="P341" s="58" t="n"/>
      <c r="Q341" s="59">
        <f>L341-S341-R341-P341</f>
        <v/>
      </c>
      <c r="R341" s="60" t="n"/>
      <c r="S341" s="61" t="n"/>
      <c r="T341" s="55" t="n"/>
      <c r="U341" s="55" t="n"/>
      <c r="V341" s="55" t="n"/>
      <c r="W341" s="55" t="n"/>
      <c r="X341" s="55" t="n"/>
      <c r="Y341" s="55" t="n"/>
      <c r="Z341" s="55" t="n"/>
      <c r="AA341" s="55" t="n"/>
      <c r="AB341" s="55" t="n"/>
      <c r="AC341" s="55" t="n"/>
      <c r="AD341" s="55" t="n"/>
      <c r="AE341" s="55" t="n"/>
      <c r="AF341" s="55" t="n"/>
      <c r="AG341" s="55" t="n"/>
      <c r="AH341" s="55" t="n"/>
      <c r="AI341" s="55" t="n"/>
      <c r="AJ341" s="55" t="n"/>
      <c r="AK341" s="55" t="n"/>
      <c r="AL341" s="55" t="n"/>
      <c r="AM341" s="55" t="n"/>
      <c r="AN341" s="55" t="n"/>
      <c r="AO341" s="55" t="n"/>
      <c r="AP341" s="55" t="n"/>
      <c r="AQ341" s="55" t="n"/>
      <c r="AR341" s="55" t="n"/>
      <c r="AS341" s="55" t="n"/>
      <c r="AT341" s="55" t="n"/>
      <c r="AU341" s="55" t="n"/>
      <c r="AV341" s="55" t="n"/>
      <c r="AW341" s="55" t="n"/>
      <c r="AX341" s="55" t="n"/>
      <c r="AY341" s="55" t="n"/>
      <c r="AZ341" s="55" t="n"/>
      <c r="BA341" s="55" t="n"/>
      <c r="BB341" s="55" t="n"/>
      <c r="BC341" s="55" t="n"/>
    </row>
    <row r="342" ht="11.4" customHeight="1">
      <c r="A342" s="55" t="n"/>
      <c r="B342" s="483" t="n"/>
      <c r="C342" s="55" t="n"/>
      <c r="D342" s="55" t="n"/>
      <c r="E342" s="55" t="n"/>
      <c r="F342" s="55" t="n"/>
      <c r="G342" s="69" t="n"/>
      <c r="H342" s="69" t="n"/>
      <c r="I342" s="55" t="n"/>
      <c r="J342" s="55" t="n"/>
      <c r="K342" s="55" t="n"/>
      <c r="L342" s="55">
        <f>J342-K342</f>
        <v/>
      </c>
      <c r="M342" s="55" t="n"/>
      <c r="N342" s="55">
        <f>P342+Q342+R342+S342</f>
        <v/>
      </c>
      <c r="O342" s="57">
        <f>Q342+V342+Y342+AB342+AE342+AH342+AK342+AN342+AQ342+AT342+AW342+AZ342+BC342</f>
        <v/>
      </c>
      <c r="P342" s="58" t="n"/>
      <c r="Q342" s="59">
        <f>L342-S342-R342-P342</f>
        <v/>
      </c>
      <c r="R342" s="60" t="n"/>
      <c r="S342" s="61" t="n"/>
      <c r="T342" s="55" t="n"/>
      <c r="U342" s="55" t="n"/>
      <c r="V342" s="55" t="n"/>
      <c r="W342" s="55" t="n"/>
      <c r="X342" s="55" t="n"/>
      <c r="Y342" s="55" t="n"/>
      <c r="Z342" s="55" t="n"/>
      <c r="AA342" s="55" t="n"/>
      <c r="AB342" s="55" t="n"/>
      <c r="AC342" s="55" t="n"/>
      <c r="AD342" s="55" t="n"/>
      <c r="AE342" s="55" t="n"/>
      <c r="AF342" s="55" t="n"/>
      <c r="AG342" s="55" t="n"/>
      <c r="AH342" s="55" t="n"/>
      <c r="AI342" s="55" t="n"/>
      <c r="AJ342" s="55" t="n"/>
      <c r="AK342" s="55" t="n"/>
      <c r="AL342" s="55" t="n"/>
      <c r="AM342" s="55" t="n"/>
      <c r="AN342" s="55" t="n"/>
      <c r="AO342" s="55" t="n"/>
      <c r="AP342" s="55" t="n"/>
      <c r="AQ342" s="55" t="n"/>
      <c r="AR342" s="55" t="n"/>
      <c r="AS342" s="55" t="n"/>
      <c r="AT342" s="55" t="n"/>
      <c r="AU342" s="55" t="n"/>
      <c r="AV342" s="55" t="n"/>
      <c r="AW342" s="55" t="n"/>
      <c r="AX342" s="55" t="n"/>
      <c r="AY342" s="55" t="n"/>
      <c r="AZ342" s="55" t="n"/>
      <c r="BA342" s="55" t="n"/>
      <c r="BB342" s="55" t="n"/>
      <c r="BC342" s="55" t="n"/>
    </row>
    <row r="343" ht="11.4" customHeight="1">
      <c r="A343" s="55" t="n"/>
      <c r="B343" s="483" t="n"/>
      <c r="C343" s="55" t="n"/>
      <c r="D343" s="55" t="n"/>
      <c r="E343" s="55" t="n"/>
      <c r="F343" s="55" t="n"/>
      <c r="G343" s="69" t="n"/>
      <c r="H343" s="69" t="n"/>
      <c r="I343" s="55" t="n"/>
      <c r="J343" s="55" t="n"/>
      <c r="K343" s="55" t="n"/>
      <c r="L343" s="55">
        <f>J343-K343</f>
        <v/>
      </c>
      <c r="M343" s="55" t="n"/>
      <c r="N343" s="55">
        <f>P343+Q343+R343+S343</f>
        <v/>
      </c>
      <c r="O343" s="57">
        <f>Q343+V343+Y343+AB343+AE343+AH343+AK343+AN343+AQ343+AT343+AW343+AZ343+BC343</f>
        <v/>
      </c>
      <c r="P343" s="58" t="n"/>
      <c r="Q343" s="59">
        <f>L343-S343-R343-P343</f>
        <v/>
      </c>
      <c r="R343" s="60" t="n"/>
      <c r="S343" s="61" t="n"/>
      <c r="T343" s="55" t="n"/>
      <c r="U343" s="55" t="n"/>
      <c r="V343" s="55" t="n"/>
      <c r="W343" s="55" t="n"/>
      <c r="X343" s="55" t="n"/>
      <c r="Y343" s="55" t="n"/>
      <c r="Z343" s="55" t="n"/>
      <c r="AA343" s="55" t="n"/>
      <c r="AB343" s="55" t="n"/>
      <c r="AC343" s="55" t="n"/>
      <c r="AD343" s="55" t="n"/>
      <c r="AE343" s="55" t="n"/>
      <c r="AF343" s="55" t="n"/>
      <c r="AG343" s="55" t="n"/>
      <c r="AH343" s="55" t="n"/>
      <c r="AI343" s="55" t="n"/>
      <c r="AJ343" s="55" t="n"/>
      <c r="AK343" s="55" t="n"/>
      <c r="AL343" s="55" t="n"/>
      <c r="AM343" s="55" t="n"/>
      <c r="AN343" s="55" t="n"/>
      <c r="AO343" s="55" t="n"/>
      <c r="AP343" s="55" t="n"/>
      <c r="AQ343" s="55" t="n"/>
      <c r="AR343" s="55" t="n"/>
      <c r="AS343" s="55" t="n"/>
      <c r="AT343" s="55" t="n"/>
      <c r="AU343" s="55" t="n"/>
      <c r="AV343" s="55" t="n"/>
      <c r="AW343" s="55" t="n"/>
      <c r="AX343" s="55" t="n"/>
      <c r="AY343" s="55" t="n"/>
      <c r="AZ343" s="55" t="n"/>
      <c r="BA343" s="55" t="n"/>
      <c r="BB343" s="55" t="n"/>
      <c r="BC343" s="55" t="n"/>
    </row>
    <row r="344" ht="11.4" customHeight="1">
      <c r="A344" s="55" t="n"/>
      <c r="B344" s="483" t="n"/>
      <c r="C344" s="55" t="n"/>
      <c r="D344" s="55" t="n"/>
      <c r="E344" s="55" t="n"/>
      <c r="F344" s="55" t="n"/>
      <c r="G344" s="69" t="n"/>
      <c r="H344" s="69" t="n"/>
      <c r="I344" s="55" t="n"/>
      <c r="J344" s="55" t="n"/>
      <c r="K344" s="55" t="n"/>
      <c r="L344" s="55">
        <f>J344-K344</f>
        <v/>
      </c>
      <c r="M344" s="55" t="n"/>
      <c r="N344" s="55">
        <f>P344+Q344+R344+S344</f>
        <v/>
      </c>
      <c r="O344" s="57">
        <f>Q344+V344+Y344+AB344+AE344+AH344+AK344+AN344+AQ344+AT344+AW344+AZ344+BC344</f>
        <v/>
      </c>
      <c r="P344" s="58" t="n"/>
      <c r="Q344" s="59">
        <f>L344-S344-R344-P344</f>
        <v/>
      </c>
      <c r="R344" s="60" t="n"/>
      <c r="S344" s="61" t="n"/>
      <c r="T344" s="55" t="n"/>
      <c r="U344" s="55" t="n"/>
      <c r="V344" s="55" t="n"/>
      <c r="W344" s="55" t="n"/>
      <c r="X344" s="55" t="n"/>
      <c r="Y344" s="55" t="n"/>
      <c r="Z344" s="55" t="n"/>
      <c r="AA344" s="55" t="n"/>
      <c r="AB344" s="55" t="n"/>
      <c r="AC344" s="55" t="n"/>
      <c r="AD344" s="55" t="n"/>
      <c r="AE344" s="55" t="n"/>
      <c r="AF344" s="55" t="n"/>
      <c r="AG344" s="55" t="n"/>
      <c r="AH344" s="55" t="n"/>
      <c r="AI344" s="55" t="n"/>
      <c r="AJ344" s="55" t="n"/>
      <c r="AK344" s="55" t="n"/>
      <c r="AL344" s="55" t="n"/>
      <c r="AM344" s="55" t="n"/>
      <c r="AN344" s="55" t="n"/>
      <c r="AO344" s="55" t="n"/>
      <c r="AP344" s="55" t="n"/>
      <c r="AQ344" s="55" t="n"/>
      <c r="AR344" s="55" t="n"/>
      <c r="AS344" s="55" t="n"/>
      <c r="AT344" s="55" t="n"/>
      <c r="AU344" s="55" t="n"/>
      <c r="AV344" s="55" t="n"/>
      <c r="AW344" s="55" t="n"/>
      <c r="AX344" s="55" t="n"/>
      <c r="AY344" s="55" t="n"/>
      <c r="AZ344" s="55" t="n"/>
      <c r="BA344" s="55" t="n"/>
      <c r="BB344" s="55" t="n"/>
      <c r="BC344" s="55" t="n"/>
    </row>
    <row r="345" ht="11.4" customHeight="1">
      <c r="A345" s="55" t="n"/>
      <c r="B345" s="483" t="n"/>
      <c r="C345" s="55" t="n"/>
      <c r="D345" s="55" t="n"/>
      <c r="E345" s="55" t="n"/>
      <c r="F345" s="55" t="n"/>
      <c r="G345" s="69" t="n"/>
      <c r="H345" s="69" t="n"/>
      <c r="I345" s="55" t="n"/>
      <c r="J345" s="55" t="n"/>
      <c r="K345" s="55" t="n"/>
      <c r="L345" s="55">
        <f>J345-K345</f>
        <v/>
      </c>
      <c r="M345" s="55" t="n"/>
      <c r="N345" s="55">
        <f>P345+Q345+R345+S345</f>
        <v/>
      </c>
      <c r="O345" s="57">
        <f>Q345+V345+Y345+AB345+AE345+AH345+AK345+AN345+AQ345+AT345+AW345+AZ345+BC345</f>
        <v/>
      </c>
      <c r="P345" s="58" t="n"/>
      <c r="Q345" s="59">
        <f>L345-S345-R345-P345</f>
        <v/>
      </c>
      <c r="R345" s="60" t="n"/>
      <c r="S345" s="61" t="n"/>
      <c r="T345" s="55" t="n"/>
      <c r="U345" s="55" t="n"/>
      <c r="V345" s="55" t="n"/>
      <c r="W345" s="55" t="n"/>
      <c r="X345" s="55" t="n"/>
      <c r="Y345" s="55" t="n"/>
      <c r="Z345" s="55" t="n"/>
      <c r="AA345" s="55" t="n"/>
      <c r="AB345" s="55" t="n"/>
      <c r="AC345" s="55" t="n"/>
      <c r="AD345" s="55" t="n"/>
      <c r="AE345" s="55" t="n"/>
      <c r="AF345" s="55" t="n"/>
      <c r="AG345" s="55" t="n"/>
      <c r="AH345" s="55" t="n"/>
      <c r="AI345" s="55" t="n"/>
      <c r="AJ345" s="55" t="n"/>
      <c r="AK345" s="55" t="n"/>
      <c r="AL345" s="55" t="n"/>
      <c r="AM345" s="55" t="n"/>
      <c r="AN345" s="55" t="n"/>
      <c r="AO345" s="55" t="n"/>
      <c r="AP345" s="55" t="n"/>
      <c r="AQ345" s="55" t="n"/>
      <c r="AR345" s="55" t="n"/>
      <c r="AS345" s="55" t="n"/>
      <c r="AT345" s="55" t="n"/>
      <c r="AU345" s="55" t="n"/>
      <c r="AV345" s="55" t="n"/>
      <c r="AW345" s="55" t="n"/>
      <c r="AX345" s="55" t="n"/>
      <c r="AY345" s="55" t="n"/>
      <c r="AZ345" s="55" t="n"/>
      <c r="BA345" s="55" t="n"/>
      <c r="BB345" s="55" t="n"/>
      <c r="BC345" s="55" t="n"/>
    </row>
    <row r="346" ht="11.4" customHeight="1">
      <c r="A346" s="55" t="n"/>
      <c r="B346" s="483" t="n"/>
      <c r="C346" s="55" t="n"/>
      <c r="D346" s="55" t="n"/>
      <c r="E346" s="55" t="n"/>
      <c r="F346" s="55" t="n"/>
      <c r="G346" s="69" t="n"/>
      <c r="H346" s="69" t="n"/>
      <c r="I346" s="55" t="n"/>
      <c r="J346" s="55" t="n"/>
      <c r="K346" s="55" t="n"/>
      <c r="L346" s="55">
        <f>J346-K346</f>
        <v/>
      </c>
      <c r="M346" s="55" t="n"/>
      <c r="N346" s="55">
        <f>P346+Q346+R346+S346</f>
        <v/>
      </c>
      <c r="O346" s="57">
        <f>Q346+V346+Y346+AB346+AE346+AH346+AK346+AN346+AQ346+AT346+AW346+AZ346+BC346</f>
        <v/>
      </c>
      <c r="P346" s="58" t="n"/>
      <c r="Q346" s="59">
        <f>L346-S346-R346-P346</f>
        <v/>
      </c>
      <c r="R346" s="60" t="n"/>
      <c r="S346" s="61" t="n"/>
      <c r="T346" s="55" t="n"/>
      <c r="U346" s="55" t="n"/>
      <c r="V346" s="55" t="n"/>
      <c r="W346" s="55" t="n"/>
      <c r="X346" s="55" t="n"/>
      <c r="Y346" s="55" t="n"/>
      <c r="Z346" s="55" t="n"/>
      <c r="AA346" s="55" t="n"/>
      <c r="AB346" s="55" t="n"/>
      <c r="AC346" s="55" t="n"/>
      <c r="AD346" s="55" t="n"/>
      <c r="AE346" s="55" t="n"/>
      <c r="AF346" s="55" t="n"/>
      <c r="AG346" s="55" t="n"/>
      <c r="AH346" s="55" t="n"/>
      <c r="AI346" s="55" t="n"/>
      <c r="AJ346" s="55" t="n"/>
      <c r="AK346" s="55" t="n"/>
      <c r="AL346" s="55" t="n"/>
      <c r="AM346" s="55" t="n"/>
      <c r="AN346" s="55" t="n"/>
      <c r="AO346" s="55" t="n"/>
      <c r="AP346" s="55" t="n"/>
      <c r="AQ346" s="55" t="n"/>
      <c r="AR346" s="55" t="n"/>
      <c r="AS346" s="55" t="n"/>
      <c r="AT346" s="55" t="n"/>
      <c r="AU346" s="55" t="n"/>
      <c r="AV346" s="55" t="n"/>
      <c r="AW346" s="55" t="n"/>
      <c r="AX346" s="55" t="n"/>
      <c r="AY346" s="55" t="n"/>
      <c r="AZ346" s="55" t="n"/>
      <c r="BA346" s="55" t="n"/>
      <c r="BB346" s="55" t="n"/>
      <c r="BC346" s="55" t="n"/>
    </row>
    <row r="347" ht="11.4" customHeight="1">
      <c r="A347" s="55" t="n"/>
      <c r="B347" s="483" t="n"/>
      <c r="C347" s="55" t="n"/>
      <c r="D347" s="55" t="n"/>
      <c r="E347" s="55" t="n"/>
      <c r="F347" s="55" t="n"/>
      <c r="G347" s="69" t="n"/>
      <c r="H347" s="69" t="n"/>
      <c r="I347" s="55" t="n"/>
      <c r="J347" s="55" t="n"/>
      <c r="K347" s="55" t="n"/>
      <c r="L347" s="55">
        <f>J347-K347</f>
        <v/>
      </c>
      <c r="M347" s="55" t="n"/>
      <c r="N347" s="55">
        <f>P347+Q347+R347+S347</f>
        <v/>
      </c>
      <c r="O347" s="57">
        <f>Q347+V347+Y347+AB347+AE347+AH347+AK347+AN347+AQ347+AT347+AW347+AZ347+BC347</f>
        <v/>
      </c>
      <c r="P347" s="58" t="n"/>
      <c r="Q347" s="59">
        <f>L347-S347-R347-P347</f>
        <v/>
      </c>
      <c r="R347" s="60" t="n"/>
      <c r="S347" s="61" t="n"/>
      <c r="T347" s="55" t="n"/>
      <c r="U347" s="55" t="n"/>
      <c r="V347" s="55" t="n"/>
      <c r="W347" s="55" t="n"/>
      <c r="X347" s="55" t="n"/>
      <c r="Y347" s="55" t="n"/>
      <c r="Z347" s="55" t="n"/>
      <c r="AA347" s="55" t="n"/>
      <c r="AB347" s="55" t="n"/>
      <c r="AC347" s="55" t="n"/>
      <c r="AD347" s="55" t="n"/>
      <c r="AE347" s="55" t="n"/>
      <c r="AF347" s="55" t="n"/>
      <c r="AG347" s="55" t="n"/>
      <c r="AH347" s="55" t="n"/>
      <c r="AI347" s="55" t="n"/>
      <c r="AJ347" s="55" t="n"/>
      <c r="AK347" s="55" t="n"/>
      <c r="AL347" s="55" t="n"/>
      <c r="AM347" s="55" t="n"/>
      <c r="AN347" s="55" t="n"/>
      <c r="AO347" s="55" t="n"/>
      <c r="AP347" s="55" t="n"/>
      <c r="AQ347" s="55" t="n"/>
      <c r="AR347" s="55" t="n"/>
      <c r="AS347" s="55" t="n"/>
      <c r="AT347" s="55" t="n"/>
      <c r="AU347" s="55" t="n"/>
      <c r="AV347" s="55" t="n"/>
      <c r="AW347" s="55" t="n"/>
      <c r="AX347" s="55" t="n"/>
      <c r="AY347" s="55" t="n"/>
      <c r="AZ347" s="55" t="n"/>
      <c r="BA347" s="55" t="n"/>
      <c r="BB347" s="55" t="n"/>
      <c r="BC347" s="55" t="n"/>
    </row>
    <row r="348" ht="11.4" customHeight="1">
      <c r="A348" s="55" t="n"/>
      <c r="B348" s="483" t="n"/>
      <c r="C348" s="55" t="n"/>
      <c r="D348" s="55" t="n"/>
      <c r="E348" s="55" t="n"/>
      <c r="F348" s="55" t="n"/>
      <c r="G348" s="69" t="n"/>
      <c r="H348" s="69" t="n"/>
      <c r="I348" s="55" t="n"/>
      <c r="J348" s="55" t="n"/>
      <c r="K348" s="55" t="n"/>
      <c r="L348" s="55">
        <f>J348-K348</f>
        <v/>
      </c>
      <c r="M348" s="55" t="n"/>
      <c r="N348" s="55">
        <f>P348+Q348+R348+S348</f>
        <v/>
      </c>
      <c r="O348" s="57">
        <f>Q348+V348+Y348+AB348+AE348+AH348+AK348+AN348+AQ348+AT348+AW348+AZ348+BC348</f>
        <v/>
      </c>
      <c r="P348" s="58" t="n"/>
      <c r="Q348" s="59">
        <f>L348-S348-R348-P348</f>
        <v/>
      </c>
      <c r="R348" s="60" t="n"/>
      <c r="S348" s="61" t="n"/>
      <c r="T348" s="55" t="n"/>
      <c r="U348" s="55" t="n"/>
      <c r="V348" s="55" t="n"/>
      <c r="W348" s="55" t="n"/>
      <c r="X348" s="55" t="n"/>
      <c r="Y348" s="55" t="n"/>
      <c r="Z348" s="55" t="n"/>
      <c r="AA348" s="55" t="n"/>
      <c r="AB348" s="55" t="n"/>
      <c r="AC348" s="55" t="n"/>
      <c r="AD348" s="55" t="n"/>
      <c r="AE348" s="55" t="n"/>
      <c r="AF348" s="55" t="n"/>
      <c r="AG348" s="55" t="n"/>
      <c r="AH348" s="55" t="n"/>
      <c r="AI348" s="55" t="n"/>
      <c r="AJ348" s="55" t="n"/>
      <c r="AK348" s="55" t="n"/>
      <c r="AL348" s="55" t="n"/>
      <c r="AM348" s="55" t="n"/>
      <c r="AN348" s="55" t="n"/>
      <c r="AO348" s="55" t="n"/>
      <c r="AP348" s="55" t="n"/>
      <c r="AQ348" s="55" t="n"/>
      <c r="AR348" s="55" t="n"/>
      <c r="AS348" s="55" t="n"/>
      <c r="AT348" s="55" t="n"/>
      <c r="AU348" s="55" t="n"/>
      <c r="AV348" s="55" t="n"/>
      <c r="AW348" s="55" t="n"/>
      <c r="AX348" s="55" t="n"/>
      <c r="AY348" s="55" t="n"/>
      <c r="AZ348" s="55" t="n"/>
      <c r="BA348" s="55" t="n"/>
      <c r="BB348" s="55" t="n"/>
      <c r="BC348" s="55" t="n"/>
    </row>
    <row r="349" ht="11.4" customHeight="1">
      <c r="A349" s="55" t="n"/>
      <c r="B349" s="483" t="n"/>
      <c r="C349" s="55" t="n"/>
      <c r="D349" s="55" t="n"/>
      <c r="E349" s="55" t="n"/>
      <c r="F349" s="55" t="n"/>
      <c r="G349" s="69" t="n"/>
      <c r="H349" s="69" t="n"/>
      <c r="I349" s="55" t="n"/>
      <c r="J349" s="55" t="n"/>
      <c r="K349" s="55" t="n"/>
      <c r="L349" s="55">
        <f>J349-K349</f>
        <v/>
      </c>
      <c r="M349" s="55" t="n"/>
      <c r="N349" s="55">
        <f>P349+Q349+R349+S349</f>
        <v/>
      </c>
      <c r="O349" s="57">
        <f>Q349+V349+Y349+AB349+AE349+AH349+AK349+AN349+AQ349+AT349+AW349+AZ349+BC349</f>
        <v/>
      </c>
      <c r="P349" s="58" t="n"/>
      <c r="Q349" s="59">
        <f>L349-S349-R349-P349</f>
        <v/>
      </c>
      <c r="R349" s="60" t="n"/>
      <c r="S349" s="61" t="n"/>
      <c r="T349" s="55" t="n"/>
      <c r="U349" s="55" t="n"/>
      <c r="V349" s="55" t="n"/>
      <c r="W349" s="55" t="n"/>
      <c r="X349" s="55" t="n"/>
      <c r="Y349" s="55" t="n"/>
      <c r="Z349" s="55" t="n"/>
      <c r="AA349" s="55" t="n"/>
      <c r="AB349" s="55" t="n"/>
      <c r="AC349" s="55" t="n"/>
      <c r="AD349" s="55" t="n"/>
      <c r="AE349" s="55" t="n"/>
      <c r="AF349" s="55" t="n"/>
      <c r="AG349" s="55" t="n"/>
      <c r="AH349" s="55" t="n"/>
      <c r="AI349" s="55" t="n"/>
      <c r="AJ349" s="55" t="n"/>
      <c r="AK349" s="55" t="n"/>
      <c r="AL349" s="55" t="n"/>
      <c r="AM349" s="55" t="n"/>
      <c r="AN349" s="55" t="n"/>
      <c r="AO349" s="55" t="n"/>
      <c r="AP349" s="55" t="n"/>
      <c r="AQ349" s="55" t="n"/>
      <c r="AR349" s="55" t="n"/>
      <c r="AS349" s="55" t="n"/>
      <c r="AT349" s="55" t="n"/>
      <c r="AU349" s="55" t="n"/>
      <c r="AV349" s="55" t="n"/>
      <c r="AW349" s="55" t="n"/>
      <c r="AX349" s="55" t="n"/>
      <c r="AY349" s="55" t="n"/>
      <c r="AZ349" s="55" t="n"/>
      <c r="BA349" s="55" t="n"/>
      <c r="BB349" s="55" t="n"/>
      <c r="BC349" s="55" t="n"/>
    </row>
    <row r="350" ht="11.4" customHeight="1">
      <c r="A350" s="55" t="n"/>
      <c r="B350" s="483" t="n"/>
      <c r="C350" s="55" t="n"/>
      <c r="D350" s="55" t="n"/>
      <c r="E350" s="55" t="n"/>
      <c r="F350" s="55" t="n"/>
      <c r="G350" s="69" t="n"/>
      <c r="H350" s="69" t="n"/>
      <c r="I350" s="55" t="n"/>
      <c r="J350" s="55" t="n"/>
      <c r="K350" s="55" t="n"/>
      <c r="L350" s="55">
        <f>J350-K350</f>
        <v/>
      </c>
      <c r="M350" s="55" t="n"/>
      <c r="N350" s="55">
        <f>P350+Q350+R350+S350</f>
        <v/>
      </c>
      <c r="O350" s="57">
        <f>Q350+V350+Y350+AB350+AE350+AH350+AK350+AN350+AQ350+AT350+AW350+AZ350+BC350</f>
        <v/>
      </c>
      <c r="P350" s="58" t="n"/>
      <c r="Q350" s="59">
        <f>L350-S350-R350-P350</f>
        <v/>
      </c>
      <c r="R350" s="60" t="n"/>
      <c r="S350" s="61" t="n"/>
      <c r="T350" s="55" t="n"/>
      <c r="U350" s="55" t="n"/>
      <c r="V350" s="55" t="n"/>
      <c r="W350" s="55" t="n"/>
      <c r="X350" s="55" t="n"/>
      <c r="Y350" s="55" t="n"/>
      <c r="Z350" s="55" t="n"/>
      <c r="AA350" s="55" t="n"/>
      <c r="AB350" s="55" t="n"/>
      <c r="AC350" s="55" t="n"/>
      <c r="AD350" s="55" t="n"/>
      <c r="AE350" s="55" t="n"/>
      <c r="AF350" s="55" t="n"/>
      <c r="AG350" s="55" t="n"/>
      <c r="AH350" s="55" t="n"/>
      <c r="AI350" s="55" t="n"/>
      <c r="AJ350" s="55" t="n"/>
      <c r="AK350" s="55" t="n"/>
      <c r="AL350" s="55" t="n"/>
      <c r="AM350" s="55" t="n"/>
      <c r="AN350" s="55" t="n"/>
      <c r="AO350" s="55" t="n"/>
      <c r="AP350" s="55" t="n"/>
      <c r="AQ350" s="55" t="n"/>
      <c r="AR350" s="55" t="n"/>
      <c r="AS350" s="55" t="n"/>
      <c r="AT350" s="55" t="n"/>
      <c r="AU350" s="55" t="n"/>
      <c r="AV350" s="55" t="n"/>
      <c r="AW350" s="55" t="n"/>
      <c r="AX350" s="55" t="n"/>
      <c r="AY350" s="55" t="n"/>
      <c r="AZ350" s="55" t="n"/>
      <c r="BA350" s="55" t="n"/>
      <c r="BB350" s="55" t="n"/>
      <c r="BC350" s="55" t="n"/>
    </row>
    <row r="351" ht="11.4" customHeight="1">
      <c r="A351" s="55" t="n"/>
      <c r="B351" s="483" t="n"/>
      <c r="C351" s="55" t="n"/>
      <c r="D351" s="55" t="n"/>
      <c r="E351" s="55" t="n"/>
      <c r="F351" s="55" t="n"/>
      <c r="G351" s="69" t="n"/>
      <c r="H351" s="69" t="n"/>
      <c r="I351" s="55" t="n"/>
      <c r="J351" s="55" t="n"/>
      <c r="K351" s="55" t="n"/>
      <c r="L351" s="55">
        <f>J351-K351</f>
        <v/>
      </c>
      <c r="M351" s="55" t="n"/>
      <c r="N351" s="55">
        <f>P351+Q351+R351+S351</f>
        <v/>
      </c>
      <c r="O351" s="57">
        <f>Q351+V351+Y351+AB351+AE351+AH351+AK351+AN351+AQ351+AT351+AW351+AZ351+BC351</f>
        <v/>
      </c>
      <c r="P351" s="58" t="n"/>
      <c r="Q351" s="59">
        <f>L351-S351-R351-P351</f>
        <v/>
      </c>
      <c r="R351" s="60" t="n"/>
      <c r="S351" s="61" t="n"/>
      <c r="T351" s="55" t="n"/>
      <c r="U351" s="55" t="n"/>
      <c r="V351" s="55" t="n"/>
      <c r="W351" s="55" t="n"/>
      <c r="X351" s="55" t="n"/>
      <c r="Y351" s="55" t="n"/>
      <c r="Z351" s="55" t="n"/>
      <c r="AA351" s="55" t="n"/>
      <c r="AB351" s="55" t="n"/>
      <c r="AC351" s="55" t="n"/>
      <c r="AD351" s="55" t="n"/>
      <c r="AE351" s="55" t="n"/>
      <c r="AF351" s="55" t="n"/>
      <c r="AG351" s="55" t="n"/>
      <c r="AH351" s="55" t="n"/>
      <c r="AI351" s="55" t="n"/>
      <c r="AJ351" s="55" t="n"/>
      <c r="AK351" s="55" t="n"/>
      <c r="AL351" s="55" t="n"/>
      <c r="AM351" s="55" t="n"/>
      <c r="AN351" s="55" t="n"/>
      <c r="AO351" s="55" t="n"/>
      <c r="AP351" s="55" t="n"/>
      <c r="AQ351" s="55" t="n"/>
      <c r="AR351" s="55" t="n"/>
      <c r="AS351" s="55" t="n"/>
      <c r="AT351" s="55" t="n"/>
      <c r="AU351" s="55" t="n"/>
      <c r="AV351" s="55" t="n"/>
      <c r="AW351" s="55" t="n"/>
      <c r="AX351" s="55" t="n"/>
      <c r="AY351" s="55" t="n"/>
      <c r="AZ351" s="55" t="n"/>
      <c r="BA351" s="55" t="n"/>
      <c r="BB351" s="55" t="n"/>
      <c r="BC351" s="55" t="n"/>
    </row>
    <row r="352" ht="11.4" customHeight="1">
      <c r="A352" s="55" t="n"/>
      <c r="B352" s="483" t="n"/>
      <c r="C352" s="55" t="n"/>
      <c r="D352" s="55" t="n"/>
      <c r="E352" s="55" t="n"/>
      <c r="F352" s="55" t="n"/>
      <c r="G352" s="69" t="n"/>
      <c r="H352" s="69" t="n"/>
      <c r="I352" s="55" t="n"/>
      <c r="J352" s="55" t="n"/>
      <c r="K352" s="55" t="n"/>
      <c r="L352" s="55">
        <f>J352-K352</f>
        <v/>
      </c>
      <c r="M352" s="55" t="n"/>
      <c r="N352" s="55">
        <f>P352+Q352+R352+S352</f>
        <v/>
      </c>
      <c r="O352" s="57">
        <f>Q352+V352+Y352+AB352+AE352+AH352+AK352+AN352+AQ352+AT352+AW352+AZ352+BC352</f>
        <v/>
      </c>
      <c r="P352" s="58" t="n"/>
      <c r="Q352" s="59">
        <f>L352-S352-R352-P352</f>
        <v/>
      </c>
      <c r="R352" s="60" t="n"/>
      <c r="S352" s="61" t="n"/>
      <c r="T352" s="55" t="n"/>
      <c r="U352" s="55" t="n"/>
      <c r="V352" s="55" t="n"/>
      <c r="W352" s="55" t="n"/>
      <c r="X352" s="55" t="n"/>
      <c r="Y352" s="55" t="n"/>
      <c r="Z352" s="55" t="n"/>
      <c r="AA352" s="55" t="n"/>
      <c r="AB352" s="55" t="n"/>
      <c r="AC352" s="55" t="n"/>
      <c r="AD352" s="55" t="n"/>
      <c r="AE352" s="55" t="n"/>
      <c r="AF352" s="55" t="n"/>
      <c r="AG352" s="55" t="n"/>
      <c r="AH352" s="55" t="n"/>
      <c r="AI352" s="55" t="n"/>
      <c r="AJ352" s="55" t="n"/>
      <c r="AK352" s="55" t="n"/>
      <c r="AL352" s="55" t="n"/>
      <c r="AM352" s="55" t="n"/>
      <c r="AN352" s="55" t="n"/>
      <c r="AO352" s="55" t="n"/>
      <c r="AP352" s="55" t="n"/>
      <c r="AQ352" s="55" t="n"/>
      <c r="AR352" s="55" t="n"/>
      <c r="AS352" s="55" t="n"/>
      <c r="AT352" s="55" t="n"/>
      <c r="AU352" s="55" t="n"/>
      <c r="AV352" s="55" t="n"/>
      <c r="AW352" s="55" t="n"/>
      <c r="AX352" s="55" t="n"/>
      <c r="AY352" s="55" t="n"/>
      <c r="AZ352" s="55" t="n"/>
      <c r="BA352" s="55" t="n"/>
      <c r="BB352" s="55" t="n"/>
      <c r="BC352" s="55" t="n"/>
    </row>
    <row r="353" ht="11.4" customHeight="1">
      <c r="A353" s="55" t="n"/>
      <c r="B353" s="483" t="n"/>
      <c r="C353" s="55" t="n"/>
      <c r="D353" s="55" t="n"/>
      <c r="E353" s="55" t="n"/>
      <c r="F353" s="55" t="n"/>
      <c r="G353" s="69" t="n"/>
      <c r="H353" s="69" t="n"/>
      <c r="I353" s="55" t="n"/>
      <c r="J353" s="55" t="n"/>
      <c r="K353" s="55" t="n"/>
      <c r="L353" s="55">
        <f>J353-K353</f>
        <v/>
      </c>
      <c r="M353" s="55" t="n"/>
      <c r="N353" s="55">
        <f>P353+Q353+R353+S353</f>
        <v/>
      </c>
      <c r="O353" s="57">
        <f>Q353+V353+Y353+AB353+AE353+AH353+AK353+AN353+AQ353+AT353+AW353+AZ353+BC353</f>
        <v/>
      </c>
      <c r="P353" s="58" t="n"/>
      <c r="Q353" s="59">
        <f>L353-S353-R353-P353</f>
        <v/>
      </c>
      <c r="R353" s="60" t="n"/>
      <c r="S353" s="61" t="n"/>
      <c r="T353" s="55" t="n"/>
      <c r="U353" s="55" t="n"/>
      <c r="V353" s="55" t="n"/>
      <c r="W353" s="55" t="n"/>
      <c r="X353" s="55" t="n"/>
      <c r="Y353" s="55" t="n"/>
      <c r="Z353" s="55" t="n"/>
      <c r="AA353" s="55" t="n"/>
      <c r="AB353" s="55" t="n"/>
      <c r="AC353" s="55" t="n"/>
      <c r="AD353" s="55" t="n"/>
      <c r="AE353" s="55" t="n"/>
      <c r="AF353" s="55" t="n"/>
      <c r="AG353" s="55" t="n"/>
      <c r="AH353" s="55" t="n"/>
      <c r="AI353" s="55" t="n"/>
      <c r="AJ353" s="55" t="n"/>
      <c r="AK353" s="55" t="n"/>
      <c r="AL353" s="55" t="n"/>
      <c r="AM353" s="55" t="n"/>
      <c r="AN353" s="55" t="n"/>
      <c r="AO353" s="55" t="n"/>
      <c r="AP353" s="55" t="n"/>
      <c r="AQ353" s="55" t="n"/>
      <c r="AR353" s="55" t="n"/>
      <c r="AS353" s="55" t="n"/>
      <c r="AT353" s="55" t="n"/>
      <c r="AU353" s="55" t="n"/>
      <c r="AV353" s="55" t="n"/>
      <c r="AW353" s="55" t="n"/>
      <c r="AX353" s="55" t="n"/>
      <c r="AY353" s="55" t="n"/>
      <c r="AZ353" s="55" t="n"/>
      <c r="BA353" s="55" t="n"/>
      <c r="BB353" s="55" t="n"/>
      <c r="BC353" s="55" t="n"/>
    </row>
    <row r="354" ht="11.4" customHeight="1">
      <c r="A354" s="55" t="n"/>
      <c r="B354" s="483" t="n"/>
      <c r="C354" s="55" t="n"/>
      <c r="D354" s="55" t="n"/>
      <c r="E354" s="55" t="n"/>
      <c r="F354" s="55" t="n"/>
      <c r="G354" s="69" t="n"/>
      <c r="H354" s="69" t="n"/>
      <c r="I354" s="55" t="n"/>
      <c r="J354" s="55" t="n"/>
      <c r="K354" s="55" t="n"/>
      <c r="L354" s="55">
        <f>J354-K354</f>
        <v/>
      </c>
      <c r="M354" s="55" t="n"/>
      <c r="N354" s="55">
        <f>P354+Q354+R354+S354</f>
        <v/>
      </c>
      <c r="O354" s="57">
        <f>Q354+V354+Y354+AB354+AE354+AH354+AK354+AN354+AQ354+AT354+AW354+AZ354+BC354</f>
        <v/>
      </c>
      <c r="P354" s="58" t="n"/>
      <c r="Q354" s="59">
        <f>L354-S354-R354-P354</f>
        <v/>
      </c>
      <c r="R354" s="60" t="n"/>
      <c r="S354" s="61" t="n"/>
      <c r="T354" s="55" t="n"/>
      <c r="U354" s="55" t="n"/>
      <c r="V354" s="55" t="n"/>
      <c r="W354" s="55" t="n"/>
      <c r="X354" s="55" t="n"/>
      <c r="Y354" s="55" t="n"/>
      <c r="Z354" s="55" t="n"/>
      <c r="AA354" s="55" t="n"/>
      <c r="AB354" s="55" t="n"/>
      <c r="AC354" s="55" t="n"/>
      <c r="AD354" s="55" t="n"/>
      <c r="AE354" s="55" t="n"/>
      <c r="AF354" s="55" t="n"/>
      <c r="AG354" s="55" t="n"/>
      <c r="AH354" s="55" t="n"/>
      <c r="AI354" s="55" t="n"/>
      <c r="AJ354" s="55" t="n"/>
      <c r="AK354" s="55" t="n"/>
      <c r="AL354" s="55" t="n"/>
      <c r="AM354" s="55" t="n"/>
      <c r="AN354" s="55" t="n"/>
      <c r="AO354" s="55" t="n"/>
      <c r="AP354" s="55" t="n"/>
      <c r="AQ354" s="55" t="n"/>
      <c r="AR354" s="55" t="n"/>
      <c r="AS354" s="55" t="n"/>
      <c r="AT354" s="55" t="n"/>
      <c r="AU354" s="55" t="n"/>
      <c r="AV354" s="55" t="n"/>
      <c r="AW354" s="55" t="n"/>
      <c r="AX354" s="55" t="n"/>
      <c r="AY354" s="55" t="n"/>
      <c r="AZ354" s="55" t="n"/>
      <c r="BA354" s="55" t="n"/>
      <c r="BB354" s="55" t="n"/>
      <c r="BC354" s="55" t="n"/>
    </row>
    <row r="355" ht="11.4" customHeight="1">
      <c r="A355" s="55" t="n"/>
      <c r="B355" s="483" t="n"/>
      <c r="C355" s="55" t="n"/>
      <c r="D355" s="55" t="n"/>
      <c r="E355" s="55" t="n"/>
      <c r="F355" s="55" t="n"/>
      <c r="G355" s="69" t="n"/>
      <c r="H355" s="69" t="n"/>
      <c r="I355" s="55" t="n"/>
      <c r="J355" s="55" t="n"/>
      <c r="K355" s="55" t="n"/>
      <c r="L355" s="55">
        <f>J355-K355</f>
        <v/>
      </c>
      <c r="M355" s="55" t="n"/>
      <c r="N355" s="55">
        <f>P355+Q355+R355+S355</f>
        <v/>
      </c>
      <c r="O355" s="57">
        <f>Q355+V355+Y355+AB355+AE355+AH355+AK355+AN355+AQ355+AT355+AW355+AZ355+BC355</f>
        <v/>
      </c>
      <c r="P355" s="58" t="n"/>
      <c r="Q355" s="59">
        <f>L355-S355-R355-P355</f>
        <v/>
      </c>
      <c r="R355" s="60" t="n"/>
      <c r="S355" s="61" t="n"/>
      <c r="T355" s="55" t="n"/>
      <c r="U355" s="55" t="n"/>
      <c r="V355" s="55" t="n"/>
      <c r="W355" s="55" t="n"/>
      <c r="X355" s="55" t="n"/>
      <c r="Y355" s="55" t="n"/>
      <c r="Z355" s="55" t="n"/>
      <c r="AA355" s="55" t="n"/>
      <c r="AB355" s="55" t="n"/>
      <c r="AC355" s="55" t="n"/>
      <c r="AD355" s="55" t="n"/>
      <c r="AE355" s="55" t="n"/>
      <c r="AF355" s="55" t="n"/>
      <c r="AG355" s="55" t="n"/>
      <c r="AH355" s="55" t="n"/>
      <c r="AI355" s="55" t="n"/>
      <c r="AJ355" s="55" t="n"/>
      <c r="AK355" s="55" t="n"/>
      <c r="AL355" s="55" t="n"/>
      <c r="AM355" s="55" t="n"/>
      <c r="AN355" s="55" t="n"/>
      <c r="AO355" s="55" t="n"/>
      <c r="AP355" s="55" t="n"/>
      <c r="AQ355" s="55" t="n"/>
      <c r="AR355" s="55" t="n"/>
      <c r="AS355" s="55" t="n"/>
      <c r="AT355" s="55" t="n"/>
      <c r="AU355" s="55" t="n"/>
      <c r="AV355" s="55" t="n"/>
      <c r="AW355" s="55" t="n"/>
      <c r="AX355" s="55" t="n"/>
      <c r="AY355" s="55" t="n"/>
      <c r="AZ355" s="55" t="n"/>
      <c r="BA355" s="55" t="n"/>
      <c r="BB355" s="55" t="n"/>
      <c r="BC355" s="55" t="n"/>
    </row>
    <row r="356" ht="11.4" customHeight="1">
      <c r="A356" s="55" t="n"/>
      <c r="B356" s="483" t="n"/>
      <c r="C356" s="55" t="n"/>
      <c r="D356" s="55" t="n"/>
      <c r="E356" s="55" t="n"/>
      <c r="F356" s="55" t="n"/>
      <c r="G356" s="69" t="n"/>
      <c r="H356" s="69" t="n"/>
      <c r="I356" s="55" t="n"/>
      <c r="J356" s="55" t="n"/>
      <c r="K356" s="55" t="n"/>
      <c r="L356" s="55">
        <f>J356-K356</f>
        <v/>
      </c>
      <c r="M356" s="55" t="n"/>
      <c r="N356" s="55">
        <f>P356+Q356+R356+S356</f>
        <v/>
      </c>
      <c r="O356" s="57">
        <f>Q356+V356+Y356+AB356+AE356+AH356+AK356+AN356+AQ356+AT356+AW356+AZ356+BC356</f>
        <v/>
      </c>
      <c r="P356" s="58" t="n"/>
      <c r="Q356" s="59">
        <f>L356-S356-R356-P356</f>
        <v/>
      </c>
      <c r="R356" s="60" t="n"/>
      <c r="S356" s="61" t="n"/>
      <c r="T356" s="55" t="n"/>
      <c r="U356" s="55" t="n"/>
      <c r="V356" s="55" t="n"/>
      <c r="W356" s="55" t="n"/>
      <c r="X356" s="55" t="n"/>
      <c r="Y356" s="55" t="n"/>
      <c r="Z356" s="55" t="n"/>
      <c r="AA356" s="55" t="n"/>
      <c r="AB356" s="55" t="n"/>
      <c r="AC356" s="55" t="n"/>
      <c r="AD356" s="55" t="n"/>
      <c r="AE356" s="55" t="n"/>
      <c r="AF356" s="55" t="n"/>
      <c r="AG356" s="55" t="n"/>
      <c r="AH356" s="55" t="n"/>
      <c r="AI356" s="55" t="n"/>
      <c r="AJ356" s="55" t="n"/>
      <c r="AK356" s="55" t="n"/>
      <c r="AL356" s="55" t="n"/>
      <c r="AM356" s="55" t="n"/>
      <c r="AN356" s="55" t="n"/>
      <c r="AO356" s="55" t="n"/>
      <c r="AP356" s="55" t="n"/>
      <c r="AQ356" s="55" t="n"/>
      <c r="AR356" s="55" t="n"/>
      <c r="AS356" s="55" t="n"/>
      <c r="AT356" s="55" t="n"/>
      <c r="AU356" s="55" t="n"/>
      <c r="AV356" s="55" t="n"/>
      <c r="AW356" s="55" t="n"/>
      <c r="AX356" s="55" t="n"/>
      <c r="AY356" s="55" t="n"/>
      <c r="AZ356" s="55" t="n"/>
      <c r="BA356" s="55" t="n"/>
      <c r="BB356" s="55" t="n"/>
      <c r="BC356" s="55" t="n"/>
    </row>
    <row r="357" ht="11.4" customHeight="1">
      <c r="A357" s="55" t="n"/>
      <c r="B357" s="483" t="n"/>
      <c r="C357" s="55" t="n"/>
      <c r="D357" s="55" t="n"/>
      <c r="E357" s="55" t="n"/>
      <c r="F357" s="55" t="n"/>
      <c r="G357" s="69" t="n"/>
      <c r="H357" s="69" t="n"/>
      <c r="I357" s="55" t="n"/>
      <c r="J357" s="55" t="n"/>
      <c r="K357" s="55" t="n"/>
      <c r="L357" s="55">
        <f>J357-K357</f>
        <v/>
      </c>
      <c r="M357" s="55" t="n"/>
      <c r="N357" s="55">
        <f>P357+Q357+R357+S357</f>
        <v/>
      </c>
      <c r="O357" s="57">
        <f>Q357+V357+Y357+AB357+AE357+AH357+AK357+AN357+AQ357+AT357+AW357+AZ357+BC357</f>
        <v/>
      </c>
      <c r="P357" s="58" t="n"/>
      <c r="Q357" s="59">
        <f>L357-S357-R357-P357</f>
        <v/>
      </c>
      <c r="R357" s="60" t="n"/>
      <c r="S357" s="61" t="n"/>
      <c r="T357" s="55" t="n"/>
      <c r="U357" s="55" t="n"/>
      <c r="V357" s="55" t="n"/>
      <c r="W357" s="55" t="n"/>
      <c r="X357" s="55" t="n"/>
      <c r="Y357" s="55" t="n"/>
      <c r="Z357" s="55" t="n"/>
      <c r="AA357" s="55" t="n"/>
      <c r="AB357" s="55" t="n"/>
      <c r="AC357" s="55" t="n"/>
      <c r="AD357" s="55" t="n"/>
      <c r="AE357" s="55" t="n"/>
      <c r="AF357" s="55" t="n"/>
      <c r="AG357" s="55" t="n"/>
      <c r="AH357" s="55" t="n"/>
      <c r="AI357" s="55" t="n"/>
      <c r="AJ357" s="55" t="n"/>
      <c r="AK357" s="55" t="n"/>
      <c r="AL357" s="55" t="n"/>
      <c r="AM357" s="55" t="n"/>
      <c r="AN357" s="55" t="n"/>
      <c r="AO357" s="55" t="n"/>
      <c r="AP357" s="55" t="n"/>
      <c r="AQ357" s="55" t="n"/>
      <c r="AR357" s="55" t="n"/>
      <c r="AS357" s="55" t="n"/>
      <c r="AT357" s="55" t="n"/>
      <c r="AU357" s="55" t="n"/>
      <c r="AV357" s="55" t="n"/>
      <c r="AW357" s="55" t="n"/>
      <c r="AX357" s="55" t="n"/>
      <c r="AY357" s="55" t="n"/>
      <c r="AZ357" s="55" t="n"/>
      <c r="BA357" s="55" t="n"/>
      <c r="BB357" s="55" t="n"/>
      <c r="BC357" s="55" t="n"/>
    </row>
    <row r="358" ht="11.4" customHeight="1">
      <c r="A358" s="55" t="n"/>
      <c r="B358" s="483" t="n"/>
      <c r="C358" s="55" t="n"/>
      <c r="D358" s="55" t="n"/>
      <c r="E358" s="55" t="n"/>
      <c r="F358" s="55" t="n"/>
      <c r="G358" s="69" t="n"/>
      <c r="H358" s="69" t="n"/>
      <c r="I358" s="55" t="n"/>
      <c r="J358" s="55" t="n"/>
      <c r="K358" s="55" t="n"/>
      <c r="L358" s="55">
        <f>J358-K358</f>
        <v/>
      </c>
      <c r="M358" s="55" t="n"/>
      <c r="N358" s="55">
        <f>P358+Q358+R358+S358</f>
        <v/>
      </c>
      <c r="O358" s="57">
        <f>Q358+V358+Y358+AB358+AE358+AH358+AK358+AN358+AQ358+AT358+AW358+AZ358+BC358</f>
        <v/>
      </c>
      <c r="P358" s="58" t="n"/>
      <c r="Q358" s="59">
        <f>L358-S358-R358-P358</f>
        <v/>
      </c>
      <c r="R358" s="60" t="n"/>
      <c r="S358" s="61" t="n"/>
      <c r="T358" s="55" t="n"/>
      <c r="U358" s="55" t="n"/>
      <c r="V358" s="55" t="n"/>
      <c r="W358" s="55" t="n"/>
      <c r="X358" s="55" t="n"/>
      <c r="Y358" s="55" t="n"/>
      <c r="Z358" s="55" t="n"/>
      <c r="AA358" s="55" t="n"/>
      <c r="AB358" s="55" t="n"/>
      <c r="AC358" s="55" t="n"/>
      <c r="AD358" s="55" t="n"/>
      <c r="AE358" s="55" t="n"/>
      <c r="AF358" s="55" t="n"/>
      <c r="AG358" s="55" t="n"/>
      <c r="AH358" s="55" t="n"/>
      <c r="AI358" s="55" t="n"/>
      <c r="AJ358" s="55" t="n"/>
      <c r="AK358" s="55" t="n"/>
      <c r="AL358" s="55" t="n"/>
      <c r="AM358" s="55" t="n"/>
      <c r="AN358" s="55" t="n"/>
      <c r="AO358" s="55" t="n"/>
      <c r="AP358" s="55" t="n"/>
      <c r="AQ358" s="55" t="n"/>
      <c r="AR358" s="55" t="n"/>
      <c r="AS358" s="55" t="n"/>
      <c r="AT358" s="55" t="n"/>
      <c r="AU358" s="55" t="n"/>
      <c r="AV358" s="55" t="n"/>
      <c r="AW358" s="55" t="n"/>
      <c r="AX358" s="55" t="n"/>
      <c r="AY358" s="55" t="n"/>
      <c r="AZ358" s="55" t="n"/>
      <c r="BA358" s="55" t="n"/>
      <c r="BB358" s="55" t="n"/>
      <c r="BC358" s="55" t="n"/>
    </row>
    <row r="359" ht="11.4" customHeight="1">
      <c r="A359" s="55" t="n"/>
      <c r="B359" s="483" t="n"/>
      <c r="C359" s="55" t="n"/>
      <c r="D359" s="55" t="n"/>
      <c r="E359" s="55" t="n"/>
      <c r="F359" s="55" t="n"/>
      <c r="G359" s="69" t="n"/>
      <c r="H359" s="69" t="n"/>
      <c r="I359" s="55" t="n"/>
      <c r="J359" s="55" t="n"/>
      <c r="K359" s="55" t="n"/>
      <c r="L359" s="55">
        <f>J359-K359</f>
        <v/>
      </c>
      <c r="M359" s="55" t="n"/>
      <c r="N359" s="55">
        <f>P359+Q359+R359+S359</f>
        <v/>
      </c>
      <c r="O359" s="57">
        <f>Q359+V359+Y359+AB359+AE359+AH359+AK359+AN359+AQ359+AT359+AW359+AZ359+BC359</f>
        <v/>
      </c>
      <c r="P359" s="58" t="n"/>
      <c r="Q359" s="59">
        <f>L359-S359-R359-P359</f>
        <v/>
      </c>
      <c r="R359" s="60" t="n"/>
      <c r="S359" s="61" t="n"/>
      <c r="T359" s="55" t="n"/>
      <c r="U359" s="55" t="n"/>
      <c r="V359" s="55" t="n"/>
      <c r="W359" s="55" t="n"/>
      <c r="X359" s="55" t="n"/>
      <c r="Y359" s="55" t="n"/>
      <c r="Z359" s="55" t="n"/>
      <c r="AA359" s="55" t="n"/>
      <c r="AB359" s="55" t="n"/>
      <c r="AC359" s="55" t="n"/>
      <c r="AD359" s="55" t="n"/>
      <c r="AE359" s="55" t="n"/>
      <c r="AF359" s="55" t="n"/>
      <c r="AG359" s="55" t="n"/>
      <c r="AH359" s="55" t="n"/>
      <c r="AI359" s="55" t="n"/>
      <c r="AJ359" s="55" t="n"/>
      <c r="AK359" s="55" t="n"/>
      <c r="AL359" s="55" t="n"/>
      <c r="AM359" s="55" t="n"/>
      <c r="AN359" s="55" t="n"/>
      <c r="AO359" s="55" t="n"/>
      <c r="AP359" s="55" t="n"/>
      <c r="AQ359" s="55" t="n"/>
      <c r="AR359" s="55" t="n"/>
      <c r="AS359" s="55" t="n"/>
      <c r="AT359" s="55" t="n"/>
      <c r="AU359" s="55" t="n"/>
      <c r="AV359" s="55" t="n"/>
      <c r="AW359" s="55" t="n"/>
      <c r="AX359" s="55" t="n"/>
      <c r="AY359" s="55" t="n"/>
      <c r="AZ359" s="55" t="n"/>
      <c r="BA359" s="55" t="n"/>
      <c r="BB359" s="55" t="n"/>
      <c r="BC359" s="55" t="n"/>
    </row>
    <row r="360" ht="11.4" customHeight="1">
      <c r="A360" s="55" t="n"/>
      <c r="B360" s="483" t="n"/>
      <c r="C360" s="55" t="n"/>
      <c r="D360" s="55" t="n"/>
      <c r="E360" s="55" t="n"/>
      <c r="F360" s="55" t="n"/>
      <c r="G360" s="69" t="n"/>
      <c r="H360" s="69" t="n"/>
      <c r="I360" s="55" t="n"/>
      <c r="J360" s="55" t="n"/>
      <c r="K360" s="55" t="n"/>
      <c r="L360" s="55">
        <f>J360-K360</f>
        <v/>
      </c>
      <c r="M360" s="55" t="n"/>
      <c r="N360" s="55">
        <f>P360+Q360+R360+S360</f>
        <v/>
      </c>
      <c r="O360" s="57">
        <f>Q360+V360+Y360+AB360+AE360+AH360+AK360+AN360+AQ360+AT360+AW360+AZ360+BC360</f>
        <v/>
      </c>
      <c r="P360" s="58" t="n"/>
      <c r="Q360" s="59">
        <f>L360-S360-R360-P360</f>
        <v/>
      </c>
      <c r="R360" s="60" t="n"/>
      <c r="S360" s="61" t="n"/>
      <c r="T360" s="55" t="n"/>
      <c r="U360" s="55" t="n"/>
      <c r="V360" s="55" t="n"/>
      <c r="W360" s="55" t="n"/>
      <c r="X360" s="55" t="n"/>
      <c r="Y360" s="55" t="n"/>
      <c r="Z360" s="55" t="n"/>
      <c r="AA360" s="55" t="n"/>
      <c r="AB360" s="55" t="n"/>
      <c r="AC360" s="55" t="n"/>
      <c r="AD360" s="55" t="n"/>
      <c r="AE360" s="55" t="n"/>
      <c r="AF360" s="55" t="n"/>
      <c r="AG360" s="55" t="n"/>
      <c r="AH360" s="55" t="n"/>
      <c r="AI360" s="55" t="n"/>
      <c r="AJ360" s="55" t="n"/>
      <c r="AK360" s="55" t="n"/>
      <c r="AL360" s="55" t="n"/>
      <c r="AM360" s="55" t="n"/>
      <c r="AN360" s="55" t="n"/>
      <c r="AO360" s="55" t="n"/>
      <c r="AP360" s="55" t="n"/>
      <c r="AQ360" s="55" t="n"/>
      <c r="AR360" s="55" t="n"/>
      <c r="AS360" s="55" t="n"/>
      <c r="AT360" s="55" t="n"/>
      <c r="AU360" s="55" t="n"/>
      <c r="AV360" s="55" t="n"/>
      <c r="AW360" s="55" t="n"/>
      <c r="AX360" s="55" t="n"/>
      <c r="AY360" s="55" t="n"/>
      <c r="AZ360" s="55" t="n"/>
      <c r="BA360" s="55" t="n"/>
      <c r="BB360" s="55" t="n"/>
      <c r="BC360" s="55" t="n"/>
    </row>
    <row r="361" ht="11.4" customHeight="1">
      <c r="A361" s="55" t="n"/>
      <c r="B361" s="483" t="n"/>
      <c r="C361" s="55" t="n"/>
      <c r="D361" s="55" t="n"/>
      <c r="E361" s="55" t="n"/>
      <c r="F361" s="55" t="n"/>
      <c r="G361" s="69" t="n"/>
      <c r="H361" s="69" t="n"/>
      <c r="I361" s="55" t="n"/>
      <c r="J361" s="55" t="n"/>
      <c r="K361" s="55" t="n"/>
      <c r="L361" s="55">
        <f>J361-K361</f>
        <v/>
      </c>
      <c r="M361" s="55" t="n"/>
      <c r="N361" s="55">
        <f>P361+Q361+R361+S361</f>
        <v/>
      </c>
      <c r="O361" s="57">
        <f>Q361+V361+Y361+AB361+AE361+AH361+AK361+AN361+AQ361+AT361+AW361+AZ361+BC361</f>
        <v/>
      </c>
      <c r="P361" s="58" t="n"/>
      <c r="Q361" s="59">
        <f>L361-S361-R361-P361</f>
        <v/>
      </c>
      <c r="R361" s="60" t="n"/>
      <c r="S361" s="61" t="n"/>
      <c r="T361" s="55" t="n"/>
      <c r="U361" s="55" t="n"/>
      <c r="V361" s="55" t="n"/>
      <c r="W361" s="55" t="n"/>
      <c r="X361" s="55" t="n"/>
      <c r="Y361" s="55" t="n"/>
      <c r="Z361" s="55" t="n"/>
      <c r="AA361" s="55" t="n"/>
      <c r="AB361" s="55" t="n"/>
      <c r="AC361" s="55" t="n"/>
      <c r="AD361" s="55" t="n"/>
      <c r="AE361" s="55" t="n"/>
      <c r="AF361" s="55" t="n"/>
      <c r="AG361" s="55" t="n"/>
      <c r="AH361" s="55" t="n"/>
      <c r="AI361" s="55" t="n"/>
      <c r="AJ361" s="55" t="n"/>
      <c r="AK361" s="55" t="n"/>
      <c r="AL361" s="55" t="n"/>
      <c r="AM361" s="55" t="n"/>
      <c r="AN361" s="55" t="n"/>
      <c r="AO361" s="55" t="n"/>
      <c r="AP361" s="55" t="n"/>
      <c r="AQ361" s="55" t="n"/>
      <c r="AR361" s="55" t="n"/>
      <c r="AS361" s="55" t="n"/>
      <c r="AT361" s="55" t="n"/>
      <c r="AU361" s="55" t="n"/>
      <c r="AV361" s="55" t="n"/>
      <c r="AW361" s="55" t="n"/>
      <c r="AX361" s="55" t="n"/>
      <c r="AY361" s="55" t="n"/>
      <c r="AZ361" s="55" t="n"/>
      <c r="BA361" s="55" t="n"/>
      <c r="BB361" s="55" t="n"/>
      <c r="BC361" s="55" t="n"/>
    </row>
    <row r="362" ht="11.4" customHeight="1">
      <c r="A362" s="55" t="n"/>
      <c r="B362" s="483" t="n"/>
      <c r="C362" s="55" t="n"/>
      <c r="D362" s="55" t="n"/>
      <c r="E362" s="55" t="n"/>
      <c r="F362" s="55" t="n"/>
      <c r="G362" s="69" t="n"/>
      <c r="H362" s="69" t="n"/>
      <c r="I362" s="55" t="n"/>
      <c r="J362" s="55" t="n"/>
      <c r="K362" s="55" t="n"/>
      <c r="L362" s="55">
        <f>J362-K362</f>
        <v/>
      </c>
      <c r="M362" s="55" t="n"/>
      <c r="N362" s="55">
        <f>P362+Q362+R362+S362</f>
        <v/>
      </c>
      <c r="O362" s="57">
        <f>Q362+V362+Y362+AB362+AE362+AH362+AK362+AN362+AQ362+AT362+AW362+AZ362+BC362</f>
        <v/>
      </c>
      <c r="P362" s="58" t="n"/>
      <c r="Q362" s="59">
        <f>L362-S362-R362-P362</f>
        <v/>
      </c>
      <c r="R362" s="60" t="n"/>
      <c r="S362" s="61" t="n"/>
      <c r="T362" s="55" t="n"/>
      <c r="U362" s="55" t="n"/>
      <c r="V362" s="55" t="n"/>
      <c r="W362" s="55" t="n"/>
      <c r="X362" s="55" t="n"/>
      <c r="Y362" s="55" t="n"/>
      <c r="Z362" s="55" t="n"/>
      <c r="AA362" s="55" t="n"/>
      <c r="AB362" s="55" t="n"/>
      <c r="AC362" s="55" t="n"/>
      <c r="AD362" s="55" t="n"/>
      <c r="AE362" s="55" t="n"/>
      <c r="AF362" s="55" t="n"/>
      <c r="AG362" s="55" t="n"/>
      <c r="AH362" s="55" t="n"/>
      <c r="AI362" s="55" t="n"/>
      <c r="AJ362" s="55" t="n"/>
      <c r="AK362" s="55" t="n"/>
      <c r="AL362" s="55" t="n"/>
      <c r="AM362" s="55" t="n"/>
      <c r="AN362" s="55" t="n"/>
      <c r="AO362" s="55" t="n"/>
      <c r="AP362" s="55" t="n"/>
      <c r="AQ362" s="55" t="n"/>
      <c r="AR362" s="55" t="n"/>
      <c r="AS362" s="55" t="n"/>
      <c r="AT362" s="55" t="n"/>
      <c r="AU362" s="55" t="n"/>
      <c r="AV362" s="55" t="n"/>
      <c r="AW362" s="55" t="n"/>
      <c r="AX362" s="55" t="n"/>
      <c r="AY362" s="55" t="n"/>
      <c r="AZ362" s="55" t="n"/>
      <c r="BA362" s="55" t="n"/>
      <c r="BB362" s="55" t="n"/>
      <c r="BC362" s="55" t="n"/>
    </row>
    <row r="363" ht="11.4" customHeight="1">
      <c r="A363" s="55" t="n"/>
      <c r="B363" s="483" t="n"/>
      <c r="C363" s="55" t="n"/>
      <c r="D363" s="55" t="n"/>
      <c r="E363" s="55" t="n"/>
      <c r="F363" s="55" t="n"/>
      <c r="G363" s="69" t="n"/>
      <c r="H363" s="69" t="n"/>
      <c r="I363" s="55" t="n"/>
      <c r="J363" s="55" t="n"/>
      <c r="K363" s="55" t="n"/>
      <c r="L363" s="55">
        <f>J363-K363</f>
        <v/>
      </c>
      <c r="M363" s="55" t="n"/>
      <c r="N363" s="55">
        <f>P363+Q363+R363+S363</f>
        <v/>
      </c>
      <c r="O363" s="57">
        <f>Q363+V363+Y363+AB363+AE363+AH363+AK363+AN363+AQ363+AT363+AW363+AZ363+BC363</f>
        <v/>
      </c>
      <c r="P363" s="58" t="n"/>
      <c r="Q363" s="59">
        <f>L363-S363-R363-P363</f>
        <v/>
      </c>
      <c r="R363" s="60" t="n"/>
      <c r="S363" s="61" t="n"/>
      <c r="T363" s="55" t="n"/>
      <c r="U363" s="55" t="n"/>
      <c r="V363" s="55" t="n"/>
      <c r="W363" s="55" t="n"/>
      <c r="X363" s="55" t="n"/>
      <c r="Y363" s="55" t="n"/>
      <c r="Z363" s="55" t="n"/>
      <c r="AA363" s="55" t="n"/>
      <c r="AB363" s="55" t="n"/>
      <c r="AC363" s="55" t="n"/>
      <c r="AD363" s="55" t="n"/>
      <c r="AE363" s="55" t="n"/>
      <c r="AF363" s="55" t="n"/>
      <c r="AG363" s="55" t="n"/>
      <c r="AH363" s="55" t="n"/>
      <c r="AI363" s="55" t="n"/>
      <c r="AJ363" s="55" t="n"/>
      <c r="AK363" s="55" t="n"/>
      <c r="AL363" s="55" t="n"/>
      <c r="AM363" s="55" t="n"/>
      <c r="AN363" s="55" t="n"/>
      <c r="AO363" s="55" t="n"/>
      <c r="AP363" s="55" t="n"/>
      <c r="AQ363" s="55" t="n"/>
      <c r="AR363" s="55" t="n"/>
      <c r="AS363" s="55" t="n"/>
      <c r="AT363" s="55" t="n"/>
      <c r="AU363" s="55" t="n"/>
      <c r="AV363" s="55" t="n"/>
      <c r="AW363" s="55" t="n"/>
      <c r="AX363" s="55" t="n"/>
      <c r="AY363" s="55" t="n"/>
      <c r="AZ363" s="55" t="n"/>
      <c r="BA363" s="55" t="n"/>
      <c r="BB363" s="55" t="n"/>
      <c r="BC363" s="55" t="n"/>
    </row>
    <row r="364" ht="11.4" customHeight="1">
      <c r="A364" s="55" t="n"/>
      <c r="B364" s="483" t="n"/>
      <c r="C364" s="55" t="n"/>
      <c r="D364" s="55" t="n"/>
      <c r="E364" s="55" t="n"/>
      <c r="F364" s="55" t="n"/>
      <c r="G364" s="69" t="n"/>
      <c r="H364" s="69" t="n"/>
      <c r="I364" s="55" t="n"/>
      <c r="J364" s="55" t="n"/>
      <c r="K364" s="55" t="n"/>
      <c r="L364" s="55">
        <f>J364-K364</f>
        <v/>
      </c>
      <c r="M364" s="55" t="n"/>
      <c r="N364" s="55">
        <f>P364+Q364+R364+S364</f>
        <v/>
      </c>
      <c r="O364" s="57">
        <f>Q364+V364+Y364+AB364+AE364+AH364+AK364+AN364+AQ364+AT364+AW364+AZ364+BC364</f>
        <v/>
      </c>
      <c r="P364" s="58" t="n"/>
      <c r="Q364" s="59">
        <f>L364-S364-R364-P364</f>
        <v/>
      </c>
      <c r="R364" s="60" t="n"/>
      <c r="S364" s="61" t="n"/>
      <c r="T364" s="55" t="n"/>
      <c r="U364" s="55" t="n"/>
      <c r="V364" s="55" t="n"/>
      <c r="W364" s="55" t="n"/>
      <c r="X364" s="55" t="n"/>
      <c r="Y364" s="55" t="n"/>
      <c r="Z364" s="55" t="n"/>
      <c r="AA364" s="55" t="n"/>
      <c r="AB364" s="55" t="n"/>
      <c r="AC364" s="55" t="n"/>
      <c r="AD364" s="55" t="n"/>
      <c r="AE364" s="55" t="n"/>
      <c r="AF364" s="55" t="n"/>
      <c r="AG364" s="55" t="n"/>
      <c r="AH364" s="55" t="n"/>
      <c r="AI364" s="55" t="n"/>
      <c r="AJ364" s="55" t="n"/>
      <c r="AK364" s="55" t="n"/>
      <c r="AL364" s="55" t="n"/>
      <c r="AM364" s="55" t="n"/>
      <c r="AN364" s="55" t="n"/>
      <c r="AO364" s="55" t="n"/>
      <c r="AP364" s="55" t="n"/>
      <c r="AQ364" s="55" t="n"/>
      <c r="AR364" s="55" t="n"/>
      <c r="AS364" s="55" t="n"/>
      <c r="AT364" s="55" t="n"/>
      <c r="AU364" s="55" t="n"/>
      <c r="AV364" s="55" t="n"/>
      <c r="AW364" s="55" t="n"/>
      <c r="AX364" s="55" t="n"/>
      <c r="AY364" s="55" t="n"/>
      <c r="AZ364" s="55" t="n"/>
      <c r="BA364" s="55" t="n"/>
      <c r="BB364" s="55" t="n"/>
      <c r="BC364" s="55" t="n"/>
    </row>
    <row r="365" ht="11.4" customHeight="1">
      <c r="A365" s="55" t="n"/>
      <c r="B365" s="483" t="n"/>
      <c r="C365" s="55" t="n"/>
      <c r="D365" s="55" t="n"/>
      <c r="E365" s="55" t="n"/>
      <c r="F365" s="55" t="n"/>
      <c r="G365" s="69" t="n"/>
      <c r="H365" s="69" t="n"/>
      <c r="I365" s="55" t="n"/>
      <c r="J365" s="55" t="n"/>
      <c r="K365" s="55" t="n"/>
      <c r="L365" s="55">
        <f>J365-K365</f>
        <v/>
      </c>
      <c r="M365" s="55" t="n"/>
      <c r="N365" s="55">
        <f>P365+Q365+R365+S365</f>
        <v/>
      </c>
      <c r="O365" s="57">
        <f>Q365+V365+Y365+AB365+AE365+AH365+AK365+AN365+AQ365+AT365+AW365+AZ365+BC365</f>
        <v/>
      </c>
      <c r="P365" s="58" t="n"/>
      <c r="Q365" s="59">
        <f>L365-S365-R365-P365</f>
        <v/>
      </c>
      <c r="R365" s="60" t="n"/>
      <c r="S365" s="61" t="n"/>
      <c r="T365" s="55" t="n"/>
      <c r="U365" s="55" t="n"/>
      <c r="V365" s="55" t="n"/>
      <c r="W365" s="55" t="n"/>
      <c r="X365" s="55" t="n"/>
      <c r="Y365" s="55" t="n"/>
      <c r="Z365" s="55" t="n"/>
      <c r="AA365" s="55" t="n"/>
      <c r="AB365" s="55" t="n"/>
      <c r="AC365" s="55" t="n"/>
      <c r="AD365" s="55" t="n"/>
      <c r="AE365" s="55" t="n"/>
      <c r="AF365" s="55" t="n"/>
      <c r="AG365" s="55" t="n"/>
      <c r="AH365" s="55" t="n"/>
      <c r="AI365" s="55" t="n"/>
      <c r="AJ365" s="55" t="n"/>
      <c r="AK365" s="55" t="n"/>
      <c r="AL365" s="55" t="n"/>
      <c r="AM365" s="55" t="n"/>
      <c r="AN365" s="55" t="n"/>
      <c r="AO365" s="55" t="n"/>
      <c r="AP365" s="55" t="n"/>
      <c r="AQ365" s="55" t="n"/>
      <c r="AR365" s="55" t="n"/>
      <c r="AS365" s="55" t="n"/>
      <c r="AT365" s="55" t="n"/>
      <c r="AU365" s="55" t="n"/>
      <c r="AV365" s="55" t="n"/>
      <c r="AW365" s="55" t="n"/>
      <c r="AX365" s="55" t="n"/>
      <c r="AY365" s="55" t="n"/>
      <c r="AZ365" s="55" t="n"/>
      <c r="BA365" s="55" t="n"/>
      <c r="BB365" s="55" t="n"/>
      <c r="BC365" s="55" t="n"/>
    </row>
    <row r="366" ht="11.4" customHeight="1">
      <c r="A366" s="55" t="n"/>
      <c r="B366" s="483" t="n"/>
      <c r="C366" s="55" t="n"/>
      <c r="D366" s="55" t="n"/>
      <c r="E366" s="55" t="n"/>
      <c r="F366" s="55" t="n"/>
      <c r="G366" s="69" t="n"/>
      <c r="H366" s="69" t="n"/>
      <c r="I366" s="55" t="n"/>
      <c r="J366" s="55" t="n"/>
      <c r="K366" s="55" t="n"/>
      <c r="L366" s="55">
        <f>J366-K366</f>
        <v/>
      </c>
      <c r="M366" s="55" t="n"/>
      <c r="N366" s="55">
        <f>P366+Q366+R366+S366</f>
        <v/>
      </c>
      <c r="O366" s="57">
        <f>Q366+V366+Y366+AB366+AE366+AH366+AK366+AN366+AQ366+AT366+AW366+AZ366+BC366</f>
        <v/>
      </c>
      <c r="P366" s="58" t="n"/>
      <c r="Q366" s="59">
        <f>L366-S366-R366-P366</f>
        <v/>
      </c>
      <c r="R366" s="60" t="n"/>
      <c r="S366" s="61" t="n"/>
      <c r="T366" s="55" t="n"/>
      <c r="U366" s="55" t="n"/>
      <c r="V366" s="55" t="n"/>
      <c r="W366" s="55" t="n"/>
      <c r="X366" s="55" t="n"/>
      <c r="Y366" s="55" t="n"/>
      <c r="Z366" s="55" t="n"/>
      <c r="AA366" s="55" t="n"/>
      <c r="AB366" s="55" t="n"/>
      <c r="AC366" s="55" t="n"/>
      <c r="AD366" s="55" t="n"/>
      <c r="AE366" s="55" t="n"/>
      <c r="AF366" s="55" t="n"/>
      <c r="AG366" s="55" t="n"/>
      <c r="AH366" s="55" t="n"/>
      <c r="AI366" s="55" t="n"/>
      <c r="AJ366" s="55" t="n"/>
      <c r="AK366" s="55" t="n"/>
      <c r="AL366" s="55" t="n"/>
      <c r="AM366" s="55" t="n"/>
      <c r="AN366" s="55" t="n"/>
      <c r="AO366" s="55" t="n"/>
      <c r="AP366" s="55" t="n"/>
      <c r="AQ366" s="55" t="n"/>
      <c r="AR366" s="55" t="n"/>
      <c r="AS366" s="55" t="n"/>
      <c r="AT366" s="55" t="n"/>
      <c r="AU366" s="55" t="n"/>
      <c r="AV366" s="55" t="n"/>
      <c r="AW366" s="55" t="n"/>
      <c r="AX366" s="55" t="n"/>
      <c r="AY366" s="55" t="n"/>
      <c r="AZ366" s="55" t="n"/>
      <c r="BA366" s="55" t="n"/>
      <c r="BB366" s="55" t="n"/>
      <c r="BC366" s="55" t="n"/>
    </row>
    <row r="367" ht="11.4" customHeight="1">
      <c r="A367" s="55" t="n"/>
      <c r="B367" s="483" t="n"/>
      <c r="C367" s="55" t="n"/>
      <c r="D367" s="55" t="n"/>
      <c r="E367" s="55" t="n"/>
      <c r="F367" s="55" t="n"/>
      <c r="G367" s="69" t="n"/>
      <c r="H367" s="69" t="n"/>
      <c r="I367" s="55" t="n"/>
      <c r="J367" s="55" t="n"/>
      <c r="K367" s="55" t="n"/>
      <c r="L367" s="55">
        <f>J367-K367</f>
        <v/>
      </c>
      <c r="M367" s="55" t="n"/>
      <c r="N367" s="55">
        <f>P367+Q367+R367+S367</f>
        <v/>
      </c>
      <c r="O367" s="57">
        <f>Q367+V367+Y367+AB367+AE367+AH367+AK367+AN367+AQ367+AT367+AW367+AZ367+BC367</f>
        <v/>
      </c>
      <c r="P367" s="58" t="n"/>
      <c r="Q367" s="59">
        <f>L367-S367-R367-P367</f>
        <v/>
      </c>
      <c r="R367" s="60" t="n"/>
      <c r="S367" s="61" t="n"/>
      <c r="T367" s="55" t="n"/>
      <c r="U367" s="55" t="n"/>
      <c r="V367" s="55" t="n"/>
      <c r="W367" s="55" t="n"/>
      <c r="X367" s="55" t="n"/>
      <c r="Y367" s="55" t="n"/>
      <c r="Z367" s="55" t="n"/>
      <c r="AA367" s="55" t="n"/>
      <c r="AB367" s="55" t="n"/>
      <c r="AC367" s="55" t="n"/>
      <c r="AD367" s="55" t="n"/>
      <c r="AE367" s="55" t="n"/>
      <c r="AF367" s="55" t="n"/>
      <c r="AG367" s="55" t="n"/>
      <c r="AH367" s="55" t="n"/>
      <c r="AI367" s="55" t="n"/>
      <c r="AJ367" s="55" t="n"/>
      <c r="AK367" s="55" t="n"/>
      <c r="AL367" s="55" t="n"/>
      <c r="AM367" s="55" t="n"/>
      <c r="AN367" s="55" t="n"/>
      <c r="AO367" s="55" t="n"/>
      <c r="AP367" s="55" t="n"/>
      <c r="AQ367" s="55" t="n"/>
      <c r="AR367" s="55" t="n"/>
      <c r="AS367" s="55" t="n"/>
      <c r="AT367" s="55" t="n"/>
      <c r="AU367" s="55" t="n"/>
      <c r="AV367" s="55" t="n"/>
      <c r="AW367" s="55" t="n"/>
      <c r="AX367" s="55" t="n"/>
      <c r="AY367" s="55" t="n"/>
      <c r="AZ367" s="55" t="n"/>
      <c r="BA367" s="55" t="n"/>
      <c r="BB367" s="55" t="n"/>
      <c r="BC367" s="55" t="n"/>
    </row>
    <row r="368" ht="11.4" customHeight="1">
      <c r="A368" s="55" t="n"/>
      <c r="B368" s="483" t="n"/>
      <c r="C368" s="55" t="n"/>
      <c r="D368" s="55" t="n"/>
      <c r="E368" s="55" t="n"/>
      <c r="F368" s="55" t="n"/>
      <c r="G368" s="69" t="n"/>
      <c r="H368" s="69" t="n"/>
      <c r="I368" s="55" t="n"/>
      <c r="J368" s="55" t="n"/>
      <c r="K368" s="55" t="n"/>
      <c r="L368" s="55">
        <f>J368-K368</f>
        <v/>
      </c>
      <c r="M368" s="55" t="n"/>
      <c r="N368" s="55">
        <f>P368+Q368+R368+S368</f>
        <v/>
      </c>
      <c r="O368" s="57">
        <f>Q368+V368+Y368+AB368+AE368+AH368+AK368+AN368+AQ368+AT368+AW368+AZ368+BC368</f>
        <v/>
      </c>
      <c r="P368" s="58" t="n"/>
      <c r="Q368" s="59">
        <f>L368-S368-R368-P368</f>
        <v/>
      </c>
      <c r="R368" s="60" t="n"/>
      <c r="S368" s="61" t="n"/>
      <c r="T368" s="55" t="n"/>
      <c r="U368" s="55" t="n"/>
      <c r="V368" s="55" t="n"/>
      <c r="W368" s="55" t="n"/>
      <c r="X368" s="55" t="n"/>
      <c r="Y368" s="55" t="n"/>
      <c r="Z368" s="55" t="n"/>
      <c r="AA368" s="55" t="n"/>
      <c r="AB368" s="55" t="n"/>
      <c r="AC368" s="55" t="n"/>
      <c r="AD368" s="55" t="n"/>
      <c r="AE368" s="55" t="n"/>
      <c r="AF368" s="55" t="n"/>
      <c r="AG368" s="55" t="n"/>
      <c r="AH368" s="55" t="n"/>
      <c r="AI368" s="55" t="n"/>
      <c r="AJ368" s="55" t="n"/>
      <c r="AK368" s="55" t="n"/>
      <c r="AL368" s="55" t="n"/>
      <c r="AM368" s="55" t="n"/>
      <c r="AN368" s="55" t="n"/>
      <c r="AO368" s="55" t="n"/>
      <c r="AP368" s="55" t="n"/>
      <c r="AQ368" s="55" t="n"/>
      <c r="AR368" s="55" t="n"/>
      <c r="AS368" s="55" t="n"/>
      <c r="AT368" s="55" t="n"/>
      <c r="AU368" s="55" t="n"/>
      <c r="AV368" s="55" t="n"/>
      <c r="AW368" s="55" t="n"/>
      <c r="AX368" s="55" t="n"/>
      <c r="AY368" s="55" t="n"/>
      <c r="AZ368" s="55" t="n"/>
      <c r="BA368" s="55" t="n"/>
      <c r="BB368" s="55" t="n"/>
      <c r="BC368" s="55" t="n"/>
    </row>
    <row r="369" ht="11.4" customHeight="1">
      <c r="A369" s="55" t="n"/>
      <c r="B369" s="483" t="n"/>
      <c r="C369" s="55" t="n"/>
      <c r="D369" s="55" t="n"/>
      <c r="E369" s="55" t="n"/>
      <c r="F369" s="55" t="n"/>
      <c r="G369" s="69" t="n"/>
      <c r="H369" s="69" t="n"/>
      <c r="I369" s="55" t="n"/>
      <c r="J369" s="55" t="n"/>
      <c r="K369" s="55" t="n"/>
      <c r="L369" s="55">
        <f>J369-K369</f>
        <v/>
      </c>
      <c r="M369" s="55" t="n"/>
      <c r="N369" s="55">
        <f>P369+Q369+R369+S369</f>
        <v/>
      </c>
      <c r="O369" s="57">
        <f>Q369+V369+Y369+AB369+AE369+AH369+AK369+AN369+AQ369+AT369+AW369+AZ369+BC369</f>
        <v/>
      </c>
      <c r="P369" s="58" t="n"/>
      <c r="Q369" s="59">
        <f>L369-S369-R369-P369</f>
        <v/>
      </c>
      <c r="R369" s="60" t="n"/>
      <c r="S369" s="61" t="n"/>
      <c r="T369" s="55" t="n"/>
      <c r="U369" s="55" t="n"/>
      <c r="V369" s="55" t="n"/>
      <c r="W369" s="55" t="n"/>
      <c r="X369" s="55" t="n"/>
      <c r="Y369" s="55" t="n"/>
      <c r="Z369" s="55" t="n"/>
      <c r="AA369" s="55" t="n"/>
      <c r="AB369" s="55" t="n"/>
      <c r="AC369" s="55" t="n"/>
      <c r="AD369" s="55" t="n"/>
      <c r="AE369" s="55" t="n"/>
      <c r="AF369" s="55" t="n"/>
      <c r="AG369" s="55" t="n"/>
      <c r="AH369" s="55" t="n"/>
      <c r="AI369" s="55" t="n"/>
      <c r="AJ369" s="55" t="n"/>
      <c r="AK369" s="55" t="n"/>
      <c r="AL369" s="55" t="n"/>
      <c r="AM369" s="55" t="n"/>
      <c r="AN369" s="55" t="n"/>
      <c r="AO369" s="55" t="n"/>
      <c r="AP369" s="55" t="n"/>
      <c r="AQ369" s="55" t="n"/>
      <c r="AR369" s="55" t="n"/>
      <c r="AS369" s="55" t="n"/>
      <c r="AT369" s="55" t="n"/>
      <c r="AU369" s="55" t="n"/>
      <c r="AV369" s="55" t="n"/>
      <c r="AW369" s="55" t="n"/>
      <c r="AX369" s="55" t="n"/>
      <c r="AY369" s="55" t="n"/>
      <c r="AZ369" s="55" t="n"/>
      <c r="BA369" s="55" t="n"/>
      <c r="BB369" s="55" t="n"/>
      <c r="BC369" s="55" t="n"/>
    </row>
    <row r="370" ht="11.4" customHeight="1">
      <c r="A370" s="55" t="n"/>
      <c r="B370" s="483" t="n"/>
      <c r="C370" s="55" t="n"/>
      <c r="D370" s="55" t="n"/>
      <c r="E370" s="55" t="n"/>
      <c r="F370" s="55" t="n"/>
      <c r="G370" s="69" t="n"/>
      <c r="H370" s="69" t="n"/>
      <c r="I370" s="55" t="n"/>
      <c r="J370" s="55" t="n"/>
      <c r="K370" s="55" t="n"/>
      <c r="L370" s="55">
        <f>J370-K370</f>
        <v/>
      </c>
      <c r="M370" s="55" t="n"/>
      <c r="N370" s="55">
        <f>P370+Q370+R370+S370</f>
        <v/>
      </c>
      <c r="O370" s="57">
        <f>Q370+V370+Y370+AB370+AE370+AH370+AK370+AN370+AQ370+AT370+AW370+AZ370+BC370</f>
        <v/>
      </c>
      <c r="P370" s="58" t="n"/>
      <c r="Q370" s="59">
        <f>L370-S370-R370-P370</f>
        <v/>
      </c>
      <c r="R370" s="60" t="n"/>
      <c r="S370" s="61" t="n"/>
      <c r="T370" s="55" t="n"/>
      <c r="U370" s="55" t="n"/>
      <c r="V370" s="55" t="n"/>
      <c r="W370" s="55" t="n"/>
      <c r="X370" s="55" t="n"/>
      <c r="Y370" s="55" t="n"/>
      <c r="Z370" s="55" t="n"/>
      <c r="AA370" s="55" t="n"/>
      <c r="AB370" s="55" t="n"/>
      <c r="AC370" s="55" t="n"/>
      <c r="AD370" s="55" t="n"/>
      <c r="AE370" s="55" t="n"/>
      <c r="AF370" s="55" t="n"/>
      <c r="AG370" s="55" t="n"/>
      <c r="AH370" s="55" t="n"/>
      <c r="AI370" s="55" t="n"/>
      <c r="AJ370" s="55" t="n"/>
      <c r="AK370" s="55" t="n"/>
      <c r="AL370" s="55" t="n"/>
      <c r="AM370" s="55" t="n"/>
      <c r="AN370" s="55" t="n"/>
      <c r="AO370" s="55" t="n"/>
      <c r="AP370" s="55" t="n"/>
      <c r="AQ370" s="55" t="n"/>
      <c r="AR370" s="55" t="n"/>
      <c r="AS370" s="55" t="n"/>
      <c r="AT370" s="55" t="n"/>
      <c r="AU370" s="55" t="n"/>
      <c r="AV370" s="55" t="n"/>
      <c r="AW370" s="55" t="n"/>
      <c r="AX370" s="55" t="n"/>
      <c r="AY370" s="55" t="n"/>
      <c r="AZ370" s="55" t="n"/>
      <c r="BA370" s="55" t="n"/>
      <c r="BB370" s="55" t="n"/>
      <c r="BC370" s="55" t="n"/>
    </row>
    <row r="371" ht="11.4" customHeight="1">
      <c r="A371" s="55" t="n"/>
      <c r="B371" s="483" t="n"/>
      <c r="C371" s="55" t="n"/>
      <c r="D371" s="55" t="n"/>
      <c r="E371" s="55" t="n"/>
      <c r="F371" s="55" t="n"/>
      <c r="G371" s="69" t="n"/>
      <c r="H371" s="69" t="n"/>
      <c r="I371" s="55" t="n"/>
      <c r="J371" s="55" t="n"/>
      <c r="K371" s="55" t="n"/>
      <c r="L371" s="55">
        <f>J371-K371</f>
        <v/>
      </c>
      <c r="M371" s="55" t="n"/>
      <c r="N371" s="55">
        <f>P371+Q371+R371+S371</f>
        <v/>
      </c>
      <c r="O371" s="57">
        <f>Q371+V371+Y371+AB371+AE371+AH371+AK371+AN371+AQ371+AT371+AW371+AZ371+BC371</f>
        <v/>
      </c>
      <c r="P371" s="58" t="n"/>
      <c r="Q371" s="59">
        <f>L371-S371-R371-P371</f>
        <v/>
      </c>
      <c r="R371" s="60" t="n"/>
      <c r="S371" s="61" t="n"/>
      <c r="T371" s="55" t="n"/>
      <c r="U371" s="55" t="n"/>
      <c r="V371" s="55" t="n"/>
      <c r="W371" s="55" t="n"/>
      <c r="X371" s="55" t="n"/>
      <c r="Y371" s="55" t="n"/>
      <c r="Z371" s="55" t="n"/>
      <c r="AA371" s="55" t="n"/>
      <c r="AB371" s="55" t="n"/>
      <c r="AC371" s="55" t="n"/>
      <c r="AD371" s="55" t="n"/>
      <c r="AE371" s="55" t="n"/>
      <c r="AF371" s="55" t="n"/>
      <c r="AG371" s="55" t="n"/>
      <c r="AH371" s="55" t="n"/>
      <c r="AI371" s="55" t="n"/>
      <c r="AJ371" s="55" t="n"/>
      <c r="AK371" s="55" t="n"/>
      <c r="AL371" s="55" t="n"/>
      <c r="AM371" s="55" t="n"/>
      <c r="AN371" s="55" t="n"/>
      <c r="AO371" s="55" t="n"/>
      <c r="AP371" s="55" t="n"/>
      <c r="AQ371" s="55" t="n"/>
      <c r="AR371" s="55" t="n"/>
      <c r="AS371" s="55" t="n"/>
      <c r="AT371" s="55" t="n"/>
      <c r="AU371" s="55" t="n"/>
      <c r="AV371" s="55" t="n"/>
      <c r="AW371" s="55" t="n"/>
      <c r="AX371" s="55" t="n"/>
      <c r="AY371" s="55" t="n"/>
      <c r="AZ371" s="55" t="n"/>
      <c r="BA371" s="55" t="n"/>
      <c r="BB371" s="55" t="n"/>
      <c r="BC371" s="55" t="n"/>
    </row>
    <row r="372" ht="11.4" customHeight="1">
      <c r="A372" s="55" t="n"/>
      <c r="B372" s="483" t="n"/>
      <c r="C372" s="55" t="n"/>
      <c r="D372" s="55" t="n"/>
      <c r="E372" s="55" t="n"/>
      <c r="F372" s="55" t="n"/>
      <c r="G372" s="69" t="n"/>
      <c r="H372" s="69" t="n"/>
      <c r="I372" s="55" t="n"/>
      <c r="J372" s="55" t="n"/>
      <c r="K372" s="55" t="n"/>
      <c r="L372" s="55">
        <f>J372-K372</f>
        <v/>
      </c>
      <c r="M372" s="55" t="n"/>
      <c r="N372" s="55">
        <f>P372+Q372+R372+S372</f>
        <v/>
      </c>
      <c r="O372" s="57">
        <f>Q372+V372+Y372+AB372+AE372+AH372+AK372+AN372+AQ372+AT372+AW372+AZ372+BC372</f>
        <v/>
      </c>
      <c r="P372" s="58" t="n"/>
      <c r="Q372" s="59">
        <f>L372-S372-R372-P372</f>
        <v/>
      </c>
      <c r="R372" s="60" t="n"/>
      <c r="S372" s="61" t="n"/>
      <c r="T372" s="55" t="n"/>
      <c r="U372" s="55" t="n"/>
      <c r="V372" s="55" t="n"/>
      <c r="W372" s="55" t="n"/>
      <c r="X372" s="55" t="n"/>
      <c r="Y372" s="55" t="n"/>
      <c r="Z372" s="55" t="n"/>
      <c r="AA372" s="55" t="n"/>
      <c r="AB372" s="55" t="n"/>
      <c r="AC372" s="55" t="n"/>
      <c r="AD372" s="55" t="n"/>
      <c r="AE372" s="55" t="n"/>
      <c r="AF372" s="55" t="n"/>
      <c r="AG372" s="55" t="n"/>
      <c r="AH372" s="55" t="n"/>
      <c r="AI372" s="55" t="n"/>
      <c r="AJ372" s="55" t="n"/>
      <c r="AK372" s="55" t="n"/>
      <c r="AL372" s="55" t="n"/>
      <c r="AM372" s="55" t="n"/>
      <c r="AN372" s="55" t="n"/>
      <c r="AO372" s="55" t="n"/>
      <c r="AP372" s="55" t="n"/>
      <c r="AQ372" s="55" t="n"/>
      <c r="AR372" s="55" t="n"/>
      <c r="AS372" s="55" t="n"/>
      <c r="AT372" s="55" t="n"/>
      <c r="AU372" s="55" t="n"/>
      <c r="AV372" s="55" t="n"/>
      <c r="AW372" s="55" t="n"/>
      <c r="AX372" s="55" t="n"/>
      <c r="AY372" s="55" t="n"/>
      <c r="AZ372" s="55" t="n"/>
      <c r="BA372" s="55" t="n"/>
      <c r="BB372" s="55" t="n"/>
      <c r="BC372" s="55" t="n"/>
    </row>
    <row r="373" ht="11.4" customHeight="1">
      <c r="A373" s="55" t="n"/>
      <c r="B373" s="483" t="n"/>
      <c r="C373" s="55" t="n"/>
      <c r="D373" s="55" t="n"/>
      <c r="E373" s="55" t="n"/>
      <c r="F373" s="55" t="n"/>
      <c r="G373" s="69" t="n"/>
      <c r="H373" s="69" t="n"/>
      <c r="I373" s="55" t="n"/>
      <c r="J373" s="55" t="n"/>
      <c r="K373" s="55" t="n"/>
      <c r="L373" s="55">
        <f>J373-K373</f>
        <v/>
      </c>
      <c r="M373" s="55" t="n"/>
      <c r="N373" s="55">
        <f>P373+Q373+R373+S373</f>
        <v/>
      </c>
      <c r="O373" s="57">
        <f>Q373+V373+Y373+AB373+AE373+AH373+AK373+AN373+AQ373+AT373+AW373+AZ373+BC373</f>
        <v/>
      </c>
      <c r="P373" s="58" t="n"/>
      <c r="Q373" s="59">
        <f>L373-S373-R373-P373</f>
        <v/>
      </c>
      <c r="R373" s="60" t="n"/>
      <c r="S373" s="61" t="n"/>
      <c r="T373" s="55" t="n"/>
      <c r="U373" s="55" t="n"/>
      <c r="V373" s="55" t="n"/>
      <c r="W373" s="55" t="n"/>
      <c r="X373" s="55" t="n"/>
      <c r="Y373" s="55" t="n"/>
      <c r="Z373" s="55" t="n"/>
      <c r="AA373" s="55" t="n"/>
      <c r="AB373" s="55" t="n"/>
      <c r="AC373" s="55" t="n"/>
      <c r="AD373" s="55" t="n"/>
      <c r="AE373" s="55" t="n"/>
      <c r="AF373" s="55" t="n"/>
      <c r="AG373" s="55" t="n"/>
      <c r="AH373" s="55" t="n"/>
      <c r="AI373" s="55" t="n"/>
      <c r="AJ373" s="55" t="n"/>
      <c r="AK373" s="55" t="n"/>
      <c r="AL373" s="55" t="n"/>
      <c r="AM373" s="55" t="n"/>
      <c r="AN373" s="55" t="n"/>
      <c r="AO373" s="55" t="n"/>
      <c r="AP373" s="55" t="n"/>
      <c r="AQ373" s="55" t="n"/>
      <c r="AR373" s="55" t="n"/>
      <c r="AS373" s="55" t="n"/>
      <c r="AT373" s="55" t="n"/>
      <c r="AU373" s="55" t="n"/>
      <c r="AV373" s="55" t="n"/>
      <c r="AW373" s="55" t="n"/>
      <c r="AX373" s="55" t="n"/>
      <c r="AY373" s="55" t="n"/>
      <c r="AZ373" s="55" t="n"/>
      <c r="BA373" s="55" t="n"/>
      <c r="BB373" s="55" t="n"/>
      <c r="BC373" s="55" t="n"/>
    </row>
    <row r="374" ht="11.4" customHeight="1">
      <c r="A374" s="55" t="n"/>
      <c r="B374" s="483" t="n"/>
      <c r="C374" s="55" t="n"/>
      <c r="D374" s="55" t="n"/>
      <c r="E374" s="55" t="n"/>
      <c r="F374" s="55" t="n"/>
      <c r="G374" s="69" t="n"/>
      <c r="H374" s="69" t="n"/>
      <c r="I374" s="55" t="n"/>
      <c r="J374" s="55" t="n"/>
      <c r="K374" s="55" t="n"/>
      <c r="L374" s="55">
        <f>J374-K374</f>
        <v/>
      </c>
      <c r="M374" s="55" t="n"/>
      <c r="N374" s="55">
        <f>P374+Q374+R374+S374</f>
        <v/>
      </c>
      <c r="O374" s="57">
        <f>Q374+V374+Y374+AB374+AE374+AH374+AK374+AN374+AQ374+AT374+AW374+AZ374+BC374</f>
        <v/>
      </c>
      <c r="P374" s="58" t="n"/>
      <c r="Q374" s="59">
        <f>L374-S374-R374-P374</f>
        <v/>
      </c>
      <c r="R374" s="60" t="n"/>
      <c r="S374" s="61" t="n"/>
      <c r="T374" s="55" t="n"/>
      <c r="U374" s="55" t="n"/>
      <c r="V374" s="55" t="n"/>
      <c r="W374" s="55" t="n"/>
      <c r="X374" s="55" t="n"/>
      <c r="Y374" s="55" t="n"/>
      <c r="Z374" s="55" t="n"/>
      <c r="AA374" s="55" t="n"/>
      <c r="AB374" s="55" t="n"/>
      <c r="AC374" s="55" t="n"/>
      <c r="AD374" s="55" t="n"/>
      <c r="AE374" s="55" t="n"/>
      <c r="AF374" s="55" t="n"/>
      <c r="AG374" s="55" t="n"/>
      <c r="AH374" s="55" t="n"/>
      <c r="AI374" s="55" t="n"/>
      <c r="AJ374" s="55" t="n"/>
      <c r="AK374" s="55" t="n"/>
      <c r="AL374" s="55" t="n"/>
      <c r="AM374" s="55" t="n"/>
      <c r="AN374" s="55" t="n"/>
      <c r="AO374" s="55" t="n"/>
      <c r="AP374" s="55" t="n"/>
      <c r="AQ374" s="55" t="n"/>
      <c r="AR374" s="55" t="n"/>
      <c r="AS374" s="55" t="n"/>
      <c r="AT374" s="55" t="n"/>
      <c r="AU374" s="55" t="n"/>
      <c r="AV374" s="55" t="n"/>
      <c r="AW374" s="55" t="n"/>
      <c r="AX374" s="55" t="n"/>
      <c r="AY374" s="55" t="n"/>
      <c r="AZ374" s="55" t="n"/>
      <c r="BA374" s="55" t="n"/>
      <c r="BB374" s="55" t="n"/>
      <c r="BC374" s="55" t="n"/>
    </row>
    <row r="375" ht="11.4" customHeight="1">
      <c r="A375" s="55" t="n"/>
      <c r="B375" s="483" t="n"/>
      <c r="C375" s="55" t="n"/>
      <c r="D375" s="55" t="n"/>
      <c r="E375" s="55" t="n"/>
      <c r="F375" s="55" t="n"/>
      <c r="G375" s="69" t="n"/>
      <c r="H375" s="69" t="n"/>
      <c r="I375" s="55" t="n"/>
      <c r="J375" s="55" t="n"/>
      <c r="K375" s="55" t="n"/>
      <c r="L375" s="55">
        <f>J375-K375</f>
        <v/>
      </c>
      <c r="M375" s="55" t="n"/>
      <c r="N375" s="55">
        <f>P375+Q375+R375+S375</f>
        <v/>
      </c>
      <c r="O375" s="57">
        <f>Q375+V375+Y375+AB375+AE375+AH375+AK375+AN375+AQ375+AT375+AW375+AZ375+BC375</f>
        <v/>
      </c>
      <c r="P375" s="58" t="n"/>
      <c r="Q375" s="59">
        <f>L375-S375-R375-P375</f>
        <v/>
      </c>
      <c r="R375" s="60" t="n"/>
      <c r="S375" s="61" t="n"/>
      <c r="T375" s="55" t="n"/>
      <c r="U375" s="55" t="n"/>
      <c r="V375" s="55" t="n"/>
      <c r="W375" s="55" t="n"/>
      <c r="X375" s="55" t="n"/>
      <c r="Y375" s="55" t="n"/>
      <c r="Z375" s="55" t="n"/>
      <c r="AA375" s="55" t="n"/>
      <c r="AB375" s="55" t="n"/>
      <c r="AC375" s="55" t="n"/>
      <c r="AD375" s="55" t="n"/>
      <c r="AE375" s="55" t="n"/>
      <c r="AF375" s="55" t="n"/>
      <c r="AG375" s="55" t="n"/>
      <c r="AH375" s="55" t="n"/>
      <c r="AI375" s="55" t="n"/>
      <c r="AJ375" s="55" t="n"/>
      <c r="AK375" s="55" t="n"/>
      <c r="AL375" s="55" t="n"/>
      <c r="AM375" s="55" t="n"/>
      <c r="AN375" s="55" t="n"/>
      <c r="AO375" s="55" t="n"/>
      <c r="AP375" s="55" t="n"/>
      <c r="AQ375" s="55" t="n"/>
      <c r="AR375" s="55" t="n"/>
      <c r="AS375" s="55" t="n"/>
      <c r="AT375" s="55" t="n"/>
      <c r="AU375" s="55" t="n"/>
      <c r="AV375" s="55" t="n"/>
      <c r="AW375" s="55" t="n"/>
      <c r="AX375" s="55" t="n"/>
      <c r="AY375" s="55" t="n"/>
      <c r="AZ375" s="55" t="n"/>
      <c r="BA375" s="55" t="n"/>
      <c r="BB375" s="55" t="n"/>
      <c r="BC375" s="55" t="n"/>
    </row>
    <row r="376" ht="11.4" customHeight="1">
      <c r="A376" s="55" t="n"/>
      <c r="B376" s="483" t="n"/>
      <c r="C376" s="55" t="n"/>
      <c r="D376" s="55" t="n"/>
      <c r="E376" s="55" t="n"/>
      <c r="F376" s="55" t="n"/>
      <c r="G376" s="69" t="n"/>
      <c r="H376" s="69" t="n"/>
      <c r="I376" s="55" t="n"/>
      <c r="J376" s="55" t="n"/>
      <c r="K376" s="55" t="n"/>
      <c r="L376" s="55">
        <f>J376-K376</f>
        <v/>
      </c>
      <c r="M376" s="55" t="n"/>
      <c r="N376" s="55">
        <f>P376+Q376+R376+S376</f>
        <v/>
      </c>
      <c r="O376" s="57">
        <f>Q376+V376+Y376+AB376+AE376+AH376+AK376+AN376+AQ376+AT376+AW376+AZ376+BC376</f>
        <v/>
      </c>
      <c r="P376" s="58" t="n"/>
      <c r="Q376" s="59">
        <f>L376-S376-R376-P376</f>
        <v/>
      </c>
      <c r="R376" s="60" t="n"/>
      <c r="S376" s="61" t="n"/>
      <c r="T376" s="55" t="n"/>
      <c r="U376" s="55" t="n"/>
      <c r="V376" s="55" t="n"/>
      <c r="W376" s="55" t="n"/>
      <c r="X376" s="55" t="n"/>
      <c r="Y376" s="55" t="n"/>
      <c r="Z376" s="55" t="n"/>
      <c r="AA376" s="55" t="n"/>
      <c r="AB376" s="55" t="n"/>
      <c r="AC376" s="55" t="n"/>
      <c r="AD376" s="55" t="n"/>
      <c r="AE376" s="55" t="n"/>
      <c r="AF376" s="55" t="n"/>
      <c r="AG376" s="55" t="n"/>
      <c r="AH376" s="55" t="n"/>
      <c r="AI376" s="55" t="n"/>
      <c r="AJ376" s="55" t="n"/>
      <c r="AK376" s="55" t="n"/>
      <c r="AL376" s="55" t="n"/>
      <c r="AM376" s="55" t="n"/>
      <c r="AN376" s="55" t="n"/>
      <c r="AO376" s="55" t="n"/>
      <c r="AP376" s="55" t="n"/>
      <c r="AQ376" s="55" t="n"/>
      <c r="AR376" s="55" t="n"/>
      <c r="AS376" s="55" t="n"/>
      <c r="AT376" s="55" t="n"/>
      <c r="AU376" s="55" t="n"/>
      <c r="AV376" s="55" t="n"/>
      <c r="AW376" s="55" t="n"/>
      <c r="AX376" s="55" t="n"/>
      <c r="AY376" s="55" t="n"/>
      <c r="AZ376" s="55" t="n"/>
      <c r="BA376" s="55" t="n"/>
      <c r="BB376" s="55" t="n"/>
      <c r="BC376" s="55" t="n"/>
    </row>
    <row r="377" ht="11.4" customHeight="1">
      <c r="A377" s="55" t="n"/>
      <c r="B377" s="483" t="n"/>
      <c r="C377" s="55" t="n"/>
      <c r="D377" s="55" t="n"/>
      <c r="E377" s="55" t="n"/>
      <c r="F377" s="55" t="n"/>
      <c r="G377" s="69" t="n"/>
      <c r="H377" s="69" t="n"/>
      <c r="I377" s="55" t="n"/>
      <c r="J377" s="55" t="n"/>
      <c r="K377" s="55" t="n"/>
      <c r="L377" s="55">
        <f>J377-K377</f>
        <v/>
      </c>
      <c r="M377" s="55" t="n"/>
      <c r="N377" s="55">
        <f>P377+Q377+R377+S377</f>
        <v/>
      </c>
      <c r="O377" s="57">
        <f>Q377+V377+Y377+AB377+AE377+AH377+AK377+AN377+AQ377+AT377+AW377+AZ377+BC377</f>
        <v/>
      </c>
      <c r="P377" s="58" t="n"/>
      <c r="Q377" s="59">
        <f>L377-S377-R377-P377</f>
        <v/>
      </c>
      <c r="R377" s="60" t="n"/>
      <c r="S377" s="61" t="n"/>
      <c r="T377" s="55" t="n"/>
      <c r="U377" s="55" t="n"/>
      <c r="V377" s="55" t="n"/>
      <c r="W377" s="55" t="n"/>
      <c r="X377" s="55" t="n"/>
      <c r="Y377" s="55" t="n"/>
      <c r="Z377" s="55" t="n"/>
      <c r="AA377" s="55" t="n"/>
      <c r="AB377" s="55" t="n"/>
      <c r="AC377" s="55" t="n"/>
      <c r="AD377" s="55" t="n"/>
      <c r="AE377" s="55" t="n"/>
      <c r="AF377" s="55" t="n"/>
      <c r="AG377" s="55" t="n"/>
      <c r="AH377" s="55" t="n"/>
      <c r="AI377" s="55" t="n"/>
      <c r="AJ377" s="55" t="n"/>
      <c r="AK377" s="55" t="n"/>
      <c r="AL377" s="55" t="n"/>
      <c r="AM377" s="55" t="n"/>
      <c r="AN377" s="55" t="n"/>
      <c r="AO377" s="55" t="n"/>
      <c r="AP377" s="55" t="n"/>
      <c r="AQ377" s="55" t="n"/>
      <c r="AR377" s="55" t="n"/>
      <c r="AS377" s="55" t="n"/>
      <c r="AT377" s="55" t="n"/>
      <c r="AU377" s="55" t="n"/>
      <c r="AV377" s="55" t="n"/>
      <c r="AW377" s="55" t="n"/>
      <c r="AX377" s="55" t="n"/>
      <c r="AY377" s="55" t="n"/>
      <c r="AZ377" s="55" t="n"/>
      <c r="BA377" s="55" t="n"/>
      <c r="BB377" s="55" t="n"/>
      <c r="BC377" s="55" t="n"/>
    </row>
    <row r="378" ht="11.4" customHeight="1">
      <c r="A378" s="55" t="n"/>
      <c r="B378" s="483" t="n"/>
      <c r="C378" s="55" t="n"/>
      <c r="D378" s="55" t="n"/>
      <c r="E378" s="55" t="n"/>
      <c r="F378" s="55" t="n"/>
      <c r="G378" s="69" t="n"/>
      <c r="H378" s="69" t="n"/>
      <c r="I378" s="55" t="n"/>
      <c r="J378" s="55" t="n"/>
      <c r="K378" s="55" t="n"/>
      <c r="L378" s="55">
        <f>J378-K378</f>
        <v/>
      </c>
      <c r="M378" s="55" t="n"/>
      <c r="N378" s="55">
        <f>P378+Q378+R378+S378</f>
        <v/>
      </c>
      <c r="O378" s="57">
        <f>Q378+V378+Y378+AB378+AE378+AH378+AK378+AN378+AQ378+AT378+AW378+AZ378+BC378</f>
        <v/>
      </c>
      <c r="P378" s="58" t="n"/>
      <c r="Q378" s="59">
        <f>L378-S378-R378-P378</f>
        <v/>
      </c>
      <c r="R378" s="60" t="n"/>
      <c r="S378" s="61" t="n"/>
      <c r="T378" s="55" t="n"/>
      <c r="U378" s="55" t="n"/>
      <c r="V378" s="55" t="n"/>
      <c r="W378" s="55" t="n"/>
      <c r="X378" s="55" t="n"/>
      <c r="Y378" s="55" t="n"/>
      <c r="Z378" s="55" t="n"/>
      <c r="AA378" s="55" t="n"/>
      <c r="AB378" s="55" t="n"/>
      <c r="AC378" s="55" t="n"/>
      <c r="AD378" s="55" t="n"/>
      <c r="AE378" s="55" t="n"/>
      <c r="AF378" s="55" t="n"/>
      <c r="AG378" s="55" t="n"/>
      <c r="AH378" s="55" t="n"/>
      <c r="AI378" s="55" t="n"/>
      <c r="AJ378" s="55" t="n"/>
      <c r="AK378" s="55" t="n"/>
      <c r="AL378" s="55" t="n"/>
      <c r="AM378" s="55" t="n"/>
      <c r="AN378" s="55" t="n"/>
      <c r="AO378" s="55" t="n"/>
      <c r="AP378" s="55" t="n"/>
      <c r="AQ378" s="55" t="n"/>
      <c r="AR378" s="55" t="n"/>
      <c r="AS378" s="55" t="n"/>
      <c r="AT378" s="55" t="n"/>
      <c r="AU378" s="55" t="n"/>
      <c r="AV378" s="55" t="n"/>
      <c r="AW378" s="55" t="n"/>
      <c r="AX378" s="55" t="n"/>
      <c r="AY378" s="55" t="n"/>
      <c r="AZ378" s="55" t="n"/>
      <c r="BA378" s="55" t="n"/>
      <c r="BB378" s="55" t="n"/>
      <c r="BC378" s="55" t="n"/>
    </row>
    <row r="379" ht="11.4" customHeight="1">
      <c r="A379" s="55" t="n"/>
      <c r="B379" s="483" t="n"/>
      <c r="C379" s="55" t="n"/>
      <c r="D379" s="55" t="n"/>
      <c r="E379" s="55" t="n"/>
      <c r="F379" s="55" t="n"/>
      <c r="G379" s="69" t="n"/>
      <c r="H379" s="69" t="n"/>
      <c r="I379" s="55" t="n"/>
      <c r="J379" s="55" t="n"/>
      <c r="K379" s="55" t="n"/>
      <c r="L379" s="55">
        <f>J379-K379</f>
        <v/>
      </c>
      <c r="M379" s="55" t="n"/>
      <c r="N379" s="55">
        <f>P379+Q379+R379+S379</f>
        <v/>
      </c>
      <c r="O379" s="57">
        <f>Q379+V379+Y379+AB379+AE379+AH379+AK379+AN379+AQ379+AT379+AW379+AZ379+BC379</f>
        <v/>
      </c>
      <c r="P379" s="58" t="n"/>
      <c r="Q379" s="59">
        <f>L379-S379-R379-P379</f>
        <v/>
      </c>
      <c r="R379" s="60" t="n"/>
      <c r="S379" s="61" t="n"/>
      <c r="T379" s="55" t="n"/>
      <c r="U379" s="55" t="n"/>
      <c r="V379" s="55" t="n"/>
      <c r="W379" s="55" t="n"/>
      <c r="X379" s="55" t="n"/>
      <c r="Y379" s="55" t="n"/>
      <c r="Z379" s="55" t="n"/>
      <c r="AA379" s="55" t="n"/>
      <c r="AB379" s="55" t="n"/>
      <c r="AC379" s="55" t="n"/>
      <c r="AD379" s="55" t="n"/>
      <c r="AE379" s="55" t="n"/>
      <c r="AF379" s="55" t="n"/>
      <c r="AG379" s="55" t="n"/>
      <c r="AH379" s="55" t="n"/>
      <c r="AI379" s="55" t="n"/>
      <c r="AJ379" s="55" t="n"/>
      <c r="AK379" s="55" t="n"/>
      <c r="AL379" s="55" t="n"/>
      <c r="AM379" s="55" t="n"/>
      <c r="AN379" s="55" t="n"/>
      <c r="AO379" s="55" t="n"/>
      <c r="AP379" s="55" t="n"/>
      <c r="AQ379" s="55" t="n"/>
      <c r="AR379" s="55" t="n"/>
      <c r="AS379" s="55" t="n"/>
      <c r="AT379" s="55" t="n"/>
      <c r="AU379" s="55" t="n"/>
      <c r="AV379" s="55" t="n"/>
      <c r="AW379" s="55" t="n"/>
      <c r="AX379" s="55" t="n"/>
      <c r="AY379" s="55" t="n"/>
      <c r="AZ379" s="55" t="n"/>
      <c r="BA379" s="55" t="n"/>
      <c r="BB379" s="55" t="n"/>
      <c r="BC379" s="55" t="n"/>
    </row>
    <row r="380" ht="11.4" customHeight="1">
      <c r="A380" s="55" t="n"/>
      <c r="B380" s="483" t="n"/>
      <c r="C380" s="55" t="n"/>
      <c r="D380" s="55" t="n"/>
      <c r="E380" s="55" t="n"/>
      <c r="F380" s="55" t="n"/>
      <c r="G380" s="69" t="n"/>
      <c r="H380" s="69" t="n"/>
      <c r="I380" s="55" t="n"/>
      <c r="J380" s="55" t="n"/>
      <c r="K380" s="55" t="n"/>
      <c r="L380" s="55">
        <f>J380-K380</f>
        <v/>
      </c>
      <c r="M380" s="55" t="n"/>
      <c r="N380" s="55">
        <f>P380+Q380+R380+S380</f>
        <v/>
      </c>
      <c r="O380" s="57">
        <f>Q380+V380+Y380+AB380+AE380+AH380+AK380+AN380+AQ380+AT380+AW380+AZ380+BC380</f>
        <v/>
      </c>
      <c r="P380" s="58" t="n"/>
      <c r="Q380" s="59">
        <f>L380-S380-R380-P380</f>
        <v/>
      </c>
      <c r="R380" s="60" t="n"/>
      <c r="S380" s="61" t="n"/>
      <c r="T380" s="55" t="n"/>
      <c r="U380" s="55" t="n"/>
      <c r="V380" s="55" t="n"/>
      <c r="W380" s="55" t="n"/>
      <c r="X380" s="55" t="n"/>
      <c r="Y380" s="55" t="n"/>
      <c r="Z380" s="55" t="n"/>
      <c r="AA380" s="55" t="n"/>
      <c r="AB380" s="55" t="n"/>
      <c r="AC380" s="55" t="n"/>
      <c r="AD380" s="55" t="n"/>
      <c r="AE380" s="55" t="n"/>
      <c r="AF380" s="55" t="n"/>
      <c r="AG380" s="55" t="n"/>
      <c r="AH380" s="55" t="n"/>
      <c r="AI380" s="55" t="n"/>
      <c r="AJ380" s="55" t="n"/>
      <c r="AK380" s="55" t="n"/>
      <c r="AL380" s="55" t="n"/>
      <c r="AM380" s="55" t="n"/>
      <c r="AN380" s="55" t="n"/>
      <c r="AO380" s="55" t="n"/>
      <c r="AP380" s="55" t="n"/>
      <c r="AQ380" s="55" t="n"/>
      <c r="AR380" s="55" t="n"/>
      <c r="AS380" s="55" t="n"/>
      <c r="AT380" s="55" t="n"/>
      <c r="AU380" s="55" t="n"/>
      <c r="AV380" s="55" t="n"/>
      <c r="AW380" s="55" t="n"/>
      <c r="AX380" s="55" t="n"/>
      <c r="AY380" s="55" t="n"/>
      <c r="AZ380" s="55" t="n"/>
      <c r="BA380" s="55" t="n"/>
      <c r="BB380" s="55" t="n"/>
      <c r="BC380" s="55" t="n"/>
    </row>
    <row r="381" ht="11.4" customHeight="1">
      <c r="A381" s="55" t="n"/>
      <c r="B381" s="483" t="n"/>
      <c r="C381" s="55" t="n"/>
      <c r="D381" s="55" t="n"/>
      <c r="E381" s="55" t="n"/>
      <c r="F381" s="55" t="n"/>
      <c r="G381" s="69" t="n"/>
      <c r="H381" s="69" t="n"/>
      <c r="I381" s="55" t="n"/>
      <c r="J381" s="55" t="n"/>
      <c r="K381" s="55" t="n"/>
      <c r="L381" s="55">
        <f>J381-K381</f>
        <v/>
      </c>
      <c r="M381" s="55" t="n"/>
      <c r="N381" s="55">
        <f>P381+Q381+R381+S381</f>
        <v/>
      </c>
      <c r="O381" s="57">
        <f>Q381+V381+Y381+AB381+AE381+AH381+AK381+AN381+AQ381+AT381+AW381+AZ381+BC381</f>
        <v/>
      </c>
      <c r="P381" s="58" t="n"/>
      <c r="Q381" s="59">
        <f>L381-S381-R381-P381</f>
        <v/>
      </c>
      <c r="R381" s="60" t="n"/>
      <c r="S381" s="61" t="n"/>
      <c r="T381" s="55" t="n"/>
      <c r="U381" s="55" t="n"/>
      <c r="V381" s="55" t="n"/>
      <c r="W381" s="55" t="n"/>
      <c r="X381" s="55" t="n"/>
      <c r="Y381" s="55" t="n"/>
      <c r="Z381" s="55" t="n"/>
      <c r="AA381" s="55" t="n"/>
      <c r="AB381" s="55" t="n"/>
      <c r="AC381" s="55" t="n"/>
      <c r="AD381" s="55" t="n"/>
      <c r="AE381" s="55" t="n"/>
      <c r="AF381" s="55" t="n"/>
      <c r="AG381" s="55" t="n"/>
      <c r="AH381" s="55" t="n"/>
      <c r="AI381" s="55" t="n"/>
      <c r="AJ381" s="55" t="n"/>
      <c r="AK381" s="55" t="n"/>
      <c r="AL381" s="55" t="n"/>
      <c r="AM381" s="55" t="n"/>
      <c r="AN381" s="55" t="n"/>
      <c r="AO381" s="55" t="n"/>
      <c r="AP381" s="55" t="n"/>
      <c r="AQ381" s="55" t="n"/>
      <c r="AR381" s="55" t="n"/>
      <c r="AS381" s="55" t="n"/>
      <c r="AT381" s="55" t="n"/>
      <c r="AU381" s="55" t="n"/>
      <c r="AV381" s="55" t="n"/>
      <c r="AW381" s="55" t="n"/>
      <c r="AX381" s="55" t="n"/>
      <c r="AY381" s="55" t="n"/>
      <c r="AZ381" s="55" t="n"/>
      <c r="BA381" s="55" t="n"/>
      <c r="BB381" s="55" t="n"/>
      <c r="BC381" s="55" t="n"/>
    </row>
    <row r="382" ht="11.4" customHeight="1">
      <c r="A382" s="55" t="n"/>
      <c r="B382" s="483" t="n"/>
      <c r="C382" s="55" t="n"/>
      <c r="D382" s="55" t="n"/>
      <c r="E382" s="55" t="n"/>
      <c r="F382" s="55" t="n"/>
      <c r="G382" s="69" t="n"/>
      <c r="H382" s="69" t="n"/>
      <c r="I382" s="55" t="n"/>
      <c r="J382" s="55" t="n"/>
      <c r="K382" s="55" t="n"/>
      <c r="L382" s="55">
        <f>J382-K382</f>
        <v/>
      </c>
      <c r="M382" s="55" t="n"/>
      <c r="N382" s="55">
        <f>P382+Q382+R382+S382</f>
        <v/>
      </c>
      <c r="O382" s="57">
        <f>Q382+V382+Y382+AB382+AE382+AH382+AK382+AN382+AQ382+AT382+AW382+AZ382+BC382</f>
        <v/>
      </c>
      <c r="P382" s="58" t="n"/>
      <c r="Q382" s="59">
        <f>L382-S382-R382-P382</f>
        <v/>
      </c>
      <c r="R382" s="60" t="n"/>
      <c r="S382" s="61" t="n"/>
      <c r="T382" s="55" t="n"/>
      <c r="U382" s="55" t="n"/>
      <c r="V382" s="55" t="n"/>
      <c r="W382" s="55" t="n"/>
      <c r="X382" s="55" t="n"/>
      <c r="Y382" s="55" t="n"/>
      <c r="Z382" s="55" t="n"/>
      <c r="AA382" s="55" t="n"/>
      <c r="AB382" s="55" t="n"/>
      <c r="AC382" s="55" t="n"/>
      <c r="AD382" s="55" t="n"/>
      <c r="AE382" s="55" t="n"/>
      <c r="AF382" s="55" t="n"/>
      <c r="AG382" s="55" t="n"/>
      <c r="AH382" s="55" t="n"/>
      <c r="AI382" s="55" t="n"/>
      <c r="AJ382" s="55" t="n"/>
      <c r="AK382" s="55" t="n"/>
      <c r="AL382" s="55" t="n"/>
      <c r="AM382" s="55" t="n"/>
      <c r="AN382" s="55" t="n"/>
      <c r="AO382" s="55" t="n"/>
      <c r="AP382" s="55" t="n"/>
      <c r="AQ382" s="55" t="n"/>
      <c r="AR382" s="55" t="n"/>
      <c r="AS382" s="55" t="n"/>
      <c r="AT382" s="55" t="n"/>
      <c r="AU382" s="55" t="n"/>
      <c r="AV382" s="55" t="n"/>
      <c r="AW382" s="55" t="n"/>
      <c r="AX382" s="55" t="n"/>
      <c r="AY382" s="55" t="n"/>
      <c r="AZ382" s="55" t="n"/>
      <c r="BA382" s="55" t="n"/>
      <c r="BB382" s="55" t="n"/>
      <c r="BC382" s="55" t="n"/>
    </row>
    <row r="383" ht="11.4" customHeight="1">
      <c r="A383" s="55" t="n"/>
      <c r="B383" s="483" t="n"/>
      <c r="C383" s="55" t="n"/>
      <c r="D383" s="55" t="n"/>
      <c r="E383" s="55" t="n"/>
      <c r="F383" s="55" t="n"/>
      <c r="G383" s="69" t="n"/>
      <c r="H383" s="69" t="n"/>
      <c r="I383" s="55" t="n"/>
      <c r="J383" s="55" t="n"/>
      <c r="K383" s="55" t="n"/>
      <c r="L383" s="55">
        <f>J383-K383</f>
        <v/>
      </c>
      <c r="M383" s="55" t="n"/>
      <c r="N383" s="55">
        <f>P383+Q383+R383+S383</f>
        <v/>
      </c>
      <c r="O383" s="57">
        <f>Q383+V383+Y383+AB383+AE383+AH383+AK383+AN383+AQ383+AT383+AW383+AZ383+BC383</f>
        <v/>
      </c>
      <c r="P383" s="58" t="n"/>
      <c r="Q383" s="59">
        <f>L383-S383-R383-P383</f>
        <v/>
      </c>
      <c r="R383" s="60" t="n"/>
      <c r="S383" s="61" t="n"/>
      <c r="T383" s="55" t="n"/>
      <c r="U383" s="55" t="n"/>
      <c r="V383" s="55" t="n"/>
      <c r="W383" s="55" t="n"/>
      <c r="X383" s="55" t="n"/>
      <c r="Y383" s="55" t="n"/>
      <c r="Z383" s="55" t="n"/>
      <c r="AA383" s="55" t="n"/>
      <c r="AB383" s="55" t="n"/>
      <c r="AC383" s="55" t="n"/>
      <c r="AD383" s="55" t="n"/>
      <c r="AE383" s="55" t="n"/>
      <c r="AF383" s="55" t="n"/>
      <c r="AG383" s="55" t="n"/>
      <c r="AH383" s="55" t="n"/>
      <c r="AI383" s="55" t="n"/>
      <c r="AJ383" s="55" t="n"/>
      <c r="AK383" s="55" t="n"/>
      <c r="AL383" s="55" t="n"/>
      <c r="AM383" s="55" t="n"/>
      <c r="AN383" s="55" t="n"/>
      <c r="AO383" s="55" t="n"/>
      <c r="AP383" s="55" t="n"/>
      <c r="AQ383" s="55" t="n"/>
      <c r="AR383" s="55" t="n"/>
      <c r="AS383" s="55" t="n"/>
      <c r="AT383" s="55" t="n"/>
      <c r="AU383" s="55" t="n"/>
      <c r="AV383" s="55" t="n"/>
      <c r="AW383" s="55" t="n"/>
      <c r="AX383" s="55" t="n"/>
      <c r="AY383" s="55" t="n"/>
      <c r="AZ383" s="55" t="n"/>
      <c r="BA383" s="55" t="n"/>
      <c r="BB383" s="55" t="n"/>
      <c r="BC383" s="55" t="n"/>
    </row>
    <row r="384" ht="11.4" customHeight="1">
      <c r="A384" s="55" t="n"/>
      <c r="B384" s="483" t="n"/>
      <c r="C384" s="55" t="n"/>
      <c r="D384" s="55" t="n"/>
      <c r="E384" s="55" t="n"/>
      <c r="F384" s="55" t="n"/>
      <c r="G384" s="69" t="n"/>
      <c r="H384" s="69" t="n"/>
      <c r="I384" s="55" t="n"/>
      <c r="J384" s="55" t="n"/>
      <c r="K384" s="55" t="n"/>
      <c r="L384" s="55">
        <f>J384-K384</f>
        <v/>
      </c>
      <c r="M384" s="55" t="n"/>
      <c r="N384" s="55">
        <f>P384+Q384+R384+S384</f>
        <v/>
      </c>
      <c r="O384" s="57">
        <f>Q384+V384+Y384+AB384+AE384+AH384+AK384+AN384+AQ384+AT384+AW384+AZ384+BC384</f>
        <v/>
      </c>
      <c r="P384" s="58" t="n"/>
      <c r="Q384" s="59">
        <f>L384-S384-R384-P384</f>
        <v/>
      </c>
      <c r="R384" s="60" t="n"/>
      <c r="S384" s="61" t="n"/>
      <c r="T384" s="55" t="n"/>
      <c r="U384" s="55" t="n"/>
      <c r="V384" s="55" t="n"/>
      <c r="W384" s="55" t="n"/>
      <c r="X384" s="55" t="n"/>
      <c r="Y384" s="55" t="n"/>
      <c r="Z384" s="55" t="n"/>
      <c r="AA384" s="55" t="n"/>
      <c r="AB384" s="55" t="n"/>
      <c r="AC384" s="55" t="n"/>
      <c r="AD384" s="55" t="n"/>
      <c r="AE384" s="55" t="n"/>
      <c r="AF384" s="55" t="n"/>
      <c r="AG384" s="55" t="n"/>
      <c r="AH384" s="55" t="n"/>
      <c r="AI384" s="55" t="n"/>
      <c r="AJ384" s="55" t="n"/>
      <c r="AK384" s="55" t="n"/>
      <c r="AL384" s="55" t="n"/>
      <c r="AM384" s="55" t="n"/>
      <c r="AN384" s="55" t="n"/>
      <c r="AO384" s="55" t="n"/>
      <c r="AP384" s="55" t="n"/>
      <c r="AQ384" s="55" t="n"/>
      <c r="AR384" s="55" t="n"/>
      <c r="AS384" s="55" t="n"/>
      <c r="AT384" s="55" t="n"/>
      <c r="AU384" s="55" t="n"/>
      <c r="AV384" s="55" t="n"/>
      <c r="AW384" s="55" t="n"/>
      <c r="AX384" s="55" t="n"/>
      <c r="AY384" s="55" t="n"/>
      <c r="AZ384" s="55" t="n"/>
      <c r="BA384" s="55" t="n"/>
      <c r="BB384" s="55" t="n"/>
      <c r="BC384" s="55" t="n"/>
    </row>
    <row r="385" ht="11.4" customHeight="1">
      <c r="A385" s="55" t="n"/>
      <c r="B385" s="483" t="n"/>
      <c r="C385" s="55" t="n"/>
      <c r="D385" s="55" t="n"/>
      <c r="E385" s="55" t="n"/>
      <c r="F385" s="55" t="n"/>
      <c r="G385" s="69" t="n"/>
      <c r="H385" s="69" t="n"/>
      <c r="I385" s="55" t="n"/>
      <c r="J385" s="55" t="n"/>
      <c r="K385" s="55" t="n"/>
      <c r="L385" s="55">
        <f>J385-K385</f>
        <v/>
      </c>
      <c r="M385" s="55" t="n"/>
      <c r="N385" s="55">
        <f>P385+Q385+R385+S385</f>
        <v/>
      </c>
      <c r="O385" s="57">
        <f>Q385+V385+Y385+AB385+AE385+AH385+AK385+AN385+AQ385+AT385+AW385+AZ385+BC385</f>
        <v/>
      </c>
      <c r="P385" s="58" t="n"/>
      <c r="Q385" s="59">
        <f>L385-S385-R385-P385</f>
        <v/>
      </c>
      <c r="R385" s="60" t="n"/>
      <c r="S385" s="61" t="n"/>
      <c r="T385" s="55" t="n"/>
      <c r="U385" s="55" t="n"/>
      <c r="V385" s="55" t="n"/>
      <c r="W385" s="55" t="n"/>
      <c r="X385" s="55" t="n"/>
      <c r="Y385" s="55" t="n"/>
      <c r="Z385" s="55" t="n"/>
      <c r="AA385" s="55" t="n"/>
      <c r="AB385" s="55" t="n"/>
      <c r="AC385" s="55" t="n"/>
      <c r="AD385" s="55" t="n"/>
      <c r="AE385" s="55" t="n"/>
      <c r="AF385" s="55" t="n"/>
      <c r="AG385" s="55" t="n"/>
      <c r="AH385" s="55" t="n"/>
      <c r="AI385" s="55" t="n"/>
      <c r="AJ385" s="55" t="n"/>
      <c r="AK385" s="55" t="n"/>
      <c r="AL385" s="55" t="n"/>
      <c r="AM385" s="55" t="n"/>
      <c r="AN385" s="55" t="n"/>
      <c r="AO385" s="55" t="n"/>
      <c r="AP385" s="55" t="n"/>
      <c r="AQ385" s="55" t="n"/>
      <c r="AR385" s="55" t="n"/>
      <c r="AS385" s="55" t="n"/>
      <c r="AT385" s="55" t="n"/>
      <c r="AU385" s="55" t="n"/>
      <c r="AV385" s="55" t="n"/>
      <c r="AW385" s="55" t="n"/>
      <c r="AX385" s="55" t="n"/>
      <c r="AY385" s="55" t="n"/>
      <c r="AZ385" s="55" t="n"/>
      <c r="BA385" s="55" t="n"/>
      <c r="BB385" s="55" t="n"/>
      <c r="BC385" s="55" t="n"/>
    </row>
    <row r="386" ht="11.4" customHeight="1">
      <c r="A386" s="55" t="n"/>
      <c r="B386" s="483" t="n"/>
      <c r="C386" s="55" t="n"/>
      <c r="D386" s="55" t="n"/>
      <c r="E386" s="55" t="n"/>
      <c r="F386" s="55" t="n"/>
      <c r="G386" s="69" t="n"/>
      <c r="H386" s="69" t="n"/>
      <c r="I386" s="55" t="n"/>
      <c r="J386" s="55" t="n"/>
      <c r="K386" s="55" t="n"/>
      <c r="L386" s="55">
        <f>J386-K386</f>
        <v/>
      </c>
      <c r="M386" s="55" t="n"/>
      <c r="N386" s="55">
        <f>P386+Q386+R386+S386</f>
        <v/>
      </c>
      <c r="O386" s="57">
        <f>Q386+V386+Y386+AB386+AE386+AH386+AK386+AN386+AQ386+AT386+AW386+AZ386+BC386</f>
        <v/>
      </c>
      <c r="P386" s="58" t="n"/>
      <c r="Q386" s="59">
        <f>L386-S386-R386-P386</f>
        <v/>
      </c>
      <c r="R386" s="60" t="n"/>
      <c r="S386" s="61" t="n"/>
      <c r="T386" s="55" t="n"/>
      <c r="U386" s="55" t="n"/>
      <c r="V386" s="55" t="n"/>
      <c r="W386" s="55" t="n"/>
      <c r="X386" s="55" t="n"/>
      <c r="Y386" s="55" t="n"/>
      <c r="Z386" s="55" t="n"/>
      <c r="AA386" s="55" t="n"/>
      <c r="AB386" s="55" t="n"/>
      <c r="AC386" s="55" t="n"/>
      <c r="AD386" s="55" t="n"/>
      <c r="AE386" s="55" t="n"/>
      <c r="AF386" s="55" t="n"/>
      <c r="AG386" s="55" t="n"/>
      <c r="AH386" s="55" t="n"/>
      <c r="AI386" s="55" t="n"/>
      <c r="AJ386" s="55" t="n"/>
      <c r="AK386" s="55" t="n"/>
      <c r="AL386" s="55" t="n"/>
      <c r="AM386" s="55" t="n"/>
      <c r="AN386" s="55" t="n"/>
      <c r="AO386" s="55" t="n"/>
      <c r="AP386" s="55" t="n"/>
      <c r="AQ386" s="55" t="n"/>
      <c r="AR386" s="55" t="n"/>
      <c r="AS386" s="55" t="n"/>
      <c r="AT386" s="55" t="n"/>
      <c r="AU386" s="55" t="n"/>
      <c r="AV386" s="55" t="n"/>
      <c r="AW386" s="55" t="n"/>
      <c r="AX386" s="55" t="n"/>
      <c r="AY386" s="55" t="n"/>
      <c r="AZ386" s="55" t="n"/>
      <c r="BA386" s="55" t="n"/>
      <c r="BB386" s="55" t="n"/>
      <c r="BC386" s="55" t="n"/>
    </row>
    <row r="387" ht="11.4" customHeight="1">
      <c r="A387" s="55" t="n"/>
      <c r="B387" s="483" t="n"/>
      <c r="C387" s="55" t="n"/>
      <c r="D387" s="55" t="n"/>
      <c r="E387" s="55" t="n"/>
      <c r="F387" s="55" t="n"/>
      <c r="G387" s="69" t="n"/>
      <c r="H387" s="69" t="n"/>
      <c r="I387" s="55" t="n"/>
      <c r="J387" s="55" t="n"/>
      <c r="K387" s="55" t="n"/>
      <c r="L387" s="55">
        <f>J387-K387</f>
        <v/>
      </c>
      <c r="M387" s="55" t="n"/>
      <c r="N387" s="55">
        <f>P387+Q387+R387+S387</f>
        <v/>
      </c>
      <c r="O387" s="57">
        <f>Q387+V387+Y387+AB387+AE387+AH387+AK387+AN387+AQ387+AT387+AW387+AZ387+BC387</f>
        <v/>
      </c>
      <c r="P387" s="58" t="n"/>
      <c r="Q387" s="59">
        <f>L387-S387-R387-P387</f>
        <v/>
      </c>
      <c r="R387" s="60" t="n"/>
      <c r="S387" s="61" t="n"/>
      <c r="T387" s="55" t="n"/>
      <c r="U387" s="55" t="n"/>
      <c r="V387" s="55" t="n"/>
      <c r="W387" s="55" t="n"/>
      <c r="X387" s="55" t="n"/>
      <c r="Y387" s="55" t="n"/>
      <c r="Z387" s="55" t="n"/>
      <c r="AA387" s="55" t="n"/>
      <c r="AB387" s="55" t="n"/>
      <c r="AC387" s="55" t="n"/>
      <c r="AD387" s="55" t="n"/>
      <c r="AE387" s="55" t="n"/>
      <c r="AF387" s="55" t="n"/>
      <c r="AG387" s="55" t="n"/>
      <c r="AH387" s="55" t="n"/>
      <c r="AI387" s="55" t="n"/>
      <c r="AJ387" s="55" t="n"/>
      <c r="AK387" s="55" t="n"/>
      <c r="AL387" s="55" t="n"/>
      <c r="AM387" s="55" t="n"/>
      <c r="AN387" s="55" t="n"/>
      <c r="AO387" s="55" t="n"/>
      <c r="AP387" s="55" t="n"/>
      <c r="AQ387" s="55" t="n"/>
      <c r="AR387" s="55" t="n"/>
      <c r="AS387" s="55" t="n"/>
      <c r="AT387" s="55" t="n"/>
      <c r="AU387" s="55" t="n"/>
      <c r="AV387" s="55" t="n"/>
      <c r="AW387" s="55" t="n"/>
      <c r="AX387" s="55" t="n"/>
      <c r="AY387" s="55" t="n"/>
      <c r="AZ387" s="55" t="n"/>
      <c r="BA387" s="55" t="n"/>
      <c r="BB387" s="55" t="n"/>
      <c r="BC387" s="55" t="n"/>
    </row>
    <row r="388" ht="11.4" customHeight="1">
      <c r="A388" s="55" t="n"/>
      <c r="B388" s="483" t="n"/>
      <c r="C388" s="55" t="n"/>
      <c r="D388" s="55" t="n"/>
      <c r="E388" s="55" t="n"/>
      <c r="F388" s="55" t="n"/>
      <c r="G388" s="69" t="n"/>
      <c r="H388" s="69" t="n"/>
      <c r="I388" s="55" t="n"/>
      <c r="J388" s="55" t="n"/>
      <c r="K388" s="55" t="n"/>
      <c r="L388" s="55">
        <f>J388-K388</f>
        <v/>
      </c>
      <c r="M388" s="55" t="n"/>
      <c r="N388" s="55">
        <f>P388+Q388+R388+S388</f>
        <v/>
      </c>
      <c r="O388" s="57">
        <f>Q388+V388+Y388+AB388+AE388+AH388+AK388+AN388+AQ388+AT388+AW388+AZ388+BC388</f>
        <v/>
      </c>
      <c r="P388" s="58" t="n"/>
      <c r="Q388" s="59">
        <f>L388-S388-R388-P388</f>
        <v/>
      </c>
      <c r="R388" s="60" t="n"/>
      <c r="S388" s="61" t="n"/>
      <c r="T388" s="55" t="n"/>
      <c r="U388" s="55" t="n"/>
      <c r="V388" s="55" t="n"/>
      <c r="W388" s="55" t="n"/>
      <c r="X388" s="55" t="n"/>
      <c r="Y388" s="55" t="n"/>
      <c r="Z388" s="55" t="n"/>
      <c r="AA388" s="55" t="n"/>
      <c r="AB388" s="55" t="n"/>
      <c r="AC388" s="55" t="n"/>
      <c r="AD388" s="55" t="n"/>
      <c r="AE388" s="55" t="n"/>
      <c r="AF388" s="55" t="n"/>
      <c r="AG388" s="55" t="n"/>
      <c r="AH388" s="55" t="n"/>
      <c r="AI388" s="55" t="n"/>
      <c r="AJ388" s="55" t="n"/>
      <c r="AK388" s="55" t="n"/>
      <c r="AL388" s="55" t="n"/>
      <c r="AM388" s="55" t="n"/>
      <c r="AN388" s="55" t="n"/>
      <c r="AO388" s="55" t="n"/>
      <c r="AP388" s="55" t="n"/>
      <c r="AQ388" s="55" t="n"/>
      <c r="AR388" s="55" t="n"/>
      <c r="AS388" s="55" t="n"/>
      <c r="AT388" s="55" t="n"/>
      <c r="AU388" s="55" t="n"/>
      <c r="AV388" s="55" t="n"/>
      <c r="AW388" s="55" t="n"/>
      <c r="AX388" s="55" t="n"/>
      <c r="AY388" s="55" t="n"/>
      <c r="AZ388" s="55" t="n"/>
      <c r="BA388" s="55" t="n"/>
      <c r="BB388" s="55" t="n"/>
      <c r="BC388" s="55" t="n"/>
    </row>
    <row r="389" ht="11.4" customHeight="1">
      <c r="A389" s="55" t="n"/>
      <c r="B389" s="483" t="n"/>
      <c r="C389" s="55" t="n"/>
      <c r="D389" s="55" t="n"/>
      <c r="E389" s="55" t="n"/>
      <c r="F389" s="55" t="n"/>
      <c r="G389" s="69" t="n"/>
      <c r="H389" s="69" t="n"/>
      <c r="I389" s="55" t="n"/>
      <c r="J389" s="55" t="n"/>
      <c r="K389" s="55" t="n"/>
      <c r="L389" s="55">
        <f>J389-K389</f>
        <v/>
      </c>
      <c r="M389" s="55" t="n"/>
      <c r="N389" s="55">
        <f>P389+Q389+R389+S389</f>
        <v/>
      </c>
      <c r="O389" s="57">
        <f>Q389+V389+Y389+AB389+AE389+AH389+AK389+AN389+AQ389+AT389+AW389+AZ389+BC389</f>
        <v/>
      </c>
      <c r="P389" s="58" t="n"/>
      <c r="Q389" s="59">
        <f>L389-S389-R389-P389</f>
        <v/>
      </c>
      <c r="R389" s="60" t="n"/>
      <c r="S389" s="61" t="n"/>
      <c r="T389" s="55" t="n"/>
      <c r="U389" s="55" t="n"/>
      <c r="V389" s="55" t="n"/>
      <c r="W389" s="55" t="n"/>
      <c r="X389" s="55" t="n"/>
      <c r="Y389" s="55" t="n"/>
      <c r="Z389" s="55" t="n"/>
      <c r="AA389" s="55" t="n"/>
      <c r="AB389" s="55" t="n"/>
      <c r="AC389" s="55" t="n"/>
      <c r="AD389" s="55" t="n"/>
      <c r="AE389" s="55" t="n"/>
      <c r="AF389" s="55" t="n"/>
      <c r="AG389" s="55" t="n"/>
      <c r="AH389" s="55" t="n"/>
      <c r="AI389" s="55" t="n"/>
      <c r="AJ389" s="55" t="n"/>
      <c r="AK389" s="55" t="n"/>
      <c r="AL389" s="55" t="n"/>
      <c r="AM389" s="55" t="n"/>
      <c r="AN389" s="55" t="n"/>
      <c r="AO389" s="55" t="n"/>
      <c r="AP389" s="55" t="n"/>
      <c r="AQ389" s="55" t="n"/>
      <c r="AR389" s="55" t="n"/>
      <c r="AS389" s="55" t="n"/>
      <c r="AT389" s="55" t="n"/>
      <c r="AU389" s="55" t="n"/>
      <c r="AV389" s="55" t="n"/>
      <c r="AW389" s="55" t="n"/>
      <c r="AX389" s="55" t="n"/>
      <c r="AY389" s="55" t="n"/>
      <c r="AZ389" s="55" t="n"/>
      <c r="BA389" s="55" t="n"/>
      <c r="BB389" s="55" t="n"/>
      <c r="BC389" s="55" t="n"/>
    </row>
    <row r="390" ht="11.4" customHeight="1">
      <c r="A390" s="55" t="n"/>
      <c r="B390" s="483" t="n"/>
      <c r="C390" s="55" t="n"/>
      <c r="D390" s="55" t="n"/>
      <c r="E390" s="55" t="n"/>
      <c r="F390" s="55" t="n"/>
      <c r="G390" s="69" t="n"/>
      <c r="H390" s="69" t="n"/>
      <c r="I390" s="55" t="n"/>
      <c r="J390" s="55" t="n"/>
      <c r="K390" s="55" t="n"/>
      <c r="L390" s="55">
        <f>J390-K390</f>
        <v/>
      </c>
      <c r="M390" s="55" t="n"/>
      <c r="N390" s="55">
        <f>P390+Q390+R390+S390</f>
        <v/>
      </c>
      <c r="O390" s="57">
        <f>Q390+V390+Y390+AB390+AE390+AH390+AK390+AN390+AQ390+AT390+AW390+AZ390+BC390</f>
        <v/>
      </c>
      <c r="P390" s="58" t="n"/>
      <c r="Q390" s="59">
        <f>L390-S390-R390-P390</f>
        <v/>
      </c>
      <c r="R390" s="60" t="n"/>
      <c r="S390" s="61" t="n"/>
      <c r="T390" s="55" t="n"/>
      <c r="U390" s="55" t="n"/>
      <c r="V390" s="55" t="n"/>
      <c r="W390" s="55" t="n"/>
      <c r="X390" s="55" t="n"/>
      <c r="Y390" s="55" t="n"/>
      <c r="Z390" s="55" t="n"/>
      <c r="AA390" s="55" t="n"/>
      <c r="AB390" s="55" t="n"/>
      <c r="AC390" s="55" t="n"/>
      <c r="AD390" s="55" t="n"/>
      <c r="AE390" s="55" t="n"/>
      <c r="AF390" s="55" t="n"/>
      <c r="AG390" s="55" t="n"/>
      <c r="AH390" s="55" t="n"/>
      <c r="AI390" s="55" t="n"/>
      <c r="AJ390" s="55" t="n"/>
      <c r="AK390" s="55" t="n"/>
      <c r="AL390" s="55" t="n"/>
      <c r="AM390" s="55" t="n"/>
      <c r="AN390" s="55" t="n"/>
      <c r="AO390" s="55" t="n"/>
      <c r="AP390" s="55" t="n"/>
      <c r="AQ390" s="55" t="n"/>
      <c r="AR390" s="55" t="n"/>
      <c r="AS390" s="55" t="n"/>
      <c r="AT390" s="55" t="n"/>
      <c r="AU390" s="55" t="n"/>
      <c r="AV390" s="55" t="n"/>
      <c r="AW390" s="55" t="n"/>
      <c r="AX390" s="55" t="n"/>
      <c r="AY390" s="55" t="n"/>
      <c r="AZ390" s="55" t="n"/>
      <c r="BA390" s="55" t="n"/>
      <c r="BB390" s="55" t="n"/>
      <c r="BC390" s="55" t="n"/>
    </row>
    <row r="391" ht="11.4" customHeight="1">
      <c r="A391" s="55" t="n"/>
      <c r="B391" s="483" t="n"/>
      <c r="C391" s="55" t="n"/>
      <c r="D391" s="55" t="n"/>
      <c r="E391" s="55" t="n"/>
      <c r="F391" s="55" t="n"/>
      <c r="G391" s="69" t="n"/>
      <c r="H391" s="69" t="n"/>
      <c r="I391" s="55" t="n"/>
      <c r="J391" s="55" t="n"/>
      <c r="K391" s="55" t="n"/>
      <c r="L391" s="55">
        <f>J391-K391</f>
        <v/>
      </c>
      <c r="M391" s="55" t="n"/>
      <c r="N391" s="55">
        <f>P391+Q391+R391+S391</f>
        <v/>
      </c>
      <c r="O391" s="57">
        <f>Q391+V391+Y391+AB391+AE391+AH391+AK391+AN391+AQ391+AT391+AW391+AZ391+BC391</f>
        <v/>
      </c>
      <c r="P391" s="58" t="n"/>
      <c r="Q391" s="59">
        <f>L391-S391-R391-P391</f>
        <v/>
      </c>
      <c r="R391" s="60" t="n"/>
      <c r="S391" s="61" t="n"/>
      <c r="T391" s="55" t="n"/>
      <c r="U391" s="55" t="n"/>
      <c r="V391" s="55" t="n"/>
      <c r="W391" s="55" t="n"/>
      <c r="X391" s="55" t="n"/>
      <c r="Y391" s="55" t="n"/>
      <c r="Z391" s="55" t="n"/>
      <c r="AA391" s="55" t="n"/>
      <c r="AB391" s="55" t="n"/>
      <c r="AC391" s="55" t="n"/>
      <c r="AD391" s="55" t="n"/>
      <c r="AE391" s="55" t="n"/>
      <c r="AF391" s="55" t="n"/>
      <c r="AG391" s="55" t="n"/>
      <c r="AH391" s="55" t="n"/>
      <c r="AI391" s="55" t="n"/>
      <c r="AJ391" s="55" t="n"/>
      <c r="AK391" s="55" t="n"/>
      <c r="AL391" s="55" t="n"/>
      <c r="AM391" s="55" t="n"/>
      <c r="AN391" s="55" t="n"/>
      <c r="AO391" s="55" t="n"/>
      <c r="AP391" s="55" t="n"/>
      <c r="AQ391" s="55" t="n"/>
      <c r="AR391" s="55" t="n"/>
      <c r="AS391" s="55" t="n"/>
      <c r="AT391" s="55" t="n"/>
      <c r="AU391" s="55" t="n"/>
      <c r="AV391" s="55" t="n"/>
      <c r="AW391" s="55" t="n"/>
      <c r="AX391" s="55" t="n"/>
      <c r="AY391" s="55" t="n"/>
      <c r="AZ391" s="55" t="n"/>
      <c r="BA391" s="55" t="n"/>
      <c r="BB391" s="55" t="n"/>
      <c r="BC391" s="55" t="n"/>
    </row>
    <row r="392" ht="11.4" customHeight="1">
      <c r="A392" s="55" t="n"/>
      <c r="B392" s="483" t="n"/>
      <c r="C392" s="55" t="n"/>
      <c r="D392" s="55" t="n"/>
      <c r="E392" s="55" t="n"/>
      <c r="F392" s="55" t="n"/>
      <c r="G392" s="69" t="n"/>
      <c r="H392" s="69" t="n"/>
      <c r="I392" s="55" t="n"/>
      <c r="J392" s="55" t="n"/>
      <c r="K392" s="55" t="n"/>
      <c r="L392" s="55">
        <f>J392-K392</f>
        <v/>
      </c>
      <c r="M392" s="55" t="n"/>
      <c r="N392" s="55">
        <f>P392+Q392+R392+S392</f>
        <v/>
      </c>
      <c r="O392" s="57">
        <f>Q392+V392+Y392+AB392+AE392+AH392+AK392+AN392+AQ392+AT392+AW392+AZ392+BC392</f>
        <v/>
      </c>
      <c r="P392" s="58" t="n"/>
      <c r="Q392" s="59">
        <f>L392-S392-R392-P392</f>
        <v/>
      </c>
      <c r="R392" s="60" t="n"/>
      <c r="S392" s="61" t="n"/>
      <c r="T392" s="55" t="n"/>
      <c r="U392" s="55" t="n"/>
      <c r="V392" s="55" t="n"/>
      <c r="W392" s="55" t="n"/>
      <c r="X392" s="55" t="n"/>
      <c r="Y392" s="55" t="n"/>
      <c r="Z392" s="55" t="n"/>
      <c r="AA392" s="55" t="n"/>
      <c r="AB392" s="55" t="n"/>
      <c r="AC392" s="55" t="n"/>
      <c r="AD392" s="55" t="n"/>
      <c r="AE392" s="55" t="n"/>
      <c r="AF392" s="55" t="n"/>
      <c r="AG392" s="55" t="n"/>
      <c r="AH392" s="55" t="n"/>
      <c r="AI392" s="55" t="n"/>
      <c r="AJ392" s="55" t="n"/>
      <c r="AK392" s="55" t="n"/>
      <c r="AL392" s="55" t="n"/>
      <c r="AM392" s="55" t="n"/>
      <c r="AN392" s="55" t="n"/>
      <c r="AO392" s="55" t="n"/>
      <c r="AP392" s="55" t="n"/>
      <c r="AQ392" s="55" t="n"/>
      <c r="AR392" s="55" t="n"/>
      <c r="AS392" s="55" t="n"/>
      <c r="AT392" s="55" t="n"/>
      <c r="AU392" s="55" t="n"/>
      <c r="AV392" s="55" t="n"/>
      <c r="AW392" s="55" t="n"/>
      <c r="AX392" s="55" t="n"/>
      <c r="AY392" s="55" t="n"/>
      <c r="AZ392" s="55" t="n"/>
      <c r="BA392" s="55" t="n"/>
      <c r="BB392" s="55" t="n"/>
      <c r="BC392" s="55" t="n"/>
    </row>
    <row r="393" ht="11.4" customHeight="1">
      <c r="A393" s="55" t="n"/>
      <c r="B393" s="483" t="n"/>
      <c r="C393" s="55" t="n"/>
      <c r="D393" s="55" t="n"/>
      <c r="E393" s="55" t="n"/>
      <c r="F393" s="55" t="n"/>
      <c r="G393" s="69" t="n"/>
      <c r="H393" s="69" t="n"/>
      <c r="I393" s="55" t="n"/>
      <c r="J393" s="55" t="n"/>
      <c r="K393" s="55" t="n"/>
      <c r="L393" s="55">
        <f>J393-K393</f>
        <v/>
      </c>
      <c r="M393" s="55" t="n"/>
      <c r="N393" s="55">
        <f>P393+Q393+R393+S393</f>
        <v/>
      </c>
      <c r="O393" s="57">
        <f>Q393+V393+Y393+AB393+AE393+AH393+AK393+AN393+AQ393+AT393+AW393+AZ393+BC393</f>
        <v/>
      </c>
      <c r="P393" s="58" t="n"/>
      <c r="Q393" s="59">
        <f>L393-S393-R393-P393</f>
        <v/>
      </c>
      <c r="R393" s="60" t="n"/>
      <c r="S393" s="61" t="n"/>
      <c r="T393" s="55" t="n"/>
      <c r="U393" s="55" t="n"/>
      <c r="V393" s="55" t="n"/>
      <c r="W393" s="55" t="n"/>
      <c r="X393" s="55" t="n"/>
      <c r="Y393" s="55" t="n"/>
      <c r="Z393" s="55" t="n"/>
      <c r="AA393" s="55" t="n"/>
      <c r="AB393" s="55" t="n"/>
      <c r="AC393" s="55" t="n"/>
      <c r="AD393" s="55" t="n"/>
      <c r="AE393" s="55" t="n"/>
      <c r="AF393" s="55" t="n"/>
      <c r="AG393" s="55" t="n"/>
      <c r="AH393" s="55" t="n"/>
      <c r="AI393" s="55" t="n"/>
      <c r="AJ393" s="55" t="n"/>
      <c r="AK393" s="55" t="n"/>
      <c r="AL393" s="55" t="n"/>
      <c r="AM393" s="55" t="n"/>
      <c r="AN393" s="55" t="n"/>
      <c r="AO393" s="55" t="n"/>
      <c r="AP393" s="55" t="n"/>
      <c r="AQ393" s="55" t="n"/>
      <c r="AR393" s="55" t="n"/>
      <c r="AS393" s="55" t="n"/>
      <c r="AT393" s="55" t="n"/>
      <c r="AU393" s="55" t="n"/>
      <c r="AV393" s="55" t="n"/>
      <c r="AW393" s="55" t="n"/>
      <c r="AX393" s="55" t="n"/>
      <c r="AY393" s="55" t="n"/>
      <c r="AZ393" s="55" t="n"/>
      <c r="BA393" s="55" t="n"/>
      <c r="BB393" s="55" t="n"/>
      <c r="BC393" s="55" t="n"/>
    </row>
    <row r="394" ht="11.4" customHeight="1">
      <c r="A394" s="55" t="n"/>
      <c r="B394" s="483" t="n"/>
      <c r="C394" s="55" t="n"/>
      <c r="D394" s="55" t="n"/>
      <c r="E394" s="55" t="n"/>
      <c r="F394" s="55" t="n"/>
      <c r="G394" s="69" t="n"/>
      <c r="H394" s="69" t="n"/>
      <c r="I394" s="55" t="n"/>
      <c r="J394" s="55" t="n"/>
      <c r="K394" s="55" t="n"/>
      <c r="L394" s="55">
        <f>J394-K394</f>
        <v/>
      </c>
      <c r="M394" s="55" t="n"/>
      <c r="N394" s="55">
        <f>P394+Q394+R394+S394</f>
        <v/>
      </c>
      <c r="O394" s="57">
        <f>Q394+V394+Y394+AB394+AE394+AH394+AK394+AN394+AQ394+AT394+AW394+AZ394+BC394</f>
        <v/>
      </c>
      <c r="P394" s="58" t="n"/>
      <c r="Q394" s="59">
        <f>L394-S394-R394-P394</f>
        <v/>
      </c>
      <c r="R394" s="60" t="n"/>
      <c r="S394" s="61" t="n"/>
      <c r="T394" s="55" t="n"/>
      <c r="U394" s="55" t="n"/>
      <c r="V394" s="55" t="n"/>
      <c r="W394" s="55" t="n"/>
      <c r="X394" s="55" t="n"/>
      <c r="Y394" s="55" t="n"/>
      <c r="Z394" s="55" t="n"/>
      <c r="AA394" s="55" t="n"/>
      <c r="AB394" s="55" t="n"/>
      <c r="AC394" s="55" t="n"/>
      <c r="AD394" s="55" t="n"/>
      <c r="AE394" s="55" t="n"/>
      <c r="AF394" s="55" t="n"/>
      <c r="AG394" s="55" t="n"/>
      <c r="AH394" s="55" t="n"/>
      <c r="AI394" s="55" t="n"/>
      <c r="AJ394" s="55" t="n"/>
      <c r="AK394" s="55" t="n"/>
      <c r="AL394" s="55" t="n"/>
      <c r="AM394" s="55" t="n"/>
      <c r="AN394" s="55" t="n"/>
      <c r="AO394" s="55" t="n"/>
      <c r="AP394" s="55" t="n"/>
      <c r="AQ394" s="55" t="n"/>
      <c r="AR394" s="55" t="n"/>
      <c r="AS394" s="55" t="n"/>
      <c r="AT394" s="55" t="n"/>
      <c r="AU394" s="55" t="n"/>
      <c r="AV394" s="55" t="n"/>
      <c r="AW394" s="55" t="n"/>
      <c r="AX394" s="55" t="n"/>
      <c r="AY394" s="55" t="n"/>
      <c r="AZ394" s="55" t="n"/>
      <c r="BA394" s="55" t="n"/>
      <c r="BB394" s="55" t="n"/>
      <c r="BC394" s="55" t="n"/>
    </row>
    <row r="395" ht="11.4" customHeight="1">
      <c r="A395" s="55" t="n"/>
      <c r="B395" s="483" t="n"/>
      <c r="C395" s="55" t="n"/>
      <c r="D395" s="55" t="n"/>
      <c r="E395" s="55" t="n"/>
      <c r="F395" s="55" t="n"/>
      <c r="G395" s="69" t="n"/>
      <c r="H395" s="69" t="n"/>
      <c r="I395" s="55" t="n"/>
      <c r="J395" s="55" t="n"/>
      <c r="K395" s="55" t="n"/>
      <c r="L395" s="55">
        <f>J395-K395</f>
        <v/>
      </c>
      <c r="M395" s="55" t="n"/>
      <c r="N395" s="55">
        <f>P395+Q395+R395+S395</f>
        <v/>
      </c>
      <c r="O395" s="57">
        <f>Q395+V395+Y395+AB395+AE395+AH395+AK395+AN395+AQ395+AT395+AW395+AZ395+BC395</f>
        <v/>
      </c>
      <c r="P395" s="58" t="n"/>
      <c r="Q395" s="59">
        <f>L395-S395-R395-P395</f>
        <v/>
      </c>
      <c r="R395" s="60" t="n"/>
      <c r="S395" s="61" t="n"/>
      <c r="T395" s="55" t="n"/>
      <c r="U395" s="55" t="n"/>
      <c r="V395" s="55" t="n"/>
      <c r="W395" s="55" t="n"/>
      <c r="X395" s="55" t="n"/>
      <c r="Y395" s="55" t="n"/>
      <c r="Z395" s="55" t="n"/>
      <c r="AA395" s="55" t="n"/>
      <c r="AB395" s="55" t="n"/>
      <c r="AC395" s="55" t="n"/>
      <c r="AD395" s="55" t="n"/>
      <c r="AE395" s="55" t="n"/>
      <c r="AF395" s="55" t="n"/>
      <c r="AG395" s="55" t="n"/>
      <c r="AH395" s="55" t="n"/>
      <c r="AI395" s="55" t="n"/>
      <c r="AJ395" s="55" t="n"/>
      <c r="AK395" s="55" t="n"/>
      <c r="AL395" s="55" t="n"/>
      <c r="AM395" s="55" t="n"/>
      <c r="AN395" s="55" t="n"/>
      <c r="AO395" s="55" t="n"/>
      <c r="AP395" s="55" t="n"/>
      <c r="AQ395" s="55" t="n"/>
      <c r="AR395" s="55" t="n"/>
      <c r="AS395" s="55" t="n"/>
      <c r="AT395" s="55" t="n"/>
      <c r="AU395" s="55" t="n"/>
      <c r="AV395" s="55" t="n"/>
      <c r="AW395" s="55" t="n"/>
      <c r="AX395" s="55" t="n"/>
      <c r="AY395" s="55" t="n"/>
      <c r="AZ395" s="55" t="n"/>
      <c r="BA395" s="55" t="n"/>
      <c r="BB395" s="55" t="n"/>
      <c r="BC395" s="55" t="n"/>
    </row>
    <row r="396" ht="11.4" customHeight="1">
      <c r="A396" s="55" t="n"/>
      <c r="B396" s="483" t="n"/>
      <c r="C396" s="55" t="n"/>
      <c r="D396" s="55" t="n"/>
      <c r="E396" s="55" t="n"/>
      <c r="F396" s="55" t="n"/>
      <c r="G396" s="69" t="n"/>
      <c r="H396" s="69" t="n"/>
      <c r="I396" s="55" t="n"/>
      <c r="J396" s="55" t="n"/>
      <c r="K396" s="55" t="n"/>
      <c r="L396" s="55">
        <f>J396-K396</f>
        <v/>
      </c>
      <c r="M396" s="55" t="n"/>
      <c r="N396" s="55">
        <f>P396+Q396+R396+S396</f>
        <v/>
      </c>
      <c r="O396" s="57">
        <f>Q396+V396+Y396+AB396+AE396+AH396+AK396+AN396+AQ396+AT396+AW396+AZ396+BC396</f>
        <v/>
      </c>
      <c r="P396" s="58" t="n"/>
      <c r="Q396" s="59">
        <f>L396-S396-R396-P396</f>
        <v/>
      </c>
      <c r="R396" s="60" t="n"/>
      <c r="S396" s="61" t="n"/>
      <c r="T396" s="55" t="n"/>
      <c r="U396" s="55" t="n"/>
      <c r="V396" s="55" t="n"/>
      <c r="W396" s="55" t="n"/>
      <c r="X396" s="55" t="n"/>
      <c r="Y396" s="55" t="n"/>
      <c r="Z396" s="55" t="n"/>
      <c r="AA396" s="55" t="n"/>
      <c r="AB396" s="55" t="n"/>
      <c r="AC396" s="55" t="n"/>
      <c r="AD396" s="55" t="n"/>
      <c r="AE396" s="55" t="n"/>
      <c r="AF396" s="55" t="n"/>
      <c r="AG396" s="55" t="n"/>
      <c r="AH396" s="55" t="n"/>
      <c r="AI396" s="55" t="n"/>
      <c r="AJ396" s="55" t="n"/>
      <c r="AK396" s="55" t="n"/>
      <c r="AL396" s="55" t="n"/>
      <c r="AM396" s="55" t="n"/>
      <c r="AN396" s="55" t="n"/>
      <c r="AO396" s="55" t="n"/>
      <c r="AP396" s="55" t="n"/>
      <c r="AQ396" s="55" t="n"/>
      <c r="AR396" s="55" t="n"/>
      <c r="AS396" s="55" t="n"/>
      <c r="AT396" s="55" t="n"/>
      <c r="AU396" s="55" t="n"/>
      <c r="AV396" s="55" t="n"/>
      <c r="AW396" s="55" t="n"/>
      <c r="AX396" s="55" t="n"/>
      <c r="AY396" s="55" t="n"/>
      <c r="AZ396" s="55" t="n"/>
      <c r="BA396" s="55" t="n"/>
      <c r="BB396" s="55" t="n"/>
      <c r="BC396" s="55" t="n"/>
    </row>
    <row r="397" ht="11.4" customHeight="1">
      <c r="A397" s="55" t="n"/>
      <c r="B397" s="483" t="n"/>
      <c r="C397" s="55" t="n"/>
      <c r="D397" s="55" t="n"/>
      <c r="E397" s="55" t="n"/>
      <c r="F397" s="55" t="n"/>
      <c r="G397" s="69" t="n"/>
      <c r="H397" s="69" t="n"/>
      <c r="I397" s="55" t="n"/>
      <c r="J397" s="55" t="n"/>
      <c r="K397" s="55" t="n"/>
      <c r="L397" s="55">
        <f>J397-K397</f>
        <v/>
      </c>
      <c r="M397" s="55" t="n"/>
      <c r="N397" s="55">
        <f>P397+Q397+R397+S397</f>
        <v/>
      </c>
      <c r="O397" s="57">
        <f>Q397+V397+Y397+AB397+AE397+AH397+AK397+AN397+AQ397+AT397+AW397+AZ397+BC397</f>
        <v/>
      </c>
      <c r="P397" s="58" t="n"/>
      <c r="Q397" s="59">
        <f>L397-S397-R397-P397</f>
        <v/>
      </c>
      <c r="R397" s="60" t="n"/>
      <c r="S397" s="61" t="n"/>
      <c r="T397" s="55" t="n"/>
      <c r="U397" s="55" t="n"/>
      <c r="V397" s="55" t="n"/>
      <c r="W397" s="55" t="n"/>
      <c r="X397" s="55" t="n"/>
      <c r="Y397" s="55" t="n"/>
      <c r="Z397" s="55" t="n"/>
      <c r="AA397" s="55" t="n"/>
      <c r="AB397" s="55" t="n"/>
      <c r="AC397" s="55" t="n"/>
      <c r="AD397" s="55" t="n"/>
      <c r="AE397" s="55" t="n"/>
      <c r="AF397" s="55" t="n"/>
      <c r="AG397" s="55" t="n"/>
      <c r="AH397" s="55" t="n"/>
      <c r="AI397" s="55" t="n"/>
      <c r="AJ397" s="55" t="n"/>
      <c r="AK397" s="55" t="n"/>
      <c r="AL397" s="55" t="n"/>
      <c r="AM397" s="55" t="n"/>
      <c r="AN397" s="55" t="n"/>
      <c r="AO397" s="55" t="n"/>
      <c r="AP397" s="55" t="n"/>
      <c r="AQ397" s="55" t="n"/>
      <c r="AR397" s="55" t="n"/>
      <c r="AS397" s="55" t="n"/>
      <c r="AT397" s="55" t="n"/>
      <c r="AU397" s="55" t="n"/>
      <c r="AV397" s="55" t="n"/>
      <c r="AW397" s="55" t="n"/>
      <c r="AX397" s="55" t="n"/>
      <c r="AY397" s="55" t="n"/>
      <c r="AZ397" s="55" t="n"/>
      <c r="BA397" s="55" t="n"/>
      <c r="BB397" s="55" t="n"/>
      <c r="BC397" s="55" t="n"/>
    </row>
    <row r="398" ht="11.4" customHeight="1">
      <c r="A398" s="55" t="n"/>
      <c r="B398" s="483" t="n"/>
      <c r="C398" s="55" t="n"/>
      <c r="D398" s="55" t="n"/>
      <c r="E398" s="55" t="n"/>
      <c r="F398" s="55" t="n"/>
      <c r="G398" s="69" t="n"/>
      <c r="H398" s="69" t="n"/>
      <c r="I398" s="55" t="n"/>
      <c r="J398" s="55" t="n"/>
      <c r="K398" s="55" t="n"/>
      <c r="L398" s="55">
        <f>J398-K398</f>
        <v/>
      </c>
      <c r="M398" s="55" t="n"/>
      <c r="N398" s="55">
        <f>P398+Q398+R398+S398</f>
        <v/>
      </c>
      <c r="O398" s="57">
        <f>Q398+V398+Y398+AB398+AE398+AH398+AK398+AN398+AQ398+AT398+AW398+AZ398+BC398</f>
        <v/>
      </c>
      <c r="P398" s="58" t="n"/>
      <c r="Q398" s="59">
        <f>L398-S398-R398-P398</f>
        <v/>
      </c>
      <c r="R398" s="60" t="n"/>
      <c r="S398" s="61" t="n"/>
      <c r="T398" s="55" t="n"/>
      <c r="U398" s="55" t="n"/>
      <c r="V398" s="55" t="n"/>
      <c r="W398" s="55" t="n"/>
      <c r="X398" s="55" t="n"/>
      <c r="Y398" s="55" t="n"/>
      <c r="Z398" s="55" t="n"/>
      <c r="AA398" s="55" t="n"/>
      <c r="AB398" s="55" t="n"/>
      <c r="AC398" s="55" t="n"/>
      <c r="AD398" s="55" t="n"/>
      <c r="AE398" s="55" t="n"/>
      <c r="AF398" s="55" t="n"/>
      <c r="AG398" s="55" t="n"/>
      <c r="AH398" s="55" t="n"/>
      <c r="AI398" s="55" t="n"/>
      <c r="AJ398" s="55" t="n"/>
      <c r="AK398" s="55" t="n"/>
      <c r="AL398" s="55" t="n"/>
      <c r="AM398" s="55" t="n"/>
      <c r="AN398" s="55" t="n"/>
      <c r="AO398" s="55" t="n"/>
      <c r="AP398" s="55" t="n"/>
      <c r="AQ398" s="55" t="n"/>
      <c r="AR398" s="55" t="n"/>
      <c r="AS398" s="55" t="n"/>
      <c r="AT398" s="55" t="n"/>
      <c r="AU398" s="55" t="n"/>
      <c r="AV398" s="55" t="n"/>
      <c r="AW398" s="55" t="n"/>
      <c r="AX398" s="55" t="n"/>
      <c r="AY398" s="55" t="n"/>
      <c r="AZ398" s="55" t="n"/>
      <c r="BA398" s="55" t="n"/>
      <c r="BB398" s="55" t="n"/>
      <c r="BC398" s="55" t="n"/>
    </row>
    <row r="399" ht="11.4" customHeight="1">
      <c r="A399" s="55" t="n"/>
      <c r="B399" s="483" t="n"/>
      <c r="C399" s="55" t="n"/>
      <c r="D399" s="55" t="n"/>
      <c r="E399" s="55" t="n"/>
      <c r="F399" s="55" t="n"/>
      <c r="G399" s="69" t="n"/>
      <c r="H399" s="69" t="n"/>
      <c r="I399" s="55" t="n"/>
      <c r="J399" s="55" t="n"/>
      <c r="K399" s="55" t="n"/>
      <c r="L399" s="55">
        <f>J399-K399</f>
        <v/>
      </c>
      <c r="M399" s="55" t="n"/>
      <c r="N399" s="55">
        <f>P399+Q399+R399+S399</f>
        <v/>
      </c>
      <c r="O399" s="57">
        <f>Q399+V399+Y399+AB399+AE399+AH399+AK399+AN399+AQ399+AT399+AW399+AZ399+BC399</f>
        <v/>
      </c>
      <c r="P399" s="58" t="n"/>
      <c r="Q399" s="59">
        <f>L399-S399-R399-P399</f>
        <v/>
      </c>
      <c r="R399" s="60" t="n"/>
      <c r="S399" s="61" t="n"/>
      <c r="T399" s="55" t="n"/>
      <c r="U399" s="55" t="n"/>
      <c r="V399" s="55" t="n"/>
      <c r="W399" s="55" t="n"/>
      <c r="X399" s="55" t="n"/>
      <c r="Y399" s="55" t="n"/>
      <c r="Z399" s="55" t="n"/>
      <c r="AA399" s="55" t="n"/>
      <c r="AB399" s="55" t="n"/>
      <c r="AC399" s="55" t="n"/>
      <c r="AD399" s="55" t="n"/>
      <c r="AE399" s="55" t="n"/>
      <c r="AF399" s="55" t="n"/>
      <c r="AG399" s="55" t="n"/>
      <c r="AH399" s="55" t="n"/>
      <c r="AI399" s="55" t="n"/>
      <c r="AJ399" s="55" t="n"/>
      <c r="AK399" s="55" t="n"/>
      <c r="AL399" s="55" t="n"/>
      <c r="AM399" s="55" t="n"/>
      <c r="AN399" s="55" t="n"/>
      <c r="AO399" s="55" t="n"/>
      <c r="AP399" s="55" t="n"/>
      <c r="AQ399" s="55" t="n"/>
      <c r="AR399" s="55" t="n"/>
      <c r="AS399" s="55" t="n"/>
      <c r="AT399" s="55" t="n"/>
      <c r="AU399" s="55" t="n"/>
      <c r="AV399" s="55" t="n"/>
      <c r="AW399" s="55" t="n"/>
      <c r="AX399" s="55" t="n"/>
      <c r="AY399" s="55" t="n"/>
      <c r="AZ399" s="55" t="n"/>
      <c r="BA399" s="55" t="n"/>
      <c r="BB399" s="55" t="n"/>
      <c r="BC399" s="55" t="n"/>
    </row>
    <row r="400" ht="11.4" customHeight="1">
      <c r="A400" s="55" t="n"/>
      <c r="B400" s="483" t="n"/>
      <c r="C400" s="55" t="n"/>
      <c r="D400" s="55" t="n"/>
      <c r="E400" s="55" t="n"/>
      <c r="F400" s="55" t="n"/>
      <c r="G400" s="69" t="n"/>
      <c r="H400" s="69" t="n"/>
      <c r="I400" s="55" t="n"/>
      <c r="J400" s="55" t="n"/>
      <c r="K400" s="55" t="n"/>
      <c r="L400" s="55">
        <f>J400-K400</f>
        <v/>
      </c>
      <c r="M400" s="55" t="n"/>
      <c r="N400" s="55">
        <f>P400+Q400+R400+S400</f>
        <v/>
      </c>
      <c r="O400" s="57">
        <f>Q400+V400+Y400+AB400+AE400+AH400+AK400+AN400+AQ400+AT400+AW400+AZ400+BC400</f>
        <v/>
      </c>
      <c r="P400" s="58" t="n"/>
      <c r="Q400" s="59">
        <f>L400-S400-R400-P400</f>
        <v/>
      </c>
      <c r="R400" s="60" t="n"/>
      <c r="S400" s="61" t="n"/>
      <c r="T400" s="55" t="n"/>
      <c r="U400" s="55" t="n"/>
      <c r="V400" s="55" t="n"/>
      <c r="W400" s="55" t="n"/>
      <c r="X400" s="55" t="n"/>
      <c r="Y400" s="55" t="n"/>
      <c r="Z400" s="55" t="n"/>
      <c r="AA400" s="55" t="n"/>
      <c r="AB400" s="55" t="n"/>
      <c r="AC400" s="55" t="n"/>
      <c r="AD400" s="55" t="n"/>
      <c r="AE400" s="55" t="n"/>
      <c r="AF400" s="55" t="n"/>
      <c r="AG400" s="55" t="n"/>
      <c r="AH400" s="55" t="n"/>
      <c r="AI400" s="55" t="n"/>
      <c r="AJ400" s="55" t="n"/>
      <c r="AK400" s="55" t="n"/>
      <c r="AL400" s="55" t="n"/>
      <c r="AM400" s="55" t="n"/>
      <c r="AN400" s="55" t="n"/>
      <c r="AO400" s="55" t="n"/>
      <c r="AP400" s="55" t="n"/>
      <c r="AQ400" s="55" t="n"/>
      <c r="AR400" s="55" t="n"/>
      <c r="AS400" s="55" t="n"/>
      <c r="AT400" s="55" t="n"/>
      <c r="AU400" s="55" t="n"/>
      <c r="AV400" s="55" t="n"/>
      <c r="AW400" s="55" t="n"/>
      <c r="AX400" s="55" t="n"/>
      <c r="AY400" s="55" t="n"/>
      <c r="AZ400" s="55" t="n"/>
      <c r="BA400" s="55" t="n"/>
      <c r="BB400" s="55" t="n"/>
      <c r="BC400" s="55" t="n"/>
    </row>
    <row r="401" ht="11.4" customHeight="1">
      <c r="A401" s="55" t="n"/>
      <c r="B401" s="483" t="n"/>
      <c r="C401" s="55" t="n"/>
      <c r="D401" s="55" t="n"/>
      <c r="E401" s="55" t="n"/>
      <c r="F401" s="55" t="n"/>
      <c r="G401" s="69" t="n"/>
      <c r="H401" s="69" t="n"/>
      <c r="I401" s="55" t="n"/>
      <c r="J401" s="55" t="n"/>
      <c r="K401" s="55" t="n"/>
      <c r="L401" s="55">
        <f>J401-K401</f>
        <v/>
      </c>
      <c r="M401" s="55" t="n"/>
      <c r="N401" s="55">
        <f>P401+Q401+R401+S401</f>
        <v/>
      </c>
      <c r="O401" s="57">
        <f>Q401+V401+Y401+AB401+AE401+AH401+AK401+AN401+AQ401+AT401+AW401+AZ401+BC401</f>
        <v/>
      </c>
      <c r="P401" s="58" t="n"/>
      <c r="Q401" s="59">
        <f>L401-S401-R401-P401</f>
        <v/>
      </c>
      <c r="R401" s="60" t="n"/>
      <c r="S401" s="61" t="n"/>
      <c r="T401" s="55" t="n"/>
      <c r="U401" s="55" t="n"/>
      <c r="V401" s="55" t="n"/>
      <c r="W401" s="55" t="n"/>
      <c r="X401" s="55" t="n"/>
      <c r="Y401" s="55" t="n"/>
      <c r="Z401" s="55" t="n"/>
      <c r="AA401" s="55" t="n"/>
      <c r="AB401" s="55" t="n"/>
      <c r="AC401" s="55" t="n"/>
      <c r="AD401" s="55" t="n"/>
      <c r="AE401" s="55" t="n"/>
      <c r="AF401" s="55" t="n"/>
      <c r="AG401" s="55" t="n"/>
      <c r="AH401" s="55" t="n"/>
      <c r="AI401" s="55" t="n"/>
      <c r="AJ401" s="55" t="n"/>
      <c r="AK401" s="55" t="n"/>
      <c r="AL401" s="55" t="n"/>
      <c r="AM401" s="55" t="n"/>
      <c r="AN401" s="55" t="n"/>
      <c r="AO401" s="55" t="n"/>
      <c r="AP401" s="55" t="n"/>
      <c r="AQ401" s="55" t="n"/>
      <c r="AR401" s="55" t="n"/>
      <c r="AS401" s="55" t="n"/>
      <c r="AT401" s="55" t="n"/>
      <c r="AU401" s="55" t="n"/>
      <c r="AV401" s="55" t="n"/>
      <c r="AW401" s="55" t="n"/>
      <c r="AX401" s="55" t="n"/>
      <c r="AY401" s="55" t="n"/>
      <c r="AZ401" s="55" t="n"/>
      <c r="BA401" s="55" t="n"/>
      <c r="BB401" s="55" t="n"/>
      <c r="BC401" s="55" t="n"/>
    </row>
    <row r="402" ht="11.4" customHeight="1">
      <c r="A402" s="55" t="n"/>
      <c r="B402" s="483" t="n"/>
      <c r="C402" s="55" t="n"/>
      <c r="D402" s="55" t="n"/>
      <c r="E402" s="55" t="n"/>
      <c r="F402" s="55" t="n"/>
      <c r="G402" s="69" t="n"/>
      <c r="H402" s="69" t="n"/>
      <c r="I402" s="55" t="n"/>
      <c r="J402" s="55" t="n"/>
      <c r="K402" s="55" t="n"/>
      <c r="L402" s="55">
        <f>J402-K402</f>
        <v/>
      </c>
      <c r="M402" s="55" t="n"/>
      <c r="N402" s="55">
        <f>P402+Q402+R402+S402</f>
        <v/>
      </c>
      <c r="O402" s="57">
        <f>Q402+V402+Y402+AB402+AE402+AH402+AK402+AN402+AQ402+AT402+AW402+AZ402+BC402</f>
        <v/>
      </c>
      <c r="P402" s="58" t="n"/>
      <c r="Q402" s="59">
        <f>L402-S402-R402-P402</f>
        <v/>
      </c>
      <c r="R402" s="60" t="n"/>
      <c r="S402" s="61" t="n"/>
      <c r="T402" s="55" t="n"/>
      <c r="U402" s="55" t="n"/>
      <c r="V402" s="55" t="n"/>
      <c r="W402" s="55" t="n"/>
      <c r="X402" s="55" t="n"/>
      <c r="Y402" s="55" t="n"/>
      <c r="Z402" s="55" t="n"/>
      <c r="AA402" s="55" t="n"/>
      <c r="AB402" s="55" t="n"/>
      <c r="AC402" s="55" t="n"/>
      <c r="AD402" s="55" t="n"/>
      <c r="AE402" s="55" t="n"/>
      <c r="AF402" s="55" t="n"/>
      <c r="AG402" s="55" t="n"/>
      <c r="AH402" s="55" t="n"/>
      <c r="AI402" s="55" t="n"/>
      <c r="AJ402" s="55" t="n"/>
      <c r="AK402" s="55" t="n"/>
      <c r="AL402" s="55" t="n"/>
      <c r="AM402" s="55" t="n"/>
      <c r="AN402" s="55" t="n"/>
      <c r="AO402" s="55" t="n"/>
      <c r="AP402" s="55" t="n"/>
      <c r="AQ402" s="55" t="n"/>
      <c r="AR402" s="55" t="n"/>
      <c r="AS402" s="55" t="n"/>
      <c r="AT402" s="55" t="n"/>
      <c r="AU402" s="55" t="n"/>
      <c r="AV402" s="55" t="n"/>
      <c r="AW402" s="55" t="n"/>
      <c r="AX402" s="55" t="n"/>
      <c r="AY402" s="55" t="n"/>
      <c r="AZ402" s="55" t="n"/>
      <c r="BA402" s="55" t="n"/>
      <c r="BB402" s="55" t="n"/>
      <c r="BC402" s="55" t="n"/>
    </row>
    <row r="403" ht="11.4" customHeight="1">
      <c r="A403" s="55" t="n"/>
      <c r="B403" s="483" t="n"/>
      <c r="C403" s="55" t="n"/>
      <c r="D403" s="55" t="n"/>
      <c r="E403" s="55" t="n"/>
      <c r="F403" s="55" t="n"/>
      <c r="G403" s="69" t="n"/>
      <c r="H403" s="69" t="n"/>
      <c r="I403" s="55" t="n"/>
      <c r="J403" s="55" t="n"/>
      <c r="K403" s="55" t="n"/>
      <c r="L403" s="55">
        <f>J403-K403</f>
        <v/>
      </c>
      <c r="M403" s="55" t="n"/>
      <c r="N403" s="55">
        <f>P403+Q403+R403+S403</f>
        <v/>
      </c>
      <c r="O403" s="57">
        <f>Q403+V403+Y403+AB403+AE403+AH403+AK403+AN403+AQ403+AT403+AW403+AZ403+BC403</f>
        <v/>
      </c>
      <c r="P403" s="58" t="n"/>
      <c r="Q403" s="59">
        <f>L403-S403-R403-P403</f>
        <v/>
      </c>
      <c r="R403" s="60" t="n"/>
      <c r="S403" s="61" t="n"/>
      <c r="T403" s="55" t="n"/>
      <c r="U403" s="55" t="n"/>
      <c r="V403" s="55" t="n"/>
      <c r="W403" s="55" t="n"/>
      <c r="X403" s="55" t="n"/>
      <c r="Y403" s="55" t="n"/>
      <c r="Z403" s="55" t="n"/>
      <c r="AA403" s="55" t="n"/>
      <c r="AB403" s="55" t="n"/>
      <c r="AC403" s="55" t="n"/>
      <c r="AD403" s="55" t="n"/>
      <c r="AE403" s="55" t="n"/>
      <c r="AF403" s="55" t="n"/>
      <c r="AG403" s="55" t="n"/>
      <c r="AH403" s="55" t="n"/>
      <c r="AI403" s="55" t="n"/>
      <c r="AJ403" s="55" t="n"/>
      <c r="AK403" s="55" t="n"/>
      <c r="AL403" s="55" t="n"/>
      <c r="AM403" s="55" t="n"/>
      <c r="AN403" s="55" t="n"/>
      <c r="AO403" s="55" t="n"/>
      <c r="AP403" s="55" t="n"/>
      <c r="AQ403" s="55" t="n"/>
      <c r="AR403" s="55" t="n"/>
      <c r="AS403" s="55" t="n"/>
      <c r="AT403" s="55" t="n"/>
      <c r="AU403" s="55" t="n"/>
      <c r="AV403" s="55" t="n"/>
      <c r="AW403" s="55" t="n"/>
      <c r="AX403" s="55" t="n"/>
      <c r="AY403" s="55" t="n"/>
      <c r="AZ403" s="55" t="n"/>
      <c r="BA403" s="55" t="n"/>
      <c r="BB403" s="55" t="n"/>
      <c r="BC403" s="55" t="n"/>
    </row>
    <row r="404" ht="11.4" customHeight="1">
      <c r="A404" s="55" t="n"/>
      <c r="B404" s="483" t="n"/>
      <c r="C404" s="55" t="n"/>
      <c r="D404" s="55" t="n"/>
      <c r="E404" s="55" t="n"/>
      <c r="F404" s="55" t="n"/>
      <c r="G404" s="69" t="n"/>
      <c r="H404" s="69" t="n"/>
      <c r="I404" s="55" t="n"/>
      <c r="J404" s="55" t="n"/>
      <c r="K404" s="55" t="n"/>
      <c r="L404" s="55">
        <f>J404-K404</f>
        <v/>
      </c>
      <c r="M404" s="55" t="n"/>
      <c r="N404" s="55">
        <f>P404+Q404+R404+S404</f>
        <v/>
      </c>
      <c r="O404" s="57">
        <f>Q404+V404+Y404+AB404+AE404+AH404+AK404+AN404+AQ404+AT404+AW404+AZ404+BC404</f>
        <v/>
      </c>
      <c r="P404" s="58" t="n"/>
      <c r="Q404" s="59">
        <f>L404-S404-R404-P404</f>
        <v/>
      </c>
      <c r="R404" s="60" t="n"/>
      <c r="S404" s="61" t="n"/>
      <c r="T404" s="55" t="n"/>
      <c r="U404" s="55" t="n"/>
      <c r="V404" s="55" t="n"/>
      <c r="W404" s="55" t="n"/>
      <c r="X404" s="55" t="n"/>
      <c r="Y404" s="55" t="n"/>
      <c r="Z404" s="55" t="n"/>
      <c r="AA404" s="55" t="n"/>
      <c r="AB404" s="55" t="n"/>
      <c r="AC404" s="55" t="n"/>
      <c r="AD404" s="55" t="n"/>
      <c r="AE404" s="55" t="n"/>
      <c r="AF404" s="55" t="n"/>
      <c r="AG404" s="55" t="n"/>
      <c r="AH404" s="55" t="n"/>
      <c r="AI404" s="55" t="n"/>
      <c r="AJ404" s="55" t="n"/>
      <c r="AK404" s="55" t="n"/>
      <c r="AL404" s="55" t="n"/>
      <c r="AM404" s="55" t="n"/>
      <c r="AN404" s="55" t="n"/>
      <c r="AO404" s="55" t="n"/>
      <c r="AP404" s="55" t="n"/>
      <c r="AQ404" s="55" t="n"/>
      <c r="AR404" s="55" t="n"/>
      <c r="AS404" s="55" t="n"/>
      <c r="AT404" s="55" t="n"/>
      <c r="AU404" s="55" t="n"/>
      <c r="AV404" s="55" t="n"/>
      <c r="AW404" s="55" t="n"/>
      <c r="AX404" s="55" t="n"/>
      <c r="AY404" s="55" t="n"/>
      <c r="AZ404" s="55" t="n"/>
      <c r="BA404" s="55" t="n"/>
      <c r="BB404" s="55" t="n"/>
      <c r="BC404" s="55" t="n"/>
    </row>
    <row r="405" ht="11.4" customHeight="1">
      <c r="A405" s="55" t="n"/>
      <c r="B405" s="483" t="n"/>
      <c r="C405" s="55" t="n"/>
      <c r="D405" s="55" t="n"/>
      <c r="E405" s="55" t="n"/>
      <c r="F405" s="55" t="n"/>
      <c r="G405" s="69" t="n"/>
      <c r="H405" s="69" t="n"/>
      <c r="I405" s="55" t="n"/>
      <c r="J405" s="55" t="n"/>
      <c r="K405" s="55" t="n"/>
      <c r="L405" s="55">
        <f>J405-K405</f>
        <v/>
      </c>
      <c r="M405" s="55" t="n"/>
      <c r="N405" s="55">
        <f>P405+Q405+R405+S405</f>
        <v/>
      </c>
      <c r="O405" s="57">
        <f>Q405+V405+Y405+AB405+AE405+AH405+AK405+AN405+AQ405+AT405+AW405+AZ405+BC405</f>
        <v/>
      </c>
      <c r="P405" s="58" t="n"/>
      <c r="Q405" s="59">
        <f>L405-S405-R405-P405</f>
        <v/>
      </c>
      <c r="R405" s="60" t="n"/>
      <c r="S405" s="61" t="n"/>
      <c r="T405" s="55" t="n"/>
      <c r="U405" s="55" t="n"/>
      <c r="V405" s="55" t="n"/>
      <c r="W405" s="55" t="n"/>
      <c r="X405" s="55" t="n"/>
      <c r="Y405" s="55" t="n"/>
      <c r="Z405" s="55" t="n"/>
      <c r="AA405" s="55" t="n"/>
      <c r="AB405" s="55" t="n"/>
      <c r="AC405" s="55" t="n"/>
      <c r="AD405" s="55" t="n"/>
      <c r="AE405" s="55" t="n"/>
      <c r="AF405" s="55" t="n"/>
      <c r="AG405" s="55" t="n"/>
      <c r="AH405" s="55" t="n"/>
      <c r="AI405" s="55" t="n"/>
      <c r="AJ405" s="55" t="n"/>
      <c r="AK405" s="55" t="n"/>
      <c r="AL405" s="55" t="n"/>
      <c r="AM405" s="55" t="n"/>
      <c r="AN405" s="55" t="n"/>
      <c r="AO405" s="55" t="n"/>
      <c r="AP405" s="55" t="n"/>
      <c r="AQ405" s="55" t="n"/>
      <c r="AR405" s="55" t="n"/>
      <c r="AS405" s="55" t="n"/>
      <c r="AT405" s="55" t="n"/>
      <c r="AU405" s="55" t="n"/>
      <c r="AV405" s="55" t="n"/>
      <c r="AW405" s="55" t="n"/>
      <c r="AX405" s="55" t="n"/>
      <c r="AY405" s="55" t="n"/>
      <c r="AZ405" s="55" t="n"/>
      <c r="BA405" s="55" t="n"/>
      <c r="BB405" s="55" t="n"/>
      <c r="BC405" s="55" t="n"/>
    </row>
    <row r="406" ht="11.4" customHeight="1">
      <c r="A406" s="55" t="n"/>
      <c r="B406" s="483" t="n"/>
      <c r="C406" s="55" t="n"/>
      <c r="D406" s="55" t="n"/>
      <c r="E406" s="55" t="n"/>
      <c r="F406" s="55" t="n"/>
      <c r="G406" s="69" t="n"/>
      <c r="H406" s="69" t="n"/>
      <c r="I406" s="55" t="n"/>
      <c r="J406" s="55" t="n"/>
      <c r="K406" s="55" t="n"/>
      <c r="L406" s="55">
        <f>J406-K406</f>
        <v/>
      </c>
      <c r="M406" s="55" t="n"/>
      <c r="N406" s="55">
        <f>P406+Q406+R406+S406</f>
        <v/>
      </c>
      <c r="O406" s="57">
        <f>Q406+V406+Y406+AB406+AE406+AH406+AK406+AN406+AQ406+AT406+AW406+AZ406+BC406</f>
        <v/>
      </c>
      <c r="P406" s="58" t="n"/>
      <c r="Q406" s="59">
        <f>L406-S406-R406-P406</f>
        <v/>
      </c>
      <c r="R406" s="60" t="n"/>
      <c r="S406" s="61" t="n"/>
      <c r="T406" s="55" t="n"/>
      <c r="U406" s="55" t="n"/>
      <c r="V406" s="55" t="n"/>
      <c r="W406" s="55" t="n"/>
      <c r="X406" s="55" t="n"/>
      <c r="Y406" s="55" t="n"/>
      <c r="Z406" s="55" t="n"/>
      <c r="AA406" s="55" t="n"/>
      <c r="AB406" s="55" t="n"/>
      <c r="AC406" s="55" t="n"/>
      <c r="AD406" s="55" t="n"/>
      <c r="AE406" s="55" t="n"/>
      <c r="AF406" s="55" t="n"/>
      <c r="AG406" s="55" t="n"/>
      <c r="AH406" s="55" t="n"/>
      <c r="AI406" s="55" t="n"/>
      <c r="AJ406" s="55" t="n"/>
      <c r="AK406" s="55" t="n"/>
      <c r="AL406" s="55" t="n"/>
      <c r="AM406" s="55" t="n"/>
      <c r="AN406" s="55" t="n"/>
      <c r="AO406" s="55" t="n"/>
      <c r="AP406" s="55" t="n"/>
      <c r="AQ406" s="55" t="n"/>
      <c r="AR406" s="55" t="n"/>
      <c r="AS406" s="55" t="n"/>
      <c r="AT406" s="55" t="n"/>
      <c r="AU406" s="55" t="n"/>
      <c r="AV406" s="55" t="n"/>
      <c r="AW406" s="55" t="n"/>
      <c r="AX406" s="55" t="n"/>
      <c r="AY406" s="55" t="n"/>
      <c r="AZ406" s="55" t="n"/>
      <c r="BA406" s="55" t="n"/>
      <c r="BB406" s="55" t="n"/>
      <c r="BC406" s="55" t="n"/>
    </row>
    <row r="407" ht="11.4" customHeight="1">
      <c r="A407" s="55" t="n"/>
      <c r="B407" s="483" t="n"/>
      <c r="C407" s="55" t="n"/>
      <c r="D407" s="55" t="n"/>
      <c r="E407" s="55" t="n"/>
      <c r="F407" s="55" t="n"/>
      <c r="G407" s="69" t="n"/>
      <c r="H407" s="69" t="n"/>
      <c r="I407" s="55" t="n"/>
      <c r="J407" s="55" t="n"/>
      <c r="K407" s="55" t="n"/>
      <c r="L407" s="55">
        <f>J407-K407</f>
        <v/>
      </c>
      <c r="M407" s="55" t="n"/>
      <c r="N407" s="55">
        <f>P407+Q407+R407+S407</f>
        <v/>
      </c>
      <c r="O407" s="57">
        <f>Q407+V407+Y407+AB407+AE407+AH407+AK407+AN407+AQ407+AT407+AW407+AZ407+BC407</f>
        <v/>
      </c>
      <c r="P407" s="58" t="n"/>
      <c r="Q407" s="59">
        <f>L407-S407-R407-P407</f>
        <v/>
      </c>
      <c r="R407" s="60" t="n"/>
      <c r="S407" s="61" t="n"/>
      <c r="T407" s="55" t="n"/>
      <c r="U407" s="55" t="n"/>
      <c r="V407" s="55" t="n"/>
      <c r="W407" s="55" t="n"/>
      <c r="X407" s="55" t="n"/>
      <c r="Y407" s="55" t="n"/>
      <c r="Z407" s="55" t="n"/>
      <c r="AA407" s="55" t="n"/>
      <c r="AB407" s="55" t="n"/>
      <c r="AC407" s="55" t="n"/>
      <c r="AD407" s="55" t="n"/>
      <c r="AE407" s="55" t="n"/>
      <c r="AF407" s="55" t="n"/>
      <c r="AG407" s="55" t="n"/>
      <c r="AH407" s="55" t="n"/>
      <c r="AI407" s="55" t="n"/>
      <c r="AJ407" s="55" t="n"/>
      <c r="AK407" s="55" t="n"/>
      <c r="AL407" s="55" t="n"/>
      <c r="AM407" s="55" t="n"/>
      <c r="AN407" s="55" t="n"/>
      <c r="AO407" s="55" t="n"/>
      <c r="AP407" s="55" t="n"/>
      <c r="AQ407" s="55" t="n"/>
      <c r="AR407" s="55" t="n"/>
      <c r="AS407" s="55" t="n"/>
      <c r="AT407" s="55" t="n"/>
      <c r="AU407" s="55" t="n"/>
      <c r="AV407" s="55" t="n"/>
      <c r="AW407" s="55" t="n"/>
      <c r="AX407" s="55" t="n"/>
      <c r="AY407" s="55" t="n"/>
      <c r="AZ407" s="55" t="n"/>
      <c r="BA407" s="55" t="n"/>
      <c r="BB407" s="55" t="n"/>
      <c r="BC407" s="55" t="n"/>
    </row>
    <row r="408" ht="11.4" customHeight="1">
      <c r="A408" s="55" t="n"/>
      <c r="B408" s="483" t="n"/>
      <c r="C408" s="55" t="n"/>
      <c r="D408" s="55" t="n"/>
      <c r="E408" s="55" t="n"/>
      <c r="F408" s="55" t="n"/>
      <c r="G408" s="69" t="n"/>
      <c r="H408" s="69" t="n"/>
      <c r="I408" s="55" t="n"/>
      <c r="J408" s="55" t="n"/>
      <c r="K408" s="55" t="n"/>
      <c r="L408" s="55">
        <f>J408-K408</f>
        <v/>
      </c>
      <c r="M408" s="55" t="n"/>
      <c r="N408" s="55">
        <f>P408+Q408+R408+S408</f>
        <v/>
      </c>
      <c r="O408" s="57">
        <f>Q408+V408+Y408+AB408+AE408+AH408+AK408+AN408+AQ408+AT408+AW408+AZ408+BC408</f>
        <v/>
      </c>
      <c r="P408" s="58" t="n"/>
      <c r="Q408" s="59">
        <f>L408-S408-R408-P408</f>
        <v/>
      </c>
      <c r="R408" s="60" t="n"/>
      <c r="S408" s="61" t="n"/>
      <c r="T408" s="55" t="n"/>
      <c r="U408" s="55" t="n"/>
      <c r="V408" s="55" t="n"/>
      <c r="W408" s="55" t="n"/>
      <c r="X408" s="55" t="n"/>
      <c r="Y408" s="55" t="n"/>
      <c r="Z408" s="55" t="n"/>
      <c r="AA408" s="55" t="n"/>
      <c r="AB408" s="55" t="n"/>
      <c r="AC408" s="55" t="n"/>
      <c r="AD408" s="55" t="n"/>
      <c r="AE408" s="55" t="n"/>
      <c r="AF408" s="55" t="n"/>
      <c r="AG408" s="55" t="n"/>
      <c r="AH408" s="55" t="n"/>
      <c r="AI408" s="55" t="n"/>
      <c r="AJ408" s="55" t="n"/>
      <c r="AK408" s="55" t="n"/>
      <c r="AL408" s="55" t="n"/>
      <c r="AM408" s="55" t="n"/>
      <c r="AN408" s="55" t="n"/>
      <c r="AO408" s="55" t="n"/>
      <c r="AP408" s="55" t="n"/>
      <c r="AQ408" s="55" t="n"/>
      <c r="AR408" s="55" t="n"/>
      <c r="AS408" s="55" t="n"/>
      <c r="AT408" s="55" t="n"/>
      <c r="AU408" s="55" t="n"/>
      <c r="AV408" s="55" t="n"/>
      <c r="AW408" s="55" t="n"/>
      <c r="AX408" s="55" t="n"/>
      <c r="AY408" s="55" t="n"/>
      <c r="AZ408" s="55" t="n"/>
      <c r="BA408" s="55" t="n"/>
      <c r="BB408" s="55" t="n"/>
      <c r="BC408" s="55" t="n"/>
    </row>
    <row r="409" ht="11.4" customHeight="1">
      <c r="A409" s="55" t="n"/>
      <c r="B409" s="483" t="n"/>
      <c r="C409" s="55" t="n"/>
      <c r="D409" s="55" t="n"/>
      <c r="E409" s="55" t="n"/>
      <c r="F409" s="55" t="n"/>
      <c r="G409" s="69" t="n"/>
      <c r="H409" s="69" t="n"/>
      <c r="I409" s="55" t="n"/>
      <c r="J409" s="55" t="n"/>
      <c r="K409" s="55" t="n"/>
      <c r="L409" s="55">
        <f>J409-K409</f>
        <v/>
      </c>
      <c r="M409" s="55" t="n"/>
      <c r="N409" s="55">
        <f>P409+Q409+R409+S409</f>
        <v/>
      </c>
      <c r="O409" s="57">
        <f>Q409+V409+Y409+AB409+AE409+AH409+AK409+AN409+AQ409+AT409+AW409+AZ409+BC409</f>
        <v/>
      </c>
      <c r="P409" s="58" t="n"/>
      <c r="Q409" s="59">
        <f>L409-S409-R409-P409</f>
        <v/>
      </c>
      <c r="R409" s="60" t="n"/>
      <c r="S409" s="61" t="n"/>
      <c r="T409" s="55" t="n"/>
      <c r="U409" s="55" t="n"/>
      <c r="V409" s="55" t="n"/>
      <c r="W409" s="55" t="n"/>
      <c r="X409" s="55" t="n"/>
      <c r="Y409" s="55" t="n"/>
      <c r="Z409" s="55" t="n"/>
      <c r="AA409" s="55" t="n"/>
      <c r="AB409" s="55" t="n"/>
      <c r="AC409" s="55" t="n"/>
      <c r="AD409" s="55" t="n"/>
      <c r="AE409" s="55" t="n"/>
      <c r="AF409" s="55" t="n"/>
      <c r="AG409" s="55" t="n"/>
      <c r="AH409" s="55" t="n"/>
      <c r="AI409" s="55" t="n"/>
      <c r="AJ409" s="55" t="n"/>
      <c r="AK409" s="55" t="n"/>
      <c r="AL409" s="55" t="n"/>
      <c r="AM409" s="55" t="n"/>
      <c r="AN409" s="55" t="n"/>
      <c r="AO409" s="55" t="n"/>
      <c r="AP409" s="55" t="n"/>
      <c r="AQ409" s="55" t="n"/>
      <c r="AR409" s="55" t="n"/>
      <c r="AS409" s="55" t="n"/>
      <c r="AT409" s="55" t="n"/>
      <c r="AU409" s="55" t="n"/>
      <c r="AV409" s="55" t="n"/>
      <c r="AW409" s="55" t="n"/>
      <c r="AX409" s="55" t="n"/>
      <c r="AY409" s="55" t="n"/>
      <c r="AZ409" s="55" t="n"/>
      <c r="BA409" s="55" t="n"/>
      <c r="BB409" s="55" t="n"/>
      <c r="BC409" s="55" t="n"/>
    </row>
    <row r="410" ht="11.4" customHeight="1">
      <c r="A410" s="55" t="n"/>
      <c r="B410" s="483" t="n"/>
      <c r="C410" s="55" t="n"/>
      <c r="D410" s="55" t="n"/>
      <c r="E410" s="55" t="n"/>
      <c r="F410" s="55" t="n"/>
      <c r="G410" s="69" t="n"/>
      <c r="H410" s="69" t="n"/>
      <c r="I410" s="55" t="n"/>
      <c r="J410" s="55" t="n"/>
      <c r="K410" s="55" t="n"/>
      <c r="L410" s="55">
        <f>J410-K410</f>
        <v/>
      </c>
      <c r="M410" s="55" t="n"/>
      <c r="N410" s="55">
        <f>P410+Q410+R410+S410</f>
        <v/>
      </c>
      <c r="O410" s="57">
        <f>Q410+V410+Y410+AB410+AE410+AH410+AK410+AN410+AQ410+AT410+AW410+AZ410+BC410</f>
        <v/>
      </c>
      <c r="P410" s="58" t="n"/>
      <c r="Q410" s="59">
        <f>L410-S410-R410-P410</f>
        <v/>
      </c>
      <c r="R410" s="60" t="n"/>
      <c r="S410" s="61" t="n"/>
      <c r="T410" s="55" t="n"/>
      <c r="U410" s="55" t="n"/>
      <c r="V410" s="55" t="n"/>
      <c r="W410" s="55" t="n"/>
      <c r="X410" s="55" t="n"/>
      <c r="Y410" s="55" t="n"/>
      <c r="Z410" s="55" t="n"/>
      <c r="AA410" s="55" t="n"/>
      <c r="AB410" s="55" t="n"/>
      <c r="AC410" s="55" t="n"/>
      <c r="AD410" s="55" t="n"/>
      <c r="AE410" s="55" t="n"/>
      <c r="AF410" s="55" t="n"/>
      <c r="AG410" s="55" t="n"/>
      <c r="AH410" s="55" t="n"/>
      <c r="AI410" s="55" t="n"/>
      <c r="AJ410" s="55" t="n"/>
      <c r="AK410" s="55" t="n"/>
      <c r="AL410" s="55" t="n"/>
      <c r="AM410" s="55" t="n"/>
      <c r="AN410" s="55" t="n"/>
      <c r="AO410" s="55" t="n"/>
      <c r="AP410" s="55" t="n"/>
      <c r="AQ410" s="55" t="n"/>
      <c r="AR410" s="55" t="n"/>
      <c r="AS410" s="55" t="n"/>
      <c r="AT410" s="55" t="n"/>
      <c r="AU410" s="55" t="n"/>
      <c r="AV410" s="55" t="n"/>
      <c r="AW410" s="55" t="n"/>
      <c r="AX410" s="55" t="n"/>
      <c r="AY410" s="55" t="n"/>
      <c r="AZ410" s="55" t="n"/>
      <c r="BA410" s="55" t="n"/>
      <c r="BB410" s="55" t="n"/>
      <c r="BC410" s="55" t="n"/>
    </row>
    <row r="411" ht="11.4" customHeight="1">
      <c r="A411" s="55" t="n"/>
      <c r="B411" s="483" t="n"/>
      <c r="C411" s="55" t="n"/>
      <c r="D411" s="55" t="n"/>
      <c r="E411" s="55" t="n"/>
      <c r="F411" s="55" t="n"/>
      <c r="G411" s="69" t="n"/>
      <c r="H411" s="69" t="n"/>
      <c r="I411" s="55" t="n"/>
      <c r="J411" s="55" t="n"/>
      <c r="K411" s="55" t="n"/>
      <c r="L411" s="55">
        <f>J411-K411</f>
        <v/>
      </c>
      <c r="M411" s="55" t="n"/>
      <c r="N411" s="55">
        <f>P411+Q411+R411+S411</f>
        <v/>
      </c>
      <c r="O411" s="57">
        <f>Q411+V411+Y411+AB411+AE411+AH411+AK411+AN411+AQ411+AT411+AW411+AZ411+BC411</f>
        <v/>
      </c>
      <c r="P411" s="58" t="n"/>
      <c r="Q411" s="59">
        <f>L411-S411-R411-P411</f>
        <v/>
      </c>
      <c r="R411" s="60" t="n"/>
      <c r="S411" s="61" t="n"/>
      <c r="T411" s="55" t="n"/>
      <c r="U411" s="55" t="n"/>
      <c r="V411" s="55" t="n"/>
      <c r="W411" s="55" t="n"/>
      <c r="X411" s="55" t="n"/>
      <c r="Y411" s="55" t="n"/>
      <c r="Z411" s="55" t="n"/>
      <c r="AA411" s="55" t="n"/>
      <c r="AB411" s="55" t="n"/>
      <c r="AC411" s="55" t="n"/>
      <c r="AD411" s="55" t="n"/>
      <c r="AE411" s="55" t="n"/>
      <c r="AF411" s="55" t="n"/>
      <c r="AG411" s="55" t="n"/>
      <c r="AH411" s="55" t="n"/>
      <c r="AI411" s="55" t="n"/>
      <c r="AJ411" s="55" t="n"/>
      <c r="AK411" s="55" t="n"/>
      <c r="AL411" s="55" t="n"/>
      <c r="AM411" s="55" t="n"/>
      <c r="AN411" s="55" t="n"/>
      <c r="AO411" s="55" t="n"/>
      <c r="AP411" s="55" t="n"/>
      <c r="AQ411" s="55" t="n"/>
      <c r="AR411" s="55" t="n"/>
      <c r="AS411" s="55" t="n"/>
      <c r="AT411" s="55" t="n"/>
      <c r="AU411" s="55" t="n"/>
      <c r="AV411" s="55" t="n"/>
      <c r="AW411" s="55" t="n"/>
      <c r="AX411" s="55" t="n"/>
      <c r="AY411" s="55" t="n"/>
      <c r="AZ411" s="55" t="n"/>
      <c r="BA411" s="55" t="n"/>
      <c r="BB411" s="55" t="n"/>
      <c r="BC411" s="55" t="n"/>
    </row>
    <row r="412" ht="11.4" customHeight="1">
      <c r="A412" s="55" t="n"/>
      <c r="B412" s="483" t="n"/>
      <c r="C412" s="55" t="n"/>
      <c r="D412" s="55" t="n"/>
      <c r="E412" s="55" t="n"/>
      <c r="F412" s="55" t="n"/>
      <c r="G412" s="69" t="n"/>
      <c r="H412" s="69" t="n"/>
      <c r="I412" s="55" t="n"/>
      <c r="J412" s="55" t="n"/>
      <c r="K412" s="55" t="n"/>
      <c r="L412" s="55">
        <f>J412-K412</f>
        <v/>
      </c>
      <c r="M412" s="55" t="n"/>
      <c r="N412" s="55">
        <f>P412+Q412+R412+S412</f>
        <v/>
      </c>
      <c r="O412" s="57">
        <f>Q412+V412+Y412+AB412+AE412+AH412+AK412+AN412+AQ412+AT412+AW412+AZ412+BC412</f>
        <v/>
      </c>
      <c r="P412" s="58" t="n"/>
      <c r="Q412" s="59">
        <f>L412-S412-R412-P412</f>
        <v/>
      </c>
      <c r="R412" s="60" t="n"/>
      <c r="S412" s="61" t="n"/>
      <c r="T412" s="55" t="n"/>
      <c r="U412" s="55" t="n"/>
      <c r="V412" s="55" t="n"/>
      <c r="W412" s="55" t="n"/>
      <c r="X412" s="55" t="n"/>
      <c r="Y412" s="55" t="n"/>
      <c r="Z412" s="55" t="n"/>
      <c r="AA412" s="55" t="n"/>
      <c r="AB412" s="55" t="n"/>
      <c r="AC412" s="55" t="n"/>
      <c r="AD412" s="55" t="n"/>
      <c r="AE412" s="55" t="n"/>
      <c r="AF412" s="55" t="n"/>
      <c r="AG412" s="55" t="n"/>
      <c r="AH412" s="55" t="n"/>
      <c r="AI412" s="55" t="n"/>
      <c r="AJ412" s="55" t="n"/>
      <c r="AK412" s="55" t="n"/>
      <c r="AL412" s="55" t="n"/>
      <c r="AM412" s="55" t="n"/>
      <c r="AN412" s="55" t="n"/>
      <c r="AO412" s="55" t="n"/>
      <c r="AP412" s="55" t="n"/>
      <c r="AQ412" s="55" t="n"/>
      <c r="AR412" s="55" t="n"/>
      <c r="AS412" s="55" t="n"/>
      <c r="AT412" s="55" t="n"/>
      <c r="AU412" s="55" t="n"/>
      <c r="AV412" s="55" t="n"/>
      <c r="AW412" s="55" t="n"/>
      <c r="AX412" s="55" t="n"/>
      <c r="AY412" s="55" t="n"/>
      <c r="AZ412" s="55" t="n"/>
      <c r="BA412" s="55" t="n"/>
      <c r="BB412" s="55" t="n"/>
      <c r="BC412" s="55" t="n"/>
    </row>
    <row r="413" ht="11.4" customHeight="1">
      <c r="A413" s="55" t="n"/>
      <c r="B413" s="483" t="n"/>
      <c r="C413" s="55" t="n"/>
      <c r="D413" s="55" t="n"/>
      <c r="E413" s="55" t="n"/>
      <c r="F413" s="55" t="n"/>
      <c r="G413" s="69" t="n"/>
      <c r="H413" s="69" t="n"/>
      <c r="I413" s="55" t="n"/>
      <c r="J413" s="55" t="n"/>
      <c r="K413" s="55" t="n"/>
      <c r="L413" s="55">
        <f>J413-K413</f>
        <v/>
      </c>
      <c r="M413" s="55" t="n"/>
      <c r="N413" s="55">
        <f>P413+Q413+R413+S413</f>
        <v/>
      </c>
      <c r="O413" s="57">
        <f>Q413+V413+Y413+AB413+AE413+AH413+AK413+AN413+AQ413+AT413+AW413+AZ413+BC413</f>
        <v/>
      </c>
      <c r="P413" s="58" t="n"/>
      <c r="Q413" s="59">
        <f>L413-S413-R413-P413</f>
        <v/>
      </c>
      <c r="R413" s="60" t="n"/>
      <c r="S413" s="61" t="n"/>
      <c r="T413" s="55" t="n"/>
      <c r="U413" s="55" t="n"/>
      <c r="V413" s="55" t="n"/>
      <c r="W413" s="55" t="n"/>
      <c r="X413" s="55" t="n"/>
      <c r="Y413" s="55" t="n"/>
      <c r="Z413" s="55" t="n"/>
      <c r="AA413" s="55" t="n"/>
      <c r="AB413" s="55" t="n"/>
      <c r="AC413" s="55" t="n"/>
      <c r="AD413" s="55" t="n"/>
      <c r="AE413" s="55" t="n"/>
      <c r="AF413" s="55" t="n"/>
      <c r="AG413" s="55" t="n"/>
      <c r="AH413" s="55" t="n"/>
      <c r="AI413" s="55" t="n"/>
      <c r="AJ413" s="55" t="n"/>
      <c r="AK413" s="55" t="n"/>
      <c r="AL413" s="55" t="n"/>
      <c r="AM413" s="55" t="n"/>
      <c r="AN413" s="55" t="n"/>
      <c r="AO413" s="55" t="n"/>
      <c r="AP413" s="55" t="n"/>
      <c r="AQ413" s="55" t="n"/>
      <c r="AR413" s="55" t="n"/>
      <c r="AS413" s="55" t="n"/>
      <c r="AT413" s="55" t="n"/>
      <c r="AU413" s="55" t="n"/>
      <c r="AV413" s="55" t="n"/>
      <c r="AW413" s="55" t="n"/>
      <c r="AX413" s="55" t="n"/>
      <c r="AY413" s="55" t="n"/>
      <c r="AZ413" s="55" t="n"/>
      <c r="BA413" s="55" t="n"/>
      <c r="BB413" s="55" t="n"/>
      <c r="BC413" s="55" t="n"/>
    </row>
    <row r="414" ht="11.4" customHeight="1">
      <c r="A414" s="55" t="n"/>
      <c r="B414" s="483" t="n"/>
      <c r="C414" s="55" t="n"/>
      <c r="D414" s="55" t="n"/>
      <c r="E414" s="55" t="n"/>
      <c r="F414" s="55" t="n"/>
      <c r="G414" s="69" t="n"/>
      <c r="H414" s="69" t="n"/>
      <c r="I414" s="55" t="n"/>
      <c r="J414" s="55" t="n"/>
      <c r="K414" s="55" t="n"/>
      <c r="L414" s="55">
        <f>J414-K414</f>
        <v/>
      </c>
      <c r="M414" s="55" t="n"/>
      <c r="N414" s="55">
        <f>P414+Q414+R414+S414</f>
        <v/>
      </c>
      <c r="O414" s="57">
        <f>Q414+V414+Y414+AB414+AE414+AH414+AK414+AN414+AQ414+AT414+AW414+AZ414+BC414</f>
        <v/>
      </c>
      <c r="P414" s="58" t="n"/>
      <c r="Q414" s="59">
        <f>L414-S414-R414-P414</f>
        <v/>
      </c>
      <c r="R414" s="60" t="n"/>
      <c r="S414" s="61" t="n"/>
      <c r="T414" s="55" t="n"/>
      <c r="U414" s="55" t="n"/>
      <c r="V414" s="55" t="n"/>
      <c r="W414" s="55" t="n"/>
      <c r="X414" s="55" t="n"/>
      <c r="Y414" s="55" t="n"/>
      <c r="Z414" s="55" t="n"/>
      <c r="AA414" s="55" t="n"/>
      <c r="AB414" s="55" t="n"/>
      <c r="AC414" s="55" t="n"/>
      <c r="AD414" s="55" t="n"/>
      <c r="AE414" s="55" t="n"/>
      <c r="AF414" s="55" t="n"/>
      <c r="AG414" s="55" t="n"/>
      <c r="AH414" s="55" t="n"/>
      <c r="AI414" s="55" t="n"/>
      <c r="AJ414" s="55" t="n"/>
      <c r="AK414" s="55" t="n"/>
      <c r="AL414" s="55" t="n"/>
      <c r="AM414" s="55" t="n"/>
      <c r="AN414" s="55" t="n"/>
      <c r="AO414" s="55" t="n"/>
      <c r="AP414" s="55" t="n"/>
      <c r="AQ414" s="55" t="n"/>
      <c r="AR414" s="55" t="n"/>
      <c r="AS414" s="55" t="n"/>
      <c r="AT414" s="55" t="n"/>
      <c r="AU414" s="55" t="n"/>
      <c r="AV414" s="55" t="n"/>
      <c r="AW414" s="55" t="n"/>
      <c r="AX414" s="55" t="n"/>
      <c r="AY414" s="55" t="n"/>
      <c r="AZ414" s="55" t="n"/>
      <c r="BA414" s="55" t="n"/>
      <c r="BB414" s="55" t="n"/>
      <c r="BC414" s="55" t="n"/>
    </row>
    <row r="415" ht="11.4" customHeight="1">
      <c r="A415" s="55" t="n"/>
      <c r="B415" s="483" t="n"/>
      <c r="C415" s="55" t="n"/>
      <c r="D415" s="55" t="n"/>
      <c r="E415" s="55" t="n"/>
      <c r="F415" s="55" t="n"/>
      <c r="G415" s="69" t="n"/>
      <c r="H415" s="69" t="n"/>
      <c r="I415" s="55" t="n"/>
      <c r="J415" s="55" t="n"/>
      <c r="K415" s="55" t="n"/>
      <c r="L415" s="55">
        <f>J415-K415</f>
        <v/>
      </c>
      <c r="M415" s="55" t="n"/>
      <c r="N415" s="55">
        <f>P415+Q415+R415+S415</f>
        <v/>
      </c>
      <c r="O415" s="57">
        <f>Q415+V415+Y415+AB415+AE415+AH415+AK415+AN415+AQ415+AT415+AW415+AZ415+BC415</f>
        <v/>
      </c>
      <c r="P415" s="58" t="n"/>
      <c r="Q415" s="59">
        <f>L415-S415-R415-P415</f>
        <v/>
      </c>
      <c r="R415" s="60" t="n"/>
      <c r="S415" s="61" t="n"/>
      <c r="T415" s="55" t="n"/>
      <c r="U415" s="55" t="n"/>
      <c r="V415" s="55" t="n"/>
      <c r="W415" s="55" t="n"/>
      <c r="X415" s="55" t="n"/>
      <c r="Y415" s="55" t="n"/>
      <c r="Z415" s="55" t="n"/>
      <c r="AA415" s="55" t="n"/>
      <c r="AB415" s="55" t="n"/>
      <c r="AC415" s="55" t="n"/>
      <c r="AD415" s="55" t="n"/>
      <c r="AE415" s="55" t="n"/>
      <c r="AF415" s="55" t="n"/>
      <c r="AG415" s="55" t="n"/>
      <c r="AH415" s="55" t="n"/>
      <c r="AI415" s="55" t="n"/>
      <c r="AJ415" s="55" t="n"/>
      <c r="AK415" s="55" t="n"/>
      <c r="AL415" s="55" t="n"/>
      <c r="AM415" s="55" t="n"/>
      <c r="AN415" s="55" t="n"/>
      <c r="AO415" s="55" t="n"/>
      <c r="AP415" s="55" t="n"/>
      <c r="AQ415" s="55" t="n"/>
      <c r="AR415" s="55" t="n"/>
      <c r="AS415" s="55" t="n"/>
      <c r="AT415" s="55" t="n"/>
      <c r="AU415" s="55" t="n"/>
      <c r="AV415" s="55" t="n"/>
      <c r="AW415" s="55" t="n"/>
      <c r="AX415" s="55" t="n"/>
      <c r="AY415" s="55" t="n"/>
      <c r="AZ415" s="55" t="n"/>
      <c r="BA415" s="55" t="n"/>
      <c r="BB415" s="55" t="n"/>
      <c r="BC415" s="55" t="n"/>
    </row>
    <row r="416" ht="11.4" customHeight="1">
      <c r="A416" s="55" t="n"/>
      <c r="B416" s="483" t="n"/>
      <c r="C416" s="55" t="n"/>
      <c r="D416" s="55" t="n"/>
      <c r="E416" s="55" t="n"/>
      <c r="F416" s="55" t="n"/>
      <c r="G416" s="69" t="n"/>
      <c r="H416" s="69" t="n"/>
      <c r="I416" s="55" t="n"/>
      <c r="J416" s="55" t="n"/>
      <c r="K416" s="55" t="n"/>
      <c r="L416" s="55">
        <f>J416-K416</f>
        <v/>
      </c>
      <c r="M416" s="55" t="n"/>
      <c r="N416" s="55">
        <f>P416+Q416+R416+S416</f>
        <v/>
      </c>
      <c r="O416" s="57">
        <f>Q416+V416+Y416+AB416+AE416+AH416+AK416+AN416+AQ416+AT416+AW416+AZ416+BC416</f>
        <v/>
      </c>
      <c r="P416" s="58" t="n"/>
      <c r="Q416" s="59">
        <f>L416-S416-R416-P416</f>
        <v/>
      </c>
      <c r="R416" s="60" t="n"/>
      <c r="S416" s="61" t="n"/>
      <c r="T416" s="55" t="n"/>
      <c r="U416" s="55" t="n"/>
      <c r="V416" s="55" t="n"/>
      <c r="W416" s="55" t="n"/>
      <c r="X416" s="55" t="n"/>
      <c r="Y416" s="55" t="n"/>
      <c r="Z416" s="55" t="n"/>
      <c r="AA416" s="55" t="n"/>
      <c r="AB416" s="55" t="n"/>
      <c r="AC416" s="55" t="n"/>
      <c r="AD416" s="55" t="n"/>
      <c r="AE416" s="55" t="n"/>
      <c r="AF416" s="55" t="n"/>
      <c r="AG416" s="55" t="n"/>
      <c r="AH416" s="55" t="n"/>
      <c r="AI416" s="55" t="n"/>
      <c r="AJ416" s="55" t="n"/>
      <c r="AK416" s="55" t="n"/>
      <c r="AL416" s="55" t="n"/>
      <c r="AM416" s="55" t="n"/>
      <c r="AN416" s="55" t="n"/>
      <c r="AO416" s="55" t="n"/>
      <c r="AP416" s="55" t="n"/>
      <c r="AQ416" s="55" t="n"/>
      <c r="AR416" s="55" t="n"/>
      <c r="AS416" s="55" t="n"/>
      <c r="AT416" s="55" t="n"/>
      <c r="AU416" s="55" t="n"/>
      <c r="AV416" s="55" t="n"/>
      <c r="AW416" s="55" t="n"/>
      <c r="AX416" s="55" t="n"/>
      <c r="AY416" s="55" t="n"/>
      <c r="AZ416" s="55" t="n"/>
      <c r="BA416" s="55" t="n"/>
      <c r="BB416" s="55" t="n"/>
      <c r="BC416" s="55" t="n"/>
    </row>
    <row r="417" ht="11.4" customHeight="1">
      <c r="A417" s="55" t="n"/>
      <c r="B417" s="483" t="n"/>
      <c r="C417" s="55" t="n"/>
      <c r="D417" s="55" t="n"/>
      <c r="E417" s="55" t="n"/>
      <c r="F417" s="55" t="n"/>
      <c r="G417" s="69" t="n"/>
      <c r="H417" s="69" t="n"/>
      <c r="I417" s="55" t="n"/>
      <c r="J417" s="55" t="n"/>
      <c r="K417" s="55" t="n"/>
      <c r="L417" s="55">
        <f>J417-K417</f>
        <v/>
      </c>
      <c r="M417" s="55" t="n"/>
      <c r="N417" s="55">
        <f>P417+Q417+R417+S417</f>
        <v/>
      </c>
      <c r="O417" s="57">
        <f>Q417+V417+Y417+AB417+AE417+AH417+AK417+AN417+AQ417+AT417+AW417+AZ417+BC417</f>
        <v/>
      </c>
      <c r="P417" s="58" t="n"/>
      <c r="Q417" s="59">
        <f>L417-S417-R417-P417</f>
        <v/>
      </c>
      <c r="R417" s="60" t="n"/>
      <c r="S417" s="61" t="n"/>
      <c r="T417" s="55" t="n"/>
      <c r="U417" s="55" t="n"/>
      <c r="V417" s="55" t="n"/>
      <c r="W417" s="55" t="n"/>
      <c r="X417" s="55" t="n"/>
      <c r="Y417" s="55" t="n"/>
      <c r="Z417" s="55" t="n"/>
      <c r="AA417" s="55" t="n"/>
      <c r="AB417" s="55" t="n"/>
      <c r="AC417" s="55" t="n"/>
      <c r="AD417" s="55" t="n"/>
      <c r="AE417" s="55" t="n"/>
      <c r="AF417" s="55" t="n"/>
      <c r="AG417" s="55" t="n"/>
      <c r="AH417" s="55" t="n"/>
      <c r="AI417" s="55" t="n"/>
      <c r="AJ417" s="55" t="n"/>
      <c r="AK417" s="55" t="n"/>
      <c r="AL417" s="55" t="n"/>
      <c r="AM417" s="55" t="n"/>
      <c r="AN417" s="55" t="n"/>
      <c r="AO417" s="55" t="n"/>
      <c r="AP417" s="55" t="n"/>
      <c r="AQ417" s="55" t="n"/>
      <c r="AR417" s="55" t="n"/>
      <c r="AS417" s="55" t="n"/>
      <c r="AT417" s="55" t="n"/>
      <c r="AU417" s="55" t="n"/>
      <c r="AV417" s="55" t="n"/>
      <c r="AW417" s="55" t="n"/>
      <c r="AX417" s="55" t="n"/>
      <c r="AY417" s="55" t="n"/>
      <c r="AZ417" s="55" t="n"/>
      <c r="BA417" s="55" t="n"/>
      <c r="BB417" s="55" t="n"/>
      <c r="BC417" s="55" t="n"/>
    </row>
    <row r="418" ht="11.4" customHeight="1">
      <c r="A418" s="55" t="n"/>
      <c r="B418" s="483" t="n"/>
      <c r="C418" s="55" t="n"/>
      <c r="D418" s="55" t="n"/>
      <c r="E418" s="55" t="n"/>
      <c r="F418" s="55" t="n"/>
      <c r="G418" s="69" t="n"/>
      <c r="H418" s="69" t="n"/>
      <c r="I418" s="55" t="n"/>
      <c r="J418" s="55" t="n"/>
      <c r="K418" s="55" t="n"/>
      <c r="L418" s="55">
        <f>J418-K418</f>
        <v/>
      </c>
      <c r="M418" s="55" t="n"/>
      <c r="N418" s="55">
        <f>P418+Q418+R418+S418</f>
        <v/>
      </c>
      <c r="O418" s="57">
        <f>Q418+V418+Y418+AB418+AE418+AH418+AK418+AN418+AQ418+AT418+AW418+AZ418+BC418</f>
        <v/>
      </c>
      <c r="P418" s="58" t="n"/>
      <c r="Q418" s="59">
        <f>L418-S418-R418-P418</f>
        <v/>
      </c>
      <c r="R418" s="60" t="n"/>
      <c r="S418" s="61" t="n"/>
      <c r="T418" s="55" t="n"/>
      <c r="U418" s="55" t="n"/>
      <c r="V418" s="55" t="n"/>
      <c r="W418" s="55" t="n"/>
      <c r="X418" s="55" t="n"/>
      <c r="Y418" s="55" t="n"/>
      <c r="Z418" s="55" t="n"/>
      <c r="AA418" s="55" t="n"/>
      <c r="AB418" s="55" t="n"/>
      <c r="AC418" s="55" t="n"/>
      <c r="AD418" s="55" t="n"/>
      <c r="AE418" s="55" t="n"/>
      <c r="AF418" s="55" t="n"/>
      <c r="AG418" s="55" t="n"/>
      <c r="AH418" s="55" t="n"/>
      <c r="AI418" s="55" t="n"/>
      <c r="AJ418" s="55" t="n"/>
      <c r="AK418" s="55" t="n"/>
      <c r="AL418" s="55" t="n"/>
      <c r="AM418" s="55" t="n"/>
      <c r="AN418" s="55" t="n"/>
      <c r="AO418" s="55" t="n"/>
      <c r="AP418" s="55" t="n"/>
      <c r="AQ418" s="55" t="n"/>
      <c r="AR418" s="55" t="n"/>
      <c r="AS418" s="55" t="n"/>
      <c r="AT418" s="55" t="n"/>
      <c r="AU418" s="55" t="n"/>
      <c r="AV418" s="55" t="n"/>
      <c r="AW418" s="55" t="n"/>
      <c r="AX418" s="55" t="n"/>
      <c r="AY418" s="55" t="n"/>
      <c r="AZ418" s="55" t="n"/>
      <c r="BA418" s="55" t="n"/>
      <c r="BB418" s="55" t="n"/>
      <c r="BC418" s="55" t="n"/>
    </row>
    <row r="419" ht="11.4" customHeight="1">
      <c r="A419" s="55" t="n"/>
      <c r="B419" s="483" t="n"/>
      <c r="C419" s="55" t="n"/>
      <c r="D419" s="55" t="n"/>
      <c r="E419" s="55" t="n"/>
      <c r="F419" s="55" t="n"/>
      <c r="G419" s="69" t="n"/>
      <c r="H419" s="69" t="n"/>
      <c r="I419" s="55" t="n"/>
      <c r="J419" s="55" t="n"/>
      <c r="K419" s="55" t="n"/>
      <c r="L419" s="55">
        <f>J419-K419</f>
        <v/>
      </c>
      <c r="M419" s="55" t="n"/>
      <c r="N419" s="55">
        <f>P419+Q419+R419+S419</f>
        <v/>
      </c>
      <c r="O419" s="57">
        <f>Q419+V419+Y419+AB419+AE419+AH419+AK419+AN419+AQ419+AT419+AW419+AZ419+BC419</f>
        <v/>
      </c>
      <c r="P419" s="58" t="n"/>
      <c r="Q419" s="59">
        <f>L419-S419-R419-P419</f>
        <v/>
      </c>
      <c r="R419" s="60" t="n"/>
      <c r="S419" s="61" t="n"/>
      <c r="T419" s="55" t="n"/>
      <c r="U419" s="55" t="n"/>
      <c r="V419" s="55" t="n"/>
      <c r="W419" s="55" t="n"/>
      <c r="X419" s="55" t="n"/>
      <c r="Y419" s="55" t="n"/>
      <c r="Z419" s="55" t="n"/>
      <c r="AA419" s="55" t="n"/>
      <c r="AB419" s="55" t="n"/>
      <c r="AC419" s="55" t="n"/>
      <c r="AD419" s="55" t="n"/>
      <c r="AE419" s="55" t="n"/>
      <c r="AF419" s="55" t="n"/>
      <c r="AG419" s="55" t="n"/>
      <c r="AH419" s="55" t="n"/>
      <c r="AI419" s="55" t="n"/>
      <c r="AJ419" s="55" t="n"/>
      <c r="AK419" s="55" t="n"/>
      <c r="AL419" s="55" t="n"/>
      <c r="AM419" s="55" t="n"/>
      <c r="AN419" s="55" t="n"/>
      <c r="AO419" s="55" t="n"/>
      <c r="AP419" s="55" t="n"/>
      <c r="AQ419" s="55" t="n"/>
      <c r="AR419" s="55" t="n"/>
      <c r="AS419" s="55" t="n"/>
      <c r="AT419" s="55" t="n"/>
      <c r="AU419" s="55" t="n"/>
      <c r="AV419" s="55" t="n"/>
      <c r="AW419" s="55" t="n"/>
      <c r="AX419" s="55" t="n"/>
      <c r="AY419" s="55" t="n"/>
      <c r="AZ419" s="55" t="n"/>
      <c r="BA419" s="55" t="n"/>
      <c r="BB419" s="55" t="n"/>
      <c r="BC419" s="55" t="n"/>
    </row>
    <row r="420" ht="11.4" customHeight="1">
      <c r="A420" s="55" t="n"/>
      <c r="B420" s="483" t="n"/>
      <c r="C420" s="55" t="n"/>
      <c r="D420" s="55" t="n"/>
      <c r="E420" s="55" t="n"/>
      <c r="F420" s="55" t="n"/>
      <c r="G420" s="69" t="n"/>
      <c r="H420" s="69" t="n"/>
      <c r="I420" s="55" t="n"/>
      <c r="J420" s="55" t="n"/>
      <c r="K420" s="55" t="n"/>
      <c r="L420" s="55">
        <f>J420-K420</f>
        <v/>
      </c>
      <c r="M420" s="55" t="n"/>
      <c r="N420" s="55">
        <f>P420+Q420+R420+S420</f>
        <v/>
      </c>
      <c r="O420" s="57">
        <f>Q420+V420+Y420+AB420+AE420+AH420+AK420+AN420+AQ420+AT420+AW420+AZ420+BC420</f>
        <v/>
      </c>
      <c r="P420" s="58" t="n"/>
      <c r="Q420" s="59">
        <f>L420-S420-R420-P420</f>
        <v/>
      </c>
      <c r="R420" s="60" t="n"/>
      <c r="S420" s="61" t="n"/>
      <c r="T420" s="55" t="n"/>
      <c r="U420" s="55" t="n"/>
      <c r="V420" s="55" t="n"/>
      <c r="W420" s="55" t="n"/>
      <c r="X420" s="55" t="n"/>
      <c r="Y420" s="55" t="n"/>
      <c r="Z420" s="55" t="n"/>
      <c r="AA420" s="55" t="n"/>
      <c r="AB420" s="55" t="n"/>
      <c r="AC420" s="55" t="n"/>
      <c r="AD420" s="55" t="n"/>
      <c r="AE420" s="55" t="n"/>
      <c r="AF420" s="55" t="n"/>
      <c r="AG420" s="55" t="n"/>
      <c r="AH420" s="55" t="n"/>
      <c r="AI420" s="55" t="n"/>
      <c r="AJ420" s="55" t="n"/>
      <c r="AK420" s="55" t="n"/>
      <c r="AL420" s="55" t="n"/>
      <c r="AM420" s="55" t="n"/>
      <c r="AN420" s="55" t="n"/>
      <c r="AO420" s="55" t="n"/>
      <c r="AP420" s="55" t="n"/>
      <c r="AQ420" s="55" t="n"/>
      <c r="AR420" s="55" t="n"/>
      <c r="AS420" s="55" t="n"/>
      <c r="AT420" s="55" t="n"/>
      <c r="AU420" s="55" t="n"/>
      <c r="AV420" s="55" t="n"/>
      <c r="AW420" s="55" t="n"/>
      <c r="AX420" s="55" t="n"/>
      <c r="AY420" s="55" t="n"/>
      <c r="AZ420" s="55" t="n"/>
      <c r="BA420" s="55" t="n"/>
      <c r="BB420" s="55" t="n"/>
      <c r="BC420" s="55" t="n"/>
    </row>
    <row r="421" ht="11.4" customHeight="1">
      <c r="A421" s="55" t="n"/>
      <c r="B421" s="483" t="n"/>
      <c r="C421" s="55" t="n"/>
      <c r="D421" s="55" t="n"/>
      <c r="E421" s="55" t="n"/>
      <c r="F421" s="55" t="n"/>
      <c r="G421" s="69" t="n"/>
      <c r="H421" s="69" t="n"/>
      <c r="I421" s="55" t="n"/>
      <c r="J421" s="55" t="n"/>
      <c r="K421" s="55" t="n"/>
      <c r="L421" s="55">
        <f>J421-K421</f>
        <v/>
      </c>
      <c r="M421" s="55" t="n"/>
      <c r="N421" s="55">
        <f>P421+Q421+R421+S421</f>
        <v/>
      </c>
      <c r="O421" s="57">
        <f>Q421+V421+Y421+AB421+AE421+AH421+AK421+AN421+AQ421+AT421+AW421+AZ421+BC421</f>
        <v/>
      </c>
      <c r="P421" s="58" t="n"/>
      <c r="Q421" s="59">
        <f>L421-S421-R421-P421</f>
        <v/>
      </c>
      <c r="R421" s="60" t="n"/>
      <c r="S421" s="61" t="n"/>
      <c r="T421" s="55" t="n"/>
      <c r="U421" s="55" t="n"/>
      <c r="V421" s="55" t="n"/>
      <c r="W421" s="55" t="n"/>
      <c r="X421" s="55" t="n"/>
      <c r="Y421" s="55" t="n"/>
      <c r="Z421" s="55" t="n"/>
      <c r="AA421" s="55" t="n"/>
      <c r="AB421" s="55" t="n"/>
      <c r="AC421" s="55" t="n"/>
      <c r="AD421" s="55" t="n"/>
      <c r="AE421" s="55" t="n"/>
      <c r="AF421" s="55" t="n"/>
      <c r="AG421" s="55" t="n"/>
      <c r="AH421" s="55" t="n"/>
      <c r="AI421" s="55" t="n"/>
      <c r="AJ421" s="55" t="n"/>
      <c r="AK421" s="55" t="n"/>
      <c r="AL421" s="55" t="n"/>
      <c r="AM421" s="55" t="n"/>
      <c r="AN421" s="55" t="n"/>
      <c r="AO421" s="55" t="n"/>
      <c r="AP421" s="55" t="n"/>
      <c r="AQ421" s="55" t="n"/>
      <c r="AR421" s="55" t="n"/>
      <c r="AS421" s="55" t="n"/>
      <c r="AT421" s="55" t="n"/>
      <c r="AU421" s="55" t="n"/>
      <c r="AV421" s="55" t="n"/>
      <c r="AW421" s="55" t="n"/>
      <c r="AX421" s="55" t="n"/>
      <c r="AY421" s="55" t="n"/>
      <c r="AZ421" s="55" t="n"/>
      <c r="BA421" s="55" t="n"/>
      <c r="BB421" s="55" t="n"/>
      <c r="BC421" s="55" t="n"/>
    </row>
    <row r="422" ht="11.4" customHeight="1">
      <c r="A422" s="55" t="n"/>
      <c r="B422" s="483" t="n"/>
      <c r="C422" s="55" t="n"/>
      <c r="D422" s="55" t="n"/>
      <c r="E422" s="55" t="n"/>
      <c r="F422" s="55" t="n"/>
      <c r="G422" s="69" t="n"/>
      <c r="H422" s="69" t="n"/>
      <c r="I422" s="55" t="n"/>
      <c r="J422" s="55" t="n"/>
      <c r="K422" s="55" t="n"/>
      <c r="L422" s="55">
        <f>J422-K422</f>
        <v/>
      </c>
      <c r="M422" s="55" t="n"/>
      <c r="N422" s="55">
        <f>P422+Q422+R422+S422</f>
        <v/>
      </c>
      <c r="O422" s="57">
        <f>Q422+V422+Y422+AB422+AE422+AH422+AK422+AN422+AQ422+AT422+AW422+AZ422+BC422</f>
        <v/>
      </c>
      <c r="P422" s="58" t="n"/>
      <c r="Q422" s="59">
        <f>L422-S422-R422-P422</f>
        <v/>
      </c>
      <c r="R422" s="60" t="n"/>
      <c r="S422" s="61" t="n"/>
      <c r="T422" s="55" t="n"/>
      <c r="U422" s="55" t="n"/>
      <c r="V422" s="55" t="n"/>
      <c r="W422" s="55" t="n"/>
      <c r="X422" s="55" t="n"/>
      <c r="Y422" s="55" t="n"/>
      <c r="Z422" s="55" t="n"/>
      <c r="AA422" s="55" t="n"/>
      <c r="AB422" s="55" t="n"/>
      <c r="AC422" s="55" t="n"/>
      <c r="AD422" s="55" t="n"/>
      <c r="AE422" s="55" t="n"/>
      <c r="AF422" s="55" t="n"/>
      <c r="AG422" s="55" t="n"/>
      <c r="AH422" s="55" t="n"/>
      <c r="AI422" s="55" t="n"/>
      <c r="AJ422" s="55" t="n"/>
      <c r="AK422" s="55" t="n"/>
      <c r="AL422" s="55" t="n"/>
      <c r="AM422" s="55" t="n"/>
      <c r="AN422" s="55" t="n"/>
      <c r="AO422" s="55" t="n"/>
      <c r="AP422" s="55" t="n"/>
      <c r="AQ422" s="55" t="n"/>
      <c r="AR422" s="55" t="n"/>
      <c r="AS422" s="55" t="n"/>
      <c r="AT422" s="55" t="n"/>
      <c r="AU422" s="55" t="n"/>
      <c r="AV422" s="55" t="n"/>
      <c r="AW422" s="55" t="n"/>
      <c r="AX422" s="55" t="n"/>
      <c r="AY422" s="55" t="n"/>
      <c r="AZ422" s="55" t="n"/>
      <c r="BA422" s="55" t="n"/>
      <c r="BB422" s="55" t="n"/>
      <c r="BC422" s="55" t="n"/>
    </row>
    <row r="423" ht="11.4" customHeight="1">
      <c r="A423" s="55" t="n"/>
      <c r="B423" s="483" t="n"/>
      <c r="C423" s="55" t="n"/>
      <c r="D423" s="55" t="n"/>
      <c r="E423" s="55" t="n"/>
      <c r="F423" s="55" t="n"/>
      <c r="G423" s="69" t="n"/>
      <c r="H423" s="69" t="n"/>
      <c r="I423" s="55" t="n"/>
      <c r="J423" s="55" t="n"/>
      <c r="K423" s="55" t="n"/>
      <c r="L423" s="55">
        <f>J423-K423</f>
        <v/>
      </c>
      <c r="M423" s="55" t="n"/>
      <c r="N423" s="55">
        <f>P423+Q423+R423+S423</f>
        <v/>
      </c>
      <c r="O423" s="57">
        <f>Q423+V423+Y423+AB423+AE423+AH423+AK423+AN423+AQ423+AT423+AW423+AZ423+BC423</f>
        <v/>
      </c>
      <c r="P423" s="58" t="n"/>
      <c r="Q423" s="59">
        <f>L423-S423-R423-P423</f>
        <v/>
      </c>
      <c r="R423" s="60" t="n"/>
      <c r="S423" s="61" t="n"/>
      <c r="T423" s="55" t="n"/>
      <c r="U423" s="55" t="n"/>
      <c r="V423" s="55" t="n"/>
      <c r="W423" s="55" t="n"/>
      <c r="X423" s="55" t="n"/>
      <c r="Y423" s="55" t="n"/>
      <c r="Z423" s="55" t="n"/>
      <c r="AA423" s="55" t="n"/>
      <c r="AB423" s="55" t="n"/>
      <c r="AC423" s="55" t="n"/>
      <c r="AD423" s="55" t="n"/>
      <c r="AE423" s="55" t="n"/>
      <c r="AF423" s="55" t="n"/>
      <c r="AG423" s="55" t="n"/>
      <c r="AH423" s="55" t="n"/>
      <c r="AI423" s="55" t="n"/>
      <c r="AJ423" s="55" t="n"/>
      <c r="AK423" s="55" t="n"/>
      <c r="AL423" s="55" t="n"/>
      <c r="AM423" s="55" t="n"/>
      <c r="AN423" s="55" t="n"/>
      <c r="AO423" s="55" t="n"/>
      <c r="AP423" s="55" t="n"/>
      <c r="AQ423" s="55" t="n"/>
      <c r="AR423" s="55" t="n"/>
      <c r="AS423" s="55" t="n"/>
      <c r="AT423" s="55" t="n"/>
      <c r="AU423" s="55" t="n"/>
      <c r="AV423" s="55" t="n"/>
      <c r="AW423" s="55" t="n"/>
      <c r="AX423" s="55" t="n"/>
      <c r="AY423" s="55" t="n"/>
      <c r="AZ423" s="55" t="n"/>
      <c r="BA423" s="55" t="n"/>
      <c r="BB423" s="55" t="n"/>
      <c r="BC423" s="55" t="n"/>
    </row>
    <row r="424" ht="11.4" customHeight="1">
      <c r="A424" s="55" t="n"/>
      <c r="B424" s="483" t="n"/>
      <c r="C424" s="55" t="n"/>
      <c r="D424" s="55" t="n"/>
      <c r="E424" s="55" t="n"/>
      <c r="F424" s="55" t="n"/>
      <c r="G424" s="69" t="n"/>
      <c r="H424" s="69" t="n"/>
      <c r="I424" s="55" t="n"/>
      <c r="J424" s="55" t="n"/>
      <c r="K424" s="55" t="n"/>
      <c r="L424" s="55">
        <f>J424-K424</f>
        <v/>
      </c>
      <c r="M424" s="55" t="n"/>
      <c r="N424" s="55">
        <f>P424+Q424+R424+S424</f>
        <v/>
      </c>
      <c r="O424" s="57">
        <f>Q424+V424+Y424+AB424+AE424+AH424+AK424+AN424+AQ424+AT424+AW424+AZ424+BC424</f>
        <v/>
      </c>
      <c r="P424" s="58" t="n"/>
      <c r="Q424" s="59">
        <f>L424-S424-R424-P424</f>
        <v/>
      </c>
      <c r="R424" s="60" t="n"/>
      <c r="S424" s="61" t="n"/>
      <c r="T424" s="55" t="n"/>
      <c r="U424" s="55" t="n"/>
      <c r="V424" s="55" t="n"/>
      <c r="W424" s="55" t="n"/>
      <c r="X424" s="55" t="n"/>
      <c r="Y424" s="55" t="n"/>
      <c r="Z424" s="55" t="n"/>
      <c r="AA424" s="55" t="n"/>
      <c r="AB424" s="55" t="n"/>
      <c r="AC424" s="55" t="n"/>
      <c r="AD424" s="55" t="n"/>
      <c r="AE424" s="55" t="n"/>
      <c r="AF424" s="55" t="n"/>
      <c r="AG424" s="55" t="n"/>
      <c r="AH424" s="55" t="n"/>
      <c r="AI424" s="55" t="n"/>
      <c r="AJ424" s="55" t="n"/>
      <c r="AK424" s="55" t="n"/>
      <c r="AL424" s="55" t="n"/>
      <c r="AM424" s="55" t="n"/>
      <c r="AN424" s="55" t="n"/>
      <c r="AO424" s="55" t="n"/>
      <c r="AP424" s="55" t="n"/>
      <c r="AQ424" s="55" t="n"/>
      <c r="AR424" s="55" t="n"/>
      <c r="AS424" s="55" t="n"/>
      <c r="AT424" s="55" t="n"/>
      <c r="AU424" s="55" t="n"/>
      <c r="AV424" s="55" t="n"/>
      <c r="AW424" s="55" t="n"/>
      <c r="AX424" s="55" t="n"/>
      <c r="AY424" s="55" t="n"/>
      <c r="AZ424" s="55" t="n"/>
      <c r="BA424" s="55" t="n"/>
      <c r="BB424" s="55" t="n"/>
      <c r="BC424" s="55" t="n"/>
    </row>
    <row r="425" ht="11.4" customHeight="1">
      <c r="A425" s="55" t="n"/>
      <c r="B425" s="483" t="n"/>
      <c r="C425" s="55" t="n"/>
      <c r="D425" s="55" t="n"/>
      <c r="E425" s="55" t="n"/>
      <c r="F425" s="55" t="n"/>
      <c r="G425" s="69" t="n"/>
      <c r="H425" s="69" t="n"/>
      <c r="I425" s="55" t="n"/>
      <c r="J425" s="55" t="n"/>
      <c r="K425" s="55" t="n"/>
      <c r="L425" s="55">
        <f>J425-K425</f>
        <v/>
      </c>
      <c r="M425" s="55" t="n"/>
      <c r="N425" s="55">
        <f>P425+Q425+R425+S425</f>
        <v/>
      </c>
      <c r="O425" s="57">
        <f>Q425+V425+Y425+AB425+AE425+AH425+AK425+AN425+AQ425+AT425+AW425+AZ425+BC425</f>
        <v/>
      </c>
      <c r="P425" s="58" t="n"/>
      <c r="Q425" s="59">
        <f>L425-S425-R425-P425</f>
        <v/>
      </c>
      <c r="R425" s="60" t="n"/>
      <c r="S425" s="61" t="n"/>
      <c r="T425" s="55" t="n"/>
      <c r="U425" s="55" t="n"/>
      <c r="V425" s="55" t="n"/>
      <c r="W425" s="55" t="n"/>
      <c r="X425" s="55" t="n"/>
      <c r="Y425" s="55" t="n"/>
      <c r="Z425" s="55" t="n"/>
      <c r="AA425" s="55" t="n"/>
      <c r="AB425" s="55" t="n"/>
      <c r="AC425" s="55" t="n"/>
      <c r="AD425" s="55" t="n"/>
      <c r="AE425" s="55" t="n"/>
      <c r="AF425" s="55" t="n"/>
      <c r="AG425" s="55" t="n"/>
      <c r="AH425" s="55" t="n"/>
      <c r="AI425" s="55" t="n"/>
      <c r="AJ425" s="55" t="n"/>
      <c r="AK425" s="55" t="n"/>
      <c r="AL425" s="55" t="n"/>
      <c r="AM425" s="55" t="n"/>
      <c r="AN425" s="55" t="n"/>
      <c r="AO425" s="55" t="n"/>
      <c r="AP425" s="55" t="n"/>
      <c r="AQ425" s="55" t="n"/>
      <c r="AR425" s="55" t="n"/>
      <c r="AS425" s="55" t="n"/>
      <c r="AT425" s="55" t="n"/>
      <c r="AU425" s="55" t="n"/>
      <c r="AV425" s="55" t="n"/>
      <c r="AW425" s="55" t="n"/>
      <c r="AX425" s="55" t="n"/>
      <c r="AY425" s="55" t="n"/>
      <c r="AZ425" s="55" t="n"/>
      <c r="BA425" s="55" t="n"/>
      <c r="BB425" s="55" t="n"/>
      <c r="BC425" s="55" t="n"/>
    </row>
    <row r="426" ht="11.4" customHeight="1">
      <c r="A426" s="55" t="n"/>
      <c r="B426" s="483" t="n"/>
      <c r="C426" s="55" t="n"/>
      <c r="D426" s="55" t="n"/>
      <c r="E426" s="55" t="n"/>
      <c r="F426" s="55" t="n"/>
      <c r="G426" s="69" t="n"/>
      <c r="H426" s="69" t="n"/>
      <c r="I426" s="55" t="n"/>
      <c r="J426" s="55" t="n"/>
      <c r="K426" s="55" t="n"/>
      <c r="L426" s="55">
        <f>J426-K426</f>
        <v/>
      </c>
      <c r="M426" s="55" t="n"/>
      <c r="N426" s="55">
        <f>P426+Q426+R426+S426</f>
        <v/>
      </c>
      <c r="O426" s="57">
        <f>Q426+V426+Y426+AB426+AE426+AH426+AK426+AN426+AQ426+AT426+AW426+AZ426+BC426</f>
        <v/>
      </c>
      <c r="P426" s="58" t="n"/>
      <c r="Q426" s="59">
        <f>L426-S426-R426-P426</f>
        <v/>
      </c>
      <c r="R426" s="60" t="n"/>
      <c r="S426" s="61" t="n"/>
      <c r="T426" s="55" t="n"/>
      <c r="U426" s="55" t="n"/>
      <c r="V426" s="55" t="n"/>
      <c r="W426" s="55" t="n"/>
      <c r="X426" s="55" t="n"/>
      <c r="Y426" s="55" t="n"/>
      <c r="Z426" s="55" t="n"/>
      <c r="AA426" s="55" t="n"/>
      <c r="AB426" s="55" t="n"/>
      <c r="AC426" s="55" t="n"/>
      <c r="AD426" s="55" t="n"/>
      <c r="AE426" s="55" t="n"/>
      <c r="AF426" s="55" t="n"/>
      <c r="AG426" s="55" t="n"/>
      <c r="AH426" s="55" t="n"/>
      <c r="AI426" s="55" t="n"/>
      <c r="AJ426" s="55" t="n"/>
      <c r="AK426" s="55" t="n"/>
      <c r="AL426" s="55" t="n"/>
      <c r="AM426" s="55" t="n"/>
      <c r="AN426" s="55" t="n"/>
      <c r="AO426" s="55" t="n"/>
      <c r="AP426" s="55" t="n"/>
      <c r="AQ426" s="55" t="n"/>
      <c r="AR426" s="55" t="n"/>
      <c r="AS426" s="55" t="n"/>
      <c r="AT426" s="55" t="n"/>
      <c r="AU426" s="55" t="n"/>
      <c r="AV426" s="55" t="n"/>
      <c r="AW426" s="55" t="n"/>
      <c r="AX426" s="55" t="n"/>
      <c r="AY426" s="55" t="n"/>
      <c r="AZ426" s="55" t="n"/>
      <c r="BA426" s="55" t="n"/>
      <c r="BB426" s="55" t="n"/>
      <c r="BC426" s="55" t="n"/>
    </row>
    <row r="427" ht="11.4" customHeight="1">
      <c r="A427" s="55" t="n"/>
      <c r="B427" s="483" t="n"/>
      <c r="C427" s="55" t="n"/>
      <c r="D427" s="55" t="n"/>
      <c r="E427" s="55" t="n"/>
      <c r="F427" s="55" t="n"/>
      <c r="G427" s="69" t="n"/>
      <c r="H427" s="69" t="n"/>
      <c r="I427" s="55" t="n"/>
      <c r="J427" s="55" t="n"/>
      <c r="K427" s="55" t="n"/>
      <c r="L427" s="55">
        <f>J427-K427</f>
        <v/>
      </c>
      <c r="M427" s="55" t="n"/>
      <c r="N427" s="55">
        <f>P427+Q427+R427+S427</f>
        <v/>
      </c>
      <c r="O427" s="57">
        <f>Q427+V427+Y427+AB427+AE427+AH427+AK427+AN427+AQ427+AT427+AW427+AZ427+BC427</f>
        <v/>
      </c>
      <c r="P427" s="58" t="n"/>
      <c r="Q427" s="59">
        <f>L427-S427-R427-P427</f>
        <v/>
      </c>
      <c r="R427" s="60" t="n"/>
      <c r="S427" s="61" t="n"/>
      <c r="T427" s="55" t="n"/>
      <c r="U427" s="55" t="n"/>
      <c r="V427" s="55" t="n"/>
      <c r="W427" s="55" t="n"/>
      <c r="X427" s="55" t="n"/>
      <c r="Y427" s="55" t="n"/>
      <c r="Z427" s="55" t="n"/>
      <c r="AA427" s="55" t="n"/>
      <c r="AB427" s="55" t="n"/>
      <c r="AC427" s="55" t="n"/>
      <c r="AD427" s="55" t="n"/>
      <c r="AE427" s="55" t="n"/>
      <c r="AF427" s="55" t="n"/>
      <c r="AG427" s="55" t="n"/>
      <c r="AH427" s="55" t="n"/>
      <c r="AI427" s="55" t="n"/>
      <c r="AJ427" s="55" t="n"/>
      <c r="AK427" s="55" t="n"/>
      <c r="AL427" s="55" t="n"/>
      <c r="AM427" s="55" t="n"/>
      <c r="AN427" s="55" t="n"/>
      <c r="AO427" s="55" t="n"/>
      <c r="AP427" s="55" t="n"/>
      <c r="AQ427" s="55" t="n"/>
      <c r="AR427" s="55" t="n"/>
      <c r="AS427" s="55" t="n"/>
      <c r="AT427" s="55" t="n"/>
      <c r="AU427" s="55" t="n"/>
      <c r="AV427" s="55" t="n"/>
      <c r="AW427" s="55" t="n"/>
      <c r="AX427" s="55" t="n"/>
      <c r="AY427" s="55" t="n"/>
      <c r="AZ427" s="55" t="n"/>
      <c r="BA427" s="55" t="n"/>
      <c r="BB427" s="55" t="n"/>
      <c r="BC427" s="55" t="n"/>
    </row>
    <row r="428" ht="11.4" customHeight="1">
      <c r="A428" s="55" t="n"/>
      <c r="B428" s="483" t="n"/>
      <c r="C428" s="55" t="n"/>
      <c r="D428" s="55" t="n"/>
      <c r="E428" s="55" t="n"/>
      <c r="F428" s="55" t="n"/>
      <c r="G428" s="69" t="n"/>
      <c r="H428" s="69" t="n"/>
      <c r="I428" s="55" t="n"/>
      <c r="J428" s="55" t="n"/>
      <c r="K428" s="55" t="n"/>
      <c r="L428" s="55">
        <f>J428-K428</f>
        <v/>
      </c>
      <c r="M428" s="55" t="n"/>
      <c r="N428" s="55">
        <f>P428+Q428+R428+S428</f>
        <v/>
      </c>
      <c r="O428" s="57">
        <f>Q428+V428+Y428+AB428+AE428+AH428+AK428+AN428+AQ428+AT428+AW428+AZ428+BC428</f>
        <v/>
      </c>
      <c r="P428" s="58" t="n"/>
      <c r="Q428" s="59">
        <f>L428-S428-R428-P428</f>
        <v/>
      </c>
      <c r="R428" s="60" t="n"/>
      <c r="S428" s="61" t="n"/>
      <c r="T428" s="55" t="n"/>
      <c r="U428" s="55" t="n"/>
      <c r="V428" s="55" t="n"/>
      <c r="W428" s="55" t="n"/>
      <c r="X428" s="55" t="n"/>
      <c r="Y428" s="55" t="n"/>
      <c r="Z428" s="55" t="n"/>
      <c r="AA428" s="55" t="n"/>
      <c r="AB428" s="55" t="n"/>
      <c r="AC428" s="55" t="n"/>
      <c r="AD428" s="55" t="n"/>
      <c r="AE428" s="55" t="n"/>
      <c r="AF428" s="55" t="n"/>
      <c r="AG428" s="55" t="n"/>
      <c r="AH428" s="55" t="n"/>
      <c r="AI428" s="55" t="n"/>
      <c r="AJ428" s="55" t="n"/>
      <c r="AK428" s="55" t="n"/>
      <c r="AL428" s="55" t="n"/>
      <c r="AM428" s="55" t="n"/>
      <c r="AN428" s="55" t="n"/>
      <c r="AO428" s="55" t="n"/>
      <c r="AP428" s="55" t="n"/>
      <c r="AQ428" s="55" t="n"/>
      <c r="AR428" s="55" t="n"/>
      <c r="AS428" s="55" t="n"/>
      <c r="AT428" s="55" t="n"/>
      <c r="AU428" s="55" t="n"/>
      <c r="AV428" s="55" t="n"/>
      <c r="AW428" s="55" t="n"/>
      <c r="AX428" s="55" t="n"/>
      <c r="AY428" s="55" t="n"/>
      <c r="AZ428" s="55" t="n"/>
      <c r="BA428" s="55" t="n"/>
      <c r="BB428" s="55" t="n"/>
      <c r="BC428" s="55" t="n"/>
    </row>
    <row r="429" ht="11.4" customHeight="1">
      <c r="A429" s="55" t="n"/>
      <c r="B429" s="483" t="n"/>
      <c r="C429" s="55" t="n"/>
      <c r="D429" s="55" t="n"/>
      <c r="E429" s="55" t="n"/>
      <c r="F429" s="55" t="n"/>
      <c r="G429" s="69" t="n"/>
      <c r="H429" s="69" t="n"/>
      <c r="I429" s="55" t="n"/>
      <c r="J429" s="55" t="n"/>
      <c r="K429" s="55" t="n"/>
      <c r="L429" s="55">
        <f>J429-K429</f>
        <v/>
      </c>
      <c r="M429" s="55" t="n"/>
      <c r="N429" s="55">
        <f>P429+Q429+R429+S429</f>
        <v/>
      </c>
      <c r="O429" s="57">
        <f>Q429+V429+Y429+AB429+AE429+AH429+AK429+AN429+AQ429+AT429+AW429+AZ429+BC429</f>
        <v/>
      </c>
      <c r="P429" s="58" t="n"/>
      <c r="Q429" s="59">
        <f>L429-S429-R429-P429</f>
        <v/>
      </c>
      <c r="R429" s="60" t="n"/>
      <c r="S429" s="61" t="n"/>
      <c r="T429" s="55" t="n"/>
      <c r="U429" s="55" t="n"/>
      <c r="V429" s="55" t="n"/>
      <c r="W429" s="55" t="n"/>
      <c r="X429" s="55" t="n"/>
      <c r="Y429" s="55" t="n"/>
      <c r="Z429" s="55" t="n"/>
      <c r="AA429" s="55" t="n"/>
      <c r="AB429" s="55" t="n"/>
      <c r="AC429" s="55" t="n"/>
      <c r="AD429" s="55" t="n"/>
      <c r="AE429" s="55" t="n"/>
      <c r="AF429" s="55" t="n"/>
      <c r="AG429" s="55" t="n"/>
      <c r="AH429" s="55" t="n"/>
      <c r="AI429" s="55" t="n"/>
      <c r="AJ429" s="55" t="n"/>
      <c r="AK429" s="55" t="n"/>
      <c r="AL429" s="55" t="n"/>
      <c r="AM429" s="55" t="n"/>
      <c r="AN429" s="55" t="n"/>
      <c r="AO429" s="55" t="n"/>
      <c r="AP429" s="55" t="n"/>
      <c r="AQ429" s="55" t="n"/>
      <c r="AR429" s="55" t="n"/>
      <c r="AS429" s="55" t="n"/>
      <c r="AT429" s="55" t="n"/>
      <c r="AU429" s="55" t="n"/>
      <c r="AV429" s="55" t="n"/>
      <c r="AW429" s="55" t="n"/>
      <c r="AX429" s="55" t="n"/>
      <c r="AY429" s="55" t="n"/>
      <c r="AZ429" s="55" t="n"/>
      <c r="BA429" s="55" t="n"/>
      <c r="BB429" s="55" t="n"/>
      <c r="BC429" s="55" t="n"/>
    </row>
    <row r="430" ht="11.4" customHeight="1">
      <c r="A430" s="55" t="n"/>
      <c r="B430" s="483" t="n"/>
      <c r="C430" s="55" t="n"/>
      <c r="D430" s="55" t="n"/>
      <c r="E430" s="55" t="n"/>
      <c r="F430" s="55" t="n"/>
      <c r="G430" s="69" t="n"/>
      <c r="H430" s="69" t="n"/>
      <c r="I430" s="55" t="n"/>
      <c r="J430" s="55" t="n"/>
      <c r="K430" s="55" t="n"/>
      <c r="L430" s="55">
        <f>J430-K430</f>
        <v/>
      </c>
      <c r="M430" s="55" t="n"/>
      <c r="N430" s="55">
        <f>P430+Q430+R430+S430</f>
        <v/>
      </c>
      <c r="O430" s="57">
        <f>Q430+V430+Y430+AB430+AE430+AH430+AK430+AN430+AQ430+AT430+AW430+AZ430+BC430</f>
        <v/>
      </c>
      <c r="P430" s="58" t="n"/>
      <c r="Q430" s="59">
        <f>L430-S430-R430-P430</f>
        <v/>
      </c>
      <c r="R430" s="60" t="n"/>
      <c r="S430" s="61" t="n"/>
      <c r="T430" s="55" t="n"/>
      <c r="U430" s="55" t="n"/>
      <c r="V430" s="55" t="n"/>
      <c r="W430" s="55" t="n"/>
      <c r="X430" s="55" t="n"/>
      <c r="Y430" s="55" t="n"/>
      <c r="Z430" s="55" t="n"/>
      <c r="AA430" s="55" t="n"/>
      <c r="AB430" s="55" t="n"/>
      <c r="AC430" s="55" t="n"/>
      <c r="AD430" s="55" t="n"/>
      <c r="AE430" s="55" t="n"/>
      <c r="AF430" s="55" t="n"/>
      <c r="AG430" s="55" t="n"/>
      <c r="AH430" s="55" t="n"/>
      <c r="AI430" s="55" t="n"/>
      <c r="AJ430" s="55" t="n"/>
      <c r="AK430" s="55" t="n"/>
      <c r="AL430" s="55" t="n"/>
      <c r="AM430" s="55" t="n"/>
      <c r="AN430" s="55" t="n"/>
      <c r="AO430" s="55" t="n"/>
      <c r="AP430" s="55" t="n"/>
      <c r="AQ430" s="55" t="n"/>
      <c r="AR430" s="55" t="n"/>
      <c r="AS430" s="55" t="n"/>
      <c r="AT430" s="55" t="n"/>
      <c r="AU430" s="55" t="n"/>
      <c r="AV430" s="55" t="n"/>
      <c r="AW430" s="55" t="n"/>
      <c r="AX430" s="55" t="n"/>
      <c r="AY430" s="55" t="n"/>
      <c r="AZ430" s="55" t="n"/>
      <c r="BA430" s="55" t="n"/>
      <c r="BB430" s="55" t="n"/>
      <c r="BC430" s="55" t="n"/>
    </row>
    <row r="431" ht="11.4" customHeight="1">
      <c r="A431" s="55" t="n"/>
      <c r="B431" s="483" t="n"/>
      <c r="C431" s="55" t="n"/>
      <c r="D431" s="55" t="n"/>
      <c r="E431" s="55" t="n"/>
      <c r="F431" s="55" t="n"/>
      <c r="G431" s="69" t="n"/>
      <c r="H431" s="69" t="n"/>
      <c r="I431" s="55" t="n"/>
      <c r="J431" s="55" t="n"/>
      <c r="K431" s="55" t="n"/>
      <c r="L431" s="55">
        <f>J431-K431</f>
        <v/>
      </c>
      <c r="M431" s="55" t="n"/>
      <c r="N431" s="55">
        <f>P431+Q431+R431+S431</f>
        <v/>
      </c>
      <c r="O431" s="57">
        <f>Q431+V431+Y431+AB431+AE431+AH431+AK431+AN431+AQ431+AT431+AW431+AZ431+BC431</f>
        <v/>
      </c>
      <c r="P431" s="58" t="n"/>
      <c r="Q431" s="59">
        <f>L431-S431-R431-P431</f>
        <v/>
      </c>
      <c r="R431" s="60" t="n"/>
      <c r="S431" s="61" t="n"/>
      <c r="T431" s="55" t="n"/>
      <c r="U431" s="55" t="n"/>
      <c r="V431" s="55" t="n"/>
      <c r="W431" s="55" t="n"/>
      <c r="X431" s="55" t="n"/>
      <c r="Y431" s="55" t="n"/>
      <c r="Z431" s="55" t="n"/>
      <c r="AA431" s="55" t="n"/>
      <c r="AB431" s="55" t="n"/>
      <c r="AC431" s="55" t="n"/>
      <c r="AD431" s="55" t="n"/>
      <c r="AE431" s="55" t="n"/>
      <c r="AF431" s="55" t="n"/>
      <c r="AG431" s="55" t="n"/>
      <c r="AH431" s="55" t="n"/>
      <c r="AI431" s="55" t="n"/>
      <c r="AJ431" s="55" t="n"/>
      <c r="AK431" s="55" t="n"/>
      <c r="AL431" s="55" t="n"/>
      <c r="AM431" s="55" t="n"/>
      <c r="AN431" s="55" t="n"/>
      <c r="AO431" s="55" t="n"/>
      <c r="AP431" s="55" t="n"/>
      <c r="AQ431" s="55" t="n"/>
      <c r="AR431" s="55" t="n"/>
      <c r="AS431" s="55" t="n"/>
      <c r="AT431" s="55" t="n"/>
      <c r="AU431" s="55" t="n"/>
      <c r="AV431" s="55" t="n"/>
      <c r="AW431" s="55" t="n"/>
      <c r="AX431" s="55" t="n"/>
      <c r="AY431" s="55" t="n"/>
      <c r="AZ431" s="55" t="n"/>
      <c r="BA431" s="55" t="n"/>
      <c r="BB431" s="55" t="n"/>
      <c r="BC431" s="55" t="n"/>
    </row>
    <row r="432" ht="11.4" customHeight="1">
      <c r="A432" s="55" t="n"/>
      <c r="B432" s="483" t="n"/>
      <c r="C432" s="55" t="n"/>
      <c r="D432" s="55" t="n"/>
      <c r="E432" s="55" t="n"/>
      <c r="F432" s="55" t="n"/>
      <c r="G432" s="69" t="n"/>
      <c r="H432" s="69" t="n"/>
      <c r="I432" s="55" t="n"/>
      <c r="J432" s="55" t="n"/>
      <c r="K432" s="55" t="n"/>
      <c r="L432" s="55">
        <f>J432-K432</f>
        <v/>
      </c>
      <c r="M432" s="55" t="n"/>
      <c r="N432" s="55">
        <f>P432+Q432+R432+S432</f>
        <v/>
      </c>
      <c r="O432" s="57">
        <f>Q432+V432+Y432+AB432+AE432+AH432+AK432+AN432+AQ432+AT432+AW432+AZ432+BC432</f>
        <v/>
      </c>
      <c r="P432" s="58" t="n"/>
      <c r="Q432" s="59">
        <f>L432-S432-R432-P432</f>
        <v/>
      </c>
      <c r="R432" s="60" t="n"/>
      <c r="S432" s="61" t="n"/>
      <c r="T432" s="55" t="n"/>
      <c r="U432" s="55" t="n"/>
      <c r="V432" s="55" t="n"/>
      <c r="W432" s="55" t="n"/>
      <c r="X432" s="55" t="n"/>
      <c r="Y432" s="55" t="n"/>
      <c r="Z432" s="55" t="n"/>
      <c r="AA432" s="55" t="n"/>
      <c r="AB432" s="55" t="n"/>
      <c r="AC432" s="55" t="n"/>
      <c r="AD432" s="55" t="n"/>
      <c r="AE432" s="55" t="n"/>
      <c r="AF432" s="55" t="n"/>
      <c r="AG432" s="55" t="n"/>
      <c r="AH432" s="55" t="n"/>
      <c r="AI432" s="55" t="n"/>
      <c r="AJ432" s="55" t="n"/>
      <c r="AK432" s="55" t="n"/>
      <c r="AL432" s="55" t="n"/>
      <c r="AM432" s="55" t="n"/>
      <c r="AN432" s="55" t="n"/>
      <c r="AO432" s="55" t="n"/>
      <c r="AP432" s="55" t="n"/>
      <c r="AQ432" s="55" t="n"/>
      <c r="AR432" s="55" t="n"/>
      <c r="AS432" s="55" t="n"/>
      <c r="AT432" s="55" t="n"/>
      <c r="AU432" s="55" t="n"/>
      <c r="AV432" s="55" t="n"/>
      <c r="AW432" s="55" t="n"/>
      <c r="AX432" s="55" t="n"/>
      <c r="AY432" s="55" t="n"/>
      <c r="AZ432" s="55" t="n"/>
      <c r="BA432" s="55" t="n"/>
      <c r="BB432" s="55" t="n"/>
      <c r="BC432" s="55" t="n"/>
    </row>
    <row r="433" ht="11.4" customHeight="1">
      <c r="A433" s="55" t="n"/>
      <c r="B433" s="483" t="n"/>
      <c r="C433" s="55" t="n"/>
      <c r="D433" s="55" t="n"/>
      <c r="E433" s="55" t="n"/>
      <c r="F433" s="55" t="n"/>
      <c r="G433" s="69" t="n"/>
      <c r="H433" s="69" t="n"/>
      <c r="I433" s="55" t="n"/>
      <c r="J433" s="55" t="n"/>
      <c r="K433" s="55" t="n"/>
      <c r="L433" s="55">
        <f>J433-K433</f>
        <v/>
      </c>
      <c r="M433" s="55" t="n"/>
      <c r="N433" s="55">
        <f>P433+Q433+R433+S433</f>
        <v/>
      </c>
      <c r="O433" s="57">
        <f>Q433+V433+Y433+AB433+AE433+AH433+AK433+AN433+AQ433+AT433+AW433+AZ433+BC433</f>
        <v/>
      </c>
      <c r="P433" s="58" t="n"/>
      <c r="Q433" s="59">
        <f>L433-S433-R433-P433</f>
        <v/>
      </c>
      <c r="R433" s="60" t="n"/>
      <c r="S433" s="61" t="n"/>
      <c r="T433" s="55" t="n"/>
      <c r="U433" s="55" t="n"/>
      <c r="V433" s="55" t="n"/>
      <c r="W433" s="55" t="n"/>
      <c r="X433" s="55" t="n"/>
      <c r="Y433" s="55" t="n"/>
      <c r="Z433" s="55" t="n"/>
      <c r="AA433" s="55" t="n"/>
      <c r="AB433" s="55" t="n"/>
      <c r="AC433" s="55" t="n"/>
      <c r="AD433" s="55" t="n"/>
      <c r="AE433" s="55" t="n"/>
      <c r="AF433" s="55" t="n"/>
      <c r="AG433" s="55" t="n"/>
      <c r="AH433" s="55" t="n"/>
      <c r="AI433" s="55" t="n"/>
      <c r="AJ433" s="55" t="n"/>
      <c r="AK433" s="55" t="n"/>
      <c r="AL433" s="55" t="n"/>
      <c r="AM433" s="55" t="n"/>
      <c r="AN433" s="55" t="n"/>
      <c r="AO433" s="55" t="n"/>
      <c r="AP433" s="55" t="n"/>
      <c r="AQ433" s="55" t="n"/>
      <c r="AR433" s="55" t="n"/>
      <c r="AS433" s="55" t="n"/>
      <c r="AT433" s="55" t="n"/>
      <c r="AU433" s="55" t="n"/>
      <c r="AV433" s="55" t="n"/>
      <c r="AW433" s="55" t="n"/>
      <c r="AX433" s="55" t="n"/>
      <c r="AY433" s="55" t="n"/>
      <c r="AZ433" s="55" t="n"/>
      <c r="BA433" s="55" t="n"/>
      <c r="BB433" s="55" t="n"/>
      <c r="BC433" s="55" t="n"/>
    </row>
    <row r="434" ht="11.4" customHeight="1">
      <c r="A434" s="55" t="n"/>
      <c r="B434" s="483" t="n"/>
      <c r="C434" s="55" t="n"/>
      <c r="D434" s="55" t="n"/>
      <c r="E434" s="55" t="n"/>
      <c r="F434" s="55" t="n"/>
      <c r="G434" s="69" t="n"/>
      <c r="H434" s="69" t="n"/>
      <c r="I434" s="55" t="n"/>
      <c r="J434" s="55" t="n"/>
      <c r="K434" s="55" t="n"/>
      <c r="L434" s="55">
        <f>J434-K434</f>
        <v/>
      </c>
      <c r="M434" s="55" t="n"/>
      <c r="N434" s="55">
        <f>P434+Q434+R434+S434</f>
        <v/>
      </c>
      <c r="O434" s="57">
        <f>Q434+V434+Y434+AB434+AE434+AH434+AK434+AN434+AQ434+AT434+AW434+AZ434+BC434</f>
        <v/>
      </c>
      <c r="P434" s="58" t="n"/>
      <c r="Q434" s="59">
        <f>L434-S434-R434-P434</f>
        <v/>
      </c>
      <c r="R434" s="60" t="n"/>
      <c r="S434" s="61" t="n"/>
      <c r="T434" s="55" t="n"/>
      <c r="U434" s="55" t="n"/>
      <c r="V434" s="55" t="n"/>
      <c r="W434" s="55" t="n"/>
      <c r="X434" s="55" t="n"/>
      <c r="Y434" s="55" t="n"/>
      <c r="Z434" s="55" t="n"/>
      <c r="AA434" s="55" t="n"/>
      <c r="AB434" s="55" t="n"/>
      <c r="AC434" s="55" t="n"/>
      <c r="AD434" s="55" t="n"/>
      <c r="AE434" s="55" t="n"/>
      <c r="AF434" s="55" t="n"/>
      <c r="AG434" s="55" t="n"/>
      <c r="AH434" s="55" t="n"/>
      <c r="AI434" s="55" t="n"/>
      <c r="AJ434" s="55" t="n"/>
      <c r="AK434" s="55" t="n"/>
      <c r="AL434" s="55" t="n"/>
      <c r="AM434" s="55" t="n"/>
      <c r="AN434" s="55" t="n"/>
      <c r="AO434" s="55" t="n"/>
      <c r="AP434" s="55" t="n"/>
      <c r="AQ434" s="55" t="n"/>
      <c r="AR434" s="55" t="n"/>
      <c r="AS434" s="55" t="n"/>
      <c r="AT434" s="55" t="n"/>
      <c r="AU434" s="55" t="n"/>
      <c r="AV434" s="55" t="n"/>
      <c r="AW434" s="55" t="n"/>
      <c r="AX434" s="55" t="n"/>
      <c r="AY434" s="55" t="n"/>
      <c r="AZ434" s="55" t="n"/>
      <c r="BA434" s="55" t="n"/>
      <c r="BB434" s="55" t="n"/>
      <c r="BC434" s="55" t="n"/>
    </row>
    <row r="435" ht="11.4" customHeight="1">
      <c r="A435" s="55" t="n"/>
      <c r="B435" s="483" t="n"/>
      <c r="C435" s="55" t="n"/>
      <c r="D435" s="55" t="n"/>
      <c r="E435" s="55" t="n"/>
      <c r="F435" s="55" t="n"/>
      <c r="G435" s="69" t="n"/>
      <c r="H435" s="69" t="n"/>
      <c r="I435" s="55" t="n"/>
      <c r="J435" s="55" t="n"/>
      <c r="K435" s="55" t="n"/>
      <c r="L435" s="55">
        <f>J435-K435</f>
        <v/>
      </c>
      <c r="M435" s="55" t="n"/>
      <c r="N435" s="55">
        <f>P435+Q435+R435+S435</f>
        <v/>
      </c>
      <c r="O435" s="57">
        <f>Q435+V435+Y435+AB435+AE435+AH435+AK435+AN435+AQ435+AT435+AW435+AZ435+BC435</f>
        <v/>
      </c>
      <c r="P435" s="58" t="n"/>
      <c r="Q435" s="59">
        <f>L435-S435-R435-P435</f>
        <v/>
      </c>
      <c r="R435" s="60" t="n"/>
      <c r="S435" s="61" t="n"/>
      <c r="T435" s="55" t="n"/>
      <c r="U435" s="55" t="n"/>
      <c r="V435" s="55" t="n"/>
      <c r="W435" s="55" t="n"/>
      <c r="X435" s="55" t="n"/>
      <c r="Y435" s="55" t="n"/>
      <c r="Z435" s="55" t="n"/>
      <c r="AA435" s="55" t="n"/>
      <c r="AB435" s="55" t="n"/>
      <c r="AC435" s="55" t="n"/>
      <c r="AD435" s="55" t="n"/>
      <c r="AE435" s="55" t="n"/>
      <c r="AF435" s="55" t="n"/>
      <c r="AG435" s="55" t="n"/>
      <c r="AH435" s="55" t="n"/>
      <c r="AI435" s="55" t="n"/>
      <c r="AJ435" s="55" t="n"/>
      <c r="AK435" s="55" t="n"/>
      <c r="AL435" s="55" t="n"/>
      <c r="AM435" s="55" t="n"/>
      <c r="AN435" s="55" t="n"/>
      <c r="AO435" s="55" t="n"/>
      <c r="AP435" s="55" t="n"/>
      <c r="AQ435" s="55" t="n"/>
      <c r="AR435" s="55" t="n"/>
      <c r="AS435" s="55" t="n"/>
      <c r="AT435" s="55" t="n"/>
      <c r="AU435" s="55" t="n"/>
      <c r="AV435" s="55" t="n"/>
      <c r="AW435" s="55" t="n"/>
      <c r="AX435" s="55" t="n"/>
      <c r="AY435" s="55" t="n"/>
      <c r="AZ435" s="55" t="n"/>
      <c r="BA435" s="55" t="n"/>
      <c r="BB435" s="55" t="n"/>
      <c r="BC435" s="55" t="n"/>
    </row>
    <row r="436" ht="11.4" customHeight="1">
      <c r="A436" s="55" t="n"/>
      <c r="B436" s="483" t="n"/>
      <c r="C436" s="55" t="n"/>
      <c r="D436" s="55" t="n"/>
      <c r="E436" s="55" t="n"/>
      <c r="F436" s="55" t="n"/>
      <c r="G436" s="69" t="n"/>
      <c r="H436" s="69" t="n"/>
      <c r="I436" s="55" t="n"/>
      <c r="J436" s="55" t="n"/>
      <c r="K436" s="55" t="n"/>
      <c r="L436" s="55">
        <f>J436-K436</f>
        <v/>
      </c>
      <c r="M436" s="55" t="n"/>
      <c r="N436" s="55">
        <f>P436+Q436+R436+S436</f>
        <v/>
      </c>
      <c r="O436" s="57">
        <f>Q436+V436+Y436+AB436+AE436+AH436+AK436+AN436+AQ436+AT436+AW436+AZ436+BC436</f>
        <v/>
      </c>
      <c r="P436" s="58" t="n"/>
      <c r="Q436" s="59">
        <f>L436-S436-R436-P436</f>
        <v/>
      </c>
      <c r="R436" s="60" t="n"/>
      <c r="S436" s="61" t="n"/>
      <c r="T436" s="55" t="n"/>
      <c r="U436" s="55" t="n"/>
      <c r="V436" s="55" t="n"/>
      <c r="W436" s="55" t="n"/>
      <c r="X436" s="55" t="n"/>
      <c r="Y436" s="55" t="n"/>
      <c r="Z436" s="55" t="n"/>
      <c r="AA436" s="55" t="n"/>
      <c r="AB436" s="55" t="n"/>
      <c r="AC436" s="55" t="n"/>
      <c r="AD436" s="55" t="n"/>
      <c r="AE436" s="55" t="n"/>
      <c r="AF436" s="55" t="n"/>
      <c r="AG436" s="55" t="n"/>
      <c r="AH436" s="55" t="n"/>
      <c r="AI436" s="55" t="n"/>
      <c r="AJ436" s="55" t="n"/>
      <c r="AK436" s="55" t="n"/>
      <c r="AL436" s="55" t="n"/>
      <c r="AM436" s="55" t="n"/>
      <c r="AN436" s="55" t="n"/>
      <c r="AO436" s="55" t="n"/>
      <c r="AP436" s="55" t="n"/>
      <c r="AQ436" s="55" t="n"/>
      <c r="AR436" s="55" t="n"/>
      <c r="AS436" s="55" t="n"/>
      <c r="AT436" s="55" t="n"/>
      <c r="AU436" s="55" t="n"/>
      <c r="AV436" s="55" t="n"/>
      <c r="AW436" s="55" t="n"/>
      <c r="AX436" s="55" t="n"/>
      <c r="AY436" s="55" t="n"/>
      <c r="AZ436" s="55" t="n"/>
      <c r="BA436" s="55" t="n"/>
      <c r="BB436" s="55" t="n"/>
      <c r="BC436" s="55" t="n"/>
    </row>
    <row r="437" ht="11.4" customHeight="1">
      <c r="A437" s="55" t="n"/>
      <c r="B437" s="483" t="n"/>
      <c r="C437" s="55" t="n"/>
      <c r="D437" s="55" t="n"/>
      <c r="E437" s="55" t="n"/>
      <c r="F437" s="55" t="n"/>
      <c r="G437" s="69" t="n"/>
      <c r="H437" s="69" t="n"/>
      <c r="I437" s="55" t="n"/>
      <c r="J437" s="55" t="n"/>
      <c r="K437" s="55" t="n"/>
      <c r="L437" s="55">
        <f>J437-K437</f>
        <v/>
      </c>
      <c r="M437" s="55" t="n"/>
      <c r="N437" s="55">
        <f>P437+Q437+R437+S437</f>
        <v/>
      </c>
      <c r="O437" s="57">
        <f>Q437+V437+Y437+AB437+AE437+AH437+AK437+AN437+AQ437+AT437+AW437+AZ437+BC437</f>
        <v/>
      </c>
      <c r="P437" s="58" t="n"/>
      <c r="Q437" s="59">
        <f>L437-S437-R437-P437</f>
        <v/>
      </c>
      <c r="R437" s="60" t="n"/>
      <c r="S437" s="61" t="n"/>
      <c r="T437" s="55" t="n"/>
      <c r="U437" s="55" t="n"/>
      <c r="V437" s="55" t="n"/>
      <c r="W437" s="55" t="n"/>
      <c r="X437" s="55" t="n"/>
      <c r="Y437" s="55" t="n"/>
      <c r="Z437" s="55" t="n"/>
      <c r="AA437" s="55" t="n"/>
      <c r="AB437" s="55" t="n"/>
      <c r="AC437" s="55" t="n"/>
      <c r="AD437" s="55" t="n"/>
      <c r="AE437" s="55" t="n"/>
      <c r="AF437" s="55" t="n"/>
      <c r="AG437" s="55" t="n"/>
      <c r="AH437" s="55" t="n"/>
      <c r="AI437" s="55" t="n"/>
      <c r="AJ437" s="55" t="n"/>
      <c r="AK437" s="55" t="n"/>
      <c r="AL437" s="55" t="n"/>
      <c r="AM437" s="55" t="n"/>
      <c r="AN437" s="55" t="n"/>
      <c r="AO437" s="55" t="n"/>
      <c r="AP437" s="55" t="n"/>
      <c r="AQ437" s="55" t="n"/>
      <c r="AR437" s="55" t="n"/>
      <c r="AS437" s="55" t="n"/>
      <c r="AT437" s="55" t="n"/>
      <c r="AU437" s="55" t="n"/>
      <c r="AV437" s="55" t="n"/>
      <c r="AW437" s="55" t="n"/>
      <c r="AX437" s="55" t="n"/>
      <c r="AY437" s="55" t="n"/>
      <c r="AZ437" s="55" t="n"/>
      <c r="BA437" s="55" t="n"/>
      <c r="BB437" s="55" t="n"/>
      <c r="BC437" s="55" t="n"/>
    </row>
    <row r="438" ht="11.4" customHeight="1">
      <c r="A438" s="55" t="n"/>
      <c r="B438" s="483" t="n"/>
      <c r="C438" s="55" t="n"/>
      <c r="D438" s="55" t="n"/>
      <c r="E438" s="55" t="n"/>
      <c r="F438" s="55" t="n"/>
      <c r="G438" s="69" t="n"/>
      <c r="H438" s="69" t="n"/>
      <c r="I438" s="55" t="n"/>
      <c r="J438" s="55" t="n"/>
      <c r="K438" s="55" t="n"/>
      <c r="L438" s="55">
        <f>J438-K438</f>
        <v/>
      </c>
      <c r="M438" s="55" t="n"/>
      <c r="N438" s="55">
        <f>P438+Q438+R438+S438</f>
        <v/>
      </c>
      <c r="O438" s="57">
        <f>Q438+V438+Y438+AB438+AE438+AH438+AK438+AN438+AQ438+AT438+AW438+AZ438+BC438</f>
        <v/>
      </c>
      <c r="P438" s="58" t="n"/>
      <c r="Q438" s="59">
        <f>L438-S438-R438-P438</f>
        <v/>
      </c>
      <c r="R438" s="60" t="n"/>
      <c r="S438" s="61" t="n"/>
      <c r="T438" s="55" t="n"/>
      <c r="U438" s="55" t="n"/>
      <c r="V438" s="55" t="n"/>
      <c r="W438" s="55" t="n"/>
      <c r="X438" s="55" t="n"/>
      <c r="Y438" s="55" t="n"/>
      <c r="Z438" s="55" t="n"/>
      <c r="AA438" s="55" t="n"/>
      <c r="AB438" s="55" t="n"/>
      <c r="AC438" s="55" t="n"/>
      <c r="AD438" s="55" t="n"/>
      <c r="AE438" s="55" t="n"/>
      <c r="AF438" s="55" t="n"/>
      <c r="AG438" s="55" t="n"/>
      <c r="AH438" s="55" t="n"/>
      <c r="AI438" s="55" t="n"/>
      <c r="AJ438" s="55" t="n"/>
      <c r="AK438" s="55" t="n"/>
      <c r="AL438" s="55" t="n"/>
      <c r="AM438" s="55" t="n"/>
      <c r="AN438" s="55" t="n"/>
      <c r="AO438" s="55" t="n"/>
      <c r="AP438" s="55" t="n"/>
      <c r="AQ438" s="55" t="n"/>
      <c r="AR438" s="55" t="n"/>
      <c r="AS438" s="55" t="n"/>
      <c r="AT438" s="55" t="n"/>
      <c r="AU438" s="55" t="n"/>
      <c r="AV438" s="55" t="n"/>
      <c r="AW438" s="55" t="n"/>
      <c r="AX438" s="55" t="n"/>
      <c r="AY438" s="55" t="n"/>
      <c r="AZ438" s="55" t="n"/>
      <c r="BA438" s="55" t="n"/>
      <c r="BB438" s="55" t="n"/>
      <c r="BC438" s="55" t="n"/>
    </row>
    <row r="439" ht="11.4" customHeight="1">
      <c r="A439" s="55" t="n"/>
      <c r="B439" s="483" t="n"/>
      <c r="C439" s="55" t="n"/>
      <c r="D439" s="55" t="n"/>
      <c r="E439" s="55" t="n"/>
      <c r="F439" s="55" t="n"/>
      <c r="G439" s="69" t="n"/>
      <c r="H439" s="69" t="n"/>
      <c r="I439" s="55" t="n"/>
      <c r="J439" s="55" t="n"/>
      <c r="K439" s="55" t="n"/>
      <c r="L439" s="55">
        <f>J439-K439</f>
        <v/>
      </c>
      <c r="M439" s="55" t="n"/>
      <c r="N439" s="55">
        <f>P439+Q439+R439+S439</f>
        <v/>
      </c>
      <c r="O439" s="57">
        <f>Q439+V439+Y439+AB439+AE439+AH439+AK439+AN439+AQ439+AT439+AW439+AZ439+BC439</f>
        <v/>
      </c>
      <c r="P439" s="58" t="n"/>
      <c r="Q439" s="59">
        <f>L439-S439-R439-P439</f>
        <v/>
      </c>
      <c r="R439" s="60" t="n"/>
      <c r="S439" s="61" t="n"/>
      <c r="T439" s="55" t="n"/>
      <c r="U439" s="55" t="n"/>
      <c r="V439" s="55" t="n"/>
      <c r="W439" s="55" t="n"/>
      <c r="X439" s="55" t="n"/>
      <c r="Y439" s="55" t="n"/>
      <c r="Z439" s="55" t="n"/>
      <c r="AA439" s="55" t="n"/>
      <c r="AB439" s="55" t="n"/>
      <c r="AC439" s="55" t="n"/>
      <c r="AD439" s="55" t="n"/>
      <c r="AE439" s="55" t="n"/>
      <c r="AF439" s="55" t="n"/>
      <c r="AG439" s="55" t="n"/>
      <c r="AH439" s="55" t="n"/>
      <c r="AI439" s="55" t="n"/>
      <c r="AJ439" s="55" t="n"/>
      <c r="AK439" s="55" t="n"/>
      <c r="AL439" s="55" t="n"/>
      <c r="AM439" s="55" t="n"/>
      <c r="AN439" s="55" t="n"/>
      <c r="AO439" s="55" t="n"/>
      <c r="AP439" s="55" t="n"/>
      <c r="AQ439" s="55" t="n"/>
      <c r="AR439" s="55" t="n"/>
      <c r="AS439" s="55" t="n"/>
      <c r="AT439" s="55" t="n"/>
      <c r="AU439" s="55" t="n"/>
      <c r="AV439" s="55" t="n"/>
      <c r="AW439" s="55" t="n"/>
      <c r="AX439" s="55" t="n"/>
      <c r="AY439" s="55" t="n"/>
      <c r="AZ439" s="55" t="n"/>
      <c r="BA439" s="55" t="n"/>
      <c r="BB439" s="55" t="n"/>
      <c r="BC439" s="55" t="n"/>
    </row>
    <row r="440" ht="11.4" customHeight="1">
      <c r="A440" s="55" t="n"/>
      <c r="B440" s="483" t="n"/>
      <c r="C440" s="55" t="n"/>
      <c r="D440" s="55" t="n"/>
      <c r="E440" s="55" t="n"/>
      <c r="F440" s="55" t="n"/>
      <c r="G440" s="69" t="n"/>
      <c r="H440" s="69" t="n"/>
      <c r="I440" s="55" t="n"/>
      <c r="J440" s="55" t="n"/>
      <c r="K440" s="55" t="n"/>
      <c r="L440" s="55">
        <f>J440-K440</f>
        <v/>
      </c>
      <c r="M440" s="55" t="n"/>
      <c r="N440" s="55">
        <f>P440+Q440+R440+S440</f>
        <v/>
      </c>
      <c r="O440" s="57">
        <f>Q440+V440+Y440+AB440+AE440+AH440+AK440+AN440+AQ440+AT440+AW440+AZ440+BC440</f>
        <v/>
      </c>
      <c r="P440" s="58" t="n"/>
      <c r="Q440" s="59">
        <f>L440-S440-R440-P440</f>
        <v/>
      </c>
      <c r="R440" s="60" t="n"/>
      <c r="S440" s="61" t="n"/>
      <c r="T440" s="55" t="n"/>
      <c r="U440" s="55" t="n"/>
      <c r="V440" s="55" t="n"/>
      <c r="W440" s="55" t="n"/>
      <c r="X440" s="55" t="n"/>
      <c r="Y440" s="55" t="n"/>
      <c r="Z440" s="55" t="n"/>
      <c r="AA440" s="55" t="n"/>
      <c r="AB440" s="55" t="n"/>
      <c r="AC440" s="55" t="n"/>
      <c r="AD440" s="55" t="n"/>
      <c r="AE440" s="55" t="n"/>
      <c r="AF440" s="55" t="n"/>
      <c r="AG440" s="55" t="n"/>
      <c r="AH440" s="55" t="n"/>
      <c r="AI440" s="55" t="n"/>
      <c r="AJ440" s="55" t="n"/>
      <c r="AK440" s="55" t="n"/>
      <c r="AL440" s="55" t="n"/>
      <c r="AM440" s="55" t="n"/>
      <c r="AN440" s="55" t="n"/>
      <c r="AO440" s="55" t="n"/>
      <c r="AP440" s="55" t="n"/>
      <c r="AQ440" s="55" t="n"/>
      <c r="AR440" s="55" t="n"/>
      <c r="AS440" s="55" t="n"/>
      <c r="AT440" s="55" t="n"/>
      <c r="AU440" s="55" t="n"/>
      <c r="AV440" s="55" t="n"/>
      <c r="AW440" s="55" t="n"/>
      <c r="AX440" s="55" t="n"/>
      <c r="AY440" s="55" t="n"/>
      <c r="AZ440" s="55" t="n"/>
      <c r="BA440" s="55" t="n"/>
      <c r="BB440" s="55" t="n"/>
      <c r="BC440" s="55" t="n"/>
    </row>
    <row r="441" ht="11.4" customHeight="1">
      <c r="A441" s="55" t="n"/>
      <c r="B441" s="483" t="n"/>
      <c r="C441" s="55" t="n"/>
      <c r="D441" s="55" t="n"/>
      <c r="E441" s="55" t="n"/>
      <c r="F441" s="55" t="n"/>
      <c r="G441" s="69" t="n"/>
      <c r="H441" s="69" t="n"/>
      <c r="I441" s="55" t="n"/>
      <c r="J441" s="55" t="n"/>
      <c r="K441" s="55" t="n"/>
      <c r="L441" s="55">
        <f>J441-K441</f>
        <v/>
      </c>
      <c r="M441" s="55" t="n"/>
      <c r="N441" s="55">
        <f>P441+Q441+R441+S441</f>
        <v/>
      </c>
      <c r="O441" s="57">
        <f>Q441+V441+Y441+AB441+AE441+AH441+AK441+AN441+AQ441+AT441+AW441+AZ441+BC441</f>
        <v/>
      </c>
      <c r="P441" s="58" t="n"/>
      <c r="Q441" s="59">
        <f>L441-S441-R441-P441</f>
        <v/>
      </c>
      <c r="R441" s="60" t="n"/>
      <c r="S441" s="61" t="n"/>
      <c r="T441" s="55" t="n"/>
      <c r="U441" s="55" t="n"/>
      <c r="V441" s="55" t="n"/>
      <c r="W441" s="55" t="n"/>
      <c r="X441" s="55" t="n"/>
      <c r="Y441" s="55" t="n"/>
      <c r="Z441" s="55" t="n"/>
      <c r="AA441" s="55" t="n"/>
      <c r="AB441" s="55" t="n"/>
      <c r="AC441" s="55" t="n"/>
      <c r="AD441" s="55" t="n"/>
      <c r="AE441" s="55" t="n"/>
      <c r="AF441" s="55" t="n"/>
      <c r="AG441" s="55" t="n"/>
      <c r="AH441" s="55" t="n"/>
      <c r="AI441" s="55" t="n"/>
      <c r="AJ441" s="55" t="n"/>
      <c r="AK441" s="55" t="n"/>
      <c r="AL441" s="55" t="n"/>
      <c r="AM441" s="55" t="n"/>
      <c r="AN441" s="55" t="n"/>
      <c r="AO441" s="55" t="n"/>
      <c r="AP441" s="55" t="n"/>
      <c r="AQ441" s="55" t="n"/>
      <c r="AR441" s="55" t="n"/>
      <c r="AS441" s="55" t="n"/>
      <c r="AT441" s="55" t="n"/>
      <c r="AU441" s="55" t="n"/>
      <c r="AV441" s="55" t="n"/>
      <c r="AW441" s="55" t="n"/>
      <c r="AX441" s="55" t="n"/>
      <c r="AY441" s="55" t="n"/>
      <c r="AZ441" s="55" t="n"/>
      <c r="BA441" s="55" t="n"/>
      <c r="BB441" s="55" t="n"/>
      <c r="BC441" s="55" t="n"/>
    </row>
    <row r="442" ht="11.4" customHeight="1">
      <c r="A442" s="55" t="n"/>
      <c r="B442" s="483" t="n"/>
      <c r="C442" s="55" t="n"/>
      <c r="D442" s="55" t="n"/>
      <c r="E442" s="55" t="n"/>
      <c r="F442" s="55" t="n"/>
      <c r="G442" s="69" t="n"/>
      <c r="H442" s="69" t="n"/>
      <c r="I442" s="55" t="n"/>
      <c r="J442" s="55" t="n"/>
      <c r="K442" s="55" t="n"/>
      <c r="L442" s="55">
        <f>J442-K442</f>
        <v/>
      </c>
      <c r="M442" s="55" t="n"/>
      <c r="N442" s="55">
        <f>P442+Q442+R442+S442</f>
        <v/>
      </c>
      <c r="O442" s="57">
        <f>Q442+V442+Y442+AB442+AE442+AH442+AK442+AN442+AQ442+AT442+AW442+AZ442+BC442</f>
        <v/>
      </c>
      <c r="P442" s="58" t="n"/>
      <c r="Q442" s="59">
        <f>L442-S442-R442-P442</f>
        <v/>
      </c>
      <c r="R442" s="60" t="n"/>
      <c r="S442" s="61" t="n"/>
      <c r="T442" s="55" t="n"/>
      <c r="U442" s="55" t="n"/>
      <c r="V442" s="55" t="n"/>
      <c r="W442" s="55" t="n"/>
      <c r="X442" s="55" t="n"/>
      <c r="Y442" s="55" t="n"/>
      <c r="Z442" s="55" t="n"/>
      <c r="AA442" s="55" t="n"/>
      <c r="AB442" s="55" t="n"/>
      <c r="AC442" s="55" t="n"/>
      <c r="AD442" s="55" t="n"/>
      <c r="AE442" s="55" t="n"/>
      <c r="AF442" s="55" t="n"/>
      <c r="AG442" s="55" t="n"/>
      <c r="AH442" s="55" t="n"/>
      <c r="AI442" s="55" t="n"/>
      <c r="AJ442" s="55" t="n"/>
      <c r="AK442" s="55" t="n"/>
      <c r="AL442" s="55" t="n"/>
      <c r="AM442" s="55" t="n"/>
      <c r="AN442" s="55" t="n"/>
      <c r="AO442" s="55" t="n"/>
      <c r="AP442" s="55" t="n"/>
      <c r="AQ442" s="55" t="n"/>
      <c r="AR442" s="55" t="n"/>
      <c r="AS442" s="55" t="n"/>
      <c r="AT442" s="55" t="n"/>
      <c r="AU442" s="55" t="n"/>
      <c r="AV442" s="55" t="n"/>
      <c r="AW442" s="55" t="n"/>
      <c r="AX442" s="55" t="n"/>
      <c r="AY442" s="55" t="n"/>
      <c r="AZ442" s="55" t="n"/>
      <c r="BA442" s="55" t="n"/>
      <c r="BB442" s="55" t="n"/>
      <c r="BC442" s="55" t="n"/>
    </row>
    <row r="443" ht="11.4" customHeight="1">
      <c r="A443" s="55" t="n"/>
      <c r="B443" s="483" t="n"/>
      <c r="C443" s="55" t="n"/>
      <c r="D443" s="55" t="n"/>
      <c r="E443" s="55" t="n"/>
      <c r="F443" s="55" t="n"/>
      <c r="G443" s="69" t="n"/>
      <c r="H443" s="69" t="n"/>
      <c r="I443" s="55" t="n"/>
      <c r="J443" s="55" t="n"/>
      <c r="K443" s="55" t="n"/>
      <c r="L443" s="55">
        <f>J443-K443</f>
        <v/>
      </c>
      <c r="M443" s="55" t="n"/>
      <c r="N443" s="55">
        <f>P443+Q443+R443+S443</f>
        <v/>
      </c>
      <c r="O443" s="57">
        <f>Q443+V443+Y443+AB443+AE443+AH443+AK443+AN443+AQ443+AT443+AW443+AZ443+BC443</f>
        <v/>
      </c>
      <c r="P443" s="58" t="n"/>
      <c r="Q443" s="59">
        <f>L443-S443-R443-P443</f>
        <v/>
      </c>
      <c r="R443" s="60" t="n"/>
      <c r="S443" s="61" t="n"/>
      <c r="T443" s="55" t="n"/>
      <c r="U443" s="55" t="n"/>
      <c r="V443" s="55" t="n"/>
      <c r="W443" s="55" t="n"/>
      <c r="X443" s="55" t="n"/>
      <c r="Y443" s="55" t="n"/>
      <c r="Z443" s="55" t="n"/>
      <c r="AA443" s="55" t="n"/>
      <c r="AB443" s="55" t="n"/>
      <c r="AC443" s="55" t="n"/>
      <c r="AD443" s="55" t="n"/>
      <c r="AE443" s="55" t="n"/>
      <c r="AF443" s="55" t="n"/>
      <c r="AG443" s="55" t="n"/>
      <c r="AH443" s="55" t="n"/>
      <c r="AI443" s="55" t="n"/>
      <c r="AJ443" s="55" t="n"/>
      <c r="AK443" s="55" t="n"/>
      <c r="AL443" s="55" t="n"/>
      <c r="AM443" s="55" t="n"/>
      <c r="AN443" s="55" t="n"/>
      <c r="AO443" s="55" t="n"/>
      <c r="AP443" s="55" t="n"/>
      <c r="AQ443" s="55" t="n"/>
      <c r="AR443" s="55" t="n"/>
      <c r="AS443" s="55" t="n"/>
      <c r="AT443" s="55" t="n"/>
      <c r="AU443" s="55" t="n"/>
      <c r="AV443" s="55" t="n"/>
      <c r="AW443" s="55" t="n"/>
      <c r="AX443" s="55" t="n"/>
      <c r="AY443" s="55" t="n"/>
      <c r="AZ443" s="55" t="n"/>
      <c r="BA443" s="55" t="n"/>
      <c r="BB443" s="55" t="n"/>
      <c r="BC443" s="55" t="n"/>
    </row>
    <row r="444" ht="11.4" customHeight="1">
      <c r="A444" s="55" t="n"/>
      <c r="B444" s="483" t="n"/>
      <c r="C444" s="55" t="n"/>
      <c r="D444" s="55" t="n"/>
      <c r="E444" s="55" t="n"/>
      <c r="F444" s="55" t="n"/>
      <c r="G444" s="69" t="n"/>
      <c r="H444" s="69" t="n"/>
      <c r="I444" s="55" t="n"/>
      <c r="J444" s="55" t="n"/>
      <c r="K444" s="55" t="n"/>
      <c r="L444" s="55">
        <f>J444-K444</f>
        <v/>
      </c>
      <c r="M444" s="55" t="n"/>
      <c r="N444" s="55">
        <f>P444+Q444+R444+S444</f>
        <v/>
      </c>
      <c r="O444" s="57">
        <f>Q444+V444+Y444+AB444+AE444+AH444+AK444+AN444+AQ444+AT444+AW444+AZ444+BC444</f>
        <v/>
      </c>
      <c r="P444" s="58" t="n"/>
      <c r="Q444" s="59">
        <f>L444-S444-R444-P444</f>
        <v/>
      </c>
      <c r="R444" s="60" t="n"/>
      <c r="S444" s="61" t="n"/>
      <c r="T444" s="55" t="n"/>
      <c r="U444" s="55" t="n"/>
      <c r="V444" s="55" t="n"/>
      <c r="W444" s="55" t="n"/>
      <c r="X444" s="55" t="n"/>
      <c r="Y444" s="55" t="n"/>
      <c r="Z444" s="55" t="n"/>
      <c r="AA444" s="55" t="n"/>
      <c r="AB444" s="55" t="n"/>
      <c r="AC444" s="55" t="n"/>
      <c r="AD444" s="55" t="n"/>
      <c r="AE444" s="55" t="n"/>
      <c r="AF444" s="55" t="n"/>
      <c r="AG444" s="55" t="n"/>
      <c r="AH444" s="55" t="n"/>
      <c r="AI444" s="55" t="n"/>
      <c r="AJ444" s="55" t="n"/>
      <c r="AK444" s="55" t="n"/>
      <c r="AL444" s="55" t="n"/>
      <c r="AM444" s="55" t="n"/>
      <c r="AN444" s="55" t="n"/>
      <c r="AO444" s="55" t="n"/>
      <c r="AP444" s="55" t="n"/>
      <c r="AQ444" s="55" t="n"/>
      <c r="AR444" s="55" t="n"/>
      <c r="AS444" s="55" t="n"/>
      <c r="AT444" s="55" t="n"/>
      <c r="AU444" s="55" t="n"/>
      <c r="AV444" s="55" t="n"/>
      <c r="AW444" s="55" t="n"/>
      <c r="AX444" s="55" t="n"/>
      <c r="AY444" s="55" t="n"/>
      <c r="AZ444" s="55" t="n"/>
      <c r="BA444" s="55" t="n"/>
      <c r="BB444" s="55" t="n"/>
      <c r="BC444" s="55" t="n"/>
    </row>
    <row r="445" ht="11.4" customHeight="1">
      <c r="A445" s="55" t="n"/>
      <c r="B445" s="483" t="n"/>
      <c r="C445" s="55" t="n"/>
      <c r="D445" s="55" t="n"/>
      <c r="E445" s="55" t="n"/>
      <c r="F445" s="55" t="n"/>
      <c r="G445" s="69" t="n"/>
      <c r="H445" s="69" t="n"/>
      <c r="I445" s="55" t="n"/>
      <c r="J445" s="55" t="n"/>
      <c r="K445" s="55" t="n"/>
      <c r="L445" s="55">
        <f>J445-K445</f>
        <v/>
      </c>
      <c r="M445" s="55" t="n"/>
      <c r="N445" s="55">
        <f>P445+Q445+R445+S445</f>
        <v/>
      </c>
      <c r="O445" s="57">
        <f>Q445+V445+Y445+AB445+AE445+AH445+AK445+AN445+AQ445+AT445+AW445+AZ445+BC445</f>
        <v/>
      </c>
      <c r="P445" s="58" t="n"/>
      <c r="Q445" s="59">
        <f>L445-S445-R445-P445</f>
        <v/>
      </c>
      <c r="R445" s="60" t="n"/>
      <c r="S445" s="61" t="n"/>
      <c r="T445" s="55" t="n"/>
      <c r="U445" s="55" t="n"/>
      <c r="V445" s="55" t="n"/>
      <c r="W445" s="55" t="n"/>
      <c r="X445" s="55" t="n"/>
      <c r="Y445" s="55" t="n"/>
      <c r="Z445" s="55" t="n"/>
      <c r="AA445" s="55" t="n"/>
      <c r="AB445" s="55" t="n"/>
      <c r="AC445" s="55" t="n"/>
      <c r="AD445" s="55" t="n"/>
      <c r="AE445" s="55" t="n"/>
      <c r="AF445" s="55" t="n"/>
      <c r="AG445" s="55" t="n"/>
      <c r="AH445" s="55" t="n"/>
      <c r="AI445" s="55" t="n"/>
      <c r="AJ445" s="55" t="n"/>
      <c r="AK445" s="55" t="n"/>
      <c r="AL445" s="55" t="n"/>
      <c r="AM445" s="55" t="n"/>
      <c r="AN445" s="55" t="n"/>
      <c r="AO445" s="55" t="n"/>
      <c r="AP445" s="55" t="n"/>
      <c r="AQ445" s="55" t="n"/>
      <c r="AR445" s="55" t="n"/>
      <c r="AS445" s="55" t="n"/>
      <c r="AT445" s="55" t="n"/>
      <c r="AU445" s="55" t="n"/>
      <c r="AV445" s="55" t="n"/>
      <c r="AW445" s="55" t="n"/>
      <c r="AX445" s="55" t="n"/>
      <c r="AY445" s="55" t="n"/>
      <c r="AZ445" s="55" t="n"/>
      <c r="BA445" s="55" t="n"/>
      <c r="BB445" s="55" t="n"/>
      <c r="BC445" s="55" t="n"/>
    </row>
    <row r="446" ht="11.4" customHeight="1">
      <c r="A446" s="55" t="n"/>
      <c r="B446" s="483" t="n"/>
      <c r="C446" s="55" t="n"/>
      <c r="D446" s="55" t="n"/>
      <c r="E446" s="55" t="n"/>
      <c r="F446" s="55" t="n"/>
      <c r="G446" s="69" t="n"/>
      <c r="H446" s="69" t="n"/>
      <c r="I446" s="55" t="n"/>
      <c r="J446" s="55" t="n"/>
      <c r="K446" s="55" t="n"/>
      <c r="L446" s="55">
        <f>J446-K446</f>
        <v/>
      </c>
      <c r="M446" s="55" t="n"/>
      <c r="N446" s="55">
        <f>P446+Q446+R446+S446</f>
        <v/>
      </c>
      <c r="O446" s="57">
        <f>Q446+V446+Y446+AB446+AE446+AH446+AK446+AN446+AQ446+AT446+AW446+AZ446+BC446</f>
        <v/>
      </c>
      <c r="P446" s="58" t="n"/>
      <c r="Q446" s="59">
        <f>L446-S446-R446-P446</f>
        <v/>
      </c>
      <c r="R446" s="60" t="n"/>
      <c r="S446" s="61" t="n"/>
      <c r="T446" s="55" t="n"/>
      <c r="U446" s="55" t="n"/>
      <c r="V446" s="55" t="n"/>
      <c r="W446" s="55" t="n"/>
      <c r="X446" s="55" t="n"/>
      <c r="Y446" s="55" t="n"/>
      <c r="Z446" s="55" t="n"/>
      <c r="AA446" s="55" t="n"/>
      <c r="AB446" s="55" t="n"/>
      <c r="AC446" s="55" t="n"/>
      <c r="AD446" s="55" t="n"/>
      <c r="AE446" s="55" t="n"/>
      <c r="AF446" s="55" t="n"/>
      <c r="AG446" s="55" t="n"/>
      <c r="AH446" s="55" t="n"/>
      <c r="AI446" s="55" t="n"/>
      <c r="AJ446" s="55" t="n"/>
      <c r="AK446" s="55" t="n"/>
      <c r="AL446" s="55" t="n"/>
      <c r="AM446" s="55" t="n"/>
      <c r="AN446" s="55" t="n"/>
      <c r="AO446" s="55" t="n"/>
      <c r="AP446" s="55" t="n"/>
      <c r="AQ446" s="55" t="n"/>
      <c r="AR446" s="55" t="n"/>
      <c r="AS446" s="55" t="n"/>
      <c r="AT446" s="55" t="n"/>
      <c r="AU446" s="55" t="n"/>
      <c r="AV446" s="55" t="n"/>
      <c r="AW446" s="55" t="n"/>
      <c r="AX446" s="55" t="n"/>
      <c r="AY446" s="55" t="n"/>
      <c r="AZ446" s="55" t="n"/>
      <c r="BA446" s="55" t="n"/>
      <c r="BB446" s="55" t="n"/>
      <c r="BC446" s="55" t="n"/>
    </row>
    <row r="447" ht="11.4" customHeight="1">
      <c r="A447" s="55" t="n"/>
      <c r="B447" s="483" t="n"/>
      <c r="C447" s="55" t="n"/>
      <c r="D447" s="55" t="n"/>
      <c r="E447" s="55" t="n"/>
      <c r="F447" s="55" t="n"/>
      <c r="G447" s="69" t="n"/>
      <c r="H447" s="69" t="n"/>
      <c r="I447" s="55" t="n"/>
      <c r="J447" s="55" t="n"/>
      <c r="K447" s="55" t="n"/>
      <c r="L447" s="55">
        <f>J447-K447</f>
        <v/>
      </c>
      <c r="M447" s="55" t="n"/>
      <c r="N447" s="55">
        <f>P447+Q447+R447+S447</f>
        <v/>
      </c>
      <c r="O447" s="57">
        <f>Q447+V447+Y447+AB447+AE447+AH447+AK447+AN447+AQ447+AT447+AW447+AZ447+BC447</f>
        <v/>
      </c>
      <c r="P447" s="58" t="n"/>
      <c r="Q447" s="59">
        <f>L447-S447-R447-P447</f>
        <v/>
      </c>
      <c r="R447" s="60" t="n"/>
      <c r="S447" s="61" t="n"/>
      <c r="T447" s="55" t="n"/>
      <c r="U447" s="55" t="n"/>
      <c r="V447" s="55" t="n"/>
      <c r="W447" s="55" t="n"/>
      <c r="X447" s="55" t="n"/>
      <c r="Y447" s="55" t="n"/>
      <c r="Z447" s="55" t="n"/>
      <c r="AA447" s="55" t="n"/>
      <c r="AB447" s="55" t="n"/>
      <c r="AC447" s="55" t="n"/>
      <c r="AD447" s="55" t="n"/>
      <c r="AE447" s="55" t="n"/>
      <c r="AF447" s="55" t="n"/>
      <c r="AG447" s="55" t="n"/>
      <c r="AH447" s="55" t="n"/>
      <c r="AI447" s="55" t="n"/>
      <c r="AJ447" s="55" t="n"/>
      <c r="AK447" s="55" t="n"/>
      <c r="AL447" s="55" t="n"/>
      <c r="AM447" s="55" t="n"/>
      <c r="AN447" s="55" t="n"/>
      <c r="AO447" s="55" t="n"/>
      <c r="AP447" s="55" t="n"/>
      <c r="AQ447" s="55" t="n"/>
      <c r="AR447" s="55" t="n"/>
      <c r="AS447" s="55" t="n"/>
      <c r="AT447" s="55" t="n"/>
      <c r="AU447" s="55" t="n"/>
      <c r="AV447" s="55" t="n"/>
      <c r="AW447" s="55" t="n"/>
      <c r="AX447" s="55" t="n"/>
      <c r="AY447" s="55" t="n"/>
      <c r="AZ447" s="55" t="n"/>
      <c r="BA447" s="55" t="n"/>
      <c r="BB447" s="55" t="n"/>
      <c r="BC447" s="55" t="n"/>
    </row>
    <row r="448" ht="11.4" customHeight="1">
      <c r="A448" s="55" t="n"/>
      <c r="B448" s="483" t="n"/>
      <c r="C448" s="55" t="n"/>
      <c r="D448" s="55" t="n"/>
      <c r="E448" s="55" t="n"/>
      <c r="F448" s="55" t="n"/>
      <c r="G448" s="69" t="n"/>
      <c r="H448" s="69" t="n"/>
      <c r="I448" s="55" t="n"/>
      <c r="J448" s="55" t="n"/>
      <c r="K448" s="55" t="n"/>
      <c r="L448" s="55">
        <f>J448-K448</f>
        <v/>
      </c>
      <c r="M448" s="55" t="n"/>
      <c r="N448" s="55">
        <f>P448+Q448+R448+S448</f>
        <v/>
      </c>
      <c r="O448" s="57">
        <f>Q448+V448+Y448+AB448+AE448+AH448+AK448+AN448+AQ448+AT448+AW448+AZ448+BC448</f>
        <v/>
      </c>
      <c r="P448" s="58" t="n"/>
      <c r="Q448" s="59">
        <f>L448-S448-R448-P448</f>
        <v/>
      </c>
      <c r="R448" s="60" t="n"/>
      <c r="S448" s="61" t="n"/>
      <c r="T448" s="55" t="n"/>
      <c r="U448" s="55" t="n"/>
      <c r="V448" s="55" t="n"/>
      <c r="W448" s="55" t="n"/>
      <c r="X448" s="55" t="n"/>
      <c r="Y448" s="55" t="n"/>
      <c r="Z448" s="55" t="n"/>
      <c r="AA448" s="55" t="n"/>
      <c r="AB448" s="55" t="n"/>
      <c r="AC448" s="55" t="n"/>
      <c r="AD448" s="55" t="n"/>
      <c r="AE448" s="55" t="n"/>
      <c r="AF448" s="55" t="n"/>
      <c r="AG448" s="55" t="n"/>
      <c r="AH448" s="55" t="n"/>
      <c r="AI448" s="55" t="n"/>
      <c r="AJ448" s="55" t="n"/>
      <c r="AK448" s="55" t="n"/>
      <c r="AL448" s="55" t="n"/>
      <c r="AM448" s="55" t="n"/>
      <c r="AN448" s="55" t="n"/>
      <c r="AO448" s="55" t="n"/>
      <c r="AP448" s="55" t="n"/>
      <c r="AQ448" s="55" t="n"/>
      <c r="AR448" s="55" t="n"/>
      <c r="AS448" s="55" t="n"/>
      <c r="AT448" s="55" t="n"/>
      <c r="AU448" s="55" t="n"/>
      <c r="AV448" s="55" t="n"/>
      <c r="AW448" s="55" t="n"/>
      <c r="AX448" s="55" t="n"/>
      <c r="AY448" s="55" t="n"/>
      <c r="AZ448" s="55" t="n"/>
      <c r="BA448" s="55" t="n"/>
      <c r="BB448" s="55" t="n"/>
      <c r="BC448" s="55" t="n"/>
    </row>
    <row r="449" ht="11.4" customHeight="1">
      <c r="A449" s="55" t="n"/>
      <c r="B449" s="483" t="n"/>
      <c r="C449" s="55" t="n"/>
      <c r="D449" s="55" t="n"/>
      <c r="E449" s="55" t="n"/>
      <c r="F449" s="55" t="n"/>
      <c r="G449" s="69" t="n"/>
      <c r="H449" s="69" t="n"/>
      <c r="I449" s="55" t="n"/>
      <c r="J449" s="55" t="n"/>
      <c r="K449" s="55" t="n"/>
      <c r="L449" s="55">
        <f>J449-K449</f>
        <v/>
      </c>
      <c r="M449" s="55" t="n"/>
      <c r="N449" s="55">
        <f>P449+Q449+R449+S449</f>
        <v/>
      </c>
      <c r="O449" s="57">
        <f>Q449+V449+Y449+AB449+AE449+AH449+AK449+AN449+AQ449+AT449+AW449+AZ449+BC449</f>
        <v/>
      </c>
      <c r="P449" s="58" t="n"/>
      <c r="Q449" s="59">
        <f>L449-S449-R449-P449</f>
        <v/>
      </c>
      <c r="R449" s="60" t="n"/>
      <c r="S449" s="61" t="n"/>
      <c r="T449" s="55" t="n"/>
      <c r="U449" s="55" t="n"/>
      <c r="V449" s="55" t="n"/>
      <c r="W449" s="55" t="n"/>
      <c r="X449" s="55" t="n"/>
      <c r="Y449" s="55" t="n"/>
      <c r="Z449" s="55" t="n"/>
      <c r="AA449" s="55" t="n"/>
      <c r="AB449" s="55" t="n"/>
      <c r="AC449" s="55" t="n"/>
      <c r="AD449" s="55" t="n"/>
      <c r="AE449" s="55" t="n"/>
      <c r="AF449" s="55" t="n"/>
      <c r="AG449" s="55" t="n"/>
      <c r="AH449" s="55" t="n"/>
      <c r="AI449" s="55" t="n"/>
      <c r="AJ449" s="55" t="n"/>
      <c r="AK449" s="55" t="n"/>
      <c r="AL449" s="55" t="n"/>
      <c r="AM449" s="55" t="n"/>
      <c r="AN449" s="55" t="n"/>
      <c r="AO449" s="55" t="n"/>
      <c r="AP449" s="55" t="n"/>
      <c r="AQ449" s="55" t="n"/>
      <c r="AR449" s="55" t="n"/>
      <c r="AS449" s="55" t="n"/>
      <c r="AT449" s="55" t="n"/>
      <c r="AU449" s="55" t="n"/>
      <c r="AV449" s="55" t="n"/>
      <c r="AW449" s="55" t="n"/>
      <c r="AX449" s="55" t="n"/>
      <c r="AY449" s="55" t="n"/>
      <c r="AZ449" s="55" t="n"/>
      <c r="BA449" s="55" t="n"/>
      <c r="BB449" s="55" t="n"/>
      <c r="BC449" s="55" t="n"/>
    </row>
    <row r="450" ht="11.4" customHeight="1">
      <c r="A450" s="55" t="n"/>
      <c r="B450" s="483" t="n"/>
      <c r="C450" s="55" t="n"/>
      <c r="D450" s="55" t="n"/>
      <c r="E450" s="55" t="n"/>
      <c r="F450" s="55" t="n"/>
      <c r="G450" s="69" t="n"/>
      <c r="H450" s="69" t="n"/>
      <c r="I450" s="55" t="n"/>
      <c r="J450" s="55" t="n"/>
      <c r="K450" s="55" t="n"/>
      <c r="L450" s="55">
        <f>J450-K450</f>
        <v/>
      </c>
      <c r="M450" s="55" t="n"/>
      <c r="N450" s="55">
        <f>P450+Q450+R450+S450</f>
        <v/>
      </c>
      <c r="O450" s="57">
        <f>Q450+V450+Y450+AB450+AE450+AH450+AK450+AN450+AQ450+AT450+AW450+AZ450+BC450</f>
        <v/>
      </c>
      <c r="P450" s="58" t="n"/>
      <c r="Q450" s="59">
        <f>L450-S450-R450-P450</f>
        <v/>
      </c>
      <c r="R450" s="60" t="n"/>
      <c r="S450" s="61" t="n"/>
      <c r="T450" s="55" t="n"/>
      <c r="U450" s="55" t="n"/>
      <c r="V450" s="55" t="n"/>
      <c r="W450" s="55" t="n"/>
      <c r="X450" s="55" t="n"/>
      <c r="Y450" s="55" t="n"/>
      <c r="Z450" s="55" t="n"/>
      <c r="AA450" s="55" t="n"/>
      <c r="AB450" s="55" t="n"/>
      <c r="AC450" s="55" t="n"/>
      <c r="AD450" s="55" t="n"/>
      <c r="AE450" s="55" t="n"/>
      <c r="AF450" s="55" t="n"/>
      <c r="AG450" s="55" t="n"/>
      <c r="AH450" s="55" t="n"/>
      <c r="AI450" s="55" t="n"/>
      <c r="AJ450" s="55" t="n"/>
      <c r="AK450" s="55" t="n"/>
      <c r="AL450" s="55" t="n"/>
      <c r="AM450" s="55" t="n"/>
      <c r="AN450" s="55" t="n"/>
      <c r="AO450" s="55" t="n"/>
      <c r="AP450" s="55" t="n"/>
      <c r="AQ450" s="55" t="n"/>
      <c r="AR450" s="55" t="n"/>
      <c r="AS450" s="55" t="n"/>
      <c r="AT450" s="55" t="n"/>
      <c r="AU450" s="55" t="n"/>
      <c r="AV450" s="55" t="n"/>
      <c r="AW450" s="55" t="n"/>
      <c r="AX450" s="55" t="n"/>
      <c r="AY450" s="55" t="n"/>
      <c r="AZ450" s="55" t="n"/>
      <c r="BA450" s="55" t="n"/>
      <c r="BB450" s="55" t="n"/>
      <c r="BC450" s="55" t="n"/>
    </row>
    <row r="451" ht="11.4" customHeight="1">
      <c r="A451" s="55" t="n"/>
      <c r="B451" s="483" t="n"/>
      <c r="C451" s="55" t="n"/>
      <c r="D451" s="55" t="n"/>
      <c r="E451" s="55" t="n"/>
      <c r="F451" s="55" t="n"/>
      <c r="G451" s="69" t="n"/>
      <c r="H451" s="69" t="n"/>
      <c r="I451" s="55" t="n"/>
      <c r="J451" s="55" t="n"/>
      <c r="K451" s="55" t="n"/>
      <c r="L451" s="55">
        <f>J451-K451</f>
        <v/>
      </c>
      <c r="M451" s="55" t="n"/>
      <c r="N451" s="55">
        <f>P451+Q451+R451+S451</f>
        <v/>
      </c>
      <c r="O451" s="57">
        <f>Q451+V451+Y451+AB451+AE451+AH451+AK451+AN451+AQ451+AT451+AW451+AZ451+BC451</f>
        <v/>
      </c>
      <c r="P451" s="58" t="n"/>
      <c r="Q451" s="59">
        <f>L451-S451-R451-P451</f>
        <v/>
      </c>
      <c r="R451" s="60" t="n"/>
      <c r="S451" s="61" t="n"/>
      <c r="T451" s="55" t="n"/>
      <c r="U451" s="55" t="n"/>
      <c r="V451" s="55" t="n"/>
      <c r="W451" s="55" t="n"/>
      <c r="X451" s="55" t="n"/>
      <c r="Y451" s="55" t="n"/>
      <c r="Z451" s="55" t="n"/>
      <c r="AA451" s="55" t="n"/>
      <c r="AB451" s="55" t="n"/>
      <c r="AC451" s="55" t="n"/>
      <c r="AD451" s="55" t="n"/>
      <c r="AE451" s="55" t="n"/>
      <c r="AF451" s="55" t="n"/>
      <c r="AG451" s="55" t="n"/>
      <c r="AH451" s="55" t="n"/>
      <c r="AI451" s="55" t="n"/>
      <c r="AJ451" s="55" t="n"/>
      <c r="AK451" s="55" t="n"/>
      <c r="AL451" s="55" t="n"/>
      <c r="AM451" s="55" t="n"/>
      <c r="AN451" s="55" t="n"/>
      <c r="AO451" s="55" t="n"/>
      <c r="AP451" s="55" t="n"/>
      <c r="AQ451" s="55" t="n"/>
      <c r="AR451" s="55" t="n"/>
      <c r="AS451" s="55" t="n"/>
      <c r="AT451" s="55" t="n"/>
      <c r="AU451" s="55" t="n"/>
      <c r="AV451" s="55" t="n"/>
      <c r="AW451" s="55" t="n"/>
      <c r="AX451" s="55" t="n"/>
      <c r="AY451" s="55" t="n"/>
      <c r="AZ451" s="55" t="n"/>
      <c r="BA451" s="55" t="n"/>
      <c r="BB451" s="55" t="n"/>
      <c r="BC451" s="55" t="n"/>
    </row>
    <row r="452" ht="11.4" customHeight="1">
      <c r="A452" s="55" t="n"/>
      <c r="B452" s="483" t="n"/>
      <c r="C452" s="55" t="n"/>
      <c r="D452" s="55" t="n"/>
      <c r="E452" s="55" t="n"/>
      <c r="F452" s="55" t="n"/>
      <c r="G452" s="69" t="n"/>
      <c r="H452" s="69" t="n"/>
      <c r="I452" s="55" t="n"/>
      <c r="J452" s="55" t="n"/>
      <c r="K452" s="55" t="n"/>
      <c r="L452" s="55">
        <f>J452-K452</f>
        <v/>
      </c>
      <c r="M452" s="55" t="n"/>
      <c r="N452" s="55">
        <f>P452+Q452+R452+S452</f>
        <v/>
      </c>
      <c r="O452" s="57">
        <f>Q452+V452+Y452+AB452+AE452+AH452+AK452+AN452+AQ452+AT452+AW452+AZ452+BC452</f>
        <v/>
      </c>
      <c r="P452" s="58" t="n"/>
      <c r="Q452" s="59">
        <f>L452-S452-R452-P452</f>
        <v/>
      </c>
      <c r="R452" s="60" t="n"/>
      <c r="S452" s="61" t="n"/>
      <c r="T452" s="55" t="n"/>
      <c r="U452" s="55" t="n"/>
      <c r="V452" s="55" t="n"/>
      <c r="W452" s="55" t="n"/>
      <c r="X452" s="55" t="n"/>
      <c r="Y452" s="55" t="n"/>
      <c r="Z452" s="55" t="n"/>
      <c r="AA452" s="55" t="n"/>
      <c r="AB452" s="55" t="n"/>
      <c r="AC452" s="55" t="n"/>
      <c r="AD452" s="55" t="n"/>
      <c r="AE452" s="55" t="n"/>
      <c r="AF452" s="55" t="n"/>
      <c r="AG452" s="55" t="n"/>
      <c r="AH452" s="55" t="n"/>
      <c r="AI452" s="55" t="n"/>
      <c r="AJ452" s="55" t="n"/>
      <c r="AK452" s="55" t="n"/>
      <c r="AL452" s="55" t="n"/>
      <c r="AM452" s="55" t="n"/>
      <c r="AN452" s="55" t="n"/>
      <c r="AO452" s="55" t="n"/>
      <c r="AP452" s="55" t="n"/>
      <c r="AQ452" s="55" t="n"/>
      <c r="AR452" s="55" t="n"/>
      <c r="AS452" s="55" t="n"/>
      <c r="AT452" s="55" t="n"/>
      <c r="AU452" s="55" t="n"/>
      <c r="AV452" s="55" t="n"/>
      <c r="AW452" s="55" t="n"/>
      <c r="AX452" s="55" t="n"/>
      <c r="AY452" s="55" t="n"/>
      <c r="AZ452" s="55" t="n"/>
      <c r="BA452" s="55" t="n"/>
      <c r="BB452" s="55" t="n"/>
      <c r="BC452" s="55" t="n"/>
    </row>
    <row r="453" ht="11.4" customHeight="1">
      <c r="A453" s="55" t="n"/>
      <c r="B453" s="483" t="n"/>
      <c r="C453" s="55" t="n"/>
      <c r="D453" s="55" t="n"/>
      <c r="E453" s="55" t="n"/>
      <c r="F453" s="55" t="n"/>
      <c r="G453" s="69" t="n"/>
      <c r="H453" s="69" t="n"/>
      <c r="I453" s="55" t="n"/>
      <c r="J453" s="55" t="n"/>
      <c r="K453" s="55" t="n"/>
      <c r="L453" s="55">
        <f>J453-K453</f>
        <v/>
      </c>
      <c r="M453" s="55" t="n"/>
      <c r="N453" s="55">
        <f>P453+Q453+R453+S453</f>
        <v/>
      </c>
      <c r="O453" s="57">
        <f>Q453+V453+Y453+AB453+AE453+AH453+AK453+AN453+AQ453+AT453+AW453+AZ453+BC453</f>
        <v/>
      </c>
      <c r="P453" s="58" t="n"/>
      <c r="Q453" s="59">
        <f>L453-S453-R453-P453</f>
        <v/>
      </c>
      <c r="R453" s="60" t="n"/>
      <c r="S453" s="61" t="n"/>
      <c r="T453" s="55" t="n"/>
      <c r="U453" s="55" t="n"/>
      <c r="V453" s="55" t="n"/>
      <c r="W453" s="55" t="n"/>
      <c r="X453" s="55" t="n"/>
      <c r="Y453" s="55" t="n"/>
      <c r="Z453" s="55" t="n"/>
      <c r="AA453" s="55" t="n"/>
      <c r="AB453" s="55" t="n"/>
      <c r="AC453" s="55" t="n"/>
      <c r="AD453" s="55" t="n"/>
      <c r="AE453" s="55" t="n"/>
      <c r="AF453" s="55" t="n"/>
      <c r="AG453" s="55" t="n"/>
      <c r="AH453" s="55" t="n"/>
      <c r="AI453" s="55" t="n"/>
      <c r="AJ453" s="55" t="n"/>
      <c r="AK453" s="55" t="n"/>
      <c r="AL453" s="55" t="n"/>
      <c r="AM453" s="55" t="n"/>
      <c r="AN453" s="55" t="n"/>
      <c r="AO453" s="55" t="n"/>
      <c r="AP453" s="55" t="n"/>
      <c r="AQ453" s="55" t="n"/>
      <c r="AR453" s="55" t="n"/>
      <c r="AS453" s="55" t="n"/>
      <c r="AT453" s="55" t="n"/>
      <c r="AU453" s="55" t="n"/>
      <c r="AV453" s="55" t="n"/>
      <c r="AW453" s="55" t="n"/>
      <c r="AX453" s="55" t="n"/>
      <c r="AY453" s="55" t="n"/>
      <c r="AZ453" s="55" t="n"/>
      <c r="BA453" s="55" t="n"/>
      <c r="BB453" s="55" t="n"/>
      <c r="BC453" s="55" t="n"/>
    </row>
    <row r="454" ht="11.4" customHeight="1">
      <c r="A454" s="55" t="n"/>
      <c r="B454" s="483" t="n"/>
      <c r="C454" s="55" t="n"/>
      <c r="D454" s="55" t="n"/>
      <c r="E454" s="55" t="n"/>
      <c r="F454" s="55" t="n"/>
      <c r="G454" s="69" t="n"/>
      <c r="H454" s="69" t="n"/>
      <c r="I454" s="55" t="n"/>
      <c r="J454" s="55" t="n"/>
      <c r="K454" s="55" t="n"/>
      <c r="L454" s="55">
        <f>J454-K454</f>
        <v/>
      </c>
      <c r="M454" s="55" t="n"/>
      <c r="N454" s="55">
        <f>P454+Q454+R454+S454</f>
        <v/>
      </c>
      <c r="O454" s="57">
        <f>Q454+V454+Y454+AB454+AE454+AH454+AK454+AN454+AQ454+AT454+AW454+AZ454+BC454</f>
        <v/>
      </c>
      <c r="P454" s="58" t="n"/>
      <c r="Q454" s="59">
        <f>L454-S454-R454-P454</f>
        <v/>
      </c>
      <c r="R454" s="60" t="n"/>
      <c r="S454" s="61" t="n"/>
      <c r="T454" s="55" t="n"/>
      <c r="U454" s="55" t="n"/>
      <c r="V454" s="55" t="n"/>
      <c r="W454" s="55" t="n"/>
      <c r="X454" s="55" t="n"/>
      <c r="Y454" s="55" t="n"/>
      <c r="Z454" s="55" t="n"/>
      <c r="AA454" s="55" t="n"/>
      <c r="AB454" s="55" t="n"/>
      <c r="AC454" s="55" t="n"/>
      <c r="AD454" s="55" t="n"/>
      <c r="AE454" s="55" t="n"/>
      <c r="AF454" s="55" t="n"/>
      <c r="AG454" s="55" t="n"/>
      <c r="AH454" s="55" t="n"/>
      <c r="AI454" s="55" t="n"/>
      <c r="AJ454" s="55" t="n"/>
      <c r="AK454" s="55" t="n"/>
      <c r="AL454" s="55" t="n"/>
      <c r="AM454" s="55" t="n"/>
      <c r="AN454" s="55" t="n"/>
      <c r="AO454" s="55" t="n"/>
      <c r="AP454" s="55" t="n"/>
      <c r="AQ454" s="55" t="n"/>
      <c r="AR454" s="55" t="n"/>
      <c r="AS454" s="55" t="n"/>
      <c r="AT454" s="55" t="n"/>
      <c r="AU454" s="55" t="n"/>
      <c r="AV454" s="55" t="n"/>
      <c r="AW454" s="55" t="n"/>
      <c r="AX454" s="55" t="n"/>
      <c r="AY454" s="55" t="n"/>
      <c r="AZ454" s="55" t="n"/>
      <c r="BA454" s="55" t="n"/>
      <c r="BB454" s="55" t="n"/>
      <c r="BC454" s="55" t="n"/>
    </row>
    <row r="455" ht="11.4" customHeight="1">
      <c r="A455" s="55" t="n"/>
      <c r="B455" s="483" t="n"/>
      <c r="C455" s="55" t="n"/>
      <c r="D455" s="55" t="n"/>
      <c r="E455" s="55" t="n"/>
      <c r="F455" s="55" t="n"/>
      <c r="G455" s="69" t="n"/>
      <c r="H455" s="69" t="n"/>
      <c r="I455" s="55" t="n"/>
      <c r="J455" s="55" t="n"/>
      <c r="K455" s="55" t="n"/>
      <c r="L455" s="55">
        <f>J455-K455</f>
        <v/>
      </c>
      <c r="M455" s="55" t="n"/>
      <c r="N455" s="55">
        <f>P455+Q455+R455+S455</f>
        <v/>
      </c>
      <c r="O455" s="57">
        <f>Q455+V455+Y455+AB455+AE455+AH455+AK455+AN455+AQ455+AT455+AW455+AZ455+BC455</f>
        <v/>
      </c>
      <c r="P455" s="58" t="n"/>
      <c r="Q455" s="59">
        <f>L455-S455-R455-P455</f>
        <v/>
      </c>
      <c r="R455" s="60" t="n"/>
      <c r="S455" s="61" t="n"/>
      <c r="T455" s="55" t="n"/>
      <c r="U455" s="55" t="n"/>
      <c r="V455" s="55" t="n"/>
      <c r="W455" s="55" t="n"/>
      <c r="X455" s="55" t="n"/>
      <c r="Y455" s="55" t="n"/>
      <c r="Z455" s="55" t="n"/>
      <c r="AA455" s="55" t="n"/>
      <c r="AB455" s="55" t="n"/>
      <c r="AC455" s="55" t="n"/>
      <c r="AD455" s="55" t="n"/>
      <c r="AE455" s="55" t="n"/>
      <c r="AF455" s="55" t="n"/>
      <c r="AG455" s="55" t="n"/>
      <c r="AH455" s="55" t="n"/>
      <c r="AI455" s="55" t="n"/>
      <c r="AJ455" s="55" t="n"/>
      <c r="AK455" s="55" t="n"/>
      <c r="AL455" s="55" t="n"/>
      <c r="AM455" s="55" t="n"/>
      <c r="AN455" s="55" t="n"/>
      <c r="AO455" s="55" t="n"/>
      <c r="AP455" s="55" t="n"/>
      <c r="AQ455" s="55" t="n"/>
      <c r="AR455" s="55" t="n"/>
      <c r="AS455" s="55" t="n"/>
      <c r="AT455" s="55" t="n"/>
      <c r="AU455" s="55" t="n"/>
      <c r="AV455" s="55" t="n"/>
      <c r="AW455" s="55" t="n"/>
      <c r="AX455" s="55" t="n"/>
      <c r="AY455" s="55" t="n"/>
      <c r="AZ455" s="55" t="n"/>
      <c r="BA455" s="55" t="n"/>
      <c r="BB455" s="55" t="n"/>
      <c r="BC455" s="55" t="n"/>
    </row>
    <row r="456" ht="11.4" customHeight="1">
      <c r="A456" s="55" t="n"/>
      <c r="B456" s="483" t="n"/>
      <c r="C456" s="55" t="n"/>
      <c r="D456" s="55" t="n"/>
      <c r="E456" s="55" t="n"/>
      <c r="F456" s="55" t="n"/>
      <c r="G456" s="69" t="n"/>
      <c r="H456" s="69" t="n"/>
      <c r="I456" s="55" t="n"/>
      <c r="J456" s="55" t="n"/>
      <c r="K456" s="55" t="n"/>
      <c r="L456" s="55">
        <f>J456-K456</f>
        <v/>
      </c>
      <c r="M456" s="55" t="n"/>
      <c r="N456" s="55">
        <f>P456+Q456+R456+S456</f>
        <v/>
      </c>
      <c r="O456" s="57">
        <f>Q456+V456+Y456+AB456+AE456+AH456+AK456+AN456+AQ456+AT456+AW456+AZ456+BC456</f>
        <v/>
      </c>
      <c r="P456" s="58" t="n"/>
      <c r="Q456" s="59">
        <f>L456-S456-R456-P456</f>
        <v/>
      </c>
      <c r="R456" s="60" t="n"/>
      <c r="S456" s="61" t="n"/>
      <c r="T456" s="55" t="n"/>
      <c r="U456" s="55" t="n"/>
      <c r="V456" s="55" t="n"/>
      <c r="W456" s="55" t="n"/>
      <c r="X456" s="55" t="n"/>
      <c r="Y456" s="55" t="n"/>
      <c r="Z456" s="55" t="n"/>
      <c r="AA456" s="55" t="n"/>
      <c r="AB456" s="55" t="n"/>
      <c r="AC456" s="55" t="n"/>
      <c r="AD456" s="55" t="n"/>
      <c r="AE456" s="55" t="n"/>
      <c r="AF456" s="55" t="n"/>
      <c r="AG456" s="55" t="n"/>
      <c r="AH456" s="55" t="n"/>
      <c r="AI456" s="55" t="n"/>
      <c r="AJ456" s="55" t="n"/>
      <c r="AK456" s="55" t="n"/>
      <c r="AL456" s="55" t="n"/>
      <c r="AM456" s="55" t="n"/>
      <c r="AN456" s="55" t="n"/>
      <c r="AO456" s="55" t="n"/>
      <c r="AP456" s="55" t="n"/>
      <c r="AQ456" s="55" t="n"/>
      <c r="AR456" s="55" t="n"/>
      <c r="AS456" s="55" t="n"/>
      <c r="AT456" s="55" t="n"/>
      <c r="AU456" s="55" t="n"/>
      <c r="AV456" s="55" t="n"/>
      <c r="AW456" s="55" t="n"/>
      <c r="AX456" s="55" t="n"/>
      <c r="AY456" s="55" t="n"/>
      <c r="AZ456" s="55" t="n"/>
      <c r="BA456" s="55" t="n"/>
      <c r="BB456" s="55" t="n"/>
      <c r="BC456" s="55" t="n"/>
    </row>
    <row r="457" ht="11.4" customHeight="1">
      <c r="A457" s="55" t="n"/>
      <c r="B457" s="483" t="n"/>
      <c r="C457" s="55" t="n"/>
      <c r="D457" s="55" t="n"/>
      <c r="E457" s="55" t="n"/>
      <c r="F457" s="55" t="n"/>
      <c r="G457" s="69" t="n"/>
      <c r="H457" s="69" t="n"/>
      <c r="I457" s="55" t="n"/>
      <c r="J457" s="55" t="n"/>
      <c r="K457" s="55" t="n"/>
      <c r="L457" s="55">
        <f>J457-K457</f>
        <v/>
      </c>
      <c r="M457" s="55" t="n"/>
      <c r="N457" s="55">
        <f>P457+Q457+R457+S457</f>
        <v/>
      </c>
      <c r="O457" s="57">
        <f>Q457+V457+Y457+AB457+AE457+AH457+AK457+AN457+AQ457+AT457+AW457+AZ457+BC457</f>
        <v/>
      </c>
      <c r="P457" s="58" t="n"/>
      <c r="Q457" s="59">
        <f>L457-S457-R457-P457</f>
        <v/>
      </c>
      <c r="R457" s="60" t="n"/>
      <c r="S457" s="61" t="n"/>
      <c r="T457" s="55" t="n"/>
      <c r="U457" s="55" t="n"/>
      <c r="V457" s="55" t="n"/>
      <c r="W457" s="55" t="n"/>
      <c r="X457" s="55" t="n"/>
      <c r="Y457" s="55" t="n"/>
      <c r="Z457" s="55" t="n"/>
      <c r="AA457" s="55" t="n"/>
      <c r="AB457" s="55" t="n"/>
      <c r="AC457" s="55" t="n"/>
      <c r="AD457" s="55" t="n"/>
      <c r="AE457" s="55" t="n"/>
      <c r="AF457" s="55" t="n"/>
      <c r="AG457" s="55" t="n"/>
      <c r="AH457" s="55" t="n"/>
      <c r="AI457" s="55" t="n"/>
      <c r="AJ457" s="55" t="n"/>
      <c r="AK457" s="55" t="n"/>
      <c r="AL457" s="55" t="n"/>
      <c r="AM457" s="55" t="n"/>
      <c r="AN457" s="55" t="n"/>
      <c r="AO457" s="55" t="n"/>
      <c r="AP457" s="55" t="n"/>
      <c r="AQ457" s="55" t="n"/>
      <c r="AR457" s="55" t="n"/>
      <c r="AS457" s="55" t="n"/>
      <c r="AT457" s="55" t="n"/>
      <c r="AU457" s="55" t="n"/>
      <c r="AV457" s="55" t="n"/>
      <c r="AW457" s="55" t="n"/>
      <c r="AX457" s="55" t="n"/>
      <c r="AY457" s="55" t="n"/>
      <c r="AZ457" s="55" t="n"/>
      <c r="BA457" s="55" t="n"/>
      <c r="BB457" s="55" t="n"/>
      <c r="BC457" s="55" t="n"/>
    </row>
    <row r="458" ht="11.4" customHeight="1">
      <c r="A458" s="55" t="n"/>
      <c r="B458" s="483" t="n"/>
      <c r="C458" s="55" t="n"/>
      <c r="D458" s="55" t="n"/>
      <c r="E458" s="55" t="n"/>
      <c r="F458" s="55" t="n"/>
      <c r="G458" s="69" t="n"/>
      <c r="H458" s="69" t="n"/>
      <c r="I458" s="55" t="n"/>
      <c r="J458" s="55" t="n"/>
      <c r="K458" s="55" t="n"/>
      <c r="L458" s="55">
        <f>J458-K458</f>
        <v/>
      </c>
      <c r="M458" s="55" t="n"/>
      <c r="N458" s="55">
        <f>P458+Q458+R458+S458</f>
        <v/>
      </c>
      <c r="O458" s="57">
        <f>Q458+V458+Y458+AB458+AE458+AH458+AK458+AN458+AQ458+AT458+AW458+AZ458+BC458</f>
        <v/>
      </c>
      <c r="P458" s="58" t="n"/>
      <c r="Q458" s="59">
        <f>L458-S458-R458-P458</f>
        <v/>
      </c>
      <c r="R458" s="60" t="n"/>
      <c r="S458" s="61" t="n"/>
      <c r="T458" s="55" t="n"/>
      <c r="U458" s="55" t="n"/>
      <c r="V458" s="55" t="n"/>
      <c r="W458" s="55" t="n"/>
      <c r="X458" s="55" t="n"/>
      <c r="Y458" s="55" t="n"/>
      <c r="Z458" s="55" t="n"/>
      <c r="AA458" s="55" t="n"/>
      <c r="AB458" s="55" t="n"/>
      <c r="AC458" s="55" t="n"/>
      <c r="AD458" s="55" t="n"/>
      <c r="AE458" s="55" t="n"/>
      <c r="AF458" s="55" t="n"/>
      <c r="AG458" s="55" t="n"/>
      <c r="AH458" s="55" t="n"/>
      <c r="AI458" s="55" t="n"/>
      <c r="AJ458" s="55" t="n"/>
      <c r="AK458" s="55" t="n"/>
      <c r="AL458" s="55" t="n"/>
      <c r="AM458" s="55" t="n"/>
      <c r="AN458" s="55" t="n"/>
      <c r="AO458" s="55" t="n"/>
      <c r="AP458" s="55" t="n"/>
      <c r="AQ458" s="55" t="n"/>
      <c r="AR458" s="55" t="n"/>
      <c r="AS458" s="55" t="n"/>
      <c r="AT458" s="55" t="n"/>
      <c r="AU458" s="55" t="n"/>
      <c r="AV458" s="55" t="n"/>
      <c r="AW458" s="55" t="n"/>
      <c r="AX458" s="55" t="n"/>
      <c r="AY458" s="55" t="n"/>
      <c r="AZ458" s="55" t="n"/>
      <c r="BA458" s="55" t="n"/>
      <c r="BB458" s="55" t="n"/>
      <c r="BC458" s="55" t="n"/>
    </row>
    <row r="459" ht="11.4" customHeight="1">
      <c r="A459" s="55" t="n"/>
      <c r="B459" s="483" t="n"/>
      <c r="C459" s="55" t="n"/>
      <c r="D459" s="55" t="n"/>
      <c r="E459" s="55" t="n"/>
      <c r="F459" s="55" t="n"/>
      <c r="G459" s="69" t="n"/>
      <c r="H459" s="69" t="n"/>
      <c r="I459" s="55" t="n"/>
      <c r="J459" s="55" t="n"/>
      <c r="K459" s="55" t="n"/>
      <c r="L459" s="55">
        <f>J459-K459</f>
        <v/>
      </c>
      <c r="M459" s="55" t="n"/>
      <c r="N459" s="55">
        <f>P459+Q459+R459+S459</f>
        <v/>
      </c>
      <c r="O459" s="57">
        <f>Q459+V459+Y459+AB459+AE459+AH459+AK459+AN459+AQ459+AT459+AW459+AZ459+BC459</f>
        <v/>
      </c>
      <c r="P459" s="58" t="n"/>
      <c r="Q459" s="59">
        <f>L459-S459-R459-P459</f>
        <v/>
      </c>
      <c r="R459" s="60" t="n"/>
      <c r="S459" s="61" t="n"/>
      <c r="T459" s="55" t="n"/>
      <c r="U459" s="55" t="n"/>
      <c r="V459" s="55" t="n"/>
      <c r="W459" s="55" t="n"/>
      <c r="X459" s="55" t="n"/>
      <c r="Y459" s="55" t="n"/>
      <c r="Z459" s="55" t="n"/>
      <c r="AA459" s="55" t="n"/>
      <c r="AB459" s="55" t="n"/>
      <c r="AC459" s="55" t="n"/>
      <c r="AD459" s="55" t="n"/>
      <c r="AE459" s="55" t="n"/>
      <c r="AF459" s="55" t="n"/>
      <c r="AG459" s="55" t="n"/>
      <c r="AH459" s="55" t="n"/>
      <c r="AI459" s="55" t="n"/>
      <c r="AJ459" s="55" t="n"/>
      <c r="AK459" s="55" t="n"/>
      <c r="AL459" s="55" t="n"/>
      <c r="AM459" s="55" t="n"/>
      <c r="AN459" s="55" t="n"/>
      <c r="AO459" s="55" t="n"/>
      <c r="AP459" s="55" t="n"/>
      <c r="AQ459" s="55" t="n"/>
      <c r="AR459" s="55" t="n"/>
      <c r="AS459" s="55" t="n"/>
      <c r="AT459" s="55" t="n"/>
      <c r="AU459" s="55" t="n"/>
      <c r="AV459" s="55" t="n"/>
      <c r="AW459" s="55" t="n"/>
      <c r="AX459" s="55" t="n"/>
      <c r="AY459" s="55" t="n"/>
      <c r="AZ459" s="55" t="n"/>
      <c r="BA459" s="55" t="n"/>
      <c r="BB459" s="55" t="n"/>
      <c r="BC459" s="55" t="n"/>
    </row>
    <row r="460" ht="11.4" customHeight="1">
      <c r="A460" s="55" t="n"/>
      <c r="B460" s="483" t="n"/>
      <c r="C460" s="55" t="n"/>
      <c r="D460" s="55" t="n"/>
      <c r="E460" s="55" t="n"/>
      <c r="F460" s="55" t="n"/>
      <c r="G460" s="69" t="n"/>
      <c r="H460" s="69" t="n"/>
      <c r="I460" s="55" t="n"/>
      <c r="J460" s="55" t="n"/>
      <c r="K460" s="55" t="n"/>
      <c r="L460" s="55">
        <f>J460-K460</f>
        <v/>
      </c>
      <c r="M460" s="55" t="n"/>
      <c r="N460" s="55">
        <f>P460+Q460+R460+S460</f>
        <v/>
      </c>
      <c r="O460" s="57">
        <f>Q460+V460+Y460+AB460+AE460+AH460+AK460+AN460+AQ460+AT460+AW460+AZ460+BC460</f>
        <v/>
      </c>
      <c r="P460" s="58" t="n"/>
      <c r="Q460" s="59">
        <f>L460-S460-R460-P460</f>
        <v/>
      </c>
      <c r="R460" s="60" t="n"/>
      <c r="S460" s="61" t="n"/>
      <c r="T460" s="55" t="n"/>
      <c r="U460" s="55" t="n"/>
      <c r="V460" s="55" t="n"/>
      <c r="W460" s="55" t="n"/>
      <c r="X460" s="55" t="n"/>
      <c r="Y460" s="55" t="n"/>
      <c r="Z460" s="55" t="n"/>
      <c r="AA460" s="55" t="n"/>
      <c r="AB460" s="55" t="n"/>
      <c r="AC460" s="55" t="n"/>
      <c r="AD460" s="55" t="n"/>
      <c r="AE460" s="55" t="n"/>
      <c r="AF460" s="55" t="n"/>
      <c r="AG460" s="55" t="n"/>
      <c r="AH460" s="55" t="n"/>
      <c r="AI460" s="55" t="n"/>
      <c r="AJ460" s="55" t="n"/>
      <c r="AK460" s="55" t="n"/>
      <c r="AL460" s="55" t="n"/>
      <c r="AM460" s="55" t="n"/>
      <c r="AN460" s="55" t="n"/>
      <c r="AO460" s="55" t="n"/>
      <c r="AP460" s="55" t="n"/>
      <c r="AQ460" s="55" t="n"/>
      <c r="AR460" s="55" t="n"/>
      <c r="AS460" s="55" t="n"/>
      <c r="AT460" s="55" t="n"/>
      <c r="AU460" s="55" t="n"/>
      <c r="AV460" s="55" t="n"/>
      <c r="AW460" s="55" t="n"/>
      <c r="AX460" s="55" t="n"/>
      <c r="AY460" s="55" t="n"/>
      <c r="AZ460" s="55" t="n"/>
      <c r="BA460" s="55" t="n"/>
      <c r="BB460" s="55" t="n"/>
      <c r="BC460" s="55" t="n"/>
    </row>
    <row r="461" ht="11.4" customHeight="1">
      <c r="A461" s="55" t="n"/>
      <c r="B461" s="483" t="n"/>
      <c r="C461" s="55" t="n"/>
      <c r="D461" s="55" t="n"/>
      <c r="E461" s="55" t="n"/>
      <c r="F461" s="55" t="n"/>
      <c r="G461" s="69" t="n"/>
      <c r="H461" s="69" t="n"/>
      <c r="I461" s="55" t="n"/>
      <c r="J461" s="55" t="n"/>
      <c r="K461" s="55" t="n"/>
      <c r="L461" s="55">
        <f>J461-K461</f>
        <v/>
      </c>
      <c r="M461" s="55" t="n"/>
      <c r="N461" s="55">
        <f>P461+Q461+R461+S461</f>
        <v/>
      </c>
      <c r="O461" s="57">
        <f>Q461+V461+Y461+AB461+AE461+AH461+AK461+AN461+AQ461+AT461+AW461+AZ461+BC461</f>
        <v/>
      </c>
      <c r="P461" s="58" t="n"/>
      <c r="Q461" s="59">
        <f>L461-S461-R461-P461</f>
        <v/>
      </c>
      <c r="R461" s="60" t="n"/>
      <c r="S461" s="61" t="n"/>
      <c r="T461" s="55" t="n"/>
      <c r="U461" s="55" t="n"/>
      <c r="V461" s="55" t="n"/>
      <c r="W461" s="55" t="n"/>
      <c r="X461" s="55" t="n"/>
      <c r="Y461" s="55" t="n"/>
      <c r="Z461" s="55" t="n"/>
      <c r="AA461" s="55" t="n"/>
      <c r="AB461" s="55" t="n"/>
      <c r="AC461" s="55" t="n"/>
      <c r="AD461" s="55" t="n"/>
      <c r="AE461" s="55" t="n"/>
      <c r="AF461" s="55" t="n"/>
      <c r="AG461" s="55" t="n"/>
      <c r="AH461" s="55" t="n"/>
      <c r="AI461" s="55" t="n"/>
      <c r="AJ461" s="55" t="n"/>
      <c r="AK461" s="55" t="n"/>
      <c r="AL461" s="55" t="n"/>
      <c r="AM461" s="55" t="n"/>
      <c r="AN461" s="55" t="n"/>
      <c r="AO461" s="55" t="n"/>
      <c r="AP461" s="55" t="n"/>
      <c r="AQ461" s="55" t="n"/>
      <c r="AR461" s="55" t="n"/>
      <c r="AS461" s="55" t="n"/>
      <c r="AT461" s="55" t="n"/>
      <c r="AU461" s="55" t="n"/>
      <c r="AV461" s="55" t="n"/>
      <c r="AW461" s="55" t="n"/>
      <c r="AX461" s="55" t="n"/>
      <c r="AY461" s="55" t="n"/>
      <c r="AZ461" s="55" t="n"/>
      <c r="BA461" s="55" t="n"/>
      <c r="BB461" s="55" t="n"/>
      <c r="BC461" s="55" t="n"/>
    </row>
    <row r="462" ht="11.4" customHeight="1">
      <c r="A462" s="55" t="n"/>
      <c r="B462" s="483" t="n"/>
      <c r="C462" s="55" t="n"/>
      <c r="D462" s="55" t="n"/>
      <c r="E462" s="55" t="n"/>
      <c r="F462" s="55" t="n"/>
      <c r="G462" s="69" t="n"/>
      <c r="H462" s="69" t="n"/>
      <c r="I462" s="55" t="n"/>
      <c r="J462" s="55" t="n"/>
      <c r="K462" s="55" t="n"/>
      <c r="L462" s="55">
        <f>J462-K462</f>
        <v/>
      </c>
      <c r="M462" s="55" t="n"/>
      <c r="N462" s="55">
        <f>P462+Q462+R462+S462</f>
        <v/>
      </c>
      <c r="O462" s="57">
        <f>Q462+V462+Y462+AB462+AE462+AH462+AK462+AN462+AQ462+AT462+AW462+AZ462+BC462</f>
        <v/>
      </c>
      <c r="P462" s="58" t="n"/>
      <c r="Q462" s="59">
        <f>L462-S462-R462-P462</f>
        <v/>
      </c>
      <c r="R462" s="60" t="n"/>
      <c r="S462" s="61" t="n"/>
      <c r="T462" s="55" t="n"/>
      <c r="U462" s="55" t="n"/>
      <c r="V462" s="55" t="n"/>
      <c r="W462" s="55" t="n"/>
      <c r="X462" s="55" t="n"/>
      <c r="Y462" s="55" t="n"/>
      <c r="Z462" s="55" t="n"/>
      <c r="AA462" s="55" t="n"/>
      <c r="AB462" s="55" t="n"/>
      <c r="AC462" s="55" t="n"/>
      <c r="AD462" s="55" t="n"/>
      <c r="AE462" s="55" t="n"/>
      <c r="AF462" s="55" t="n"/>
      <c r="AG462" s="55" t="n"/>
      <c r="AH462" s="55" t="n"/>
      <c r="AI462" s="55" t="n"/>
      <c r="AJ462" s="55" t="n"/>
      <c r="AK462" s="55" t="n"/>
      <c r="AL462" s="55" t="n"/>
      <c r="AM462" s="55" t="n"/>
      <c r="AN462" s="55" t="n"/>
      <c r="AO462" s="55" t="n"/>
      <c r="AP462" s="55" t="n"/>
      <c r="AQ462" s="55" t="n"/>
      <c r="AR462" s="55" t="n"/>
      <c r="AS462" s="55" t="n"/>
      <c r="AT462" s="55" t="n"/>
      <c r="AU462" s="55" t="n"/>
      <c r="AV462" s="55" t="n"/>
      <c r="AW462" s="55" t="n"/>
      <c r="AX462" s="55" t="n"/>
      <c r="AY462" s="55" t="n"/>
      <c r="AZ462" s="55" t="n"/>
      <c r="BA462" s="55" t="n"/>
      <c r="BB462" s="55" t="n"/>
      <c r="BC462" s="55" t="n"/>
    </row>
    <row r="463" ht="11.4" customHeight="1">
      <c r="A463" s="55" t="n"/>
      <c r="B463" s="483" t="n"/>
      <c r="C463" s="55" t="n"/>
      <c r="D463" s="55" t="n"/>
      <c r="E463" s="55" t="n"/>
      <c r="F463" s="55" t="n"/>
      <c r="G463" s="69" t="n"/>
      <c r="H463" s="69" t="n"/>
      <c r="I463" s="55" t="n"/>
      <c r="J463" s="55" t="n"/>
      <c r="K463" s="55" t="n"/>
      <c r="L463" s="55">
        <f>J463-K463</f>
        <v/>
      </c>
      <c r="M463" s="55" t="n"/>
      <c r="N463" s="55">
        <f>P463+Q463+R463+S463</f>
        <v/>
      </c>
      <c r="O463" s="57">
        <f>Q463+V463+Y463+AB463+AE463+AH463+AK463+AN463+AQ463+AT463+AW463+AZ463+BC463</f>
        <v/>
      </c>
      <c r="P463" s="58" t="n"/>
      <c r="Q463" s="59">
        <f>L463-S463-R463-P463</f>
        <v/>
      </c>
      <c r="R463" s="60" t="n"/>
      <c r="S463" s="61" t="n"/>
      <c r="T463" s="55" t="n"/>
      <c r="U463" s="55" t="n"/>
      <c r="V463" s="55" t="n"/>
      <c r="W463" s="55" t="n"/>
      <c r="X463" s="55" t="n"/>
      <c r="Y463" s="55" t="n"/>
      <c r="Z463" s="55" t="n"/>
      <c r="AA463" s="55" t="n"/>
      <c r="AB463" s="55" t="n"/>
      <c r="AC463" s="55" t="n"/>
      <c r="AD463" s="55" t="n"/>
      <c r="AE463" s="55" t="n"/>
      <c r="AF463" s="55" t="n"/>
      <c r="AG463" s="55" t="n"/>
      <c r="AH463" s="55" t="n"/>
      <c r="AI463" s="55" t="n"/>
      <c r="AJ463" s="55" t="n"/>
      <c r="AK463" s="55" t="n"/>
      <c r="AL463" s="55" t="n"/>
      <c r="AM463" s="55" t="n"/>
      <c r="AN463" s="55" t="n"/>
      <c r="AO463" s="55" t="n"/>
      <c r="AP463" s="55" t="n"/>
      <c r="AQ463" s="55" t="n"/>
      <c r="AR463" s="55" t="n"/>
      <c r="AS463" s="55" t="n"/>
      <c r="AT463" s="55" t="n"/>
      <c r="AU463" s="55" t="n"/>
      <c r="AV463" s="55" t="n"/>
      <c r="AW463" s="55" t="n"/>
      <c r="AX463" s="55" t="n"/>
      <c r="AY463" s="55" t="n"/>
      <c r="AZ463" s="55" t="n"/>
      <c r="BA463" s="55" t="n"/>
      <c r="BB463" s="55" t="n"/>
      <c r="BC463" s="55" t="n"/>
    </row>
    <row r="464" ht="11.4" customHeight="1">
      <c r="A464" s="55" t="n"/>
      <c r="B464" s="483" t="n"/>
      <c r="C464" s="55" t="n"/>
      <c r="D464" s="55" t="n"/>
      <c r="E464" s="55" t="n"/>
      <c r="F464" s="55" t="n"/>
      <c r="G464" s="69" t="n"/>
      <c r="H464" s="69" t="n"/>
      <c r="I464" s="55" t="n"/>
      <c r="J464" s="55" t="n"/>
      <c r="K464" s="55" t="n"/>
      <c r="L464" s="55">
        <f>J464-K464</f>
        <v/>
      </c>
      <c r="M464" s="55" t="n"/>
      <c r="N464" s="55">
        <f>P464+Q464+R464+S464</f>
        <v/>
      </c>
      <c r="O464" s="57">
        <f>Q464+V464+Y464+AB464+AE464+AH464+AK464+AN464+AQ464+AT464+AW464+AZ464+BC464</f>
        <v/>
      </c>
      <c r="P464" s="58" t="n"/>
      <c r="Q464" s="59">
        <f>L464-S464-R464-P464</f>
        <v/>
      </c>
      <c r="R464" s="60" t="n"/>
      <c r="S464" s="61" t="n"/>
      <c r="T464" s="55" t="n"/>
      <c r="U464" s="55" t="n"/>
      <c r="V464" s="55" t="n"/>
      <c r="W464" s="55" t="n"/>
      <c r="X464" s="55" t="n"/>
      <c r="Y464" s="55" t="n"/>
      <c r="Z464" s="55" t="n"/>
      <c r="AA464" s="55" t="n"/>
      <c r="AB464" s="55" t="n"/>
      <c r="AC464" s="55" t="n"/>
      <c r="AD464" s="55" t="n"/>
      <c r="AE464" s="55" t="n"/>
      <c r="AF464" s="55" t="n"/>
      <c r="AG464" s="55" t="n"/>
      <c r="AH464" s="55" t="n"/>
      <c r="AI464" s="55" t="n"/>
      <c r="AJ464" s="55" t="n"/>
      <c r="AK464" s="55" t="n"/>
      <c r="AL464" s="55" t="n"/>
      <c r="AM464" s="55" t="n"/>
      <c r="AN464" s="55" t="n"/>
      <c r="AO464" s="55" t="n"/>
      <c r="AP464" s="55" t="n"/>
      <c r="AQ464" s="55" t="n"/>
      <c r="AR464" s="55" t="n"/>
      <c r="AS464" s="55" t="n"/>
      <c r="AT464" s="55" t="n"/>
      <c r="AU464" s="55" t="n"/>
      <c r="AV464" s="55" t="n"/>
      <c r="AW464" s="55" t="n"/>
      <c r="AX464" s="55" t="n"/>
      <c r="AY464" s="55" t="n"/>
      <c r="AZ464" s="55" t="n"/>
      <c r="BA464" s="55" t="n"/>
      <c r="BB464" s="55" t="n"/>
      <c r="BC464" s="55" t="n"/>
    </row>
    <row r="465" ht="11.4" customHeight="1">
      <c r="A465" s="55" t="n"/>
      <c r="B465" s="483" t="n"/>
      <c r="C465" s="55" t="n"/>
      <c r="D465" s="55" t="n"/>
      <c r="E465" s="55" t="n"/>
      <c r="F465" s="55" t="n"/>
      <c r="G465" s="69" t="n"/>
      <c r="H465" s="69" t="n"/>
      <c r="I465" s="55" t="n"/>
      <c r="J465" s="55" t="n"/>
      <c r="K465" s="55" t="n"/>
      <c r="L465" s="55">
        <f>J465-K465</f>
        <v/>
      </c>
      <c r="M465" s="55" t="n"/>
      <c r="N465" s="55">
        <f>P465+Q465+R465+S465</f>
        <v/>
      </c>
      <c r="O465" s="57">
        <f>Q465+V465+Y465+AB465+AE465+AH465+AK465+AN465+AQ465+AT465+AW465+AZ465+BC465</f>
        <v/>
      </c>
      <c r="P465" s="58" t="n"/>
      <c r="Q465" s="59">
        <f>L465-S465-R465-P465</f>
        <v/>
      </c>
      <c r="R465" s="60" t="n"/>
      <c r="S465" s="61" t="n"/>
      <c r="T465" s="55" t="n"/>
      <c r="U465" s="55" t="n"/>
      <c r="V465" s="55" t="n"/>
      <c r="W465" s="55" t="n"/>
      <c r="X465" s="55" t="n"/>
      <c r="Y465" s="55" t="n"/>
      <c r="Z465" s="55" t="n"/>
      <c r="AA465" s="55" t="n"/>
      <c r="AB465" s="55" t="n"/>
      <c r="AC465" s="55" t="n"/>
      <c r="AD465" s="55" t="n"/>
      <c r="AE465" s="55" t="n"/>
      <c r="AF465" s="55" t="n"/>
      <c r="AG465" s="55" t="n"/>
      <c r="AH465" s="55" t="n"/>
      <c r="AI465" s="55" t="n"/>
      <c r="AJ465" s="55" t="n"/>
      <c r="AK465" s="55" t="n"/>
      <c r="AL465" s="55" t="n"/>
      <c r="AM465" s="55" t="n"/>
      <c r="AN465" s="55" t="n"/>
      <c r="AO465" s="55" t="n"/>
      <c r="AP465" s="55" t="n"/>
      <c r="AQ465" s="55" t="n"/>
      <c r="AR465" s="55" t="n"/>
      <c r="AS465" s="55" t="n"/>
      <c r="AT465" s="55" t="n"/>
      <c r="AU465" s="55" t="n"/>
      <c r="AV465" s="55" t="n"/>
      <c r="AW465" s="55" t="n"/>
      <c r="AX465" s="55" t="n"/>
      <c r="AY465" s="55" t="n"/>
      <c r="AZ465" s="55" t="n"/>
      <c r="BA465" s="55" t="n"/>
      <c r="BB465" s="55" t="n"/>
      <c r="BC465" s="55" t="n"/>
    </row>
    <row r="466" ht="11.4" customHeight="1">
      <c r="A466" s="55" t="n"/>
      <c r="B466" s="483" t="n"/>
      <c r="C466" s="55" t="n"/>
      <c r="D466" s="55" t="n"/>
      <c r="E466" s="55" t="n"/>
      <c r="F466" s="55" t="n"/>
      <c r="G466" s="69" t="n"/>
      <c r="H466" s="69" t="n"/>
      <c r="I466" s="55" t="n"/>
      <c r="J466" s="55" t="n"/>
      <c r="K466" s="55" t="n"/>
      <c r="L466" s="55">
        <f>J466-K466</f>
        <v/>
      </c>
      <c r="M466" s="55" t="n"/>
      <c r="N466" s="55">
        <f>P466+Q466+R466+S466</f>
        <v/>
      </c>
      <c r="O466" s="57">
        <f>Q466+V466+Y466+AB466+AE466+AH466+AK466+AN466+AQ466+AT466+AW466+AZ466+BC466</f>
        <v/>
      </c>
      <c r="P466" s="58" t="n"/>
      <c r="Q466" s="59">
        <f>L466-S466-R466-P466</f>
        <v/>
      </c>
      <c r="R466" s="60" t="n"/>
      <c r="S466" s="61" t="n"/>
      <c r="T466" s="55" t="n"/>
      <c r="U466" s="55" t="n"/>
      <c r="V466" s="55" t="n"/>
      <c r="W466" s="55" t="n"/>
      <c r="X466" s="55" t="n"/>
      <c r="Y466" s="55" t="n"/>
      <c r="Z466" s="55" t="n"/>
      <c r="AA466" s="55" t="n"/>
      <c r="AB466" s="55" t="n"/>
      <c r="AC466" s="55" t="n"/>
      <c r="AD466" s="55" t="n"/>
      <c r="AE466" s="55" t="n"/>
      <c r="AF466" s="55" t="n"/>
      <c r="AG466" s="55" t="n"/>
      <c r="AH466" s="55" t="n"/>
      <c r="AI466" s="55" t="n"/>
      <c r="AJ466" s="55" t="n"/>
      <c r="AK466" s="55" t="n"/>
      <c r="AL466" s="55" t="n"/>
      <c r="AM466" s="55" t="n"/>
      <c r="AN466" s="55" t="n"/>
      <c r="AO466" s="55" t="n"/>
      <c r="AP466" s="55" t="n"/>
      <c r="AQ466" s="55" t="n"/>
      <c r="AR466" s="55" t="n"/>
      <c r="AS466" s="55" t="n"/>
      <c r="AT466" s="55" t="n"/>
      <c r="AU466" s="55" t="n"/>
      <c r="AV466" s="55" t="n"/>
      <c r="AW466" s="55" t="n"/>
      <c r="AX466" s="55" t="n"/>
      <c r="AY466" s="55" t="n"/>
      <c r="AZ466" s="55" t="n"/>
      <c r="BA466" s="55" t="n"/>
      <c r="BB466" s="55" t="n"/>
      <c r="BC466" s="55" t="n"/>
    </row>
    <row r="467" ht="11.4" customHeight="1">
      <c r="A467" s="55" t="n"/>
      <c r="B467" s="483" t="n"/>
      <c r="C467" s="55" t="n"/>
      <c r="D467" s="55" t="n"/>
      <c r="E467" s="55" t="n"/>
      <c r="F467" s="55" t="n"/>
      <c r="G467" s="69" t="n"/>
      <c r="H467" s="69" t="n"/>
      <c r="I467" s="55" t="n"/>
      <c r="J467" s="55" t="n"/>
      <c r="K467" s="55" t="n"/>
      <c r="L467" s="55">
        <f>J467-K467</f>
        <v/>
      </c>
      <c r="M467" s="55" t="n"/>
      <c r="N467" s="55">
        <f>P467+Q467+R467+S467</f>
        <v/>
      </c>
      <c r="O467" s="57">
        <f>Q467+V467+Y467+AB467+AE467+AH467+AK467+AN467+AQ467+AT467+AW467+AZ467+BC467</f>
        <v/>
      </c>
      <c r="P467" s="58" t="n"/>
      <c r="Q467" s="59">
        <f>L467-S467-R467-P467</f>
        <v/>
      </c>
      <c r="R467" s="60" t="n"/>
      <c r="S467" s="61" t="n"/>
      <c r="T467" s="55" t="n"/>
      <c r="U467" s="55" t="n"/>
      <c r="V467" s="55" t="n"/>
      <c r="W467" s="55" t="n"/>
      <c r="X467" s="55" t="n"/>
      <c r="Y467" s="55" t="n"/>
      <c r="Z467" s="55" t="n"/>
      <c r="AA467" s="55" t="n"/>
      <c r="AB467" s="55" t="n"/>
      <c r="AC467" s="55" t="n"/>
      <c r="AD467" s="55" t="n"/>
      <c r="AE467" s="55" t="n"/>
      <c r="AF467" s="55" t="n"/>
      <c r="AG467" s="55" t="n"/>
      <c r="AH467" s="55" t="n"/>
      <c r="AI467" s="55" t="n"/>
      <c r="AJ467" s="55" t="n"/>
      <c r="AK467" s="55" t="n"/>
      <c r="AL467" s="55" t="n"/>
      <c r="AM467" s="55" t="n"/>
      <c r="AN467" s="55" t="n"/>
      <c r="AO467" s="55" t="n"/>
      <c r="AP467" s="55" t="n"/>
      <c r="AQ467" s="55" t="n"/>
      <c r="AR467" s="55" t="n"/>
      <c r="AS467" s="55" t="n"/>
      <c r="AT467" s="55" t="n"/>
      <c r="AU467" s="55" t="n"/>
      <c r="AV467" s="55" t="n"/>
      <c r="AW467" s="55" t="n"/>
      <c r="AX467" s="55" t="n"/>
      <c r="AY467" s="55" t="n"/>
      <c r="AZ467" s="55" t="n"/>
      <c r="BA467" s="55" t="n"/>
      <c r="BB467" s="55" t="n"/>
      <c r="BC467" s="55" t="n"/>
    </row>
    <row r="468" ht="11.4" customHeight="1">
      <c r="A468" s="55" t="n"/>
      <c r="B468" s="483" t="n"/>
      <c r="C468" s="55" t="n"/>
      <c r="D468" s="55" t="n"/>
      <c r="E468" s="55" t="n"/>
      <c r="F468" s="55" t="n"/>
      <c r="G468" s="69" t="n"/>
      <c r="H468" s="69" t="n"/>
      <c r="I468" s="55" t="n"/>
      <c r="J468" s="55" t="n"/>
      <c r="K468" s="55" t="n"/>
      <c r="L468" s="55">
        <f>J468-K468</f>
        <v/>
      </c>
      <c r="M468" s="55" t="n"/>
      <c r="N468" s="55">
        <f>P468+Q468+R468+S468</f>
        <v/>
      </c>
      <c r="O468" s="57">
        <f>Q468+V468+Y468+AB468+AE468+AH468+AK468+AN468+AQ468+AT468+AW468+AZ468+BC468</f>
        <v/>
      </c>
      <c r="P468" s="58" t="n"/>
      <c r="Q468" s="59">
        <f>L468-S468-R468-P468</f>
        <v/>
      </c>
      <c r="R468" s="60" t="n"/>
      <c r="S468" s="61" t="n"/>
      <c r="T468" s="55" t="n"/>
      <c r="U468" s="55" t="n"/>
      <c r="V468" s="55" t="n"/>
      <c r="W468" s="55" t="n"/>
      <c r="X468" s="55" t="n"/>
      <c r="Y468" s="55" t="n"/>
      <c r="Z468" s="55" t="n"/>
      <c r="AA468" s="55" t="n"/>
      <c r="AB468" s="55" t="n"/>
      <c r="AC468" s="55" t="n"/>
      <c r="AD468" s="55" t="n"/>
      <c r="AE468" s="55" t="n"/>
      <c r="AF468" s="55" t="n"/>
      <c r="AG468" s="55" t="n"/>
      <c r="AH468" s="55" t="n"/>
      <c r="AI468" s="55" t="n"/>
      <c r="AJ468" s="55" t="n"/>
      <c r="AK468" s="55" t="n"/>
      <c r="AL468" s="55" t="n"/>
      <c r="AM468" s="55" t="n"/>
      <c r="AN468" s="55" t="n"/>
      <c r="AO468" s="55" t="n"/>
      <c r="AP468" s="55" t="n"/>
      <c r="AQ468" s="55" t="n"/>
      <c r="AR468" s="55" t="n"/>
      <c r="AS468" s="55" t="n"/>
      <c r="AT468" s="55" t="n"/>
      <c r="AU468" s="55" t="n"/>
      <c r="AV468" s="55" t="n"/>
      <c r="AW468" s="55" t="n"/>
      <c r="AX468" s="55" t="n"/>
      <c r="AY468" s="55" t="n"/>
      <c r="AZ468" s="55" t="n"/>
      <c r="BA468" s="55" t="n"/>
      <c r="BB468" s="55" t="n"/>
      <c r="BC468" s="55" t="n"/>
    </row>
    <row r="469" ht="11.4" customHeight="1">
      <c r="A469" s="55" t="n"/>
      <c r="B469" s="483" t="n"/>
      <c r="C469" s="55" t="n"/>
      <c r="D469" s="55" t="n"/>
      <c r="E469" s="55" t="n"/>
      <c r="F469" s="55" t="n"/>
      <c r="G469" s="69" t="n"/>
      <c r="H469" s="69" t="n"/>
      <c r="I469" s="55" t="n"/>
      <c r="J469" s="55" t="n"/>
      <c r="K469" s="55" t="n"/>
      <c r="L469" s="55">
        <f>J469-K469</f>
        <v/>
      </c>
      <c r="M469" s="55" t="n"/>
      <c r="N469" s="55">
        <f>P469+Q469+R469+S469</f>
        <v/>
      </c>
      <c r="O469" s="57">
        <f>Q469+V469+Y469+AB469+AE469+AH469+AK469+AN469+AQ469+AT469+AW469+AZ469+BC469</f>
        <v/>
      </c>
      <c r="P469" s="58" t="n"/>
      <c r="Q469" s="59">
        <f>L469-S469-R469-P469</f>
        <v/>
      </c>
      <c r="R469" s="60" t="n"/>
      <c r="S469" s="61" t="n"/>
      <c r="T469" s="55" t="n"/>
      <c r="U469" s="55" t="n"/>
      <c r="V469" s="55" t="n"/>
      <c r="W469" s="55" t="n"/>
      <c r="X469" s="55" t="n"/>
      <c r="Y469" s="55" t="n"/>
      <c r="Z469" s="55" t="n"/>
      <c r="AA469" s="55" t="n"/>
      <c r="AB469" s="55" t="n"/>
      <c r="AC469" s="55" t="n"/>
      <c r="AD469" s="55" t="n"/>
      <c r="AE469" s="55" t="n"/>
      <c r="AF469" s="55" t="n"/>
      <c r="AG469" s="55" t="n"/>
      <c r="AH469" s="55" t="n"/>
      <c r="AI469" s="55" t="n"/>
      <c r="AJ469" s="55" t="n"/>
      <c r="AK469" s="55" t="n"/>
      <c r="AL469" s="55" t="n"/>
      <c r="AM469" s="55" t="n"/>
      <c r="AN469" s="55" t="n"/>
      <c r="AO469" s="55" t="n"/>
      <c r="AP469" s="55" t="n"/>
      <c r="AQ469" s="55" t="n"/>
      <c r="AR469" s="55" t="n"/>
      <c r="AS469" s="55" t="n"/>
      <c r="AT469" s="55" t="n"/>
      <c r="AU469" s="55" t="n"/>
      <c r="AV469" s="55" t="n"/>
      <c r="AW469" s="55" t="n"/>
      <c r="AX469" s="55" t="n"/>
      <c r="AY469" s="55" t="n"/>
      <c r="AZ469" s="55" t="n"/>
      <c r="BA469" s="55" t="n"/>
      <c r="BB469" s="55" t="n"/>
      <c r="BC469" s="55" t="n"/>
    </row>
    <row r="470" ht="11.4" customHeight="1">
      <c r="A470" s="55" t="n"/>
      <c r="B470" s="483" t="n"/>
      <c r="C470" s="55" t="n"/>
      <c r="D470" s="55" t="n"/>
      <c r="E470" s="55" t="n"/>
      <c r="F470" s="55" t="n"/>
      <c r="G470" s="69" t="n"/>
      <c r="H470" s="69" t="n"/>
      <c r="I470" s="55" t="n"/>
      <c r="J470" s="55" t="n"/>
      <c r="K470" s="55" t="n"/>
      <c r="L470" s="55">
        <f>J470-K470</f>
        <v/>
      </c>
      <c r="M470" s="55" t="n"/>
      <c r="N470" s="55">
        <f>P470+Q470+R470+S470</f>
        <v/>
      </c>
      <c r="O470" s="57">
        <f>Q470+V470+Y470+AB470+AE470+AH470+AK470+AN470+AQ470+AT470+AW470+AZ470+BC470</f>
        <v/>
      </c>
      <c r="P470" s="58" t="n"/>
      <c r="Q470" s="59">
        <f>L470-S470-R470-P470</f>
        <v/>
      </c>
      <c r="R470" s="60" t="n"/>
      <c r="S470" s="61" t="n"/>
      <c r="T470" s="55" t="n"/>
      <c r="U470" s="55" t="n"/>
      <c r="V470" s="55" t="n"/>
      <c r="W470" s="55" t="n"/>
      <c r="X470" s="55" t="n"/>
      <c r="Y470" s="55" t="n"/>
      <c r="Z470" s="55" t="n"/>
      <c r="AA470" s="55" t="n"/>
      <c r="AB470" s="55" t="n"/>
      <c r="AC470" s="55" t="n"/>
      <c r="AD470" s="55" t="n"/>
      <c r="AE470" s="55" t="n"/>
      <c r="AF470" s="55" t="n"/>
      <c r="AG470" s="55" t="n"/>
      <c r="AH470" s="55" t="n"/>
      <c r="AI470" s="55" t="n"/>
      <c r="AJ470" s="55" t="n"/>
      <c r="AK470" s="55" t="n"/>
      <c r="AL470" s="55" t="n"/>
      <c r="AM470" s="55" t="n"/>
      <c r="AN470" s="55" t="n"/>
      <c r="AO470" s="55" t="n"/>
      <c r="AP470" s="55" t="n"/>
      <c r="AQ470" s="55" t="n"/>
      <c r="AR470" s="55" t="n"/>
      <c r="AS470" s="55" t="n"/>
      <c r="AT470" s="55" t="n"/>
      <c r="AU470" s="55" t="n"/>
      <c r="AV470" s="55" t="n"/>
      <c r="AW470" s="55" t="n"/>
      <c r="AX470" s="55" t="n"/>
      <c r="AY470" s="55" t="n"/>
      <c r="AZ470" s="55" t="n"/>
      <c r="BA470" s="55" t="n"/>
      <c r="BB470" s="55" t="n"/>
      <c r="BC470" s="55" t="n"/>
    </row>
    <row r="471" ht="11.4" customHeight="1">
      <c r="A471" s="55" t="n"/>
      <c r="B471" s="483" t="n"/>
      <c r="C471" s="55" t="n"/>
      <c r="D471" s="55" t="n"/>
      <c r="E471" s="55" t="n"/>
      <c r="F471" s="55" t="n"/>
      <c r="G471" s="69" t="n"/>
      <c r="H471" s="69" t="n"/>
      <c r="I471" s="55" t="n"/>
      <c r="J471" s="55" t="n"/>
      <c r="K471" s="55" t="n"/>
      <c r="L471" s="55">
        <f>J471-K471</f>
        <v/>
      </c>
      <c r="M471" s="55" t="n"/>
      <c r="N471" s="55">
        <f>P471+Q471+R471+S471</f>
        <v/>
      </c>
      <c r="O471" s="57">
        <f>Q471+V471+Y471+AB471+AE471+AH471+AK471+AN471+AQ471+AT471+AW471+AZ471+BC471</f>
        <v/>
      </c>
      <c r="P471" s="58" t="n"/>
      <c r="Q471" s="59">
        <f>L471-S471-R471-P471</f>
        <v/>
      </c>
      <c r="R471" s="60" t="n"/>
      <c r="S471" s="61" t="n"/>
      <c r="T471" s="55" t="n"/>
      <c r="U471" s="55" t="n"/>
      <c r="V471" s="55" t="n"/>
      <c r="W471" s="55" t="n"/>
      <c r="X471" s="55" t="n"/>
      <c r="Y471" s="55" t="n"/>
      <c r="Z471" s="55" t="n"/>
      <c r="AA471" s="55" t="n"/>
      <c r="AB471" s="55" t="n"/>
      <c r="AC471" s="55" t="n"/>
      <c r="AD471" s="55" t="n"/>
      <c r="AE471" s="55" t="n"/>
      <c r="AF471" s="55" t="n"/>
      <c r="AG471" s="55" t="n"/>
      <c r="AH471" s="55" t="n"/>
      <c r="AI471" s="55" t="n"/>
      <c r="AJ471" s="55" t="n"/>
      <c r="AK471" s="55" t="n"/>
      <c r="AL471" s="55" t="n"/>
      <c r="AM471" s="55" t="n"/>
      <c r="AN471" s="55" t="n"/>
      <c r="AO471" s="55" t="n"/>
      <c r="AP471" s="55" t="n"/>
      <c r="AQ471" s="55" t="n"/>
      <c r="AR471" s="55" t="n"/>
      <c r="AS471" s="55" t="n"/>
      <c r="AT471" s="55" t="n"/>
      <c r="AU471" s="55" t="n"/>
      <c r="AV471" s="55" t="n"/>
      <c r="AW471" s="55" t="n"/>
      <c r="AX471" s="55" t="n"/>
      <c r="AY471" s="55" t="n"/>
      <c r="AZ471" s="55" t="n"/>
      <c r="BA471" s="55" t="n"/>
      <c r="BB471" s="55" t="n"/>
      <c r="BC471" s="55" t="n"/>
    </row>
    <row r="472" ht="11.4" customHeight="1">
      <c r="A472" s="55" t="n"/>
      <c r="B472" s="483" t="n"/>
      <c r="C472" s="55" t="n"/>
      <c r="D472" s="55" t="n"/>
      <c r="E472" s="55" t="n"/>
      <c r="F472" s="55" t="n"/>
      <c r="G472" s="69" t="n"/>
      <c r="H472" s="69" t="n"/>
      <c r="I472" s="55" t="n"/>
      <c r="J472" s="55" t="n"/>
      <c r="K472" s="55" t="n"/>
      <c r="L472" s="55">
        <f>J472-K472</f>
        <v/>
      </c>
      <c r="M472" s="55" t="n"/>
      <c r="N472" s="55">
        <f>P472+Q472+R472+S472</f>
        <v/>
      </c>
      <c r="O472" s="57">
        <f>Q472+V472+Y472+AB472+AE472+AH472+AK472+AN472+AQ472+AT472+AW472+AZ472+BC472</f>
        <v/>
      </c>
      <c r="P472" s="58" t="n"/>
      <c r="Q472" s="59">
        <f>L472-S472-R472-P472</f>
        <v/>
      </c>
      <c r="R472" s="60" t="n"/>
      <c r="S472" s="61" t="n"/>
      <c r="T472" s="55" t="n"/>
      <c r="U472" s="55" t="n"/>
      <c r="V472" s="55" t="n"/>
      <c r="W472" s="55" t="n"/>
      <c r="X472" s="55" t="n"/>
      <c r="Y472" s="55" t="n"/>
      <c r="Z472" s="55" t="n"/>
      <c r="AA472" s="55" t="n"/>
      <c r="AB472" s="55" t="n"/>
      <c r="AC472" s="55" t="n"/>
      <c r="AD472" s="55" t="n"/>
      <c r="AE472" s="55" t="n"/>
      <c r="AF472" s="55" t="n"/>
      <c r="AG472" s="55" t="n"/>
      <c r="AH472" s="55" t="n"/>
      <c r="AI472" s="55" t="n"/>
      <c r="AJ472" s="55" t="n"/>
      <c r="AK472" s="55" t="n"/>
      <c r="AL472" s="55" t="n"/>
      <c r="AM472" s="55" t="n"/>
      <c r="AN472" s="55" t="n"/>
      <c r="AO472" s="55" t="n"/>
      <c r="AP472" s="55" t="n"/>
      <c r="AQ472" s="55" t="n"/>
      <c r="AR472" s="55" t="n"/>
      <c r="AS472" s="55" t="n"/>
      <c r="AT472" s="55" t="n"/>
      <c r="AU472" s="55" t="n"/>
      <c r="AV472" s="55" t="n"/>
      <c r="AW472" s="55" t="n"/>
      <c r="AX472" s="55" t="n"/>
      <c r="AY472" s="55" t="n"/>
      <c r="AZ472" s="55" t="n"/>
      <c r="BA472" s="55" t="n"/>
      <c r="BB472" s="55" t="n"/>
      <c r="BC472" s="55" t="n"/>
    </row>
    <row r="473" ht="11.4" customHeight="1">
      <c r="A473" s="55" t="n"/>
      <c r="B473" s="483" t="n"/>
      <c r="C473" s="55" t="n"/>
      <c r="D473" s="55" t="n"/>
      <c r="E473" s="55" t="n"/>
      <c r="F473" s="55" t="n"/>
      <c r="G473" s="69" t="n"/>
      <c r="H473" s="69" t="n"/>
      <c r="I473" s="55" t="n"/>
      <c r="J473" s="55" t="n"/>
      <c r="K473" s="55" t="n"/>
      <c r="L473" s="55">
        <f>J473-K473</f>
        <v/>
      </c>
      <c r="M473" s="55" t="n"/>
      <c r="N473" s="55">
        <f>P473+Q473+R473+S473</f>
        <v/>
      </c>
      <c r="O473" s="57">
        <f>Q473+V473+Y473+AB473+AE473+AH473+AK473+AN473+AQ473+AT473+AW473+AZ473+BC473</f>
        <v/>
      </c>
      <c r="P473" s="58" t="n"/>
      <c r="Q473" s="59">
        <f>L473-S473-R473-P473</f>
        <v/>
      </c>
      <c r="R473" s="60" t="n"/>
      <c r="S473" s="61" t="n"/>
      <c r="T473" s="55" t="n"/>
      <c r="U473" s="55" t="n"/>
      <c r="V473" s="55" t="n"/>
      <c r="W473" s="55" t="n"/>
      <c r="X473" s="55" t="n"/>
      <c r="Y473" s="55" t="n"/>
      <c r="Z473" s="55" t="n"/>
      <c r="AA473" s="55" t="n"/>
      <c r="AB473" s="55" t="n"/>
      <c r="AC473" s="55" t="n"/>
      <c r="AD473" s="55" t="n"/>
      <c r="AE473" s="55" t="n"/>
      <c r="AF473" s="55" t="n"/>
      <c r="AG473" s="55" t="n"/>
      <c r="AH473" s="55" t="n"/>
      <c r="AI473" s="55" t="n"/>
      <c r="AJ473" s="55" t="n"/>
      <c r="AK473" s="55" t="n"/>
      <c r="AL473" s="55" t="n"/>
      <c r="AM473" s="55" t="n"/>
      <c r="AN473" s="55" t="n"/>
      <c r="AO473" s="55" t="n"/>
      <c r="AP473" s="55" t="n"/>
      <c r="AQ473" s="55" t="n"/>
      <c r="AR473" s="55" t="n"/>
      <c r="AS473" s="55" t="n"/>
      <c r="AT473" s="55" t="n"/>
      <c r="AU473" s="55" t="n"/>
      <c r="AV473" s="55" t="n"/>
      <c r="AW473" s="55" t="n"/>
      <c r="AX473" s="55" t="n"/>
      <c r="AY473" s="55" t="n"/>
      <c r="AZ473" s="55" t="n"/>
      <c r="BA473" s="55" t="n"/>
      <c r="BB473" s="55" t="n"/>
      <c r="BC473" s="55" t="n"/>
    </row>
    <row r="474" ht="11.4" customHeight="1">
      <c r="A474" s="55" t="n"/>
      <c r="B474" s="483" t="n"/>
      <c r="C474" s="55" t="n"/>
      <c r="D474" s="55" t="n"/>
      <c r="E474" s="55" t="n"/>
      <c r="F474" s="55" t="n"/>
      <c r="G474" s="69" t="n"/>
      <c r="H474" s="69" t="n"/>
      <c r="I474" s="55" t="n"/>
      <c r="J474" s="55" t="n"/>
      <c r="K474" s="55" t="n"/>
      <c r="L474" s="55">
        <f>J474-K474</f>
        <v/>
      </c>
      <c r="M474" s="55" t="n"/>
      <c r="N474" s="55">
        <f>P474+Q474+R474+S474</f>
        <v/>
      </c>
      <c r="O474" s="57">
        <f>Q474+V474+Y474+AB474+AE474+AH474+AK474+AN474+AQ474+AT474+AW474+AZ474+BC474</f>
        <v/>
      </c>
      <c r="P474" s="58" t="n"/>
      <c r="Q474" s="59">
        <f>L474-S474-R474-P474</f>
        <v/>
      </c>
      <c r="R474" s="60" t="n"/>
      <c r="S474" s="61" t="n"/>
      <c r="T474" s="55" t="n"/>
      <c r="U474" s="55" t="n"/>
      <c r="V474" s="55" t="n"/>
      <c r="W474" s="55" t="n"/>
      <c r="X474" s="55" t="n"/>
      <c r="Y474" s="55" t="n"/>
      <c r="Z474" s="55" t="n"/>
      <c r="AA474" s="55" t="n"/>
      <c r="AB474" s="55" t="n"/>
      <c r="AC474" s="55" t="n"/>
      <c r="AD474" s="55" t="n"/>
      <c r="AE474" s="55" t="n"/>
      <c r="AF474" s="55" t="n"/>
      <c r="AG474" s="55" t="n"/>
      <c r="AH474" s="55" t="n"/>
      <c r="AI474" s="55" t="n"/>
      <c r="AJ474" s="55" t="n"/>
      <c r="AK474" s="55" t="n"/>
      <c r="AL474" s="55" t="n"/>
      <c r="AM474" s="55" t="n"/>
      <c r="AN474" s="55" t="n"/>
      <c r="AO474" s="55" t="n"/>
      <c r="AP474" s="55" t="n"/>
      <c r="AQ474" s="55" t="n"/>
      <c r="AR474" s="55" t="n"/>
      <c r="AS474" s="55" t="n"/>
      <c r="AT474" s="55" t="n"/>
      <c r="AU474" s="55" t="n"/>
      <c r="AV474" s="55" t="n"/>
      <c r="AW474" s="55" t="n"/>
      <c r="AX474" s="55" t="n"/>
      <c r="AY474" s="55" t="n"/>
      <c r="AZ474" s="55" t="n"/>
      <c r="BA474" s="55" t="n"/>
      <c r="BB474" s="55" t="n"/>
      <c r="BC474" s="55" t="n"/>
    </row>
    <row r="475" ht="11.4" customHeight="1">
      <c r="A475" s="55" t="n"/>
      <c r="B475" s="483" t="n"/>
      <c r="C475" s="55" t="n"/>
      <c r="D475" s="55" t="n"/>
      <c r="E475" s="55" t="n"/>
      <c r="F475" s="55" t="n"/>
      <c r="G475" s="69" t="n"/>
      <c r="H475" s="69" t="n"/>
      <c r="I475" s="55" t="n"/>
      <c r="J475" s="55" t="n"/>
      <c r="K475" s="55" t="n"/>
      <c r="L475" s="55">
        <f>J475-K475</f>
        <v/>
      </c>
      <c r="M475" s="55" t="n"/>
      <c r="N475" s="55">
        <f>P475+Q475+R475+S475</f>
        <v/>
      </c>
      <c r="O475" s="57">
        <f>Q475+V475+Y475+AB475+AE475+AH475+AK475+AN475+AQ475+AT475+AW475+AZ475+BC475</f>
        <v/>
      </c>
      <c r="P475" s="58" t="n"/>
      <c r="Q475" s="59">
        <f>L475-S475-R475-P475</f>
        <v/>
      </c>
      <c r="R475" s="60" t="n"/>
      <c r="S475" s="61" t="n"/>
      <c r="T475" s="55" t="n"/>
      <c r="U475" s="55" t="n"/>
      <c r="V475" s="55" t="n"/>
      <c r="W475" s="55" t="n"/>
      <c r="X475" s="55" t="n"/>
      <c r="Y475" s="55" t="n"/>
      <c r="Z475" s="55" t="n"/>
      <c r="AA475" s="55" t="n"/>
      <c r="AB475" s="55" t="n"/>
      <c r="AC475" s="55" t="n"/>
      <c r="AD475" s="55" t="n"/>
      <c r="AE475" s="55" t="n"/>
      <c r="AF475" s="55" t="n"/>
      <c r="AG475" s="55" t="n"/>
      <c r="AH475" s="55" t="n"/>
      <c r="AI475" s="55" t="n"/>
      <c r="AJ475" s="55" t="n"/>
      <c r="AK475" s="55" t="n"/>
      <c r="AL475" s="55" t="n"/>
      <c r="AM475" s="55" t="n"/>
      <c r="AN475" s="55" t="n"/>
      <c r="AO475" s="55" t="n"/>
      <c r="AP475" s="55" t="n"/>
      <c r="AQ475" s="55" t="n"/>
      <c r="AR475" s="55" t="n"/>
      <c r="AS475" s="55" t="n"/>
      <c r="AT475" s="55" t="n"/>
      <c r="AU475" s="55" t="n"/>
      <c r="AV475" s="55" t="n"/>
      <c r="AW475" s="55" t="n"/>
      <c r="AX475" s="55" t="n"/>
      <c r="AY475" s="55" t="n"/>
      <c r="AZ475" s="55" t="n"/>
      <c r="BA475" s="55" t="n"/>
      <c r="BB475" s="55" t="n"/>
      <c r="BC475" s="55" t="n"/>
    </row>
    <row r="476" ht="11.4" customHeight="1">
      <c r="A476" s="55" t="n"/>
      <c r="B476" s="483" t="n"/>
      <c r="C476" s="55" t="n"/>
      <c r="D476" s="55" t="n"/>
      <c r="E476" s="55" t="n"/>
      <c r="F476" s="55" t="n"/>
      <c r="G476" s="69" t="n"/>
      <c r="H476" s="69" t="n"/>
      <c r="I476" s="55" t="n"/>
      <c r="J476" s="55" t="n"/>
      <c r="K476" s="55" t="n"/>
      <c r="L476" s="55">
        <f>J476-K476</f>
        <v/>
      </c>
      <c r="M476" s="55" t="n"/>
      <c r="N476" s="55">
        <f>P476+Q476+R476+S476</f>
        <v/>
      </c>
      <c r="O476" s="57">
        <f>Q476+V476+Y476+AB476+AE476+AH476+AK476+AN476+AQ476+AT476+AW476+AZ476+BC476</f>
        <v/>
      </c>
      <c r="P476" s="58" t="n"/>
      <c r="Q476" s="59">
        <f>L476-S476-R476-P476</f>
        <v/>
      </c>
      <c r="R476" s="60" t="n"/>
      <c r="S476" s="61" t="n"/>
      <c r="T476" s="55" t="n"/>
      <c r="U476" s="55" t="n"/>
      <c r="V476" s="55" t="n"/>
      <c r="W476" s="55" t="n"/>
      <c r="X476" s="55" t="n"/>
      <c r="Y476" s="55" t="n"/>
      <c r="Z476" s="55" t="n"/>
      <c r="AA476" s="55" t="n"/>
      <c r="AB476" s="55" t="n"/>
      <c r="AC476" s="55" t="n"/>
      <c r="AD476" s="55" t="n"/>
      <c r="AE476" s="55" t="n"/>
      <c r="AF476" s="55" t="n"/>
      <c r="AG476" s="55" t="n"/>
      <c r="AH476" s="55" t="n"/>
      <c r="AI476" s="55" t="n"/>
      <c r="AJ476" s="55" t="n"/>
      <c r="AK476" s="55" t="n"/>
      <c r="AL476" s="55" t="n"/>
      <c r="AM476" s="55" t="n"/>
      <c r="AN476" s="55" t="n"/>
      <c r="AO476" s="55" t="n"/>
      <c r="AP476" s="55" t="n"/>
      <c r="AQ476" s="55" t="n"/>
      <c r="AR476" s="55" t="n"/>
      <c r="AS476" s="55" t="n"/>
      <c r="AT476" s="55" t="n"/>
      <c r="AU476" s="55" t="n"/>
      <c r="AV476" s="55" t="n"/>
      <c r="AW476" s="55" t="n"/>
      <c r="AX476" s="55" t="n"/>
      <c r="AY476" s="55" t="n"/>
      <c r="AZ476" s="55" t="n"/>
      <c r="BA476" s="55" t="n"/>
      <c r="BB476" s="55" t="n"/>
      <c r="BC476" s="55" t="n"/>
    </row>
    <row r="477" ht="11.4" customHeight="1">
      <c r="A477" s="55" t="n"/>
      <c r="B477" s="483" t="n"/>
      <c r="C477" s="55" t="n"/>
      <c r="D477" s="55" t="n"/>
      <c r="E477" s="55" t="n"/>
      <c r="F477" s="55" t="n"/>
      <c r="G477" s="69" t="n"/>
      <c r="H477" s="69" t="n"/>
      <c r="I477" s="55" t="n"/>
      <c r="J477" s="55" t="n"/>
      <c r="K477" s="55" t="n"/>
      <c r="L477" s="55">
        <f>J477-K477</f>
        <v/>
      </c>
      <c r="M477" s="55" t="n"/>
      <c r="N477" s="55">
        <f>P477+Q477+R477+S477</f>
        <v/>
      </c>
      <c r="O477" s="57">
        <f>Q477+V477+Y477+AB477+AE477+AH477+AK477+AN477+AQ477+AT477+AW477+AZ477+BC477</f>
        <v/>
      </c>
      <c r="P477" s="58" t="n"/>
      <c r="Q477" s="59">
        <f>L477-S477-R477-P477</f>
        <v/>
      </c>
      <c r="R477" s="60" t="n"/>
      <c r="S477" s="61" t="n"/>
      <c r="T477" s="55" t="n"/>
      <c r="U477" s="55" t="n"/>
      <c r="V477" s="55" t="n"/>
      <c r="W477" s="55" t="n"/>
      <c r="X477" s="55" t="n"/>
      <c r="Y477" s="55" t="n"/>
      <c r="Z477" s="55" t="n"/>
      <c r="AA477" s="55" t="n"/>
      <c r="AB477" s="55" t="n"/>
      <c r="AC477" s="55" t="n"/>
      <c r="AD477" s="55" t="n"/>
      <c r="AE477" s="55" t="n"/>
      <c r="AF477" s="55" t="n"/>
      <c r="AG477" s="55" t="n"/>
      <c r="AH477" s="55" t="n"/>
      <c r="AI477" s="55" t="n"/>
      <c r="AJ477" s="55" t="n"/>
      <c r="AK477" s="55" t="n"/>
      <c r="AL477" s="55" t="n"/>
      <c r="AM477" s="55" t="n"/>
      <c r="AN477" s="55" t="n"/>
      <c r="AO477" s="55" t="n"/>
      <c r="AP477" s="55" t="n"/>
      <c r="AQ477" s="55" t="n"/>
      <c r="AR477" s="55" t="n"/>
      <c r="AS477" s="55" t="n"/>
      <c r="AT477" s="55" t="n"/>
      <c r="AU477" s="55" t="n"/>
      <c r="AV477" s="55" t="n"/>
      <c r="AW477" s="55" t="n"/>
      <c r="AX477" s="55" t="n"/>
      <c r="AY477" s="55" t="n"/>
      <c r="AZ477" s="55" t="n"/>
      <c r="BA477" s="55" t="n"/>
      <c r="BB477" s="55" t="n"/>
      <c r="BC477" s="55" t="n"/>
    </row>
    <row r="478" ht="11.4" customHeight="1">
      <c r="A478" s="55" t="n"/>
      <c r="B478" s="483" t="n"/>
      <c r="C478" s="55" t="n"/>
      <c r="D478" s="55" t="n"/>
      <c r="E478" s="55" t="n"/>
      <c r="F478" s="55" t="n"/>
      <c r="G478" s="69" t="n"/>
      <c r="H478" s="69" t="n"/>
      <c r="I478" s="55" t="n"/>
      <c r="J478" s="55" t="n"/>
      <c r="K478" s="55" t="n"/>
      <c r="L478" s="55">
        <f>J478-K478</f>
        <v/>
      </c>
      <c r="M478" s="55" t="n"/>
      <c r="N478" s="55">
        <f>P478+Q478+R478+S478</f>
        <v/>
      </c>
      <c r="O478" s="57">
        <f>Q478+V478+Y478+AB478+AE478+AH478+AK478+AN478+AQ478+AT478+AW478+AZ478+BC478</f>
        <v/>
      </c>
      <c r="P478" s="58" t="n"/>
      <c r="Q478" s="59">
        <f>L478-S478-R478-P478</f>
        <v/>
      </c>
      <c r="R478" s="60" t="n"/>
      <c r="S478" s="61" t="n"/>
      <c r="T478" s="55" t="n"/>
      <c r="U478" s="55" t="n"/>
      <c r="V478" s="55" t="n"/>
      <c r="W478" s="55" t="n"/>
      <c r="X478" s="55" t="n"/>
      <c r="Y478" s="55" t="n"/>
      <c r="Z478" s="55" t="n"/>
      <c r="AA478" s="55" t="n"/>
      <c r="AB478" s="55" t="n"/>
      <c r="AC478" s="55" t="n"/>
      <c r="AD478" s="55" t="n"/>
      <c r="AE478" s="55" t="n"/>
      <c r="AF478" s="55" t="n"/>
      <c r="AG478" s="55" t="n"/>
      <c r="AH478" s="55" t="n"/>
      <c r="AI478" s="55" t="n"/>
      <c r="AJ478" s="55" t="n"/>
      <c r="AK478" s="55" t="n"/>
      <c r="AL478" s="55" t="n"/>
      <c r="AM478" s="55" t="n"/>
      <c r="AN478" s="55" t="n"/>
      <c r="AO478" s="55" t="n"/>
      <c r="AP478" s="55" t="n"/>
      <c r="AQ478" s="55" t="n"/>
      <c r="AR478" s="55" t="n"/>
      <c r="AS478" s="55" t="n"/>
      <c r="AT478" s="55" t="n"/>
      <c r="AU478" s="55" t="n"/>
      <c r="AV478" s="55" t="n"/>
      <c r="AW478" s="55" t="n"/>
      <c r="AX478" s="55" t="n"/>
      <c r="AY478" s="55" t="n"/>
      <c r="AZ478" s="55" t="n"/>
      <c r="BA478" s="55" t="n"/>
      <c r="BB478" s="55" t="n"/>
      <c r="BC478" s="55" t="n"/>
    </row>
    <row r="479" ht="11.4" customHeight="1">
      <c r="A479" s="55" t="n"/>
      <c r="B479" s="483" t="n"/>
      <c r="C479" s="55" t="n"/>
      <c r="D479" s="55" t="n"/>
      <c r="E479" s="55" t="n"/>
      <c r="F479" s="55" t="n"/>
      <c r="G479" s="69" t="n"/>
      <c r="H479" s="69" t="n"/>
      <c r="I479" s="55" t="n"/>
      <c r="J479" s="55" t="n"/>
      <c r="K479" s="55" t="n"/>
      <c r="L479" s="55">
        <f>J479-K479</f>
        <v/>
      </c>
      <c r="M479" s="55" t="n"/>
      <c r="N479" s="55">
        <f>P479+Q479+R479+S479</f>
        <v/>
      </c>
      <c r="O479" s="57">
        <f>Q479+V479+Y479+AB479+AE479+AH479+AK479+AN479+AQ479+AT479+AW479+AZ479+BC479</f>
        <v/>
      </c>
      <c r="P479" s="58" t="n"/>
      <c r="Q479" s="59">
        <f>L479-S479-R479-P479</f>
        <v/>
      </c>
      <c r="R479" s="60" t="n"/>
      <c r="S479" s="61" t="n"/>
      <c r="T479" s="55" t="n"/>
      <c r="U479" s="55" t="n"/>
      <c r="V479" s="55" t="n"/>
      <c r="W479" s="55" t="n"/>
      <c r="X479" s="55" t="n"/>
      <c r="Y479" s="55" t="n"/>
      <c r="Z479" s="55" t="n"/>
      <c r="AA479" s="55" t="n"/>
      <c r="AB479" s="55" t="n"/>
      <c r="AC479" s="55" t="n"/>
      <c r="AD479" s="55" t="n"/>
      <c r="AE479" s="55" t="n"/>
      <c r="AF479" s="55" t="n"/>
      <c r="AG479" s="55" t="n"/>
      <c r="AH479" s="55" t="n"/>
      <c r="AI479" s="55" t="n"/>
      <c r="AJ479" s="55" t="n"/>
      <c r="AK479" s="55" t="n"/>
      <c r="AL479" s="55" t="n"/>
      <c r="AM479" s="55" t="n"/>
      <c r="AN479" s="55" t="n"/>
      <c r="AO479" s="55" t="n"/>
      <c r="AP479" s="55" t="n"/>
      <c r="AQ479" s="55" t="n"/>
      <c r="AR479" s="55" t="n"/>
      <c r="AS479" s="55" t="n"/>
      <c r="AT479" s="55" t="n"/>
      <c r="AU479" s="55" t="n"/>
      <c r="AV479" s="55" t="n"/>
      <c r="AW479" s="55" t="n"/>
      <c r="AX479" s="55" t="n"/>
      <c r="AY479" s="55" t="n"/>
      <c r="AZ479" s="55" t="n"/>
      <c r="BA479" s="55" t="n"/>
      <c r="BB479" s="55" t="n"/>
      <c r="BC479" s="55" t="n"/>
    </row>
    <row r="480" ht="11.4" customHeight="1">
      <c r="A480" s="55" t="n"/>
      <c r="B480" s="483" t="n"/>
      <c r="C480" s="55" t="n"/>
      <c r="D480" s="55" t="n"/>
      <c r="E480" s="55" t="n"/>
      <c r="F480" s="55" t="n"/>
      <c r="G480" s="69" t="n"/>
      <c r="H480" s="69" t="n"/>
      <c r="I480" s="55" t="n"/>
      <c r="J480" s="55" t="n"/>
      <c r="K480" s="55" t="n"/>
      <c r="L480" s="55">
        <f>J480-K480</f>
        <v/>
      </c>
      <c r="M480" s="55" t="n"/>
      <c r="N480" s="55">
        <f>P480+Q480+R480+S480</f>
        <v/>
      </c>
      <c r="O480" s="57">
        <f>Q480+V480+Y480+AB480+AE480+AH480+AK480+AN480+AQ480+AT480+AW480+AZ480+BC480</f>
        <v/>
      </c>
      <c r="P480" s="58" t="n"/>
      <c r="Q480" s="59">
        <f>L480-S480-R480-P480</f>
        <v/>
      </c>
      <c r="R480" s="60" t="n"/>
      <c r="S480" s="61" t="n"/>
      <c r="T480" s="55" t="n"/>
      <c r="U480" s="55" t="n"/>
      <c r="V480" s="55" t="n"/>
      <c r="W480" s="55" t="n"/>
      <c r="X480" s="55" t="n"/>
      <c r="Y480" s="55" t="n"/>
      <c r="Z480" s="55" t="n"/>
      <c r="AA480" s="55" t="n"/>
      <c r="AB480" s="55" t="n"/>
      <c r="AC480" s="55" t="n"/>
      <c r="AD480" s="55" t="n"/>
      <c r="AE480" s="55" t="n"/>
      <c r="AF480" s="55" t="n"/>
      <c r="AG480" s="55" t="n"/>
      <c r="AH480" s="55" t="n"/>
      <c r="AI480" s="55" t="n"/>
      <c r="AJ480" s="55" t="n"/>
      <c r="AK480" s="55" t="n"/>
      <c r="AL480" s="55" t="n"/>
      <c r="AM480" s="55" t="n"/>
      <c r="AN480" s="55" t="n"/>
      <c r="AO480" s="55" t="n"/>
      <c r="AP480" s="55" t="n"/>
      <c r="AQ480" s="55" t="n"/>
      <c r="AR480" s="55" t="n"/>
      <c r="AS480" s="55" t="n"/>
      <c r="AT480" s="55" t="n"/>
      <c r="AU480" s="55" t="n"/>
      <c r="AV480" s="55" t="n"/>
      <c r="AW480" s="55" t="n"/>
      <c r="AX480" s="55" t="n"/>
      <c r="AY480" s="55" t="n"/>
      <c r="AZ480" s="55" t="n"/>
      <c r="BA480" s="55" t="n"/>
      <c r="BB480" s="55" t="n"/>
      <c r="BC480" s="55" t="n"/>
    </row>
    <row r="481" ht="11.4" customHeight="1">
      <c r="A481" s="55" t="n"/>
      <c r="B481" s="483" t="n"/>
      <c r="C481" s="55" t="n"/>
      <c r="D481" s="55" t="n"/>
      <c r="E481" s="55" t="n"/>
      <c r="F481" s="55" t="n"/>
      <c r="G481" s="69" t="n"/>
      <c r="H481" s="69" t="n"/>
      <c r="I481" s="55" t="n"/>
      <c r="J481" s="55" t="n"/>
      <c r="K481" s="55" t="n"/>
      <c r="L481" s="55">
        <f>J481-K481</f>
        <v/>
      </c>
      <c r="M481" s="55" t="n"/>
      <c r="N481" s="55">
        <f>P481+Q481+R481+S481</f>
        <v/>
      </c>
      <c r="O481" s="57">
        <f>Q481+V481+Y481+AB481+AE481+AH481+AK481+AN481+AQ481+AT481+AW481+AZ481+BC481</f>
        <v/>
      </c>
      <c r="P481" s="58" t="n"/>
      <c r="Q481" s="59">
        <f>L481-S481-R481-P481</f>
        <v/>
      </c>
      <c r="R481" s="60" t="n"/>
      <c r="S481" s="61" t="n"/>
      <c r="T481" s="55" t="n"/>
      <c r="U481" s="55" t="n"/>
      <c r="V481" s="55" t="n"/>
      <c r="W481" s="55" t="n"/>
      <c r="X481" s="55" t="n"/>
      <c r="Y481" s="55" t="n"/>
      <c r="Z481" s="55" t="n"/>
      <c r="AA481" s="55" t="n"/>
      <c r="AB481" s="55" t="n"/>
      <c r="AC481" s="55" t="n"/>
      <c r="AD481" s="55" t="n"/>
      <c r="AE481" s="55" t="n"/>
      <c r="AF481" s="55" t="n"/>
      <c r="AG481" s="55" t="n"/>
      <c r="AH481" s="55" t="n"/>
      <c r="AI481" s="55" t="n"/>
      <c r="AJ481" s="55" t="n"/>
      <c r="AK481" s="55" t="n"/>
      <c r="AL481" s="55" t="n"/>
      <c r="AM481" s="55" t="n"/>
      <c r="AN481" s="55" t="n"/>
      <c r="AO481" s="55" t="n"/>
      <c r="AP481" s="55" t="n"/>
      <c r="AQ481" s="55" t="n"/>
      <c r="AR481" s="55" t="n"/>
      <c r="AS481" s="55" t="n"/>
      <c r="AT481" s="55" t="n"/>
      <c r="AU481" s="55" t="n"/>
      <c r="AV481" s="55" t="n"/>
      <c r="AW481" s="55" t="n"/>
      <c r="AX481" s="55" t="n"/>
      <c r="AY481" s="55" t="n"/>
      <c r="AZ481" s="55" t="n"/>
      <c r="BA481" s="55" t="n"/>
      <c r="BB481" s="55" t="n"/>
      <c r="BC481" s="55" t="n"/>
    </row>
    <row r="482" ht="11.4" customHeight="1">
      <c r="A482" s="55" t="n"/>
      <c r="B482" s="483" t="n"/>
      <c r="C482" s="55" t="n"/>
      <c r="D482" s="55" t="n"/>
      <c r="E482" s="55" t="n"/>
      <c r="F482" s="55" t="n"/>
      <c r="G482" s="69" t="n"/>
      <c r="H482" s="69" t="n"/>
      <c r="I482" s="55" t="n"/>
      <c r="J482" s="55" t="n"/>
      <c r="K482" s="55" t="n"/>
      <c r="L482" s="55">
        <f>J482-K482</f>
        <v/>
      </c>
      <c r="M482" s="55" t="n"/>
      <c r="N482" s="55">
        <f>P482+Q482+R482+S482</f>
        <v/>
      </c>
      <c r="O482" s="57">
        <f>Q482+V482+Y482+AB482+AE482+AH482+AK482+AN482+AQ482+AT482+AW482+AZ482+BC482</f>
        <v/>
      </c>
      <c r="P482" s="58" t="n"/>
      <c r="Q482" s="59">
        <f>L482-S482-R482-P482</f>
        <v/>
      </c>
      <c r="R482" s="60" t="n"/>
      <c r="S482" s="61" t="n"/>
      <c r="T482" s="55" t="n"/>
      <c r="U482" s="55" t="n"/>
      <c r="V482" s="55" t="n"/>
      <c r="W482" s="55" t="n"/>
      <c r="X482" s="55" t="n"/>
      <c r="Y482" s="55" t="n"/>
      <c r="Z482" s="55" t="n"/>
      <c r="AA482" s="55" t="n"/>
      <c r="AB482" s="55" t="n"/>
      <c r="AC482" s="55" t="n"/>
      <c r="AD482" s="55" t="n"/>
      <c r="AE482" s="55" t="n"/>
      <c r="AF482" s="55" t="n"/>
      <c r="AG482" s="55" t="n"/>
      <c r="AH482" s="55" t="n"/>
      <c r="AI482" s="55" t="n"/>
      <c r="AJ482" s="55" t="n"/>
      <c r="AK482" s="55" t="n"/>
      <c r="AL482" s="55" t="n"/>
      <c r="AM482" s="55" t="n"/>
      <c r="AN482" s="55" t="n"/>
      <c r="AO482" s="55" t="n"/>
      <c r="AP482" s="55" t="n"/>
      <c r="AQ482" s="55" t="n"/>
      <c r="AR482" s="55" t="n"/>
      <c r="AS482" s="55" t="n"/>
      <c r="AT482" s="55" t="n"/>
      <c r="AU482" s="55" t="n"/>
      <c r="AV482" s="55" t="n"/>
      <c r="AW482" s="55" t="n"/>
      <c r="AX482" s="55" t="n"/>
      <c r="AY482" s="55" t="n"/>
      <c r="AZ482" s="55" t="n"/>
      <c r="BA482" s="55" t="n"/>
      <c r="BB482" s="55" t="n"/>
      <c r="BC482" s="55" t="n"/>
    </row>
    <row r="483" ht="11.4" customHeight="1">
      <c r="A483" s="55" t="n"/>
      <c r="B483" s="483" t="n"/>
      <c r="C483" s="55" t="n"/>
      <c r="D483" s="55" t="n"/>
      <c r="E483" s="55" t="n"/>
      <c r="F483" s="55" t="n"/>
      <c r="G483" s="69" t="n"/>
      <c r="H483" s="69" t="n"/>
      <c r="I483" s="55" t="n"/>
      <c r="J483" s="55" t="n"/>
      <c r="K483" s="55" t="n"/>
      <c r="L483" s="55">
        <f>J483-K483</f>
        <v/>
      </c>
      <c r="M483" s="55" t="n"/>
      <c r="N483" s="55">
        <f>P483+Q483+R483+S483</f>
        <v/>
      </c>
      <c r="O483" s="57">
        <f>Q483+V483+Y483+AB483+AE483+AH483+AK483+AN483+AQ483+AT483+AW483+AZ483+BC483</f>
        <v/>
      </c>
      <c r="P483" s="58" t="n"/>
      <c r="Q483" s="59">
        <f>L483-S483-R483-P483</f>
        <v/>
      </c>
      <c r="R483" s="60" t="n"/>
      <c r="S483" s="61" t="n"/>
      <c r="T483" s="55" t="n"/>
      <c r="U483" s="55" t="n"/>
      <c r="V483" s="55" t="n"/>
      <c r="W483" s="55" t="n"/>
      <c r="X483" s="55" t="n"/>
      <c r="Y483" s="55" t="n"/>
      <c r="Z483" s="55" t="n"/>
      <c r="AA483" s="55" t="n"/>
      <c r="AB483" s="55" t="n"/>
      <c r="AC483" s="55" t="n"/>
      <c r="AD483" s="55" t="n"/>
      <c r="AE483" s="55" t="n"/>
      <c r="AF483" s="55" t="n"/>
      <c r="AG483" s="55" t="n"/>
      <c r="AH483" s="55" t="n"/>
      <c r="AI483" s="55" t="n"/>
      <c r="AJ483" s="55" t="n"/>
      <c r="AK483" s="55" t="n"/>
      <c r="AL483" s="55" t="n"/>
      <c r="AM483" s="55" t="n"/>
      <c r="AN483" s="55" t="n"/>
      <c r="AO483" s="55" t="n"/>
      <c r="AP483" s="55" t="n"/>
      <c r="AQ483" s="55" t="n"/>
      <c r="AR483" s="55" t="n"/>
      <c r="AS483" s="55" t="n"/>
      <c r="AT483" s="55" t="n"/>
      <c r="AU483" s="55" t="n"/>
      <c r="AV483" s="55" t="n"/>
      <c r="AW483" s="55" t="n"/>
      <c r="AX483" s="55" t="n"/>
      <c r="AY483" s="55" t="n"/>
      <c r="AZ483" s="55" t="n"/>
      <c r="BA483" s="55" t="n"/>
      <c r="BB483" s="55" t="n"/>
      <c r="BC483" s="55" t="n"/>
    </row>
    <row r="484" ht="11.4" customHeight="1">
      <c r="A484" s="55" t="n"/>
      <c r="B484" s="483" t="n"/>
      <c r="C484" s="55" t="n"/>
      <c r="D484" s="55" t="n"/>
      <c r="E484" s="55" t="n"/>
      <c r="F484" s="55" t="n"/>
      <c r="G484" s="69" t="n"/>
      <c r="H484" s="69" t="n"/>
      <c r="I484" s="55" t="n"/>
      <c r="J484" s="55" t="n"/>
      <c r="K484" s="55" t="n"/>
      <c r="L484" s="55">
        <f>J484-K484</f>
        <v/>
      </c>
      <c r="M484" s="55" t="n"/>
      <c r="N484" s="55">
        <f>P484+Q484+R484+S484</f>
        <v/>
      </c>
      <c r="O484" s="57">
        <f>Q484+V484+Y484+AB484+AE484+AH484+AK484+AN484+AQ484+AT484+AW484+AZ484+BC484</f>
        <v/>
      </c>
      <c r="P484" s="58" t="n"/>
      <c r="Q484" s="59">
        <f>L484-S484-R484-P484</f>
        <v/>
      </c>
      <c r="R484" s="60" t="n"/>
      <c r="S484" s="61" t="n"/>
      <c r="T484" s="55" t="n"/>
      <c r="U484" s="55" t="n"/>
      <c r="V484" s="55" t="n"/>
      <c r="W484" s="55" t="n"/>
      <c r="X484" s="55" t="n"/>
      <c r="Y484" s="55" t="n"/>
      <c r="Z484" s="55" t="n"/>
      <c r="AA484" s="55" t="n"/>
      <c r="AB484" s="55" t="n"/>
      <c r="AC484" s="55" t="n"/>
      <c r="AD484" s="55" t="n"/>
      <c r="AE484" s="55" t="n"/>
      <c r="AF484" s="55" t="n"/>
      <c r="AG484" s="55" t="n"/>
      <c r="AH484" s="55" t="n"/>
      <c r="AI484" s="55" t="n"/>
      <c r="AJ484" s="55" t="n"/>
      <c r="AK484" s="55" t="n"/>
      <c r="AL484" s="55" t="n"/>
      <c r="AM484" s="55" t="n"/>
      <c r="AN484" s="55" t="n"/>
      <c r="AO484" s="55" t="n"/>
      <c r="AP484" s="55" t="n"/>
      <c r="AQ484" s="55" t="n"/>
      <c r="AR484" s="55" t="n"/>
      <c r="AS484" s="55" t="n"/>
      <c r="AT484" s="55" t="n"/>
      <c r="AU484" s="55" t="n"/>
      <c r="AV484" s="55" t="n"/>
      <c r="AW484" s="55" t="n"/>
      <c r="AX484" s="55" t="n"/>
      <c r="AY484" s="55" t="n"/>
      <c r="AZ484" s="55" t="n"/>
      <c r="BA484" s="55" t="n"/>
      <c r="BB484" s="55" t="n"/>
      <c r="BC484" s="55" t="n"/>
    </row>
    <row r="485" ht="11.4" customHeight="1">
      <c r="A485" s="55" t="n"/>
      <c r="B485" s="483" t="n"/>
      <c r="C485" s="55" t="n"/>
      <c r="D485" s="55" t="n"/>
      <c r="E485" s="55" t="n"/>
      <c r="F485" s="55" t="n"/>
      <c r="G485" s="69" t="n"/>
      <c r="H485" s="69" t="n"/>
      <c r="I485" s="55" t="n"/>
      <c r="J485" s="55" t="n"/>
      <c r="K485" s="55" t="n"/>
      <c r="L485" s="55">
        <f>J485-K485</f>
        <v/>
      </c>
      <c r="M485" s="55" t="n"/>
      <c r="N485" s="55">
        <f>P485+Q485+R485+S485</f>
        <v/>
      </c>
      <c r="O485" s="57">
        <f>Q485+V485+Y485+AB485+AE485+AH485+AK485+AN485+AQ485+AT485+AW485+AZ485+BC485</f>
        <v/>
      </c>
      <c r="P485" s="58" t="n"/>
      <c r="Q485" s="59">
        <f>L485-S485-R485-P485</f>
        <v/>
      </c>
      <c r="R485" s="60" t="n"/>
      <c r="S485" s="61" t="n"/>
      <c r="T485" s="55" t="n"/>
      <c r="U485" s="55" t="n"/>
      <c r="V485" s="55" t="n"/>
      <c r="W485" s="55" t="n"/>
      <c r="X485" s="55" t="n"/>
      <c r="Y485" s="55" t="n"/>
      <c r="Z485" s="55" t="n"/>
      <c r="AA485" s="55" t="n"/>
      <c r="AB485" s="55" t="n"/>
      <c r="AC485" s="55" t="n"/>
      <c r="AD485" s="55" t="n"/>
      <c r="AE485" s="55" t="n"/>
      <c r="AF485" s="55" t="n"/>
      <c r="AG485" s="55" t="n"/>
      <c r="AH485" s="55" t="n"/>
      <c r="AI485" s="55" t="n"/>
      <c r="AJ485" s="55" t="n"/>
      <c r="AK485" s="55" t="n"/>
      <c r="AL485" s="55" t="n"/>
      <c r="AM485" s="55" t="n"/>
      <c r="AN485" s="55" t="n"/>
      <c r="AO485" s="55" t="n"/>
      <c r="AP485" s="55" t="n"/>
      <c r="AQ485" s="55" t="n"/>
      <c r="AR485" s="55" t="n"/>
      <c r="AS485" s="55" t="n"/>
      <c r="AT485" s="55" t="n"/>
      <c r="AU485" s="55" t="n"/>
      <c r="AV485" s="55" t="n"/>
      <c r="AW485" s="55" t="n"/>
      <c r="AX485" s="55" t="n"/>
      <c r="AY485" s="55" t="n"/>
      <c r="AZ485" s="55" t="n"/>
      <c r="BA485" s="55" t="n"/>
      <c r="BB485" s="55" t="n"/>
      <c r="BC485" s="55" t="n"/>
    </row>
    <row r="486" ht="11.4" customHeight="1">
      <c r="A486" s="55" t="n"/>
      <c r="B486" s="483" t="n"/>
      <c r="C486" s="55" t="n"/>
      <c r="D486" s="55" t="n"/>
      <c r="E486" s="55" t="n"/>
      <c r="F486" s="55" t="n"/>
      <c r="G486" s="69" t="n"/>
      <c r="H486" s="69" t="n"/>
      <c r="I486" s="55" t="n"/>
      <c r="J486" s="55" t="n"/>
      <c r="K486" s="55" t="n"/>
      <c r="L486" s="55">
        <f>J486-K486</f>
        <v/>
      </c>
      <c r="M486" s="55" t="n"/>
      <c r="N486" s="55">
        <f>P486+Q486+R486+S486</f>
        <v/>
      </c>
      <c r="O486" s="57">
        <f>Q486+V486+Y486+AB486+AE486+AH486+AK486+AN486+AQ486+AT486+AW486+AZ486+BC486</f>
        <v/>
      </c>
      <c r="P486" s="58" t="n"/>
      <c r="Q486" s="59">
        <f>L486-S486-R486-P486</f>
        <v/>
      </c>
      <c r="R486" s="60" t="n"/>
      <c r="S486" s="61" t="n"/>
      <c r="T486" s="55" t="n"/>
      <c r="U486" s="55" t="n"/>
      <c r="V486" s="55" t="n"/>
      <c r="W486" s="55" t="n"/>
      <c r="X486" s="55" t="n"/>
      <c r="Y486" s="55" t="n"/>
      <c r="Z486" s="55" t="n"/>
      <c r="AA486" s="55" t="n"/>
      <c r="AB486" s="55" t="n"/>
      <c r="AC486" s="55" t="n"/>
      <c r="AD486" s="55" t="n"/>
      <c r="AE486" s="55" t="n"/>
      <c r="AF486" s="55" t="n"/>
      <c r="AG486" s="55" t="n"/>
      <c r="AH486" s="55" t="n"/>
      <c r="AI486" s="55" t="n"/>
      <c r="AJ486" s="55" t="n"/>
      <c r="AK486" s="55" t="n"/>
      <c r="AL486" s="55" t="n"/>
      <c r="AM486" s="55" t="n"/>
      <c r="AN486" s="55" t="n"/>
      <c r="AO486" s="55" t="n"/>
      <c r="AP486" s="55" t="n"/>
      <c r="AQ486" s="55" t="n"/>
      <c r="AR486" s="55" t="n"/>
      <c r="AS486" s="55" t="n"/>
      <c r="AT486" s="55" t="n"/>
      <c r="AU486" s="55" t="n"/>
      <c r="AV486" s="55" t="n"/>
      <c r="AW486" s="55" t="n"/>
      <c r="AX486" s="55" t="n"/>
      <c r="AY486" s="55" t="n"/>
      <c r="AZ486" s="55" t="n"/>
      <c r="BA486" s="55" t="n"/>
      <c r="BB486" s="55" t="n"/>
      <c r="BC486" s="55" t="n"/>
    </row>
    <row r="487" ht="11.4" customHeight="1">
      <c r="A487" s="55" t="n"/>
      <c r="B487" s="483" t="n"/>
      <c r="C487" s="55" t="n"/>
      <c r="D487" s="55" t="n"/>
      <c r="E487" s="55" t="n"/>
      <c r="F487" s="55" t="n"/>
      <c r="G487" s="69" t="n"/>
      <c r="H487" s="69" t="n"/>
      <c r="I487" s="55" t="n"/>
      <c r="J487" s="55" t="n"/>
      <c r="K487" s="55" t="n"/>
      <c r="L487" s="55">
        <f>J487-K487</f>
        <v/>
      </c>
      <c r="M487" s="55" t="n"/>
      <c r="N487" s="55">
        <f>P487+Q487+R487+S487</f>
        <v/>
      </c>
      <c r="O487" s="57">
        <f>Q487+V487+Y487+AB487+AE487+AH487+AK487+AN487+AQ487+AT487+AW487+AZ487+BC487</f>
        <v/>
      </c>
      <c r="P487" s="58" t="n"/>
      <c r="Q487" s="59">
        <f>L487-S487-R487-P487</f>
        <v/>
      </c>
      <c r="R487" s="60" t="n"/>
      <c r="S487" s="61" t="n"/>
      <c r="T487" s="55" t="n"/>
      <c r="U487" s="55" t="n"/>
      <c r="V487" s="55" t="n"/>
      <c r="W487" s="55" t="n"/>
      <c r="X487" s="55" t="n"/>
      <c r="Y487" s="55" t="n"/>
      <c r="Z487" s="55" t="n"/>
      <c r="AA487" s="55" t="n"/>
      <c r="AB487" s="55" t="n"/>
      <c r="AC487" s="55" t="n"/>
      <c r="AD487" s="55" t="n"/>
      <c r="AE487" s="55" t="n"/>
      <c r="AF487" s="55" t="n"/>
      <c r="AG487" s="55" t="n"/>
      <c r="AH487" s="55" t="n"/>
      <c r="AI487" s="55" t="n"/>
      <c r="AJ487" s="55" t="n"/>
      <c r="AK487" s="55" t="n"/>
      <c r="AL487" s="55" t="n"/>
      <c r="AM487" s="55" t="n"/>
      <c r="AN487" s="55" t="n"/>
      <c r="AO487" s="55" t="n"/>
      <c r="AP487" s="55" t="n"/>
      <c r="AQ487" s="55" t="n"/>
      <c r="AR487" s="55" t="n"/>
      <c r="AS487" s="55" t="n"/>
      <c r="AT487" s="55" t="n"/>
      <c r="AU487" s="55" t="n"/>
      <c r="AV487" s="55" t="n"/>
      <c r="AW487" s="55" t="n"/>
      <c r="AX487" s="55" t="n"/>
      <c r="AY487" s="55" t="n"/>
      <c r="AZ487" s="55" t="n"/>
      <c r="BA487" s="55" t="n"/>
      <c r="BB487" s="55" t="n"/>
      <c r="BC487" s="55" t="n"/>
    </row>
    <row r="488" ht="11.4" customHeight="1">
      <c r="A488" s="55" t="n"/>
      <c r="B488" s="483" t="n"/>
      <c r="C488" s="55" t="n"/>
      <c r="D488" s="55" t="n"/>
      <c r="E488" s="55" t="n"/>
      <c r="F488" s="55" t="n"/>
      <c r="G488" s="69" t="n"/>
      <c r="H488" s="69" t="n"/>
      <c r="I488" s="55" t="n"/>
      <c r="J488" s="55" t="n"/>
      <c r="K488" s="55" t="n"/>
      <c r="L488" s="55">
        <f>J488-K488</f>
        <v/>
      </c>
      <c r="M488" s="55" t="n"/>
      <c r="N488" s="55">
        <f>P488+Q488+R488+S488</f>
        <v/>
      </c>
      <c r="O488" s="57">
        <f>Q488+V488+Y488+AB488+AE488+AH488+AK488+AN488+AQ488+AT488+AW488+AZ488+BC488</f>
        <v/>
      </c>
      <c r="P488" s="58" t="n"/>
      <c r="Q488" s="59">
        <f>L488-S488-R488-P488</f>
        <v/>
      </c>
      <c r="R488" s="60" t="n"/>
      <c r="S488" s="61" t="n"/>
      <c r="T488" s="55" t="n"/>
      <c r="U488" s="55" t="n"/>
      <c r="V488" s="55" t="n"/>
      <c r="W488" s="55" t="n"/>
      <c r="X488" s="55" t="n"/>
      <c r="Y488" s="55" t="n"/>
      <c r="Z488" s="55" t="n"/>
      <c r="AA488" s="55" t="n"/>
      <c r="AB488" s="55" t="n"/>
      <c r="AC488" s="55" t="n"/>
      <c r="AD488" s="55" t="n"/>
      <c r="AE488" s="55" t="n"/>
      <c r="AF488" s="55" t="n"/>
      <c r="AG488" s="55" t="n"/>
      <c r="AH488" s="55" t="n"/>
      <c r="AI488" s="55" t="n"/>
      <c r="AJ488" s="55" t="n"/>
      <c r="AK488" s="55" t="n"/>
      <c r="AL488" s="55" t="n"/>
      <c r="AM488" s="55" t="n"/>
      <c r="AN488" s="55" t="n"/>
      <c r="AO488" s="55" t="n"/>
      <c r="AP488" s="55" t="n"/>
      <c r="AQ488" s="55" t="n"/>
      <c r="AR488" s="55" t="n"/>
      <c r="AS488" s="55" t="n"/>
      <c r="AT488" s="55" t="n"/>
      <c r="AU488" s="55" t="n"/>
      <c r="AV488" s="55" t="n"/>
      <c r="AW488" s="55" t="n"/>
      <c r="AX488" s="55" t="n"/>
      <c r="AY488" s="55" t="n"/>
      <c r="AZ488" s="55" t="n"/>
      <c r="BA488" s="55" t="n"/>
      <c r="BB488" s="55" t="n"/>
      <c r="BC488" s="55" t="n"/>
    </row>
    <row r="489" ht="11.4" customHeight="1">
      <c r="A489" s="55" t="n"/>
      <c r="B489" s="483" t="n"/>
      <c r="C489" s="55" t="n"/>
      <c r="D489" s="55" t="n"/>
      <c r="E489" s="55" t="n"/>
      <c r="F489" s="55" t="n"/>
      <c r="G489" s="69" t="n"/>
      <c r="H489" s="69" t="n"/>
      <c r="I489" s="55" t="n"/>
      <c r="J489" s="55" t="n"/>
      <c r="K489" s="55" t="n"/>
      <c r="L489" s="55">
        <f>J489-K489</f>
        <v/>
      </c>
      <c r="M489" s="55" t="n"/>
      <c r="N489" s="55">
        <f>P489+Q489+R489+S489</f>
        <v/>
      </c>
      <c r="O489" s="57">
        <f>Q489+V489+Y489+AB489+AE489+AH489+AK489+AN489+AQ489+AT489+AW489+AZ489+BC489</f>
        <v/>
      </c>
      <c r="P489" s="58" t="n"/>
      <c r="Q489" s="59">
        <f>L489-S489-R489-P489</f>
        <v/>
      </c>
      <c r="R489" s="60" t="n"/>
      <c r="S489" s="61" t="n"/>
      <c r="T489" s="55" t="n"/>
      <c r="U489" s="55" t="n"/>
      <c r="V489" s="55" t="n"/>
      <c r="W489" s="55" t="n"/>
      <c r="X489" s="55" t="n"/>
      <c r="Y489" s="55" t="n"/>
      <c r="Z489" s="55" t="n"/>
      <c r="AA489" s="55" t="n"/>
      <c r="AB489" s="55" t="n"/>
      <c r="AC489" s="55" t="n"/>
      <c r="AD489" s="55" t="n"/>
      <c r="AE489" s="55" t="n"/>
      <c r="AF489" s="55" t="n"/>
      <c r="AG489" s="55" t="n"/>
      <c r="AH489" s="55" t="n"/>
      <c r="AI489" s="55" t="n"/>
      <c r="AJ489" s="55" t="n"/>
      <c r="AK489" s="55" t="n"/>
      <c r="AL489" s="55" t="n"/>
      <c r="AM489" s="55" t="n"/>
      <c r="AN489" s="55" t="n"/>
      <c r="AO489" s="55" t="n"/>
      <c r="AP489" s="55" t="n"/>
      <c r="AQ489" s="55" t="n"/>
      <c r="AR489" s="55" t="n"/>
      <c r="AS489" s="55" t="n"/>
      <c r="AT489" s="55" t="n"/>
      <c r="AU489" s="55" t="n"/>
      <c r="AV489" s="55" t="n"/>
      <c r="AW489" s="55" t="n"/>
      <c r="AX489" s="55" t="n"/>
      <c r="AY489" s="55" t="n"/>
      <c r="AZ489" s="55" t="n"/>
      <c r="BA489" s="55" t="n"/>
      <c r="BB489" s="55" t="n"/>
      <c r="BC489" s="55" t="n"/>
    </row>
    <row r="490" ht="11.4" customHeight="1">
      <c r="A490" s="55" t="n"/>
      <c r="B490" s="483" t="n"/>
      <c r="C490" s="55" t="n"/>
      <c r="D490" s="55" t="n"/>
      <c r="E490" s="55" t="n"/>
      <c r="F490" s="55" t="n"/>
      <c r="G490" s="69" t="n"/>
      <c r="H490" s="69" t="n"/>
      <c r="I490" s="55" t="n"/>
      <c r="J490" s="55" t="n"/>
      <c r="K490" s="55" t="n"/>
      <c r="L490" s="55">
        <f>J490-K490</f>
        <v/>
      </c>
      <c r="M490" s="55" t="n"/>
      <c r="N490" s="55">
        <f>P490+Q490+R490+S490</f>
        <v/>
      </c>
      <c r="O490" s="57">
        <f>Q490+V490+Y490+AB490+AE490+AH490+AK490+AN490+AQ490+AT490+AW490+AZ490+BC490</f>
        <v/>
      </c>
      <c r="P490" s="58" t="n"/>
      <c r="Q490" s="59">
        <f>L490-S490-R490-P490</f>
        <v/>
      </c>
      <c r="R490" s="60" t="n"/>
      <c r="S490" s="61" t="n"/>
      <c r="T490" s="55" t="n"/>
      <c r="U490" s="55" t="n"/>
      <c r="V490" s="55" t="n"/>
      <c r="W490" s="55" t="n"/>
      <c r="X490" s="55" t="n"/>
      <c r="Y490" s="55" t="n"/>
      <c r="Z490" s="55" t="n"/>
      <c r="AA490" s="55" t="n"/>
      <c r="AB490" s="55" t="n"/>
      <c r="AC490" s="55" t="n"/>
      <c r="AD490" s="55" t="n"/>
      <c r="AE490" s="55" t="n"/>
      <c r="AF490" s="55" t="n"/>
      <c r="AG490" s="55" t="n"/>
      <c r="AH490" s="55" t="n"/>
      <c r="AI490" s="55" t="n"/>
      <c r="AJ490" s="55" t="n"/>
      <c r="AK490" s="55" t="n"/>
      <c r="AL490" s="55" t="n"/>
      <c r="AM490" s="55" t="n"/>
      <c r="AN490" s="55" t="n"/>
      <c r="AO490" s="55" t="n"/>
      <c r="AP490" s="55" t="n"/>
      <c r="AQ490" s="55" t="n"/>
      <c r="AR490" s="55" t="n"/>
      <c r="AS490" s="55" t="n"/>
      <c r="AT490" s="55" t="n"/>
      <c r="AU490" s="55" t="n"/>
      <c r="AV490" s="55" t="n"/>
      <c r="AW490" s="55" t="n"/>
      <c r="AX490" s="55" t="n"/>
      <c r="AY490" s="55" t="n"/>
      <c r="AZ490" s="55" t="n"/>
      <c r="BA490" s="55" t="n"/>
      <c r="BB490" s="55" t="n"/>
      <c r="BC490" s="55" t="n"/>
    </row>
    <row r="491" ht="11.4" customHeight="1">
      <c r="A491" s="55" t="n"/>
      <c r="B491" s="483" t="n"/>
      <c r="C491" s="55" t="n"/>
      <c r="D491" s="55" t="n"/>
      <c r="E491" s="55" t="n"/>
      <c r="F491" s="55" t="n"/>
      <c r="G491" s="69" t="n"/>
      <c r="H491" s="69" t="n"/>
      <c r="I491" s="55" t="n"/>
      <c r="J491" s="55" t="n"/>
      <c r="K491" s="55" t="n"/>
      <c r="L491" s="55">
        <f>J491-K491</f>
        <v/>
      </c>
      <c r="M491" s="55" t="n"/>
      <c r="N491" s="55">
        <f>P491+Q491+R491+S491</f>
        <v/>
      </c>
      <c r="O491" s="57">
        <f>Q491+V491+Y491+AB491+AE491+AH491+AK491+AN491+AQ491+AT491+AW491+AZ491+BC491</f>
        <v/>
      </c>
      <c r="P491" s="58" t="n"/>
      <c r="Q491" s="59">
        <f>L491-S491-R491-P491</f>
        <v/>
      </c>
      <c r="R491" s="60" t="n"/>
      <c r="S491" s="61" t="n"/>
      <c r="T491" s="55" t="n"/>
      <c r="U491" s="55" t="n"/>
      <c r="V491" s="55" t="n"/>
      <c r="W491" s="55" t="n"/>
      <c r="X491" s="55" t="n"/>
      <c r="Y491" s="55" t="n"/>
      <c r="Z491" s="55" t="n"/>
      <c r="AA491" s="55" t="n"/>
      <c r="AB491" s="55" t="n"/>
      <c r="AC491" s="55" t="n"/>
      <c r="AD491" s="55" t="n"/>
      <c r="AE491" s="55" t="n"/>
      <c r="AF491" s="55" t="n"/>
      <c r="AG491" s="55" t="n"/>
      <c r="AH491" s="55" t="n"/>
      <c r="AI491" s="55" t="n"/>
      <c r="AJ491" s="55" t="n"/>
      <c r="AK491" s="55" t="n"/>
      <c r="AL491" s="55" t="n"/>
      <c r="AM491" s="55" t="n"/>
      <c r="AN491" s="55" t="n"/>
      <c r="AO491" s="55" t="n"/>
      <c r="AP491" s="55" t="n"/>
      <c r="AQ491" s="55" t="n"/>
      <c r="AR491" s="55" t="n"/>
      <c r="AS491" s="55" t="n"/>
      <c r="AT491" s="55" t="n"/>
      <c r="AU491" s="55" t="n"/>
      <c r="AV491" s="55" t="n"/>
      <c r="AW491" s="55" t="n"/>
      <c r="AX491" s="55" t="n"/>
      <c r="AY491" s="55" t="n"/>
      <c r="AZ491" s="55" t="n"/>
      <c r="BA491" s="55" t="n"/>
      <c r="BB491" s="55" t="n"/>
      <c r="BC491" s="55" t="n"/>
    </row>
    <row r="492" ht="11.4" customHeight="1">
      <c r="A492" s="55" t="n"/>
      <c r="B492" s="483" t="n"/>
      <c r="C492" s="55" t="n"/>
      <c r="D492" s="55" t="n"/>
      <c r="E492" s="55" t="n"/>
      <c r="F492" s="55" t="n"/>
      <c r="G492" s="69" t="n"/>
      <c r="H492" s="69" t="n"/>
      <c r="I492" s="55" t="n"/>
      <c r="J492" s="55" t="n"/>
      <c r="K492" s="55" t="n"/>
      <c r="L492" s="55">
        <f>J492-K492</f>
        <v/>
      </c>
      <c r="M492" s="55" t="n"/>
      <c r="N492" s="55">
        <f>P492+Q492+R492+S492</f>
        <v/>
      </c>
      <c r="O492" s="57">
        <f>Q492+V492+Y492+AB492+AE492+AH492+AK492+AN492+AQ492+AT492+AW492+AZ492+BC492</f>
        <v/>
      </c>
      <c r="P492" s="58" t="n"/>
      <c r="Q492" s="59">
        <f>L492-S492-R492-P492</f>
        <v/>
      </c>
      <c r="R492" s="60" t="n"/>
      <c r="S492" s="61" t="n"/>
      <c r="T492" s="55" t="n"/>
      <c r="U492" s="55" t="n"/>
      <c r="V492" s="55" t="n"/>
      <c r="W492" s="55" t="n"/>
      <c r="X492" s="55" t="n"/>
      <c r="Y492" s="55" t="n"/>
      <c r="Z492" s="55" t="n"/>
      <c r="AA492" s="55" t="n"/>
      <c r="AB492" s="55" t="n"/>
      <c r="AC492" s="55" t="n"/>
      <c r="AD492" s="55" t="n"/>
      <c r="AE492" s="55" t="n"/>
      <c r="AF492" s="55" t="n"/>
      <c r="AG492" s="55" t="n"/>
      <c r="AH492" s="55" t="n"/>
      <c r="AI492" s="55" t="n"/>
      <c r="AJ492" s="55" t="n"/>
      <c r="AK492" s="55" t="n"/>
      <c r="AL492" s="55" t="n"/>
      <c r="AM492" s="55" t="n"/>
      <c r="AN492" s="55" t="n"/>
      <c r="AO492" s="55" t="n"/>
      <c r="AP492" s="55" t="n"/>
      <c r="AQ492" s="55" t="n"/>
      <c r="AR492" s="55" t="n"/>
      <c r="AS492" s="55" t="n"/>
      <c r="AT492" s="55" t="n"/>
      <c r="AU492" s="55" t="n"/>
      <c r="AV492" s="55" t="n"/>
      <c r="AW492" s="55" t="n"/>
      <c r="AX492" s="55" t="n"/>
      <c r="AY492" s="55" t="n"/>
      <c r="AZ492" s="55" t="n"/>
      <c r="BA492" s="55" t="n"/>
      <c r="BB492" s="55" t="n"/>
      <c r="BC492" s="55" t="n"/>
    </row>
    <row r="493" ht="11.4" customHeight="1">
      <c r="A493" s="55" t="n"/>
      <c r="B493" s="483" t="n"/>
      <c r="C493" s="55" t="n"/>
      <c r="D493" s="55" t="n"/>
      <c r="E493" s="55" t="n"/>
      <c r="F493" s="55" t="n"/>
      <c r="G493" s="69" t="n"/>
      <c r="H493" s="69" t="n"/>
      <c r="I493" s="55" t="n"/>
      <c r="J493" s="55" t="n"/>
      <c r="K493" s="55" t="n"/>
      <c r="L493" s="55">
        <f>J493-K493</f>
        <v/>
      </c>
      <c r="M493" s="55" t="n"/>
      <c r="N493" s="55">
        <f>P493+Q493+R493+S493</f>
        <v/>
      </c>
      <c r="O493" s="57">
        <f>Q493+V493+Y493+AB493+AE493+AH493+AK493+AN493+AQ493+AT493+AW493+AZ493+BC493</f>
        <v/>
      </c>
      <c r="P493" s="58" t="n"/>
      <c r="Q493" s="59">
        <f>L493-S493-R493-P493</f>
        <v/>
      </c>
      <c r="R493" s="60" t="n"/>
      <c r="S493" s="61" t="n"/>
      <c r="T493" s="55" t="n"/>
      <c r="U493" s="55" t="n"/>
      <c r="V493" s="55" t="n"/>
      <c r="W493" s="55" t="n"/>
      <c r="X493" s="55" t="n"/>
      <c r="Y493" s="55" t="n"/>
      <c r="Z493" s="55" t="n"/>
      <c r="AA493" s="55" t="n"/>
      <c r="AB493" s="55" t="n"/>
      <c r="AC493" s="55" t="n"/>
      <c r="AD493" s="55" t="n"/>
      <c r="AE493" s="55" t="n"/>
      <c r="AF493" s="55" t="n"/>
      <c r="AG493" s="55" t="n"/>
      <c r="AH493" s="55" t="n"/>
      <c r="AI493" s="55" t="n"/>
      <c r="AJ493" s="55" t="n"/>
      <c r="AK493" s="55" t="n"/>
      <c r="AL493" s="55" t="n"/>
      <c r="AM493" s="55" t="n"/>
      <c r="AN493" s="55" t="n"/>
      <c r="AO493" s="55" t="n"/>
      <c r="AP493" s="55" t="n"/>
      <c r="AQ493" s="55" t="n"/>
      <c r="AR493" s="55" t="n"/>
      <c r="AS493" s="55" t="n"/>
      <c r="AT493" s="55" t="n"/>
      <c r="AU493" s="55" t="n"/>
      <c r="AV493" s="55" t="n"/>
      <c r="AW493" s="55" t="n"/>
      <c r="AX493" s="55" t="n"/>
      <c r="AY493" s="55" t="n"/>
      <c r="AZ493" s="55" t="n"/>
      <c r="BA493" s="55" t="n"/>
      <c r="BB493" s="55" t="n"/>
      <c r="BC493" s="55" t="n"/>
    </row>
    <row r="494" ht="11.4" customHeight="1">
      <c r="A494" s="55" t="n"/>
      <c r="B494" s="483" t="n"/>
      <c r="C494" s="55" t="n"/>
      <c r="D494" s="55" t="n"/>
      <c r="E494" s="55" t="n"/>
      <c r="F494" s="55" t="n"/>
      <c r="G494" s="69" t="n"/>
      <c r="H494" s="69" t="n"/>
      <c r="I494" s="55" t="n"/>
      <c r="J494" s="55" t="n"/>
      <c r="K494" s="55" t="n"/>
      <c r="L494" s="55">
        <f>J494-K494</f>
        <v/>
      </c>
      <c r="M494" s="55" t="n"/>
      <c r="N494" s="55">
        <f>P494+Q494+R494+S494</f>
        <v/>
      </c>
      <c r="O494" s="57">
        <f>Q494+V494+Y494+AB494+AE494+AH494+AK494+AN494+AQ494+AT494+AW494+AZ494+BC494</f>
        <v/>
      </c>
      <c r="P494" s="58" t="n"/>
      <c r="Q494" s="59">
        <f>L494-S494-R494-P494</f>
        <v/>
      </c>
      <c r="R494" s="60" t="n"/>
      <c r="S494" s="61" t="n"/>
      <c r="T494" s="55" t="n"/>
      <c r="U494" s="55" t="n"/>
      <c r="V494" s="55" t="n"/>
      <c r="W494" s="55" t="n"/>
      <c r="X494" s="55" t="n"/>
      <c r="Y494" s="55" t="n"/>
      <c r="Z494" s="55" t="n"/>
      <c r="AA494" s="55" t="n"/>
      <c r="AB494" s="55" t="n"/>
      <c r="AC494" s="55" t="n"/>
      <c r="AD494" s="55" t="n"/>
      <c r="AE494" s="55" t="n"/>
      <c r="AF494" s="55" t="n"/>
      <c r="AG494" s="55" t="n"/>
      <c r="AH494" s="55" t="n"/>
      <c r="AI494" s="55" t="n"/>
      <c r="AJ494" s="55" t="n"/>
      <c r="AK494" s="55" t="n"/>
      <c r="AL494" s="55" t="n"/>
      <c r="AM494" s="55" t="n"/>
      <c r="AN494" s="55" t="n"/>
      <c r="AO494" s="55" t="n"/>
      <c r="AP494" s="55" t="n"/>
      <c r="AQ494" s="55" t="n"/>
      <c r="AR494" s="55" t="n"/>
      <c r="AS494" s="55" t="n"/>
      <c r="AT494" s="55" t="n"/>
      <c r="AU494" s="55" t="n"/>
      <c r="AV494" s="55" t="n"/>
      <c r="AW494" s="55" t="n"/>
      <c r="AX494" s="55" t="n"/>
      <c r="AY494" s="55" t="n"/>
      <c r="AZ494" s="55" t="n"/>
      <c r="BA494" s="55" t="n"/>
      <c r="BB494" s="55" t="n"/>
      <c r="BC494" s="55" t="n"/>
    </row>
    <row r="495" ht="11.4" customHeight="1">
      <c r="A495" s="55" t="n"/>
      <c r="B495" s="483" t="n"/>
      <c r="C495" s="55" t="n"/>
      <c r="D495" s="55" t="n"/>
      <c r="E495" s="55" t="n"/>
      <c r="F495" s="55" t="n"/>
      <c r="G495" s="69" t="n"/>
      <c r="H495" s="69" t="n"/>
      <c r="I495" s="55" t="n"/>
      <c r="J495" s="55" t="n"/>
      <c r="K495" s="55" t="n"/>
      <c r="L495" s="55">
        <f>J495-K495</f>
        <v/>
      </c>
      <c r="M495" s="55" t="n"/>
      <c r="N495" s="55">
        <f>P495+Q495+R495+S495</f>
        <v/>
      </c>
      <c r="O495" s="57">
        <f>Q495+V495+Y495+AB495+AE495+AH495+AK495+AN495+AQ495+AT495+AW495+AZ495+BC495</f>
        <v/>
      </c>
      <c r="P495" s="58" t="n"/>
      <c r="Q495" s="59">
        <f>L495-S495-R495-P495</f>
        <v/>
      </c>
      <c r="R495" s="60" t="n"/>
      <c r="S495" s="61" t="n"/>
      <c r="T495" s="55" t="n"/>
      <c r="U495" s="55" t="n"/>
      <c r="V495" s="55" t="n"/>
      <c r="W495" s="55" t="n"/>
      <c r="X495" s="55" t="n"/>
      <c r="Y495" s="55" t="n"/>
      <c r="Z495" s="55" t="n"/>
      <c r="AA495" s="55" t="n"/>
      <c r="AB495" s="55" t="n"/>
      <c r="AC495" s="55" t="n"/>
      <c r="AD495" s="55" t="n"/>
      <c r="AE495" s="55" t="n"/>
      <c r="AF495" s="55" t="n"/>
      <c r="AG495" s="55" t="n"/>
      <c r="AH495" s="55" t="n"/>
      <c r="AI495" s="55" t="n"/>
      <c r="AJ495" s="55" t="n"/>
      <c r="AK495" s="55" t="n"/>
      <c r="AL495" s="55" t="n"/>
      <c r="AM495" s="55" t="n"/>
      <c r="AN495" s="55" t="n"/>
      <c r="AO495" s="55" t="n"/>
      <c r="AP495" s="55" t="n"/>
      <c r="AQ495" s="55" t="n"/>
      <c r="AR495" s="55" t="n"/>
      <c r="AS495" s="55" t="n"/>
      <c r="AT495" s="55" t="n"/>
      <c r="AU495" s="55" t="n"/>
      <c r="AV495" s="55" t="n"/>
      <c r="AW495" s="55" t="n"/>
      <c r="AX495" s="55" t="n"/>
      <c r="AY495" s="55" t="n"/>
      <c r="AZ495" s="55" t="n"/>
      <c r="BA495" s="55" t="n"/>
      <c r="BB495" s="55" t="n"/>
      <c r="BC495" s="55" t="n"/>
    </row>
    <row r="496" ht="11.4" customHeight="1">
      <c r="A496" s="55" t="n"/>
      <c r="B496" s="483" t="n"/>
      <c r="C496" s="55" t="n"/>
      <c r="D496" s="55" t="n"/>
      <c r="E496" s="55" t="n"/>
      <c r="F496" s="55" t="n"/>
      <c r="G496" s="69" t="n"/>
      <c r="H496" s="69" t="n"/>
      <c r="I496" s="55" t="n"/>
      <c r="J496" s="55" t="n"/>
      <c r="K496" s="55" t="n"/>
      <c r="L496" s="55">
        <f>J496-K496</f>
        <v/>
      </c>
      <c r="M496" s="55" t="n"/>
      <c r="N496" s="55">
        <f>P496+Q496+R496+S496</f>
        <v/>
      </c>
      <c r="O496" s="57">
        <f>Q496+V496+Y496+AB496+AE496+AH496+AK496+AN496+AQ496+AT496+AW496+AZ496+BC496</f>
        <v/>
      </c>
      <c r="P496" s="58" t="n"/>
      <c r="Q496" s="59">
        <f>L496-S496-R496-P496</f>
        <v/>
      </c>
      <c r="R496" s="60" t="n"/>
      <c r="S496" s="61" t="n"/>
      <c r="T496" s="55" t="n"/>
      <c r="U496" s="55" t="n"/>
      <c r="V496" s="55" t="n"/>
      <c r="W496" s="55" t="n"/>
      <c r="X496" s="55" t="n"/>
      <c r="Y496" s="55" t="n"/>
      <c r="Z496" s="55" t="n"/>
      <c r="AA496" s="55" t="n"/>
      <c r="AB496" s="55" t="n"/>
      <c r="AC496" s="55" t="n"/>
      <c r="AD496" s="55" t="n"/>
      <c r="AE496" s="55" t="n"/>
      <c r="AF496" s="55" t="n"/>
      <c r="AG496" s="55" t="n"/>
      <c r="AH496" s="55" t="n"/>
      <c r="AI496" s="55" t="n"/>
      <c r="AJ496" s="55" t="n"/>
      <c r="AK496" s="55" t="n"/>
      <c r="AL496" s="55" t="n"/>
      <c r="AM496" s="55" t="n"/>
      <c r="AN496" s="55" t="n"/>
      <c r="AO496" s="55" t="n"/>
      <c r="AP496" s="55" t="n"/>
      <c r="AQ496" s="55" t="n"/>
      <c r="AR496" s="55" t="n"/>
      <c r="AS496" s="55" t="n"/>
      <c r="AT496" s="55" t="n"/>
      <c r="AU496" s="55" t="n"/>
      <c r="AV496" s="55" t="n"/>
      <c r="AW496" s="55" t="n"/>
      <c r="AX496" s="55" t="n"/>
      <c r="AY496" s="55" t="n"/>
      <c r="AZ496" s="55" t="n"/>
      <c r="BA496" s="55" t="n"/>
      <c r="BB496" s="55" t="n"/>
      <c r="BC496" s="55" t="n"/>
    </row>
    <row r="497" ht="11.4" customHeight="1">
      <c r="A497" s="55" t="n"/>
      <c r="B497" s="483" t="n"/>
      <c r="C497" s="55" t="n"/>
      <c r="D497" s="55" t="n"/>
      <c r="E497" s="55" t="n"/>
      <c r="F497" s="55" t="n"/>
      <c r="G497" s="69" t="n"/>
      <c r="H497" s="69" t="n"/>
      <c r="I497" s="55" t="n"/>
      <c r="J497" s="55" t="n"/>
      <c r="K497" s="55" t="n"/>
      <c r="L497" s="55">
        <f>J497-K497</f>
        <v/>
      </c>
      <c r="M497" s="55" t="n"/>
      <c r="N497" s="55">
        <f>P497+Q497+R497+S497</f>
        <v/>
      </c>
      <c r="O497" s="57">
        <f>Q497+V497+Y497+AB497+AE497+AH497+AK497+AN497+AQ497+AT497+AW497+AZ497+BC497</f>
        <v/>
      </c>
      <c r="P497" s="58" t="n"/>
      <c r="Q497" s="59">
        <f>L497-S497-R497-P497</f>
        <v/>
      </c>
      <c r="R497" s="60" t="n"/>
      <c r="S497" s="61" t="n"/>
      <c r="T497" s="55" t="n"/>
      <c r="U497" s="55" t="n"/>
      <c r="V497" s="55" t="n"/>
      <c r="W497" s="55" t="n"/>
      <c r="X497" s="55" t="n"/>
      <c r="Y497" s="55" t="n"/>
      <c r="Z497" s="55" t="n"/>
      <c r="AA497" s="55" t="n"/>
      <c r="AB497" s="55" t="n"/>
      <c r="AC497" s="55" t="n"/>
      <c r="AD497" s="55" t="n"/>
      <c r="AE497" s="55" t="n"/>
      <c r="AF497" s="55" t="n"/>
      <c r="AG497" s="55" t="n"/>
      <c r="AH497" s="55" t="n"/>
      <c r="AI497" s="55" t="n"/>
      <c r="AJ497" s="55" t="n"/>
      <c r="AK497" s="55" t="n"/>
      <c r="AL497" s="55" t="n"/>
      <c r="AM497" s="55" t="n"/>
      <c r="AN497" s="55" t="n"/>
      <c r="AO497" s="55" t="n"/>
      <c r="AP497" s="55" t="n"/>
      <c r="AQ497" s="55" t="n"/>
      <c r="AR497" s="55" t="n"/>
      <c r="AS497" s="55" t="n"/>
      <c r="AT497" s="55" t="n"/>
      <c r="AU497" s="55" t="n"/>
      <c r="AV497" s="55" t="n"/>
      <c r="AW497" s="55" t="n"/>
      <c r="AX497" s="55" t="n"/>
      <c r="AY497" s="55" t="n"/>
      <c r="AZ497" s="55" t="n"/>
      <c r="BA497" s="55" t="n"/>
      <c r="BB497" s="55" t="n"/>
      <c r="BC497" s="55" t="n"/>
    </row>
    <row r="498" ht="11.4" customHeight="1">
      <c r="A498" s="55" t="n"/>
      <c r="B498" s="483" t="n"/>
      <c r="C498" s="55" t="n"/>
      <c r="D498" s="55" t="n"/>
      <c r="E498" s="55" t="n"/>
      <c r="F498" s="55" t="n"/>
      <c r="G498" s="69" t="n"/>
      <c r="H498" s="69" t="n"/>
      <c r="I498" s="55" t="n"/>
      <c r="J498" s="55" t="n"/>
      <c r="K498" s="55" t="n"/>
      <c r="L498" s="55">
        <f>J498-K498</f>
        <v/>
      </c>
      <c r="M498" s="55" t="n"/>
      <c r="N498" s="55">
        <f>P498+Q498+R498+S498</f>
        <v/>
      </c>
      <c r="O498" s="57">
        <f>Q498+V498+Y498+AB498+AE498+AH498+AK498+AN498+AQ498+AT498+AW498+AZ498+BC498</f>
        <v/>
      </c>
      <c r="P498" s="58" t="n"/>
      <c r="Q498" s="59">
        <f>L498-S498-R498-P498</f>
        <v/>
      </c>
      <c r="R498" s="60" t="n"/>
      <c r="S498" s="61" t="n"/>
      <c r="T498" s="55" t="n"/>
      <c r="U498" s="55" t="n"/>
      <c r="V498" s="55" t="n"/>
      <c r="W498" s="55" t="n"/>
      <c r="X498" s="55" t="n"/>
      <c r="Y498" s="55" t="n"/>
      <c r="Z498" s="55" t="n"/>
      <c r="AA498" s="55" t="n"/>
      <c r="AB498" s="55" t="n"/>
      <c r="AC498" s="55" t="n"/>
      <c r="AD498" s="55" t="n"/>
      <c r="AE498" s="55" t="n"/>
      <c r="AF498" s="55" t="n"/>
      <c r="AG498" s="55" t="n"/>
      <c r="AH498" s="55" t="n"/>
      <c r="AI498" s="55" t="n"/>
      <c r="AJ498" s="55" t="n"/>
      <c r="AK498" s="55" t="n"/>
      <c r="AL498" s="55" t="n"/>
      <c r="AM498" s="55" t="n"/>
      <c r="AN498" s="55" t="n"/>
      <c r="AO498" s="55" t="n"/>
      <c r="AP498" s="55" t="n"/>
      <c r="AQ498" s="55" t="n"/>
      <c r="AR498" s="55" t="n"/>
      <c r="AS498" s="55" t="n"/>
      <c r="AT498" s="55" t="n"/>
      <c r="AU498" s="55" t="n"/>
      <c r="AV498" s="55" t="n"/>
      <c r="AW498" s="55" t="n"/>
      <c r="AX498" s="55" t="n"/>
      <c r="AY498" s="55" t="n"/>
      <c r="AZ498" s="55" t="n"/>
      <c r="BA498" s="55" t="n"/>
      <c r="BB498" s="55" t="n"/>
      <c r="BC498" s="55" t="n"/>
    </row>
    <row r="499" ht="11.4" customHeight="1">
      <c r="A499" s="55" t="n"/>
      <c r="B499" s="483" t="n"/>
      <c r="C499" s="55" t="n"/>
      <c r="D499" s="55" t="n"/>
      <c r="E499" s="55" t="n"/>
      <c r="F499" s="55" t="n"/>
      <c r="G499" s="69" t="n"/>
      <c r="H499" s="69" t="n"/>
      <c r="I499" s="55" t="n"/>
      <c r="J499" s="55" t="n"/>
      <c r="K499" s="55" t="n"/>
      <c r="L499" s="55">
        <f>J499-K499</f>
        <v/>
      </c>
      <c r="M499" s="55" t="n"/>
      <c r="N499" s="55">
        <f>P499+Q499+R499+S499</f>
        <v/>
      </c>
      <c r="O499" s="57">
        <f>Q499+V499+Y499+AB499+AE499+AH499+AK499+AN499+AQ499+AT499+AW499+AZ499+BC499</f>
        <v/>
      </c>
      <c r="P499" s="58" t="n"/>
      <c r="Q499" s="59">
        <f>L499-S499-R499-P499</f>
        <v/>
      </c>
      <c r="R499" s="60" t="n"/>
      <c r="S499" s="61" t="n"/>
      <c r="T499" s="55" t="n"/>
      <c r="U499" s="55" t="n"/>
      <c r="V499" s="55" t="n"/>
      <c r="W499" s="55" t="n"/>
      <c r="X499" s="55" t="n"/>
      <c r="Y499" s="55" t="n"/>
      <c r="Z499" s="55" t="n"/>
      <c r="AA499" s="55" t="n"/>
      <c r="AB499" s="55" t="n"/>
      <c r="AC499" s="55" t="n"/>
      <c r="AD499" s="55" t="n"/>
      <c r="AE499" s="55" t="n"/>
      <c r="AF499" s="55" t="n"/>
      <c r="AG499" s="55" t="n"/>
      <c r="AH499" s="55" t="n"/>
      <c r="AI499" s="55" t="n"/>
      <c r="AJ499" s="55" t="n"/>
      <c r="AK499" s="55" t="n"/>
      <c r="AL499" s="55" t="n"/>
      <c r="AM499" s="55" t="n"/>
      <c r="AN499" s="55" t="n"/>
      <c r="AO499" s="55" t="n"/>
      <c r="AP499" s="55" t="n"/>
      <c r="AQ499" s="55" t="n"/>
      <c r="AR499" s="55" t="n"/>
      <c r="AS499" s="55" t="n"/>
      <c r="AT499" s="55" t="n"/>
      <c r="AU499" s="55" t="n"/>
      <c r="AV499" s="55" t="n"/>
      <c r="AW499" s="55" t="n"/>
      <c r="AX499" s="55" t="n"/>
      <c r="AY499" s="55" t="n"/>
      <c r="AZ499" s="55" t="n"/>
      <c r="BA499" s="55" t="n"/>
      <c r="BB499" s="55" t="n"/>
      <c r="BC499" s="55" t="n"/>
    </row>
    <row r="500" ht="11.4" customHeight="1">
      <c r="A500" s="55" t="n"/>
      <c r="B500" s="483" t="n"/>
      <c r="C500" s="55" t="n"/>
      <c r="D500" s="55" t="n"/>
      <c r="E500" s="55" t="n"/>
      <c r="F500" s="55" t="n"/>
      <c r="G500" s="69" t="n"/>
      <c r="H500" s="69" t="n"/>
      <c r="I500" s="55" t="n"/>
      <c r="J500" s="55" t="n"/>
      <c r="K500" s="55" t="n"/>
      <c r="L500" s="55">
        <f>J500-K500</f>
        <v/>
      </c>
      <c r="M500" s="55" t="n"/>
      <c r="N500" s="55">
        <f>P500+Q500+R500+S500</f>
        <v/>
      </c>
      <c r="O500" s="57">
        <f>Q500+V500+Y500+AB500+AE500+AH500+AK500+AN500+AQ500+AT500+AW500+AZ500+BC500</f>
        <v/>
      </c>
      <c r="P500" s="58" t="n"/>
      <c r="Q500" s="59">
        <f>L500-S500-R500-P500</f>
        <v/>
      </c>
      <c r="R500" s="60" t="n"/>
      <c r="S500" s="61" t="n"/>
      <c r="T500" s="55" t="n"/>
      <c r="U500" s="55" t="n"/>
      <c r="V500" s="55" t="n"/>
      <c r="W500" s="55" t="n"/>
      <c r="X500" s="55" t="n"/>
      <c r="Y500" s="55" t="n"/>
      <c r="Z500" s="55" t="n"/>
      <c r="AA500" s="55" t="n"/>
      <c r="AB500" s="55" t="n"/>
      <c r="AC500" s="55" t="n"/>
      <c r="AD500" s="55" t="n"/>
      <c r="AE500" s="55" t="n"/>
      <c r="AF500" s="55" t="n"/>
      <c r="AG500" s="55" t="n"/>
      <c r="AH500" s="55" t="n"/>
      <c r="AI500" s="55" t="n"/>
      <c r="AJ500" s="55" t="n"/>
      <c r="AK500" s="55" t="n"/>
      <c r="AL500" s="55" t="n"/>
      <c r="AM500" s="55" t="n"/>
      <c r="AN500" s="55" t="n"/>
      <c r="AO500" s="55" t="n"/>
      <c r="AP500" s="55" t="n"/>
      <c r="AQ500" s="55" t="n"/>
      <c r="AR500" s="55" t="n"/>
      <c r="AS500" s="55" t="n"/>
      <c r="AT500" s="55" t="n"/>
      <c r="AU500" s="55" t="n"/>
      <c r="AV500" s="55" t="n"/>
      <c r="AW500" s="55" t="n"/>
      <c r="AX500" s="55" t="n"/>
      <c r="AY500" s="55" t="n"/>
      <c r="AZ500" s="55" t="n"/>
      <c r="BA500" s="55" t="n"/>
      <c r="BB500" s="55" t="n"/>
      <c r="BC500" s="55" t="n"/>
    </row>
    <row r="501" ht="11.4" customHeight="1">
      <c r="A501" s="55" t="n"/>
      <c r="B501" s="483" t="n"/>
      <c r="C501" s="55" t="n"/>
      <c r="D501" s="55" t="n"/>
      <c r="E501" s="55" t="n"/>
      <c r="F501" s="55" t="n"/>
      <c r="G501" s="69" t="n"/>
      <c r="H501" s="69" t="n"/>
      <c r="I501" s="55" t="n"/>
      <c r="J501" s="55" t="n"/>
      <c r="K501" s="55" t="n"/>
      <c r="L501" s="55">
        <f>J501-K501</f>
        <v/>
      </c>
      <c r="M501" s="55" t="n"/>
      <c r="N501" s="55">
        <f>P501+Q501+R501+S501</f>
        <v/>
      </c>
      <c r="O501" s="57">
        <f>Q501+V501+Y501+AB501+AE501+AH501+AK501+AN501+AQ501+AT501+AW501+AZ501+BC501</f>
        <v/>
      </c>
      <c r="P501" s="58" t="n"/>
      <c r="Q501" s="59">
        <f>L501-S501-R501-P501</f>
        <v/>
      </c>
      <c r="R501" s="60" t="n"/>
      <c r="S501" s="61" t="n"/>
      <c r="T501" s="55" t="n"/>
      <c r="U501" s="55" t="n"/>
      <c r="V501" s="55" t="n"/>
      <c r="W501" s="55" t="n"/>
      <c r="X501" s="55" t="n"/>
      <c r="Y501" s="55" t="n"/>
      <c r="Z501" s="55" t="n"/>
      <c r="AA501" s="55" t="n"/>
      <c r="AB501" s="55" t="n"/>
      <c r="AC501" s="55" t="n"/>
      <c r="AD501" s="55" t="n"/>
      <c r="AE501" s="55" t="n"/>
      <c r="AF501" s="55" t="n"/>
      <c r="AG501" s="55" t="n"/>
      <c r="AH501" s="55" t="n"/>
      <c r="AI501" s="55" t="n"/>
      <c r="AJ501" s="55" t="n"/>
      <c r="AK501" s="55" t="n"/>
      <c r="AL501" s="55" t="n"/>
      <c r="AM501" s="55" t="n"/>
      <c r="AN501" s="55" t="n"/>
      <c r="AO501" s="55" t="n"/>
      <c r="AP501" s="55" t="n"/>
      <c r="AQ501" s="55" t="n"/>
      <c r="AR501" s="55" t="n"/>
      <c r="AS501" s="55" t="n"/>
      <c r="AT501" s="55" t="n"/>
      <c r="AU501" s="55" t="n"/>
      <c r="AV501" s="55" t="n"/>
      <c r="AW501" s="55" t="n"/>
      <c r="AX501" s="55" t="n"/>
      <c r="AY501" s="55" t="n"/>
      <c r="AZ501" s="55" t="n"/>
      <c r="BA501" s="55" t="n"/>
      <c r="BB501" s="55" t="n"/>
      <c r="BC501" s="55" t="n"/>
    </row>
    <row r="502" ht="11.4" customHeight="1">
      <c r="A502" s="55" t="n"/>
      <c r="B502" s="483" t="n"/>
      <c r="C502" s="55" t="n"/>
      <c r="D502" s="55" t="n"/>
      <c r="E502" s="55" t="n"/>
      <c r="F502" s="55" t="n"/>
      <c r="G502" s="69" t="n"/>
      <c r="H502" s="69" t="n"/>
      <c r="I502" s="55" t="n"/>
      <c r="J502" s="55" t="n"/>
      <c r="K502" s="55" t="n"/>
      <c r="L502" s="55">
        <f>J502-K502</f>
        <v/>
      </c>
      <c r="M502" s="55" t="n"/>
      <c r="N502" s="55">
        <f>P502+Q502+R502+S502</f>
        <v/>
      </c>
      <c r="O502" s="57">
        <f>Q502+V502+Y502+AB502+AE502+AH502+AK502+AN502+AQ502+AT502+AW502+AZ502+BC502</f>
        <v/>
      </c>
      <c r="P502" s="58" t="n"/>
      <c r="Q502" s="59">
        <f>L502-S502-R502-P502</f>
        <v/>
      </c>
      <c r="R502" s="60" t="n"/>
      <c r="S502" s="61" t="n"/>
      <c r="T502" s="55" t="n"/>
      <c r="U502" s="55" t="n"/>
      <c r="V502" s="55" t="n"/>
      <c r="W502" s="55" t="n"/>
      <c r="X502" s="55" t="n"/>
      <c r="Y502" s="55" t="n"/>
      <c r="Z502" s="55" t="n"/>
      <c r="AA502" s="55" t="n"/>
      <c r="AB502" s="55" t="n"/>
      <c r="AC502" s="55" t="n"/>
      <c r="AD502" s="55" t="n"/>
      <c r="AE502" s="55" t="n"/>
      <c r="AF502" s="55" t="n"/>
      <c r="AG502" s="55" t="n"/>
      <c r="AH502" s="55" t="n"/>
      <c r="AI502" s="55" t="n"/>
      <c r="AJ502" s="55" t="n"/>
      <c r="AK502" s="55" t="n"/>
      <c r="AL502" s="55" t="n"/>
      <c r="AM502" s="55" t="n"/>
      <c r="AN502" s="55" t="n"/>
      <c r="AO502" s="55" t="n"/>
      <c r="AP502" s="55" t="n"/>
      <c r="AQ502" s="55" t="n"/>
      <c r="AR502" s="55" t="n"/>
      <c r="AS502" s="55" t="n"/>
      <c r="AT502" s="55" t="n"/>
      <c r="AU502" s="55" t="n"/>
      <c r="AV502" s="55" t="n"/>
      <c r="AW502" s="55" t="n"/>
      <c r="AX502" s="55" t="n"/>
      <c r="AY502" s="55" t="n"/>
      <c r="AZ502" s="55" t="n"/>
      <c r="BA502" s="55" t="n"/>
      <c r="BB502" s="55" t="n"/>
      <c r="BC502" s="55" t="n"/>
    </row>
    <row r="503" ht="11.4" customHeight="1">
      <c r="A503" s="55" t="n"/>
      <c r="B503" s="483" t="n"/>
      <c r="C503" s="55" t="n"/>
      <c r="D503" s="55" t="n"/>
      <c r="E503" s="55" t="n"/>
      <c r="F503" s="55" t="n"/>
      <c r="G503" s="69" t="n"/>
      <c r="H503" s="69" t="n"/>
      <c r="I503" s="55" t="n"/>
      <c r="J503" s="55" t="n"/>
      <c r="K503" s="55" t="n"/>
      <c r="L503" s="55">
        <f>J503-K503</f>
        <v/>
      </c>
      <c r="M503" s="55" t="n"/>
      <c r="N503" s="55">
        <f>P503+Q503+R503+S503</f>
        <v/>
      </c>
      <c r="O503" s="57">
        <f>Q503+V503+Y503+AB503+AE503+AH503+AK503+AN503+AQ503+AT503+AW503+AZ503+BC503</f>
        <v/>
      </c>
      <c r="P503" s="58" t="n"/>
      <c r="Q503" s="59">
        <f>L503-S503-R503-P503</f>
        <v/>
      </c>
      <c r="R503" s="60" t="n"/>
      <c r="S503" s="61" t="n"/>
      <c r="T503" s="55" t="n"/>
      <c r="U503" s="55" t="n"/>
      <c r="V503" s="55" t="n"/>
      <c r="W503" s="55" t="n"/>
      <c r="X503" s="55" t="n"/>
      <c r="Y503" s="55" t="n"/>
      <c r="Z503" s="55" t="n"/>
      <c r="AA503" s="55" t="n"/>
      <c r="AB503" s="55" t="n"/>
      <c r="AC503" s="55" t="n"/>
      <c r="AD503" s="55" t="n"/>
      <c r="AE503" s="55" t="n"/>
      <c r="AF503" s="55" t="n"/>
      <c r="AG503" s="55" t="n"/>
      <c r="AH503" s="55" t="n"/>
      <c r="AI503" s="55" t="n"/>
      <c r="AJ503" s="55" t="n"/>
      <c r="AK503" s="55" t="n"/>
      <c r="AL503" s="55" t="n"/>
      <c r="AM503" s="55" t="n"/>
      <c r="AN503" s="55" t="n"/>
      <c r="AO503" s="55" t="n"/>
      <c r="AP503" s="55" t="n"/>
      <c r="AQ503" s="55" t="n"/>
      <c r="AR503" s="55" t="n"/>
      <c r="AS503" s="55" t="n"/>
      <c r="AT503" s="55" t="n"/>
      <c r="AU503" s="55" t="n"/>
      <c r="AV503" s="55" t="n"/>
      <c r="AW503" s="55" t="n"/>
      <c r="AX503" s="55" t="n"/>
      <c r="AY503" s="55" t="n"/>
      <c r="AZ503" s="55" t="n"/>
      <c r="BA503" s="55" t="n"/>
      <c r="BB503" s="55" t="n"/>
      <c r="BC503" s="55" t="n"/>
    </row>
    <row r="504" ht="11.4" customHeight="1">
      <c r="A504" s="55" t="n"/>
      <c r="B504" s="483" t="n"/>
      <c r="C504" s="55" t="n"/>
      <c r="D504" s="55" t="n"/>
      <c r="E504" s="55" t="n"/>
      <c r="F504" s="55" t="n"/>
      <c r="G504" s="69" t="n"/>
      <c r="H504" s="69" t="n"/>
      <c r="I504" s="55" t="n"/>
      <c r="J504" s="55" t="n"/>
      <c r="K504" s="55" t="n"/>
      <c r="L504" s="55">
        <f>J504-K504</f>
        <v/>
      </c>
      <c r="M504" s="55" t="n"/>
      <c r="N504" s="55">
        <f>P504+Q504+R504+S504</f>
        <v/>
      </c>
      <c r="O504" s="57">
        <f>Q504+V504+Y504+AB504+AE504+AH504+AK504+AN504+AQ504+AT504+AW504+AZ504+BC504</f>
        <v/>
      </c>
      <c r="P504" s="58" t="n"/>
      <c r="Q504" s="59">
        <f>L504-S504-R504-P504</f>
        <v/>
      </c>
      <c r="R504" s="60" t="n"/>
      <c r="S504" s="61" t="n"/>
      <c r="T504" s="55" t="n"/>
      <c r="U504" s="55" t="n"/>
      <c r="V504" s="55" t="n"/>
      <c r="W504" s="55" t="n"/>
      <c r="X504" s="55" t="n"/>
      <c r="Y504" s="55" t="n"/>
      <c r="Z504" s="55" t="n"/>
      <c r="AA504" s="55" t="n"/>
      <c r="AB504" s="55" t="n"/>
      <c r="AC504" s="55" t="n"/>
      <c r="AD504" s="55" t="n"/>
      <c r="AE504" s="55" t="n"/>
      <c r="AF504" s="55" t="n"/>
      <c r="AG504" s="55" t="n"/>
      <c r="AH504" s="55" t="n"/>
      <c r="AI504" s="55" t="n"/>
      <c r="AJ504" s="55" t="n"/>
      <c r="AK504" s="55" t="n"/>
      <c r="AL504" s="55" t="n"/>
      <c r="AM504" s="55" t="n"/>
      <c r="AN504" s="55" t="n"/>
      <c r="AO504" s="55" t="n"/>
      <c r="AP504" s="55" t="n"/>
      <c r="AQ504" s="55" t="n"/>
      <c r="AR504" s="55" t="n"/>
      <c r="AS504" s="55" t="n"/>
      <c r="AT504" s="55" t="n"/>
      <c r="AU504" s="55" t="n"/>
      <c r="AV504" s="55" t="n"/>
      <c r="AW504" s="55" t="n"/>
      <c r="AX504" s="55" t="n"/>
      <c r="AY504" s="55" t="n"/>
      <c r="AZ504" s="55" t="n"/>
      <c r="BA504" s="55" t="n"/>
      <c r="BB504" s="55" t="n"/>
      <c r="BC504" s="55" t="n"/>
    </row>
    <row r="505" ht="11.4" customHeight="1">
      <c r="A505" s="55" t="n"/>
      <c r="B505" s="483" t="n"/>
      <c r="C505" s="55" t="n"/>
      <c r="D505" s="55" t="n"/>
      <c r="E505" s="55" t="n"/>
      <c r="F505" s="55" t="n"/>
      <c r="G505" s="69" t="n"/>
      <c r="H505" s="69" t="n"/>
      <c r="I505" s="55" t="n"/>
      <c r="J505" s="55" t="n"/>
      <c r="K505" s="55" t="n"/>
      <c r="L505" s="55">
        <f>J505-K505</f>
        <v/>
      </c>
      <c r="M505" s="55" t="n"/>
      <c r="N505" s="55">
        <f>P505+Q505+R505+S505</f>
        <v/>
      </c>
      <c r="O505" s="57">
        <f>Q505+V505+Y505+AB505+AE505+AH505+AK505+AN505+AQ505+AT505+AW505+AZ505+BC505</f>
        <v/>
      </c>
      <c r="P505" s="58" t="n"/>
      <c r="Q505" s="59">
        <f>L505-S505-R505-P505</f>
        <v/>
      </c>
      <c r="R505" s="60" t="n"/>
      <c r="S505" s="61" t="n"/>
      <c r="T505" s="55" t="n"/>
      <c r="U505" s="55" t="n"/>
      <c r="V505" s="55" t="n"/>
      <c r="W505" s="55" t="n"/>
      <c r="X505" s="55" t="n"/>
      <c r="Y505" s="55" t="n"/>
      <c r="Z505" s="55" t="n"/>
      <c r="AA505" s="55" t="n"/>
      <c r="AB505" s="55" t="n"/>
      <c r="AC505" s="55" t="n"/>
      <c r="AD505" s="55" t="n"/>
      <c r="AE505" s="55" t="n"/>
      <c r="AF505" s="55" t="n"/>
      <c r="AG505" s="55" t="n"/>
      <c r="AH505" s="55" t="n"/>
      <c r="AI505" s="55" t="n"/>
      <c r="AJ505" s="55" t="n"/>
      <c r="AK505" s="55" t="n"/>
      <c r="AL505" s="55" t="n"/>
      <c r="AM505" s="55" t="n"/>
      <c r="AN505" s="55" t="n"/>
      <c r="AO505" s="55" t="n"/>
      <c r="AP505" s="55" t="n"/>
      <c r="AQ505" s="55" t="n"/>
      <c r="AR505" s="55" t="n"/>
      <c r="AS505" s="55" t="n"/>
      <c r="AT505" s="55" t="n"/>
      <c r="AU505" s="55" t="n"/>
      <c r="AV505" s="55" t="n"/>
      <c r="AW505" s="55" t="n"/>
      <c r="AX505" s="55" t="n"/>
      <c r="AY505" s="55" t="n"/>
      <c r="AZ505" s="55" t="n"/>
      <c r="BA505" s="55" t="n"/>
      <c r="BB505" s="55" t="n"/>
      <c r="BC505" s="55" t="n"/>
    </row>
    <row r="506" ht="11.4" customHeight="1">
      <c r="A506" s="55" t="n"/>
      <c r="B506" s="483" t="n"/>
      <c r="C506" s="55" t="n"/>
      <c r="D506" s="55" t="n"/>
      <c r="E506" s="55" t="n"/>
      <c r="F506" s="55" t="n"/>
      <c r="G506" s="69" t="n"/>
      <c r="H506" s="69" t="n"/>
      <c r="I506" s="55" t="n"/>
      <c r="J506" s="55" t="n"/>
      <c r="K506" s="55" t="n"/>
      <c r="L506" s="55">
        <f>J506-K506</f>
        <v/>
      </c>
      <c r="M506" s="55" t="n"/>
      <c r="N506" s="55">
        <f>P506+Q506+R506+S506</f>
        <v/>
      </c>
      <c r="O506" s="57">
        <f>Q506+V506+Y506+AB506+AE506+AH506+AK506+AN506+AQ506+AT506+AW506+AZ506+BC506</f>
        <v/>
      </c>
      <c r="P506" s="58" t="n"/>
      <c r="Q506" s="59">
        <f>L506-S506-R506-P506</f>
        <v/>
      </c>
      <c r="R506" s="60" t="n"/>
      <c r="S506" s="61" t="n"/>
      <c r="T506" s="55" t="n"/>
      <c r="U506" s="55" t="n"/>
      <c r="V506" s="55" t="n"/>
      <c r="W506" s="55" t="n"/>
      <c r="X506" s="55" t="n"/>
      <c r="Y506" s="55" t="n"/>
      <c r="Z506" s="55" t="n"/>
      <c r="AA506" s="55" t="n"/>
      <c r="AB506" s="55" t="n"/>
      <c r="AC506" s="55" t="n"/>
      <c r="AD506" s="55" t="n"/>
      <c r="AE506" s="55" t="n"/>
      <c r="AF506" s="55" t="n"/>
      <c r="AG506" s="55" t="n"/>
      <c r="AH506" s="55" t="n"/>
      <c r="AI506" s="55" t="n"/>
      <c r="AJ506" s="55" t="n"/>
      <c r="AK506" s="55" t="n"/>
      <c r="AL506" s="55" t="n"/>
      <c r="AM506" s="55" t="n"/>
      <c r="AN506" s="55" t="n"/>
      <c r="AO506" s="55" t="n"/>
      <c r="AP506" s="55" t="n"/>
      <c r="AQ506" s="55" t="n"/>
      <c r="AR506" s="55" t="n"/>
      <c r="AS506" s="55" t="n"/>
      <c r="AT506" s="55" t="n"/>
      <c r="AU506" s="55" t="n"/>
      <c r="AV506" s="55" t="n"/>
      <c r="AW506" s="55" t="n"/>
      <c r="AX506" s="55" t="n"/>
      <c r="AY506" s="55" t="n"/>
      <c r="AZ506" s="55" t="n"/>
      <c r="BA506" s="55" t="n"/>
      <c r="BB506" s="55" t="n"/>
      <c r="BC506" s="55" t="n"/>
    </row>
    <row r="507" ht="11.4" customHeight="1">
      <c r="A507" s="55" t="n"/>
      <c r="B507" s="483" t="n"/>
      <c r="C507" s="55" t="n"/>
      <c r="D507" s="55" t="n"/>
      <c r="E507" s="55" t="n"/>
      <c r="F507" s="55" t="n"/>
      <c r="G507" s="69" t="n"/>
      <c r="H507" s="69" t="n"/>
      <c r="I507" s="55" t="n"/>
      <c r="J507" s="55" t="n"/>
      <c r="K507" s="55" t="n"/>
      <c r="L507" s="55">
        <f>J507-K507</f>
        <v/>
      </c>
      <c r="M507" s="55" t="n"/>
      <c r="N507" s="55">
        <f>P507+Q507+R507+S507</f>
        <v/>
      </c>
      <c r="O507" s="57">
        <f>Q507+V507+Y507+AB507+AE507+AH507+AK507+AN507+AQ507+AT507+AW507+AZ507+BC507</f>
        <v/>
      </c>
      <c r="P507" s="58" t="n"/>
      <c r="Q507" s="59">
        <f>L507-S507-R507-P507</f>
        <v/>
      </c>
      <c r="R507" s="60" t="n"/>
      <c r="S507" s="61" t="n"/>
      <c r="T507" s="55" t="n"/>
      <c r="U507" s="55" t="n"/>
      <c r="V507" s="55" t="n"/>
      <c r="W507" s="55" t="n"/>
      <c r="X507" s="55" t="n"/>
      <c r="Y507" s="55" t="n"/>
      <c r="Z507" s="55" t="n"/>
      <c r="AA507" s="55" t="n"/>
      <c r="AB507" s="55" t="n"/>
      <c r="AC507" s="55" t="n"/>
      <c r="AD507" s="55" t="n"/>
      <c r="AE507" s="55" t="n"/>
      <c r="AF507" s="55" t="n"/>
      <c r="AG507" s="55" t="n"/>
      <c r="AH507" s="55" t="n"/>
      <c r="AI507" s="55" t="n"/>
      <c r="AJ507" s="55" t="n"/>
      <c r="AK507" s="55" t="n"/>
      <c r="AL507" s="55" t="n"/>
      <c r="AM507" s="55" t="n"/>
      <c r="AN507" s="55" t="n"/>
      <c r="AO507" s="55" t="n"/>
      <c r="AP507" s="55" t="n"/>
      <c r="AQ507" s="55" t="n"/>
      <c r="AR507" s="55" t="n"/>
      <c r="AS507" s="55" t="n"/>
      <c r="AT507" s="55" t="n"/>
      <c r="AU507" s="55" t="n"/>
      <c r="AV507" s="55" t="n"/>
      <c r="AW507" s="55" t="n"/>
      <c r="AX507" s="55" t="n"/>
      <c r="AY507" s="55" t="n"/>
      <c r="AZ507" s="55" t="n"/>
      <c r="BA507" s="55" t="n"/>
      <c r="BB507" s="55" t="n"/>
      <c r="BC507" s="55" t="n"/>
    </row>
    <row r="508" ht="11.4" customHeight="1">
      <c r="A508" s="55" t="n"/>
      <c r="B508" s="483" t="n"/>
      <c r="C508" s="55" t="n"/>
      <c r="D508" s="55" t="n"/>
      <c r="E508" s="55" t="n"/>
      <c r="F508" s="55" t="n"/>
      <c r="G508" s="69" t="n"/>
      <c r="H508" s="69" t="n"/>
      <c r="I508" s="55" t="n"/>
      <c r="J508" s="55" t="n"/>
      <c r="K508" s="55" t="n"/>
      <c r="L508" s="55">
        <f>J508-K508</f>
        <v/>
      </c>
      <c r="M508" s="55" t="n"/>
      <c r="N508" s="55">
        <f>P508+Q508+R508+S508</f>
        <v/>
      </c>
      <c r="O508" s="57">
        <f>Q508+V508+Y508+AB508+AE508+AH508+AK508+AN508+AQ508+AT508+AW508+AZ508+BC508</f>
        <v/>
      </c>
      <c r="P508" s="58" t="n"/>
      <c r="Q508" s="59">
        <f>L508-S508-R508-P508</f>
        <v/>
      </c>
      <c r="R508" s="60" t="n"/>
      <c r="S508" s="61" t="n"/>
      <c r="T508" s="55" t="n"/>
      <c r="U508" s="55" t="n"/>
      <c r="V508" s="55" t="n"/>
      <c r="W508" s="55" t="n"/>
      <c r="X508" s="55" t="n"/>
      <c r="Y508" s="55" t="n"/>
      <c r="Z508" s="55" t="n"/>
      <c r="AA508" s="55" t="n"/>
      <c r="AB508" s="55" t="n"/>
      <c r="AC508" s="55" t="n"/>
      <c r="AD508" s="55" t="n"/>
      <c r="AE508" s="55" t="n"/>
      <c r="AF508" s="55" t="n"/>
      <c r="AG508" s="55" t="n"/>
      <c r="AH508" s="55" t="n"/>
      <c r="AI508" s="55" t="n"/>
      <c r="AJ508" s="55" t="n"/>
      <c r="AK508" s="55" t="n"/>
      <c r="AL508" s="55" t="n"/>
      <c r="AM508" s="55" t="n"/>
      <c r="AN508" s="55" t="n"/>
      <c r="AO508" s="55" t="n"/>
      <c r="AP508" s="55" t="n"/>
      <c r="AQ508" s="55" t="n"/>
      <c r="AR508" s="55" t="n"/>
      <c r="AS508" s="55" t="n"/>
      <c r="AT508" s="55" t="n"/>
      <c r="AU508" s="55" t="n"/>
      <c r="AV508" s="55" t="n"/>
      <c r="AW508" s="55" t="n"/>
      <c r="AX508" s="55" t="n"/>
      <c r="AY508" s="55" t="n"/>
      <c r="AZ508" s="55" t="n"/>
      <c r="BA508" s="55" t="n"/>
      <c r="BB508" s="55" t="n"/>
      <c r="BC508" s="55" t="n"/>
    </row>
    <row r="509" ht="11.4" customHeight="1">
      <c r="A509" s="55" t="n"/>
      <c r="B509" s="483" t="n"/>
      <c r="C509" s="55" t="n"/>
      <c r="D509" s="55" t="n"/>
      <c r="E509" s="55" t="n"/>
      <c r="F509" s="55" t="n"/>
      <c r="G509" s="69" t="n"/>
      <c r="H509" s="69" t="n"/>
      <c r="I509" s="55" t="n"/>
      <c r="J509" s="55" t="n"/>
      <c r="K509" s="55" t="n"/>
      <c r="L509" s="55">
        <f>J509-K509</f>
        <v/>
      </c>
      <c r="M509" s="55" t="n"/>
      <c r="N509" s="55">
        <f>P509+Q509+R509+S509</f>
        <v/>
      </c>
      <c r="O509" s="57">
        <f>Q509+V509+Y509+AB509+AE509+AH509+AK509+AN509+AQ509+AT509+AW509+AZ509+BC509</f>
        <v/>
      </c>
      <c r="P509" s="58" t="n"/>
      <c r="Q509" s="59">
        <f>L509-S509-R509-P509</f>
        <v/>
      </c>
      <c r="R509" s="60" t="n"/>
      <c r="S509" s="61" t="n"/>
      <c r="T509" s="55" t="n"/>
      <c r="U509" s="55" t="n"/>
      <c r="V509" s="55" t="n"/>
      <c r="W509" s="55" t="n"/>
      <c r="X509" s="55" t="n"/>
      <c r="Y509" s="55" t="n"/>
      <c r="Z509" s="55" t="n"/>
      <c r="AA509" s="55" t="n"/>
      <c r="AB509" s="55" t="n"/>
      <c r="AC509" s="55" t="n"/>
      <c r="AD509" s="55" t="n"/>
      <c r="AE509" s="55" t="n"/>
      <c r="AF509" s="55" t="n"/>
      <c r="AG509" s="55" t="n"/>
      <c r="AH509" s="55" t="n"/>
      <c r="AI509" s="55" t="n"/>
      <c r="AJ509" s="55" t="n"/>
      <c r="AK509" s="55" t="n"/>
      <c r="AL509" s="55" t="n"/>
      <c r="AM509" s="55" t="n"/>
      <c r="AN509" s="55" t="n"/>
      <c r="AO509" s="55" t="n"/>
      <c r="AP509" s="55" t="n"/>
      <c r="AQ509" s="55" t="n"/>
      <c r="AR509" s="55" t="n"/>
      <c r="AS509" s="55" t="n"/>
      <c r="AT509" s="55" t="n"/>
      <c r="AU509" s="55" t="n"/>
      <c r="AV509" s="55" t="n"/>
      <c r="AW509" s="55" t="n"/>
      <c r="AX509" s="55" t="n"/>
      <c r="AY509" s="55" t="n"/>
      <c r="AZ509" s="55" t="n"/>
      <c r="BA509" s="55" t="n"/>
      <c r="BB509" s="55" t="n"/>
      <c r="BC509" s="55" t="n"/>
    </row>
    <row r="510" ht="11.4" customHeight="1">
      <c r="A510" s="55" t="n"/>
      <c r="B510" s="483" t="n"/>
      <c r="C510" s="55" t="n"/>
      <c r="D510" s="55" t="n"/>
      <c r="E510" s="55" t="n"/>
      <c r="F510" s="55" t="n"/>
      <c r="G510" s="69" t="n"/>
      <c r="H510" s="69" t="n"/>
      <c r="I510" s="55" t="n"/>
      <c r="J510" s="55" t="n"/>
      <c r="K510" s="55" t="n"/>
      <c r="L510" s="55">
        <f>J510-K510</f>
        <v/>
      </c>
      <c r="M510" s="55" t="n"/>
      <c r="N510" s="55">
        <f>P510+Q510+R510+S510</f>
        <v/>
      </c>
      <c r="O510" s="57">
        <f>Q510+V510+Y510+AB510+AE510+AH510+AK510+AN510+AQ510+AT510+AW510+AZ510+BC510</f>
        <v/>
      </c>
      <c r="P510" s="58" t="n"/>
      <c r="Q510" s="59">
        <f>L510-S510-R510-P510</f>
        <v/>
      </c>
      <c r="R510" s="60" t="n"/>
      <c r="S510" s="61" t="n"/>
      <c r="T510" s="55" t="n"/>
      <c r="U510" s="55" t="n"/>
      <c r="V510" s="55" t="n"/>
      <c r="W510" s="55" t="n"/>
      <c r="X510" s="55" t="n"/>
      <c r="Y510" s="55" t="n"/>
      <c r="Z510" s="55" t="n"/>
      <c r="AA510" s="55" t="n"/>
      <c r="AB510" s="55" t="n"/>
      <c r="AC510" s="55" t="n"/>
      <c r="AD510" s="55" t="n"/>
      <c r="AE510" s="55" t="n"/>
      <c r="AF510" s="55" t="n"/>
      <c r="AG510" s="55" t="n"/>
      <c r="AH510" s="55" t="n"/>
      <c r="AI510" s="55" t="n"/>
      <c r="AJ510" s="55" t="n"/>
      <c r="AK510" s="55" t="n"/>
      <c r="AL510" s="55" t="n"/>
      <c r="AM510" s="55" t="n"/>
      <c r="AN510" s="55" t="n"/>
      <c r="AO510" s="55" t="n"/>
      <c r="AP510" s="55" t="n"/>
      <c r="AQ510" s="55" t="n"/>
      <c r="AR510" s="55" t="n"/>
      <c r="AS510" s="55" t="n"/>
      <c r="AT510" s="55" t="n"/>
      <c r="AU510" s="55" t="n"/>
      <c r="AV510" s="55" t="n"/>
      <c r="AW510" s="55" t="n"/>
      <c r="AX510" s="55" t="n"/>
      <c r="AY510" s="55" t="n"/>
      <c r="AZ510" s="55" t="n"/>
      <c r="BA510" s="55" t="n"/>
      <c r="BB510" s="55" t="n"/>
      <c r="BC510" s="55" t="n"/>
    </row>
    <row r="511" ht="11.4" customHeight="1">
      <c r="A511" s="55" t="n"/>
      <c r="B511" s="483" t="n"/>
      <c r="C511" s="55" t="n"/>
      <c r="D511" s="55" t="n"/>
      <c r="E511" s="55" t="n"/>
      <c r="F511" s="55" t="n"/>
      <c r="G511" s="69" t="n"/>
      <c r="H511" s="69" t="n"/>
      <c r="I511" s="55" t="n"/>
      <c r="J511" s="55" t="n"/>
      <c r="K511" s="55" t="n"/>
      <c r="L511" s="55">
        <f>J511-K511</f>
        <v/>
      </c>
      <c r="M511" s="55" t="n"/>
      <c r="N511" s="55">
        <f>P511+Q511+R511+S511</f>
        <v/>
      </c>
      <c r="O511" s="57">
        <f>Q511+V511+Y511+AB511+AE511+AH511+AK511+AN511+AQ511+AT511+AW511+AZ511+BC511</f>
        <v/>
      </c>
      <c r="P511" s="58" t="n"/>
      <c r="Q511" s="59">
        <f>L511-S511-R511-P511</f>
        <v/>
      </c>
      <c r="R511" s="60" t="n"/>
      <c r="S511" s="61" t="n"/>
      <c r="T511" s="55" t="n"/>
      <c r="U511" s="55" t="n"/>
      <c r="V511" s="55" t="n"/>
      <c r="W511" s="55" t="n"/>
      <c r="X511" s="55" t="n"/>
      <c r="Y511" s="55" t="n"/>
      <c r="Z511" s="55" t="n"/>
      <c r="AA511" s="55" t="n"/>
      <c r="AB511" s="55" t="n"/>
      <c r="AC511" s="55" t="n"/>
      <c r="AD511" s="55" t="n"/>
      <c r="AE511" s="55" t="n"/>
      <c r="AF511" s="55" t="n"/>
      <c r="AG511" s="55" t="n"/>
      <c r="AH511" s="55" t="n"/>
      <c r="AI511" s="55" t="n"/>
      <c r="AJ511" s="55" t="n"/>
      <c r="AK511" s="55" t="n"/>
      <c r="AL511" s="55" t="n"/>
      <c r="AM511" s="55" t="n"/>
      <c r="AN511" s="55" t="n"/>
      <c r="AO511" s="55" t="n"/>
      <c r="AP511" s="55" t="n"/>
      <c r="AQ511" s="55" t="n"/>
      <c r="AR511" s="55" t="n"/>
      <c r="AS511" s="55" t="n"/>
      <c r="AT511" s="55" t="n"/>
      <c r="AU511" s="55" t="n"/>
      <c r="AV511" s="55" t="n"/>
      <c r="AW511" s="55" t="n"/>
      <c r="AX511" s="55" t="n"/>
      <c r="AY511" s="55" t="n"/>
      <c r="AZ511" s="55" t="n"/>
      <c r="BA511" s="55" t="n"/>
      <c r="BB511" s="55" t="n"/>
      <c r="BC511" s="55" t="n"/>
    </row>
    <row r="512" ht="11.4" customHeight="1">
      <c r="A512" s="55" t="n"/>
      <c r="B512" s="483" t="n"/>
      <c r="C512" s="55" t="n"/>
      <c r="D512" s="55" t="n"/>
      <c r="E512" s="55" t="n"/>
      <c r="F512" s="55" t="n"/>
      <c r="G512" s="69" t="n"/>
      <c r="H512" s="69" t="n"/>
      <c r="I512" s="55" t="n"/>
      <c r="J512" s="55" t="n"/>
      <c r="K512" s="55" t="n"/>
      <c r="L512" s="55">
        <f>J512-K512</f>
        <v/>
      </c>
      <c r="M512" s="55" t="n"/>
      <c r="N512" s="55">
        <f>P512+Q512+R512+S512</f>
        <v/>
      </c>
      <c r="O512" s="57">
        <f>Q512+V512+Y512+AB512+AE512+AH512+AK512+AN512+AQ512+AT512+AW512+AZ512+BC512</f>
        <v/>
      </c>
      <c r="P512" s="58" t="n"/>
      <c r="Q512" s="59">
        <f>L512-S512-R512-P512</f>
        <v/>
      </c>
      <c r="R512" s="60" t="n"/>
      <c r="S512" s="61" t="n"/>
      <c r="T512" s="55" t="n"/>
      <c r="U512" s="55" t="n"/>
      <c r="V512" s="55" t="n"/>
      <c r="W512" s="55" t="n"/>
      <c r="X512" s="55" t="n"/>
      <c r="Y512" s="55" t="n"/>
      <c r="Z512" s="55" t="n"/>
      <c r="AA512" s="55" t="n"/>
      <c r="AB512" s="55" t="n"/>
      <c r="AC512" s="55" t="n"/>
      <c r="AD512" s="55" t="n"/>
      <c r="AE512" s="55" t="n"/>
      <c r="AF512" s="55" t="n"/>
      <c r="AG512" s="55" t="n"/>
      <c r="AH512" s="55" t="n"/>
      <c r="AI512" s="55" t="n"/>
      <c r="AJ512" s="55" t="n"/>
      <c r="AK512" s="55" t="n"/>
      <c r="AL512" s="55" t="n"/>
      <c r="AM512" s="55" t="n"/>
      <c r="AN512" s="55" t="n"/>
      <c r="AO512" s="55" t="n"/>
      <c r="AP512" s="55" t="n"/>
      <c r="AQ512" s="55" t="n"/>
      <c r="AR512" s="55" t="n"/>
      <c r="AS512" s="55" t="n"/>
      <c r="AT512" s="55" t="n"/>
      <c r="AU512" s="55" t="n"/>
      <c r="AV512" s="55" t="n"/>
      <c r="AW512" s="55" t="n"/>
      <c r="AX512" s="55" t="n"/>
      <c r="AY512" s="55" t="n"/>
      <c r="AZ512" s="55" t="n"/>
      <c r="BA512" s="55" t="n"/>
      <c r="BB512" s="55" t="n"/>
      <c r="BC512" s="55" t="n"/>
    </row>
    <row r="513" ht="11.4" customHeight="1">
      <c r="A513" s="55" t="n"/>
      <c r="B513" s="483" t="n"/>
      <c r="C513" s="55" t="n"/>
      <c r="D513" s="55" t="n"/>
      <c r="E513" s="55" t="n"/>
      <c r="F513" s="55" t="n"/>
      <c r="G513" s="69" t="n"/>
      <c r="H513" s="69" t="n"/>
      <c r="I513" s="55" t="n"/>
      <c r="J513" s="55" t="n"/>
      <c r="K513" s="55" t="n"/>
      <c r="L513" s="55">
        <f>J513-K513</f>
        <v/>
      </c>
      <c r="M513" s="55" t="n"/>
      <c r="N513" s="55">
        <f>P513+Q513+R513+S513</f>
        <v/>
      </c>
      <c r="O513" s="57">
        <f>Q513+V513+Y513+AB513+AE513+AH513+AK513+AN513+AQ513+AT513+AW513+AZ513+BC513</f>
        <v/>
      </c>
      <c r="P513" s="58" t="n"/>
      <c r="Q513" s="59">
        <f>L513-S513-R513-P513</f>
        <v/>
      </c>
      <c r="R513" s="60" t="n"/>
      <c r="S513" s="61" t="n"/>
      <c r="T513" s="55" t="n"/>
      <c r="U513" s="55" t="n"/>
      <c r="V513" s="55" t="n"/>
      <c r="W513" s="55" t="n"/>
      <c r="X513" s="55" t="n"/>
      <c r="Y513" s="55" t="n"/>
      <c r="Z513" s="55" t="n"/>
      <c r="AA513" s="55" t="n"/>
      <c r="AB513" s="55" t="n"/>
      <c r="AC513" s="55" t="n"/>
      <c r="AD513" s="55" t="n"/>
      <c r="AE513" s="55" t="n"/>
      <c r="AF513" s="55" t="n"/>
      <c r="AG513" s="55" t="n"/>
      <c r="AH513" s="55" t="n"/>
      <c r="AI513" s="55" t="n"/>
      <c r="AJ513" s="55" t="n"/>
      <c r="AK513" s="55" t="n"/>
      <c r="AL513" s="55" t="n"/>
      <c r="AM513" s="55" t="n"/>
      <c r="AN513" s="55" t="n"/>
      <c r="AO513" s="55" t="n"/>
      <c r="AP513" s="55" t="n"/>
      <c r="AQ513" s="55" t="n"/>
      <c r="AR513" s="55" t="n"/>
      <c r="AS513" s="55" t="n"/>
      <c r="AT513" s="55" t="n"/>
      <c r="AU513" s="55" t="n"/>
      <c r="AV513" s="55" t="n"/>
      <c r="AW513" s="55" t="n"/>
      <c r="AX513" s="55" t="n"/>
      <c r="AY513" s="55" t="n"/>
      <c r="AZ513" s="55" t="n"/>
      <c r="BA513" s="55" t="n"/>
      <c r="BB513" s="55" t="n"/>
      <c r="BC513" s="55" t="n"/>
    </row>
    <row r="514" ht="11.4" customHeight="1">
      <c r="A514" s="55" t="n"/>
      <c r="B514" s="483" t="n"/>
      <c r="C514" s="55" t="n"/>
      <c r="D514" s="55" t="n"/>
      <c r="E514" s="55" t="n"/>
      <c r="F514" s="55" t="n"/>
      <c r="G514" s="69" t="n"/>
      <c r="H514" s="69" t="n"/>
      <c r="I514" s="55" t="n"/>
      <c r="J514" s="55" t="n"/>
      <c r="K514" s="55" t="n"/>
      <c r="L514" s="55">
        <f>J514-K514</f>
        <v/>
      </c>
      <c r="M514" s="55" t="n"/>
      <c r="N514" s="55">
        <f>P514+Q514+R514+S514</f>
        <v/>
      </c>
      <c r="O514" s="57">
        <f>Q514+V514+Y514+AB514+AE514+AH514+AK514+AN514+AQ514+AT514+AW514+AZ514+BC514</f>
        <v/>
      </c>
      <c r="P514" s="58" t="n"/>
      <c r="Q514" s="59">
        <f>L514-S514-R514-P514</f>
        <v/>
      </c>
      <c r="R514" s="60" t="n"/>
      <c r="S514" s="61" t="n"/>
      <c r="T514" s="55" t="n"/>
      <c r="U514" s="55" t="n"/>
      <c r="V514" s="55" t="n"/>
      <c r="W514" s="55" t="n"/>
      <c r="X514" s="55" t="n"/>
      <c r="Y514" s="55" t="n"/>
      <c r="Z514" s="55" t="n"/>
      <c r="AA514" s="55" t="n"/>
      <c r="AB514" s="55" t="n"/>
      <c r="AC514" s="55" t="n"/>
      <c r="AD514" s="55" t="n"/>
      <c r="AE514" s="55" t="n"/>
      <c r="AF514" s="55" t="n"/>
      <c r="AG514" s="55" t="n"/>
      <c r="AH514" s="55" t="n"/>
      <c r="AI514" s="55" t="n"/>
      <c r="AJ514" s="55" t="n"/>
      <c r="AK514" s="55" t="n"/>
      <c r="AL514" s="55" t="n"/>
      <c r="AM514" s="55" t="n"/>
      <c r="AN514" s="55" t="n"/>
      <c r="AO514" s="55" t="n"/>
      <c r="AP514" s="55" t="n"/>
      <c r="AQ514" s="55" t="n"/>
      <c r="AR514" s="55" t="n"/>
      <c r="AS514" s="55" t="n"/>
      <c r="AT514" s="55" t="n"/>
      <c r="AU514" s="55" t="n"/>
      <c r="AV514" s="55" t="n"/>
      <c r="AW514" s="55" t="n"/>
      <c r="AX514" s="55" t="n"/>
      <c r="AY514" s="55" t="n"/>
      <c r="AZ514" s="55" t="n"/>
      <c r="BA514" s="55" t="n"/>
      <c r="BB514" s="55" t="n"/>
      <c r="BC514" s="55" t="n"/>
    </row>
    <row r="515" ht="11.4" customHeight="1">
      <c r="A515" s="55" t="n"/>
      <c r="B515" s="483" t="n"/>
      <c r="C515" s="55" t="n"/>
      <c r="D515" s="55" t="n"/>
      <c r="E515" s="55" t="n"/>
      <c r="F515" s="55" t="n"/>
      <c r="G515" s="69" t="n"/>
      <c r="H515" s="69" t="n"/>
      <c r="I515" s="55" t="n"/>
      <c r="J515" s="55" t="n"/>
      <c r="K515" s="55" t="n"/>
      <c r="L515" s="55">
        <f>J515-K515</f>
        <v/>
      </c>
      <c r="M515" s="55" t="n"/>
      <c r="N515" s="55">
        <f>P515+Q515+R515+S515</f>
        <v/>
      </c>
      <c r="O515" s="57">
        <f>Q515+V515+Y515+AB515+AE515+AH515+AK515+AN515+AQ515+AT515+AW515+AZ515+BC515</f>
        <v/>
      </c>
      <c r="P515" s="58" t="n"/>
      <c r="Q515" s="59">
        <f>L515-S515-R515-P515</f>
        <v/>
      </c>
      <c r="R515" s="60" t="n"/>
      <c r="S515" s="61" t="n"/>
      <c r="T515" s="55" t="n"/>
      <c r="U515" s="55" t="n"/>
      <c r="V515" s="55" t="n"/>
      <c r="W515" s="55" t="n"/>
      <c r="X515" s="55" t="n"/>
      <c r="Y515" s="55" t="n"/>
      <c r="Z515" s="55" t="n"/>
      <c r="AA515" s="55" t="n"/>
      <c r="AB515" s="55" t="n"/>
      <c r="AC515" s="55" t="n"/>
      <c r="AD515" s="55" t="n"/>
      <c r="AE515" s="55" t="n"/>
      <c r="AF515" s="55" t="n"/>
      <c r="AG515" s="55" t="n"/>
      <c r="AH515" s="55" t="n"/>
      <c r="AI515" s="55" t="n"/>
      <c r="AJ515" s="55" t="n"/>
      <c r="AK515" s="55" t="n"/>
      <c r="AL515" s="55" t="n"/>
      <c r="AM515" s="55" t="n"/>
      <c r="AN515" s="55" t="n"/>
      <c r="AO515" s="55" t="n"/>
      <c r="AP515" s="55" t="n"/>
      <c r="AQ515" s="55" t="n"/>
      <c r="AR515" s="55" t="n"/>
      <c r="AS515" s="55" t="n"/>
      <c r="AT515" s="55" t="n"/>
      <c r="AU515" s="55" t="n"/>
      <c r="AV515" s="55" t="n"/>
      <c r="AW515" s="55" t="n"/>
      <c r="AX515" s="55" t="n"/>
      <c r="AY515" s="55" t="n"/>
      <c r="AZ515" s="55" t="n"/>
      <c r="BA515" s="55" t="n"/>
      <c r="BB515" s="55" t="n"/>
      <c r="BC515" s="55" t="n"/>
    </row>
    <row r="516" ht="11.4" customHeight="1">
      <c r="A516" s="55" t="n"/>
      <c r="B516" s="483" t="n"/>
      <c r="C516" s="55" t="n"/>
      <c r="D516" s="55" t="n"/>
      <c r="E516" s="55" t="n"/>
      <c r="F516" s="55" t="n"/>
      <c r="G516" s="69" t="n"/>
      <c r="H516" s="69" t="n"/>
      <c r="I516" s="55" t="n"/>
      <c r="J516" s="55" t="n"/>
      <c r="K516" s="55" t="n"/>
      <c r="L516" s="55">
        <f>J516-K516</f>
        <v/>
      </c>
      <c r="M516" s="55" t="n"/>
      <c r="N516" s="55">
        <f>P516+Q516+R516+S516</f>
        <v/>
      </c>
      <c r="O516" s="57">
        <f>Q516+V516+Y516+AB516+AE516+AH516+AK516+AN516+AQ516+AT516+AW516+AZ516+BC516</f>
        <v/>
      </c>
      <c r="P516" s="58" t="n"/>
      <c r="Q516" s="59">
        <f>L516-S516-R516-P516</f>
        <v/>
      </c>
      <c r="R516" s="60" t="n"/>
      <c r="S516" s="61" t="n"/>
      <c r="T516" s="55" t="n"/>
      <c r="U516" s="55" t="n"/>
      <c r="V516" s="55" t="n"/>
      <c r="W516" s="55" t="n"/>
      <c r="X516" s="55" t="n"/>
      <c r="Y516" s="55" t="n"/>
      <c r="Z516" s="55" t="n"/>
      <c r="AA516" s="55" t="n"/>
      <c r="AB516" s="55" t="n"/>
      <c r="AC516" s="55" t="n"/>
      <c r="AD516" s="55" t="n"/>
      <c r="AE516" s="55" t="n"/>
      <c r="AF516" s="55" t="n"/>
      <c r="AG516" s="55" t="n"/>
      <c r="AH516" s="55" t="n"/>
      <c r="AI516" s="55" t="n"/>
      <c r="AJ516" s="55" t="n"/>
      <c r="AK516" s="55" t="n"/>
      <c r="AL516" s="55" t="n"/>
      <c r="AM516" s="55" t="n"/>
      <c r="AN516" s="55" t="n"/>
      <c r="AO516" s="55" t="n"/>
      <c r="AP516" s="55" t="n"/>
      <c r="AQ516" s="55" t="n"/>
      <c r="AR516" s="55" t="n"/>
      <c r="AS516" s="55" t="n"/>
      <c r="AT516" s="55" t="n"/>
      <c r="AU516" s="55" t="n"/>
      <c r="AV516" s="55" t="n"/>
      <c r="AW516" s="55" t="n"/>
      <c r="AX516" s="55" t="n"/>
      <c r="AY516" s="55" t="n"/>
      <c r="AZ516" s="55" t="n"/>
      <c r="BA516" s="55" t="n"/>
      <c r="BB516" s="55" t="n"/>
      <c r="BC516" s="55" t="n"/>
    </row>
    <row r="517" ht="11.4" customHeight="1">
      <c r="A517" s="55" t="n"/>
      <c r="B517" s="483" t="n"/>
      <c r="C517" s="55" t="n"/>
      <c r="D517" s="55" t="n"/>
      <c r="E517" s="55" t="n"/>
      <c r="F517" s="55" t="n"/>
      <c r="G517" s="69" t="n"/>
      <c r="H517" s="69" t="n"/>
      <c r="I517" s="55" t="n"/>
      <c r="J517" s="55" t="n"/>
      <c r="K517" s="55" t="n"/>
      <c r="L517" s="55">
        <f>J517-K517</f>
        <v/>
      </c>
      <c r="M517" s="55" t="n"/>
      <c r="N517" s="55">
        <f>P517+Q517+R517+S517</f>
        <v/>
      </c>
      <c r="O517" s="57">
        <f>Q517+V517+Y517+AB517+AE517+AH517+AK517+AN517+AQ517+AT517+AW517+AZ517+BC517</f>
        <v/>
      </c>
      <c r="P517" s="58" t="n"/>
      <c r="Q517" s="59">
        <f>L517-S517-R517-P517</f>
        <v/>
      </c>
      <c r="R517" s="60" t="n"/>
      <c r="S517" s="61" t="n"/>
      <c r="T517" s="55" t="n"/>
      <c r="U517" s="55" t="n"/>
      <c r="V517" s="55" t="n"/>
      <c r="W517" s="55" t="n"/>
      <c r="X517" s="55" t="n"/>
      <c r="Y517" s="55" t="n"/>
      <c r="Z517" s="55" t="n"/>
      <c r="AA517" s="55" t="n"/>
      <c r="AB517" s="55" t="n"/>
      <c r="AC517" s="55" t="n"/>
      <c r="AD517" s="55" t="n"/>
      <c r="AE517" s="55" t="n"/>
      <c r="AF517" s="55" t="n"/>
      <c r="AG517" s="55" t="n"/>
      <c r="AH517" s="55" t="n"/>
      <c r="AI517" s="55" t="n"/>
      <c r="AJ517" s="55" t="n"/>
      <c r="AK517" s="55" t="n"/>
      <c r="AL517" s="55" t="n"/>
      <c r="AM517" s="55" t="n"/>
      <c r="AN517" s="55" t="n"/>
      <c r="AO517" s="55" t="n"/>
      <c r="AP517" s="55" t="n"/>
      <c r="AQ517" s="55" t="n"/>
      <c r="AR517" s="55" t="n"/>
      <c r="AS517" s="55" t="n"/>
      <c r="AT517" s="55" t="n"/>
      <c r="AU517" s="55" t="n"/>
      <c r="AV517" s="55" t="n"/>
      <c r="AW517" s="55" t="n"/>
      <c r="AX517" s="55" t="n"/>
      <c r="AY517" s="55" t="n"/>
      <c r="AZ517" s="55" t="n"/>
      <c r="BA517" s="55" t="n"/>
      <c r="BB517" s="55" t="n"/>
      <c r="BC517" s="55" t="n"/>
    </row>
    <row r="518" ht="11.4" customHeight="1">
      <c r="A518" s="55" t="n"/>
      <c r="B518" s="483" t="n"/>
      <c r="C518" s="55" t="n"/>
      <c r="D518" s="55" t="n"/>
      <c r="E518" s="55" t="n"/>
      <c r="F518" s="55" t="n"/>
      <c r="G518" s="69" t="n"/>
      <c r="H518" s="69" t="n"/>
      <c r="I518" s="55" t="n"/>
      <c r="J518" s="55" t="n"/>
      <c r="K518" s="55" t="n"/>
      <c r="L518" s="55">
        <f>J518-K518</f>
        <v/>
      </c>
      <c r="M518" s="55" t="n"/>
      <c r="N518" s="55">
        <f>P518+Q518+R518+S518</f>
        <v/>
      </c>
      <c r="O518" s="57">
        <f>Q518+V518+Y518+AB518+AE518+AH518+AK518+AN518+AQ518+AT518+AW518+AZ518+BC518</f>
        <v/>
      </c>
      <c r="P518" s="58" t="n"/>
      <c r="Q518" s="59">
        <f>L518-S518-R518-P518</f>
        <v/>
      </c>
      <c r="R518" s="60" t="n"/>
      <c r="S518" s="61" t="n"/>
      <c r="T518" s="55" t="n"/>
      <c r="U518" s="55" t="n"/>
      <c r="V518" s="55" t="n"/>
      <c r="W518" s="55" t="n"/>
      <c r="X518" s="55" t="n"/>
      <c r="Y518" s="55" t="n"/>
      <c r="Z518" s="55" t="n"/>
      <c r="AA518" s="55" t="n"/>
      <c r="AB518" s="55" t="n"/>
      <c r="AC518" s="55" t="n"/>
      <c r="AD518" s="55" t="n"/>
      <c r="AE518" s="55" t="n"/>
      <c r="AF518" s="55" t="n"/>
      <c r="AG518" s="55" t="n"/>
      <c r="AH518" s="55" t="n"/>
      <c r="AI518" s="55" t="n"/>
      <c r="AJ518" s="55" t="n"/>
      <c r="AK518" s="55" t="n"/>
      <c r="AL518" s="55" t="n"/>
      <c r="AM518" s="55" t="n"/>
      <c r="AN518" s="55" t="n"/>
      <c r="AO518" s="55" t="n"/>
      <c r="AP518" s="55" t="n"/>
      <c r="AQ518" s="55" t="n"/>
      <c r="AR518" s="55" t="n"/>
      <c r="AS518" s="55" t="n"/>
      <c r="AT518" s="55" t="n"/>
      <c r="AU518" s="55" t="n"/>
      <c r="AV518" s="55" t="n"/>
      <c r="AW518" s="55" t="n"/>
      <c r="AX518" s="55" t="n"/>
      <c r="AY518" s="55" t="n"/>
      <c r="AZ518" s="55" t="n"/>
      <c r="BA518" s="55" t="n"/>
      <c r="BB518" s="55" t="n"/>
      <c r="BC518" s="55" t="n"/>
    </row>
    <row r="519" ht="11.4" customHeight="1">
      <c r="A519" s="55" t="n"/>
      <c r="B519" s="483" t="n"/>
      <c r="C519" s="55" t="n"/>
      <c r="D519" s="55" t="n"/>
      <c r="E519" s="55" t="n"/>
      <c r="F519" s="55" t="n"/>
      <c r="G519" s="69" t="n"/>
      <c r="H519" s="69" t="n"/>
      <c r="I519" s="55" t="n"/>
      <c r="J519" s="55" t="n"/>
      <c r="K519" s="55" t="n"/>
      <c r="L519" s="55">
        <f>J519-K519</f>
        <v/>
      </c>
      <c r="M519" s="55" t="n"/>
      <c r="N519" s="55">
        <f>P519+Q519+R519+S519</f>
        <v/>
      </c>
      <c r="O519" s="57">
        <f>Q519+V519+Y519+AB519+AE519+AH519+AK519+AN519+AQ519+AT519+AW519+AZ519+BC519</f>
        <v/>
      </c>
      <c r="P519" s="58" t="n"/>
      <c r="Q519" s="59">
        <f>L519-S519-R519-P519</f>
        <v/>
      </c>
      <c r="R519" s="60" t="n"/>
      <c r="S519" s="61" t="n"/>
      <c r="T519" s="55" t="n"/>
      <c r="U519" s="55" t="n"/>
      <c r="V519" s="55" t="n"/>
      <c r="W519" s="55" t="n"/>
      <c r="X519" s="55" t="n"/>
      <c r="Y519" s="55" t="n"/>
      <c r="Z519" s="55" t="n"/>
      <c r="AA519" s="55" t="n"/>
      <c r="AB519" s="55" t="n"/>
      <c r="AC519" s="55" t="n"/>
      <c r="AD519" s="55" t="n"/>
      <c r="AE519" s="55" t="n"/>
      <c r="AF519" s="55" t="n"/>
      <c r="AG519" s="55" t="n"/>
      <c r="AH519" s="55" t="n"/>
      <c r="AI519" s="55" t="n"/>
      <c r="AJ519" s="55" t="n"/>
      <c r="AK519" s="55" t="n"/>
      <c r="AL519" s="55" t="n"/>
      <c r="AM519" s="55" t="n"/>
      <c r="AN519" s="55" t="n"/>
      <c r="AO519" s="55" t="n"/>
      <c r="AP519" s="55" t="n"/>
      <c r="AQ519" s="55" t="n"/>
      <c r="AR519" s="55" t="n"/>
      <c r="AS519" s="55" t="n"/>
      <c r="AT519" s="55" t="n"/>
      <c r="AU519" s="55" t="n"/>
      <c r="AV519" s="55" t="n"/>
      <c r="AW519" s="55" t="n"/>
      <c r="AX519" s="55" t="n"/>
      <c r="AY519" s="55" t="n"/>
      <c r="AZ519" s="55" t="n"/>
      <c r="BA519" s="55" t="n"/>
      <c r="BB519" s="55" t="n"/>
      <c r="BC519" s="55" t="n"/>
    </row>
    <row r="520" ht="11.4" customHeight="1">
      <c r="A520" s="55" t="n"/>
      <c r="B520" s="483" t="n"/>
      <c r="C520" s="55" t="n"/>
      <c r="D520" s="55" t="n"/>
      <c r="E520" s="55" t="n"/>
      <c r="F520" s="55" t="n"/>
      <c r="G520" s="69" t="n"/>
      <c r="H520" s="69" t="n"/>
      <c r="I520" s="55" t="n"/>
      <c r="J520" s="55" t="n"/>
      <c r="K520" s="55" t="n"/>
      <c r="L520" s="55">
        <f>J520-K520</f>
        <v/>
      </c>
      <c r="M520" s="55" t="n"/>
      <c r="N520" s="55">
        <f>P520+Q520+R520+S520</f>
        <v/>
      </c>
      <c r="O520" s="57">
        <f>Q520+V520+Y520+AB520+AE520+AH520+AK520+AN520+AQ520+AT520+AW520+AZ520+BC520</f>
        <v/>
      </c>
      <c r="P520" s="58" t="n"/>
      <c r="Q520" s="59">
        <f>L520-S520-R520-P520</f>
        <v/>
      </c>
      <c r="R520" s="60" t="n"/>
      <c r="S520" s="61" t="n"/>
      <c r="T520" s="55" t="n"/>
      <c r="U520" s="55" t="n"/>
      <c r="V520" s="55" t="n"/>
      <c r="W520" s="55" t="n"/>
      <c r="X520" s="55" t="n"/>
      <c r="Y520" s="55" t="n"/>
      <c r="Z520" s="55" t="n"/>
      <c r="AA520" s="55" t="n"/>
      <c r="AB520" s="55" t="n"/>
      <c r="AC520" s="55" t="n"/>
      <c r="AD520" s="55" t="n"/>
      <c r="AE520" s="55" t="n"/>
      <c r="AF520" s="55" t="n"/>
      <c r="AG520" s="55" t="n"/>
      <c r="AH520" s="55" t="n"/>
      <c r="AI520" s="55" t="n"/>
      <c r="AJ520" s="55" t="n"/>
      <c r="AK520" s="55" t="n"/>
      <c r="AL520" s="55" t="n"/>
      <c r="AM520" s="55" t="n"/>
      <c r="AN520" s="55" t="n"/>
      <c r="AO520" s="55" t="n"/>
      <c r="AP520" s="55" t="n"/>
      <c r="AQ520" s="55" t="n"/>
      <c r="AR520" s="55" t="n"/>
      <c r="AS520" s="55" t="n"/>
      <c r="AT520" s="55" t="n"/>
      <c r="AU520" s="55" t="n"/>
      <c r="AV520" s="55" t="n"/>
      <c r="AW520" s="55" t="n"/>
      <c r="AX520" s="55" t="n"/>
      <c r="AY520" s="55" t="n"/>
      <c r="AZ520" s="55" t="n"/>
      <c r="BA520" s="55" t="n"/>
      <c r="BB520" s="55" t="n"/>
      <c r="BC520" s="55" t="n"/>
    </row>
    <row r="521" ht="11.4" customHeight="1">
      <c r="A521" s="55" t="n"/>
      <c r="B521" s="483" t="n"/>
      <c r="C521" s="55" t="n"/>
      <c r="D521" s="55" t="n"/>
      <c r="E521" s="55" t="n"/>
      <c r="F521" s="55" t="n"/>
      <c r="G521" s="69" t="n"/>
      <c r="H521" s="69" t="n"/>
      <c r="I521" s="55" t="n"/>
      <c r="J521" s="55" t="n"/>
      <c r="K521" s="55" t="n"/>
      <c r="L521" s="55">
        <f>J521-K521</f>
        <v/>
      </c>
      <c r="M521" s="55" t="n"/>
      <c r="N521" s="55">
        <f>P521+Q521+R521+S521</f>
        <v/>
      </c>
      <c r="O521" s="57">
        <f>Q521+V521+Y521+AB521+AE521+AH521+AK521+AN521+AQ521+AT521+AW521+AZ521+BC521</f>
        <v/>
      </c>
      <c r="P521" s="58" t="n"/>
      <c r="Q521" s="59">
        <f>L521-S521-R521-P521</f>
        <v/>
      </c>
      <c r="R521" s="60" t="n"/>
      <c r="S521" s="61" t="n"/>
      <c r="T521" s="55" t="n"/>
      <c r="U521" s="55" t="n"/>
      <c r="V521" s="55" t="n"/>
      <c r="W521" s="55" t="n"/>
      <c r="X521" s="55" t="n"/>
      <c r="Y521" s="55" t="n"/>
      <c r="Z521" s="55" t="n"/>
      <c r="AA521" s="55" t="n"/>
      <c r="AB521" s="55" t="n"/>
      <c r="AC521" s="55" t="n"/>
      <c r="AD521" s="55" t="n"/>
      <c r="AE521" s="55" t="n"/>
      <c r="AF521" s="55" t="n"/>
      <c r="AG521" s="55" t="n"/>
      <c r="AH521" s="55" t="n"/>
      <c r="AI521" s="55" t="n"/>
      <c r="AJ521" s="55" t="n"/>
      <c r="AK521" s="55" t="n"/>
      <c r="AL521" s="55" t="n"/>
      <c r="AM521" s="55" t="n"/>
      <c r="AN521" s="55" t="n"/>
      <c r="AO521" s="55" t="n"/>
      <c r="AP521" s="55" t="n"/>
      <c r="AQ521" s="55" t="n"/>
      <c r="AR521" s="55" t="n"/>
      <c r="AS521" s="55" t="n"/>
      <c r="AT521" s="55" t="n"/>
      <c r="AU521" s="55" t="n"/>
      <c r="AV521" s="55" t="n"/>
      <c r="AW521" s="55" t="n"/>
      <c r="AX521" s="55" t="n"/>
      <c r="AY521" s="55" t="n"/>
      <c r="AZ521" s="55" t="n"/>
      <c r="BA521" s="55" t="n"/>
      <c r="BB521" s="55" t="n"/>
      <c r="BC521" s="55" t="n"/>
    </row>
    <row r="522" ht="11.4" customHeight="1">
      <c r="A522" s="55" t="n"/>
      <c r="B522" s="483" t="n"/>
      <c r="C522" s="55" t="n"/>
      <c r="D522" s="55" t="n"/>
      <c r="E522" s="55" t="n"/>
      <c r="F522" s="55" t="n"/>
      <c r="G522" s="69" t="n"/>
      <c r="H522" s="69" t="n"/>
      <c r="I522" s="55" t="n"/>
      <c r="J522" s="55" t="n"/>
      <c r="K522" s="55" t="n"/>
      <c r="L522" s="55">
        <f>J522-K522</f>
        <v/>
      </c>
      <c r="M522" s="55" t="n"/>
      <c r="N522" s="55">
        <f>P522+Q522+R522+S522</f>
        <v/>
      </c>
      <c r="O522" s="57">
        <f>Q522+V522+Y522+AB522+AE522+AH522+AK522+AN522+AQ522+AT522+AW522+AZ522+BC522</f>
        <v/>
      </c>
      <c r="P522" s="58" t="n"/>
      <c r="Q522" s="59">
        <f>L522-S522-R522-P522</f>
        <v/>
      </c>
      <c r="R522" s="60" t="n"/>
      <c r="S522" s="61" t="n"/>
      <c r="T522" s="55" t="n"/>
      <c r="U522" s="55" t="n"/>
      <c r="V522" s="55" t="n"/>
      <c r="W522" s="55" t="n"/>
      <c r="X522" s="55" t="n"/>
      <c r="Y522" s="55" t="n"/>
      <c r="Z522" s="55" t="n"/>
      <c r="AA522" s="55" t="n"/>
      <c r="AB522" s="55" t="n"/>
      <c r="AC522" s="55" t="n"/>
      <c r="AD522" s="55" t="n"/>
      <c r="AE522" s="55" t="n"/>
      <c r="AF522" s="55" t="n"/>
      <c r="AG522" s="55" t="n"/>
      <c r="AH522" s="55" t="n"/>
      <c r="AI522" s="55" t="n"/>
      <c r="AJ522" s="55" t="n"/>
      <c r="AK522" s="55" t="n"/>
      <c r="AL522" s="55" t="n"/>
      <c r="AM522" s="55" t="n"/>
      <c r="AN522" s="55" t="n"/>
      <c r="AO522" s="55" t="n"/>
      <c r="AP522" s="55" t="n"/>
      <c r="AQ522" s="55" t="n"/>
      <c r="AR522" s="55" t="n"/>
      <c r="AS522" s="55" t="n"/>
      <c r="AT522" s="55" t="n"/>
      <c r="AU522" s="55" t="n"/>
      <c r="AV522" s="55" t="n"/>
      <c r="AW522" s="55" t="n"/>
      <c r="AX522" s="55" t="n"/>
      <c r="AY522" s="55" t="n"/>
      <c r="AZ522" s="55" t="n"/>
      <c r="BA522" s="55" t="n"/>
      <c r="BB522" s="55" t="n"/>
      <c r="BC522" s="55" t="n"/>
    </row>
    <row r="523" ht="11.4" customHeight="1">
      <c r="A523" s="55" t="n"/>
      <c r="B523" s="483" t="n"/>
      <c r="C523" s="55" t="n"/>
      <c r="D523" s="55" t="n"/>
      <c r="E523" s="55" t="n"/>
      <c r="F523" s="55" t="n"/>
      <c r="G523" s="69" t="n"/>
      <c r="H523" s="69" t="n"/>
      <c r="I523" s="55" t="n"/>
      <c r="J523" s="55" t="n"/>
      <c r="K523" s="55" t="n"/>
      <c r="L523" s="55">
        <f>J523-K523</f>
        <v/>
      </c>
      <c r="M523" s="55" t="n"/>
      <c r="N523" s="55">
        <f>P523+Q523+R523+S523</f>
        <v/>
      </c>
      <c r="O523" s="57">
        <f>Q523+V523+Y523+AB523+AE523+AH523+AK523+AN523+AQ523+AT523+AW523+AZ523+BC523</f>
        <v/>
      </c>
      <c r="P523" s="58" t="n"/>
      <c r="Q523" s="59">
        <f>L523-S523-R523-P523</f>
        <v/>
      </c>
      <c r="R523" s="60" t="n"/>
      <c r="S523" s="61" t="n"/>
      <c r="T523" s="55" t="n"/>
      <c r="U523" s="55" t="n"/>
      <c r="V523" s="55" t="n"/>
      <c r="W523" s="55" t="n"/>
      <c r="X523" s="55" t="n"/>
      <c r="Y523" s="55" t="n"/>
      <c r="Z523" s="55" t="n"/>
      <c r="AA523" s="55" t="n"/>
      <c r="AB523" s="55" t="n"/>
      <c r="AC523" s="55" t="n"/>
      <c r="AD523" s="55" t="n"/>
      <c r="AE523" s="55" t="n"/>
      <c r="AF523" s="55" t="n"/>
      <c r="AG523" s="55" t="n"/>
      <c r="AH523" s="55" t="n"/>
      <c r="AI523" s="55" t="n"/>
      <c r="AJ523" s="55" t="n"/>
      <c r="AK523" s="55" t="n"/>
      <c r="AL523" s="55" t="n"/>
      <c r="AM523" s="55" t="n"/>
      <c r="AN523" s="55" t="n"/>
      <c r="AO523" s="55" t="n"/>
      <c r="AP523" s="55" t="n"/>
      <c r="AQ523" s="55" t="n"/>
      <c r="AR523" s="55" t="n"/>
      <c r="AS523" s="55" t="n"/>
      <c r="AT523" s="55" t="n"/>
      <c r="AU523" s="55" t="n"/>
      <c r="AV523" s="55" t="n"/>
      <c r="AW523" s="55" t="n"/>
      <c r="AX523" s="55" t="n"/>
      <c r="AY523" s="55" t="n"/>
      <c r="AZ523" s="55" t="n"/>
      <c r="BA523" s="55" t="n"/>
      <c r="BB523" s="55" t="n"/>
      <c r="BC523" s="55" t="n"/>
    </row>
    <row r="524" ht="11.4" customHeight="1">
      <c r="A524" s="55" t="n"/>
      <c r="B524" s="483" t="n"/>
      <c r="C524" s="55" t="n"/>
      <c r="D524" s="55" t="n"/>
      <c r="E524" s="55" t="n"/>
      <c r="F524" s="55" t="n"/>
      <c r="G524" s="69" t="n"/>
      <c r="H524" s="69" t="n"/>
      <c r="I524" s="55" t="n"/>
      <c r="J524" s="55" t="n"/>
      <c r="K524" s="55" t="n"/>
      <c r="L524" s="55">
        <f>J524-K524</f>
        <v/>
      </c>
      <c r="M524" s="55" t="n"/>
      <c r="N524" s="55">
        <f>P524+Q524+R524+S524</f>
        <v/>
      </c>
      <c r="O524" s="57">
        <f>Q524+V524+Y524+AB524+AE524+AH524+AK524+AN524+AQ524+AT524+AW524+AZ524+BC524</f>
        <v/>
      </c>
      <c r="P524" s="58" t="n"/>
      <c r="Q524" s="59">
        <f>L524-S524-R524-P524</f>
        <v/>
      </c>
      <c r="R524" s="60" t="n"/>
      <c r="S524" s="61" t="n"/>
      <c r="T524" s="55" t="n"/>
      <c r="U524" s="55" t="n"/>
      <c r="V524" s="55" t="n"/>
      <c r="W524" s="55" t="n"/>
      <c r="X524" s="55" t="n"/>
      <c r="Y524" s="55" t="n"/>
      <c r="Z524" s="55" t="n"/>
      <c r="AA524" s="55" t="n"/>
      <c r="AB524" s="55" t="n"/>
      <c r="AC524" s="55" t="n"/>
      <c r="AD524" s="55" t="n"/>
      <c r="AE524" s="55" t="n"/>
      <c r="AF524" s="55" t="n"/>
      <c r="AG524" s="55" t="n"/>
      <c r="AH524" s="55" t="n"/>
      <c r="AI524" s="55" t="n"/>
      <c r="AJ524" s="55" t="n"/>
      <c r="AK524" s="55" t="n"/>
      <c r="AL524" s="55" t="n"/>
      <c r="AM524" s="55" t="n"/>
      <c r="AN524" s="55" t="n"/>
      <c r="AO524" s="55" t="n"/>
      <c r="AP524" s="55" t="n"/>
      <c r="AQ524" s="55" t="n"/>
      <c r="AR524" s="55" t="n"/>
      <c r="AS524" s="55" t="n"/>
      <c r="AT524" s="55" t="n"/>
      <c r="AU524" s="55" t="n"/>
      <c r="AV524" s="55" t="n"/>
      <c r="AW524" s="55" t="n"/>
      <c r="AX524" s="55" t="n"/>
      <c r="AY524" s="55" t="n"/>
      <c r="AZ524" s="55" t="n"/>
      <c r="BA524" s="55" t="n"/>
      <c r="BB524" s="55" t="n"/>
      <c r="BC524" s="55" t="n"/>
    </row>
    <row r="525" ht="11.4" customHeight="1">
      <c r="A525" s="55" t="n"/>
      <c r="B525" s="483" t="n"/>
      <c r="C525" s="55" t="n"/>
      <c r="D525" s="55" t="n"/>
      <c r="E525" s="55" t="n"/>
      <c r="F525" s="55" t="n"/>
      <c r="G525" s="69" t="n"/>
      <c r="H525" s="69" t="n"/>
      <c r="I525" s="55" t="n"/>
      <c r="J525" s="55" t="n"/>
      <c r="K525" s="55" t="n"/>
      <c r="L525" s="55">
        <f>J525-K525</f>
        <v/>
      </c>
      <c r="M525" s="55" t="n"/>
      <c r="N525" s="55">
        <f>P525+Q525+R525+S525</f>
        <v/>
      </c>
      <c r="O525" s="57">
        <f>Q525+V525+Y525+AB525+AE525+AH525+AK525+AN525+AQ525+AT525+AW525+AZ525+BC525</f>
        <v/>
      </c>
      <c r="P525" s="58" t="n"/>
      <c r="Q525" s="59">
        <f>L525-S525-R525-P525</f>
        <v/>
      </c>
      <c r="R525" s="60" t="n"/>
      <c r="S525" s="61" t="n"/>
      <c r="T525" s="55" t="n"/>
      <c r="U525" s="55" t="n"/>
      <c r="V525" s="55" t="n"/>
      <c r="W525" s="55" t="n"/>
      <c r="X525" s="55" t="n"/>
      <c r="Y525" s="55" t="n"/>
      <c r="Z525" s="55" t="n"/>
      <c r="AA525" s="55" t="n"/>
      <c r="AB525" s="55" t="n"/>
      <c r="AC525" s="55" t="n"/>
      <c r="AD525" s="55" t="n"/>
      <c r="AE525" s="55" t="n"/>
      <c r="AF525" s="55" t="n"/>
      <c r="AG525" s="55" t="n"/>
      <c r="AH525" s="55" t="n"/>
      <c r="AI525" s="55" t="n"/>
      <c r="AJ525" s="55" t="n"/>
      <c r="AK525" s="55" t="n"/>
      <c r="AL525" s="55" t="n"/>
      <c r="AM525" s="55" t="n"/>
      <c r="AN525" s="55" t="n"/>
      <c r="AO525" s="55" t="n"/>
      <c r="AP525" s="55" t="n"/>
      <c r="AQ525" s="55" t="n"/>
      <c r="AR525" s="55" t="n"/>
      <c r="AS525" s="55" t="n"/>
      <c r="AT525" s="55" t="n"/>
      <c r="AU525" s="55" t="n"/>
      <c r="AV525" s="55" t="n"/>
      <c r="AW525" s="55" t="n"/>
      <c r="AX525" s="55" t="n"/>
      <c r="AY525" s="55" t="n"/>
      <c r="AZ525" s="55" t="n"/>
      <c r="BA525" s="55" t="n"/>
      <c r="BB525" s="55" t="n"/>
      <c r="BC525" s="55" t="n"/>
    </row>
    <row r="526" ht="11.4" customHeight="1">
      <c r="A526" s="55" t="n"/>
      <c r="B526" s="483" t="n"/>
      <c r="C526" s="55" t="n"/>
      <c r="D526" s="55" t="n"/>
      <c r="E526" s="55" t="n"/>
      <c r="F526" s="55" t="n"/>
      <c r="G526" s="69" t="n"/>
      <c r="H526" s="69" t="n"/>
      <c r="I526" s="55" t="n"/>
      <c r="J526" s="55" t="n"/>
      <c r="K526" s="55" t="n"/>
      <c r="L526" s="55">
        <f>J526-K526</f>
        <v/>
      </c>
      <c r="M526" s="55" t="n"/>
      <c r="N526" s="55">
        <f>P526+Q526+R526+S526</f>
        <v/>
      </c>
      <c r="O526" s="57">
        <f>Q526+V526+Y526+AB526+AE526+AH526+AK526+AN526+AQ526+AT526+AW526+AZ526+BC526</f>
        <v/>
      </c>
      <c r="P526" s="58" t="n"/>
      <c r="Q526" s="59">
        <f>L526-S526-R526-P526</f>
        <v/>
      </c>
      <c r="R526" s="60" t="n"/>
      <c r="S526" s="61" t="n"/>
      <c r="T526" s="55" t="n"/>
      <c r="U526" s="55" t="n"/>
      <c r="V526" s="55" t="n"/>
      <c r="W526" s="55" t="n"/>
      <c r="X526" s="55" t="n"/>
      <c r="Y526" s="55" t="n"/>
      <c r="Z526" s="55" t="n"/>
      <c r="AA526" s="55" t="n"/>
      <c r="AB526" s="55" t="n"/>
      <c r="AC526" s="55" t="n"/>
      <c r="AD526" s="55" t="n"/>
      <c r="AE526" s="55" t="n"/>
      <c r="AF526" s="55" t="n"/>
      <c r="AG526" s="55" t="n"/>
      <c r="AH526" s="55" t="n"/>
      <c r="AI526" s="55" t="n"/>
      <c r="AJ526" s="55" t="n"/>
      <c r="AK526" s="55" t="n"/>
      <c r="AL526" s="55" t="n"/>
      <c r="AM526" s="55" t="n"/>
      <c r="AN526" s="55" t="n"/>
      <c r="AO526" s="55" t="n"/>
      <c r="AP526" s="55" t="n"/>
      <c r="AQ526" s="55" t="n"/>
      <c r="AR526" s="55" t="n"/>
      <c r="AS526" s="55" t="n"/>
      <c r="AT526" s="55" t="n"/>
      <c r="AU526" s="55" t="n"/>
      <c r="AV526" s="55" t="n"/>
      <c r="AW526" s="55" t="n"/>
      <c r="AX526" s="55" t="n"/>
      <c r="AY526" s="55" t="n"/>
      <c r="AZ526" s="55" t="n"/>
      <c r="BA526" s="55" t="n"/>
      <c r="BB526" s="55" t="n"/>
      <c r="BC526" s="55" t="n"/>
    </row>
    <row r="527" ht="11.4" customHeight="1">
      <c r="A527" s="55" t="n"/>
      <c r="B527" s="483" t="n"/>
      <c r="C527" s="55" t="n"/>
      <c r="D527" s="55" t="n"/>
      <c r="E527" s="55" t="n"/>
      <c r="F527" s="55" t="n"/>
      <c r="G527" s="69" t="n"/>
      <c r="H527" s="69" t="n"/>
      <c r="I527" s="55" t="n"/>
      <c r="J527" s="55" t="n"/>
      <c r="K527" s="55" t="n"/>
      <c r="L527" s="55">
        <f>J527-K527</f>
        <v/>
      </c>
      <c r="M527" s="55" t="n"/>
      <c r="N527" s="55">
        <f>P527+Q527+R527+S527</f>
        <v/>
      </c>
      <c r="O527" s="57">
        <f>Q527+V527+Y527+AB527+AE527+AH527+AK527+AN527+AQ527+AT527+AW527+AZ527+BC527</f>
        <v/>
      </c>
      <c r="P527" s="58" t="n"/>
      <c r="Q527" s="59">
        <f>L527-S527-R527-P527</f>
        <v/>
      </c>
      <c r="R527" s="60" t="n"/>
      <c r="S527" s="61" t="n"/>
      <c r="T527" s="55" t="n"/>
      <c r="U527" s="55" t="n"/>
      <c r="V527" s="55" t="n"/>
      <c r="W527" s="55" t="n"/>
      <c r="X527" s="55" t="n"/>
      <c r="Y527" s="55" t="n"/>
      <c r="Z527" s="55" t="n"/>
      <c r="AA527" s="55" t="n"/>
      <c r="AB527" s="55" t="n"/>
      <c r="AC527" s="55" t="n"/>
      <c r="AD527" s="55" t="n"/>
      <c r="AE527" s="55" t="n"/>
      <c r="AF527" s="55" t="n"/>
      <c r="AG527" s="55" t="n"/>
      <c r="AH527" s="55" t="n"/>
      <c r="AI527" s="55" t="n"/>
      <c r="AJ527" s="55" t="n"/>
      <c r="AK527" s="55" t="n"/>
      <c r="AL527" s="55" t="n"/>
      <c r="AM527" s="55" t="n"/>
      <c r="AN527" s="55" t="n"/>
      <c r="AO527" s="55" t="n"/>
      <c r="AP527" s="55" t="n"/>
      <c r="AQ527" s="55" t="n"/>
      <c r="AR527" s="55" t="n"/>
      <c r="AS527" s="55" t="n"/>
      <c r="AT527" s="55" t="n"/>
      <c r="AU527" s="55" t="n"/>
      <c r="AV527" s="55" t="n"/>
      <c r="AW527" s="55" t="n"/>
      <c r="AX527" s="55" t="n"/>
      <c r="AY527" s="55" t="n"/>
      <c r="AZ527" s="55" t="n"/>
      <c r="BA527" s="55" t="n"/>
      <c r="BB527" s="55" t="n"/>
      <c r="BC527" s="55" t="n"/>
    </row>
    <row r="528" ht="11.4" customHeight="1">
      <c r="A528" s="55" t="n"/>
      <c r="B528" s="483" t="n"/>
      <c r="C528" s="55" t="n"/>
      <c r="D528" s="55" t="n"/>
      <c r="E528" s="55" t="n"/>
      <c r="F528" s="55" t="n"/>
      <c r="G528" s="69" t="n"/>
      <c r="H528" s="69" t="n"/>
      <c r="I528" s="55" t="n"/>
      <c r="J528" s="55" t="n"/>
      <c r="K528" s="55" t="n"/>
      <c r="L528" s="55">
        <f>J528-K528</f>
        <v/>
      </c>
      <c r="M528" s="55" t="n"/>
      <c r="N528" s="55">
        <f>P528+Q528+R528+S528</f>
        <v/>
      </c>
      <c r="O528" s="57">
        <f>Q528+V528+Y528+AB528+AE528+AH528+AK528+AN528+AQ528+AT528+AW528+AZ528+BC528</f>
        <v/>
      </c>
      <c r="P528" s="58" t="n"/>
      <c r="Q528" s="59">
        <f>L528-S528-R528-P528</f>
        <v/>
      </c>
      <c r="R528" s="60" t="n"/>
      <c r="S528" s="61" t="n"/>
      <c r="T528" s="55" t="n"/>
      <c r="U528" s="55" t="n"/>
      <c r="V528" s="55" t="n"/>
      <c r="W528" s="55" t="n"/>
      <c r="X528" s="55" t="n"/>
      <c r="Y528" s="55" t="n"/>
      <c r="Z528" s="55" t="n"/>
      <c r="AA528" s="55" t="n"/>
      <c r="AB528" s="55" t="n"/>
      <c r="AC528" s="55" t="n"/>
      <c r="AD528" s="55" t="n"/>
      <c r="AE528" s="55" t="n"/>
      <c r="AF528" s="55" t="n"/>
      <c r="AG528" s="55" t="n"/>
      <c r="AH528" s="55" t="n"/>
      <c r="AI528" s="55" t="n"/>
      <c r="AJ528" s="55" t="n"/>
      <c r="AK528" s="55" t="n"/>
      <c r="AL528" s="55" t="n"/>
      <c r="AM528" s="55" t="n"/>
      <c r="AN528" s="55" t="n"/>
      <c r="AO528" s="55" t="n"/>
      <c r="AP528" s="55" t="n"/>
      <c r="AQ528" s="55" t="n"/>
      <c r="AR528" s="55" t="n"/>
      <c r="AS528" s="55" t="n"/>
      <c r="AT528" s="55" t="n"/>
      <c r="AU528" s="55" t="n"/>
      <c r="AV528" s="55" t="n"/>
      <c r="AW528" s="55" t="n"/>
      <c r="AX528" s="55" t="n"/>
      <c r="AY528" s="55" t="n"/>
      <c r="AZ528" s="55" t="n"/>
      <c r="BA528" s="55" t="n"/>
      <c r="BB528" s="55" t="n"/>
      <c r="BC528" s="55" t="n"/>
    </row>
    <row r="529" ht="11.4" customHeight="1">
      <c r="A529" s="55" t="n"/>
      <c r="B529" s="483" t="n"/>
      <c r="C529" s="55" t="n"/>
      <c r="D529" s="55" t="n"/>
      <c r="E529" s="55" t="n"/>
      <c r="F529" s="55" t="n"/>
      <c r="G529" s="69" t="n"/>
      <c r="H529" s="69" t="n"/>
      <c r="I529" s="55" t="n"/>
      <c r="J529" s="55" t="n"/>
      <c r="K529" s="55" t="n"/>
      <c r="L529" s="55">
        <f>J529-K529</f>
        <v/>
      </c>
      <c r="M529" s="55" t="n"/>
      <c r="N529" s="55">
        <f>P529+Q529+R529+S529</f>
        <v/>
      </c>
      <c r="O529" s="57">
        <f>Q529+V529+Y529+AB529+AE529+AH529+AK529+AN529+AQ529+AT529+AW529+AZ529+BC529</f>
        <v/>
      </c>
      <c r="P529" s="58" t="n"/>
      <c r="Q529" s="59">
        <f>L529-S529-R529-P529</f>
        <v/>
      </c>
      <c r="R529" s="60" t="n"/>
      <c r="S529" s="61" t="n"/>
      <c r="T529" s="55" t="n"/>
      <c r="U529" s="55" t="n"/>
      <c r="V529" s="55" t="n"/>
      <c r="W529" s="55" t="n"/>
      <c r="X529" s="55" t="n"/>
      <c r="Y529" s="55" t="n"/>
      <c r="Z529" s="55" t="n"/>
      <c r="AA529" s="55" t="n"/>
      <c r="AB529" s="55" t="n"/>
      <c r="AC529" s="55" t="n"/>
      <c r="AD529" s="55" t="n"/>
      <c r="AE529" s="55" t="n"/>
      <c r="AF529" s="55" t="n"/>
      <c r="AG529" s="55" t="n"/>
      <c r="AH529" s="55" t="n"/>
      <c r="AI529" s="55" t="n"/>
      <c r="AJ529" s="55" t="n"/>
      <c r="AK529" s="55" t="n"/>
      <c r="AL529" s="55" t="n"/>
      <c r="AM529" s="55" t="n"/>
      <c r="AN529" s="55" t="n"/>
      <c r="AO529" s="55" t="n"/>
      <c r="AP529" s="55" t="n"/>
      <c r="AQ529" s="55" t="n"/>
      <c r="AR529" s="55" t="n"/>
      <c r="AS529" s="55" t="n"/>
      <c r="AT529" s="55" t="n"/>
      <c r="AU529" s="55" t="n"/>
      <c r="AV529" s="55" t="n"/>
      <c r="AW529" s="55" t="n"/>
      <c r="AX529" s="55" t="n"/>
      <c r="AY529" s="55" t="n"/>
      <c r="AZ529" s="55" t="n"/>
      <c r="BA529" s="55" t="n"/>
      <c r="BB529" s="55" t="n"/>
      <c r="BC529" s="55" t="n"/>
    </row>
    <row r="530" ht="11.4" customHeight="1">
      <c r="A530" s="55" t="n"/>
      <c r="B530" s="483" t="n"/>
      <c r="C530" s="55" t="n"/>
      <c r="D530" s="55" t="n"/>
      <c r="E530" s="55" t="n"/>
      <c r="F530" s="55" t="n"/>
      <c r="G530" s="69" t="n"/>
      <c r="H530" s="69" t="n"/>
      <c r="I530" s="55" t="n"/>
      <c r="J530" s="55" t="n"/>
      <c r="K530" s="55" t="n"/>
      <c r="L530" s="55">
        <f>J530-K530</f>
        <v/>
      </c>
      <c r="M530" s="55" t="n"/>
      <c r="N530" s="55">
        <f>P530+Q530+R530+S530</f>
        <v/>
      </c>
      <c r="O530" s="57">
        <f>Q530+V530+Y530+AB530+AE530+AH530+AK530+AN530+AQ530+AT530+AW530+AZ530+BC530</f>
        <v/>
      </c>
      <c r="P530" s="58" t="n"/>
      <c r="Q530" s="59">
        <f>L530-S530-R530-P530</f>
        <v/>
      </c>
      <c r="R530" s="60" t="n"/>
      <c r="S530" s="61" t="n"/>
      <c r="T530" s="55" t="n"/>
      <c r="U530" s="55" t="n"/>
      <c r="V530" s="55" t="n"/>
      <c r="W530" s="55" t="n"/>
      <c r="X530" s="55" t="n"/>
      <c r="Y530" s="55" t="n"/>
      <c r="Z530" s="55" t="n"/>
      <c r="AA530" s="55" t="n"/>
      <c r="AB530" s="55" t="n"/>
      <c r="AC530" s="55" t="n"/>
      <c r="AD530" s="55" t="n"/>
      <c r="AE530" s="55" t="n"/>
      <c r="AF530" s="55" t="n"/>
      <c r="AG530" s="55" t="n"/>
      <c r="AH530" s="55" t="n"/>
      <c r="AI530" s="55" t="n"/>
      <c r="AJ530" s="55" t="n"/>
      <c r="AK530" s="55" t="n"/>
      <c r="AL530" s="55" t="n"/>
      <c r="AM530" s="55" t="n"/>
      <c r="AN530" s="55" t="n"/>
      <c r="AO530" s="55" t="n"/>
      <c r="AP530" s="55" t="n"/>
      <c r="AQ530" s="55" t="n"/>
      <c r="AR530" s="55" t="n"/>
      <c r="AS530" s="55" t="n"/>
      <c r="AT530" s="55" t="n"/>
      <c r="AU530" s="55" t="n"/>
      <c r="AV530" s="55" t="n"/>
      <c r="AW530" s="55" t="n"/>
      <c r="AX530" s="55" t="n"/>
      <c r="AY530" s="55" t="n"/>
      <c r="AZ530" s="55" t="n"/>
      <c r="BA530" s="55" t="n"/>
      <c r="BB530" s="55" t="n"/>
      <c r="BC530" s="55" t="n"/>
    </row>
    <row r="531" ht="11.4" customHeight="1">
      <c r="A531" s="55" t="n"/>
      <c r="B531" s="483" t="n"/>
      <c r="C531" s="55" t="n"/>
      <c r="D531" s="55" t="n"/>
      <c r="E531" s="55" t="n"/>
      <c r="F531" s="55" t="n"/>
      <c r="G531" s="69" t="n"/>
      <c r="H531" s="69" t="n"/>
      <c r="I531" s="55" t="n"/>
      <c r="J531" s="55" t="n"/>
      <c r="K531" s="55" t="n"/>
      <c r="L531" s="55">
        <f>J531-K531</f>
        <v/>
      </c>
      <c r="M531" s="55" t="n"/>
      <c r="N531" s="55">
        <f>P531+Q531+R531+S531</f>
        <v/>
      </c>
      <c r="O531" s="57">
        <f>Q531+V531+Y531+AB531+AE531+AH531+AK531+AN531+AQ531+AT531+AW531+AZ531+BC531</f>
        <v/>
      </c>
      <c r="P531" s="58" t="n"/>
      <c r="Q531" s="59">
        <f>L531-S531-R531-P531</f>
        <v/>
      </c>
      <c r="R531" s="60" t="n"/>
      <c r="S531" s="61" t="n"/>
      <c r="T531" s="55" t="n"/>
      <c r="U531" s="55" t="n"/>
      <c r="V531" s="55" t="n"/>
      <c r="W531" s="55" t="n"/>
      <c r="X531" s="55" t="n"/>
      <c r="Y531" s="55" t="n"/>
      <c r="Z531" s="55" t="n"/>
      <c r="AA531" s="55" t="n"/>
      <c r="AB531" s="55" t="n"/>
      <c r="AC531" s="55" t="n"/>
      <c r="AD531" s="55" t="n"/>
      <c r="AE531" s="55" t="n"/>
      <c r="AF531" s="55" t="n"/>
      <c r="AG531" s="55" t="n"/>
      <c r="AH531" s="55" t="n"/>
      <c r="AI531" s="55" t="n"/>
      <c r="AJ531" s="55" t="n"/>
      <c r="AK531" s="55" t="n"/>
      <c r="AL531" s="55" t="n"/>
      <c r="AM531" s="55" t="n"/>
      <c r="AN531" s="55" t="n"/>
      <c r="AO531" s="55" t="n"/>
      <c r="AP531" s="55" t="n"/>
      <c r="AQ531" s="55" t="n"/>
      <c r="AR531" s="55" t="n"/>
      <c r="AS531" s="55" t="n"/>
      <c r="AT531" s="55" t="n"/>
      <c r="AU531" s="55" t="n"/>
      <c r="AV531" s="55" t="n"/>
      <c r="AW531" s="55" t="n"/>
      <c r="AX531" s="55" t="n"/>
      <c r="AY531" s="55" t="n"/>
      <c r="AZ531" s="55" t="n"/>
      <c r="BA531" s="55" t="n"/>
      <c r="BB531" s="55" t="n"/>
      <c r="BC531" s="55" t="n"/>
    </row>
    <row r="532" ht="11.4" customHeight="1">
      <c r="A532" s="55" t="n"/>
      <c r="B532" s="483" t="n"/>
      <c r="C532" s="55" t="n"/>
      <c r="D532" s="55" t="n"/>
      <c r="E532" s="55" t="n"/>
      <c r="F532" s="55" t="n"/>
      <c r="G532" s="69" t="n"/>
      <c r="H532" s="69" t="n"/>
      <c r="I532" s="55" t="n"/>
      <c r="J532" s="55" t="n"/>
      <c r="K532" s="55" t="n"/>
      <c r="L532" s="55">
        <f>J532-K532</f>
        <v/>
      </c>
      <c r="M532" s="55" t="n"/>
      <c r="N532" s="55">
        <f>P532+Q532+R532+S532</f>
        <v/>
      </c>
      <c r="O532" s="57">
        <f>Q532+V532+Y532+AB532+AE532+AH532+AK532+AN532+AQ532+AT532+AW532+AZ532+BC532</f>
        <v/>
      </c>
      <c r="P532" s="58" t="n"/>
      <c r="Q532" s="59">
        <f>L532-S532-R532-P532</f>
        <v/>
      </c>
      <c r="R532" s="60" t="n"/>
      <c r="S532" s="61" t="n"/>
      <c r="T532" s="55" t="n"/>
      <c r="U532" s="55" t="n"/>
      <c r="V532" s="55" t="n"/>
      <c r="W532" s="55" t="n"/>
      <c r="X532" s="55" t="n"/>
      <c r="Y532" s="55" t="n"/>
      <c r="Z532" s="55" t="n"/>
      <c r="AA532" s="55" t="n"/>
      <c r="AB532" s="55" t="n"/>
      <c r="AC532" s="55" t="n"/>
      <c r="AD532" s="55" t="n"/>
      <c r="AE532" s="55" t="n"/>
      <c r="AF532" s="55" t="n"/>
      <c r="AG532" s="55" t="n"/>
      <c r="AH532" s="55" t="n"/>
      <c r="AI532" s="55" t="n"/>
      <c r="AJ532" s="55" t="n"/>
      <c r="AK532" s="55" t="n"/>
      <c r="AL532" s="55" t="n"/>
      <c r="AM532" s="55" t="n"/>
      <c r="AN532" s="55" t="n"/>
      <c r="AO532" s="55" t="n"/>
      <c r="AP532" s="55" t="n"/>
      <c r="AQ532" s="55" t="n"/>
      <c r="AR532" s="55" t="n"/>
      <c r="AS532" s="55" t="n"/>
      <c r="AT532" s="55" t="n"/>
      <c r="AU532" s="55" t="n"/>
      <c r="AV532" s="55" t="n"/>
      <c r="AW532" s="55" t="n"/>
      <c r="AX532" s="55" t="n"/>
      <c r="AY532" s="55" t="n"/>
      <c r="AZ532" s="55" t="n"/>
      <c r="BA532" s="55" t="n"/>
      <c r="BB532" s="55" t="n"/>
      <c r="BC532" s="55" t="n"/>
    </row>
    <row r="533" ht="11.4" customHeight="1">
      <c r="A533" s="55" t="n"/>
      <c r="B533" s="483" t="n"/>
      <c r="C533" s="55" t="n"/>
      <c r="D533" s="55" t="n"/>
      <c r="E533" s="55" t="n"/>
      <c r="F533" s="55" t="n"/>
      <c r="G533" s="69" t="n"/>
      <c r="H533" s="69" t="n"/>
      <c r="I533" s="55" t="n"/>
      <c r="J533" s="55" t="n"/>
      <c r="K533" s="55" t="n"/>
      <c r="L533" s="55">
        <f>J533-K533</f>
        <v/>
      </c>
      <c r="M533" s="55" t="n"/>
      <c r="N533" s="55">
        <f>P533+Q533+R533+S533</f>
        <v/>
      </c>
      <c r="O533" s="57">
        <f>Q533+V533+Y533+AB533+AE533+AH533+AK533+AN533+AQ533+AT533+AW533+AZ533+BC533</f>
        <v/>
      </c>
      <c r="P533" s="58" t="n"/>
      <c r="Q533" s="59">
        <f>L533-S533-R533-P533</f>
        <v/>
      </c>
      <c r="R533" s="60" t="n"/>
      <c r="S533" s="61" t="n"/>
      <c r="T533" s="55" t="n"/>
      <c r="U533" s="55" t="n"/>
      <c r="V533" s="55" t="n"/>
      <c r="W533" s="55" t="n"/>
      <c r="X533" s="55" t="n"/>
      <c r="Y533" s="55" t="n"/>
      <c r="Z533" s="55" t="n"/>
      <c r="AA533" s="55" t="n"/>
      <c r="AB533" s="55" t="n"/>
      <c r="AC533" s="55" t="n"/>
      <c r="AD533" s="55" t="n"/>
      <c r="AE533" s="55" t="n"/>
      <c r="AF533" s="55" t="n"/>
      <c r="AG533" s="55" t="n"/>
      <c r="AH533" s="55" t="n"/>
      <c r="AI533" s="55" t="n"/>
      <c r="AJ533" s="55" t="n"/>
      <c r="AK533" s="55" t="n"/>
      <c r="AL533" s="55" t="n"/>
      <c r="AM533" s="55" t="n"/>
      <c r="AN533" s="55" t="n"/>
      <c r="AO533" s="55" t="n"/>
      <c r="AP533" s="55" t="n"/>
      <c r="AQ533" s="55" t="n"/>
      <c r="AR533" s="55" t="n"/>
      <c r="AS533" s="55" t="n"/>
      <c r="AT533" s="55" t="n"/>
      <c r="AU533" s="55" t="n"/>
      <c r="AV533" s="55" t="n"/>
      <c r="AW533" s="55" t="n"/>
      <c r="AX533" s="55" t="n"/>
      <c r="AY533" s="55" t="n"/>
      <c r="AZ533" s="55" t="n"/>
      <c r="BA533" s="55" t="n"/>
      <c r="BB533" s="55" t="n"/>
      <c r="BC533" s="55" t="n"/>
    </row>
    <row r="534" ht="11.4" customHeight="1">
      <c r="A534" s="55" t="n"/>
      <c r="B534" s="483" t="n"/>
      <c r="C534" s="55" t="n"/>
      <c r="D534" s="55" t="n"/>
      <c r="E534" s="55" t="n"/>
      <c r="F534" s="55" t="n"/>
      <c r="G534" s="69" t="n"/>
      <c r="H534" s="69" t="n"/>
      <c r="I534" s="55" t="n"/>
      <c r="J534" s="55" t="n"/>
      <c r="K534" s="55" t="n"/>
      <c r="L534" s="55">
        <f>J534-K534</f>
        <v/>
      </c>
      <c r="M534" s="55" t="n"/>
      <c r="N534" s="55">
        <f>P534+Q534+R534+S534</f>
        <v/>
      </c>
      <c r="O534" s="57">
        <f>Q534+V534+Y534+AB534+AE534+AH534+AK534+AN534+AQ534+AT534+AW534+AZ534+BC534</f>
        <v/>
      </c>
      <c r="P534" s="58" t="n"/>
      <c r="Q534" s="59">
        <f>L534-S534-R534-P534</f>
        <v/>
      </c>
      <c r="R534" s="60" t="n"/>
      <c r="S534" s="61" t="n"/>
      <c r="T534" s="55" t="n"/>
      <c r="U534" s="55" t="n"/>
      <c r="V534" s="55" t="n"/>
      <c r="W534" s="55" t="n"/>
      <c r="X534" s="55" t="n"/>
      <c r="Y534" s="55" t="n"/>
      <c r="Z534" s="55" t="n"/>
      <c r="AA534" s="55" t="n"/>
      <c r="AB534" s="55" t="n"/>
      <c r="AC534" s="55" t="n"/>
      <c r="AD534" s="55" t="n"/>
      <c r="AE534" s="55" t="n"/>
      <c r="AF534" s="55" t="n"/>
      <c r="AG534" s="55" t="n"/>
      <c r="AH534" s="55" t="n"/>
      <c r="AI534" s="55" t="n"/>
      <c r="AJ534" s="55" t="n"/>
      <c r="AK534" s="55" t="n"/>
      <c r="AL534" s="55" t="n"/>
      <c r="AM534" s="55" t="n"/>
      <c r="AN534" s="55" t="n"/>
      <c r="AO534" s="55" t="n"/>
      <c r="AP534" s="55" t="n"/>
      <c r="AQ534" s="55" t="n"/>
      <c r="AR534" s="55" t="n"/>
      <c r="AS534" s="55" t="n"/>
      <c r="AT534" s="55" t="n"/>
      <c r="AU534" s="55" t="n"/>
      <c r="AV534" s="55" t="n"/>
      <c r="AW534" s="55" t="n"/>
      <c r="AX534" s="55" t="n"/>
      <c r="AY534" s="55" t="n"/>
      <c r="AZ534" s="55" t="n"/>
      <c r="BA534" s="55" t="n"/>
      <c r="BB534" s="55" t="n"/>
      <c r="BC534" s="55" t="n"/>
    </row>
    <row r="535" ht="11.4" customHeight="1">
      <c r="A535" s="55" t="n"/>
      <c r="B535" s="483" t="n"/>
      <c r="C535" s="55" t="n"/>
      <c r="D535" s="55" t="n"/>
      <c r="E535" s="55" t="n"/>
      <c r="F535" s="55" t="n"/>
      <c r="G535" s="69" t="n"/>
      <c r="H535" s="69" t="n"/>
      <c r="I535" s="55" t="n"/>
      <c r="J535" s="55" t="n"/>
      <c r="K535" s="55" t="n"/>
      <c r="L535" s="55">
        <f>J535-K535</f>
        <v/>
      </c>
      <c r="M535" s="55" t="n"/>
      <c r="N535" s="55">
        <f>P535+Q535+R535+S535</f>
        <v/>
      </c>
      <c r="O535" s="57">
        <f>Q535+V535+Y535+AB535+AE535+AH535+AK535+AN535+AQ535+AT535+AW535+AZ535+BC535</f>
        <v/>
      </c>
      <c r="P535" s="58" t="n"/>
      <c r="Q535" s="59">
        <f>L535-S535-R535-P535</f>
        <v/>
      </c>
      <c r="R535" s="60" t="n"/>
      <c r="S535" s="61" t="n"/>
      <c r="T535" s="55" t="n"/>
      <c r="U535" s="55" t="n"/>
      <c r="V535" s="55" t="n"/>
      <c r="W535" s="55" t="n"/>
      <c r="X535" s="55" t="n"/>
      <c r="Y535" s="55" t="n"/>
      <c r="Z535" s="55" t="n"/>
      <c r="AA535" s="55" t="n"/>
      <c r="AB535" s="55" t="n"/>
      <c r="AC535" s="55" t="n"/>
      <c r="AD535" s="55" t="n"/>
      <c r="AE535" s="55" t="n"/>
      <c r="AF535" s="55" t="n"/>
      <c r="AG535" s="55" t="n"/>
      <c r="AH535" s="55" t="n"/>
      <c r="AI535" s="55" t="n"/>
      <c r="AJ535" s="55" t="n"/>
      <c r="AK535" s="55" t="n"/>
      <c r="AL535" s="55" t="n"/>
      <c r="AM535" s="55" t="n"/>
      <c r="AN535" s="55" t="n"/>
      <c r="AO535" s="55" t="n"/>
      <c r="AP535" s="55" t="n"/>
      <c r="AQ535" s="55" t="n"/>
      <c r="AR535" s="55" t="n"/>
      <c r="AS535" s="55" t="n"/>
      <c r="AT535" s="55" t="n"/>
      <c r="AU535" s="55" t="n"/>
      <c r="AV535" s="55" t="n"/>
      <c r="AW535" s="55" t="n"/>
      <c r="AX535" s="55" t="n"/>
      <c r="AY535" s="55" t="n"/>
      <c r="AZ535" s="55" t="n"/>
      <c r="BA535" s="55" t="n"/>
      <c r="BB535" s="55" t="n"/>
      <c r="BC535" s="55" t="n"/>
    </row>
    <row r="536" ht="11.4" customHeight="1">
      <c r="A536" s="55" t="n"/>
      <c r="B536" s="483" t="n"/>
      <c r="C536" s="55" t="n"/>
      <c r="D536" s="55" t="n"/>
      <c r="E536" s="55" t="n"/>
      <c r="F536" s="55" t="n"/>
      <c r="G536" s="69" t="n"/>
      <c r="H536" s="69" t="n"/>
      <c r="I536" s="55" t="n"/>
      <c r="J536" s="55" t="n"/>
      <c r="K536" s="55" t="n"/>
      <c r="L536" s="55">
        <f>J536-K536</f>
        <v/>
      </c>
      <c r="M536" s="55" t="n"/>
      <c r="N536" s="55">
        <f>P536+Q536+R536+S536</f>
        <v/>
      </c>
      <c r="O536" s="57">
        <f>Q536+V536+Y536+AB536+AE536+AH536+AK536+AN536+AQ536+AT536+AW536+AZ536+BC536</f>
        <v/>
      </c>
      <c r="P536" s="58" t="n"/>
      <c r="Q536" s="59">
        <f>L536-S536-R536-P536</f>
        <v/>
      </c>
      <c r="R536" s="60" t="n"/>
      <c r="S536" s="61" t="n"/>
      <c r="T536" s="55" t="n"/>
      <c r="U536" s="55" t="n"/>
      <c r="V536" s="55" t="n"/>
      <c r="W536" s="55" t="n"/>
      <c r="X536" s="55" t="n"/>
      <c r="Y536" s="55" t="n"/>
      <c r="Z536" s="55" t="n"/>
      <c r="AA536" s="55" t="n"/>
      <c r="AB536" s="55" t="n"/>
      <c r="AC536" s="55" t="n"/>
      <c r="AD536" s="55" t="n"/>
      <c r="AE536" s="55" t="n"/>
      <c r="AF536" s="55" t="n"/>
      <c r="AG536" s="55" t="n"/>
      <c r="AH536" s="55" t="n"/>
      <c r="AI536" s="55" t="n"/>
      <c r="AJ536" s="55" t="n"/>
      <c r="AK536" s="55" t="n"/>
      <c r="AL536" s="55" t="n"/>
      <c r="AM536" s="55" t="n"/>
      <c r="AN536" s="55" t="n"/>
      <c r="AO536" s="55" t="n"/>
      <c r="AP536" s="55" t="n"/>
      <c r="AQ536" s="55" t="n"/>
      <c r="AR536" s="55" t="n"/>
      <c r="AS536" s="55" t="n"/>
      <c r="AT536" s="55" t="n"/>
      <c r="AU536" s="55" t="n"/>
      <c r="AV536" s="55" t="n"/>
      <c r="AW536" s="55" t="n"/>
      <c r="AX536" s="55" t="n"/>
      <c r="AY536" s="55" t="n"/>
      <c r="AZ536" s="55" t="n"/>
      <c r="BA536" s="55" t="n"/>
      <c r="BB536" s="55" t="n"/>
      <c r="BC536" s="55" t="n"/>
    </row>
    <row r="537" ht="11.4" customHeight="1">
      <c r="A537" s="55" t="n"/>
      <c r="B537" s="483" t="n"/>
      <c r="C537" s="55" t="n"/>
      <c r="D537" s="55" t="n"/>
      <c r="E537" s="55" t="n"/>
      <c r="F537" s="55" t="n"/>
      <c r="G537" s="69" t="n"/>
      <c r="H537" s="69" t="n"/>
      <c r="I537" s="55" t="n"/>
      <c r="J537" s="55" t="n"/>
      <c r="K537" s="55" t="n"/>
      <c r="L537" s="55">
        <f>J537-K537</f>
        <v/>
      </c>
      <c r="M537" s="55" t="n"/>
      <c r="N537" s="55">
        <f>P537+Q537+R537+S537</f>
        <v/>
      </c>
      <c r="O537" s="57">
        <f>Q537+V537+Y537+AB537+AE537+AH537+AK537+AN537+AQ537+AT537+AW537+AZ537+BC537</f>
        <v/>
      </c>
      <c r="P537" s="58" t="n"/>
      <c r="Q537" s="59">
        <f>L537-S537-R537-P537</f>
        <v/>
      </c>
      <c r="R537" s="60" t="n"/>
      <c r="S537" s="61" t="n"/>
      <c r="T537" s="55" t="n"/>
      <c r="U537" s="55" t="n"/>
      <c r="V537" s="55" t="n"/>
      <c r="W537" s="55" t="n"/>
      <c r="X537" s="55" t="n"/>
      <c r="Y537" s="55" t="n"/>
      <c r="Z537" s="55" t="n"/>
      <c r="AA537" s="55" t="n"/>
      <c r="AB537" s="55" t="n"/>
      <c r="AC537" s="55" t="n"/>
      <c r="AD537" s="55" t="n"/>
      <c r="AE537" s="55" t="n"/>
      <c r="AF537" s="55" t="n"/>
      <c r="AG537" s="55" t="n"/>
      <c r="AH537" s="55" t="n"/>
      <c r="AI537" s="55" t="n"/>
      <c r="AJ537" s="55" t="n"/>
      <c r="AK537" s="55" t="n"/>
      <c r="AL537" s="55" t="n"/>
      <c r="AM537" s="55" t="n"/>
      <c r="AN537" s="55" t="n"/>
      <c r="AO537" s="55" t="n"/>
      <c r="AP537" s="55" t="n"/>
      <c r="AQ537" s="55" t="n"/>
      <c r="AR537" s="55" t="n"/>
      <c r="AS537" s="55" t="n"/>
      <c r="AT537" s="55" t="n"/>
      <c r="AU537" s="55" t="n"/>
      <c r="AV537" s="55" t="n"/>
      <c r="AW537" s="55" t="n"/>
      <c r="AX537" s="55" t="n"/>
      <c r="AY537" s="55" t="n"/>
      <c r="AZ537" s="55" t="n"/>
      <c r="BA537" s="55" t="n"/>
      <c r="BB537" s="55" t="n"/>
      <c r="BC537" s="55" t="n"/>
    </row>
    <row r="538" ht="11.4" customHeight="1">
      <c r="A538" s="55" t="n"/>
      <c r="B538" s="483" t="n"/>
      <c r="C538" s="55" t="n"/>
      <c r="D538" s="55" t="n"/>
      <c r="E538" s="55" t="n"/>
      <c r="F538" s="55" t="n"/>
      <c r="G538" s="69" t="n"/>
      <c r="H538" s="69" t="n"/>
      <c r="I538" s="55" t="n"/>
      <c r="J538" s="55" t="n"/>
      <c r="K538" s="55" t="n"/>
      <c r="L538" s="55">
        <f>J538-K538</f>
        <v/>
      </c>
      <c r="M538" s="55" t="n"/>
      <c r="N538" s="55">
        <f>P538+Q538+R538+S538</f>
        <v/>
      </c>
      <c r="O538" s="57">
        <f>Q538+V538+Y538+AB538+AE538+AH538+AK538+AN538+AQ538+AT538+AW538+AZ538+BC538</f>
        <v/>
      </c>
      <c r="P538" s="58" t="n"/>
      <c r="Q538" s="59">
        <f>L538-S538-R538-P538</f>
        <v/>
      </c>
      <c r="R538" s="60" t="n"/>
      <c r="S538" s="61" t="n"/>
      <c r="T538" s="55" t="n"/>
      <c r="U538" s="55" t="n"/>
      <c r="V538" s="55" t="n"/>
      <c r="W538" s="55" t="n"/>
      <c r="X538" s="55" t="n"/>
      <c r="Y538" s="55" t="n"/>
      <c r="Z538" s="55" t="n"/>
      <c r="AA538" s="55" t="n"/>
      <c r="AB538" s="55" t="n"/>
      <c r="AC538" s="55" t="n"/>
      <c r="AD538" s="55" t="n"/>
      <c r="AE538" s="55" t="n"/>
      <c r="AF538" s="55" t="n"/>
      <c r="AG538" s="55" t="n"/>
      <c r="AH538" s="55" t="n"/>
      <c r="AI538" s="55" t="n"/>
      <c r="AJ538" s="55" t="n"/>
      <c r="AK538" s="55" t="n"/>
      <c r="AL538" s="55" t="n"/>
      <c r="AM538" s="55" t="n"/>
      <c r="AN538" s="55" t="n"/>
      <c r="AO538" s="55" t="n"/>
      <c r="AP538" s="55" t="n"/>
      <c r="AQ538" s="55" t="n"/>
      <c r="AR538" s="55" t="n"/>
      <c r="AS538" s="55" t="n"/>
      <c r="AT538" s="55" t="n"/>
      <c r="AU538" s="55" t="n"/>
      <c r="AV538" s="55" t="n"/>
      <c r="AW538" s="55" t="n"/>
      <c r="AX538" s="55" t="n"/>
      <c r="AY538" s="55" t="n"/>
      <c r="AZ538" s="55" t="n"/>
      <c r="BA538" s="55" t="n"/>
      <c r="BB538" s="55" t="n"/>
      <c r="BC538" s="55" t="n"/>
    </row>
    <row r="539" ht="11.4" customHeight="1">
      <c r="A539" s="55" t="n"/>
      <c r="B539" s="483" t="n"/>
      <c r="C539" s="55" t="n"/>
      <c r="D539" s="55" t="n"/>
      <c r="E539" s="55" t="n"/>
      <c r="F539" s="55" t="n"/>
      <c r="G539" s="69" t="n"/>
      <c r="H539" s="69" t="n"/>
      <c r="I539" s="55" t="n"/>
      <c r="J539" s="55" t="n"/>
      <c r="K539" s="55" t="n"/>
      <c r="L539" s="55">
        <f>J539-K539</f>
        <v/>
      </c>
      <c r="M539" s="55" t="n"/>
      <c r="N539" s="55">
        <f>P539+Q539+R539+S539</f>
        <v/>
      </c>
      <c r="O539" s="57">
        <f>Q539+V539+Y539+AB539+AE539+AH539+AK539+AN539+AQ539+AT539+AW539+AZ539+BC539</f>
        <v/>
      </c>
      <c r="P539" s="58" t="n"/>
      <c r="Q539" s="59">
        <f>L539-S539-R539-P539</f>
        <v/>
      </c>
      <c r="R539" s="60" t="n"/>
      <c r="S539" s="61" t="n"/>
      <c r="T539" s="55" t="n"/>
      <c r="U539" s="55" t="n"/>
      <c r="V539" s="55" t="n"/>
      <c r="W539" s="55" t="n"/>
      <c r="X539" s="55" t="n"/>
      <c r="Y539" s="55" t="n"/>
      <c r="Z539" s="55" t="n"/>
      <c r="AA539" s="55" t="n"/>
      <c r="AB539" s="55" t="n"/>
      <c r="AC539" s="55" t="n"/>
      <c r="AD539" s="55" t="n"/>
      <c r="AE539" s="55" t="n"/>
      <c r="AF539" s="55" t="n"/>
      <c r="AG539" s="55" t="n"/>
      <c r="AH539" s="55" t="n"/>
      <c r="AI539" s="55" t="n"/>
      <c r="AJ539" s="55" t="n"/>
      <c r="AK539" s="55" t="n"/>
      <c r="AL539" s="55" t="n"/>
      <c r="AM539" s="55" t="n"/>
      <c r="AN539" s="55" t="n"/>
      <c r="AO539" s="55" t="n"/>
      <c r="AP539" s="55" t="n"/>
      <c r="AQ539" s="55" t="n"/>
      <c r="AR539" s="55" t="n"/>
      <c r="AS539" s="55" t="n"/>
      <c r="AT539" s="55" t="n"/>
      <c r="AU539" s="55" t="n"/>
      <c r="AV539" s="55" t="n"/>
      <c r="AW539" s="55" t="n"/>
      <c r="AX539" s="55" t="n"/>
      <c r="AY539" s="55" t="n"/>
      <c r="AZ539" s="55" t="n"/>
      <c r="BA539" s="55" t="n"/>
      <c r="BB539" s="55" t="n"/>
      <c r="BC539" s="55" t="n"/>
    </row>
    <row r="540" ht="11.4" customHeight="1">
      <c r="A540" s="55" t="n"/>
      <c r="B540" s="483" t="n"/>
      <c r="C540" s="55" t="n"/>
      <c r="D540" s="55" t="n"/>
      <c r="E540" s="55" t="n"/>
      <c r="F540" s="55" t="n"/>
      <c r="G540" s="69" t="n"/>
      <c r="H540" s="69" t="n"/>
      <c r="I540" s="55" t="n"/>
      <c r="J540" s="55" t="n"/>
      <c r="K540" s="55" t="n"/>
      <c r="L540" s="55">
        <f>J540-K540</f>
        <v/>
      </c>
      <c r="M540" s="55" t="n"/>
      <c r="N540" s="55">
        <f>P540+Q540+R540+S540</f>
        <v/>
      </c>
      <c r="O540" s="57">
        <f>Q540+V540+Y540+AB540+AE540+AH540+AK540+AN540+AQ540+AT540+AW540+AZ540+BC540</f>
        <v/>
      </c>
      <c r="P540" s="58" t="n"/>
      <c r="Q540" s="59">
        <f>L540-S540-R540-P540</f>
        <v/>
      </c>
      <c r="R540" s="60" t="n"/>
      <c r="S540" s="61" t="n"/>
      <c r="T540" s="55" t="n"/>
      <c r="U540" s="55" t="n"/>
      <c r="V540" s="55" t="n"/>
      <c r="W540" s="55" t="n"/>
      <c r="X540" s="55" t="n"/>
      <c r="Y540" s="55" t="n"/>
      <c r="Z540" s="55" t="n"/>
      <c r="AA540" s="55" t="n"/>
      <c r="AB540" s="55" t="n"/>
      <c r="AC540" s="55" t="n"/>
      <c r="AD540" s="55" t="n"/>
      <c r="AE540" s="55" t="n"/>
      <c r="AF540" s="55" t="n"/>
      <c r="AG540" s="55" t="n"/>
      <c r="AH540" s="55" t="n"/>
      <c r="AI540" s="55" t="n"/>
      <c r="AJ540" s="55" t="n"/>
      <c r="AK540" s="55" t="n"/>
      <c r="AL540" s="55" t="n"/>
      <c r="AM540" s="55" t="n"/>
      <c r="AN540" s="55" t="n"/>
      <c r="AO540" s="55" t="n"/>
      <c r="AP540" s="55" t="n"/>
      <c r="AQ540" s="55" t="n"/>
      <c r="AR540" s="55" t="n"/>
      <c r="AS540" s="55" t="n"/>
      <c r="AT540" s="55" t="n"/>
      <c r="AU540" s="55" t="n"/>
      <c r="AV540" s="55" t="n"/>
      <c r="AW540" s="55" t="n"/>
      <c r="AX540" s="55" t="n"/>
      <c r="AY540" s="55" t="n"/>
      <c r="AZ540" s="55" t="n"/>
      <c r="BA540" s="55" t="n"/>
      <c r="BB540" s="55" t="n"/>
      <c r="BC540" s="55" t="n"/>
    </row>
    <row r="541" ht="11.4" customHeight="1">
      <c r="A541" s="55" t="n"/>
      <c r="B541" s="483" t="n"/>
      <c r="C541" s="55" t="n"/>
      <c r="D541" s="55" t="n"/>
      <c r="E541" s="55" t="n"/>
      <c r="F541" s="55" t="n"/>
      <c r="G541" s="69" t="n"/>
      <c r="H541" s="69" t="n"/>
      <c r="I541" s="55" t="n"/>
      <c r="J541" s="55" t="n"/>
      <c r="K541" s="55" t="n"/>
      <c r="L541" s="55">
        <f>J541-K541</f>
        <v/>
      </c>
      <c r="M541" s="55" t="n"/>
      <c r="N541" s="55">
        <f>P541+Q541+R541+S541</f>
        <v/>
      </c>
      <c r="O541" s="57">
        <f>Q541+V541+Y541+AB541+AE541+AH541+AK541+AN541+AQ541+AT541+AW541+AZ541+BC541</f>
        <v/>
      </c>
      <c r="P541" s="58" t="n"/>
      <c r="Q541" s="59">
        <f>L541-S541-R541-P541</f>
        <v/>
      </c>
      <c r="R541" s="60" t="n"/>
      <c r="S541" s="61" t="n"/>
      <c r="T541" s="55" t="n"/>
      <c r="U541" s="55" t="n"/>
      <c r="V541" s="55" t="n"/>
      <c r="W541" s="55" t="n"/>
      <c r="X541" s="55" t="n"/>
      <c r="Y541" s="55" t="n"/>
      <c r="Z541" s="55" t="n"/>
      <c r="AA541" s="55" t="n"/>
      <c r="AB541" s="55" t="n"/>
      <c r="AC541" s="55" t="n"/>
      <c r="AD541" s="55" t="n"/>
      <c r="AE541" s="55" t="n"/>
      <c r="AF541" s="55" t="n"/>
      <c r="AG541" s="55" t="n"/>
      <c r="AH541" s="55" t="n"/>
      <c r="AI541" s="55" t="n"/>
      <c r="AJ541" s="55" t="n"/>
      <c r="AK541" s="55" t="n"/>
      <c r="AL541" s="55" t="n"/>
      <c r="AM541" s="55" t="n"/>
      <c r="AN541" s="55" t="n"/>
      <c r="AO541" s="55" t="n"/>
      <c r="AP541" s="55" t="n"/>
      <c r="AQ541" s="55" t="n"/>
      <c r="AR541" s="55" t="n"/>
      <c r="AS541" s="55" t="n"/>
      <c r="AT541" s="55" t="n"/>
      <c r="AU541" s="55" t="n"/>
      <c r="AV541" s="55" t="n"/>
      <c r="AW541" s="55" t="n"/>
      <c r="AX541" s="55" t="n"/>
      <c r="AY541" s="55" t="n"/>
      <c r="AZ541" s="55" t="n"/>
      <c r="BA541" s="55" t="n"/>
      <c r="BB541" s="55" t="n"/>
      <c r="BC541" s="55" t="n"/>
    </row>
    <row r="542" ht="11.4" customHeight="1">
      <c r="A542" s="55" t="n"/>
      <c r="B542" s="483" t="n"/>
      <c r="C542" s="55" t="n"/>
      <c r="D542" s="55" t="n"/>
      <c r="E542" s="55" t="n"/>
      <c r="F542" s="55" t="n"/>
      <c r="G542" s="69" t="n"/>
      <c r="H542" s="69" t="n"/>
      <c r="I542" s="55" t="n"/>
      <c r="J542" s="55" t="n"/>
      <c r="K542" s="55" t="n"/>
      <c r="L542" s="55">
        <f>J542-K542</f>
        <v/>
      </c>
      <c r="M542" s="55" t="n"/>
      <c r="N542" s="55">
        <f>P542+Q542+R542+S542</f>
        <v/>
      </c>
      <c r="O542" s="57">
        <f>Q542+V542+Y542+AB542+AE542+AH542+AK542+AN542+AQ542+AT542+AW542+AZ542+BC542</f>
        <v/>
      </c>
      <c r="P542" s="58" t="n"/>
      <c r="Q542" s="59">
        <f>L542-S542-R542-P542</f>
        <v/>
      </c>
      <c r="R542" s="60" t="n"/>
      <c r="S542" s="61" t="n"/>
      <c r="T542" s="55" t="n"/>
      <c r="U542" s="55" t="n"/>
      <c r="V542" s="55" t="n"/>
      <c r="W542" s="55" t="n"/>
      <c r="X542" s="55" t="n"/>
      <c r="Y542" s="55" t="n"/>
      <c r="Z542" s="55" t="n"/>
      <c r="AA542" s="55" t="n"/>
      <c r="AB542" s="55" t="n"/>
      <c r="AC542" s="55" t="n"/>
      <c r="AD542" s="55" t="n"/>
      <c r="AE542" s="55" t="n"/>
      <c r="AF542" s="55" t="n"/>
      <c r="AG542" s="55" t="n"/>
      <c r="AH542" s="55" t="n"/>
      <c r="AI542" s="55" t="n"/>
      <c r="AJ542" s="55" t="n"/>
      <c r="AK542" s="55" t="n"/>
      <c r="AL542" s="55" t="n"/>
      <c r="AM542" s="55" t="n"/>
      <c r="AN542" s="55" t="n"/>
      <c r="AO542" s="55" t="n"/>
      <c r="AP542" s="55" t="n"/>
      <c r="AQ542" s="55" t="n"/>
      <c r="AR542" s="55" t="n"/>
      <c r="AS542" s="55" t="n"/>
      <c r="AT542" s="55" t="n"/>
      <c r="AU542" s="55" t="n"/>
      <c r="AV542" s="55" t="n"/>
      <c r="AW542" s="55" t="n"/>
      <c r="AX542" s="55" t="n"/>
      <c r="AY542" s="55" t="n"/>
      <c r="AZ542" s="55" t="n"/>
      <c r="BA542" s="55" t="n"/>
      <c r="BB542" s="55" t="n"/>
      <c r="BC542" s="55" t="n"/>
    </row>
    <row r="543" ht="11.4" customHeight="1">
      <c r="A543" s="55" t="n"/>
      <c r="B543" s="483" t="n"/>
      <c r="C543" s="55" t="n"/>
      <c r="D543" s="55" t="n"/>
      <c r="E543" s="55" t="n"/>
      <c r="F543" s="55" t="n"/>
      <c r="G543" s="69" t="n"/>
      <c r="H543" s="69" t="n"/>
      <c r="I543" s="55" t="n"/>
      <c r="J543" s="55" t="n"/>
      <c r="K543" s="55" t="n"/>
      <c r="L543" s="55">
        <f>J543-K543</f>
        <v/>
      </c>
      <c r="M543" s="55" t="n"/>
      <c r="N543" s="55">
        <f>P543+Q543+R543+S543</f>
        <v/>
      </c>
      <c r="O543" s="57">
        <f>Q543+V543+Y543+AB543+AE543+AH543+AK543+AN543+AQ543+AT543+AW543+AZ543+BC543</f>
        <v/>
      </c>
      <c r="P543" s="58" t="n"/>
      <c r="Q543" s="59">
        <f>L543-S543-R543-P543</f>
        <v/>
      </c>
      <c r="R543" s="60" t="n"/>
      <c r="S543" s="61" t="n"/>
      <c r="T543" s="55" t="n"/>
      <c r="U543" s="55" t="n"/>
      <c r="V543" s="55" t="n"/>
      <c r="W543" s="55" t="n"/>
      <c r="X543" s="55" t="n"/>
      <c r="Y543" s="55" t="n"/>
      <c r="Z543" s="55" t="n"/>
      <c r="AA543" s="55" t="n"/>
      <c r="AB543" s="55" t="n"/>
      <c r="AC543" s="55" t="n"/>
      <c r="AD543" s="55" t="n"/>
      <c r="AE543" s="55" t="n"/>
      <c r="AF543" s="55" t="n"/>
      <c r="AG543" s="55" t="n"/>
      <c r="AH543" s="55" t="n"/>
      <c r="AI543" s="55" t="n"/>
      <c r="AJ543" s="55" t="n"/>
      <c r="AK543" s="55" t="n"/>
      <c r="AL543" s="55" t="n"/>
      <c r="AM543" s="55" t="n"/>
      <c r="AN543" s="55" t="n"/>
      <c r="AO543" s="55" t="n"/>
      <c r="AP543" s="55" t="n"/>
      <c r="AQ543" s="55" t="n"/>
      <c r="AR543" s="55" t="n"/>
      <c r="AS543" s="55" t="n"/>
      <c r="AT543" s="55" t="n"/>
      <c r="AU543" s="55" t="n"/>
      <c r="AV543" s="55" t="n"/>
      <c r="AW543" s="55" t="n"/>
      <c r="AX543" s="55" t="n"/>
      <c r="AY543" s="55" t="n"/>
      <c r="AZ543" s="55" t="n"/>
      <c r="BA543" s="55" t="n"/>
      <c r="BB543" s="55" t="n"/>
      <c r="BC543" s="55" t="n"/>
    </row>
    <row r="544" ht="11.4" customHeight="1">
      <c r="A544" s="55" t="n"/>
      <c r="B544" s="483" t="n"/>
      <c r="C544" s="55" t="n"/>
      <c r="D544" s="55" t="n"/>
      <c r="E544" s="55" t="n"/>
      <c r="F544" s="55" t="n"/>
      <c r="G544" s="69" t="n"/>
      <c r="H544" s="69" t="n"/>
      <c r="I544" s="55" t="n"/>
      <c r="J544" s="55" t="n"/>
      <c r="K544" s="55" t="n"/>
      <c r="L544" s="55">
        <f>J544-K544</f>
        <v/>
      </c>
      <c r="M544" s="55" t="n"/>
      <c r="N544" s="55">
        <f>P544+Q544+R544+S544</f>
        <v/>
      </c>
      <c r="O544" s="57">
        <f>Q544+V544+Y544+AB544+AE544+AH544+AK544+AN544+AQ544+AT544+AW544+AZ544+BC544</f>
        <v/>
      </c>
      <c r="P544" s="58" t="n"/>
      <c r="Q544" s="59">
        <f>L544-S544-R544-P544</f>
        <v/>
      </c>
      <c r="R544" s="60" t="n"/>
      <c r="S544" s="61" t="n"/>
      <c r="T544" s="55" t="n"/>
      <c r="U544" s="55" t="n"/>
      <c r="V544" s="55" t="n"/>
      <c r="W544" s="55" t="n"/>
      <c r="X544" s="55" t="n"/>
      <c r="Y544" s="55" t="n"/>
      <c r="Z544" s="55" t="n"/>
      <c r="AA544" s="55" t="n"/>
      <c r="AB544" s="55" t="n"/>
      <c r="AC544" s="55" t="n"/>
      <c r="AD544" s="55" t="n"/>
      <c r="AE544" s="55" t="n"/>
      <c r="AF544" s="55" t="n"/>
      <c r="AG544" s="55" t="n"/>
      <c r="AH544" s="55" t="n"/>
      <c r="AI544" s="55" t="n"/>
      <c r="AJ544" s="55" t="n"/>
      <c r="AK544" s="55" t="n"/>
      <c r="AL544" s="55" t="n"/>
      <c r="AM544" s="55" t="n"/>
      <c r="AN544" s="55" t="n"/>
      <c r="AO544" s="55" t="n"/>
      <c r="AP544" s="55" t="n"/>
      <c r="AQ544" s="55" t="n"/>
      <c r="AR544" s="55" t="n"/>
      <c r="AS544" s="55" t="n"/>
      <c r="AT544" s="55" t="n"/>
      <c r="AU544" s="55" t="n"/>
      <c r="AV544" s="55" t="n"/>
      <c r="AW544" s="55" t="n"/>
      <c r="AX544" s="55" t="n"/>
      <c r="AY544" s="55" t="n"/>
      <c r="AZ544" s="55" t="n"/>
      <c r="BA544" s="55" t="n"/>
      <c r="BB544" s="55" t="n"/>
      <c r="BC544" s="55" t="n"/>
    </row>
    <row r="545" ht="11.4" customHeight="1">
      <c r="A545" s="55" t="n"/>
      <c r="B545" s="483" t="n"/>
      <c r="C545" s="55" t="n"/>
      <c r="D545" s="55" t="n"/>
      <c r="E545" s="55" t="n"/>
      <c r="F545" s="55" t="n"/>
      <c r="G545" s="69" t="n"/>
      <c r="H545" s="69" t="n"/>
      <c r="I545" s="55" t="n"/>
      <c r="J545" s="55" t="n"/>
      <c r="K545" s="55" t="n"/>
      <c r="L545" s="55">
        <f>J545-K545</f>
        <v/>
      </c>
      <c r="M545" s="55" t="n"/>
      <c r="N545" s="55">
        <f>P545+Q545+R545+S545</f>
        <v/>
      </c>
      <c r="O545" s="57">
        <f>Q545+V545+Y545+AB545+AE545+AH545+AK545+AN545+AQ545+AT545+AW545+AZ545+BC545</f>
        <v/>
      </c>
      <c r="P545" s="58" t="n"/>
      <c r="Q545" s="59">
        <f>L545-S545-R545-P545</f>
        <v/>
      </c>
      <c r="R545" s="60" t="n"/>
      <c r="S545" s="61" t="n"/>
      <c r="T545" s="55" t="n"/>
      <c r="U545" s="55" t="n"/>
      <c r="V545" s="55" t="n"/>
      <c r="W545" s="55" t="n"/>
      <c r="X545" s="55" t="n"/>
      <c r="Y545" s="55" t="n"/>
      <c r="Z545" s="55" t="n"/>
      <c r="AA545" s="55" t="n"/>
      <c r="AB545" s="55" t="n"/>
      <c r="AC545" s="55" t="n"/>
      <c r="AD545" s="55" t="n"/>
      <c r="AE545" s="55" t="n"/>
      <c r="AF545" s="55" t="n"/>
      <c r="AG545" s="55" t="n"/>
      <c r="AH545" s="55" t="n"/>
      <c r="AI545" s="55" t="n"/>
      <c r="AJ545" s="55" t="n"/>
      <c r="AK545" s="55" t="n"/>
      <c r="AL545" s="55" t="n"/>
      <c r="AM545" s="55" t="n"/>
      <c r="AN545" s="55" t="n"/>
      <c r="AO545" s="55" t="n"/>
      <c r="AP545" s="55" t="n"/>
      <c r="AQ545" s="55" t="n"/>
      <c r="AR545" s="55" t="n"/>
      <c r="AS545" s="55" t="n"/>
      <c r="AT545" s="55" t="n"/>
      <c r="AU545" s="55" t="n"/>
      <c r="AV545" s="55" t="n"/>
      <c r="AW545" s="55" t="n"/>
      <c r="AX545" s="55" t="n"/>
      <c r="AY545" s="55" t="n"/>
      <c r="AZ545" s="55" t="n"/>
      <c r="BA545" s="55" t="n"/>
      <c r="BB545" s="55" t="n"/>
      <c r="BC545" s="55" t="n"/>
    </row>
    <row r="546" ht="11.4" customHeight="1">
      <c r="A546" s="55" t="n"/>
      <c r="B546" s="483" t="n"/>
      <c r="C546" s="55" t="n"/>
      <c r="D546" s="55" t="n"/>
      <c r="E546" s="55" t="n"/>
      <c r="F546" s="55" t="n"/>
      <c r="G546" s="69" t="n"/>
      <c r="H546" s="69" t="n"/>
      <c r="I546" s="55" t="n"/>
      <c r="J546" s="55" t="n"/>
      <c r="K546" s="55" t="n"/>
      <c r="L546" s="55">
        <f>J546-K546</f>
        <v/>
      </c>
      <c r="M546" s="55" t="n"/>
      <c r="N546" s="55">
        <f>P546+Q546+R546+S546</f>
        <v/>
      </c>
      <c r="O546" s="57">
        <f>Q546+V546+Y546+AB546+AE546+AH546+AK546+AN546+AQ546+AT546+AW546+AZ546+BC546</f>
        <v/>
      </c>
      <c r="P546" s="58" t="n"/>
      <c r="Q546" s="59">
        <f>L546-S546-R546-P546</f>
        <v/>
      </c>
      <c r="R546" s="60" t="n"/>
      <c r="S546" s="61" t="n"/>
      <c r="T546" s="55" t="n"/>
      <c r="U546" s="55" t="n"/>
      <c r="V546" s="55" t="n"/>
      <c r="W546" s="55" t="n"/>
      <c r="X546" s="55" t="n"/>
      <c r="Y546" s="55" t="n"/>
      <c r="Z546" s="55" t="n"/>
      <c r="AA546" s="55" t="n"/>
      <c r="AB546" s="55" t="n"/>
      <c r="AC546" s="55" t="n"/>
      <c r="AD546" s="55" t="n"/>
      <c r="AE546" s="55" t="n"/>
      <c r="AF546" s="55" t="n"/>
      <c r="AG546" s="55" t="n"/>
      <c r="AH546" s="55" t="n"/>
      <c r="AI546" s="55" t="n"/>
      <c r="AJ546" s="55" t="n"/>
      <c r="AK546" s="55" t="n"/>
      <c r="AL546" s="55" t="n"/>
      <c r="AM546" s="55" t="n"/>
      <c r="AN546" s="55" t="n"/>
      <c r="AO546" s="55" t="n"/>
      <c r="AP546" s="55" t="n"/>
      <c r="AQ546" s="55" t="n"/>
      <c r="AR546" s="55" t="n"/>
      <c r="AS546" s="55" t="n"/>
      <c r="AT546" s="55" t="n"/>
      <c r="AU546" s="55" t="n"/>
      <c r="AV546" s="55" t="n"/>
      <c r="AW546" s="55" t="n"/>
      <c r="AX546" s="55" t="n"/>
      <c r="AY546" s="55" t="n"/>
      <c r="AZ546" s="55" t="n"/>
      <c r="BA546" s="55" t="n"/>
      <c r="BB546" s="55" t="n"/>
      <c r="BC546" s="55" t="n"/>
    </row>
    <row r="547" ht="11.4" customHeight="1">
      <c r="A547" s="55" t="n"/>
      <c r="B547" s="483" t="n"/>
      <c r="C547" s="55" t="n"/>
      <c r="D547" s="55" t="n"/>
      <c r="E547" s="55" t="n"/>
      <c r="F547" s="55" t="n"/>
      <c r="G547" s="69" t="n"/>
      <c r="H547" s="69" t="n"/>
      <c r="I547" s="55" t="n"/>
      <c r="J547" s="55" t="n"/>
      <c r="K547" s="55" t="n"/>
      <c r="L547" s="55">
        <f>J547-K547</f>
        <v/>
      </c>
      <c r="M547" s="55" t="n"/>
      <c r="N547" s="55">
        <f>P547+Q547+R547+S547</f>
        <v/>
      </c>
      <c r="O547" s="57">
        <f>Q547+V547+Y547+AB547+AE547+AH547+AK547+AN547+AQ547+AT547+AW547+AZ547+BC547</f>
        <v/>
      </c>
      <c r="P547" s="58" t="n"/>
      <c r="Q547" s="59">
        <f>L547-S547-R547-P547</f>
        <v/>
      </c>
      <c r="R547" s="60" t="n"/>
      <c r="S547" s="61" t="n"/>
      <c r="T547" s="55" t="n"/>
      <c r="U547" s="55" t="n"/>
      <c r="V547" s="55" t="n"/>
      <c r="W547" s="55" t="n"/>
      <c r="X547" s="55" t="n"/>
      <c r="Y547" s="55" t="n"/>
      <c r="Z547" s="55" t="n"/>
      <c r="AA547" s="55" t="n"/>
      <c r="AB547" s="55" t="n"/>
      <c r="AC547" s="55" t="n"/>
      <c r="AD547" s="55" t="n"/>
      <c r="AE547" s="55" t="n"/>
      <c r="AF547" s="55" t="n"/>
      <c r="AG547" s="55" t="n"/>
      <c r="AH547" s="55" t="n"/>
      <c r="AI547" s="55" t="n"/>
      <c r="AJ547" s="55" t="n"/>
      <c r="AK547" s="55" t="n"/>
      <c r="AL547" s="55" t="n"/>
      <c r="AM547" s="55" t="n"/>
      <c r="AN547" s="55" t="n"/>
      <c r="AO547" s="55" t="n"/>
      <c r="AP547" s="55" t="n"/>
      <c r="AQ547" s="55" t="n"/>
      <c r="AR547" s="55" t="n"/>
      <c r="AS547" s="55" t="n"/>
      <c r="AT547" s="55" t="n"/>
      <c r="AU547" s="55" t="n"/>
      <c r="AV547" s="55" t="n"/>
      <c r="AW547" s="55" t="n"/>
      <c r="AX547" s="55" t="n"/>
      <c r="AY547" s="55" t="n"/>
      <c r="AZ547" s="55" t="n"/>
      <c r="BA547" s="55" t="n"/>
      <c r="BB547" s="55" t="n"/>
      <c r="BC547" s="55" t="n"/>
    </row>
    <row r="548" ht="11.4" customHeight="1">
      <c r="A548" s="55" t="n"/>
      <c r="B548" s="483" t="n"/>
      <c r="C548" s="55" t="n"/>
      <c r="D548" s="55" t="n"/>
      <c r="E548" s="55" t="n"/>
      <c r="F548" s="55" t="n"/>
      <c r="G548" s="69" t="n"/>
      <c r="H548" s="69" t="n"/>
      <c r="I548" s="55" t="n"/>
      <c r="J548" s="55" t="n"/>
      <c r="K548" s="55" t="n"/>
      <c r="L548" s="55">
        <f>J548-K548</f>
        <v/>
      </c>
      <c r="M548" s="55" t="n"/>
      <c r="N548" s="55">
        <f>P548+Q548+R548+S548</f>
        <v/>
      </c>
      <c r="O548" s="57">
        <f>Q548+V548+Y548+AB548+AE548+AH548+AK548+AN548+AQ548+AT548+AW548+AZ548+BC548</f>
        <v/>
      </c>
      <c r="P548" s="58" t="n"/>
      <c r="Q548" s="59">
        <f>L548-S548-R548-P548</f>
        <v/>
      </c>
      <c r="R548" s="60" t="n"/>
      <c r="S548" s="61" t="n"/>
      <c r="T548" s="55" t="n"/>
      <c r="U548" s="55" t="n"/>
      <c r="V548" s="55" t="n"/>
      <c r="W548" s="55" t="n"/>
      <c r="X548" s="55" t="n"/>
      <c r="Y548" s="55" t="n"/>
      <c r="Z548" s="55" t="n"/>
      <c r="AA548" s="55" t="n"/>
      <c r="AB548" s="55" t="n"/>
      <c r="AC548" s="55" t="n"/>
      <c r="AD548" s="55" t="n"/>
      <c r="AE548" s="55" t="n"/>
      <c r="AF548" s="55" t="n"/>
      <c r="AG548" s="55" t="n"/>
      <c r="AH548" s="55" t="n"/>
      <c r="AI548" s="55" t="n"/>
      <c r="AJ548" s="55" t="n"/>
      <c r="AK548" s="55" t="n"/>
      <c r="AL548" s="55" t="n"/>
      <c r="AM548" s="55" t="n"/>
      <c r="AN548" s="55" t="n"/>
      <c r="AO548" s="55" t="n"/>
      <c r="AP548" s="55" t="n"/>
      <c r="AQ548" s="55" t="n"/>
      <c r="AR548" s="55" t="n"/>
      <c r="AS548" s="55" t="n"/>
      <c r="AT548" s="55" t="n"/>
      <c r="AU548" s="55" t="n"/>
      <c r="AV548" s="55" t="n"/>
      <c r="AW548" s="55" t="n"/>
      <c r="AX548" s="55" t="n"/>
      <c r="AY548" s="55" t="n"/>
      <c r="AZ548" s="55" t="n"/>
      <c r="BA548" s="55" t="n"/>
      <c r="BB548" s="55" t="n"/>
      <c r="BC548" s="55" t="n"/>
    </row>
    <row r="549" ht="11.4" customHeight="1">
      <c r="A549" s="55" t="n"/>
      <c r="B549" s="483" t="n"/>
      <c r="C549" s="55" t="n"/>
      <c r="D549" s="55" t="n"/>
      <c r="E549" s="55" t="n"/>
      <c r="F549" s="55" t="n"/>
      <c r="G549" s="69" t="n"/>
      <c r="H549" s="69" t="n"/>
      <c r="I549" s="55" t="n"/>
      <c r="J549" s="55" t="n"/>
      <c r="K549" s="55" t="n"/>
      <c r="L549" s="55">
        <f>J549-K549</f>
        <v/>
      </c>
      <c r="M549" s="55" t="n"/>
      <c r="N549" s="55">
        <f>P549+Q549+R549+S549</f>
        <v/>
      </c>
      <c r="O549" s="57">
        <f>Q549+V549+Y549+AB549+AE549+AH549+AK549+AN549+AQ549+AT549+AW549+AZ549+BC549</f>
        <v/>
      </c>
      <c r="P549" s="58" t="n"/>
      <c r="Q549" s="59">
        <f>L549-S549-R549-P549</f>
        <v/>
      </c>
      <c r="R549" s="60" t="n"/>
      <c r="S549" s="61" t="n"/>
      <c r="T549" s="55" t="n"/>
      <c r="U549" s="55" t="n"/>
      <c r="V549" s="55" t="n"/>
      <c r="W549" s="55" t="n"/>
      <c r="X549" s="55" t="n"/>
      <c r="Y549" s="55" t="n"/>
      <c r="Z549" s="55" t="n"/>
      <c r="AA549" s="55" t="n"/>
      <c r="AB549" s="55" t="n"/>
      <c r="AC549" s="55" t="n"/>
      <c r="AD549" s="55" t="n"/>
      <c r="AE549" s="55" t="n"/>
      <c r="AF549" s="55" t="n"/>
      <c r="AG549" s="55" t="n"/>
      <c r="AH549" s="55" t="n"/>
      <c r="AI549" s="55" t="n"/>
      <c r="AJ549" s="55" t="n"/>
      <c r="AK549" s="55" t="n"/>
      <c r="AL549" s="55" t="n"/>
      <c r="AM549" s="55" t="n"/>
      <c r="AN549" s="55" t="n"/>
      <c r="AO549" s="55" t="n"/>
      <c r="AP549" s="55" t="n"/>
      <c r="AQ549" s="55" t="n"/>
      <c r="AR549" s="55" t="n"/>
      <c r="AS549" s="55" t="n"/>
      <c r="AT549" s="55" t="n"/>
      <c r="AU549" s="55" t="n"/>
      <c r="AV549" s="55" t="n"/>
      <c r="AW549" s="55" t="n"/>
      <c r="AX549" s="55" t="n"/>
      <c r="AY549" s="55" t="n"/>
      <c r="AZ549" s="55" t="n"/>
      <c r="BA549" s="55" t="n"/>
      <c r="BB549" s="55" t="n"/>
      <c r="BC549" s="55" t="n"/>
    </row>
    <row r="550" ht="11.4" customHeight="1">
      <c r="A550" s="55" t="n"/>
      <c r="B550" s="483" t="n"/>
      <c r="C550" s="55" t="n"/>
      <c r="D550" s="55" t="n"/>
      <c r="E550" s="55" t="n"/>
      <c r="F550" s="55" t="n"/>
      <c r="G550" s="69" t="n"/>
      <c r="H550" s="69" t="n"/>
      <c r="I550" s="55" t="n"/>
      <c r="J550" s="55" t="n"/>
      <c r="K550" s="55" t="n"/>
      <c r="L550" s="55">
        <f>J550-K550</f>
        <v/>
      </c>
      <c r="M550" s="55" t="n"/>
      <c r="N550" s="55">
        <f>P550+Q550+R550+S550</f>
        <v/>
      </c>
      <c r="O550" s="57">
        <f>Q550+V550+Y550+AB550+AE550+AH550+AK550+AN550+AQ550+AT550+AW550+AZ550+BC550</f>
        <v/>
      </c>
      <c r="P550" s="58" t="n"/>
      <c r="Q550" s="59">
        <f>L550-S550-R550-P550</f>
        <v/>
      </c>
      <c r="R550" s="60" t="n"/>
      <c r="S550" s="61" t="n"/>
      <c r="T550" s="55" t="n"/>
      <c r="U550" s="55" t="n"/>
      <c r="V550" s="55" t="n"/>
      <c r="W550" s="55" t="n"/>
      <c r="X550" s="55" t="n"/>
      <c r="Y550" s="55" t="n"/>
      <c r="Z550" s="55" t="n"/>
      <c r="AA550" s="55" t="n"/>
      <c r="AB550" s="55" t="n"/>
      <c r="AC550" s="55" t="n"/>
      <c r="AD550" s="55" t="n"/>
      <c r="AE550" s="55" t="n"/>
      <c r="AF550" s="55" t="n"/>
      <c r="AG550" s="55" t="n"/>
      <c r="AH550" s="55" t="n"/>
      <c r="AI550" s="55" t="n"/>
      <c r="AJ550" s="55" t="n"/>
      <c r="AK550" s="55" t="n"/>
      <c r="AL550" s="55" t="n"/>
      <c r="AM550" s="55" t="n"/>
      <c r="AN550" s="55" t="n"/>
      <c r="AO550" s="55" t="n"/>
      <c r="AP550" s="55" t="n"/>
      <c r="AQ550" s="55" t="n"/>
      <c r="AR550" s="55" t="n"/>
      <c r="AS550" s="55" t="n"/>
      <c r="AT550" s="55" t="n"/>
      <c r="AU550" s="55" t="n"/>
      <c r="AV550" s="55" t="n"/>
      <c r="AW550" s="55" t="n"/>
      <c r="AX550" s="55" t="n"/>
      <c r="AY550" s="55" t="n"/>
      <c r="AZ550" s="55" t="n"/>
      <c r="BA550" s="55" t="n"/>
      <c r="BB550" s="55" t="n"/>
      <c r="BC550" s="55" t="n"/>
    </row>
    <row r="551" ht="11.4" customHeight="1">
      <c r="A551" s="55" t="n"/>
      <c r="B551" s="483" t="n"/>
      <c r="C551" s="55" t="n"/>
      <c r="D551" s="55" t="n"/>
      <c r="E551" s="55" t="n"/>
      <c r="F551" s="55" t="n"/>
      <c r="G551" s="69" t="n"/>
      <c r="H551" s="69" t="n"/>
      <c r="I551" s="55" t="n"/>
      <c r="J551" s="55" t="n"/>
      <c r="K551" s="55" t="n"/>
      <c r="L551" s="55">
        <f>J551-K551</f>
        <v/>
      </c>
      <c r="M551" s="55" t="n"/>
      <c r="N551" s="55">
        <f>P551+Q551+R551+S551</f>
        <v/>
      </c>
      <c r="O551" s="57">
        <f>Q551+V551+Y551+AB551+AE551+AH551+AK551+AN551+AQ551+AT551+AW551+AZ551+BC551</f>
        <v/>
      </c>
      <c r="P551" s="58" t="n"/>
      <c r="Q551" s="59">
        <f>L551-S551-R551-P551</f>
        <v/>
      </c>
      <c r="R551" s="60" t="n"/>
      <c r="S551" s="61" t="n"/>
      <c r="T551" s="55" t="n"/>
      <c r="U551" s="55" t="n"/>
      <c r="V551" s="55" t="n"/>
      <c r="W551" s="55" t="n"/>
      <c r="X551" s="55" t="n"/>
      <c r="Y551" s="55" t="n"/>
      <c r="Z551" s="55" t="n"/>
      <c r="AA551" s="55" t="n"/>
      <c r="AB551" s="55" t="n"/>
      <c r="AC551" s="55" t="n"/>
      <c r="AD551" s="55" t="n"/>
      <c r="AE551" s="55" t="n"/>
      <c r="AF551" s="55" t="n"/>
      <c r="AG551" s="55" t="n"/>
      <c r="AH551" s="55" t="n"/>
      <c r="AI551" s="55" t="n"/>
      <c r="AJ551" s="55" t="n"/>
      <c r="AK551" s="55" t="n"/>
      <c r="AL551" s="55" t="n"/>
      <c r="AM551" s="55" t="n"/>
      <c r="AN551" s="55" t="n"/>
      <c r="AO551" s="55" t="n"/>
      <c r="AP551" s="55" t="n"/>
      <c r="AQ551" s="55" t="n"/>
      <c r="AR551" s="55" t="n"/>
      <c r="AS551" s="55" t="n"/>
      <c r="AT551" s="55" t="n"/>
      <c r="AU551" s="55" t="n"/>
      <c r="AV551" s="55" t="n"/>
      <c r="AW551" s="55" t="n"/>
      <c r="AX551" s="55" t="n"/>
      <c r="AY551" s="55" t="n"/>
      <c r="AZ551" s="55" t="n"/>
      <c r="BA551" s="55" t="n"/>
      <c r="BB551" s="55" t="n"/>
      <c r="BC551" s="55" t="n"/>
    </row>
    <row r="552" ht="11.4" customHeight="1">
      <c r="A552" s="55" t="n"/>
      <c r="B552" s="483" t="n"/>
      <c r="C552" s="55" t="n"/>
      <c r="D552" s="55" t="n"/>
      <c r="E552" s="55" t="n"/>
      <c r="F552" s="55" t="n"/>
      <c r="G552" s="69" t="n"/>
      <c r="H552" s="69" t="n"/>
      <c r="I552" s="55" t="n"/>
      <c r="J552" s="55" t="n"/>
      <c r="K552" s="55" t="n"/>
      <c r="L552" s="55">
        <f>J552-K552</f>
        <v/>
      </c>
      <c r="M552" s="55" t="n"/>
      <c r="N552" s="55">
        <f>P552+Q552+R552+S552</f>
        <v/>
      </c>
      <c r="O552" s="57">
        <f>Q552+V552+Y552+AB552+AE552+AH552+AK552+AN552+AQ552+AT552+AW552+AZ552+BC552</f>
        <v/>
      </c>
      <c r="P552" s="58" t="n"/>
      <c r="Q552" s="59">
        <f>L552-S552-R552-P552</f>
        <v/>
      </c>
      <c r="R552" s="60" t="n"/>
      <c r="S552" s="61" t="n"/>
      <c r="T552" s="55" t="n"/>
      <c r="U552" s="55" t="n"/>
      <c r="V552" s="55" t="n"/>
      <c r="W552" s="55" t="n"/>
      <c r="X552" s="55" t="n"/>
      <c r="Y552" s="55" t="n"/>
      <c r="Z552" s="55" t="n"/>
      <c r="AA552" s="55" t="n"/>
      <c r="AB552" s="55" t="n"/>
      <c r="AC552" s="55" t="n"/>
      <c r="AD552" s="55" t="n"/>
      <c r="AE552" s="55" t="n"/>
      <c r="AF552" s="55" t="n"/>
      <c r="AG552" s="55" t="n"/>
      <c r="AH552" s="55" t="n"/>
      <c r="AI552" s="55" t="n"/>
      <c r="AJ552" s="55" t="n"/>
      <c r="AK552" s="55" t="n"/>
      <c r="AL552" s="55" t="n"/>
      <c r="AM552" s="55" t="n"/>
      <c r="AN552" s="55" t="n"/>
      <c r="AO552" s="55" t="n"/>
      <c r="AP552" s="55" t="n"/>
      <c r="AQ552" s="55" t="n"/>
      <c r="AR552" s="55" t="n"/>
      <c r="AS552" s="55" t="n"/>
      <c r="AT552" s="55" t="n"/>
      <c r="AU552" s="55" t="n"/>
      <c r="AV552" s="55" t="n"/>
      <c r="AW552" s="55" t="n"/>
      <c r="AX552" s="55" t="n"/>
      <c r="AY552" s="55" t="n"/>
      <c r="AZ552" s="55" t="n"/>
      <c r="BA552" s="55" t="n"/>
      <c r="BB552" s="55" t="n"/>
      <c r="BC552" s="55" t="n"/>
    </row>
    <row r="553" ht="11.4" customHeight="1">
      <c r="A553" s="55" t="n"/>
      <c r="B553" s="483" t="n"/>
      <c r="C553" s="55" t="n"/>
      <c r="D553" s="55" t="n"/>
      <c r="E553" s="55" t="n"/>
      <c r="F553" s="55" t="n"/>
      <c r="G553" s="69" t="n"/>
      <c r="H553" s="69" t="n"/>
      <c r="I553" s="55" t="n"/>
      <c r="J553" s="55" t="n"/>
      <c r="K553" s="55" t="n"/>
      <c r="L553" s="55">
        <f>J553-K553</f>
        <v/>
      </c>
      <c r="M553" s="55" t="n"/>
      <c r="N553" s="55">
        <f>P553+Q553+R553+S553</f>
        <v/>
      </c>
      <c r="O553" s="57">
        <f>Q553+V553+Y553+AB553+AE553+AH553+AK553+AN553+AQ553+AT553+AW553+AZ553+BC553</f>
        <v/>
      </c>
      <c r="P553" s="58" t="n"/>
      <c r="Q553" s="59">
        <f>L553-S553-R553-P553</f>
        <v/>
      </c>
      <c r="R553" s="60" t="n"/>
      <c r="S553" s="61" t="n"/>
      <c r="T553" s="55" t="n"/>
      <c r="U553" s="55" t="n"/>
      <c r="V553" s="55" t="n"/>
      <c r="W553" s="55" t="n"/>
      <c r="X553" s="55" t="n"/>
      <c r="Y553" s="55" t="n"/>
      <c r="Z553" s="55" t="n"/>
      <c r="AA553" s="55" t="n"/>
      <c r="AB553" s="55" t="n"/>
      <c r="AC553" s="55" t="n"/>
      <c r="AD553" s="55" t="n"/>
      <c r="AE553" s="55" t="n"/>
      <c r="AF553" s="55" t="n"/>
      <c r="AG553" s="55" t="n"/>
      <c r="AH553" s="55" t="n"/>
      <c r="AI553" s="55" t="n"/>
      <c r="AJ553" s="55" t="n"/>
      <c r="AK553" s="55" t="n"/>
      <c r="AL553" s="55" t="n"/>
      <c r="AM553" s="55" t="n"/>
      <c r="AN553" s="55" t="n"/>
      <c r="AO553" s="55" t="n"/>
      <c r="AP553" s="55" t="n"/>
      <c r="AQ553" s="55" t="n"/>
      <c r="AR553" s="55" t="n"/>
      <c r="AS553" s="55" t="n"/>
      <c r="AT553" s="55" t="n"/>
      <c r="AU553" s="55" t="n"/>
      <c r="AV553" s="55" t="n"/>
      <c r="AW553" s="55" t="n"/>
      <c r="AX553" s="55" t="n"/>
      <c r="AY553" s="55" t="n"/>
      <c r="AZ553" s="55" t="n"/>
      <c r="BA553" s="55" t="n"/>
      <c r="BB553" s="55" t="n"/>
      <c r="BC553" s="55" t="n"/>
    </row>
    <row r="554" ht="11.4" customHeight="1">
      <c r="A554" s="55" t="n"/>
      <c r="B554" s="483" t="n"/>
      <c r="C554" s="55" t="n"/>
      <c r="D554" s="55" t="n"/>
      <c r="E554" s="55" t="n"/>
      <c r="F554" s="55" t="n"/>
      <c r="G554" s="69" t="n"/>
      <c r="H554" s="69" t="n"/>
      <c r="I554" s="55" t="n"/>
      <c r="J554" s="55" t="n"/>
      <c r="K554" s="55" t="n"/>
      <c r="L554" s="55">
        <f>J554-K554</f>
        <v/>
      </c>
      <c r="M554" s="55" t="n"/>
      <c r="N554" s="55">
        <f>P554+Q554+R554+S554</f>
        <v/>
      </c>
      <c r="O554" s="57">
        <f>Q554+V554+Y554+AB554+AE554+AH554+AK554+AN554+AQ554+AT554+AW554+AZ554+BC554</f>
        <v/>
      </c>
      <c r="P554" s="58" t="n"/>
      <c r="Q554" s="59">
        <f>L554-S554-R554-P554</f>
        <v/>
      </c>
      <c r="R554" s="60" t="n"/>
      <c r="S554" s="61" t="n"/>
      <c r="T554" s="55" t="n"/>
      <c r="U554" s="55" t="n"/>
      <c r="V554" s="55" t="n"/>
      <c r="W554" s="55" t="n"/>
      <c r="X554" s="55" t="n"/>
      <c r="Y554" s="55" t="n"/>
      <c r="Z554" s="55" t="n"/>
      <c r="AA554" s="55" t="n"/>
      <c r="AB554" s="55" t="n"/>
      <c r="AC554" s="55" t="n"/>
      <c r="AD554" s="55" t="n"/>
      <c r="AE554" s="55" t="n"/>
      <c r="AF554" s="55" t="n"/>
      <c r="AG554" s="55" t="n"/>
      <c r="AH554" s="55" t="n"/>
      <c r="AI554" s="55" t="n"/>
      <c r="AJ554" s="55" t="n"/>
      <c r="AK554" s="55" t="n"/>
      <c r="AL554" s="55" t="n"/>
      <c r="AM554" s="55" t="n"/>
      <c r="AN554" s="55" t="n"/>
      <c r="AO554" s="55" t="n"/>
      <c r="AP554" s="55" t="n"/>
      <c r="AQ554" s="55" t="n"/>
      <c r="AR554" s="55" t="n"/>
      <c r="AS554" s="55" t="n"/>
      <c r="AT554" s="55" t="n"/>
      <c r="AU554" s="55" t="n"/>
      <c r="AV554" s="55" t="n"/>
      <c r="AW554" s="55" t="n"/>
      <c r="AX554" s="55" t="n"/>
      <c r="AY554" s="55" t="n"/>
      <c r="AZ554" s="55" t="n"/>
      <c r="BA554" s="55" t="n"/>
      <c r="BB554" s="55" t="n"/>
      <c r="BC554" s="55" t="n"/>
    </row>
    <row r="555" ht="11.4" customHeight="1">
      <c r="A555" s="55" t="n"/>
      <c r="B555" s="483" t="n"/>
      <c r="C555" s="55" t="n"/>
      <c r="D555" s="55" t="n"/>
      <c r="E555" s="55" t="n"/>
      <c r="F555" s="55" t="n"/>
      <c r="G555" s="69" t="n"/>
      <c r="H555" s="69" t="n"/>
      <c r="I555" s="55" t="n"/>
      <c r="J555" s="55" t="n"/>
      <c r="K555" s="55" t="n"/>
      <c r="L555" s="55">
        <f>J555-K555</f>
        <v/>
      </c>
      <c r="M555" s="55" t="n"/>
      <c r="N555" s="55">
        <f>P555+Q555+R555+S555</f>
        <v/>
      </c>
      <c r="O555" s="57">
        <f>Q555+V555+Y555+AB555+AE555+AH555+AK555+AN555+AQ555+AT555+AW555+AZ555+BC555</f>
        <v/>
      </c>
      <c r="P555" s="58" t="n"/>
      <c r="Q555" s="59">
        <f>L555-S555-R555-P555</f>
        <v/>
      </c>
      <c r="R555" s="60" t="n"/>
      <c r="S555" s="61" t="n"/>
      <c r="T555" s="55" t="n"/>
      <c r="U555" s="55" t="n"/>
      <c r="V555" s="55" t="n"/>
      <c r="W555" s="55" t="n"/>
      <c r="X555" s="55" t="n"/>
      <c r="Y555" s="55" t="n"/>
      <c r="Z555" s="55" t="n"/>
      <c r="AA555" s="55" t="n"/>
      <c r="AB555" s="55" t="n"/>
      <c r="AC555" s="55" t="n"/>
      <c r="AD555" s="55" t="n"/>
      <c r="AE555" s="55" t="n"/>
      <c r="AF555" s="55" t="n"/>
      <c r="AG555" s="55" t="n"/>
      <c r="AH555" s="55" t="n"/>
      <c r="AI555" s="55" t="n"/>
      <c r="AJ555" s="55" t="n"/>
      <c r="AK555" s="55" t="n"/>
      <c r="AL555" s="55" t="n"/>
      <c r="AM555" s="55" t="n"/>
      <c r="AN555" s="55" t="n"/>
      <c r="AO555" s="55" t="n"/>
      <c r="AP555" s="55" t="n"/>
      <c r="AQ555" s="55" t="n"/>
      <c r="AR555" s="55" t="n"/>
      <c r="AS555" s="55" t="n"/>
      <c r="AT555" s="55" t="n"/>
      <c r="AU555" s="55" t="n"/>
      <c r="AV555" s="55" t="n"/>
      <c r="AW555" s="55" t="n"/>
      <c r="AX555" s="55" t="n"/>
      <c r="AY555" s="55" t="n"/>
      <c r="AZ555" s="55" t="n"/>
      <c r="BA555" s="55" t="n"/>
      <c r="BB555" s="55" t="n"/>
      <c r="BC555" s="55" t="n"/>
    </row>
    <row r="556" ht="11.4" customHeight="1">
      <c r="A556" s="55" t="n"/>
      <c r="B556" s="483" t="n"/>
      <c r="C556" s="55" t="n"/>
      <c r="D556" s="55" t="n"/>
      <c r="E556" s="55" t="n"/>
      <c r="F556" s="55" t="n"/>
      <c r="G556" s="69" t="n"/>
      <c r="H556" s="69" t="n"/>
      <c r="I556" s="55" t="n"/>
      <c r="J556" s="55" t="n"/>
      <c r="K556" s="55" t="n"/>
      <c r="L556" s="55">
        <f>J556-K556</f>
        <v/>
      </c>
      <c r="M556" s="55" t="n"/>
      <c r="N556" s="55">
        <f>P556+Q556+R556+S556</f>
        <v/>
      </c>
      <c r="O556" s="57">
        <f>Q556+V556+Y556+AB556+AE556+AH556+AK556+AN556+AQ556+AT556+AW556+AZ556+BC556</f>
        <v/>
      </c>
      <c r="P556" s="58" t="n"/>
      <c r="Q556" s="59">
        <f>L556-S556-R556-P556</f>
        <v/>
      </c>
      <c r="R556" s="60" t="n"/>
      <c r="S556" s="61" t="n"/>
      <c r="T556" s="55" t="n"/>
      <c r="U556" s="55" t="n"/>
      <c r="V556" s="55" t="n"/>
      <c r="W556" s="55" t="n"/>
      <c r="X556" s="55" t="n"/>
      <c r="Y556" s="55" t="n"/>
      <c r="Z556" s="55" t="n"/>
      <c r="AA556" s="55" t="n"/>
      <c r="AB556" s="55" t="n"/>
      <c r="AC556" s="55" t="n"/>
      <c r="AD556" s="55" t="n"/>
      <c r="AE556" s="55" t="n"/>
      <c r="AF556" s="55" t="n"/>
      <c r="AG556" s="55" t="n"/>
      <c r="AH556" s="55" t="n"/>
      <c r="AI556" s="55" t="n"/>
      <c r="AJ556" s="55" t="n"/>
      <c r="AK556" s="55" t="n"/>
      <c r="AL556" s="55" t="n"/>
      <c r="AM556" s="55" t="n"/>
      <c r="AN556" s="55" t="n"/>
      <c r="AO556" s="55" t="n"/>
      <c r="AP556" s="55" t="n"/>
      <c r="AQ556" s="55" t="n"/>
      <c r="AR556" s="55" t="n"/>
      <c r="AS556" s="55" t="n"/>
      <c r="AT556" s="55" t="n"/>
      <c r="AU556" s="55" t="n"/>
      <c r="AV556" s="55" t="n"/>
      <c r="AW556" s="55" t="n"/>
      <c r="AX556" s="55" t="n"/>
      <c r="AY556" s="55" t="n"/>
      <c r="AZ556" s="55" t="n"/>
      <c r="BA556" s="55" t="n"/>
      <c r="BB556" s="55" t="n"/>
      <c r="BC556" s="55" t="n"/>
    </row>
    <row r="557" ht="11.4" customHeight="1">
      <c r="A557" s="55" t="n"/>
      <c r="B557" s="483" t="n"/>
      <c r="C557" s="55" t="n"/>
      <c r="D557" s="55" t="n"/>
      <c r="E557" s="55" t="n"/>
      <c r="F557" s="55" t="n"/>
      <c r="G557" s="69" t="n"/>
      <c r="H557" s="69" t="n"/>
      <c r="I557" s="55" t="n"/>
      <c r="J557" s="55" t="n"/>
      <c r="K557" s="55" t="n"/>
      <c r="L557" s="55">
        <f>J557-K557</f>
        <v/>
      </c>
      <c r="M557" s="55" t="n"/>
      <c r="N557" s="55">
        <f>P557+Q557+R557+S557</f>
        <v/>
      </c>
      <c r="O557" s="57">
        <f>Q557+V557+Y557+AB557+AE557+AH557+AK557+AN557+AQ557+AT557+AW557+AZ557+BC557</f>
        <v/>
      </c>
      <c r="P557" s="58" t="n"/>
      <c r="Q557" s="59">
        <f>L557-S557-R557-P557</f>
        <v/>
      </c>
      <c r="R557" s="60" t="n"/>
      <c r="S557" s="61" t="n"/>
      <c r="T557" s="55" t="n"/>
      <c r="U557" s="55" t="n"/>
      <c r="V557" s="55" t="n"/>
      <c r="W557" s="55" t="n"/>
      <c r="X557" s="55" t="n"/>
      <c r="Y557" s="55" t="n"/>
      <c r="Z557" s="55" t="n"/>
      <c r="AA557" s="55" t="n"/>
      <c r="AB557" s="55" t="n"/>
      <c r="AC557" s="55" t="n"/>
      <c r="AD557" s="55" t="n"/>
      <c r="AE557" s="55" t="n"/>
      <c r="AF557" s="55" t="n"/>
      <c r="AG557" s="55" t="n"/>
      <c r="AH557" s="55" t="n"/>
      <c r="AI557" s="55" t="n"/>
      <c r="AJ557" s="55" t="n"/>
      <c r="AK557" s="55" t="n"/>
      <c r="AL557" s="55" t="n"/>
      <c r="AM557" s="55" t="n"/>
      <c r="AN557" s="55" t="n"/>
      <c r="AO557" s="55" t="n"/>
      <c r="AP557" s="55" t="n"/>
      <c r="AQ557" s="55" t="n"/>
      <c r="AR557" s="55" t="n"/>
      <c r="AS557" s="55" t="n"/>
      <c r="AT557" s="55" t="n"/>
      <c r="AU557" s="55" t="n"/>
      <c r="AV557" s="55" t="n"/>
      <c r="AW557" s="55" t="n"/>
      <c r="AX557" s="55" t="n"/>
      <c r="AY557" s="55" t="n"/>
      <c r="AZ557" s="55" t="n"/>
      <c r="BA557" s="55" t="n"/>
      <c r="BB557" s="55" t="n"/>
      <c r="BC557" s="55" t="n"/>
    </row>
    <row r="558" ht="11.4" customHeight="1">
      <c r="A558" s="55" t="n"/>
      <c r="B558" s="483" t="n"/>
      <c r="C558" s="55" t="n"/>
      <c r="D558" s="55" t="n"/>
      <c r="E558" s="55" t="n"/>
      <c r="F558" s="55" t="n"/>
      <c r="G558" s="69" t="n"/>
      <c r="H558" s="69" t="n"/>
      <c r="I558" s="55" t="n"/>
      <c r="J558" s="55" t="n"/>
      <c r="K558" s="55" t="n"/>
      <c r="L558" s="55">
        <f>J558-K558</f>
        <v/>
      </c>
      <c r="M558" s="55" t="n"/>
      <c r="N558" s="55">
        <f>P558+Q558+R558+S558</f>
        <v/>
      </c>
      <c r="O558" s="57">
        <f>Q558+V558+Y558+AB558+AE558+AH558+AK558+AN558+AQ558+AT558+AW558+AZ558+BC558</f>
        <v/>
      </c>
      <c r="P558" s="58" t="n"/>
      <c r="Q558" s="59">
        <f>L558-S558-R558-P558</f>
        <v/>
      </c>
      <c r="R558" s="60" t="n"/>
      <c r="S558" s="61" t="n"/>
      <c r="T558" s="55" t="n"/>
      <c r="U558" s="55" t="n"/>
      <c r="V558" s="55" t="n"/>
      <c r="W558" s="55" t="n"/>
      <c r="X558" s="55" t="n"/>
      <c r="Y558" s="55" t="n"/>
      <c r="Z558" s="55" t="n"/>
      <c r="AA558" s="55" t="n"/>
      <c r="AB558" s="55" t="n"/>
      <c r="AC558" s="55" t="n"/>
      <c r="AD558" s="55" t="n"/>
      <c r="AE558" s="55" t="n"/>
      <c r="AF558" s="55" t="n"/>
      <c r="AG558" s="55" t="n"/>
      <c r="AH558" s="55" t="n"/>
      <c r="AI558" s="55" t="n"/>
      <c r="AJ558" s="55" t="n"/>
      <c r="AK558" s="55" t="n"/>
      <c r="AL558" s="55" t="n"/>
      <c r="AM558" s="55" t="n"/>
      <c r="AN558" s="55" t="n"/>
      <c r="AO558" s="55" t="n"/>
      <c r="AP558" s="55" t="n"/>
      <c r="AQ558" s="55" t="n"/>
      <c r="AR558" s="55" t="n"/>
      <c r="AS558" s="55" t="n"/>
      <c r="AT558" s="55" t="n"/>
      <c r="AU558" s="55" t="n"/>
      <c r="AV558" s="55" t="n"/>
      <c r="AW558" s="55" t="n"/>
      <c r="AX558" s="55" t="n"/>
      <c r="AY558" s="55" t="n"/>
      <c r="AZ558" s="55" t="n"/>
      <c r="BA558" s="55" t="n"/>
      <c r="BB558" s="55" t="n"/>
      <c r="BC558" s="55" t="n"/>
    </row>
    <row r="559" ht="11.4" customHeight="1">
      <c r="A559" s="55" t="n"/>
      <c r="B559" s="483" t="n"/>
      <c r="C559" s="55" t="n"/>
      <c r="D559" s="55" t="n"/>
      <c r="E559" s="55" t="n"/>
      <c r="F559" s="55" t="n"/>
      <c r="G559" s="69" t="n"/>
      <c r="H559" s="69" t="n"/>
      <c r="I559" s="55" t="n"/>
      <c r="J559" s="55" t="n"/>
      <c r="K559" s="55" t="n"/>
      <c r="L559" s="55">
        <f>J559-K559</f>
        <v/>
      </c>
      <c r="M559" s="55" t="n"/>
      <c r="N559" s="55">
        <f>P559+Q559+R559+S559</f>
        <v/>
      </c>
      <c r="O559" s="57">
        <f>Q559+V559+Y559+AB559+AE559+AH559+AK559+AN559+AQ559+AT559+AW559+AZ559+BC559</f>
        <v/>
      </c>
      <c r="P559" s="58" t="n"/>
      <c r="Q559" s="59">
        <f>L559-S559-R559-P559</f>
        <v/>
      </c>
      <c r="R559" s="60" t="n"/>
      <c r="S559" s="61" t="n"/>
      <c r="T559" s="55" t="n"/>
      <c r="U559" s="55" t="n"/>
      <c r="V559" s="55" t="n"/>
      <c r="W559" s="55" t="n"/>
      <c r="X559" s="55" t="n"/>
      <c r="Y559" s="55" t="n"/>
      <c r="Z559" s="55" t="n"/>
      <c r="AA559" s="55" t="n"/>
      <c r="AB559" s="55" t="n"/>
      <c r="AC559" s="55" t="n"/>
      <c r="AD559" s="55" t="n"/>
      <c r="AE559" s="55" t="n"/>
      <c r="AF559" s="55" t="n"/>
      <c r="AG559" s="55" t="n"/>
      <c r="AH559" s="55" t="n"/>
      <c r="AI559" s="55" t="n"/>
      <c r="AJ559" s="55" t="n"/>
      <c r="AK559" s="55" t="n"/>
      <c r="AL559" s="55" t="n"/>
      <c r="AM559" s="55" t="n"/>
      <c r="AN559" s="55" t="n"/>
      <c r="AO559" s="55" t="n"/>
      <c r="AP559" s="55" t="n"/>
      <c r="AQ559" s="55" t="n"/>
      <c r="AR559" s="55" t="n"/>
      <c r="AS559" s="55" t="n"/>
      <c r="AT559" s="55" t="n"/>
      <c r="AU559" s="55" t="n"/>
      <c r="AV559" s="55" t="n"/>
      <c r="AW559" s="55" t="n"/>
      <c r="AX559" s="55" t="n"/>
      <c r="AY559" s="55" t="n"/>
      <c r="AZ559" s="55" t="n"/>
      <c r="BA559" s="55" t="n"/>
      <c r="BB559" s="55" t="n"/>
      <c r="BC559" s="55" t="n"/>
    </row>
    <row r="560" ht="11.4" customHeight="1">
      <c r="A560" s="55" t="n"/>
      <c r="B560" s="483" t="n"/>
      <c r="C560" s="55" t="n"/>
      <c r="D560" s="55" t="n"/>
      <c r="E560" s="55" t="n"/>
      <c r="F560" s="55" t="n"/>
      <c r="G560" s="69" t="n"/>
      <c r="H560" s="69" t="n"/>
      <c r="I560" s="55" t="n"/>
      <c r="J560" s="55" t="n"/>
      <c r="K560" s="55" t="n"/>
      <c r="L560" s="55">
        <f>J560-K560</f>
        <v/>
      </c>
      <c r="M560" s="55" t="n"/>
      <c r="N560" s="55">
        <f>P560+Q560+R560+S560</f>
        <v/>
      </c>
      <c r="O560" s="57">
        <f>Q560+V560+Y560+AB560+AE560+AH560+AK560+AN560+AQ560+AT560+AW560+AZ560+BC560</f>
        <v/>
      </c>
      <c r="P560" s="58" t="n"/>
      <c r="Q560" s="59">
        <f>L560-S560-R560-P560</f>
        <v/>
      </c>
      <c r="R560" s="60" t="n"/>
      <c r="S560" s="61" t="n"/>
      <c r="T560" s="55" t="n"/>
      <c r="U560" s="55" t="n"/>
      <c r="V560" s="55" t="n"/>
      <c r="W560" s="55" t="n"/>
      <c r="X560" s="55" t="n"/>
      <c r="Y560" s="55" t="n"/>
      <c r="Z560" s="55" t="n"/>
      <c r="AA560" s="55" t="n"/>
      <c r="AB560" s="55" t="n"/>
      <c r="AC560" s="55" t="n"/>
      <c r="AD560" s="55" t="n"/>
      <c r="AE560" s="55" t="n"/>
      <c r="AF560" s="55" t="n"/>
      <c r="AG560" s="55" t="n"/>
      <c r="AH560" s="55" t="n"/>
      <c r="AI560" s="55" t="n"/>
      <c r="AJ560" s="55" t="n"/>
      <c r="AK560" s="55" t="n"/>
      <c r="AL560" s="55" t="n"/>
      <c r="AM560" s="55" t="n"/>
      <c r="AN560" s="55" t="n"/>
      <c r="AO560" s="55" t="n"/>
      <c r="AP560" s="55" t="n"/>
      <c r="AQ560" s="55" t="n"/>
      <c r="AR560" s="55" t="n"/>
      <c r="AS560" s="55" t="n"/>
      <c r="AT560" s="55" t="n"/>
      <c r="AU560" s="55" t="n"/>
      <c r="AV560" s="55" t="n"/>
      <c r="AW560" s="55" t="n"/>
      <c r="AX560" s="55" t="n"/>
      <c r="AY560" s="55" t="n"/>
      <c r="AZ560" s="55" t="n"/>
      <c r="BA560" s="55" t="n"/>
      <c r="BB560" s="55" t="n"/>
      <c r="BC560" s="55" t="n"/>
    </row>
    <row r="561" ht="11.4" customHeight="1">
      <c r="A561" s="55" t="n"/>
      <c r="B561" s="483" t="n"/>
      <c r="C561" s="55" t="n"/>
      <c r="D561" s="55" t="n"/>
      <c r="E561" s="55" t="n"/>
      <c r="F561" s="55" t="n"/>
      <c r="G561" s="69" t="n"/>
      <c r="H561" s="69" t="n"/>
      <c r="I561" s="55" t="n"/>
      <c r="J561" s="55" t="n"/>
      <c r="K561" s="55" t="n"/>
      <c r="L561" s="55">
        <f>J561-K561</f>
        <v/>
      </c>
      <c r="M561" s="55" t="n"/>
      <c r="N561" s="55">
        <f>P561+Q561+R561+S561</f>
        <v/>
      </c>
      <c r="O561" s="57">
        <f>Q561+V561+Y561+AB561+AE561+AH561+AK561+AN561+AQ561+AT561+AW561+AZ561+BC561</f>
        <v/>
      </c>
      <c r="P561" s="58" t="n"/>
      <c r="Q561" s="59">
        <f>L561-S561-R561-P561</f>
        <v/>
      </c>
      <c r="R561" s="60" t="n"/>
      <c r="S561" s="61" t="n"/>
      <c r="T561" s="55" t="n"/>
      <c r="U561" s="55" t="n"/>
      <c r="V561" s="55" t="n"/>
      <c r="W561" s="55" t="n"/>
      <c r="X561" s="55" t="n"/>
      <c r="Y561" s="55" t="n"/>
      <c r="Z561" s="55" t="n"/>
      <c r="AA561" s="55" t="n"/>
      <c r="AB561" s="55" t="n"/>
      <c r="AC561" s="55" t="n"/>
      <c r="AD561" s="55" t="n"/>
      <c r="AE561" s="55" t="n"/>
      <c r="AF561" s="55" t="n"/>
      <c r="AG561" s="55" t="n"/>
      <c r="AH561" s="55" t="n"/>
      <c r="AI561" s="55" t="n"/>
      <c r="AJ561" s="55" t="n"/>
      <c r="AK561" s="55" t="n"/>
      <c r="AL561" s="55" t="n"/>
      <c r="AM561" s="55" t="n"/>
      <c r="AN561" s="55" t="n"/>
      <c r="AO561" s="55" t="n"/>
      <c r="AP561" s="55" t="n"/>
      <c r="AQ561" s="55" t="n"/>
      <c r="AR561" s="55" t="n"/>
      <c r="AS561" s="55" t="n"/>
      <c r="AT561" s="55" t="n"/>
      <c r="AU561" s="55" t="n"/>
      <c r="AV561" s="55" t="n"/>
      <c r="AW561" s="55" t="n"/>
      <c r="AX561" s="55" t="n"/>
      <c r="AY561" s="55" t="n"/>
      <c r="AZ561" s="55" t="n"/>
      <c r="BA561" s="55" t="n"/>
      <c r="BB561" s="55" t="n"/>
      <c r="BC561" s="55" t="n"/>
    </row>
    <row r="562" ht="11.4" customHeight="1">
      <c r="A562" s="55" t="n"/>
      <c r="B562" s="483" t="n"/>
      <c r="C562" s="55" t="n"/>
      <c r="D562" s="55" t="n"/>
      <c r="E562" s="55" t="n"/>
      <c r="F562" s="55" t="n"/>
      <c r="G562" s="69" t="n"/>
      <c r="H562" s="69" t="n"/>
      <c r="I562" s="55" t="n"/>
      <c r="J562" s="55" t="n"/>
      <c r="K562" s="55" t="n"/>
      <c r="L562" s="55">
        <f>J562-K562</f>
        <v/>
      </c>
      <c r="M562" s="55" t="n"/>
      <c r="N562" s="55">
        <f>P562+Q562+R562+S562</f>
        <v/>
      </c>
      <c r="O562" s="57">
        <f>Q562+V562+Y562+AB562+AE562+AH562+AK562+AN562+AQ562+AT562+AW562+AZ562+BC562</f>
        <v/>
      </c>
      <c r="P562" s="58" t="n"/>
      <c r="Q562" s="59">
        <f>L562-S562-R562-P562</f>
        <v/>
      </c>
      <c r="R562" s="60" t="n"/>
      <c r="S562" s="61" t="n"/>
      <c r="T562" s="55" t="n"/>
      <c r="U562" s="55" t="n"/>
      <c r="V562" s="55" t="n"/>
      <c r="W562" s="55" t="n"/>
      <c r="X562" s="55" t="n"/>
      <c r="Y562" s="55" t="n"/>
      <c r="Z562" s="55" t="n"/>
      <c r="AA562" s="55" t="n"/>
      <c r="AB562" s="55" t="n"/>
      <c r="AC562" s="55" t="n"/>
      <c r="AD562" s="55" t="n"/>
      <c r="AE562" s="55" t="n"/>
      <c r="AF562" s="55" t="n"/>
      <c r="AG562" s="55" t="n"/>
      <c r="AH562" s="55" t="n"/>
      <c r="AI562" s="55" t="n"/>
      <c r="AJ562" s="55" t="n"/>
      <c r="AK562" s="55" t="n"/>
      <c r="AL562" s="55" t="n"/>
      <c r="AM562" s="55" t="n"/>
      <c r="AN562" s="55" t="n"/>
      <c r="AO562" s="55" t="n"/>
      <c r="AP562" s="55" t="n"/>
      <c r="AQ562" s="55" t="n"/>
      <c r="AR562" s="55" t="n"/>
      <c r="AS562" s="55" t="n"/>
      <c r="AT562" s="55" t="n"/>
      <c r="AU562" s="55" t="n"/>
      <c r="AV562" s="55" t="n"/>
      <c r="AW562" s="55" t="n"/>
      <c r="AX562" s="55" t="n"/>
      <c r="AY562" s="55" t="n"/>
      <c r="AZ562" s="55" t="n"/>
      <c r="BA562" s="55" t="n"/>
      <c r="BB562" s="55" t="n"/>
      <c r="BC562" s="55" t="n"/>
    </row>
    <row r="563" ht="11.4" customHeight="1">
      <c r="A563" s="55" t="n"/>
      <c r="B563" s="483" t="n"/>
      <c r="C563" s="55" t="n"/>
      <c r="D563" s="55" t="n"/>
      <c r="E563" s="55" t="n"/>
      <c r="F563" s="55" t="n"/>
      <c r="G563" s="69" t="n"/>
      <c r="H563" s="69" t="n"/>
      <c r="I563" s="55" t="n"/>
      <c r="J563" s="55" t="n"/>
      <c r="K563" s="55" t="n"/>
      <c r="L563" s="55">
        <f>J563-K563</f>
        <v/>
      </c>
      <c r="M563" s="55" t="n"/>
      <c r="N563" s="55">
        <f>P563+Q563+R563+S563</f>
        <v/>
      </c>
      <c r="O563" s="57">
        <f>Q563+V563+Y563+AB563+AE563+AH563+AK563+AN563+AQ563+AT563+AW563+AZ563+BC563</f>
        <v/>
      </c>
      <c r="P563" s="58" t="n"/>
      <c r="Q563" s="59">
        <f>L563-S563-R563-P563</f>
        <v/>
      </c>
      <c r="R563" s="60" t="n"/>
      <c r="S563" s="61" t="n"/>
      <c r="T563" s="55" t="n"/>
      <c r="U563" s="55" t="n"/>
      <c r="V563" s="55" t="n"/>
      <c r="W563" s="55" t="n"/>
      <c r="X563" s="55" t="n"/>
      <c r="Y563" s="55" t="n"/>
      <c r="Z563" s="55" t="n"/>
      <c r="AA563" s="55" t="n"/>
      <c r="AB563" s="55" t="n"/>
      <c r="AC563" s="55" t="n"/>
      <c r="AD563" s="55" t="n"/>
      <c r="AE563" s="55" t="n"/>
      <c r="AF563" s="55" t="n"/>
      <c r="AG563" s="55" t="n"/>
      <c r="AH563" s="55" t="n"/>
      <c r="AI563" s="55" t="n"/>
      <c r="AJ563" s="55" t="n"/>
      <c r="AK563" s="55" t="n"/>
      <c r="AL563" s="55" t="n"/>
      <c r="AM563" s="55" t="n"/>
      <c r="AN563" s="55" t="n"/>
      <c r="AO563" s="55" t="n"/>
      <c r="AP563" s="55" t="n"/>
      <c r="AQ563" s="55" t="n"/>
      <c r="AR563" s="55" t="n"/>
      <c r="AS563" s="55" t="n"/>
      <c r="AT563" s="55" t="n"/>
      <c r="AU563" s="55" t="n"/>
      <c r="AV563" s="55" t="n"/>
      <c r="AW563" s="55" t="n"/>
      <c r="AX563" s="55" t="n"/>
      <c r="AY563" s="55" t="n"/>
      <c r="AZ563" s="55" t="n"/>
      <c r="BA563" s="55" t="n"/>
      <c r="BB563" s="55" t="n"/>
      <c r="BC563" s="55" t="n"/>
    </row>
    <row r="564" ht="11.4" customHeight="1">
      <c r="A564" s="55" t="n"/>
      <c r="B564" s="483" t="n"/>
      <c r="C564" s="55" t="n"/>
      <c r="D564" s="55" t="n"/>
      <c r="E564" s="55" t="n"/>
      <c r="F564" s="55" t="n"/>
      <c r="G564" s="69" t="n"/>
      <c r="H564" s="69" t="n"/>
      <c r="I564" s="55" t="n"/>
      <c r="J564" s="55" t="n"/>
      <c r="K564" s="55" t="n"/>
      <c r="L564" s="55">
        <f>J564-K564</f>
        <v/>
      </c>
      <c r="M564" s="55" t="n"/>
      <c r="N564" s="55">
        <f>P564+Q564+R564+S564</f>
        <v/>
      </c>
      <c r="O564" s="57">
        <f>Q564+V564+Y564+AB564+AE564+AH564+AK564+AN564+AQ564+AT564+AW564+AZ564+BC564</f>
        <v/>
      </c>
      <c r="P564" s="58" t="n"/>
      <c r="Q564" s="59">
        <f>L564-S564-R564-P564</f>
        <v/>
      </c>
      <c r="R564" s="60" t="n"/>
      <c r="S564" s="61" t="n"/>
      <c r="T564" s="55" t="n"/>
      <c r="U564" s="55" t="n"/>
      <c r="V564" s="55" t="n"/>
      <c r="W564" s="55" t="n"/>
      <c r="X564" s="55" t="n"/>
      <c r="Y564" s="55" t="n"/>
      <c r="Z564" s="55" t="n"/>
      <c r="AA564" s="55" t="n"/>
      <c r="AB564" s="55" t="n"/>
      <c r="AC564" s="55" t="n"/>
      <c r="AD564" s="55" t="n"/>
      <c r="AE564" s="55" t="n"/>
      <c r="AF564" s="55" t="n"/>
      <c r="AG564" s="55" t="n"/>
      <c r="AH564" s="55" t="n"/>
      <c r="AI564" s="55" t="n"/>
      <c r="AJ564" s="55" t="n"/>
      <c r="AK564" s="55" t="n"/>
      <c r="AL564" s="55" t="n"/>
      <c r="AM564" s="55" t="n"/>
      <c r="AN564" s="55" t="n"/>
      <c r="AO564" s="55" t="n"/>
      <c r="AP564" s="55" t="n"/>
      <c r="AQ564" s="55" t="n"/>
      <c r="AR564" s="55" t="n"/>
      <c r="AS564" s="55" t="n"/>
      <c r="AT564" s="55" t="n"/>
      <c r="AU564" s="55" t="n"/>
      <c r="AV564" s="55" t="n"/>
      <c r="AW564" s="55" t="n"/>
      <c r="AX564" s="55" t="n"/>
      <c r="AY564" s="55" t="n"/>
      <c r="AZ564" s="55" t="n"/>
      <c r="BA564" s="55" t="n"/>
      <c r="BB564" s="55" t="n"/>
      <c r="BC564" s="55" t="n"/>
    </row>
    <row r="565" ht="11.4" customHeight="1">
      <c r="A565" s="55" t="n"/>
      <c r="B565" s="483" t="n"/>
      <c r="C565" s="55" t="n"/>
      <c r="D565" s="55" t="n"/>
      <c r="E565" s="55" t="n"/>
      <c r="F565" s="55" t="n"/>
      <c r="G565" s="69" t="n"/>
      <c r="H565" s="69" t="n"/>
      <c r="I565" s="55" t="n"/>
      <c r="J565" s="55" t="n"/>
      <c r="K565" s="55" t="n"/>
      <c r="L565" s="55">
        <f>J565-K565</f>
        <v/>
      </c>
      <c r="M565" s="55" t="n"/>
      <c r="N565" s="55">
        <f>P565+Q565+R565+S565</f>
        <v/>
      </c>
      <c r="O565" s="57">
        <f>Q565+V565+Y565+AB565+AE565+AH565+AK565+AN565+AQ565+AT565+AW565+AZ565+BC565</f>
        <v/>
      </c>
      <c r="P565" s="58" t="n"/>
      <c r="Q565" s="59">
        <f>L565-S565-R565-P565</f>
        <v/>
      </c>
      <c r="R565" s="60" t="n"/>
      <c r="S565" s="61" t="n"/>
      <c r="T565" s="55" t="n"/>
      <c r="U565" s="55" t="n"/>
      <c r="V565" s="55" t="n"/>
      <c r="W565" s="55" t="n"/>
      <c r="X565" s="55" t="n"/>
      <c r="Y565" s="55" t="n"/>
      <c r="Z565" s="55" t="n"/>
      <c r="AA565" s="55" t="n"/>
      <c r="AB565" s="55" t="n"/>
      <c r="AC565" s="55" t="n"/>
      <c r="AD565" s="55" t="n"/>
      <c r="AE565" s="55" t="n"/>
      <c r="AF565" s="55" t="n"/>
      <c r="AG565" s="55" t="n"/>
      <c r="AH565" s="55" t="n"/>
      <c r="AI565" s="55" t="n"/>
      <c r="AJ565" s="55" t="n"/>
      <c r="AK565" s="55" t="n"/>
      <c r="AL565" s="55" t="n"/>
      <c r="AM565" s="55" t="n"/>
      <c r="AN565" s="55" t="n"/>
      <c r="AO565" s="55" t="n"/>
      <c r="AP565" s="55" t="n"/>
      <c r="AQ565" s="55" t="n"/>
      <c r="AR565" s="55" t="n"/>
      <c r="AS565" s="55" t="n"/>
      <c r="AT565" s="55" t="n"/>
      <c r="AU565" s="55" t="n"/>
      <c r="AV565" s="55" t="n"/>
      <c r="AW565" s="55" t="n"/>
      <c r="AX565" s="55" t="n"/>
      <c r="AY565" s="55" t="n"/>
      <c r="AZ565" s="55" t="n"/>
      <c r="BA565" s="55" t="n"/>
      <c r="BB565" s="55" t="n"/>
      <c r="BC565" s="55" t="n"/>
    </row>
    <row r="566" ht="11.4" customHeight="1">
      <c r="A566" s="55" t="n"/>
      <c r="B566" s="483" t="n"/>
      <c r="C566" s="55" t="n"/>
      <c r="D566" s="55" t="n"/>
      <c r="E566" s="55" t="n"/>
      <c r="F566" s="55" t="n"/>
      <c r="G566" s="69" t="n"/>
      <c r="H566" s="69" t="n"/>
      <c r="I566" s="55" t="n"/>
      <c r="J566" s="55" t="n"/>
      <c r="K566" s="55" t="n"/>
      <c r="L566" s="55">
        <f>J566-K566</f>
        <v/>
      </c>
      <c r="M566" s="55" t="n"/>
      <c r="N566" s="55">
        <f>P566+Q566+R566+S566</f>
        <v/>
      </c>
      <c r="O566" s="57">
        <f>Q566+V566+Y566+AB566+AE566+AH566+AK566+AN566+AQ566+AT566+AW566+AZ566+BC566</f>
        <v/>
      </c>
      <c r="P566" s="58" t="n"/>
      <c r="Q566" s="59">
        <f>L566-S566-R566-P566</f>
        <v/>
      </c>
      <c r="R566" s="60" t="n"/>
      <c r="S566" s="61" t="n"/>
      <c r="T566" s="55" t="n"/>
      <c r="U566" s="55" t="n"/>
      <c r="V566" s="55" t="n"/>
      <c r="W566" s="55" t="n"/>
      <c r="X566" s="55" t="n"/>
      <c r="Y566" s="55" t="n"/>
      <c r="Z566" s="55" t="n"/>
      <c r="AA566" s="55" t="n"/>
      <c r="AB566" s="55" t="n"/>
      <c r="AC566" s="55" t="n"/>
      <c r="AD566" s="55" t="n"/>
      <c r="AE566" s="55" t="n"/>
      <c r="AF566" s="55" t="n"/>
      <c r="AG566" s="55" t="n"/>
      <c r="AH566" s="55" t="n"/>
      <c r="AI566" s="55" t="n"/>
      <c r="AJ566" s="55" t="n"/>
      <c r="AK566" s="55" t="n"/>
      <c r="AL566" s="55" t="n"/>
      <c r="AM566" s="55" t="n"/>
      <c r="AN566" s="55" t="n"/>
      <c r="AO566" s="55" t="n"/>
      <c r="AP566" s="55" t="n"/>
      <c r="AQ566" s="55" t="n"/>
      <c r="AR566" s="55" t="n"/>
      <c r="AS566" s="55" t="n"/>
      <c r="AT566" s="55" t="n"/>
      <c r="AU566" s="55" t="n"/>
      <c r="AV566" s="55" t="n"/>
      <c r="AW566" s="55" t="n"/>
      <c r="AX566" s="55" t="n"/>
      <c r="AY566" s="55" t="n"/>
      <c r="AZ566" s="55" t="n"/>
      <c r="BA566" s="55" t="n"/>
      <c r="BB566" s="55" t="n"/>
      <c r="BC566" s="55" t="n"/>
    </row>
    <row r="567" ht="11.4" customHeight="1">
      <c r="A567" s="55" t="n"/>
      <c r="B567" s="483" t="n"/>
      <c r="C567" s="55" t="n"/>
      <c r="D567" s="55" t="n"/>
      <c r="E567" s="55" t="n"/>
      <c r="F567" s="55" t="n"/>
      <c r="G567" s="69" t="n"/>
      <c r="H567" s="69" t="n"/>
      <c r="I567" s="55" t="n"/>
      <c r="J567" s="55" t="n"/>
      <c r="K567" s="55" t="n"/>
      <c r="L567" s="55">
        <f>J567-K567</f>
        <v/>
      </c>
      <c r="M567" s="55" t="n"/>
      <c r="N567" s="55">
        <f>P567+Q567+R567+S567</f>
        <v/>
      </c>
      <c r="O567" s="57">
        <f>Q567+V567+Y567+AB567+AE567+AH567+AK567+AN567+AQ567+AT567+AW567+AZ567+BC567</f>
        <v/>
      </c>
      <c r="P567" s="58" t="n"/>
      <c r="Q567" s="59">
        <f>L567-S567-R567-P567</f>
        <v/>
      </c>
      <c r="R567" s="60" t="n"/>
      <c r="S567" s="61" t="n"/>
      <c r="T567" s="55" t="n"/>
      <c r="U567" s="55" t="n"/>
      <c r="V567" s="55" t="n"/>
      <c r="W567" s="55" t="n"/>
      <c r="X567" s="55" t="n"/>
      <c r="Y567" s="55" t="n"/>
      <c r="Z567" s="55" t="n"/>
      <c r="AA567" s="55" t="n"/>
      <c r="AB567" s="55" t="n"/>
      <c r="AC567" s="55" t="n"/>
      <c r="AD567" s="55" t="n"/>
      <c r="AE567" s="55" t="n"/>
      <c r="AF567" s="55" t="n"/>
      <c r="AG567" s="55" t="n"/>
      <c r="AH567" s="55" t="n"/>
      <c r="AI567" s="55" t="n"/>
      <c r="AJ567" s="55" t="n"/>
      <c r="AK567" s="55" t="n"/>
      <c r="AL567" s="55" t="n"/>
      <c r="AM567" s="55" t="n"/>
      <c r="AN567" s="55" t="n"/>
      <c r="AO567" s="55" t="n"/>
      <c r="AP567" s="55" t="n"/>
      <c r="AQ567" s="55" t="n"/>
      <c r="AR567" s="55" t="n"/>
      <c r="AS567" s="55" t="n"/>
      <c r="AT567" s="55" t="n"/>
      <c r="AU567" s="55" t="n"/>
      <c r="AV567" s="55" t="n"/>
      <c r="AW567" s="55" t="n"/>
      <c r="AX567" s="55" t="n"/>
      <c r="AY567" s="55" t="n"/>
      <c r="AZ567" s="55" t="n"/>
      <c r="BA567" s="55" t="n"/>
      <c r="BB567" s="55" t="n"/>
      <c r="BC567" s="55" t="n"/>
    </row>
    <row r="568" ht="11.4" customHeight="1">
      <c r="A568" s="55" t="n"/>
      <c r="B568" s="483" t="n"/>
      <c r="C568" s="55" t="n"/>
      <c r="D568" s="55" t="n"/>
      <c r="E568" s="55" t="n"/>
      <c r="F568" s="55" t="n"/>
      <c r="G568" s="69" t="n"/>
      <c r="H568" s="69" t="n"/>
      <c r="I568" s="55" t="n"/>
      <c r="J568" s="55" t="n"/>
      <c r="K568" s="55" t="n"/>
      <c r="L568" s="55">
        <f>J568-K568</f>
        <v/>
      </c>
      <c r="M568" s="55" t="n"/>
      <c r="N568" s="55">
        <f>P568+Q568+R568+S568</f>
        <v/>
      </c>
      <c r="O568" s="57">
        <f>Q568+V568+Y568+AB568+AE568+AH568+AK568+AN568+AQ568+AT568+AW568+AZ568+BC568</f>
        <v/>
      </c>
      <c r="P568" s="58" t="n"/>
      <c r="Q568" s="59">
        <f>L568-S568-R568-P568</f>
        <v/>
      </c>
      <c r="R568" s="60" t="n"/>
      <c r="S568" s="61" t="n"/>
      <c r="T568" s="55" t="n"/>
      <c r="U568" s="55" t="n"/>
      <c r="V568" s="55" t="n"/>
      <c r="W568" s="55" t="n"/>
      <c r="X568" s="55" t="n"/>
      <c r="Y568" s="55" t="n"/>
      <c r="Z568" s="55" t="n"/>
      <c r="AA568" s="55" t="n"/>
      <c r="AB568" s="55" t="n"/>
      <c r="AC568" s="55" t="n"/>
      <c r="AD568" s="55" t="n"/>
      <c r="AE568" s="55" t="n"/>
      <c r="AF568" s="55" t="n"/>
      <c r="AG568" s="55" t="n"/>
      <c r="AH568" s="55" t="n"/>
      <c r="AI568" s="55" t="n"/>
      <c r="AJ568" s="55" t="n"/>
      <c r="AK568" s="55" t="n"/>
      <c r="AL568" s="55" t="n"/>
      <c r="AM568" s="55" t="n"/>
      <c r="AN568" s="55" t="n"/>
      <c r="AO568" s="55" t="n"/>
      <c r="AP568" s="55" t="n"/>
      <c r="AQ568" s="55" t="n"/>
      <c r="AR568" s="55" t="n"/>
      <c r="AS568" s="55" t="n"/>
      <c r="AT568" s="55" t="n"/>
      <c r="AU568" s="55" t="n"/>
      <c r="AV568" s="55" t="n"/>
      <c r="AW568" s="55" t="n"/>
      <c r="AX568" s="55" t="n"/>
      <c r="AY568" s="55" t="n"/>
      <c r="AZ568" s="55" t="n"/>
      <c r="BA568" s="55" t="n"/>
      <c r="BB568" s="55" t="n"/>
      <c r="BC568" s="55" t="n"/>
    </row>
    <row r="569" ht="11.4" customHeight="1">
      <c r="A569" s="55" t="n"/>
      <c r="B569" s="483" t="n"/>
      <c r="C569" s="55" t="n"/>
      <c r="D569" s="55" t="n"/>
      <c r="E569" s="55" t="n"/>
      <c r="F569" s="55" t="n"/>
      <c r="G569" s="69" t="n"/>
      <c r="H569" s="69" t="n"/>
      <c r="I569" s="55" t="n"/>
      <c r="J569" s="55" t="n"/>
      <c r="K569" s="55" t="n"/>
      <c r="L569" s="55">
        <f>J569-K569</f>
        <v/>
      </c>
      <c r="M569" s="55" t="n"/>
      <c r="N569" s="55">
        <f>P569+Q569+R569+S569</f>
        <v/>
      </c>
      <c r="O569" s="57">
        <f>Q569+V569+Y569+AB569+AE569+AH569+AK569+AN569+AQ569+AT569+AW569+AZ569+BC569</f>
        <v/>
      </c>
      <c r="P569" s="58" t="n"/>
      <c r="Q569" s="59">
        <f>L569-S569-R569-P569</f>
        <v/>
      </c>
      <c r="R569" s="60" t="n"/>
      <c r="S569" s="61" t="n"/>
      <c r="T569" s="55" t="n"/>
      <c r="U569" s="55" t="n"/>
      <c r="V569" s="55" t="n"/>
      <c r="W569" s="55" t="n"/>
      <c r="X569" s="55" t="n"/>
      <c r="Y569" s="55" t="n"/>
      <c r="Z569" s="55" t="n"/>
      <c r="AA569" s="55" t="n"/>
      <c r="AB569" s="55" t="n"/>
      <c r="AC569" s="55" t="n"/>
      <c r="AD569" s="55" t="n"/>
      <c r="AE569" s="55" t="n"/>
      <c r="AF569" s="55" t="n"/>
      <c r="AG569" s="55" t="n"/>
      <c r="AH569" s="55" t="n"/>
      <c r="AI569" s="55" t="n"/>
      <c r="AJ569" s="55" t="n"/>
      <c r="AK569" s="55" t="n"/>
      <c r="AL569" s="55" t="n"/>
      <c r="AM569" s="55" t="n"/>
      <c r="AN569" s="55" t="n"/>
      <c r="AO569" s="55" t="n"/>
      <c r="AP569" s="55" t="n"/>
      <c r="AQ569" s="55" t="n"/>
      <c r="AR569" s="55" t="n"/>
      <c r="AS569" s="55" t="n"/>
      <c r="AT569" s="55" t="n"/>
      <c r="AU569" s="55" t="n"/>
      <c r="AV569" s="55" t="n"/>
      <c r="AW569" s="55" t="n"/>
      <c r="AX569" s="55" t="n"/>
      <c r="AY569" s="55" t="n"/>
      <c r="AZ569" s="55" t="n"/>
      <c r="BA569" s="55" t="n"/>
      <c r="BB569" s="55" t="n"/>
      <c r="BC569" s="55" t="n"/>
    </row>
    <row r="570" ht="11.4" customHeight="1">
      <c r="A570" s="55" t="n"/>
      <c r="B570" s="483" t="n"/>
      <c r="C570" s="55" t="n"/>
      <c r="D570" s="55" t="n"/>
      <c r="E570" s="55" t="n"/>
      <c r="F570" s="55" t="n"/>
      <c r="G570" s="69" t="n"/>
      <c r="H570" s="69" t="n"/>
      <c r="I570" s="55" t="n"/>
      <c r="J570" s="55" t="n"/>
      <c r="K570" s="55" t="n"/>
      <c r="L570" s="55">
        <f>J570-K570</f>
        <v/>
      </c>
      <c r="M570" s="55" t="n"/>
      <c r="N570" s="55">
        <f>P570+Q570+R570+S570</f>
        <v/>
      </c>
      <c r="O570" s="57">
        <f>Q570+V570+Y570+AB570+AE570+AH570+AK570+AN570+AQ570+AT570+AW570+AZ570+BC570</f>
        <v/>
      </c>
      <c r="P570" s="58" t="n"/>
      <c r="Q570" s="59">
        <f>L570-S570-R570-P570</f>
        <v/>
      </c>
      <c r="R570" s="60" t="n"/>
      <c r="S570" s="61" t="n"/>
      <c r="T570" s="55" t="n"/>
      <c r="U570" s="55" t="n"/>
      <c r="V570" s="55" t="n"/>
      <c r="W570" s="55" t="n"/>
      <c r="X570" s="55" t="n"/>
      <c r="Y570" s="55" t="n"/>
      <c r="Z570" s="55" t="n"/>
      <c r="AA570" s="55" t="n"/>
      <c r="AB570" s="55" t="n"/>
      <c r="AC570" s="55" t="n"/>
      <c r="AD570" s="55" t="n"/>
      <c r="AE570" s="55" t="n"/>
      <c r="AF570" s="55" t="n"/>
      <c r="AG570" s="55" t="n"/>
      <c r="AH570" s="55" t="n"/>
      <c r="AI570" s="55" t="n"/>
      <c r="AJ570" s="55" t="n"/>
      <c r="AK570" s="55" t="n"/>
      <c r="AL570" s="55" t="n"/>
      <c r="AM570" s="55" t="n"/>
      <c r="AN570" s="55" t="n"/>
      <c r="AO570" s="55" t="n"/>
      <c r="AP570" s="55" t="n"/>
      <c r="AQ570" s="55" t="n"/>
      <c r="AR570" s="55" t="n"/>
      <c r="AS570" s="55" t="n"/>
      <c r="AT570" s="55" t="n"/>
      <c r="AU570" s="55" t="n"/>
      <c r="AV570" s="55" t="n"/>
      <c r="AW570" s="55" t="n"/>
      <c r="AX570" s="55" t="n"/>
      <c r="AY570" s="55" t="n"/>
      <c r="AZ570" s="55" t="n"/>
      <c r="BA570" s="55" t="n"/>
      <c r="BB570" s="55" t="n"/>
      <c r="BC570" s="55" t="n"/>
    </row>
    <row r="571" ht="11.4" customHeight="1">
      <c r="A571" s="55" t="n"/>
      <c r="B571" s="483" t="n"/>
      <c r="C571" s="55" t="n"/>
      <c r="D571" s="55" t="n"/>
      <c r="E571" s="55" t="n"/>
      <c r="F571" s="55" t="n"/>
      <c r="G571" s="69" t="n"/>
      <c r="H571" s="69" t="n"/>
      <c r="I571" s="55" t="n"/>
      <c r="J571" s="55" t="n"/>
      <c r="K571" s="55" t="n"/>
      <c r="L571" s="55">
        <f>J571-K571</f>
        <v/>
      </c>
      <c r="M571" s="55" t="n"/>
      <c r="N571" s="55">
        <f>P571+Q571+R571+S571</f>
        <v/>
      </c>
      <c r="O571" s="57">
        <f>Q571+V571+Y571+AB571+AE571+AH571+AK571+AN571+AQ571+AT571+AW571+AZ571+BC571</f>
        <v/>
      </c>
      <c r="P571" s="58" t="n"/>
      <c r="Q571" s="59">
        <f>L571-S571-R571-P571</f>
        <v/>
      </c>
      <c r="R571" s="60" t="n"/>
      <c r="S571" s="61" t="n"/>
      <c r="T571" s="55" t="n"/>
      <c r="U571" s="55" t="n"/>
      <c r="V571" s="55" t="n"/>
      <c r="W571" s="55" t="n"/>
      <c r="X571" s="55" t="n"/>
      <c r="Y571" s="55" t="n"/>
      <c r="Z571" s="55" t="n"/>
      <c r="AA571" s="55" t="n"/>
      <c r="AB571" s="55" t="n"/>
      <c r="AC571" s="55" t="n"/>
      <c r="AD571" s="55" t="n"/>
      <c r="AE571" s="55" t="n"/>
      <c r="AF571" s="55" t="n"/>
      <c r="AG571" s="55" t="n"/>
      <c r="AH571" s="55" t="n"/>
      <c r="AI571" s="55" t="n"/>
      <c r="AJ571" s="55" t="n"/>
      <c r="AK571" s="55" t="n"/>
      <c r="AL571" s="55" t="n"/>
      <c r="AM571" s="55" t="n"/>
      <c r="AN571" s="55" t="n"/>
      <c r="AO571" s="55" t="n"/>
      <c r="AP571" s="55" t="n"/>
      <c r="AQ571" s="55" t="n"/>
      <c r="AR571" s="55" t="n"/>
      <c r="AS571" s="55" t="n"/>
      <c r="AT571" s="55" t="n"/>
      <c r="AU571" s="55" t="n"/>
      <c r="AV571" s="55" t="n"/>
      <c r="AW571" s="55" t="n"/>
      <c r="AX571" s="55" t="n"/>
      <c r="AY571" s="55" t="n"/>
      <c r="AZ571" s="55" t="n"/>
      <c r="BA571" s="55" t="n"/>
      <c r="BB571" s="55" t="n"/>
      <c r="BC571" s="55" t="n"/>
    </row>
    <row r="572" ht="11.4" customHeight="1">
      <c r="A572" s="55" t="n"/>
      <c r="B572" s="483" t="n"/>
      <c r="C572" s="55" t="n"/>
      <c r="D572" s="55" t="n"/>
      <c r="E572" s="55" t="n"/>
      <c r="F572" s="55" t="n"/>
      <c r="G572" s="69" t="n"/>
      <c r="H572" s="69" t="n"/>
      <c r="I572" s="55" t="n"/>
      <c r="J572" s="55" t="n"/>
      <c r="K572" s="55" t="n"/>
      <c r="L572" s="55">
        <f>J572-K572</f>
        <v/>
      </c>
      <c r="M572" s="55" t="n"/>
      <c r="N572" s="55">
        <f>P572+Q572+R572+S572</f>
        <v/>
      </c>
      <c r="O572" s="57">
        <f>Q572+V572+Y572+AB572+AE572+AH572+AK572+AN572+AQ572+AT572+AW572+AZ572+BC572</f>
        <v/>
      </c>
      <c r="P572" s="58" t="n"/>
      <c r="Q572" s="59">
        <f>L572-S572-R572-P572</f>
        <v/>
      </c>
      <c r="R572" s="60" t="n"/>
      <c r="S572" s="61" t="n"/>
      <c r="T572" s="55" t="n"/>
      <c r="U572" s="55" t="n"/>
      <c r="V572" s="55" t="n"/>
      <c r="W572" s="55" t="n"/>
      <c r="X572" s="55" t="n"/>
      <c r="Y572" s="55" t="n"/>
      <c r="Z572" s="55" t="n"/>
      <c r="AA572" s="55" t="n"/>
      <c r="AB572" s="55" t="n"/>
      <c r="AC572" s="55" t="n"/>
      <c r="AD572" s="55" t="n"/>
      <c r="AE572" s="55" t="n"/>
      <c r="AF572" s="55" t="n"/>
      <c r="AG572" s="55" t="n"/>
      <c r="AH572" s="55" t="n"/>
      <c r="AI572" s="55" t="n"/>
      <c r="AJ572" s="55" t="n"/>
      <c r="AK572" s="55" t="n"/>
      <c r="AL572" s="55" t="n"/>
      <c r="AM572" s="55" t="n"/>
      <c r="AN572" s="55" t="n"/>
      <c r="AO572" s="55" t="n"/>
      <c r="AP572" s="55" t="n"/>
      <c r="AQ572" s="55" t="n"/>
      <c r="AR572" s="55" t="n"/>
      <c r="AS572" s="55" t="n"/>
      <c r="AT572" s="55" t="n"/>
      <c r="AU572" s="55" t="n"/>
      <c r="AV572" s="55" t="n"/>
      <c r="AW572" s="55" t="n"/>
      <c r="AX572" s="55" t="n"/>
      <c r="AY572" s="55" t="n"/>
      <c r="AZ572" s="55" t="n"/>
      <c r="BA572" s="55" t="n"/>
      <c r="BB572" s="55" t="n"/>
      <c r="BC572" s="55" t="n"/>
    </row>
    <row r="573" ht="11.4" customHeight="1">
      <c r="A573" s="55" t="n"/>
      <c r="B573" s="483" t="n"/>
      <c r="C573" s="55" t="n"/>
      <c r="D573" s="55" t="n"/>
      <c r="E573" s="55" t="n"/>
      <c r="F573" s="55" t="n"/>
      <c r="G573" s="69" t="n"/>
      <c r="H573" s="69" t="n"/>
      <c r="I573" s="55" t="n"/>
      <c r="J573" s="55" t="n"/>
      <c r="K573" s="55" t="n"/>
      <c r="L573" s="55">
        <f>J573-K573</f>
        <v/>
      </c>
      <c r="M573" s="55" t="n"/>
      <c r="N573" s="55">
        <f>P573+Q573+R573+S573</f>
        <v/>
      </c>
      <c r="O573" s="57">
        <f>Q573+V573+Y573+AB573+AE573+AH573+AK573+AN573+AQ573+AT573+AW573+AZ573+BC573</f>
        <v/>
      </c>
      <c r="P573" s="58" t="n"/>
      <c r="Q573" s="59">
        <f>L573-S573-R573-P573</f>
        <v/>
      </c>
      <c r="R573" s="60" t="n"/>
      <c r="S573" s="61" t="n"/>
      <c r="T573" s="55" t="n"/>
      <c r="U573" s="55" t="n"/>
      <c r="V573" s="55" t="n"/>
      <c r="W573" s="55" t="n"/>
      <c r="X573" s="55" t="n"/>
      <c r="Y573" s="55" t="n"/>
      <c r="Z573" s="55" t="n"/>
      <c r="AA573" s="55" t="n"/>
      <c r="AB573" s="55" t="n"/>
      <c r="AC573" s="55" t="n"/>
      <c r="AD573" s="55" t="n"/>
      <c r="AE573" s="55" t="n"/>
      <c r="AF573" s="55" t="n"/>
      <c r="AG573" s="55" t="n"/>
      <c r="AH573" s="55" t="n"/>
      <c r="AI573" s="55" t="n"/>
      <c r="AJ573" s="55" t="n"/>
      <c r="AK573" s="55" t="n"/>
      <c r="AL573" s="55" t="n"/>
      <c r="AM573" s="55" t="n"/>
      <c r="AN573" s="55" t="n"/>
      <c r="AO573" s="55" t="n"/>
      <c r="AP573" s="55" t="n"/>
      <c r="AQ573" s="55" t="n"/>
      <c r="AR573" s="55" t="n"/>
      <c r="AS573" s="55" t="n"/>
      <c r="AT573" s="55" t="n"/>
      <c r="AU573" s="55" t="n"/>
      <c r="AV573" s="55" t="n"/>
      <c r="AW573" s="55" t="n"/>
      <c r="AX573" s="55" t="n"/>
      <c r="AY573" s="55" t="n"/>
      <c r="AZ573" s="55" t="n"/>
      <c r="BA573" s="55" t="n"/>
      <c r="BB573" s="55" t="n"/>
      <c r="BC573" s="55" t="n"/>
    </row>
    <row r="574" ht="11.4" customHeight="1">
      <c r="A574" s="55" t="n"/>
      <c r="B574" s="483" t="n"/>
      <c r="C574" s="55" t="n"/>
      <c r="D574" s="55" t="n"/>
      <c r="E574" s="55" t="n"/>
      <c r="F574" s="55" t="n"/>
      <c r="G574" s="69" t="n"/>
      <c r="H574" s="69" t="n"/>
      <c r="I574" s="55" t="n"/>
      <c r="J574" s="55" t="n"/>
      <c r="K574" s="55" t="n"/>
      <c r="L574" s="55">
        <f>J574-K574</f>
        <v/>
      </c>
      <c r="M574" s="55" t="n"/>
      <c r="N574" s="55">
        <f>P574+Q574+R574+S574</f>
        <v/>
      </c>
      <c r="O574" s="57">
        <f>Q574+V574+Y574+AB574+AE574+AH574+AK574+AN574+AQ574+AT574+AW574+AZ574+BC574</f>
        <v/>
      </c>
      <c r="P574" s="58" t="n"/>
      <c r="Q574" s="59">
        <f>L574-S574-R574-P574</f>
        <v/>
      </c>
      <c r="R574" s="60" t="n"/>
      <c r="S574" s="61" t="n"/>
      <c r="T574" s="55" t="n"/>
      <c r="U574" s="55" t="n"/>
      <c r="V574" s="55" t="n"/>
      <c r="W574" s="55" t="n"/>
      <c r="X574" s="55" t="n"/>
      <c r="Y574" s="55" t="n"/>
      <c r="Z574" s="55" t="n"/>
      <c r="AA574" s="55" t="n"/>
      <c r="AB574" s="55" t="n"/>
      <c r="AC574" s="55" t="n"/>
      <c r="AD574" s="55" t="n"/>
      <c r="AE574" s="55" t="n"/>
      <c r="AF574" s="55" t="n"/>
      <c r="AG574" s="55" t="n"/>
      <c r="AH574" s="55" t="n"/>
      <c r="AI574" s="55" t="n"/>
      <c r="AJ574" s="55" t="n"/>
      <c r="AK574" s="55" t="n"/>
      <c r="AL574" s="55" t="n"/>
      <c r="AM574" s="55" t="n"/>
      <c r="AN574" s="55" t="n"/>
      <c r="AO574" s="55" t="n"/>
      <c r="AP574" s="55" t="n"/>
      <c r="AQ574" s="55" t="n"/>
      <c r="AR574" s="55" t="n"/>
      <c r="AS574" s="55" t="n"/>
      <c r="AT574" s="55" t="n"/>
      <c r="AU574" s="55" t="n"/>
      <c r="AV574" s="55" t="n"/>
      <c r="AW574" s="55" t="n"/>
      <c r="AX574" s="55" t="n"/>
      <c r="AY574" s="55" t="n"/>
      <c r="AZ574" s="55" t="n"/>
      <c r="BA574" s="55" t="n"/>
      <c r="BB574" s="55" t="n"/>
      <c r="BC574" s="55" t="n"/>
    </row>
    <row r="575" ht="11.4" customHeight="1">
      <c r="A575" s="55" t="n"/>
      <c r="B575" s="483" t="n"/>
      <c r="C575" s="55" t="n"/>
      <c r="D575" s="55" t="n"/>
      <c r="E575" s="55" t="n"/>
      <c r="F575" s="55" t="n"/>
      <c r="G575" s="69" t="n"/>
      <c r="H575" s="69" t="n"/>
      <c r="I575" s="55" t="n"/>
      <c r="J575" s="55" t="n"/>
      <c r="K575" s="55" t="n"/>
      <c r="L575" s="55">
        <f>J575-K575</f>
        <v/>
      </c>
      <c r="M575" s="55" t="n"/>
      <c r="N575" s="55">
        <f>P575+Q575+R575+S575</f>
        <v/>
      </c>
      <c r="O575" s="57">
        <f>Q575+V575+Y575+AB575+AE575+AH575+AK575+AN575+AQ575+AT575+AW575+AZ575+BC575</f>
        <v/>
      </c>
      <c r="P575" s="58" t="n"/>
      <c r="Q575" s="59">
        <f>L575-S575-R575-P575</f>
        <v/>
      </c>
      <c r="R575" s="60" t="n"/>
      <c r="S575" s="61" t="n"/>
      <c r="T575" s="55" t="n"/>
      <c r="U575" s="55" t="n"/>
      <c r="V575" s="55" t="n"/>
      <c r="W575" s="55" t="n"/>
      <c r="X575" s="55" t="n"/>
      <c r="Y575" s="55" t="n"/>
      <c r="Z575" s="55" t="n"/>
      <c r="AA575" s="55" t="n"/>
      <c r="AB575" s="55" t="n"/>
      <c r="AC575" s="55" t="n"/>
      <c r="AD575" s="55" t="n"/>
      <c r="AE575" s="55" t="n"/>
      <c r="AF575" s="55" t="n"/>
      <c r="AG575" s="55" t="n"/>
      <c r="AH575" s="55" t="n"/>
      <c r="AI575" s="55" t="n"/>
      <c r="AJ575" s="55" t="n"/>
      <c r="AK575" s="55" t="n"/>
      <c r="AL575" s="55" t="n"/>
      <c r="AM575" s="55" t="n"/>
      <c r="AN575" s="55" t="n"/>
      <c r="AO575" s="55" t="n"/>
      <c r="AP575" s="55" t="n"/>
      <c r="AQ575" s="55" t="n"/>
      <c r="AR575" s="55" t="n"/>
      <c r="AS575" s="55" t="n"/>
      <c r="AT575" s="55" t="n"/>
      <c r="AU575" s="55" t="n"/>
      <c r="AV575" s="55" t="n"/>
      <c r="AW575" s="55" t="n"/>
      <c r="AX575" s="55" t="n"/>
      <c r="AY575" s="55" t="n"/>
      <c r="AZ575" s="55" t="n"/>
      <c r="BA575" s="55" t="n"/>
      <c r="BB575" s="55" t="n"/>
      <c r="BC575" s="55" t="n"/>
    </row>
    <row r="576" ht="11.4" customHeight="1">
      <c r="A576" s="55" t="n"/>
      <c r="B576" s="483" t="n"/>
      <c r="C576" s="55" t="n"/>
      <c r="D576" s="55" t="n"/>
      <c r="E576" s="55" t="n"/>
      <c r="F576" s="55" t="n"/>
      <c r="G576" s="69" t="n"/>
      <c r="H576" s="69" t="n"/>
      <c r="I576" s="55" t="n"/>
      <c r="J576" s="55" t="n"/>
      <c r="K576" s="55" t="n"/>
      <c r="L576" s="55">
        <f>J576-K576</f>
        <v/>
      </c>
      <c r="M576" s="55" t="n"/>
      <c r="N576" s="55">
        <f>P576+Q576+R576+S576</f>
        <v/>
      </c>
      <c r="O576" s="57">
        <f>Q576+V576+Y576+AB576+AE576+AH576+AK576+AN576+AQ576+AT576+AW576+AZ576+BC576</f>
        <v/>
      </c>
      <c r="P576" s="58" t="n"/>
      <c r="Q576" s="59">
        <f>L576-S576-R576-P576</f>
        <v/>
      </c>
      <c r="R576" s="60" t="n"/>
      <c r="S576" s="61" t="n"/>
      <c r="T576" s="55" t="n"/>
      <c r="U576" s="55" t="n"/>
      <c r="V576" s="55" t="n"/>
      <c r="W576" s="55" t="n"/>
      <c r="X576" s="55" t="n"/>
      <c r="Y576" s="55" t="n"/>
      <c r="Z576" s="55" t="n"/>
      <c r="AA576" s="55" t="n"/>
      <c r="AB576" s="55" t="n"/>
      <c r="AC576" s="55" t="n"/>
      <c r="AD576" s="55" t="n"/>
      <c r="AE576" s="55" t="n"/>
      <c r="AF576" s="55" t="n"/>
      <c r="AG576" s="55" t="n"/>
      <c r="AH576" s="55" t="n"/>
      <c r="AI576" s="55" t="n"/>
      <c r="AJ576" s="55" t="n"/>
      <c r="AK576" s="55" t="n"/>
      <c r="AL576" s="55" t="n"/>
      <c r="AM576" s="55" t="n"/>
      <c r="AN576" s="55" t="n"/>
      <c r="AO576" s="55" t="n"/>
      <c r="AP576" s="55" t="n"/>
      <c r="AQ576" s="55" t="n"/>
      <c r="AR576" s="55" t="n"/>
      <c r="AS576" s="55" t="n"/>
      <c r="AT576" s="55" t="n"/>
      <c r="AU576" s="55" t="n"/>
      <c r="AV576" s="55" t="n"/>
      <c r="AW576" s="55" t="n"/>
      <c r="AX576" s="55" t="n"/>
      <c r="AY576" s="55" t="n"/>
      <c r="AZ576" s="55" t="n"/>
      <c r="BA576" s="55" t="n"/>
      <c r="BB576" s="55" t="n"/>
      <c r="BC576" s="55" t="n"/>
    </row>
    <row r="577" ht="11.4" customHeight="1">
      <c r="A577" s="55" t="n"/>
      <c r="B577" s="483" t="n"/>
      <c r="C577" s="55" t="n"/>
      <c r="D577" s="55" t="n"/>
      <c r="E577" s="55" t="n"/>
      <c r="F577" s="55" t="n"/>
      <c r="G577" s="69" t="n"/>
      <c r="H577" s="69" t="n"/>
      <c r="I577" s="55" t="n"/>
      <c r="J577" s="55" t="n"/>
      <c r="K577" s="55" t="n"/>
      <c r="L577" s="55">
        <f>J577-K577</f>
        <v/>
      </c>
      <c r="M577" s="55" t="n"/>
      <c r="N577" s="55">
        <f>P577+Q577+R577+S577</f>
        <v/>
      </c>
      <c r="O577" s="57">
        <f>Q577+V577+Y577+AB577+AE577+AH577+AK577+AN577+AQ577+AT577+AW577+AZ577+BC577</f>
        <v/>
      </c>
      <c r="P577" s="58" t="n"/>
      <c r="Q577" s="59">
        <f>L577-S577-R577-P577</f>
        <v/>
      </c>
      <c r="R577" s="60" t="n"/>
      <c r="S577" s="61" t="n"/>
      <c r="T577" s="55" t="n"/>
      <c r="U577" s="55" t="n"/>
      <c r="V577" s="55" t="n"/>
      <c r="W577" s="55" t="n"/>
      <c r="X577" s="55" t="n"/>
      <c r="Y577" s="55" t="n"/>
      <c r="Z577" s="55" t="n"/>
      <c r="AA577" s="55" t="n"/>
      <c r="AB577" s="55" t="n"/>
      <c r="AC577" s="55" t="n"/>
      <c r="AD577" s="55" t="n"/>
      <c r="AE577" s="55" t="n"/>
      <c r="AF577" s="55" t="n"/>
      <c r="AG577" s="55" t="n"/>
      <c r="AH577" s="55" t="n"/>
      <c r="AI577" s="55" t="n"/>
      <c r="AJ577" s="55" t="n"/>
      <c r="AK577" s="55" t="n"/>
      <c r="AL577" s="55" t="n"/>
      <c r="AM577" s="55" t="n"/>
      <c r="AN577" s="55" t="n"/>
      <c r="AO577" s="55" t="n"/>
      <c r="AP577" s="55" t="n"/>
      <c r="AQ577" s="55" t="n"/>
      <c r="AR577" s="55" t="n"/>
      <c r="AS577" s="55" t="n"/>
      <c r="AT577" s="55" t="n"/>
      <c r="AU577" s="55" t="n"/>
      <c r="AV577" s="55" t="n"/>
      <c r="AW577" s="55" t="n"/>
      <c r="AX577" s="55" t="n"/>
      <c r="AY577" s="55" t="n"/>
      <c r="AZ577" s="55" t="n"/>
      <c r="BA577" s="55" t="n"/>
      <c r="BB577" s="55" t="n"/>
      <c r="BC577" s="55" t="n"/>
    </row>
    <row r="578" ht="11.4" customHeight="1">
      <c r="A578" s="55" t="n"/>
      <c r="B578" s="483" t="n"/>
      <c r="C578" s="55" t="n"/>
      <c r="D578" s="55" t="n"/>
      <c r="E578" s="55" t="n"/>
      <c r="F578" s="55" t="n"/>
      <c r="G578" s="69" t="n"/>
      <c r="H578" s="69" t="n"/>
      <c r="I578" s="55" t="n"/>
      <c r="J578" s="55" t="n"/>
      <c r="K578" s="55" t="n"/>
      <c r="L578" s="55">
        <f>J578-K578</f>
        <v/>
      </c>
      <c r="M578" s="55" t="n"/>
      <c r="N578" s="55">
        <f>P578+Q578+R578+S578</f>
        <v/>
      </c>
      <c r="O578" s="57">
        <f>Q578+V578+Y578+AB578+AE578+AH578+AK578+AN578+AQ578+AT578+AW578+AZ578+BC578</f>
        <v/>
      </c>
      <c r="P578" s="58" t="n"/>
      <c r="Q578" s="59">
        <f>L578-S578-R578-P578</f>
        <v/>
      </c>
      <c r="R578" s="60" t="n"/>
      <c r="S578" s="61" t="n"/>
      <c r="T578" s="55" t="n"/>
      <c r="U578" s="55" t="n"/>
      <c r="V578" s="55" t="n"/>
      <c r="W578" s="55" t="n"/>
      <c r="X578" s="55" t="n"/>
      <c r="Y578" s="55" t="n"/>
      <c r="Z578" s="55" t="n"/>
      <c r="AA578" s="55" t="n"/>
      <c r="AB578" s="55" t="n"/>
      <c r="AC578" s="55" t="n"/>
      <c r="AD578" s="55" t="n"/>
      <c r="AE578" s="55" t="n"/>
      <c r="AF578" s="55" t="n"/>
      <c r="AG578" s="55" t="n"/>
      <c r="AH578" s="55" t="n"/>
      <c r="AI578" s="55" t="n"/>
      <c r="AJ578" s="55" t="n"/>
      <c r="AK578" s="55" t="n"/>
      <c r="AL578" s="55" t="n"/>
      <c r="AM578" s="55" t="n"/>
      <c r="AN578" s="55" t="n"/>
      <c r="AO578" s="55" t="n"/>
      <c r="AP578" s="55" t="n"/>
      <c r="AQ578" s="55" t="n"/>
      <c r="AR578" s="55" t="n"/>
      <c r="AS578" s="55" t="n"/>
      <c r="AT578" s="55" t="n"/>
      <c r="AU578" s="55" t="n"/>
      <c r="AV578" s="55" t="n"/>
      <c r="AW578" s="55" t="n"/>
      <c r="AX578" s="55" t="n"/>
      <c r="AY578" s="55" t="n"/>
      <c r="AZ578" s="55" t="n"/>
      <c r="BA578" s="55" t="n"/>
      <c r="BB578" s="55" t="n"/>
      <c r="BC578" s="55" t="n"/>
    </row>
    <row r="579" ht="11.4" customHeight="1">
      <c r="A579" s="55" t="n"/>
      <c r="B579" s="483" t="n"/>
      <c r="C579" s="55" t="n"/>
      <c r="D579" s="55" t="n"/>
      <c r="E579" s="55" t="n"/>
      <c r="F579" s="55" t="n"/>
      <c r="G579" s="69" t="n"/>
      <c r="H579" s="69" t="n"/>
      <c r="I579" s="55" t="n"/>
      <c r="J579" s="55" t="n"/>
      <c r="K579" s="55" t="n"/>
      <c r="L579" s="55">
        <f>J579-K579</f>
        <v/>
      </c>
      <c r="M579" s="55" t="n"/>
      <c r="N579" s="55">
        <f>P579+Q579+R579+S579</f>
        <v/>
      </c>
      <c r="O579" s="57">
        <f>Q579+V579+Y579+AB579+AE579+AH579+AK579+AN579+AQ579+AT579+AW579+AZ579+BC579</f>
        <v/>
      </c>
      <c r="P579" s="58" t="n"/>
      <c r="Q579" s="59">
        <f>L579-S579-R579-P579</f>
        <v/>
      </c>
      <c r="R579" s="60" t="n"/>
      <c r="S579" s="61" t="n"/>
      <c r="T579" s="55" t="n"/>
      <c r="U579" s="55" t="n"/>
      <c r="V579" s="55" t="n"/>
      <c r="W579" s="55" t="n"/>
      <c r="X579" s="55" t="n"/>
      <c r="Y579" s="55" t="n"/>
      <c r="Z579" s="55" t="n"/>
      <c r="AA579" s="55" t="n"/>
      <c r="AB579" s="55" t="n"/>
      <c r="AC579" s="55" t="n"/>
      <c r="AD579" s="55" t="n"/>
      <c r="AE579" s="55" t="n"/>
      <c r="AF579" s="55" t="n"/>
      <c r="AG579" s="55" t="n"/>
      <c r="AH579" s="55" t="n"/>
      <c r="AI579" s="55" t="n"/>
      <c r="AJ579" s="55" t="n"/>
      <c r="AK579" s="55" t="n"/>
      <c r="AL579" s="55" t="n"/>
      <c r="AM579" s="55" t="n"/>
      <c r="AN579" s="55" t="n"/>
      <c r="AO579" s="55" t="n"/>
      <c r="AP579" s="55" t="n"/>
      <c r="AQ579" s="55" t="n"/>
      <c r="AR579" s="55" t="n"/>
      <c r="AS579" s="55" t="n"/>
      <c r="AT579" s="55" t="n"/>
      <c r="AU579" s="55" t="n"/>
      <c r="AV579" s="55" t="n"/>
      <c r="AW579" s="55" t="n"/>
      <c r="AX579" s="55" t="n"/>
      <c r="AY579" s="55" t="n"/>
      <c r="AZ579" s="55" t="n"/>
      <c r="BA579" s="55" t="n"/>
      <c r="BB579" s="55" t="n"/>
      <c r="BC579" s="55" t="n"/>
    </row>
    <row r="580" ht="11.4" customHeight="1">
      <c r="A580" s="55" t="n"/>
      <c r="B580" s="483" t="n"/>
      <c r="C580" s="55" t="n"/>
      <c r="D580" s="55" t="n"/>
      <c r="E580" s="55" t="n"/>
      <c r="F580" s="55" t="n"/>
      <c r="G580" s="69" t="n"/>
      <c r="H580" s="69" t="n"/>
      <c r="I580" s="55" t="n"/>
      <c r="J580" s="55" t="n"/>
      <c r="K580" s="55" t="n"/>
      <c r="L580" s="55">
        <f>J580-K580</f>
        <v/>
      </c>
      <c r="M580" s="55" t="n"/>
      <c r="N580" s="55">
        <f>P580+Q580+R580+S580</f>
        <v/>
      </c>
      <c r="O580" s="57">
        <f>Q580+V580+Y580+AB580+AE580+AH580+AK580+AN580+AQ580+AT580+AW580+AZ580+BC580</f>
        <v/>
      </c>
      <c r="P580" s="58" t="n"/>
      <c r="Q580" s="59">
        <f>L580-S580-R580-P580</f>
        <v/>
      </c>
      <c r="R580" s="60" t="n"/>
      <c r="S580" s="61" t="n"/>
      <c r="T580" s="55" t="n"/>
      <c r="U580" s="55" t="n"/>
      <c r="V580" s="55" t="n"/>
      <c r="W580" s="55" t="n"/>
      <c r="X580" s="55" t="n"/>
      <c r="Y580" s="55" t="n"/>
      <c r="Z580" s="55" t="n"/>
      <c r="AA580" s="55" t="n"/>
      <c r="AB580" s="55" t="n"/>
      <c r="AC580" s="55" t="n"/>
      <c r="AD580" s="55" t="n"/>
      <c r="AE580" s="55" t="n"/>
      <c r="AF580" s="55" t="n"/>
      <c r="AG580" s="55" t="n"/>
      <c r="AH580" s="55" t="n"/>
      <c r="AI580" s="55" t="n"/>
      <c r="AJ580" s="55" t="n"/>
      <c r="AK580" s="55" t="n"/>
      <c r="AL580" s="55" t="n"/>
      <c r="AM580" s="55" t="n"/>
      <c r="AN580" s="55" t="n"/>
      <c r="AO580" s="55" t="n"/>
      <c r="AP580" s="55" t="n"/>
      <c r="AQ580" s="55" t="n"/>
      <c r="AR580" s="55" t="n"/>
      <c r="AS580" s="55" t="n"/>
      <c r="AT580" s="55" t="n"/>
      <c r="AU580" s="55" t="n"/>
      <c r="AV580" s="55" t="n"/>
      <c r="AW580" s="55" t="n"/>
      <c r="AX580" s="55" t="n"/>
      <c r="AY580" s="55" t="n"/>
      <c r="AZ580" s="55" t="n"/>
      <c r="BA580" s="55" t="n"/>
      <c r="BB580" s="55" t="n"/>
      <c r="BC580" s="55" t="n"/>
    </row>
    <row r="581" ht="11.4" customHeight="1">
      <c r="A581" s="55" t="n"/>
      <c r="B581" s="483" t="n"/>
      <c r="C581" s="55" t="n"/>
      <c r="D581" s="55" t="n"/>
      <c r="E581" s="55" t="n"/>
      <c r="F581" s="55" t="n"/>
      <c r="G581" s="69" t="n"/>
      <c r="H581" s="69" t="n"/>
      <c r="I581" s="55" t="n"/>
      <c r="J581" s="55" t="n"/>
      <c r="K581" s="55" t="n"/>
      <c r="L581" s="55">
        <f>J581-K581</f>
        <v/>
      </c>
      <c r="M581" s="55" t="n"/>
      <c r="N581" s="55">
        <f>P581+Q581+R581+S581</f>
        <v/>
      </c>
      <c r="O581" s="57">
        <f>Q581+V581+Y581+AB581+AE581+AH581+AK581+AN581+AQ581+AT581+AW581+AZ581+BC581</f>
        <v/>
      </c>
      <c r="P581" s="58" t="n"/>
      <c r="Q581" s="59">
        <f>L581-S581-R581-P581</f>
        <v/>
      </c>
      <c r="R581" s="60" t="n"/>
      <c r="S581" s="61" t="n"/>
      <c r="T581" s="55" t="n"/>
      <c r="U581" s="55" t="n"/>
      <c r="V581" s="55" t="n"/>
      <c r="W581" s="55" t="n"/>
      <c r="X581" s="55" t="n"/>
      <c r="Y581" s="55" t="n"/>
      <c r="Z581" s="55" t="n"/>
      <c r="AA581" s="55" t="n"/>
      <c r="AB581" s="55" t="n"/>
      <c r="AC581" s="55" t="n"/>
      <c r="AD581" s="55" t="n"/>
      <c r="AE581" s="55" t="n"/>
      <c r="AF581" s="55" t="n"/>
      <c r="AG581" s="55" t="n"/>
      <c r="AH581" s="55" t="n"/>
      <c r="AI581" s="55" t="n"/>
      <c r="AJ581" s="55" t="n"/>
      <c r="AK581" s="55" t="n"/>
      <c r="AL581" s="55" t="n"/>
      <c r="AM581" s="55" t="n"/>
      <c r="AN581" s="55" t="n"/>
      <c r="AO581" s="55" t="n"/>
      <c r="AP581" s="55" t="n"/>
      <c r="AQ581" s="55" t="n"/>
      <c r="AR581" s="55" t="n"/>
      <c r="AS581" s="55" t="n"/>
      <c r="AT581" s="55" t="n"/>
      <c r="AU581" s="55" t="n"/>
      <c r="AV581" s="55" t="n"/>
      <c r="AW581" s="55" t="n"/>
      <c r="AX581" s="55" t="n"/>
      <c r="AY581" s="55" t="n"/>
      <c r="AZ581" s="55" t="n"/>
      <c r="BA581" s="55" t="n"/>
      <c r="BB581" s="55" t="n"/>
      <c r="BC581" s="55" t="n"/>
    </row>
    <row r="582" ht="11.4" customHeight="1">
      <c r="A582" s="55" t="n"/>
      <c r="B582" s="483" t="n"/>
      <c r="C582" s="55" t="n"/>
      <c r="D582" s="55" t="n"/>
      <c r="E582" s="55" t="n"/>
      <c r="F582" s="55" t="n"/>
      <c r="G582" s="69" t="n"/>
      <c r="H582" s="69" t="n"/>
      <c r="I582" s="55" t="n"/>
      <c r="J582" s="55" t="n"/>
      <c r="K582" s="55" t="n"/>
      <c r="L582" s="55">
        <f>J582-K582</f>
        <v/>
      </c>
      <c r="M582" s="55" t="n"/>
      <c r="N582" s="55">
        <f>P582+Q582+R582+S582</f>
        <v/>
      </c>
      <c r="O582" s="57">
        <f>Q582+V582+Y582+AB582+AE582+AH582+AK582+AN582+AQ582+AT582+AW582+AZ582+BC582</f>
        <v/>
      </c>
      <c r="P582" s="58" t="n"/>
      <c r="Q582" s="59">
        <f>L582-S582-R582-P582</f>
        <v/>
      </c>
      <c r="R582" s="60" t="n"/>
      <c r="S582" s="61" t="n"/>
      <c r="T582" s="55" t="n"/>
      <c r="U582" s="55" t="n"/>
      <c r="V582" s="55" t="n"/>
      <c r="W582" s="55" t="n"/>
      <c r="X582" s="55" t="n"/>
      <c r="Y582" s="55" t="n"/>
      <c r="Z582" s="55" t="n"/>
      <c r="AA582" s="55" t="n"/>
      <c r="AB582" s="55" t="n"/>
      <c r="AC582" s="55" t="n"/>
      <c r="AD582" s="55" t="n"/>
      <c r="AE582" s="55" t="n"/>
      <c r="AF582" s="55" t="n"/>
      <c r="AG582" s="55" t="n"/>
      <c r="AH582" s="55" t="n"/>
      <c r="AI582" s="55" t="n"/>
      <c r="AJ582" s="55" t="n"/>
      <c r="AK582" s="55" t="n"/>
      <c r="AL582" s="55" t="n"/>
      <c r="AM582" s="55" t="n"/>
      <c r="AN582" s="55" t="n"/>
      <c r="AO582" s="55" t="n"/>
      <c r="AP582" s="55" t="n"/>
      <c r="AQ582" s="55" t="n"/>
      <c r="AR582" s="55" t="n"/>
      <c r="AS582" s="55" t="n"/>
      <c r="AT582" s="55" t="n"/>
      <c r="AU582" s="55" t="n"/>
      <c r="AV582" s="55" t="n"/>
      <c r="AW582" s="55" t="n"/>
      <c r="AX582" s="55" t="n"/>
      <c r="AY582" s="55" t="n"/>
      <c r="AZ582" s="55" t="n"/>
      <c r="BA582" s="55" t="n"/>
      <c r="BB582" s="55" t="n"/>
      <c r="BC582" s="55" t="n"/>
    </row>
    <row r="583" ht="11.4" customHeight="1">
      <c r="A583" s="55" t="n"/>
      <c r="B583" s="483" t="n"/>
      <c r="C583" s="55" t="n"/>
      <c r="D583" s="55" t="n"/>
      <c r="E583" s="55" t="n"/>
      <c r="F583" s="55" t="n"/>
      <c r="G583" s="69" t="n"/>
      <c r="H583" s="69" t="n"/>
      <c r="I583" s="55" t="n"/>
      <c r="J583" s="55" t="n"/>
      <c r="K583" s="55" t="n"/>
      <c r="L583" s="55">
        <f>J583-K583</f>
        <v/>
      </c>
      <c r="M583" s="55" t="n"/>
      <c r="N583" s="55">
        <f>P583+Q583+R583+S583</f>
        <v/>
      </c>
      <c r="O583" s="57">
        <f>Q583+V583+Y583+AB583+AE583+AH583+AK583+AN583+AQ583+AT583+AW583+AZ583+BC583</f>
        <v/>
      </c>
      <c r="P583" s="58" t="n"/>
      <c r="Q583" s="59">
        <f>L583-S583-R583-P583</f>
        <v/>
      </c>
      <c r="R583" s="60" t="n"/>
      <c r="S583" s="61" t="n"/>
      <c r="T583" s="55" t="n"/>
      <c r="U583" s="55" t="n"/>
      <c r="V583" s="55" t="n"/>
      <c r="W583" s="55" t="n"/>
      <c r="X583" s="55" t="n"/>
      <c r="Y583" s="55" t="n"/>
      <c r="Z583" s="55" t="n"/>
      <c r="AA583" s="55" t="n"/>
      <c r="AB583" s="55" t="n"/>
      <c r="AC583" s="55" t="n"/>
      <c r="AD583" s="55" t="n"/>
      <c r="AE583" s="55" t="n"/>
      <c r="AF583" s="55" t="n"/>
      <c r="AG583" s="55" t="n"/>
      <c r="AH583" s="55" t="n"/>
      <c r="AI583" s="55" t="n"/>
      <c r="AJ583" s="55" t="n"/>
      <c r="AK583" s="55" t="n"/>
      <c r="AL583" s="55" t="n"/>
      <c r="AM583" s="55" t="n"/>
      <c r="AN583" s="55" t="n"/>
      <c r="AO583" s="55" t="n"/>
      <c r="AP583" s="55" t="n"/>
      <c r="AQ583" s="55" t="n"/>
      <c r="AR583" s="55" t="n"/>
      <c r="AS583" s="55" t="n"/>
      <c r="AT583" s="55" t="n"/>
      <c r="AU583" s="55" t="n"/>
      <c r="AV583" s="55" t="n"/>
      <c r="AW583" s="55" t="n"/>
      <c r="AX583" s="55" t="n"/>
      <c r="AY583" s="55" t="n"/>
      <c r="AZ583" s="55" t="n"/>
      <c r="BA583" s="55" t="n"/>
      <c r="BB583" s="55" t="n"/>
      <c r="BC583" s="55" t="n"/>
    </row>
    <row r="584" ht="11.4" customHeight="1">
      <c r="A584" s="55" t="n"/>
      <c r="B584" s="483" t="n"/>
      <c r="C584" s="55" t="n"/>
      <c r="D584" s="55" t="n"/>
      <c r="E584" s="55" t="n"/>
      <c r="F584" s="55" t="n"/>
      <c r="G584" s="69" t="n"/>
      <c r="H584" s="69" t="n"/>
      <c r="I584" s="55" t="n"/>
      <c r="J584" s="55" t="n"/>
      <c r="K584" s="55" t="n"/>
      <c r="L584" s="55">
        <f>J584-K584</f>
        <v/>
      </c>
      <c r="M584" s="55" t="n"/>
      <c r="N584" s="55">
        <f>P584+Q584+R584+S584</f>
        <v/>
      </c>
      <c r="O584" s="57">
        <f>Q584+V584+Y584+AB584+AE584+AH584+AK584+AN584+AQ584+AT584+AW584+AZ584+BC584</f>
        <v/>
      </c>
      <c r="P584" s="58" t="n"/>
      <c r="Q584" s="59">
        <f>L584-S584-R584-P584</f>
        <v/>
      </c>
      <c r="R584" s="60" t="n"/>
      <c r="S584" s="61" t="n"/>
      <c r="T584" s="55" t="n"/>
      <c r="U584" s="55" t="n"/>
      <c r="V584" s="55" t="n"/>
      <c r="W584" s="55" t="n"/>
      <c r="X584" s="55" t="n"/>
      <c r="Y584" s="55" t="n"/>
      <c r="Z584" s="55" t="n"/>
      <c r="AA584" s="55" t="n"/>
      <c r="AB584" s="55" t="n"/>
      <c r="AC584" s="55" t="n"/>
      <c r="AD584" s="55" t="n"/>
      <c r="AE584" s="55" t="n"/>
      <c r="AF584" s="55" t="n"/>
      <c r="AG584" s="55" t="n"/>
      <c r="AH584" s="55" t="n"/>
      <c r="AI584" s="55" t="n"/>
      <c r="AJ584" s="55" t="n"/>
      <c r="AK584" s="55" t="n"/>
      <c r="AL584" s="55" t="n"/>
      <c r="AM584" s="55" t="n"/>
      <c r="AN584" s="55" t="n"/>
      <c r="AO584" s="55" t="n"/>
      <c r="AP584" s="55" t="n"/>
      <c r="AQ584" s="55" t="n"/>
      <c r="AR584" s="55" t="n"/>
      <c r="AS584" s="55" t="n"/>
      <c r="AT584" s="55" t="n"/>
      <c r="AU584" s="55" t="n"/>
      <c r="AV584" s="55" t="n"/>
      <c r="AW584" s="55" t="n"/>
      <c r="AX584" s="55" t="n"/>
      <c r="AY584" s="55" t="n"/>
      <c r="AZ584" s="55" t="n"/>
      <c r="BA584" s="55" t="n"/>
      <c r="BB584" s="55" t="n"/>
      <c r="BC584" s="55" t="n"/>
    </row>
    <row r="585" ht="11.4" customHeight="1">
      <c r="A585" s="55" t="n"/>
      <c r="B585" s="483" t="n"/>
      <c r="C585" s="55" t="n"/>
      <c r="D585" s="55" t="n"/>
      <c r="E585" s="55" t="n"/>
      <c r="F585" s="55" t="n"/>
      <c r="G585" s="69" t="n"/>
      <c r="H585" s="69" t="n"/>
      <c r="I585" s="55" t="n"/>
      <c r="J585" s="55" t="n"/>
      <c r="K585" s="55" t="n"/>
      <c r="L585" s="55">
        <f>J585-K585</f>
        <v/>
      </c>
      <c r="M585" s="55" t="n"/>
      <c r="N585" s="55">
        <f>P585+Q585+R585+S585</f>
        <v/>
      </c>
      <c r="O585" s="57">
        <f>Q585+V585+Y585+AB585+AE585+AH585+AK585+AN585+AQ585+AT585+AW585+AZ585+BC585</f>
        <v/>
      </c>
      <c r="P585" s="58" t="n"/>
      <c r="Q585" s="59">
        <f>L585-S585-R585-P585</f>
        <v/>
      </c>
      <c r="R585" s="60" t="n"/>
      <c r="S585" s="61" t="n"/>
      <c r="T585" s="55" t="n"/>
      <c r="U585" s="55" t="n"/>
      <c r="V585" s="55" t="n"/>
      <c r="W585" s="55" t="n"/>
      <c r="X585" s="55" t="n"/>
      <c r="Y585" s="55" t="n"/>
      <c r="Z585" s="55" t="n"/>
      <c r="AA585" s="55" t="n"/>
      <c r="AB585" s="55" t="n"/>
      <c r="AC585" s="55" t="n"/>
      <c r="AD585" s="55" t="n"/>
      <c r="AE585" s="55" t="n"/>
      <c r="AF585" s="55" t="n"/>
      <c r="AG585" s="55" t="n"/>
      <c r="AH585" s="55" t="n"/>
      <c r="AI585" s="55" t="n"/>
      <c r="AJ585" s="55" t="n"/>
      <c r="AK585" s="55" t="n"/>
      <c r="AL585" s="55" t="n"/>
      <c r="AM585" s="55" t="n"/>
      <c r="AN585" s="55" t="n"/>
      <c r="AO585" s="55" t="n"/>
      <c r="AP585" s="55" t="n"/>
      <c r="AQ585" s="55" t="n"/>
      <c r="AR585" s="55" t="n"/>
      <c r="AS585" s="55" t="n"/>
      <c r="AT585" s="55" t="n"/>
      <c r="AU585" s="55" t="n"/>
      <c r="AV585" s="55" t="n"/>
      <c r="AW585" s="55" t="n"/>
      <c r="AX585" s="55" t="n"/>
      <c r="AY585" s="55" t="n"/>
      <c r="AZ585" s="55" t="n"/>
      <c r="BA585" s="55" t="n"/>
      <c r="BB585" s="55" t="n"/>
      <c r="BC585" s="55" t="n"/>
    </row>
    <row r="586" ht="11.4" customHeight="1">
      <c r="A586" s="55" t="n"/>
      <c r="B586" s="483" t="n"/>
      <c r="C586" s="55" t="n"/>
      <c r="D586" s="55" t="n"/>
      <c r="E586" s="55" t="n"/>
      <c r="F586" s="55" t="n"/>
      <c r="G586" s="69" t="n"/>
      <c r="H586" s="69" t="n"/>
      <c r="I586" s="55" t="n"/>
      <c r="J586" s="55" t="n"/>
      <c r="K586" s="55" t="n"/>
      <c r="L586" s="55">
        <f>J586-K586</f>
        <v/>
      </c>
      <c r="M586" s="55" t="n"/>
      <c r="N586" s="55">
        <f>P586+Q586+R586+S586</f>
        <v/>
      </c>
      <c r="O586" s="57">
        <f>Q586+V586+Y586+AB586+AE586+AH586+AK586+AN586+AQ586+AT586+AW586+AZ586+BC586</f>
        <v/>
      </c>
      <c r="P586" s="58" t="n"/>
      <c r="Q586" s="59">
        <f>L586-S586-R586-P586</f>
        <v/>
      </c>
      <c r="R586" s="60" t="n"/>
      <c r="S586" s="61" t="n"/>
      <c r="T586" s="55" t="n"/>
      <c r="U586" s="55" t="n"/>
      <c r="V586" s="55" t="n"/>
      <c r="W586" s="55" t="n"/>
      <c r="X586" s="55" t="n"/>
      <c r="Y586" s="55" t="n"/>
      <c r="Z586" s="55" t="n"/>
      <c r="AA586" s="55" t="n"/>
      <c r="AB586" s="55" t="n"/>
      <c r="AC586" s="55" t="n"/>
      <c r="AD586" s="55" t="n"/>
      <c r="AE586" s="55" t="n"/>
      <c r="AF586" s="55" t="n"/>
      <c r="AG586" s="55" t="n"/>
      <c r="AH586" s="55" t="n"/>
      <c r="AI586" s="55" t="n"/>
      <c r="AJ586" s="55" t="n"/>
      <c r="AK586" s="55" t="n"/>
      <c r="AL586" s="55" t="n"/>
      <c r="AM586" s="55" t="n"/>
      <c r="AN586" s="55" t="n"/>
      <c r="AO586" s="55" t="n"/>
      <c r="AP586" s="55" t="n"/>
      <c r="AQ586" s="55" t="n"/>
      <c r="AR586" s="55" t="n"/>
      <c r="AS586" s="55" t="n"/>
      <c r="AT586" s="55" t="n"/>
      <c r="AU586" s="55" t="n"/>
      <c r="AV586" s="55" t="n"/>
      <c r="AW586" s="55" t="n"/>
      <c r="AX586" s="55" t="n"/>
      <c r="AY586" s="55" t="n"/>
      <c r="AZ586" s="55" t="n"/>
      <c r="BA586" s="55" t="n"/>
      <c r="BB586" s="55" t="n"/>
      <c r="BC586" s="55" t="n"/>
    </row>
    <row r="587" ht="11.4" customHeight="1">
      <c r="A587" s="55" t="n"/>
      <c r="B587" s="483" t="n"/>
      <c r="C587" s="55" t="n"/>
      <c r="D587" s="55" t="n"/>
      <c r="E587" s="55" t="n"/>
      <c r="F587" s="55" t="n"/>
      <c r="G587" s="69" t="n"/>
      <c r="H587" s="69" t="n"/>
      <c r="I587" s="55" t="n"/>
      <c r="J587" s="55" t="n"/>
      <c r="K587" s="55" t="n"/>
      <c r="L587" s="55">
        <f>J587-K587</f>
        <v/>
      </c>
      <c r="M587" s="55" t="n"/>
      <c r="N587" s="55">
        <f>P587+Q587+R587+S587</f>
        <v/>
      </c>
      <c r="O587" s="57">
        <f>Q587+V587+Y587+AB587+AE587+AH587+AK587+AN587+AQ587+AT587+AW587+AZ587+BC587</f>
        <v/>
      </c>
      <c r="P587" s="58" t="n"/>
      <c r="Q587" s="59">
        <f>L587-S587-R587-P587</f>
        <v/>
      </c>
      <c r="R587" s="60" t="n"/>
      <c r="S587" s="61" t="n"/>
      <c r="T587" s="55" t="n"/>
      <c r="U587" s="55" t="n"/>
      <c r="V587" s="55" t="n"/>
      <c r="W587" s="55" t="n"/>
      <c r="X587" s="55" t="n"/>
      <c r="Y587" s="55" t="n"/>
      <c r="Z587" s="55" t="n"/>
      <c r="AA587" s="55" t="n"/>
      <c r="AB587" s="55" t="n"/>
      <c r="AC587" s="55" t="n"/>
      <c r="AD587" s="55" t="n"/>
      <c r="AE587" s="55" t="n"/>
      <c r="AF587" s="55" t="n"/>
      <c r="AG587" s="55" t="n"/>
      <c r="AH587" s="55" t="n"/>
      <c r="AI587" s="55" t="n"/>
      <c r="AJ587" s="55" t="n"/>
      <c r="AK587" s="55" t="n"/>
      <c r="AL587" s="55" t="n"/>
      <c r="AM587" s="55" t="n"/>
      <c r="AN587" s="55" t="n"/>
      <c r="AO587" s="55" t="n"/>
      <c r="AP587" s="55" t="n"/>
      <c r="AQ587" s="55" t="n"/>
      <c r="AR587" s="55" t="n"/>
      <c r="AS587" s="55" t="n"/>
      <c r="AT587" s="55" t="n"/>
      <c r="AU587" s="55" t="n"/>
      <c r="AV587" s="55" t="n"/>
      <c r="AW587" s="55" t="n"/>
      <c r="AX587" s="55" t="n"/>
      <c r="AY587" s="55" t="n"/>
      <c r="AZ587" s="55" t="n"/>
      <c r="BA587" s="55" t="n"/>
      <c r="BB587" s="55" t="n"/>
      <c r="BC587" s="55" t="n"/>
    </row>
    <row r="588" ht="11.4" customHeight="1">
      <c r="A588" s="55" t="n"/>
      <c r="B588" s="483" t="n"/>
      <c r="C588" s="55" t="n"/>
      <c r="D588" s="55" t="n"/>
      <c r="E588" s="55" t="n"/>
      <c r="F588" s="55" t="n"/>
      <c r="G588" s="69" t="n"/>
      <c r="H588" s="69" t="n"/>
      <c r="I588" s="55" t="n"/>
      <c r="J588" s="55" t="n"/>
      <c r="K588" s="55" t="n"/>
      <c r="L588" s="55">
        <f>J588-K588</f>
        <v/>
      </c>
      <c r="M588" s="55" t="n"/>
      <c r="N588" s="55">
        <f>P588+Q588+R588+S588</f>
        <v/>
      </c>
      <c r="O588" s="57">
        <f>Q588+V588+Y588+AB588+AE588+AH588+AK588+AN588+AQ588+AT588+AW588+AZ588+BC588</f>
        <v/>
      </c>
      <c r="P588" s="58" t="n"/>
      <c r="Q588" s="59">
        <f>L588-S588-R588-P588</f>
        <v/>
      </c>
      <c r="R588" s="60" t="n"/>
      <c r="S588" s="61" t="n"/>
      <c r="T588" s="55" t="n"/>
      <c r="U588" s="55" t="n"/>
      <c r="V588" s="55" t="n"/>
      <c r="W588" s="55" t="n"/>
      <c r="X588" s="55" t="n"/>
      <c r="Y588" s="55" t="n"/>
      <c r="Z588" s="55" t="n"/>
      <c r="AA588" s="55" t="n"/>
      <c r="AB588" s="55" t="n"/>
      <c r="AC588" s="55" t="n"/>
      <c r="AD588" s="55" t="n"/>
      <c r="AE588" s="55" t="n"/>
      <c r="AF588" s="55" t="n"/>
      <c r="AG588" s="55" t="n"/>
      <c r="AH588" s="55" t="n"/>
      <c r="AI588" s="55" t="n"/>
      <c r="AJ588" s="55" t="n"/>
      <c r="AK588" s="55" t="n"/>
      <c r="AL588" s="55" t="n"/>
      <c r="AM588" s="55" t="n"/>
      <c r="AN588" s="55" t="n"/>
      <c r="AO588" s="55" t="n"/>
      <c r="AP588" s="55" t="n"/>
      <c r="AQ588" s="55" t="n"/>
      <c r="AR588" s="55" t="n"/>
      <c r="AS588" s="55" t="n"/>
      <c r="AT588" s="55" t="n"/>
      <c r="AU588" s="55" t="n"/>
      <c r="AV588" s="55" t="n"/>
      <c r="AW588" s="55" t="n"/>
      <c r="AX588" s="55" t="n"/>
      <c r="AY588" s="55" t="n"/>
      <c r="AZ588" s="55" t="n"/>
      <c r="BA588" s="55" t="n"/>
      <c r="BB588" s="55" t="n"/>
      <c r="BC588" s="55" t="n"/>
    </row>
    <row r="589" ht="11.4" customHeight="1">
      <c r="A589" s="55" t="n"/>
      <c r="B589" s="483" t="n"/>
      <c r="C589" s="55" t="n"/>
      <c r="D589" s="55" t="n"/>
      <c r="E589" s="55" t="n"/>
      <c r="F589" s="55" t="n"/>
      <c r="G589" s="69" t="n"/>
      <c r="H589" s="69" t="n"/>
      <c r="I589" s="55" t="n"/>
      <c r="J589" s="55" t="n"/>
      <c r="K589" s="55" t="n"/>
      <c r="L589" s="55">
        <f>J589-K589</f>
        <v/>
      </c>
      <c r="M589" s="55" t="n"/>
      <c r="N589" s="55">
        <f>P589+Q589+R589+S589</f>
        <v/>
      </c>
      <c r="O589" s="57">
        <f>Q589+V589+Y589+AB589+AE589+AH589+AK589+AN589+AQ589+AT589+AW589+AZ589+BC589</f>
        <v/>
      </c>
      <c r="P589" s="58" t="n"/>
      <c r="Q589" s="59">
        <f>L589-S589-R589-P589</f>
        <v/>
      </c>
      <c r="R589" s="60" t="n"/>
      <c r="S589" s="61" t="n"/>
      <c r="T589" s="55" t="n"/>
      <c r="U589" s="55" t="n"/>
      <c r="V589" s="55" t="n"/>
      <c r="W589" s="55" t="n"/>
      <c r="X589" s="55" t="n"/>
      <c r="Y589" s="55" t="n"/>
      <c r="Z589" s="55" t="n"/>
      <c r="AA589" s="55" t="n"/>
      <c r="AB589" s="55" t="n"/>
      <c r="AC589" s="55" t="n"/>
      <c r="AD589" s="55" t="n"/>
      <c r="AE589" s="55" t="n"/>
      <c r="AF589" s="55" t="n"/>
      <c r="AG589" s="55" t="n"/>
      <c r="AH589" s="55" t="n"/>
      <c r="AI589" s="55" t="n"/>
      <c r="AJ589" s="55" t="n"/>
      <c r="AK589" s="55" t="n"/>
      <c r="AL589" s="55" t="n"/>
      <c r="AM589" s="55" t="n"/>
      <c r="AN589" s="55" t="n"/>
      <c r="AO589" s="55" t="n"/>
      <c r="AP589" s="55" t="n"/>
      <c r="AQ589" s="55" t="n"/>
      <c r="AR589" s="55" t="n"/>
      <c r="AS589" s="55" t="n"/>
      <c r="AT589" s="55" t="n"/>
      <c r="AU589" s="55" t="n"/>
      <c r="AV589" s="55" t="n"/>
      <c r="AW589" s="55" t="n"/>
      <c r="AX589" s="55" t="n"/>
      <c r="AY589" s="55" t="n"/>
      <c r="AZ589" s="55" t="n"/>
      <c r="BA589" s="55" t="n"/>
      <c r="BB589" s="55" t="n"/>
      <c r="BC589" s="55" t="n"/>
    </row>
    <row r="590" ht="11.4" customHeight="1">
      <c r="A590" s="55" t="n"/>
      <c r="B590" s="483" t="n"/>
      <c r="C590" s="55" t="n"/>
      <c r="D590" s="55" t="n"/>
      <c r="E590" s="55" t="n"/>
      <c r="F590" s="55" t="n"/>
      <c r="G590" s="69" t="n"/>
      <c r="H590" s="69" t="n"/>
      <c r="I590" s="55" t="n"/>
      <c r="J590" s="55" t="n"/>
      <c r="K590" s="55" t="n"/>
      <c r="L590" s="55">
        <f>J590-K590</f>
        <v/>
      </c>
      <c r="M590" s="55" t="n"/>
      <c r="N590" s="55">
        <f>P590+Q590+R590+S590</f>
        <v/>
      </c>
      <c r="O590" s="57">
        <f>Q590+V590+Y590+AB590+AE590+AH590+AK590+AN590+AQ590+AT590+AW590+AZ590+BC590</f>
        <v/>
      </c>
      <c r="P590" s="58" t="n"/>
      <c r="Q590" s="59">
        <f>L590-S590-R590-P590</f>
        <v/>
      </c>
      <c r="R590" s="60" t="n"/>
      <c r="S590" s="61" t="n"/>
      <c r="T590" s="55" t="n"/>
      <c r="U590" s="55" t="n"/>
      <c r="V590" s="55" t="n"/>
      <c r="W590" s="55" t="n"/>
      <c r="X590" s="55" t="n"/>
      <c r="Y590" s="55" t="n"/>
      <c r="Z590" s="55" t="n"/>
      <c r="AA590" s="55" t="n"/>
      <c r="AB590" s="55" t="n"/>
      <c r="AC590" s="55" t="n"/>
      <c r="AD590" s="55" t="n"/>
      <c r="AE590" s="55" t="n"/>
      <c r="AF590" s="55" t="n"/>
      <c r="AG590" s="55" t="n"/>
      <c r="AH590" s="55" t="n"/>
      <c r="AI590" s="55" t="n"/>
      <c r="AJ590" s="55" t="n"/>
      <c r="AK590" s="55" t="n"/>
      <c r="AL590" s="55" t="n"/>
      <c r="AM590" s="55" t="n"/>
      <c r="AN590" s="55" t="n"/>
      <c r="AO590" s="55" t="n"/>
      <c r="AP590" s="55" t="n"/>
      <c r="AQ590" s="55" t="n"/>
      <c r="AR590" s="55" t="n"/>
      <c r="AS590" s="55" t="n"/>
      <c r="AT590" s="55" t="n"/>
      <c r="AU590" s="55" t="n"/>
      <c r="AV590" s="55" t="n"/>
      <c r="AW590" s="55" t="n"/>
      <c r="AX590" s="55" t="n"/>
      <c r="AY590" s="55" t="n"/>
      <c r="AZ590" s="55" t="n"/>
      <c r="BA590" s="55" t="n"/>
      <c r="BB590" s="55" t="n"/>
      <c r="BC590" s="55" t="n"/>
    </row>
    <row r="591" ht="11.4" customHeight="1">
      <c r="A591" s="55" t="n"/>
      <c r="B591" s="483" t="n"/>
      <c r="C591" s="55" t="n"/>
      <c r="D591" s="55" t="n"/>
      <c r="E591" s="55" t="n"/>
      <c r="F591" s="55" t="n"/>
      <c r="G591" s="69" t="n"/>
      <c r="H591" s="69" t="n"/>
      <c r="I591" s="55" t="n"/>
      <c r="J591" s="55" t="n"/>
      <c r="K591" s="55" t="n"/>
      <c r="L591" s="55">
        <f>J591-K591</f>
        <v/>
      </c>
      <c r="M591" s="55" t="n"/>
      <c r="N591" s="55">
        <f>P591+Q591+R591+S591</f>
        <v/>
      </c>
      <c r="O591" s="57">
        <f>Q591+V591+Y591+AB591+AE591+AH591+AK591+AN591+AQ591+AT591+AW591+AZ591+BC591</f>
        <v/>
      </c>
      <c r="P591" s="58" t="n"/>
      <c r="Q591" s="59">
        <f>L591-S591-R591-P591</f>
        <v/>
      </c>
      <c r="R591" s="60" t="n"/>
      <c r="S591" s="61" t="n"/>
      <c r="T591" s="55" t="n"/>
      <c r="U591" s="55" t="n"/>
      <c r="V591" s="55" t="n"/>
      <c r="W591" s="55" t="n"/>
      <c r="X591" s="55" t="n"/>
      <c r="Y591" s="55" t="n"/>
      <c r="Z591" s="55" t="n"/>
      <c r="AA591" s="55" t="n"/>
      <c r="AB591" s="55" t="n"/>
      <c r="AC591" s="55" t="n"/>
      <c r="AD591" s="55" t="n"/>
      <c r="AE591" s="55" t="n"/>
      <c r="AF591" s="55" t="n"/>
      <c r="AG591" s="55" t="n"/>
      <c r="AH591" s="55" t="n"/>
      <c r="AI591" s="55" t="n"/>
      <c r="AJ591" s="55" t="n"/>
      <c r="AK591" s="55" t="n"/>
      <c r="AL591" s="55" t="n"/>
      <c r="AM591" s="55" t="n"/>
      <c r="AN591" s="55" t="n"/>
      <c r="AO591" s="55" t="n"/>
      <c r="AP591" s="55" t="n"/>
      <c r="AQ591" s="55" t="n"/>
      <c r="AR591" s="55" t="n"/>
      <c r="AS591" s="55" t="n"/>
      <c r="AT591" s="55" t="n"/>
      <c r="AU591" s="55" t="n"/>
      <c r="AV591" s="55" t="n"/>
      <c r="AW591" s="55" t="n"/>
      <c r="AX591" s="55" t="n"/>
      <c r="AY591" s="55" t="n"/>
      <c r="AZ591" s="55" t="n"/>
      <c r="BA591" s="55" t="n"/>
      <c r="BB591" s="55" t="n"/>
      <c r="BC591" s="55" t="n"/>
    </row>
    <row r="592" ht="11.4" customHeight="1">
      <c r="A592" s="55" t="n"/>
      <c r="B592" s="483" t="n"/>
      <c r="C592" s="55" t="n"/>
      <c r="D592" s="55" t="n"/>
      <c r="E592" s="55" t="n"/>
      <c r="F592" s="55" t="n"/>
      <c r="G592" s="69" t="n"/>
      <c r="H592" s="69" t="n"/>
      <c r="I592" s="55" t="n"/>
      <c r="J592" s="55" t="n"/>
      <c r="K592" s="55" t="n"/>
      <c r="L592" s="55">
        <f>J592-K592</f>
        <v/>
      </c>
      <c r="M592" s="55" t="n"/>
      <c r="N592" s="55">
        <f>P592+Q592+R592+S592</f>
        <v/>
      </c>
      <c r="O592" s="57">
        <f>Q592+V592+Y592+AB592+AE592+AH592+AK592+AN592+AQ592+AT592+AW592+AZ592+BC592</f>
        <v/>
      </c>
      <c r="P592" s="58" t="n"/>
      <c r="Q592" s="59">
        <f>L592-S592-R592-P592</f>
        <v/>
      </c>
      <c r="R592" s="60" t="n"/>
      <c r="S592" s="61" t="n"/>
      <c r="T592" s="55" t="n"/>
      <c r="U592" s="55" t="n"/>
      <c r="V592" s="55" t="n"/>
      <c r="W592" s="55" t="n"/>
      <c r="X592" s="55" t="n"/>
      <c r="Y592" s="55" t="n"/>
      <c r="Z592" s="55" t="n"/>
      <c r="AA592" s="55" t="n"/>
      <c r="AB592" s="55" t="n"/>
      <c r="AC592" s="55" t="n"/>
      <c r="AD592" s="55" t="n"/>
      <c r="AE592" s="55" t="n"/>
      <c r="AF592" s="55" t="n"/>
      <c r="AG592" s="55" t="n"/>
      <c r="AH592" s="55" t="n"/>
      <c r="AI592" s="55" t="n"/>
      <c r="AJ592" s="55" t="n"/>
      <c r="AK592" s="55" t="n"/>
      <c r="AL592" s="55" t="n"/>
      <c r="AM592" s="55" t="n"/>
      <c r="AN592" s="55" t="n"/>
      <c r="AO592" s="55" t="n"/>
      <c r="AP592" s="55" t="n"/>
      <c r="AQ592" s="55" t="n"/>
      <c r="AR592" s="55" t="n"/>
      <c r="AS592" s="55" t="n"/>
      <c r="AT592" s="55" t="n"/>
      <c r="AU592" s="55" t="n"/>
      <c r="AV592" s="55" t="n"/>
      <c r="AW592" s="55" t="n"/>
      <c r="AX592" s="55" t="n"/>
      <c r="AY592" s="55" t="n"/>
      <c r="AZ592" s="55" t="n"/>
      <c r="BA592" s="55" t="n"/>
      <c r="BB592" s="55" t="n"/>
      <c r="BC592" s="55" t="n"/>
    </row>
    <row r="593" ht="11.4" customHeight="1">
      <c r="A593" s="55" t="n"/>
      <c r="B593" s="483" t="n"/>
      <c r="C593" s="55" t="n"/>
      <c r="D593" s="55" t="n"/>
      <c r="E593" s="55" t="n"/>
      <c r="F593" s="55" t="n"/>
      <c r="G593" s="69" t="n"/>
      <c r="H593" s="69" t="n"/>
      <c r="I593" s="55" t="n"/>
      <c r="J593" s="55" t="n"/>
      <c r="K593" s="55" t="n"/>
      <c r="L593" s="55">
        <f>J593-K593</f>
        <v/>
      </c>
      <c r="M593" s="55" t="n"/>
      <c r="N593" s="55">
        <f>P593+Q593+R593+S593</f>
        <v/>
      </c>
      <c r="O593" s="57">
        <f>Q593+V593+Y593+AB593+AE593+AH593+AK593+AN593+AQ593+AT593+AW593+AZ593+BC593</f>
        <v/>
      </c>
      <c r="P593" s="58" t="n"/>
      <c r="Q593" s="59">
        <f>L593-S593-R593-P593</f>
        <v/>
      </c>
      <c r="R593" s="60" t="n"/>
      <c r="S593" s="61" t="n"/>
      <c r="T593" s="55" t="n"/>
      <c r="U593" s="55" t="n"/>
      <c r="V593" s="55" t="n"/>
      <c r="W593" s="55" t="n"/>
      <c r="X593" s="55" t="n"/>
      <c r="Y593" s="55" t="n"/>
      <c r="Z593" s="55" t="n"/>
      <c r="AA593" s="55" t="n"/>
      <c r="AB593" s="55" t="n"/>
      <c r="AC593" s="55" t="n"/>
      <c r="AD593" s="55" t="n"/>
      <c r="AE593" s="55" t="n"/>
      <c r="AF593" s="55" t="n"/>
      <c r="AG593" s="55" t="n"/>
      <c r="AH593" s="55" t="n"/>
      <c r="AI593" s="55" t="n"/>
      <c r="AJ593" s="55" t="n"/>
      <c r="AK593" s="55" t="n"/>
      <c r="AL593" s="55" t="n"/>
      <c r="AM593" s="55" t="n"/>
      <c r="AN593" s="55" t="n"/>
      <c r="AO593" s="55" t="n"/>
      <c r="AP593" s="55" t="n"/>
      <c r="AQ593" s="55" t="n"/>
      <c r="AR593" s="55" t="n"/>
      <c r="AS593" s="55" t="n"/>
      <c r="AT593" s="55" t="n"/>
      <c r="AU593" s="55" t="n"/>
      <c r="AV593" s="55" t="n"/>
      <c r="AW593" s="55" t="n"/>
      <c r="AX593" s="55" t="n"/>
      <c r="AY593" s="55" t="n"/>
      <c r="AZ593" s="55" t="n"/>
      <c r="BA593" s="55" t="n"/>
      <c r="BB593" s="55" t="n"/>
      <c r="BC593" s="55" t="n"/>
    </row>
    <row r="594" ht="11.4" customHeight="1">
      <c r="A594" s="55" t="n"/>
      <c r="B594" s="483" t="n"/>
      <c r="C594" s="55" t="n"/>
      <c r="D594" s="55" t="n"/>
      <c r="E594" s="55" t="n"/>
      <c r="F594" s="55" t="n"/>
      <c r="G594" s="69" t="n"/>
      <c r="H594" s="69" t="n"/>
      <c r="I594" s="55" t="n"/>
      <c r="J594" s="55" t="n"/>
      <c r="K594" s="55" t="n"/>
      <c r="L594" s="55">
        <f>J594-K594</f>
        <v/>
      </c>
      <c r="M594" s="55" t="n"/>
      <c r="N594" s="55">
        <f>P594+Q594+R594+S594</f>
        <v/>
      </c>
      <c r="O594" s="57">
        <f>Q594+V594+Y594+AB594+AE594+AH594+AK594+AN594+AQ594+AT594+AW594+AZ594+BC594</f>
        <v/>
      </c>
      <c r="P594" s="58" t="n"/>
      <c r="Q594" s="59">
        <f>L594-S594-R594-P594</f>
        <v/>
      </c>
      <c r="R594" s="60" t="n"/>
      <c r="S594" s="61" t="n"/>
      <c r="T594" s="55" t="n"/>
      <c r="U594" s="55" t="n"/>
      <c r="V594" s="55" t="n"/>
      <c r="W594" s="55" t="n"/>
      <c r="X594" s="55" t="n"/>
      <c r="Y594" s="55" t="n"/>
      <c r="Z594" s="55" t="n"/>
      <c r="AA594" s="55" t="n"/>
      <c r="AB594" s="55" t="n"/>
      <c r="AC594" s="55" t="n"/>
      <c r="AD594" s="55" t="n"/>
      <c r="AE594" s="55" t="n"/>
      <c r="AF594" s="55" t="n"/>
      <c r="AG594" s="55" t="n"/>
      <c r="AH594" s="55" t="n"/>
      <c r="AI594" s="55" t="n"/>
      <c r="AJ594" s="55" t="n"/>
      <c r="AK594" s="55" t="n"/>
      <c r="AL594" s="55" t="n"/>
      <c r="AM594" s="55" t="n"/>
      <c r="AN594" s="55" t="n"/>
      <c r="AO594" s="55" t="n"/>
      <c r="AP594" s="55" t="n"/>
      <c r="AQ594" s="55" t="n"/>
      <c r="AR594" s="55" t="n"/>
      <c r="AS594" s="55" t="n"/>
      <c r="AT594" s="55" t="n"/>
      <c r="AU594" s="55" t="n"/>
      <c r="AV594" s="55" t="n"/>
      <c r="AW594" s="55" t="n"/>
      <c r="AX594" s="55" t="n"/>
      <c r="AY594" s="55" t="n"/>
      <c r="AZ594" s="55" t="n"/>
      <c r="BA594" s="55" t="n"/>
      <c r="BB594" s="55" t="n"/>
      <c r="BC594" s="55" t="n"/>
    </row>
    <row r="595" ht="11.4" customHeight="1">
      <c r="A595" s="55" t="n"/>
      <c r="B595" s="483" t="n"/>
      <c r="C595" s="55" t="n"/>
      <c r="D595" s="55" t="n"/>
      <c r="E595" s="55" t="n"/>
      <c r="F595" s="55" t="n"/>
      <c r="G595" s="69" t="n"/>
      <c r="H595" s="69" t="n"/>
      <c r="I595" s="55" t="n"/>
      <c r="J595" s="55" t="n"/>
      <c r="K595" s="55" t="n"/>
      <c r="L595" s="55">
        <f>J595-K595</f>
        <v/>
      </c>
      <c r="M595" s="55" t="n"/>
      <c r="N595" s="55">
        <f>P595+Q595+R595+S595</f>
        <v/>
      </c>
      <c r="O595" s="57">
        <f>Q595+V595+Y595+AB595+AE595+AH595+AK595+AN595+AQ595+AT595+AW595+AZ595+BC595</f>
        <v/>
      </c>
      <c r="P595" s="58" t="n"/>
      <c r="Q595" s="59">
        <f>L595-S595-R595-P595</f>
        <v/>
      </c>
      <c r="R595" s="60" t="n"/>
      <c r="S595" s="61" t="n"/>
      <c r="T595" s="55" t="n"/>
      <c r="U595" s="55" t="n"/>
      <c r="V595" s="55" t="n"/>
      <c r="W595" s="55" t="n"/>
      <c r="X595" s="55" t="n"/>
      <c r="Y595" s="55" t="n"/>
      <c r="Z595" s="55" t="n"/>
      <c r="AA595" s="55" t="n"/>
      <c r="AB595" s="55" t="n"/>
      <c r="AC595" s="55" t="n"/>
      <c r="AD595" s="55" t="n"/>
      <c r="AE595" s="55" t="n"/>
      <c r="AF595" s="55" t="n"/>
      <c r="AG595" s="55" t="n"/>
      <c r="AH595" s="55" t="n"/>
      <c r="AI595" s="55" t="n"/>
      <c r="AJ595" s="55" t="n"/>
      <c r="AK595" s="55" t="n"/>
      <c r="AL595" s="55" t="n"/>
      <c r="AM595" s="55" t="n"/>
      <c r="AN595" s="55" t="n"/>
      <c r="AO595" s="55" t="n"/>
      <c r="AP595" s="55" t="n"/>
      <c r="AQ595" s="55" t="n"/>
      <c r="AR595" s="55" t="n"/>
      <c r="AS595" s="55" t="n"/>
      <c r="AT595" s="55" t="n"/>
      <c r="AU595" s="55" t="n"/>
      <c r="AV595" s="55" t="n"/>
      <c r="AW595" s="55" t="n"/>
      <c r="AX595" s="55" t="n"/>
      <c r="AY595" s="55" t="n"/>
      <c r="AZ595" s="55" t="n"/>
      <c r="BA595" s="55" t="n"/>
      <c r="BB595" s="55" t="n"/>
      <c r="BC595" s="55" t="n"/>
    </row>
    <row r="596" ht="11.4" customHeight="1">
      <c r="A596" s="55" t="n"/>
      <c r="B596" s="483" t="n"/>
      <c r="C596" s="55" t="n"/>
      <c r="D596" s="55" t="n"/>
      <c r="E596" s="55" t="n"/>
      <c r="F596" s="55" t="n"/>
      <c r="G596" s="69" t="n"/>
      <c r="H596" s="69" t="n"/>
      <c r="I596" s="55" t="n"/>
      <c r="J596" s="55" t="n"/>
      <c r="K596" s="55" t="n"/>
      <c r="L596" s="55">
        <f>J596-K596</f>
        <v/>
      </c>
      <c r="M596" s="55" t="n"/>
      <c r="N596" s="55">
        <f>P596+Q596+R596+S596</f>
        <v/>
      </c>
      <c r="O596" s="57">
        <f>Q596+V596+Y596+AB596+AE596+AH596+AK596+AN596+AQ596+AT596+AW596+AZ596+BC596</f>
        <v/>
      </c>
      <c r="P596" s="58" t="n"/>
      <c r="Q596" s="59">
        <f>L596-S596-R596-P596</f>
        <v/>
      </c>
      <c r="R596" s="60" t="n"/>
      <c r="S596" s="61" t="n"/>
      <c r="T596" s="55" t="n"/>
      <c r="U596" s="55" t="n"/>
      <c r="V596" s="55" t="n"/>
      <c r="W596" s="55" t="n"/>
      <c r="X596" s="55" t="n"/>
      <c r="Y596" s="55" t="n"/>
      <c r="Z596" s="55" t="n"/>
      <c r="AA596" s="55" t="n"/>
      <c r="AB596" s="55" t="n"/>
      <c r="AC596" s="55" t="n"/>
      <c r="AD596" s="55" t="n"/>
      <c r="AE596" s="55" t="n"/>
      <c r="AF596" s="55" t="n"/>
      <c r="AG596" s="55" t="n"/>
      <c r="AH596" s="55" t="n"/>
      <c r="AI596" s="55" t="n"/>
      <c r="AJ596" s="55" t="n"/>
      <c r="AK596" s="55" t="n"/>
      <c r="AL596" s="55" t="n"/>
      <c r="AM596" s="55" t="n"/>
      <c r="AN596" s="55" t="n"/>
      <c r="AO596" s="55" t="n"/>
      <c r="AP596" s="55" t="n"/>
      <c r="AQ596" s="55" t="n"/>
      <c r="AR596" s="55" t="n"/>
      <c r="AS596" s="55" t="n"/>
      <c r="AT596" s="55" t="n"/>
      <c r="AU596" s="55" t="n"/>
      <c r="AV596" s="55" t="n"/>
      <c r="AW596" s="55" t="n"/>
      <c r="AX596" s="55" t="n"/>
      <c r="AY596" s="55" t="n"/>
      <c r="AZ596" s="55" t="n"/>
      <c r="BA596" s="55" t="n"/>
      <c r="BB596" s="55" t="n"/>
      <c r="BC596" s="55" t="n"/>
    </row>
    <row r="597" ht="11.4" customHeight="1">
      <c r="A597" s="55" t="n"/>
      <c r="B597" s="483" t="n"/>
      <c r="C597" s="55" t="n"/>
      <c r="D597" s="55" t="n"/>
      <c r="E597" s="55" t="n"/>
      <c r="F597" s="55" t="n"/>
      <c r="G597" s="69" t="n"/>
      <c r="H597" s="69" t="n"/>
      <c r="I597" s="55" t="n"/>
      <c r="J597" s="55" t="n"/>
      <c r="K597" s="55" t="n"/>
      <c r="L597" s="55">
        <f>J597-K597</f>
        <v/>
      </c>
      <c r="M597" s="55" t="n"/>
      <c r="N597" s="55">
        <f>P597+Q597+R597+S597</f>
        <v/>
      </c>
      <c r="O597" s="57">
        <f>Q597+V597+Y597+AB597+AE597+AH597+AK597+AN597+AQ597+AT597+AW597+AZ597+BC597</f>
        <v/>
      </c>
      <c r="P597" s="58" t="n"/>
      <c r="Q597" s="59">
        <f>L597-S597-R597-P597</f>
        <v/>
      </c>
      <c r="R597" s="60" t="n"/>
      <c r="S597" s="61" t="n"/>
      <c r="T597" s="55" t="n"/>
      <c r="U597" s="55" t="n"/>
      <c r="V597" s="55" t="n"/>
      <c r="W597" s="55" t="n"/>
      <c r="X597" s="55" t="n"/>
      <c r="Y597" s="55" t="n"/>
      <c r="Z597" s="55" t="n"/>
      <c r="AA597" s="55" t="n"/>
      <c r="AB597" s="55" t="n"/>
      <c r="AC597" s="55" t="n"/>
      <c r="AD597" s="55" t="n"/>
      <c r="AE597" s="55" t="n"/>
      <c r="AF597" s="55" t="n"/>
      <c r="AG597" s="55" t="n"/>
      <c r="AH597" s="55" t="n"/>
      <c r="AI597" s="55" t="n"/>
      <c r="AJ597" s="55" t="n"/>
      <c r="AK597" s="55" t="n"/>
      <c r="AL597" s="55" t="n"/>
      <c r="AM597" s="55" t="n"/>
      <c r="AN597" s="55" t="n"/>
      <c r="AO597" s="55" t="n"/>
      <c r="AP597" s="55" t="n"/>
      <c r="AQ597" s="55" t="n"/>
      <c r="AR597" s="55" t="n"/>
      <c r="AS597" s="55" t="n"/>
      <c r="AT597" s="55" t="n"/>
      <c r="AU597" s="55" t="n"/>
      <c r="AV597" s="55" t="n"/>
      <c r="AW597" s="55" t="n"/>
      <c r="AX597" s="55" t="n"/>
      <c r="AY597" s="55" t="n"/>
      <c r="AZ597" s="55" t="n"/>
      <c r="BA597" s="55" t="n"/>
      <c r="BB597" s="55" t="n"/>
      <c r="BC597" s="55" t="n"/>
    </row>
    <row r="598" ht="11.4" customHeight="1">
      <c r="A598" s="55" t="n"/>
      <c r="B598" s="483" t="n"/>
      <c r="C598" s="55" t="n"/>
      <c r="D598" s="55" t="n"/>
      <c r="E598" s="55" t="n"/>
      <c r="F598" s="55" t="n"/>
      <c r="G598" s="69" t="n"/>
      <c r="H598" s="69" t="n"/>
      <c r="I598" s="55" t="n"/>
      <c r="J598" s="55" t="n"/>
      <c r="K598" s="55" t="n"/>
      <c r="L598" s="55">
        <f>J598-K598</f>
        <v/>
      </c>
      <c r="M598" s="55" t="n"/>
      <c r="N598" s="55">
        <f>P598+Q598+R598+S598</f>
        <v/>
      </c>
      <c r="O598" s="57">
        <f>Q598+V598+Y598+AB598+AE598+AH598+AK598+AN598+AQ598+AT598+AW598+AZ598+BC598</f>
        <v/>
      </c>
      <c r="P598" s="58" t="n"/>
      <c r="Q598" s="59">
        <f>L598-S598-R598-P598</f>
        <v/>
      </c>
      <c r="R598" s="60" t="n"/>
      <c r="S598" s="61" t="n"/>
      <c r="T598" s="55" t="n"/>
      <c r="U598" s="55" t="n"/>
      <c r="V598" s="55" t="n"/>
      <c r="W598" s="55" t="n"/>
      <c r="X598" s="55" t="n"/>
      <c r="Y598" s="55" t="n"/>
      <c r="Z598" s="55" t="n"/>
      <c r="AA598" s="55" t="n"/>
      <c r="AB598" s="55" t="n"/>
      <c r="AC598" s="55" t="n"/>
      <c r="AD598" s="55" t="n"/>
      <c r="AE598" s="55" t="n"/>
      <c r="AF598" s="55" t="n"/>
      <c r="AG598" s="55" t="n"/>
      <c r="AH598" s="55" t="n"/>
      <c r="AI598" s="55" t="n"/>
      <c r="AJ598" s="55" t="n"/>
      <c r="AK598" s="55" t="n"/>
      <c r="AL598" s="55" t="n"/>
      <c r="AM598" s="55" t="n"/>
      <c r="AN598" s="55" t="n"/>
      <c r="AO598" s="55" t="n"/>
      <c r="AP598" s="55" t="n"/>
      <c r="AQ598" s="55" t="n"/>
      <c r="AR598" s="55" t="n"/>
      <c r="AS598" s="55" t="n"/>
      <c r="AT598" s="55" t="n"/>
      <c r="AU598" s="55" t="n"/>
      <c r="AV598" s="55" t="n"/>
      <c r="AW598" s="55" t="n"/>
      <c r="AX598" s="55" t="n"/>
      <c r="AY598" s="55" t="n"/>
      <c r="AZ598" s="55" t="n"/>
      <c r="BA598" s="55" t="n"/>
      <c r="BB598" s="55" t="n"/>
      <c r="BC598" s="55" t="n"/>
    </row>
    <row r="599" ht="11.4" customHeight="1">
      <c r="A599" s="55" t="n"/>
      <c r="B599" s="483" t="n"/>
      <c r="C599" s="55" t="n"/>
      <c r="D599" s="55" t="n"/>
      <c r="E599" s="55" t="n"/>
      <c r="F599" s="55" t="n"/>
      <c r="G599" s="69" t="n"/>
      <c r="H599" s="69" t="n"/>
      <c r="I599" s="55" t="n"/>
      <c r="J599" s="55" t="n"/>
      <c r="K599" s="55" t="n"/>
      <c r="L599" s="55">
        <f>J599-K599</f>
        <v/>
      </c>
      <c r="M599" s="55" t="n"/>
      <c r="N599" s="55">
        <f>P599+Q599+R599+S599</f>
        <v/>
      </c>
      <c r="O599" s="57">
        <f>Q599+V599+Y599+AB599+AE599+AH599+AK599+AN599+AQ599+AT599+AW599+AZ599+BC599</f>
        <v/>
      </c>
      <c r="P599" s="58" t="n"/>
      <c r="Q599" s="59">
        <f>L599-S599-R599-P599</f>
        <v/>
      </c>
      <c r="R599" s="60" t="n"/>
      <c r="S599" s="61" t="n"/>
      <c r="T599" s="55" t="n"/>
      <c r="U599" s="55" t="n"/>
      <c r="V599" s="55" t="n"/>
      <c r="W599" s="55" t="n"/>
      <c r="X599" s="55" t="n"/>
      <c r="Y599" s="55" t="n"/>
      <c r="Z599" s="55" t="n"/>
      <c r="AA599" s="55" t="n"/>
      <c r="AB599" s="55" t="n"/>
      <c r="AC599" s="55" t="n"/>
      <c r="AD599" s="55" t="n"/>
      <c r="AE599" s="55" t="n"/>
      <c r="AF599" s="55" t="n"/>
      <c r="AG599" s="55" t="n"/>
      <c r="AH599" s="55" t="n"/>
      <c r="AI599" s="55" t="n"/>
      <c r="AJ599" s="55" t="n"/>
      <c r="AK599" s="55" t="n"/>
      <c r="AL599" s="55" t="n"/>
      <c r="AM599" s="55" t="n"/>
      <c r="AN599" s="55" t="n"/>
      <c r="AO599" s="55" t="n"/>
      <c r="AP599" s="55" t="n"/>
      <c r="AQ599" s="55" t="n"/>
      <c r="AR599" s="55" t="n"/>
      <c r="AS599" s="55" t="n"/>
      <c r="AT599" s="55" t="n"/>
      <c r="AU599" s="55" t="n"/>
      <c r="AV599" s="55" t="n"/>
      <c r="AW599" s="55" t="n"/>
      <c r="AX599" s="55" t="n"/>
      <c r="AY599" s="55" t="n"/>
      <c r="AZ599" s="55" t="n"/>
      <c r="BA599" s="55" t="n"/>
      <c r="BB599" s="55" t="n"/>
      <c r="BC599" s="55" t="n"/>
    </row>
    <row r="600" ht="11.4" customHeight="1">
      <c r="A600" s="55" t="n"/>
      <c r="B600" s="483" t="n"/>
      <c r="C600" s="55" t="n"/>
      <c r="D600" s="55" t="n"/>
      <c r="E600" s="55" t="n"/>
      <c r="F600" s="55" t="n"/>
      <c r="G600" s="69" t="n"/>
      <c r="H600" s="69" t="n"/>
      <c r="I600" s="55" t="n"/>
      <c r="J600" s="55" t="n"/>
      <c r="K600" s="55" t="n"/>
      <c r="L600" s="55">
        <f>J600-K600</f>
        <v/>
      </c>
      <c r="M600" s="55" t="n"/>
      <c r="N600" s="55">
        <f>P600+Q600+R600+S600</f>
        <v/>
      </c>
      <c r="O600" s="57">
        <f>Q600+V600+Y600+AB600+AE600+AH600+AK600+AN600+AQ600+AT600+AW600+AZ600+BC600</f>
        <v/>
      </c>
      <c r="P600" s="58" t="n"/>
      <c r="Q600" s="59">
        <f>L600-S600-R600-P600</f>
        <v/>
      </c>
      <c r="R600" s="60" t="n"/>
      <c r="S600" s="61" t="n"/>
      <c r="T600" s="55" t="n"/>
      <c r="U600" s="55" t="n"/>
      <c r="V600" s="55" t="n"/>
      <c r="W600" s="55" t="n"/>
      <c r="X600" s="55" t="n"/>
      <c r="Y600" s="55" t="n"/>
      <c r="Z600" s="55" t="n"/>
      <c r="AA600" s="55" t="n"/>
      <c r="AB600" s="55" t="n"/>
      <c r="AC600" s="55" t="n"/>
      <c r="AD600" s="55" t="n"/>
      <c r="AE600" s="55" t="n"/>
      <c r="AF600" s="55" t="n"/>
      <c r="AG600" s="55" t="n"/>
      <c r="AH600" s="55" t="n"/>
      <c r="AI600" s="55" t="n"/>
      <c r="AJ600" s="55" t="n"/>
      <c r="AK600" s="55" t="n"/>
      <c r="AL600" s="55" t="n"/>
      <c r="AM600" s="55" t="n"/>
      <c r="AN600" s="55" t="n"/>
      <c r="AO600" s="55" t="n"/>
      <c r="AP600" s="55" t="n"/>
      <c r="AQ600" s="55" t="n"/>
      <c r="AR600" s="55" t="n"/>
      <c r="AS600" s="55" t="n"/>
      <c r="AT600" s="55" t="n"/>
      <c r="AU600" s="55" t="n"/>
      <c r="AV600" s="55" t="n"/>
      <c r="AW600" s="55" t="n"/>
      <c r="AX600" s="55" t="n"/>
      <c r="AY600" s="55" t="n"/>
      <c r="AZ600" s="55" t="n"/>
      <c r="BA600" s="55" t="n"/>
      <c r="BB600" s="55" t="n"/>
      <c r="BC600" s="55" t="n"/>
    </row>
    <row r="601" ht="11.4" customHeight="1">
      <c r="A601" s="55" t="n"/>
      <c r="B601" s="483" t="n"/>
      <c r="C601" s="55" t="n"/>
      <c r="D601" s="55" t="n"/>
      <c r="E601" s="55" t="n"/>
      <c r="F601" s="55" t="n"/>
      <c r="G601" s="69" t="n"/>
      <c r="H601" s="69" t="n"/>
      <c r="I601" s="55" t="n"/>
      <c r="J601" s="55" t="n"/>
      <c r="K601" s="55" t="n"/>
      <c r="L601" s="55">
        <f>J601-K601</f>
        <v/>
      </c>
      <c r="M601" s="55" t="n"/>
      <c r="N601" s="55">
        <f>P601+Q601+R601+S601</f>
        <v/>
      </c>
      <c r="O601" s="57">
        <f>Q601+V601+Y601+AB601+AE601+AH601+AK601+AN601+AQ601+AT601+AW601+AZ601+BC601</f>
        <v/>
      </c>
      <c r="P601" s="58" t="n"/>
      <c r="Q601" s="59">
        <f>L601-S601-R601-P601</f>
        <v/>
      </c>
      <c r="R601" s="60" t="n"/>
      <c r="S601" s="61" t="n"/>
      <c r="T601" s="55" t="n"/>
      <c r="U601" s="55" t="n"/>
      <c r="V601" s="55" t="n"/>
      <c r="W601" s="55" t="n"/>
      <c r="X601" s="55" t="n"/>
      <c r="Y601" s="55" t="n"/>
      <c r="Z601" s="55" t="n"/>
      <c r="AA601" s="55" t="n"/>
      <c r="AB601" s="55" t="n"/>
      <c r="AC601" s="55" t="n"/>
      <c r="AD601" s="55" t="n"/>
      <c r="AE601" s="55" t="n"/>
      <c r="AF601" s="55" t="n"/>
      <c r="AG601" s="55" t="n"/>
      <c r="AH601" s="55" t="n"/>
      <c r="AI601" s="55" t="n"/>
      <c r="AJ601" s="55" t="n"/>
      <c r="AK601" s="55" t="n"/>
      <c r="AL601" s="55" t="n"/>
      <c r="AM601" s="55" t="n"/>
      <c r="AN601" s="55" t="n"/>
      <c r="AO601" s="55" t="n"/>
      <c r="AP601" s="55" t="n"/>
      <c r="AQ601" s="55" t="n"/>
      <c r="AR601" s="55" t="n"/>
      <c r="AS601" s="55" t="n"/>
      <c r="AT601" s="55" t="n"/>
      <c r="AU601" s="55" t="n"/>
      <c r="AV601" s="55" t="n"/>
      <c r="AW601" s="55" t="n"/>
      <c r="AX601" s="55" t="n"/>
      <c r="AY601" s="55" t="n"/>
      <c r="AZ601" s="55" t="n"/>
      <c r="BA601" s="55" t="n"/>
      <c r="BB601" s="55" t="n"/>
      <c r="BC601" s="55" t="n"/>
    </row>
    <row r="602" ht="11.4" customHeight="1">
      <c r="A602" s="55" t="n"/>
      <c r="B602" s="483" t="n"/>
      <c r="C602" s="55" t="n"/>
      <c r="D602" s="55" t="n"/>
      <c r="E602" s="55" t="n"/>
      <c r="F602" s="55" t="n"/>
      <c r="G602" s="69" t="n"/>
      <c r="H602" s="69" t="n"/>
      <c r="I602" s="55" t="n"/>
      <c r="J602" s="55" t="n"/>
      <c r="K602" s="55" t="n"/>
      <c r="L602" s="55">
        <f>J602-K602</f>
        <v/>
      </c>
      <c r="M602" s="55" t="n"/>
      <c r="N602" s="55">
        <f>P602+Q602+R602+S602</f>
        <v/>
      </c>
      <c r="O602" s="57">
        <f>Q602+V602+Y602+AB602+AE602+AH602+AK602+AN602+AQ602+AT602+AW602+AZ602+BC602</f>
        <v/>
      </c>
      <c r="P602" s="58" t="n"/>
      <c r="Q602" s="59">
        <f>L602-S602-R602-P602</f>
        <v/>
      </c>
      <c r="R602" s="60" t="n"/>
      <c r="S602" s="61" t="n"/>
      <c r="T602" s="55" t="n"/>
      <c r="U602" s="55" t="n"/>
      <c r="V602" s="55" t="n"/>
      <c r="W602" s="55" t="n"/>
      <c r="X602" s="55" t="n"/>
      <c r="Y602" s="55" t="n"/>
      <c r="Z602" s="55" t="n"/>
      <c r="AA602" s="55" t="n"/>
      <c r="AB602" s="55" t="n"/>
      <c r="AC602" s="55" t="n"/>
      <c r="AD602" s="55" t="n"/>
      <c r="AE602" s="55" t="n"/>
      <c r="AF602" s="55" t="n"/>
      <c r="AG602" s="55" t="n"/>
      <c r="AH602" s="55" t="n"/>
      <c r="AI602" s="55" t="n"/>
      <c r="AJ602" s="55" t="n"/>
      <c r="AK602" s="55" t="n"/>
      <c r="AL602" s="55" t="n"/>
      <c r="AM602" s="55" t="n"/>
      <c r="AN602" s="55" t="n"/>
      <c r="AO602" s="55" t="n"/>
      <c r="AP602" s="55" t="n"/>
      <c r="AQ602" s="55" t="n"/>
      <c r="AR602" s="55" t="n"/>
      <c r="AS602" s="55" t="n"/>
      <c r="AT602" s="55" t="n"/>
      <c r="AU602" s="55" t="n"/>
      <c r="AV602" s="55" t="n"/>
      <c r="AW602" s="55" t="n"/>
      <c r="AX602" s="55" t="n"/>
      <c r="AY602" s="55" t="n"/>
      <c r="AZ602" s="55" t="n"/>
      <c r="BA602" s="55" t="n"/>
      <c r="BB602" s="55" t="n"/>
      <c r="BC602" s="55" t="n"/>
    </row>
    <row r="603" ht="11.4" customHeight="1">
      <c r="A603" s="55" t="n"/>
      <c r="B603" s="483" t="n"/>
      <c r="C603" s="55" t="n"/>
      <c r="D603" s="55" t="n"/>
      <c r="E603" s="55" t="n"/>
      <c r="F603" s="55" t="n"/>
      <c r="G603" s="69" t="n"/>
      <c r="H603" s="69" t="n"/>
      <c r="I603" s="55" t="n"/>
      <c r="J603" s="55" t="n"/>
      <c r="K603" s="55" t="n"/>
      <c r="L603" s="55">
        <f>J603-K603</f>
        <v/>
      </c>
      <c r="M603" s="55" t="n"/>
      <c r="N603" s="55">
        <f>P603+Q603+R603+S603</f>
        <v/>
      </c>
      <c r="O603" s="57">
        <f>Q603+V603+Y603+AB603+AE603+AH603+AK603+AN603+AQ603+AT603+AW603+AZ603+BC603</f>
        <v/>
      </c>
      <c r="P603" s="58" t="n"/>
      <c r="Q603" s="59">
        <f>L603-S603-R603-P603</f>
        <v/>
      </c>
      <c r="R603" s="60" t="n"/>
      <c r="S603" s="61" t="n"/>
      <c r="T603" s="55" t="n"/>
      <c r="U603" s="55" t="n"/>
      <c r="V603" s="55" t="n"/>
      <c r="W603" s="55" t="n"/>
      <c r="X603" s="55" t="n"/>
      <c r="Y603" s="55" t="n"/>
      <c r="Z603" s="55" t="n"/>
      <c r="AA603" s="55" t="n"/>
      <c r="AB603" s="55" t="n"/>
      <c r="AC603" s="55" t="n"/>
      <c r="AD603" s="55" t="n"/>
      <c r="AE603" s="55" t="n"/>
      <c r="AF603" s="55" t="n"/>
      <c r="AG603" s="55" t="n"/>
      <c r="AH603" s="55" t="n"/>
      <c r="AI603" s="55" t="n"/>
      <c r="AJ603" s="55" t="n"/>
      <c r="AK603" s="55" t="n"/>
      <c r="AL603" s="55" t="n"/>
      <c r="AM603" s="55" t="n"/>
      <c r="AN603" s="55" t="n"/>
      <c r="AO603" s="55" t="n"/>
      <c r="AP603" s="55" t="n"/>
      <c r="AQ603" s="55" t="n"/>
      <c r="AR603" s="55" t="n"/>
      <c r="AS603" s="55" t="n"/>
      <c r="AT603" s="55" t="n"/>
      <c r="AU603" s="55" t="n"/>
      <c r="AV603" s="55" t="n"/>
      <c r="AW603" s="55" t="n"/>
      <c r="AX603" s="55" t="n"/>
      <c r="AY603" s="55" t="n"/>
      <c r="AZ603" s="55" t="n"/>
      <c r="BA603" s="55" t="n"/>
      <c r="BB603" s="55" t="n"/>
      <c r="BC603" s="55" t="n"/>
    </row>
    <row r="604" ht="11.4" customHeight="1">
      <c r="A604" s="55" t="n"/>
      <c r="B604" s="483" t="n"/>
      <c r="C604" s="55" t="n"/>
      <c r="D604" s="55" t="n"/>
      <c r="E604" s="55" t="n"/>
      <c r="F604" s="55" t="n"/>
      <c r="G604" s="69" t="n"/>
      <c r="H604" s="69" t="n"/>
      <c r="I604" s="55" t="n"/>
      <c r="J604" s="55" t="n"/>
      <c r="K604" s="55" t="n"/>
      <c r="L604" s="55">
        <f>J604-K604</f>
        <v/>
      </c>
      <c r="M604" s="55" t="n"/>
      <c r="N604" s="55">
        <f>P604+Q604+R604+S604</f>
        <v/>
      </c>
      <c r="O604" s="57">
        <f>Q604+V604+Y604+AB604+AE604+AH604+AK604+AN604+AQ604+AT604+AW604+AZ604+BC604</f>
        <v/>
      </c>
      <c r="P604" s="58" t="n"/>
      <c r="Q604" s="59">
        <f>L604-S604-R604-P604</f>
        <v/>
      </c>
      <c r="R604" s="60" t="n"/>
      <c r="S604" s="61" t="n"/>
      <c r="T604" s="55" t="n"/>
      <c r="U604" s="55" t="n"/>
      <c r="V604" s="55" t="n"/>
      <c r="W604" s="55" t="n"/>
      <c r="X604" s="55" t="n"/>
      <c r="Y604" s="55" t="n"/>
      <c r="Z604" s="55" t="n"/>
      <c r="AA604" s="55" t="n"/>
      <c r="AB604" s="55" t="n"/>
      <c r="AC604" s="55" t="n"/>
      <c r="AD604" s="55" t="n"/>
      <c r="AE604" s="55" t="n"/>
      <c r="AF604" s="55" t="n"/>
      <c r="AG604" s="55" t="n"/>
      <c r="AH604" s="55" t="n"/>
      <c r="AI604" s="55" t="n"/>
      <c r="AJ604" s="55" t="n"/>
      <c r="AK604" s="55" t="n"/>
      <c r="AL604" s="55" t="n"/>
      <c r="AM604" s="55" t="n"/>
      <c r="AN604" s="55" t="n"/>
      <c r="AO604" s="55" t="n"/>
      <c r="AP604" s="55" t="n"/>
      <c r="AQ604" s="55" t="n"/>
      <c r="AR604" s="55" t="n"/>
      <c r="AS604" s="55" t="n"/>
      <c r="AT604" s="55" t="n"/>
      <c r="AU604" s="55" t="n"/>
      <c r="AV604" s="55" t="n"/>
      <c r="AW604" s="55" t="n"/>
      <c r="AX604" s="55" t="n"/>
      <c r="AY604" s="55" t="n"/>
      <c r="AZ604" s="55" t="n"/>
      <c r="BA604" s="55" t="n"/>
      <c r="BB604" s="55" t="n"/>
      <c r="BC604" s="55" t="n"/>
    </row>
    <row r="605" ht="11.4" customHeight="1">
      <c r="A605" s="55" t="n"/>
      <c r="B605" s="483" t="n"/>
      <c r="C605" s="55" t="n"/>
      <c r="D605" s="55" t="n"/>
      <c r="E605" s="55" t="n"/>
      <c r="F605" s="55" t="n"/>
      <c r="G605" s="69" t="n"/>
      <c r="H605" s="69" t="n"/>
      <c r="I605" s="55" t="n"/>
      <c r="J605" s="55" t="n"/>
      <c r="K605" s="55" t="n"/>
      <c r="L605" s="55">
        <f>J605-K605</f>
        <v/>
      </c>
      <c r="M605" s="55" t="n"/>
      <c r="N605" s="55">
        <f>P605+Q605+R605+S605</f>
        <v/>
      </c>
      <c r="O605" s="57">
        <f>Q605+V605+Y605+AB605+AE605+AH605+AK605+AN605+AQ605+AT605+AW605+AZ605+BC605</f>
        <v/>
      </c>
      <c r="P605" s="58" t="n"/>
      <c r="Q605" s="59">
        <f>L605-S605-R605-P605</f>
        <v/>
      </c>
      <c r="R605" s="60" t="n"/>
      <c r="S605" s="61" t="n"/>
      <c r="T605" s="55" t="n"/>
      <c r="U605" s="55" t="n"/>
      <c r="V605" s="55" t="n"/>
      <c r="W605" s="55" t="n"/>
      <c r="X605" s="55" t="n"/>
      <c r="Y605" s="55" t="n"/>
      <c r="Z605" s="55" t="n"/>
      <c r="AA605" s="55" t="n"/>
      <c r="AB605" s="55" t="n"/>
      <c r="AC605" s="55" t="n"/>
      <c r="AD605" s="55" t="n"/>
      <c r="AE605" s="55" t="n"/>
      <c r="AF605" s="55" t="n"/>
      <c r="AG605" s="55" t="n"/>
      <c r="AH605" s="55" t="n"/>
      <c r="AI605" s="55" t="n"/>
      <c r="AJ605" s="55" t="n"/>
      <c r="AK605" s="55" t="n"/>
      <c r="AL605" s="55" t="n"/>
      <c r="AM605" s="55" t="n"/>
      <c r="AN605" s="55" t="n"/>
      <c r="AO605" s="55" t="n"/>
      <c r="AP605" s="55" t="n"/>
      <c r="AQ605" s="55" t="n"/>
      <c r="AR605" s="55" t="n"/>
      <c r="AS605" s="55" t="n"/>
      <c r="AT605" s="55" t="n"/>
      <c r="AU605" s="55" t="n"/>
      <c r="AV605" s="55" t="n"/>
      <c r="AW605" s="55" t="n"/>
      <c r="AX605" s="55" t="n"/>
      <c r="AY605" s="55" t="n"/>
      <c r="AZ605" s="55" t="n"/>
      <c r="BA605" s="55" t="n"/>
      <c r="BB605" s="55" t="n"/>
      <c r="BC605" s="55" t="n"/>
    </row>
    <row r="606" ht="11.4" customHeight="1">
      <c r="A606" s="55" t="n"/>
      <c r="B606" s="483" t="n"/>
      <c r="C606" s="55" t="n"/>
      <c r="D606" s="55" t="n"/>
      <c r="E606" s="55" t="n"/>
      <c r="F606" s="55" t="n"/>
      <c r="G606" s="69" t="n"/>
      <c r="H606" s="69" t="n"/>
      <c r="I606" s="55" t="n"/>
      <c r="J606" s="55" t="n"/>
      <c r="K606" s="55" t="n"/>
      <c r="L606" s="55">
        <f>J606-K606</f>
        <v/>
      </c>
      <c r="M606" s="55" t="n"/>
      <c r="N606" s="55">
        <f>P606+Q606+R606+S606</f>
        <v/>
      </c>
      <c r="O606" s="57">
        <f>Q606+V606+Y606+AB606+AE606+AH606+AK606+AN606+AQ606+AT606+AW606+AZ606+BC606</f>
        <v/>
      </c>
      <c r="P606" s="58" t="n"/>
      <c r="Q606" s="59">
        <f>L606-S606-R606-P606</f>
        <v/>
      </c>
      <c r="R606" s="60" t="n"/>
      <c r="S606" s="61" t="n"/>
      <c r="T606" s="55" t="n"/>
      <c r="U606" s="55" t="n"/>
      <c r="V606" s="55" t="n"/>
      <c r="W606" s="55" t="n"/>
      <c r="X606" s="55" t="n"/>
      <c r="Y606" s="55" t="n"/>
      <c r="Z606" s="55" t="n"/>
      <c r="AA606" s="55" t="n"/>
      <c r="AB606" s="55" t="n"/>
      <c r="AC606" s="55" t="n"/>
      <c r="AD606" s="55" t="n"/>
      <c r="AE606" s="55" t="n"/>
      <c r="AF606" s="55" t="n"/>
      <c r="AG606" s="55" t="n"/>
      <c r="AH606" s="55" t="n"/>
      <c r="AI606" s="55" t="n"/>
      <c r="AJ606" s="55" t="n"/>
      <c r="AK606" s="55" t="n"/>
      <c r="AL606" s="55" t="n"/>
      <c r="AM606" s="55" t="n"/>
      <c r="AN606" s="55" t="n"/>
      <c r="AO606" s="55" t="n"/>
      <c r="AP606" s="55" t="n"/>
      <c r="AQ606" s="55" t="n"/>
      <c r="AR606" s="55" t="n"/>
      <c r="AS606" s="55" t="n"/>
      <c r="AT606" s="55" t="n"/>
      <c r="AU606" s="55" t="n"/>
      <c r="AV606" s="55" t="n"/>
      <c r="AW606" s="55" t="n"/>
      <c r="AX606" s="55" t="n"/>
      <c r="AY606" s="55" t="n"/>
      <c r="AZ606" s="55" t="n"/>
      <c r="BA606" s="55" t="n"/>
      <c r="BB606" s="55" t="n"/>
      <c r="BC606" s="55" t="n"/>
    </row>
    <row r="607" ht="11.4" customHeight="1">
      <c r="A607" s="55" t="n"/>
      <c r="B607" s="483" t="n"/>
      <c r="C607" s="55" t="n"/>
      <c r="D607" s="55" t="n"/>
      <c r="E607" s="55" t="n"/>
      <c r="F607" s="55" t="n"/>
      <c r="G607" s="69" t="n"/>
      <c r="H607" s="69" t="n"/>
      <c r="I607" s="55" t="n"/>
      <c r="J607" s="55" t="n"/>
      <c r="K607" s="55" t="n"/>
      <c r="L607" s="55">
        <f>J607-K607</f>
        <v/>
      </c>
      <c r="M607" s="55" t="n"/>
      <c r="N607" s="55">
        <f>P607+Q607+R607+S607</f>
        <v/>
      </c>
      <c r="O607" s="57">
        <f>Q607+V607+Y607+AB607+AE607+AH607+AK607+AN607+AQ607+AT607+AW607+AZ607+BC607</f>
        <v/>
      </c>
      <c r="P607" s="58" t="n"/>
      <c r="Q607" s="59">
        <f>L607-S607-R607-P607</f>
        <v/>
      </c>
      <c r="R607" s="60" t="n"/>
      <c r="S607" s="61" t="n"/>
      <c r="T607" s="55" t="n"/>
      <c r="U607" s="55" t="n"/>
      <c r="V607" s="55" t="n"/>
      <c r="W607" s="55" t="n"/>
      <c r="X607" s="55" t="n"/>
      <c r="Y607" s="55" t="n"/>
      <c r="Z607" s="55" t="n"/>
      <c r="AA607" s="55" t="n"/>
      <c r="AB607" s="55" t="n"/>
      <c r="AC607" s="55" t="n"/>
      <c r="AD607" s="55" t="n"/>
      <c r="AE607" s="55" t="n"/>
      <c r="AF607" s="55" t="n"/>
      <c r="AG607" s="55" t="n"/>
      <c r="AH607" s="55" t="n"/>
      <c r="AI607" s="55" t="n"/>
      <c r="AJ607" s="55" t="n"/>
      <c r="AK607" s="55" t="n"/>
      <c r="AL607" s="55" t="n"/>
      <c r="AM607" s="55" t="n"/>
      <c r="AN607" s="55" t="n"/>
      <c r="AO607" s="55" t="n"/>
      <c r="AP607" s="55" t="n"/>
      <c r="AQ607" s="55" t="n"/>
      <c r="AR607" s="55" t="n"/>
      <c r="AS607" s="55" t="n"/>
      <c r="AT607" s="55" t="n"/>
      <c r="AU607" s="55" t="n"/>
      <c r="AV607" s="55" t="n"/>
      <c r="AW607" s="55" t="n"/>
      <c r="AX607" s="55" t="n"/>
      <c r="AY607" s="55" t="n"/>
      <c r="AZ607" s="55" t="n"/>
      <c r="BA607" s="55" t="n"/>
      <c r="BB607" s="55" t="n"/>
      <c r="BC607" s="55" t="n"/>
    </row>
    <row r="608" ht="11.4" customHeight="1">
      <c r="A608" s="55" t="n"/>
      <c r="B608" s="483" t="n"/>
      <c r="C608" s="55" t="n"/>
      <c r="D608" s="55" t="n"/>
      <c r="E608" s="55" t="n"/>
      <c r="F608" s="55" t="n"/>
      <c r="G608" s="69" t="n"/>
      <c r="H608" s="69" t="n"/>
      <c r="I608" s="55" t="n"/>
      <c r="J608" s="55" t="n"/>
      <c r="K608" s="55" t="n"/>
      <c r="L608" s="55">
        <f>J608-K608</f>
        <v/>
      </c>
      <c r="M608" s="55" t="n"/>
      <c r="N608" s="55">
        <f>P608+Q608+R608+S608</f>
        <v/>
      </c>
      <c r="O608" s="57">
        <f>Q608+V608+Y608+AB608+AE608+AH608+AK608+AN608+AQ608+AT608+AW608+AZ608+BC608</f>
        <v/>
      </c>
      <c r="P608" s="58" t="n"/>
      <c r="Q608" s="59">
        <f>L608-S608-R608-P608</f>
        <v/>
      </c>
      <c r="R608" s="60" t="n"/>
      <c r="S608" s="61" t="n"/>
      <c r="T608" s="55" t="n"/>
      <c r="U608" s="55" t="n"/>
      <c r="V608" s="55" t="n"/>
      <c r="W608" s="55" t="n"/>
      <c r="X608" s="55" t="n"/>
      <c r="Y608" s="55" t="n"/>
      <c r="Z608" s="55" t="n"/>
      <c r="AA608" s="55" t="n"/>
      <c r="AB608" s="55" t="n"/>
      <c r="AC608" s="55" t="n"/>
      <c r="AD608" s="55" t="n"/>
      <c r="AE608" s="55" t="n"/>
      <c r="AF608" s="55" t="n"/>
      <c r="AG608" s="55" t="n"/>
      <c r="AH608" s="55" t="n"/>
      <c r="AI608" s="55" t="n"/>
      <c r="AJ608" s="55" t="n"/>
      <c r="AK608" s="55" t="n"/>
      <c r="AL608" s="55" t="n"/>
      <c r="AM608" s="55" t="n"/>
      <c r="AN608" s="55" t="n"/>
      <c r="AO608" s="55" t="n"/>
      <c r="AP608" s="55" t="n"/>
      <c r="AQ608" s="55" t="n"/>
      <c r="AR608" s="55" t="n"/>
      <c r="AS608" s="55" t="n"/>
      <c r="AT608" s="55" t="n"/>
      <c r="AU608" s="55" t="n"/>
      <c r="AV608" s="55" t="n"/>
      <c r="AW608" s="55" t="n"/>
      <c r="AX608" s="55" t="n"/>
      <c r="AY608" s="55" t="n"/>
      <c r="AZ608" s="55" t="n"/>
      <c r="BA608" s="55" t="n"/>
      <c r="BB608" s="55" t="n"/>
      <c r="BC608" s="55" t="n"/>
    </row>
    <row r="609" ht="11.4" customHeight="1">
      <c r="A609" s="55" t="n"/>
      <c r="B609" s="483" t="n"/>
      <c r="C609" s="55" t="n"/>
      <c r="D609" s="55" t="n"/>
      <c r="E609" s="55" t="n"/>
      <c r="F609" s="55" t="n"/>
      <c r="G609" s="69" t="n"/>
      <c r="H609" s="69" t="n"/>
      <c r="I609" s="55" t="n"/>
      <c r="J609" s="55" t="n"/>
      <c r="K609" s="55" t="n"/>
      <c r="L609" s="55">
        <f>J609-K609</f>
        <v/>
      </c>
      <c r="M609" s="55" t="n"/>
      <c r="N609" s="55">
        <f>P609+Q609+R609+S609</f>
        <v/>
      </c>
      <c r="O609" s="57">
        <f>Q609+V609+Y609+AB609+AE609+AH609+AK609+AN609+AQ609+AT609+AW609+AZ609+BC609</f>
        <v/>
      </c>
      <c r="P609" s="58" t="n"/>
      <c r="Q609" s="59">
        <f>L609-S609-R609-P609</f>
        <v/>
      </c>
      <c r="R609" s="60" t="n"/>
      <c r="S609" s="61" t="n"/>
      <c r="T609" s="55" t="n"/>
      <c r="U609" s="55" t="n"/>
      <c r="V609" s="55" t="n"/>
      <c r="W609" s="55" t="n"/>
      <c r="X609" s="55" t="n"/>
      <c r="Y609" s="55" t="n"/>
      <c r="Z609" s="55" t="n"/>
      <c r="AA609" s="55" t="n"/>
      <c r="AB609" s="55" t="n"/>
      <c r="AC609" s="55" t="n"/>
      <c r="AD609" s="55" t="n"/>
      <c r="AE609" s="55" t="n"/>
      <c r="AF609" s="55" t="n"/>
      <c r="AG609" s="55" t="n"/>
      <c r="AH609" s="55" t="n"/>
      <c r="AI609" s="55" t="n"/>
      <c r="AJ609" s="55" t="n"/>
      <c r="AK609" s="55" t="n"/>
      <c r="AL609" s="55" t="n"/>
      <c r="AM609" s="55" t="n"/>
      <c r="AN609" s="55" t="n"/>
      <c r="AO609" s="55" t="n"/>
      <c r="AP609" s="55" t="n"/>
      <c r="AQ609" s="55" t="n"/>
      <c r="AR609" s="55" t="n"/>
      <c r="AS609" s="55" t="n"/>
      <c r="AT609" s="55" t="n"/>
      <c r="AU609" s="55" t="n"/>
      <c r="AV609" s="55" t="n"/>
      <c r="AW609" s="55" t="n"/>
      <c r="AX609" s="55" t="n"/>
      <c r="AY609" s="55" t="n"/>
      <c r="AZ609" s="55" t="n"/>
      <c r="BA609" s="55" t="n"/>
      <c r="BB609" s="55" t="n"/>
      <c r="BC609" s="55" t="n"/>
    </row>
    <row r="610" ht="11.4" customHeight="1">
      <c r="A610" s="55" t="n"/>
      <c r="B610" s="483" t="n"/>
      <c r="C610" s="55" t="n"/>
      <c r="D610" s="55" t="n"/>
      <c r="E610" s="55" t="n"/>
      <c r="F610" s="55" t="n"/>
      <c r="G610" s="69" t="n"/>
      <c r="H610" s="69" t="n"/>
      <c r="I610" s="55" t="n"/>
      <c r="J610" s="55" t="n"/>
      <c r="K610" s="55" t="n"/>
      <c r="L610" s="55">
        <f>J610-K610</f>
        <v/>
      </c>
      <c r="M610" s="55" t="n"/>
      <c r="N610" s="55">
        <f>P610+Q610+R610+S610</f>
        <v/>
      </c>
      <c r="O610" s="57">
        <f>Q610+V610+Y610+AB610+AE610+AH610+AK610+AN610+AQ610+AT610+AW610+AZ610+BC610</f>
        <v/>
      </c>
      <c r="P610" s="58" t="n"/>
      <c r="Q610" s="59">
        <f>L610-S610-R610-P610</f>
        <v/>
      </c>
      <c r="R610" s="60" t="n"/>
      <c r="S610" s="61" t="n"/>
      <c r="T610" s="55" t="n"/>
      <c r="U610" s="55" t="n"/>
      <c r="V610" s="55" t="n"/>
      <c r="W610" s="55" t="n"/>
      <c r="X610" s="55" t="n"/>
      <c r="Y610" s="55" t="n"/>
      <c r="Z610" s="55" t="n"/>
      <c r="AA610" s="55" t="n"/>
      <c r="AB610" s="55" t="n"/>
      <c r="AC610" s="55" t="n"/>
      <c r="AD610" s="55" t="n"/>
      <c r="AE610" s="55" t="n"/>
      <c r="AF610" s="55" t="n"/>
      <c r="AG610" s="55" t="n"/>
      <c r="AH610" s="55" t="n"/>
      <c r="AI610" s="55" t="n"/>
      <c r="AJ610" s="55" t="n"/>
      <c r="AK610" s="55" t="n"/>
      <c r="AL610" s="55" t="n"/>
      <c r="AM610" s="55" t="n"/>
      <c r="AN610" s="55" t="n"/>
      <c r="AO610" s="55" t="n"/>
      <c r="AP610" s="55" t="n"/>
      <c r="AQ610" s="55" t="n"/>
      <c r="AR610" s="55" t="n"/>
      <c r="AS610" s="55" t="n"/>
      <c r="AT610" s="55" t="n"/>
      <c r="AU610" s="55" t="n"/>
      <c r="AV610" s="55" t="n"/>
      <c r="AW610" s="55" t="n"/>
      <c r="AX610" s="55" t="n"/>
      <c r="AY610" s="55" t="n"/>
      <c r="AZ610" s="55" t="n"/>
      <c r="BA610" s="55" t="n"/>
      <c r="BB610" s="55" t="n"/>
      <c r="BC610" s="55" t="n"/>
    </row>
    <row r="611" ht="11.4" customHeight="1">
      <c r="A611" s="55" t="n"/>
      <c r="B611" s="483" t="n"/>
      <c r="C611" s="55" t="n"/>
      <c r="D611" s="55" t="n"/>
      <c r="E611" s="55" t="n"/>
      <c r="F611" s="55" t="n"/>
      <c r="G611" s="69" t="n"/>
      <c r="H611" s="69" t="n"/>
      <c r="I611" s="55" t="n"/>
      <c r="J611" s="55" t="n"/>
      <c r="K611" s="55" t="n"/>
      <c r="L611" s="55">
        <f>J611-K611</f>
        <v/>
      </c>
      <c r="M611" s="55" t="n"/>
      <c r="N611" s="55">
        <f>P611+Q611+R611+S611</f>
        <v/>
      </c>
      <c r="O611" s="57">
        <f>Q611+V611+Y611+AB611+AE611+AH611+AK611+AN611+AQ611+AT611+AW611+AZ611+BC611</f>
        <v/>
      </c>
      <c r="P611" s="58" t="n"/>
      <c r="Q611" s="59">
        <f>L611-S611-R611-P611</f>
        <v/>
      </c>
      <c r="R611" s="60" t="n"/>
      <c r="S611" s="61" t="n"/>
      <c r="T611" s="55" t="n"/>
      <c r="U611" s="55" t="n"/>
      <c r="V611" s="55" t="n"/>
      <c r="W611" s="55" t="n"/>
      <c r="X611" s="55" t="n"/>
      <c r="Y611" s="55" t="n"/>
      <c r="Z611" s="55" t="n"/>
      <c r="AA611" s="55" t="n"/>
      <c r="AB611" s="55" t="n"/>
      <c r="AC611" s="55" t="n"/>
      <c r="AD611" s="55" t="n"/>
      <c r="AE611" s="55" t="n"/>
      <c r="AF611" s="55" t="n"/>
      <c r="AG611" s="55" t="n"/>
      <c r="AH611" s="55" t="n"/>
      <c r="AI611" s="55" t="n"/>
      <c r="AJ611" s="55" t="n"/>
      <c r="AK611" s="55" t="n"/>
      <c r="AL611" s="55" t="n"/>
      <c r="AM611" s="55" t="n"/>
      <c r="AN611" s="55" t="n"/>
      <c r="AO611" s="55" t="n"/>
      <c r="AP611" s="55" t="n"/>
      <c r="AQ611" s="55" t="n"/>
      <c r="AR611" s="55" t="n"/>
      <c r="AS611" s="55" t="n"/>
      <c r="AT611" s="55" t="n"/>
      <c r="AU611" s="55" t="n"/>
      <c r="AV611" s="55" t="n"/>
      <c r="AW611" s="55" t="n"/>
      <c r="AX611" s="55" t="n"/>
      <c r="AY611" s="55" t="n"/>
      <c r="AZ611" s="55" t="n"/>
      <c r="BA611" s="55" t="n"/>
      <c r="BB611" s="55" t="n"/>
      <c r="BC611" s="55" t="n"/>
    </row>
    <row r="612" ht="11.4" customHeight="1">
      <c r="A612" s="55" t="n"/>
      <c r="B612" s="483" t="n"/>
      <c r="C612" s="55" t="n"/>
      <c r="D612" s="55" t="n"/>
      <c r="E612" s="55" t="n"/>
      <c r="F612" s="55" t="n"/>
      <c r="G612" s="69" t="n"/>
      <c r="H612" s="69" t="n"/>
      <c r="I612" s="55" t="n"/>
      <c r="J612" s="55" t="n"/>
      <c r="K612" s="55" t="n"/>
      <c r="L612" s="55">
        <f>J612-K612</f>
        <v/>
      </c>
      <c r="M612" s="55" t="n"/>
      <c r="N612" s="55">
        <f>P612+Q612+R612+S612</f>
        <v/>
      </c>
      <c r="O612" s="57">
        <f>Q612+V612+Y612+AB612+AE612+AH612+AK612+AN612+AQ612+AT612+AW612+AZ612+BC612</f>
        <v/>
      </c>
      <c r="P612" s="58" t="n"/>
      <c r="Q612" s="59">
        <f>L612-S612-R612-P612</f>
        <v/>
      </c>
      <c r="R612" s="60" t="n"/>
      <c r="S612" s="61" t="n"/>
      <c r="T612" s="55" t="n"/>
      <c r="U612" s="55" t="n"/>
      <c r="V612" s="55" t="n"/>
      <c r="W612" s="55" t="n"/>
      <c r="X612" s="55" t="n"/>
      <c r="Y612" s="55" t="n"/>
      <c r="Z612" s="55" t="n"/>
      <c r="AA612" s="55" t="n"/>
      <c r="AB612" s="55" t="n"/>
      <c r="AC612" s="55" t="n"/>
      <c r="AD612" s="55" t="n"/>
      <c r="AE612" s="55" t="n"/>
      <c r="AF612" s="55" t="n"/>
      <c r="AG612" s="55" t="n"/>
      <c r="AH612" s="55" t="n"/>
      <c r="AI612" s="55" t="n"/>
      <c r="AJ612" s="55" t="n"/>
      <c r="AK612" s="55" t="n"/>
      <c r="AL612" s="55" t="n"/>
      <c r="AM612" s="55" t="n"/>
      <c r="AN612" s="55" t="n"/>
      <c r="AO612" s="55" t="n"/>
      <c r="AP612" s="55" t="n"/>
      <c r="AQ612" s="55" t="n"/>
      <c r="AR612" s="55" t="n"/>
      <c r="AS612" s="55" t="n"/>
      <c r="AT612" s="55" t="n"/>
      <c r="AU612" s="55" t="n"/>
      <c r="AV612" s="55" t="n"/>
      <c r="AW612" s="55" t="n"/>
      <c r="AX612" s="55" t="n"/>
      <c r="AY612" s="55" t="n"/>
      <c r="AZ612" s="55" t="n"/>
      <c r="BA612" s="55" t="n"/>
      <c r="BB612" s="55" t="n"/>
      <c r="BC612" s="55" t="n"/>
    </row>
    <row r="613" ht="11.4" customHeight="1">
      <c r="A613" s="55" t="n"/>
      <c r="B613" s="483" t="n"/>
      <c r="C613" s="55" t="n"/>
      <c r="D613" s="55" t="n"/>
      <c r="E613" s="55" t="n"/>
      <c r="F613" s="55" t="n"/>
      <c r="G613" s="69" t="n"/>
      <c r="H613" s="69" t="n"/>
      <c r="I613" s="55" t="n"/>
      <c r="J613" s="55" t="n"/>
      <c r="K613" s="55" t="n"/>
      <c r="L613" s="55">
        <f>J613-K613</f>
        <v/>
      </c>
      <c r="M613" s="55" t="n"/>
      <c r="N613" s="55">
        <f>P613+Q613+R613+S613</f>
        <v/>
      </c>
      <c r="O613" s="57">
        <f>Q613+V613+Y613+AB613+AE613+AH613+AK613+AN613+AQ613+AT613+AW613+AZ613+BC613</f>
        <v/>
      </c>
      <c r="P613" s="58" t="n"/>
      <c r="Q613" s="59">
        <f>L613-S613-R613-P613</f>
        <v/>
      </c>
      <c r="R613" s="60" t="n"/>
      <c r="S613" s="61" t="n"/>
      <c r="T613" s="55" t="n"/>
      <c r="U613" s="55" t="n"/>
      <c r="V613" s="55" t="n"/>
      <c r="W613" s="55" t="n"/>
      <c r="X613" s="55" t="n"/>
      <c r="Y613" s="55" t="n"/>
      <c r="Z613" s="55" t="n"/>
      <c r="AA613" s="55" t="n"/>
      <c r="AB613" s="55" t="n"/>
      <c r="AC613" s="55" t="n"/>
      <c r="AD613" s="55" t="n"/>
      <c r="AE613" s="55" t="n"/>
      <c r="AF613" s="55" t="n"/>
      <c r="AG613" s="55" t="n"/>
      <c r="AH613" s="55" t="n"/>
      <c r="AI613" s="55" t="n"/>
      <c r="AJ613" s="55" t="n"/>
      <c r="AK613" s="55" t="n"/>
      <c r="AL613" s="55" t="n"/>
      <c r="AM613" s="55" t="n"/>
      <c r="AN613" s="55" t="n"/>
      <c r="AO613" s="55" t="n"/>
      <c r="AP613" s="55" t="n"/>
      <c r="AQ613" s="55" t="n"/>
      <c r="AR613" s="55" t="n"/>
      <c r="AS613" s="55" t="n"/>
      <c r="AT613" s="55" t="n"/>
      <c r="AU613" s="55" t="n"/>
      <c r="AV613" s="55" t="n"/>
      <c r="AW613" s="55" t="n"/>
      <c r="AX613" s="55" t="n"/>
      <c r="AY613" s="55" t="n"/>
      <c r="AZ613" s="55" t="n"/>
      <c r="BA613" s="55" t="n"/>
      <c r="BB613" s="55" t="n"/>
      <c r="BC613" s="55" t="n"/>
    </row>
    <row r="614" ht="11.4" customHeight="1">
      <c r="A614" s="55" t="n"/>
      <c r="B614" s="483" t="n"/>
      <c r="C614" s="55" t="n"/>
      <c r="D614" s="55" t="n"/>
      <c r="E614" s="55" t="n"/>
      <c r="F614" s="55" t="n"/>
      <c r="G614" s="69" t="n"/>
      <c r="H614" s="69" t="n"/>
      <c r="I614" s="55" t="n"/>
      <c r="J614" s="55" t="n"/>
      <c r="K614" s="55" t="n"/>
      <c r="L614" s="55">
        <f>J614-K614</f>
        <v/>
      </c>
      <c r="M614" s="55" t="n"/>
      <c r="N614" s="55">
        <f>P614+Q614+R614+S614</f>
        <v/>
      </c>
      <c r="O614" s="57">
        <f>Q614+V614+Y614+AB614+AE614+AH614+AK614+AN614+AQ614+AT614+AW614+AZ614+BC614</f>
        <v/>
      </c>
      <c r="P614" s="58" t="n"/>
      <c r="Q614" s="59">
        <f>L614-S614-R614-P614</f>
        <v/>
      </c>
      <c r="R614" s="60" t="n"/>
      <c r="S614" s="61" t="n"/>
      <c r="T614" s="55" t="n"/>
      <c r="U614" s="55" t="n"/>
      <c r="V614" s="55" t="n"/>
      <c r="W614" s="55" t="n"/>
      <c r="X614" s="55" t="n"/>
      <c r="Y614" s="55" t="n"/>
      <c r="Z614" s="55" t="n"/>
      <c r="AA614" s="55" t="n"/>
      <c r="AB614" s="55" t="n"/>
      <c r="AC614" s="55" t="n"/>
      <c r="AD614" s="55" t="n"/>
      <c r="AE614" s="55" t="n"/>
      <c r="AF614" s="55" t="n"/>
      <c r="AG614" s="55" t="n"/>
      <c r="AH614" s="55" t="n"/>
      <c r="AI614" s="55" t="n"/>
      <c r="AJ614" s="55" t="n"/>
      <c r="AK614" s="55" t="n"/>
      <c r="AL614" s="55" t="n"/>
      <c r="AM614" s="55" t="n"/>
      <c r="AN614" s="55" t="n"/>
      <c r="AO614" s="55" t="n"/>
      <c r="AP614" s="55" t="n"/>
      <c r="AQ614" s="55" t="n"/>
      <c r="AR614" s="55" t="n"/>
      <c r="AS614" s="55" t="n"/>
      <c r="AT614" s="55" t="n"/>
      <c r="AU614" s="55" t="n"/>
      <c r="AV614" s="55" t="n"/>
      <c r="AW614" s="55" t="n"/>
      <c r="AX614" s="55" t="n"/>
      <c r="AY614" s="55" t="n"/>
      <c r="AZ614" s="55" t="n"/>
      <c r="BA614" s="55" t="n"/>
      <c r="BB614" s="55" t="n"/>
      <c r="BC614" s="55" t="n"/>
    </row>
    <row r="615" ht="11.4" customHeight="1">
      <c r="A615" s="55" t="n"/>
      <c r="B615" s="483" t="n"/>
      <c r="C615" s="55" t="n"/>
      <c r="D615" s="55" t="n"/>
      <c r="E615" s="55" t="n"/>
      <c r="F615" s="55" t="n"/>
      <c r="G615" s="69" t="n"/>
      <c r="H615" s="69" t="n"/>
      <c r="I615" s="55" t="n"/>
      <c r="J615" s="55" t="n"/>
      <c r="K615" s="55" t="n"/>
      <c r="L615" s="55">
        <f>J615-K615</f>
        <v/>
      </c>
      <c r="M615" s="55" t="n"/>
      <c r="N615" s="55">
        <f>P615+Q615+R615+S615</f>
        <v/>
      </c>
      <c r="O615" s="57">
        <f>Q615+V615+Y615+AB615+AE615+AH615+AK615+AN615+AQ615+AT615+AW615+AZ615+BC615</f>
        <v/>
      </c>
      <c r="P615" s="58" t="n"/>
      <c r="Q615" s="59">
        <f>L615-S615-R615-P615</f>
        <v/>
      </c>
      <c r="R615" s="60" t="n"/>
      <c r="S615" s="61" t="n"/>
      <c r="T615" s="55" t="n"/>
      <c r="U615" s="55" t="n"/>
      <c r="V615" s="55" t="n"/>
      <c r="W615" s="55" t="n"/>
      <c r="X615" s="55" t="n"/>
      <c r="Y615" s="55" t="n"/>
      <c r="Z615" s="55" t="n"/>
      <c r="AA615" s="55" t="n"/>
      <c r="AB615" s="55" t="n"/>
      <c r="AC615" s="55" t="n"/>
      <c r="AD615" s="55" t="n"/>
      <c r="AE615" s="55" t="n"/>
      <c r="AF615" s="55" t="n"/>
      <c r="AG615" s="55" t="n"/>
      <c r="AH615" s="55" t="n"/>
      <c r="AI615" s="55" t="n"/>
      <c r="AJ615" s="55" t="n"/>
      <c r="AK615" s="55" t="n"/>
      <c r="AL615" s="55" t="n"/>
      <c r="AM615" s="55" t="n"/>
      <c r="AN615" s="55" t="n"/>
      <c r="AO615" s="55" t="n"/>
      <c r="AP615" s="55" t="n"/>
      <c r="AQ615" s="55" t="n"/>
      <c r="AR615" s="55" t="n"/>
      <c r="AS615" s="55" t="n"/>
      <c r="AT615" s="55" t="n"/>
      <c r="AU615" s="55" t="n"/>
      <c r="AV615" s="55" t="n"/>
      <c r="AW615" s="55" t="n"/>
      <c r="AX615" s="55" t="n"/>
      <c r="AY615" s="55" t="n"/>
      <c r="AZ615" s="55" t="n"/>
      <c r="BA615" s="55" t="n"/>
      <c r="BB615" s="55" t="n"/>
      <c r="BC615" s="55" t="n"/>
    </row>
    <row r="616" ht="11.4" customHeight="1">
      <c r="A616" s="55" t="n"/>
      <c r="B616" s="483" t="n"/>
      <c r="C616" s="55" t="n"/>
      <c r="D616" s="55" t="n"/>
      <c r="E616" s="55" t="n"/>
      <c r="F616" s="55" t="n"/>
      <c r="G616" s="69" t="n"/>
      <c r="H616" s="69" t="n"/>
      <c r="I616" s="55" t="n"/>
      <c r="J616" s="55" t="n"/>
      <c r="K616" s="55" t="n"/>
      <c r="L616" s="55">
        <f>J616-K616</f>
        <v/>
      </c>
      <c r="M616" s="55" t="n"/>
      <c r="N616" s="55">
        <f>P616+Q616+R616+S616</f>
        <v/>
      </c>
      <c r="O616" s="57">
        <f>Q616+V616+Y616+AB616+AE616+AH616+AK616+AN616+AQ616+AT616+AW616+AZ616+BC616</f>
        <v/>
      </c>
      <c r="P616" s="58" t="n"/>
      <c r="Q616" s="59">
        <f>L616-S616-R616-P616</f>
        <v/>
      </c>
      <c r="R616" s="60" t="n"/>
      <c r="S616" s="61" t="n"/>
      <c r="T616" s="55" t="n"/>
      <c r="U616" s="55" t="n"/>
      <c r="V616" s="55" t="n"/>
      <c r="W616" s="55" t="n"/>
      <c r="X616" s="55" t="n"/>
      <c r="Y616" s="55" t="n"/>
      <c r="Z616" s="55" t="n"/>
      <c r="AA616" s="55" t="n"/>
      <c r="AB616" s="55" t="n"/>
      <c r="AC616" s="55" t="n"/>
      <c r="AD616" s="55" t="n"/>
      <c r="AE616" s="55" t="n"/>
      <c r="AF616" s="55" t="n"/>
      <c r="AG616" s="55" t="n"/>
      <c r="AH616" s="55" t="n"/>
      <c r="AI616" s="55" t="n"/>
      <c r="AJ616" s="55" t="n"/>
      <c r="AK616" s="55" t="n"/>
      <c r="AL616" s="55" t="n"/>
      <c r="AM616" s="55" t="n"/>
      <c r="AN616" s="55" t="n"/>
      <c r="AO616" s="55" t="n"/>
      <c r="AP616" s="55" t="n"/>
      <c r="AQ616" s="55" t="n"/>
      <c r="AR616" s="55" t="n"/>
      <c r="AS616" s="55" t="n"/>
      <c r="AT616" s="55" t="n"/>
      <c r="AU616" s="55" t="n"/>
      <c r="AV616" s="55" t="n"/>
      <c r="AW616" s="55" t="n"/>
      <c r="AX616" s="55" t="n"/>
      <c r="AY616" s="55" t="n"/>
      <c r="AZ616" s="55" t="n"/>
      <c r="BA616" s="55" t="n"/>
      <c r="BB616" s="55" t="n"/>
      <c r="BC616" s="55" t="n"/>
    </row>
    <row r="617" ht="11.4" customHeight="1">
      <c r="A617" s="55" t="n"/>
      <c r="B617" s="483" t="n"/>
      <c r="C617" s="55" t="n"/>
      <c r="D617" s="55" t="n"/>
      <c r="E617" s="55" t="n"/>
      <c r="F617" s="55" t="n"/>
      <c r="G617" s="69" t="n"/>
      <c r="H617" s="69" t="n"/>
      <c r="I617" s="55" t="n"/>
      <c r="J617" s="55" t="n"/>
      <c r="K617" s="55" t="n"/>
      <c r="L617" s="55">
        <f>J617-K617</f>
        <v/>
      </c>
      <c r="M617" s="55" t="n"/>
      <c r="N617" s="55">
        <f>P617+Q617+R617+S617</f>
        <v/>
      </c>
      <c r="O617" s="57">
        <f>Q617+V617+Y617+AB617+AE617+AH617+AK617+AN617+AQ617+AT617+AW617+AZ617+BC617</f>
        <v/>
      </c>
      <c r="P617" s="58" t="n"/>
      <c r="Q617" s="59">
        <f>L617-S617-R617-P617</f>
        <v/>
      </c>
      <c r="R617" s="60" t="n"/>
      <c r="S617" s="61" t="n"/>
      <c r="T617" s="55" t="n"/>
      <c r="U617" s="55" t="n"/>
      <c r="V617" s="55" t="n"/>
      <c r="W617" s="55" t="n"/>
      <c r="X617" s="55" t="n"/>
      <c r="Y617" s="55" t="n"/>
      <c r="Z617" s="55" t="n"/>
      <c r="AA617" s="55" t="n"/>
      <c r="AB617" s="55" t="n"/>
      <c r="AC617" s="55" t="n"/>
      <c r="AD617" s="55" t="n"/>
      <c r="AE617" s="55" t="n"/>
      <c r="AF617" s="55" t="n"/>
      <c r="AG617" s="55" t="n"/>
      <c r="AH617" s="55" t="n"/>
      <c r="AI617" s="55" t="n"/>
      <c r="AJ617" s="55" t="n"/>
      <c r="AK617" s="55" t="n"/>
      <c r="AL617" s="55" t="n"/>
      <c r="AM617" s="55" t="n"/>
      <c r="AN617" s="55" t="n"/>
      <c r="AO617" s="55" t="n"/>
      <c r="AP617" s="55" t="n"/>
      <c r="AQ617" s="55" t="n"/>
      <c r="AR617" s="55" t="n"/>
      <c r="AS617" s="55" t="n"/>
      <c r="AT617" s="55" t="n"/>
      <c r="AU617" s="55" t="n"/>
      <c r="AV617" s="55" t="n"/>
      <c r="AW617" s="55" t="n"/>
      <c r="AX617" s="55" t="n"/>
      <c r="AY617" s="55" t="n"/>
      <c r="AZ617" s="55" t="n"/>
      <c r="BA617" s="55" t="n"/>
      <c r="BB617" s="55" t="n"/>
      <c r="BC617" s="55" t="n"/>
    </row>
    <row r="618" ht="11.4" customHeight="1">
      <c r="A618" s="55" t="n"/>
      <c r="B618" s="483" t="n"/>
      <c r="C618" s="55" t="n"/>
      <c r="D618" s="55" t="n"/>
      <c r="E618" s="55" t="n"/>
      <c r="F618" s="55" t="n"/>
      <c r="G618" s="69" t="n"/>
      <c r="H618" s="69" t="n"/>
      <c r="I618" s="55" t="n"/>
      <c r="J618" s="55" t="n"/>
      <c r="K618" s="55" t="n"/>
      <c r="L618" s="55">
        <f>J618-K618</f>
        <v/>
      </c>
      <c r="M618" s="55" t="n"/>
      <c r="N618" s="55">
        <f>P618+Q618+R618+S618</f>
        <v/>
      </c>
      <c r="O618" s="57">
        <f>Q618+V618+Y618+AB618+AE618+AH618+AK618+AN618+AQ618+AT618+AW618+AZ618+BC618</f>
        <v/>
      </c>
      <c r="P618" s="58" t="n"/>
      <c r="Q618" s="59">
        <f>L618-S618-R618-P618</f>
        <v/>
      </c>
      <c r="R618" s="60" t="n"/>
      <c r="S618" s="61" t="n"/>
      <c r="T618" s="55" t="n"/>
      <c r="U618" s="55" t="n"/>
      <c r="V618" s="55" t="n"/>
      <c r="W618" s="55" t="n"/>
      <c r="X618" s="55" t="n"/>
      <c r="Y618" s="55" t="n"/>
      <c r="Z618" s="55" t="n"/>
      <c r="AA618" s="55" t="n"/>
      <c r="AB618" s="55" t="n"/>
      <c r="AC618" s="55" t="n"/>
      <c r="AD618" s="55" t="n"/>
      <c r="AE618" s="55" t="n"/>
      <c r="AF618" s="55" t="n"/>
      <c r="AG618" s="55" t="n"/>
      <c r="AH618" s="55" t="n"/>
      <c r="AI618" s="55" t="n"/>
      <c r="AJ618" s="55" t="n"/>
      <c r="AK618" s="55" t="n"/>
      <c r="AL618" s="55" t="n"/>
      <c r="AM618" s="55" t="n"/>
      <c r="AN618" s="55" t="n"/>
      <c r="AO618" s="55" t="n"/>
      <c r="AP618" s="55" t="n"/>
      <c r="AQ618" s="55" t="n"/>
      <c r="AR618" s="55" t="n"/>
      <c r="AS618" s="55" t="n"/>
      <c r="AT618" s="55" t="n"/>
      <c r="AU618" s="55" t="n"/>
      <c r="AV618" s="55" t="n"/>
      <c r="AW618" s="55" t="n"/>
      <c r="AX618" s="55" t="n"/>
      <c r="AY618" s="55" t="n"/>
      <c r="AZ618" s="55" t="n"/>
      <c r="BA618" s="55" t="n"/>
      <c r="BB618" s="55" t="n"/>
      <c r="BC618" s="55" t="n"/>
    </row>
    <row r="619" ht="11.4" customHeight="1">
      <c r="A619" s="55" t="n"/>
      <c r="B619" s="483" t="n"/>
      <c r="C619" s="55" t="n"/>
      <c r="D619" s="55" t="n"/>
      <c r="E619" s="55" t="n"/>
      <c r="F619" s="55" t="n"/>
      <c r="G619" s="69" t="n"/>
      <c r="H619" s="69" t="n"/>
      <c r="I619" s="55" t="n"/>
      <c r="J619" s="55" t="n"/>
      <c r="K619" s="55" t="n"/>
      <c r="L619" s="55">
        <f>J619-K619</f>
        <v/>
      </c>
      <c r="M619" s="55" t="n"/>
      <c r="N619" s="55">
        <f>P619+Q619+R619+S619</f>
        <v/>
      </c>
      <c r="O619" s="57">
        <f>Q619+V619+Y619+AB619+AE619+AH619+AK619+AN619+AQ619+AT619+AW619+AZ619+BC619</f>
        <v/>
      </c>
      <c r="P619" s="58" t="n"/>
      <c r="Q619" s="59">
        <f>L619-S619-R619-P619</f>
        <v/>
      </c>
      <c r="R619" s="60" t="n"/>
      <c r="S619" s="61" t="n"/>
      <c r="T619" s="55" t="n"/>
      <c r="U619" s="55" t="n"/>
      <c r="V619" s="55" t="n"/>
      <c r="W619" s="55" t="n"/>
      <c r="X619" s="55" t="n"/>
      <c r="Y619" s="55" t="n"/>
      <c r="Z619" s="55" t="n"/>
      <c r="AA619" s="55" t="n"/>
      <c r="AB619" s="55" t="n"/>
      <c r="AC619" s="55" t="n"/>
      <c r="AD619" s="55" t="n"/>
      <c r="AE619" s="55" t="n"/>
      <c r="AF619" s="55" t="n"/>
      <c r="AG619" s="55" t="n"/>
      <c r="AH619" s="55" t="n"/>
      <c r="AI619" s="55" t="n"/>
      <c r="AJ619" s="55" t="n"/>
      <c r="AK619" s="55" t="n"/>
      <c r="AL619" s="55" t="n"/>
      <c r="AM619" s="55" t="n"/>
      <c r="AN619" s="55" t="n"/>
      <c r="AO619" s="55" t="n"/>
      <c r="AP619" s="55" t="n"/>
      <c r="AQ619" s="55" t="n"/>
      <c r="AR619" s="55" t="n"/>
      <c r="AS619" s="55" t="n"/>
      <c r="AT619" s="55" t="n"/>
      <c r="AU619" s="55" t="n"/>
      <c r="AV619" s="55" t="n"/>
      <c r="AW619" s="55" t="n"/>
      <c r="AX619" s="55" t="n"/>
      <c r="AY619" s="55" t="n"/>
      <c r="AZ619" s="55" t="n"/>
      <c r="BA619" s="55" t="n"/>
      <c r="BB619" s="55" t="n"/>
      <c r="BC619" s="55" t="n"/>
    </row>
    <row r="620" ht="11.4" customHeight="1">
      <c r="A620" s="55" t="n"/>
      <c r="B620" s="483" t="n"/>
      <c r="C620" s="55" t="n"/>
      <c r="D620" s="55" t="n"/>
      <c r="E620" s="55" t="n"/>
      <c r="F620" s="55" t="n"/>
      <c r="G620" s="69" t="n"/>
      <c r="H620" s="69" t="n"/>
      <c r="I620" s="55" t="n"/>
      <c r="J620" s="55" t="n"/>
      <c r="K620" s="55" t="n"/>
      <c r="L620" s="55">
        <f>J620-K620</f>
        <v/>
      </c>
      <c r="M620" s="55" t="n"/>
      <c r="N620" s="55">
        <f>P620+Q620+R620+S620</f>
        <v/>
      </c>
      <c r="O620" s="57">
        <f>Q620+V620+Y620+AB620+AE620+AH620+AK620+AN620+AQ620+AT620+AW620+AZ620+BC620</f>
        <v/>
      </c>
      <c r="P620" s="58" t="n"/>
      <c r="Q620" s="59">
        <f>L620-S620-R620-P620</f>
        <v/>
      </c>
      <c r="R620" s="60" t="n"/>
      <c r="S620" s="61" t="n"/>
      <c r="T620" s="55" t="n"/>
      <c r="U620" s="55" t="n"/>
      <c r="V620" s="55" t="n"/>
      <c r="W620" s="55" t="n"/>
      <c r="X620" s="55" t="n"/>
      <c r="Y620" s="55" t="n"/>
      <c r="Z620" s="55" t="n"/>
      <c r="AA620" s="55" t="n"/>
      <c r="AB620" s="55" t="n"/>
      <c r="AC620" s="55" t="n"/>
      <c r="AD620" s="55" t="n"/>
      <c r="AE620" s="55" t="n"/>
      <c r="AF620" s="55" t="n"/>
      <c r="AG620" s="55" t="n"/>
      <c r="AH620" s="55" t="n"/>
      <c r="AI620" s="55" t="n"/>
      <c r="AJ620" s="55" t="n"/>
      <c r="AK620" s="55" t="n"/>
      <c r="AL620" s="55" t="n"/>
      <c r="AM620" s="55" t="n"/>
      <c r="AN620" s="55" t="n"/>
      <c r="AO620" s="55" t="n"/>
      <c r="AP620" s="55" t="n"/>
      <c r="AQ620" s="55" t="n"/>
      <c r="AR620" s="55" t="n"/>
      <c r="AS620" s="55" t="n"/>
      <c r="AT620" s="55" t="n"/>
      <c r="AU620" s="55" t="n"/>
      <c r="AV620" s="55" t="n"/>
      <c r="AW620" s="55" t="n"/>
      <c r="AX620" s="55" t="n"/>
      <c r="AY620" s="55" t="n"/>
      <c r="AZ620" s="55" t="n"/>
      <c r="BA620" s="55" t="n"/>
      <c r="BB620" s="55" t="n"/>
      <c r="BC620" s="55" t="n"/>
    </row>
    <row r="621" ht="11.4" customHeight="1">
      <c r="A621" s="55" t="n"/>
      <c r="B621" s="483" t="n"/>
      <c r="C621" s="55" t="n"/>
      <c r="D621" s="55" t="n"/>
      <c r="E621" s="55" t="n"/>
      <c r="F621" s="55" t="n"/>
      <c r="G621" s="69" t="n"/>
      <c r="H621" s="69" t="n"/>
      <c r="I621" s="55" t="n"/>
      <c r="J621" s="55" t="n"/>
      <c r="K621" s="55" t="n"/>
      <c r="L621" s="55">
        <f>J621-K621</f>
        <v/>
      </c>
      <c r="M621" s="55" t="n"/>
      <c r="N621" s="55">
        <f>P621+Q621+R621+S621</f>
        <v/>
      </c>
      <c r="O621" s="57">
        <f>Q621+V621+Y621+AB621+AE621+AH621+AK621+AN621+AQ621+AT621+AW621+AZ621+BC621</f>
        <v/>
      </c>
      <c r="P621" s="58" t="n"/>
      <c r="Q621" s="59">
        <f>L621-S621-R621-P621</f>
        <v/>
      </c>
      <c r="R621" s="60" t="n"/>
      <c r="S621" s="61" t="n"/>
      <c r="T621" s="55" t="n"/>
      <c r="U621" s="55" t="n"/>
      <c r="V621" s="55" t="n"/>
      <c r="W621" s="55" t="n"/>
      <c r="X621" s="55" t="n"/>
      <c r="Y621" s="55" t="n"/>
      <c r="Z621" s="55" t="n"/>
      <c r="AA621" s="55" t="n"/>
      <c r="AB621" s="55" t="n"/>
      <c r="AC621" s="55" t="n"/>
      <c r="AD621" s="55" t="n"/>
      <c r="AE621" s="55" t="n"/>
      <c r="AF621" s="55" t="n"/>
      <c r="AG621" s="55" t="n"/>
      <c r="AH621" s="55" t="n"/>
      <c r="AI621" s="55" t="n"/>
      <c r="AJ621" s="55" t="n"/>
      <c r="AK621" s="55" t="n"/>
      <c r="AL621" s="55" t="n"/>
      <c r="AM621" s="55" t="n"/>
      <c r="AN621" s="55" t="n"/>
      <c r="AO621" s="55" t="n"/>
      <c r="AP621" s="55" t="n"/>
      <c r="AQ621" s="55" t="n"/>
      <c r="AR621" s="55" t="n"/>
      <c r="AS621" s="55" t="n"/>
      <c r="AT621" s="55" t="n"/>
      <c r="AU621" s="55" t="n"/>
      <c r="AV621" s="55" t="n"/>
      <c r="AW621" s="55" t="n"/>
      <c r="AX621" s="55" t="n"/>
      <c r="AY621" s="55" t="n"/>
      <c r="AZ621" s="55" t="n"/>
      <c r="BA621" s="55" t="n"/>
      <c r="BB621" s="55" t="n"/>
      <c r="BC621" s="55" t="n"/>
    </row>
    <row r="622" ht="11.4" customHeight="1">
      <c r="A622" s="55" t="n"/>
      <c r="B622" s="483" t="n"/>
      <c r="C622" s="55" t="n"/>
      <c r="D622" s="55" t="n"/>
      <c r="E622" s="55" t="n"/>
      <c r="F622" s="55" t="n"/>
      <c r="G622" s="69" t="n"/>
      <c r="H622" s="69" t="n"/>
      <c r="I622" s="55" t="n"/>
      <c r="J622" s="55" t="n"/>
      <c r="K622" s="55" t="n"/>
      <c r="L622" s="55">
        <f>J622-K622</f>
        <v/>
      </c>
      <c r="M622" s="55" t="n"/>
      <c r="N622" s="55">
        <f>P622+Q622+R622+S622</f>
        <v/>
      </c>
      <c r="O622" s="57">
        <f>Q622+V622+Y622+AB622+AE622+AH622+AK622+AN622+AQ622+AT622+AW622+AZ622+BC622</f>
        <v/>
      </c>
      <c r="P622" s="58" t="n"/>
      <c r="Q622" s="59">
        <f>L622-S622-R622-P622</f>
        <v/>
      </c>
      <c r="R622" s="60" t="n"/>
      <c r="S622" s="61" t="n"/>
      <c r="T622" s="55" t="n"/>
      <c r="U622" s="55" t="n"/>
      <c r="V622" s="55" t="n"/>
      <c r="W622" s="55" t="n"/>
      <c r="X622" s="55" t="n"/>
      <c r="Y622" s="55" t="n"/>
      <c r="Z622" s="55" t="n"/>
      <c r="AA622" s="55" t="n"/>
      <c r="AB622" s="55" t="n"/>
      <c r="AC622" s="55" t="n"/>
      <c r="AD622" s="55" t="n"/>
      <c r="AE622" s="55" t="n"/>
      <c r="AF622" s="55" t="n"/>
      <c r="AG622" s="55" t="n"/>
      <c r="AH622" s="55" t="n"/>
      <c r="AI622" s="55" t="n"/>
      <c r="AJ622" s="55" t="n"/>
      <c r="AK622" s="55" t="n"/>
      <c r="AL622" s="55" t="n"/>
      <c r="AM622" s="55" t="n"/>
      <c r="AN622" s="55" t="n"/>
      <c r="AO622" s="55" t="n"/>
      <c r="AP622" s="55" t="n"/>
      <c r="AQ622" s="55" t="n"/>
      <c r="AR622" s="55" t="n"/>
      <c r="AS622" s="55" t="n"/>
      <c r="AT622" s="55" t="n"/>
      <c r="AU622" s="55" t="n"/>
      <c r="AV622" s="55" t="n"/>
      <c r="AW622" s="55" t="n"/>
      <c r="AX622" s="55" t="n"/>
      <c r="AY622" s="55" t="n"/>
      <c r="AZ622" s="55" t="n"/>
      <c r="BA622" s="55" t="n"/>
      <c r="BB622" s="55" t="n"/>
      <c r="BC622" s="55" t="n"/>
    </row>
    <row r="623" ht="11.4" customHeight="1">
      <c r="A623" s="55" t="n"/>
      <c r="B623" s="483" t="n"/>
      <c r="C623" s="55" t="n"/>
      <c r="D623" s="55" t="n"/>
      <c r="E623" s="55" t="n"/>
      <c r="F623" s="55" t="n"/>
      <c r="G623" s="69" t="n"/>
      <c r="H623" s="69" t="n"/>
      <c r="I623" s="55" t="n"/>
      <c r="J623" s="55" t="n"/>
      <c r="K623" s="55" t="n"/>
      <c r="L623" s="55">
        <f>J623-K623</f>
        <v/>
      </c>
      <c r="M623" s="55" t="n"/>
      <c r="N623" s="55">
        <f>P623+Q623+R623+S623</f>
        <v/>
      </c>
      <c r="O623" s="57">
        <f>Q623+V623+Y623+AB623+AE623+AH623+AK623+AN623+AQ623+AT623+AW623+AZ623+BC623</f>
        <v/>
      </c>
      <c r="P623" s="58" t="n"/>
      <c r="Q623" s="59">
        <f>L623-S623-R623-P623</f>
        <v/>
      </c>
      <c r="R623" s="60" t="n"/>
      <c r="S623" s="61" t="n"/>
      <c r="T623" s="55" t="n"/>
      <c r="U623" s="55" t="n"/>
      <c r="V623" s="55" t="n"/>
      <c r="W623" s="55" t="n"/>
      <c r="X623" s="55" t="n"/>
      <c r="Y623" s="55" t="n"/>
      <c r="Z623" s="55" t="n"/>
      <c r="AA623" s="55" t="n"/>
      <c r="AB623" s="55" t="n"/>
      <c r="AC623" s="55" t="n"/>
      <c r="AD623" s="55" t="n"/>
      <c r="AE623" s="55" t="n"/>
      <c r="AF623" s="55" t="n"/>
      <c r="AG623" s="55" t="n"/>
      <c r="AH623" s="55" t="n"/>
      <c r="AI623" s="55" t="n"/>
      <c r="AJ623" s="55" t="n"/>
      <c r="AK623" s="55" t="n"/>
      <c r="AL623" s="55" t="n"/>
      <c r="AM623" s="55" t="n"/>
      <c r="AN623" s="55" t="n"/>
      <c r="AO623" s="55" t="n"/>
      <c r="AP623" s="55" t="n"/>
      <c r="AQ623" s="55" t="n"/>
      <c r="AR623" s="55" t="n"/>
      <c r="AS623" s="55" t="n"/>
      <c r="AT623" s="55" t="n"/>
      <c r="AU623" s="55" t="n"/>
      <c r="AV623" s="55" t="n"/>
      <c r="AW623" s="55" t="n"/>
      <c r="AX623" s="55" t="n"/>
      <c r="AY623" s="55" t="n"/>
      <c r="AZ623" s="55" t="n"/>
      <c r="BA623" s="55" t="n"/>
      <c r="BB623" s="55" t="n"/>
      <c r="BC623" s="55" t="n"/>
    </row>
    <row r="624" ht="11.4" customHeight="1">
      <c r="A624" s="55" t="n"/>
      <c r="B624" s="483" t="n"/>
      <c r="C624" s="55" t="n"/>
      <c r="D624" s="55" t="n"/>
      <c r="E624" s="55" t="n"/>
      <c r="F624" s="55" t="n"/>
      <c r="G624" s="69" t="n"/>
      <c r="H624" s="69" t="n"/>
      <c r="I624" s="55" t="n"/>
      <c r="J624" s="55" t="n"/>
      <c r="K624" s="55" t="n"/>
      <c r="L624" s="55">
        <f>J624-K624</f>
        <v/>
      </c>
      <c r="M624" s="55" t="n"/>
      <c r="N624" s="55">
        <f>P624+Q624+R624+S624</f>
        <v/>
      </c>
      <c r="O624" s="57">
        <f>Q624+V624+Y624+AB624+AE624+AH624+AK624+AN624+AQ624+AT624+AW624+AZ624+BC624</f>
        <v/>
      </c>
      <c r="P624" s="58" t="n"/>
      <c r="Q624" s="59">
        <f>L624-S624-R624-P624</f>
        <v/>
      </c>
      <c r="R624" s="60" t="n"/>
      <c r="S624" s="61" t="n"/>
      <c r="T624" s="55" t="n"/>
      <c r="U624" s="55" t="n"/>
      <c r="V624" s="55" t="n"/>
      <c r="W624" s="55" t="n"/>
      <c r="X624" s="55" t="n"/>
      <c r="Y624" s="55" t="n"/>
      <c r="Z624" s="55" t="n"/>
      <c r="AA624" s="55" t="n"/>
      <c r="AB624" s="55" t="n"/>
      <c r="AC624" s="55" t="n"/>
      <c r="AD624" s="55" t="n"/>
      <c r="AE624" s="55" t="n"/>
      <c r="AF624" s="55" t="n"/>
      <c r="AG624" s="55" t="n"/>
      <c r="AH624" s="55" t="n"/>
      <c r="AI624" s="55" t="n"/>
      <c r="AJ624" s="55" t="n"/>
      <c r="AK624" s="55" t="n"/>
      <c r="AL624" s="55" t="n"/>
      <c r="AM624" s="55" t="n"/>
      <c r="AN624" s="55" t="n"/>
      <c r="AO624" s="55" t="n"/>
      <c r="AP624" s="55" t="n"/>
      <c r="AQ624" s="55" t="n"/>
      <c r="AR624" s="55" t="n"/>
      <c r="AS624" s="55" t="n"/>
      <c r="AT624" s="55" t="n"/>
      <c r="AU624" s="55" t="n"/>
      <c r="AV624" s="55" t="n"/>
      <c r="AW624" s="55" t="n"/>
      <c r="AX624" s="55" t="n"/>
      <c r="AY624" s="55" t="n"/>
      <c r="AZ624" s="55" t="n"/>
      <c r="BA624" s="55" t="n"/>
      <c r="BB624" s="55" t="n"/>
      <c r="BC624" s="55" t="n"/>
    </row>
    <row r="625" ht="11.4" customHeight="1">
      <c r="A625" s="55" t="n"/>
      <c r="B625" s="483" t="n"/>
      <c r="C625" s="55" t="n"/>
      <c r="D625" s="55" t="n"/>
      <c r="E625" s="55" t="n"/>
      <c r="F625" s="55" t="n"/>
      <c r="G625" s="69" t="n"/>
      <c r="H625" s="69" t="n"/>
      <c r="I625" s="55" t="n"/>
      <c r="J625" s="55" t="n"/>
      <c r="K625" s="55" t="n"/>
      <c r="L625" s="55">
        <f>J625-K625</f>
        <v/>
      </c>
      <c r="M625" s="55" t="n"/>
      <c r="N625" s="55">
        <f>P625+Q625+R625+S625</f>
        <v/>
      </c>
      <c r="O625" s="57">
        <f>Q625+V625+Y625+AB625+AE625+AH625+AK625+AN625+AQ625+AT625+AW625+AZ625+BC625</f>
        <v/>
      </c>
      <c r="P625" s="58" t="n"/>
      <c r="Q625" s="59">
        <f>L625-S625-R625-P625</f>
        <v/>
      </c>
      <c r="R625" s="60" t="n"/>
      <c r="S625" s="61" t="n"/>
      <c r="T625" s="55" t="n"/>
      <c r="U625" s="55" t="n"/>
      <c r="V625" s="55" t="n"/>
      <c r="W625" s="55" t="n"/>
      <c r="X625" s="55" t="n"/>
      <c r="Y625" s="55" t="n"/>
      <c r="Z625" s="55" t="n"/>
      <c r="AA625" s="55" t="n"/>
      <c r="AB625" s="55" t="n"/>
      <c r="AC625" s="55" t="n"/>
      <c r="AD625" s="55" t="n"/>
      <c r="AE625" s="55" t="n"/>
      <c r="AF625" s="55" t="n"/>
      <c r="AG625" s="55" t="n"/>
      <c r="AH625" s="55" t="n"/>
      <c r="AI625" s="55" t="n"/>
      <c r="AJ625" s="55" t="n"/>
      <c r="AK625" s="55" t="n"/>
      <c r="AL625" s="55" t="n"/>
      <c r="AM625" s="55" t="n"/>
      <c r="AN625" s="55" t="n"/>
      <c r="AO625" s="55" t="n"/>
      <c r="AP625" s="55" t="n"/>
      <c r="AQ625" s="55" t="n"/>
      <c r="AR625" s="55" t="n"/>
      <c r="AS625" s="55" t="n"/>
      <c r="AT625" s="55" t="n"/>
      <c r="AU625" s="55" t="n"/>
      <c r="AV625" s="55" t="n"/>
      <c r="AW625" s="55" t="n"/>
      <c r="AX625" s="55" t="n"/>
      <c r="AY625" s="55" t="n"/>
      <c r="AZ625" s="55" t="n"/>
      <c r="BA625" s="55" t="n"/>
      <c r="BB625" s="55" t="n"/>
      <c r="BC625" s="55" t="n"/>
    </row>
    <row r="626" ht="11.4" customHeight="1">
      <c r="A626" s="55" t="n"/>
      <c r="B626" s="483" t="n"/>
      <c r="C626" s="55" t="n"/>
      <c r="D626" s="55" t="n"/>
      <c r="E626" s="55" t="n"/>
      <c r="F626" s="55" t="n"/>
      <c r="G626" s="69" t="n"/>
      <c r="H626" s="69" t="n"/>
      <c r="I626" s="55" t="n"/>
      <c r="J626" s="55" t="n"/>
      <c r="K626" s="55" t="n"/>
      <c r="L626" s="55">
        <f>J626-K626</f>
        <v/>
      </c>
      <c r="M626" s="55" t="n"/>
      <c r="N626" s="55">
        <f>P626+Q626+R626+S626</f>
        <v/>
      </c>
      <c r="O626" s="57">
        <f>Q626+V626+Y626+AB626+AE626+AH626+AK626+AN626+AQ626+AT626+AW626+AZ626+BC626</f>
        <v/>
      </c>
      <c r="P626" s="58" t="n"/>
      <c r="Q626" s="59">
        <f>L626-S626-R626-P626</f>
        <v/>
      </c>
      <c r="R626" s="60" t="n"/>
      <c r="S626" s="61" t="n"/>
      <c r="T626" s="55" t="n"/>
      <c r="U626" s="55" t="n"/>
      <c r="V626" s="55" t="n"/>
      <c r="W626" s="55" t="n"/>
      <c r="X626" s="55" t="n"/>
      <c r="Y626" s="55" t="n"/>
      <c r="Z626" s="55" t="n"/>
      <c r="AA626" s="55" t="n"/>
      <c r="AB626" s="55" t="n"/>
      <c r="AC626" s="55" t="n"/>
      <c r="AD626" s="55" t="n"/>
      <c r="AE626" s="55" t="n"/>
      <c r="AF626" s="55" t="n"/>
      <c r="AG626" s="55" t="n"/>
      <c r="AH626" s="55" t="n"/>
      <c r="AI626" s="55" t="n"/>
      <c r="AJ626" s="55" t="n"/>
      <c r="AK626" s="55" t="n"/>
      <c r="AL626" s="55" t="n"/>
      <c r="AM626" s="55" t="n"/>
      <c r="AN626" s="55" t="n"/>
      <c r="AO626" s="55" t="n"/>
      <c r="AP626" s="55" t="n"/>
      <c r="AQ626" s="55" t="n"/>
      <c r="AR626" s="55" t="n"/>
      <c r="AS626" s="55" t="n"/>
      <c r="AT626" s="55" t="n"/>
      <c r="AU626" s="55" t="n"/>
      <c r="AV626" s="55" t="n"/>
      <c r="AW626" s="55" t="n"/>
      <c r="AX626" s="55" t="n"/>
      <c r="AY626" s="55" t="n"/>
      <c r="AZ626" s="55" t="n"/>
      <c r="BA626" s="55" t="n"/>
      <c r="BB626" s="55" t="n"/>
      <c r="BC626" s="55" t="n"/>
    </row>
    <row r="627" ht="11.4" customHeight="1">
      <c r="A627" s="55" t="n"/>
      <c r="B627" s="483" t="n"/>
      <c r="C627" s="55" t="n"/>
      <c r="D627" s="55" t="n"/>
      <c r="E627" s="55" t="n"/>
      <c r="F627" s="55" t="n"/>
      <c r="G627" s="69" t="n"/>
      <c r="H627" s="69" t="n"/>
      <c r="I627" s="55" t="n"/>
      <c r="J627" s="55" t="n"/>
      <c r="K627" s="55" t="n"/>
      <c r="L627" s="55">
        <f>J627-K627</f>
        <v/>
      </c>
      <c r="M627" s="55" t="n"/>
      <c r="N627" s="55">
        <f>P627+Q627+R627+S627</f>
        <v/>
      </c>
      <c r="O627" s="57">
        <f>Q627+V627+Y627+AB627+AE627+AH627+AK627+AN627+AQ627+AT627+AW627+AZ627+BC627</f>
        <v/>
      </c>
      <c r="P627" s="58" t="n"/>
      <c r="Q627" s="59">
        <f>L627-S627-R627-P627</f>
        <v/>
      </c>
      <c r="R627" s="60" t="n"/>
      <c r="S627" s="61" t="n"/>
      <c r="T627" s="55" t="n"/>
      <c r="U627" s="55" t="n"/>
      <c r="V627" s="55" t="n"/>
      <c r="W627" s="55" t="n"/>
      <c r="X627" s="55" t="n"/>
      <c r="Y627" s="55" t="n"/>
      <c r="Z627" s="55" t="n"/>
      <c r="AA627" s="55" t="n"/>
      <c r="AB627" s="55" t="n"/>
      <c r="AC627" s="55" t="n"/>
      <c r="AD627" s="55" t="n"/>
      <c r="AE627" s="55" t="n"/>
      <c r="AF627" s="55" t="n"/>
      <c r="AG627" s="55" t="n"/>
      <c r="AH627" s="55" t="n"/>
      <c r="AI627" s="55" t="n"/>
      <c r="AJ627" s="55" t="n"/>
      <c r="AK627" s="55" t="n"/>
      <c r="AL627" s="55" t="n"/>
      <c r="AM627" s="55" t="n"/>
      <c r="AN627" s="55" t="n"/>
      <c r="AO627" s="55" t="n"/>
      <c r="AP627" s="55" t="n"/>
      <c r="AQ627" s="55" t="n"/>
      <c r="AR627" s="55" t="n"/>
      <c r="AS627" s="55" t="n"/>
      <c r="AT627" s="55" t="n"/>
      <c r="AU627" s="55" t="n"/>
      <c r="AV627" s="55" t="n"/>
      <c r="AW627" s="55" t="n"/>
      <c r="AX627" s="55" t="n"/>
      <c r="AY627" s="55" t="n"/>
      <c r="AZ627" s="55" t="n"/>
      <c r="BA627" s="55" t="n"/>
      <c r="BB627" s="55" t="n"/>
      <c r="BC627" s="55" t="n"/>
    </row>
    <row r="628" ht="11.4" customHeight="1">
      <c r="A628" s="55" t="n"/>
      <c r="B628" s="483" t="n"/>
      <c r="C628" s="55" t="n"/>
      <c r="D628" s="55" t="n"/>
      <c r="E628" s="55" t="n"/>
      <c r="F628" s="55" t="n"/>
      <c r="G628" s="69" t="n"/>
      <c r="H628" s="69" t="n"/>
      <c r="I628" s="55" t="n"/>
      <c r="J628" s="55" t="n"/>
      <c r="K628" s="55" t="n"/>
      <c r="L628" s="55">
        <f>J628-K628</f>
        <v/>
      </c>
      <c r="M628" s="55" t="n"/>
      <c r="N628" s="55">
        <f>P628+Q628+R628+S628</f>
        <v/>
      </c>
      <c r="O628" s="57">
        <f>Q628+V628+Y628+AB628+AE628+AH628+AK628+AN628+AQ628+AT628+AW628+AZ628+BC628</f>
        <v/>
      </c>
      <c r="P628" s="58" t="n"/>
      <c r="Q628" s="59">
        <f>L628-S628-R628-P628</f>
        <v/>
      </c>
      <c r="R628" s="60" t="n"/>
      <c r="S628" s="61" t="n"/>
      <c r="T628" s="55" t="n"/>
      <c r="U628" s="55" t="n"/>
      <c r="V628" s="55" t="n"/>
      <c r="W628" s="55" t="n"/>
      <c r="X628" s="55" t="n"/>
      <c r="Y628" s="55" t="n"/>
      <c r="Z628" s="55" t="n"/>
      <c r="AA628" s="55" t="n"/>
      <c r="AB628" s="55" t="n"/>
      <c r="AC628" s="55" t="n"/>
      <c r="AD628" s="55" t="n"/>
      <c r="AE628" s="55" t="n"/>
      <c r="AF628" s="55" t="n"/>
      <c r="AG628" s="55" t="n"/>
      <c r="AH628" s="55" t="n"/>
      <c r="AI628" s="55" t="n"/>
      <c r="AJ628" s="55" t="n"/>
      <c r="AK628" s="55" t="n"/>
      <c r="AL628" s="55" t="n"/>
      <c r="AM628" s="55" t="n"/>
      <c r="AN628" s="55" t="n"/>
      <c r="AO628" s="55" t="n"/>
      <c r="AP628" s="55" t="n"/>
      <c r="AQ628" s="55" t="n"/>
      <c r="AR628" s="55" t="n"/>
      <c r="AS628" s="55" t="n"/>
      <c r="AT628" s="55" t="n"/>
      <c r="AU628" s="55" t="n"/>
      <c r="AV628" s="55" t="n"/>
      <c r="AW628" s="55" t="n"/>
      <c r="AX628" s="55" t="n"/>
      <c r="AY628" s="55" t="n"/>
      <c r="AZ628" s="55" t="n"/>
      <c r="BA628" s="55" t="n"/>
      <c r="BB628" s="55" t="n"/>
      <c r="BC628" s="55" t="n"/>
    </row>
    <row r="629" ht="11.4" customHeight="1">
      <c r="A629" s="55" t="n"/>
      <c r="B629" s="483" t="n"/>
      <c r="C629" s="55" t="n"/>
      <c r="D629" s="55" t="n"/>
      <c r="E629" s="55" t="n"/>
      <c r="F629" s="55" t="n"/>
      <c r="G629" s="69" t="n"/>
      <c r="H629" s="69" t="n"/>
      <c r="I629" s="55" t="n"/>
      <c r="J629" s="55" t="n"/>
      <c r="K629" s="55" t="n"/>
      <c r="L629" s="55">
        <f>J629-K629</f>
        <v/>
      </c>
      <c r="M629" s="55" t="n"/>
      <c r="N629" s="55">
        <f>P629+Q629+R629+S629</f>
        <v/>
      </c>
      <c r="O629" s="57">
        <f>Q629+V629+Y629+AB629+AE629+AH629+AK629+AN629+AQ629+AT629+AW629+AZ629+BC629</f>
        <v/>
      </c>
      <c r="P629" s="58" t="n"/>
      <c r="Q629" s="59">
        <f>L629-S629-R629-P629</f>
        <v/>
      </c>
      <c r="R629" s="60" t="n"/>
      <c r="S629" s="61" t="n"/>
      <c r="T629" s="55" t="n"/>
      <c r="U629" s="55" t="n"/>
      <c r="V629" s="55" t="n"/>
      <c r="W629" s="55" t="n"/>
      <c r="X629" s="55" t="n"/>
      <c r="Y629" s="55" t="n"/>
      <c r="Z629" s="55" t="n"/>
      <c r="AA629" s="55" t="n"/>
      <c r="AB629" s="55" t="n"/>
      <c r="AC629" s="55" t="n"/>
      <c r="AD629" s="55" t="n"/>
      <c r="AE629" s="55" t="n"/>
      <c r="AF629" s="55" t="n"/>
      <c r="AG629" s="55" t="n"/>
      <c r="AH629" s="55" t="n"/>
      <c r="AI629" s="55" t="n"/>
      <c r="AJ629" s="55" t="n"/>
      <c r="AK629" s="55" t="n"/>
      <c r="AL629" s="55" t="n"/>
      <c r="AM629" s="55" t="n"/>
      <c r="AN629" s="55" t="n"/>
      <c r="AO629" s="55" t="n"/>
      <c r="AP629" s="55" t="n"/>
      <c r="AQ629" s="55" t="n"/>
      <c r="AR629" s="55" t="n"/>
      <c r="AS629" s="55" t="n"/>
      <c r="AT629" s="55" t="n"/>
      <c r="AU629" s="55" t="n"/>
      <c r="AV629" s="55" t="n"/>
      <c r="AW629" s="55" t="n"/>
      <c r="AX629" s="55" t="n"/>
      <c r="AY629" s="55" t="n"/>
      <c r="AZ629" s="55" t="n"/>
      <c r="BA629" s="55" t="n"/>
      <c r="BB629" s="55" t="n"/>
      <c r="BC629" s="55" t="n"/>
    </row>
    <row r="630" ht="11.4" customHeight="1">
      <c r="A630" s="55" t="n"/>
      <c r="B630" s="483" t="n"/>
      <c r="C630" s="55" t="n"/>
      <c r="D630" s="55" t="n"/>
      <c r="E630" s="55" t="n"/>
      <c r="F630" s="55" t="n"/>
      <c r="G630" s="69" t="n"/>
      <c r="H630" s="69" t="n"/>
      <c r="I630" s="55" t="n"/>
      <c r="J630" s="55" t="n"/>
      <c r="K630" s="55" t="n"/>
      <c r="L630" s="55">
        <f>J630-K630</f>
        <v/>
      </c>
      <c r="M630" s="55" t="n"/>
      <c r="N630" s="55">
        <f>P630+Q630+R630+S630</f>
        <v/>
      </c>
      <c r="O630" s="57">
        <f>Q630+V630+Y630+AB630+AE630+AH630+AK630+AN630+AQ630+AT630+AW630+AZ630+BC630</f>
        <v/>
      </c>
      <c r="P630" s="58" t="n"/>
      <c r="Q630" s="59">
        <f>L630-S630-R630-P630</f>
        <v/>
      </c>
      <c r="R630" s="60" t="n"/>
      <c r="S630" s="61" t="n"/>
      <c r="T630" s="55" t="n"/>
      <c r="U630" s="55" t="n"/>
      <c r="V630" s="55" t="n"/>
      <c r="W630" s="55" t="n"/>
      <c r="X630" s="55" t="n"/>
      <c r="Y630" s="55" t="n"/>
      <c r="Z630" s="55" t="n"/>
      <c r="AA630" s="55" t="n"/>
      <c r="AB630" s="55" t="n"/>
      <c r="AC630" s="55" t="n"/>
      <c r="AD630" s="55" t="n"/>
      <c r="AE630" s="55" t="n"/>
      <c r="AF630" s="55" t="n"/>
      <c r="AG630" s="55" t="n"/>
      <c r="AH630" s="55" t="n"/>
      <c r="AI630" s="55" t="n"/>
      <c r="AJ630" s="55" t="n"/>
      <c r="AK630" s="55" t="n"/>
      <c r="AL630" s="55" t="n"/>
      <c r="AM630" s="55" t="n"/>
      <c r="AN630" s="55" t="n"/>
      <c r="AO630" s="55" t="n"/>
      <c r="AP630" s="55" t="n"/>
      <c r="AQ630" s="55" t="n"/>
      <c r="AR630" s="55" t="n"/>
      <c r="AS630" s="55" t="n"/>
      <c r="AT630" s="55" t="n"/>
      <c r="AU630" s="55" t="n"/>
      <c r="AV630" s="55" t="n"/>
      <c r="AW630" s="55" t="n"/>
      <c r="AX630" s="55" t="n"/>
      <c r="AY630" s="55" t="n"/>
      <c r="AZ630" s="55" t="n"/>
      <c r="BA630" s="55" t="n"/>
      <c r="BB630" s="55" t="n"/>
      <c r="BC630" s="55" t="n"/>
    </row>
    <row r="631" ht="11.4" customHeight="1">
      <c r="A631" s="55" t="n"/>
      <c r="B631" s="483" t="n"/>
      <c r="C631" s="55" t="n"/>
      <c r="D631" s="55" t="n"/>
      <c r="E631" s="55" t="n"/>
      <c r="F631" s="55" t="n"/>
      <c r="G631" s="69" t="n"/>
      <c r="H631" s="69" t="n"/>
      <c r="I631" s="55" t="n"/>
      <c r="J631" s="55" t="n"/>
      <c r="K631" s="55" t="n"/>
      <c r="L631" s="55">
        <f>J631-K631</f>
        <v/>
      </c>
      <c r="M631" s="55" t="n"/>
      <c r="N631" s="55">
        <f>P631+Q631+R631+S631</f>
        <v/>
      </c>
      <c r="O631" s="57">
        <f>Q631+V631+Y631+AB631+AE631+AH631+AK631+AN631+AQ631+AT631+AW631+AZ631+BC631</f>
        <v/>
      </c>
      <c r="P631" s="58" t="n"/>
      <c r="Q631" s="59">
        <f>L631-S631-R631-P631</f>
        <v/>
      </c>
      <c r="R631" s="60" t="n"/>
      <c r="S631" s="61" t="n"/>
      <c r="T631" s="55" t="n"/>
      <c r="U631" s="55" t="n"/>
      <c r="V631" s="55" t="n"/>
      <c r="W631" s="55" t="n"/>
      <c r="X631" s="55" t="n"/>
      <c r="Y631" s="55" t="n"/>
      <c r="Z631" s="55" t="n"/>
      <c r="AA631" s="55" t="n"/>
      <c r="AB631" s="55" t="n"/>
      <c r="AC631" s="55" t="n"/>
      <c r="AD631" s="55" t="n"/>
      <c r="AE631" s="55" t="n"/>
      <c r="AF631" s="55" t="n"/>
      <c r="AG631" s="55" t="n"/>
      <c r="AH631" s="55" t="n"/>
      <c r="AI631" s="55" t="n"/>
      <c r="AJ631" s="55" t="n"/>
      <c r="AK631" s="55" t="n"/>
      <c r="AL631" s="55" t="n"/>
      <c r="AM631" s="55" t="n"/>
      <c r="AN631" s="55" t="n"/>
      <c r="AO631" s="55" t="n"/>
      <c r="AP631" s="55" t="n"/>
      <c r="AQ631" s="55" t="n"/>
      <c r="AR631" s="55" t="n"/>
      <c r="AS631" s="55" t="n"/>
      <c r="AT631" s="55" t="n"/>
      <c r="AU631" s="55" t="n"/>
      <c r="AV631" s="55" t="n"/>
      <c r="AW631" s="55" t="n"/>
      <c r="AX631" s="55" t="n"/>
      <c r="AY631" s="55" t="n"/>
      <c r="AZ631" s="55" t="n"/>
      <c r="BA631" s="55" t="n"/>
      <c r="BB631" s="55" t="n"/>
      <c r="BC631" s="55" t="n"/>
    </row>
    <row r="632" ht="11.4" customHeight="1">
      <c r="A632" s="55" t="n"/>
      <c r="B632" s="483" t="n"/>
      <c r="C632" s="55" t="n"/>
      <c r="D632" s="55" t="n"/>
      <c r="E632" s="55" t="n"/>
      <c r="F632" s="55" t="n"/>
      <c r="G632" s="69" t="n"/>
      <c r="H632" s="69" t="n"/>
      <c r="I632" s="55" t="n"/>
      <c r="J632" s="55" t="n"/>
      <c r="K632" s="55" t="n"/>
      <c r="L632" s="55">
        <f>J632-K632</f>
        <v/>
      </c>
      <c r="M632" s="55" t="n"/>
      <c r="N632" s="55">
        <f>P632+Q632+R632+S632</f>
        <v/>
      </c>
      <c r="O632" s="57">
        <f>Q632+V632+Y632+AB632+AE632+AH632+AK632+AN632+AQ632+AT632+AW632+AZ632+BC632</f>
        <v/>
      </c>
      <c r="P632" s="58" t="n"/>
      <c r="Q632" s="59">
        <f>L632-S632-R632-P632</f>
        <v/>
      </c>
      <c r="R632" s="60" t="n"/>
      <c r="S632" s="61" t="n"/>
      <c r="T632" s="55" t="n"/>
      <c r="U632" s="55" t="n"/>
      <c r="V632" s="55" t="n"/>
      <c r="W632" s="55" t="n"/>
      <c r="X632" s="55" t="n"/>
      <c r="Y632" s="55" t="n"/>
      <c r="Z632" s="55" t="n"/>
      <c r="AA632" s="55" t="n"/>
      <c r="AB632" s="55" t="n"/>
      <c r="AC632" s="55" t="n"/>
      <c r="AD632" s="55" t="n"/>
      <c r="AE632" s="55" t="n"/>
      <c r="AF632" s="55" t="n"/>
      <c r="AG632" s="55" t="n"/>
      <c r="AH632" s="55" t="n"/>
      <c r="AI632" s="55" t="n"/>
      <c r="AJ632" s="55" t="n"/>
      <c r="AK632" s="55" t="n"/>
      <c r="AL632" s="55" t="n"/>
      <c r="AM632" s="55" t="n"/>
      <c r="AN632" s="55" t="n"/>
      <c r="AO632" s="55" t="n"/>
      <c r="AP632" s="55" t="n"/>
      <c r="AQ632" s="55" t="n"/>
      <c r="AR632" s="55" t="n"/>
      <c r="AS632" s="55" t="n"/>
      <c r="AT632" s="55" t="n"/>
      <c r="AU632" s="55" t="n"/>
      <c r="AV632" s="55" t="n"/>
      <c r="AW632" s="55" t="n"/>
      <c r="AX632" s="55" t="n"/>
      <c r="AY632" s="55" t="n"/>
      <c r="AZ632" s="55" t="n"/>
      <c r="BA632" s="55" t="n"/>
      <c r="BB632" s="55" t="n"/>
      <c r="BC632" s="55" t="n"/>
    </row>
    <row r="633" ht="11.4" customHeight="1">
      <c r="A633" s="55" t="n"/>
      <c r="B633" s="483" t="n"/>
      <c r="C633" s="55" t="n"/>
      <c r="D633" s="55" t="n"/>
      <c r="E633" s="55" t="n"/>
      <c r="F633" s="55" t="n"/>
      <c r="G633" s="69" t="n"/>
      <c r="H633" s="69" t="n"/>
      <c r="I633" s="55" t="n"/>
      <c r="J633" s="55" t="n"/>
      <c r="K633" s="55" t="n"/>
      <c r="L633" s="55">
        <f>J633-K633</f>
        <v/>
      </c>
      <c r="M633" s="55" t="n"/>
      <c r="N633" s="55">
        <f>P633+Q633+R633+S633</f>
        <v/>
      </c>
      <c r="O633" s="57">
        <f>Q633+V633+Y633+AB633+AE633+AH633+AK633+AN633+AQ633+AT633+AW633+AZ633+BC633</f>
        <v/>
      </c>
      <c r="P633" s="58" t="n"/>
      <c r="Q633" s="59">
        <f>L633-S633-R633-P633</f>
        <v/>
      </c>
      <c r="R633" s="60" t="n"/>
      <c r="S633" s="61" t="n"/>
      <c r="T633" s="55" t="n"/>
      <c r="U633" s="55" t="n"/>
      <c r="V633" s="55" t="n"/>
      <c r="W633" s="55" t="n"/>
      <c r="X633" s="55" t="n"/>
      <c r="Y633" s="55" t="n"/>
      <c r="Z633" s="55" t="n"/>
      <c r="AA633" s="55" t="n"/>
      <c r="AB633" s="55" t="n"/>
      <c r="AC633" s="55" t="n"/>
      <c r="AD633" s="55" t="n"/>
      <c r="AE633" s="55" t="n"/>
      <c r="AF633" s="55" t="n"/>
      <c r="AG633" s="55" t="n"/>
      <c r="AH633" s="55" t="n"/>
      <c r="AI633" s="55" t="n"/>
      <c r="AJ633" s="55" t="n"/>
      <c r="AK633" s="55" t="n"/>
      <c r="AL633" s="55" t="n"/>
      <c r="AM633" s="55" t="n"/>
      <c r="AN633" s="55" t="n"/>
      <c r="AO633" s="55" t="n"/>
      <c r="AP633" s="55" t="n"/>
      <c r="AQ633" s="55" t="n"/>
      <c r="AR633" s="55" t="n"/>
      <c r="AS633" s="55" t="n"/>
      <c r="AT633" s="55" t="n"/>
      <c r="AU633" s="55" t="n"/>
      <c r="AV633" s="55" t="n"/>
      <c r="AW633" s="55" t="n"/>
      <c r="AX633" s="55" t="n"/>
      <c r="AY633" s="55" t="n"/>
      <c r="AZ633" s="55" t="n"/>
      <c r="BA633" s="55" t="n"/>
      <c r="BB633" s="55" t="n"/>
      <c r="BC633" s="55" t="n"/>
    </row>
    <row r="634" ht="11.4" customHeight="1">
      <c r="A634" s="55" t="n"/>
      <c r="B634" s="483" t="n"/>
      <c r="C634" s="55" t="n"/>
      <c r="D634" s="55" t="n"/>
      <c r="E634" s="55" t="n"/>
      <c r="F634" s="55" t="n"/>
      <c r="G634" s="69" t="n"/>
      <c r="H634" s="69" t="n"/>
      <c r="I634" s="55" t="n"/>
      <c r="J634" s="55" t="n"/>
      <c r="K634" s="55" t="n"/>
      <c r="L634" s="55">
        <f>J634-K634</f>
        <v/>
      </c>
      <c r="M634" s="55" t="n"/>
      <c r="N634" s="55">
        <f>P634+Q634+R634+S634</f>
        <v/>
      </c>
      <c r="O634" s="57">
        <f>Q634+V634+Y634+AB634+AE634+AH634+AK634+AN634+AQ634+AT634+AW634+AZ634+BC634</f>
        <v/>
      </c>
      <c r="P634" s="58" t="n"/>
      <c r="Q634" s="59">
        <f>L634-S634-R634-P634</f>
        <v/>
      </c>
      <c r="R634" s="60" t="n"/>
      <c r="S634" s="61" t="n"/>
      <c r="T634" s="55" t="n"/>
      <c r="U634" s="55" t="n"/>
      <c r="V634" s="55" t="n"/>
      <c r="W634" s="55" t="n"/>
      <c r="X634" s="55" t="n"/>
      <c r="Y634" s="55" t="n"/>
      <c r="Z634" s="55" t="n"/>
      <c r="AA634" s="55" t="n"/>
      <c r="AB634" s="55" t="n"/>
      <c r="AC634" s="55" t="n"/>
      <c r="AD634" s="55" t="n"/>
      <c r="AE634" s="55" t="n"/>
      <c r="AF634" s="55" t="n"/>
      <c r="AG634" s="55" t="n"/>
      <c r="AH634" s="55" t="n"/>
      <c r="AI634" s="55" t="n"/>
      <c r="AJ634" s="55" t="n"/>
      <c r="AK634" s="55" t="n"/>
      <c r="AL634" s="55" t="n"/>
      <c r="AM634" s="55" t="n"/>
      <c r="AN634" s="55" t="n"/>
      <c r="AO634" s="55" t="n"/>
      <c r="AP634" s="55" t="n"/>
      <c r="AQ634" s="55" t="n"/>
      <c r="AR634" s="55" t="n"/>
      <c r="AS634" s="55" t="n"/>
      <c r="AT634" s="55" t="n"/>
      <c r="AU634" s="55" t="n"/>
      <c r="AV634" s="55" t="n"/>
      <c r="AW634" s="55" t="n"/>
      <c r="AX634" s="55" t="n"/>
      <c r="AY634" s="55" t="n"/>
      <c r="AZ634" s="55" t="n"/>
      <c r="BA634" s="55" t="n"/>
      <c r="BB634" s="55" t="n"/>
      <c r="BC634" s="55" t="n"/>
    </row>
    <row r="635" ht="11.4" customHeight="1">
      <c r="A635" s="55" t="n"/>
      <c r="B635" s="483" t="n"/>
      <c r="C635" s="55" t="n"/>
      <c r="D635" s="55" t="n"/>
      <c r="E635" s="55" t="n"/>
      <c r="F635" s="55" t="n"/>
      <c r="G635" s="69" t="n"/>
      <c r="H635" s="69" t="n"/>
      <c r="I635" s="55" t="n"/>
      <c r="J635" s="55" t="n"/>
      <c r="K635" s="55" t="n"/>
      <c r="L635" s="55">
        <f>J635-K635</f>
        <v/>
      </c>
      <c r="M635" s="55" t="n"/>
      <c r="N635" s="55">
        <f>P635+Q635+R635+S635</f>
        <v/>
      </c>
      <c r="O635" s="57">
        <f>Q635+V635+Y635+AB635+AE635+AH635+AK635+AN635+AQ635+AT635+AW635+AZ635+BC635</f>
        <v/>
      </c>
      <c r="P635" s="58" t="n"/>
      <c r="Q635" s="59">
        <f>L635-S635-R635-P635</f>
        <v/>
      </c>
      <c r="R635" s="60" t="n"/>
      <c r="S635" s="61" t="n"/>
      <c r="T635" s="55" t="n"/>
      <c r="U635" s="55" t="n"/>
      <c r="V635" s="55" t="n"/>
      <c r="W635" s="55" t="n"/>
      <c r="X635" s="55" t="n"/>
      <c r="Y635" s="55" t="n"/>
      <c r="Z635" s="55" t="n"/>
      <c r="AA635" s="55" t="n"/>
      <c r="AB635" s="55" t="n"/>
      <c r="AC635" s="55" t="n"/>
      <c r="AD635" s="55" t="n"/>
      <c r="AE635" s="55" t="n"/>
      <c r="AF635" s="55" t="n"/>
      <c r="AG635" s="55" t="n"/>
      <c r="AH635" s="55" t="n"/>
      <c r="AI635" s="55" t="n"/>
      <c r="AJ635" s="55" t="n"/>
      <c r="AK635" s="55" t="n"/>
      <c r="AL635" s="55" t="n"/>
      <c r="AM635" s="55" t="n"/>
      <c r="AN635" s="55" t="n"/>
      <c r="AO635" s="55" t="n"/>
      <c r="AP635" s="55" t="n"/>
      <c r="AQ635" s="55" t="n"/>
      <c r="AR635" s="55" t="n"/>
      <c r="AS635" s="55" t="n"/>
      <c r="AT635" s="55" t="n"/>
      <c r="AU635" s="55" t="n"/>
      <c r="AV635" s="55" t="n"/>
      <c r="AW635" s="55" t="n"/>
      <c r="AX635" s="55" t="n"/>
      <c r="AY635" s="55" t="n"/>
      <c r="AZ635" s="55" t="n"/>
      <c r="BA635" s="55" t="n"/>
      <c r="BB635" s="55" t="n"/>
      <c r="BC635" s="55" t="n"/>
    </row>
    <row r="636" ht="11.4" customHeight="1">
      <c r="A636" s="55" t="n"/>
      <c r="B636" s="483" t="n"/>
      <c r="C636" s="55" t="n"/>
      <c r="D636" s="55" t="n"/>
      <c r="E636" s="55" t="n"/>
      <c r="F636" s="55" t="n"/>
      <c r="G636" s="69" t="n"/>
      <c r="H636" s="69" t="n"/>
      <c r="I636" s="55" t="n"/>
      <c r="J636" s="55" t="n"/>
      <c r="K636" s="55" t="n"/>
      <c r="L636" s="55">
        <f>J636-K636</f>
        <v/>
      </c>
      <c r="M636" s="55" t="n"/>
      <c r="N636" s="55">
        <f>P636+Q636+R636+S636</f>
        <v/>
      </c>
      <c r="O636" s="57">
        <f>Q636+V636+Y636+AB636+AE636+AH636+AK636+AN636+AQ636+AT636+AW636+AZ636+BC636</f>
        <v/>
      </c>
      <c r="P636" s="58" t="n"/>
      <c r="Q636" s="59">
        <f>L636-S636-R636-P636</f>
        <v/>
      </c>
      <c r="R636" s="60" t="n"/>
      <c r="S636" s="61" t="n"/>
      <c r="T636" s="55" t="n"/>
      <c r="U636" s="55" t="n"/>
      <c r="V636" s="55" t="n"/>
      <c r="W636" s="55" t="n"/>
      <c r="X636" s="55" t="n"/>
      <c r="Y636" s="55" t="n"/>
      <c r="Z636" s="55" t="n"/>
      <c r="AA636" s="55" t="n"/>
      <c r="AB636" s="55" t="n"/>
      <c r="AC636" s="55" t="n"/>
      <c r="AD636" s="55" t="n"/>
      <c r="AE636" s="55" t="n"/>
      <c r="AF636" s="55" t="n"/>
      <c r="AG636" s="55" t="n"/>
      <c r="AH636" s="55" t="n"/>
      <c r="AI636" s="55" t="n"/>
      <c r="AJ636" s="55" t="n"/>
      <c r="AK636" s="55" t="n"/>
      <c r="AL636" s="55" t="n"/>
      <c r="AM636" s="55" t="n"/>
      <c r="AN636" s="55" t="n"/>
      <c r="AO636" s="55" t="n"/>
      <c r="AP636" s="55" t="n"/>
      <c r="AQ636" s="55" t="n"/>
      <c r="AR636" s="55" t="n"/>
      <c r="AS636" s="55" t="n"/>
      <c r="AT636" s="55" t="n"/>
      <c r="AU636" s="55" t="n"/>
      <c r="AV636" s="55" t="n"/>
      <c r="AW636" s="55" t="n"/>
      <c r="AX636" s="55" t="n"/>
      <c r="AY636" s="55" t="n"/>
      <c r="AZ636" s="55" t="n"/>
      <c r="BA636" s="55" t="n"/>
      <c r="BB636" s="55" t="n"/>
      <c r="BC636" s="55" t="n"/>
    </row>
    <row r="637" ht="11.4" customHeight="1">
      <c r="A637" s="55" t="n"/>
      <c r="B637" s="483" t="n"/>
      <c r="C637" s="55" t="n"/>
      <c r="D637" s="55" t="n"/>
      <c r="E637" s="55" t="n"/>
      <c r="F637" s="55" t="n"/>
      <c r="G637" s="69" t="n"/>
      <c r="H637" s="69" t="n"/>
      <c r="I637" s="55" t="n"/>
      <c r="J637" s="55" t="n"/>
      <c r="K637" s="55" t="n"/>
      <c r="L637" s="55">
        <f>J637-K637</f>
        <v/>
      </c>
      <c r="M637" s="55" t="n"/>
      <c r="N637" s="55">
        <f>P637+Q637+R637+S637</f>
        <v/>
      </c>
      <c r="O637" s="57">
        <f>Q637+V637+Y637+AB637+AE637+AH637+AK637+AN637+AQ637+AT637+AW637+AZ637+BC637</f>
        <v/>
      </c>
      <c r="P637" s="58" t="n"/>
      <c r="Q637" s="59">
        <f>L637-S637-R637-P637</f>
        <v/>
      </c>
      <c r="R637" s="60" t="n"/>
      <c r="S637" s="61" t="n"/>
      <c r="T637" s="55" t="n"/>
      <c r="U637" s="55" t="n"/>
      <c r="V637" s="55" t="n"/>
      <c r="W637" s="55" t="n"/>
      <c r="X637" s="55" t="n"/>
      <c r="Y637" s="55" t="n"/>
      <c r="Z637" s="55" t="n"/>
      <c r="AA637" s="55" t="n"/>
      <c r="AB637" s="55" t="n"/>
      <c r="AC637" s="55" t="n"/>
      <c r="AD637" s="55" t="n"/>
      <c r="AE637" s="55" t="n"/>
      <c r="AF637" s="55" t="n"/>
      <c r="AG637" s="55" t="n"/>
      <c r="AH637" s="55" t="n"/>
      <c r="AI637" s="55" t="n"/>
      <c r="AJ637" s="55" t="n"/>
      <c r="AK637" s="55" t="n"/>
      <c r="AL637" s="55" t="n"/>
      <c r="AM637" s="55" t="n"/>
      <c r="AN637" s="55" t="n"/>
      <c r="AO637" s="55" t="n"/>
      <c r="AP637" s="55" t="n"/>
      <c r="AQ637" s="55" t="n"/>
      <c r="AR637" s="55" t="n"/>
      <c r="AS637" s="55" t="n"/>
      <c r="AT637" s="55" t="n"/>
      <c r="AU637" s="55" t="n"/>
      <c r="AV637" s="55" t="n"/>
      <c r="AW637" s="55" t="n"/>
      <c r="AX637" s="55" t="n"/>
      <c r="AY637" s="55" t="n"/>
      <c r="AZ637" s="55" t="n"/>
      <c r="BA637" s="55" t="n"/>
      <c r="BB637" s="55" t="n"/>
      <c r="BC637" s="55" t="n"/>
    </row>
    <row r="638" ht="11.4" customHeight="1">
      <c r="A638" s="55" t="n"/>
      <c r="B638" s="483" t="n"/>
      <c r="C638" s="55" t="n"/>
      <c r="D638" s="55" t="n"/>
      <c r="E638" s="55" t="n"/>
      <c r="F638" s="55" t="n"/>
      <c r="G638" s="69" t="n"/>
      <c r="H638" s="69" t="n"/>
      <c r="I638" s="55" t="n"/>
      <c r="J638" s="55" t="n"/>
      <c r="K638" s="55" t="n"/>
      <c r="L638" s="55">
        <f>J638-K638</f>
        <v/>
      </c>
      <c r="M638" s="55" t="n"/>
      <c r="N638" s="55">
        <f>P638+Q638+R638+S638</f>
        <v/>
      </c>
      <c r="O638" s="57">
        <f>Q638+V638+Y638+AB638+AE638+AH638+AK638+AN638+AQ638+AT638+AW638+AZ638+BC638</f>
        <v/>
      </c>
      <c r="P638" s="58" t="n"/>
      <c r="Q638" s="59">
        <f>L638-S638-R638-P638</f>
        <v/>
      </c>
      <c r="R638" s="60" t="n"/>
      <c r="S638" s="61" t="n"/>
      <c r="T638" s="55" t="n"/>
      <c r="U638" s="55" t="n"/>
      <c r="V638" s="55" t="n"/>
      <c r="W638" s="55" t="n"/>
      <c r="X638" s="55" t="n"/>
      <c r="Y638" s="55" t="n"/>
      <c r="Z638" s="55" t="n"/>
      <c r="AA638" s="55" t="n"/>
      <c r="AB638" s="55" t="n"/>
      <c r="AC638" s="55" t="n"/>
      <c r="AD638" s="55" t="n"/>
      <c r="AE638" s="55" t="n"/>
      <c r="AF638" s="55" t="n"/>
      <c r="AG638" s="55" t="n"/>
      <c r="AH638" s="55" t="n"/>
      <c r="AI638" s="55" t="n"/>
      <c r="AJ638" s="55" t="n"/>
      <c r="AK638" s="55" t="n"/>
      <c r="AL638" s="55" t="n"/>
      <c r="AM638" s="55" t="n"/>
      <c r="AN638" s="55" t="n"/>
      <c r="AO638" s="55" t="n"/>
      <c r="AP638" s="55" t="n"/>
      <c r="AQ638" s="55" t="n"/>
      <c r="AR638" s="55" t="n"/>
      <c r="AS638" s="55" t="n"/>
      <c r="AT638" s="55" t="n"/>
      <c r="AU638" s="55" t="n"/>
      <c r="AV638" s="55" t="n"/>
      <c r="AW638" s="55" t="n"/>
      <c r="AX638" s="55" t="n"/>
      <c r="AY638" s="55" t="n"/>
      <c r="AZ638" s="55" t="n"/>
      <c r="BA638" s="55" t="n"/>
      <c r="BB638" s="55" t="n"/>
      <c r="BC638" s="55" t="n"/>
    </row>
    <row r="639" ht="11.4" customHeight="1">
      <c r="A639" s="55" t="n"/>
      <c r="B639" s="483" t="n"/>
      <c r="C639" s="55" t="n"/>
      <c r="D639" s="55" t="n"/>
      <c r="E639" s="55" t="n"/>
      <c r="F639" s="55" t="n"/>
      <c r="G639" s="69" t="n"/>
      <c r="H639" s="69" t="n"/>
      <c r="I639" s="55" t="n"/>
      <c r="J639" s="55" t="n"/>
      <c r="K639" s="55" t="n"/>
      <c r="L639" s="55">
        <f>J639-K639</f>
        <v/>
      </c>
      <c r="M639" s="55" t="n"/>
      <c r="N639" s="55">
        <f>P639+Q639+R639+S639</f>
        <v/>
      </c>
      <c r="O639" s="57">
        <f>Q639+V639+Y639+AB639+AE639+AH639+AK639+AN639+AQ639+AT639+AW639+AZ639+BC639</f>
        <v/>
      </c>
      <c r="P639" s="58" t="n"/>
      <c r="Q639" s="59">
        <f>L639-S639-R639-P639</f>
        <v/>
      </c>
      <c r="R639" s="60" t="n"/>
      <c r="S639" s="61" t="n"/>
      <c r="T639" s="55" t="n"/>
      <c r="U639" s="55" t="n"/>
      <c r="V639" s="55" t="n"/>
      <c r="W639" s="55" t="n"/>
      <c r="X639" s="55" t="n"/>
      <c r="Y639" s="55" t="n"/>
      <c r="Z639" s="55" t="n"/>
      <c r="AA639" s="55" t="n"/>
      <c r="AB639" s="55" t="n"/>
      <c r="AC639" s="55" t="n"/>
      <c r="AD639" s="55" t="n"/>
      <c r="AE639" s="55" t="n"/>
      <c r="AF639" s="55" t="n"/>
      <c r="AG639" s="55" t="n"/>
      <c r="AH639" s="55" t="n"/>
      <c r="AI639" s="55" t="n"/>
      <c r="AJ639" s="55" t="n"/>
      <c r="AK639" s="55" t="n"/>
      <c r="AL639" s="55" t="n"/>
      <c r="AM639" s="55" t="n"/>
      <c r="AN639" s="55" t="n"/>
      <c r="AO639" s="55" t="n"/>
      <c r="AP639" s="55" t="n"/>
      <c r="AQ639" s="55" t="n"/>
      <c r="AR639" s="55" t="n"/>
      <c r="AS639" s="55" t="n"/>
      <c r="AT639" s="55" t="n"/>
      <c r="AU639" s="55" t="n"/>
      <c r="AV639" s="55" t="n"/>
      <c r="AW639" s="55" t="n"/>
      <c r="AX639" s="55" t="n"/>
      <c r="AY639" s="55" t="n"/>
      <c r="AZ639" s="55" t="n"/>
      <c r="BA639" s="55" t="n"/>
      <c r="BB639" s="55" t="n"/>
      <c r="BC639" s="55" t="n"/>
    </row>
    <row r="640" ht="11.4" customHeight="1">
      <c r="A640" s="55" t="n"/>
      <c r="B640" s="483" t="n"/>
      <c r="C640" s="55" t="n"/>
      <c r="D640" s="55" t="n"/>
      <c r="E640" s="55" t="n"/>
      <c r="F640" s="55" t="n"/>
      <c r="G640" s="69" t="n"/>
      <c r="H640" s="69" t="n"/>
      <c r="I640" s="55" t="n"/>
      <c r="J640" s="55" t="n"/>
      <c r="K640" s="55" t="n"/>
      <c r="L640" s="55">
        <f>J640-K640</f>
        <v/>
      </c>
      <c r="M640" s="55" t="n"/>
      <c r="N640" s="55">
        <f>P640+Q640+R640+S640</f>
        <v/>
      </c>
      <c r="O640" s="57">
        <f>Q640+V640+Y640+AB640+AE640+AH640+AK640+AN640+AQ640+AT640+AW640+AZ640+BC640</f>
        <v/>
      </c>
      <c r="P640" s="58" t="n"/>
      <c r="Q640" s="59">
        <f>L640-S640-R640-P640</f>
        <v/>
      </c>
      <c r="R640" s="60" t="n"/>
      <c r="S640" s="61" t="n"/>
      <c r="T640" s="55" t="n"/>
      <c r="U640" s="55" t="n"/>
      <c r="V640" s="55" t="n"/>
      <c r="W640" s="55" t="n"/>
      <c r="X640" s="55" t="n"/>
      <c r="Y640" s="55" t="n"/>
      <c r="Z640" s="55" t="n"/>
      <c r="AA640" s="55" t="n"/>
      <c r="AB640" s="55" t="n"/>
      <c r="AC640" s="55" t="n"/>
      <c r="AD640" s="55" t="n"/>
      <c r="AE640" s="55" t="n"/>
      <c r="AF640" s="55" t="n"/>
      <c r="AG640" s="55" t="n"/>
      <c r="AH640" s="55" t="n"/>
      <c r="AI640" s="55" t="n"/>
      <c r="AJ640" s="55" t="n"/>
      <c r="AK640" s="55" t="n"/>
      <c r="AL640" s="55" t="n"/>
      <c r="AM640" s="55" t="n"/>
      <c r="AN640" s="55" t="n"/>
      <c r="AO640" s="55" t="n"/>
      <c r="AP640" s="55" t="n"/>
      <c r="AQ640" s="55" t="n"/>
      <c r="AR640" s="55" t="n"/>
      <c r="AS640" s="55" t="n"/>
      <c r="AT640" s="55" t="n"/>
      <c r="AU640" s="55" t="n"/>
      <c r="AV640" s="55" t="n"/>
      <c r="AW640" s="55" t="n"/>
      <c r="AX640" s="55" t="n"/>
      <c r="AY640" s="55" t="n"/>
      <c r="AZ640" s="55" t="n"/>
      <c r="BA640" s="55" t="n"/>
      <c r="BB640" s="55" t="n"/>
      <c r="BC640" s="55" t="n"/>
    </row>
    <row r="641" ht="11.4" customHeight="1">
      <c r="A641" s="55" t="n"/>
      <c r="B641" s="483" t="n"/>
      <c r="C641" s="55" t="n"/>
      <c r="D641" s="55" t="n"/>
      <c r="E641" s="55" t="n"/>
      <c r="F641" s="55" t="n"/>
      <c r="G641" s="69" t="n"/>
      <c r="H641" s="69" t="n"/>
      <c r="I641" s="55" t="n"/>
      <c r="J641" s="55" t="n"/>
      <c r="K641" s="55" t="n"/>
      <c r="L641" s="55">
        <f>J641-K641</f>
        <v/>
      </c>
      <c r="M641" s="55" t="n"/>
      <c r="N641" s="55">
        <f>P641+Q641+R641+S641</f>
        <v/>
      </c>
      <c r="O641" s="57">
        <f>Q641+V641+Y641+AB641+AE641+AH641+AK641+AN641+AQ641+AT641+AW641+AZ641+BC641</f>
        <v/>
      </c>
      <c r="P641" s="58" t="n"/>
      <c r="Q641" s="59">
        <f>L641-S641-R641-P641</f>
        <v/>
      </c>
      <c r="R641" s="60" t="n"/>
      <c r="S641" s="61" t="n"/>
      <c r="T641" s="55" t="n"/>
      <c r="U641" s="55" t="n"/>
      <c r="V641" s="55" t="n"/>
      <c r="W641" s="55" t="n"/>
      <c r="X641" s="55" t="n"/>
      <c r="Y641" s="55" t="n"/>
      <c r="Z641" s="55" t="n"/>
      <c r="AA641" s="55" t="n"/>
      <c r="AB641" s="55" t="n"/>
      <c r="AC641" s="55" t="n"/>
      <c r="AD641" s="55" t="n"/>
      <c r="AE641" s="55" t="n"/>
      <c r="AF641" s="55" t="n"/>
      <c r="AG641" s="55" t="n"/>
      <c r="AH641" s="55" t="n"/>
      <c r="AI641" s="55" t="n"/>
      <c r="AJ641" s="55" t="n"/>
      <c r="AK641" s="55" t="n"/>
      <c r="AL641" s="55" t="n"/>
      <c r="AM641" s="55" t="n"/>
      <c r="AN641" s="55" t="n"/>
      <c r="AO641" s="55" t="n"/>
      <c r="AP641" s="55" t="n"/>
      <c r="AQ641" s="55" t="n"/>
      <c r="AR641" s="55" t="n"/>
      <c r="AS641" s="55" t="n"/>
      <c r="AT641" s="55" t="n"/>
      <c r="AU641" s="55" t="n"/>
      <c r="AV641" s="55" t="n"/>
      <c r="AW641" s="55" t="n"/>
      <c r="AX641" s="55" t="n"/>
      <c r="AY641" s="55" t="n"/>
      <c r="AZ641" s="55" t="n"/>
      <c r="BA641" s="55" t="n"/>
      <c r="BB641" s="55" t="n"/>
      <c r="BC641" s="55" t="n"/>
    </row>
    <row r="642" ht="11.4" customHeight="1">
      <c r="A642" s="55" t="n"/>
      <c r="B642" s="483" t="n"/>
      <c r="C642" s="55" t="n"/>
      <c r="D642" s="55" t="n"/>
      <c r="E642" s="55" t="n"/>
      <c r="F642" s="55" t="n"/>
      <c r="G642" s="69" t="n"/>
      <c r="H642" s="69" t="n"/>
      <c r="I642" s="55" t="n"/>
      <c r="J642" s="55" t="n"/>
      <c r="K642" s="55" t="n"/>
      <c r="L642" s="55">
        <f>J642-K642</f>
        <v/>
      </c>
      <c r="M642" s="55" t="n"/>
      <c r="N642" s="55">
        <f>P642+Q642+R642+S642</f>
        <v/>
      </c>
      <c r="O642" s="57">
        <f>Q642+V642+Y642+AB642+AE642+AH642+AK642+AN642+AQ642+AT642+AW642+AZ642+BC642</f>
        <v/>
      </c>
      <c r="P642" s="58" t="n"/>
      <c r="Q642" s="59">
        <f>L642-S642-R642-P642</f>
        <v/>
      </c>
      <c r="R642" s="60" t="n"/>
      <c r="S642" s="61" t="n"/>
      <c r="T642" s="55" t="n"/>
      <c r="U642" s="55" t="n"/>
      <c r="V642" s="55" t="n"/>
      <c r="W642" s="55" t="n"/>
      <c r="X642" s="55" t="n"/>
      <c r="Y642" s="55" t="n"/>
      <c r="Z642" s="55" t="n"/>
      <c r="AA642" s="55" t="n"/>
      <c r="AB642" s="55" t="n"/>
      <c r="AC642" s="55" t="n"/>
      <c r="AD642" s="55" t="n"/>
      <c r="AE642" s="55" t="n"/>
      <c r="AF642" s="55" t="n"/>
      <c r="AG642" s="55" t="n"/>
      <c r="AH642" s="55" t="n"/>
      <c r="AI642" s="55" t="n"/>
      <c r="AJ642" s="55" t="n"/>
      <c r="AK642" s="55" t="n"/>
      <c r="AL642" s="55" t="n"/>
      <c r="AM642" s="55" t="n"/>
      <c r="AN642" s="55" t="n"/>
      <c r="AO642" s="55" t="n"/>
      <c r="AP642" s="55" t="n"/>
      <c r="AQ642" s="55" t="n"/>
      <c r="AR642" s="55" t="n"/>
      <c r="AS642" s="55" t="n"/>
      <c r="AT642" s="55" t="n"/>
      <c r="AU642" s="55" t="n"/>
      <c r="AV642" s="55" t="n"/>
      <c r="AW642" s="55" t="n"/>
      <c r="AX642" s="55" t="n"/>
      <c r="AY642" s="55" t="n"/>
      <c r="AZ642" s="55" t="n"/>
      <c r="BA642" s="55" t="n"/>
      <c r="BB642" s="55" t="n"/>
      <c r="BC642" s="55" t="n"/>
    </row>
    <row r="643" ht="11.4" customHeight="1">
      <c r="A643" s="55" t="n"/>
      <c r="B643" s="483" t="n"/>
      <c r="C643" s="55" t="n"/>
      <c r="D643" s="55" t="n"/>
      <c r="E643" s="55" t="n"/>
      <c r="F643" s="55" t="n"/>
      <c r="G643" s="69" t="n"/>
      <c r="H643" s="69" t="n"/>
      <c r="I643" s="55" t="n"/>
      <c r="J643" s="55" t="n"/>
      <c r="K643" s="55" t="n"/>
      <c r="L643" s="55">
        <f>J643-K643</f>
        <v/>
      </c>
      <c r="M643" s="55" t="n"/>
      <c r="N643" s="55">
        <f>P643+Q643+R643+S643</f>
        <v/>
      </c>
      <c r="O643" s="57">
        <f>Q643+V643+Y643+AB643+AE643+AH643+AK643+AN643+AQ643+AT643+AW643+AZ643+BC643</f>
        <v/>
      </c>
      <c r="P643" s="58" t="n"/>
      <c r="Q643" s="59">
        <f>L643-S643-R643-P643</f>
        <v/>
      </c>
      <c r="R643" s="60" t="n"/>
      <c r="S643" s="61" t="n"/>
      <c r="T643" s="55" t="n"/>
      <c r="U643" s="55" t="n"/>
      <c r="V643" s="55" t="n"/>
      <c r="W643" s="55" t="n"/>
      <c r="X643" s="55" t="n"/>
      <c r="Y643" s="55" t="n"/>
      <c r="Z643" s="55" t="n"/>
      <c r="AA643" s="55" t="n"/>
      <c r="AB643" s="55" t="n"/>
      <c r="AC643" s="55" t="n"/>
      <c r="AD643" s="55" t="n"/>
      <c r="AE643" s="55" t="n"/>
      <c r="AF643" s="55" t="n"/>
      <c r="AG643" s="55" t="n"/>
      <c r="AH643" s="55" t="n"/>
      <c r="AI643" s="55" t="n"/>
      <c r="AJ643" s="55" t="n"/>
      <c r="AK643" s="55" t="n"/>
      <c r="AL643" s="55" t="n"/>
      <c r="AM643" s="55" t="n"/>
      <c r="AN643" s="55" t="n"/>
      <c r="AO643" s="55" t="n"/>
      <c r="AP643" s="55" t="n"/>
      <c r="AQ643" s="55" t="n"/>
      <c r="AR643" s="55" t="n"/>
      <c r="AS643" s="55" t="n"/>
      <c r="AT643" s="55" t="n"/>
      <c r="AU643" s="55" t="n"/>
      <c r="AV643" s="55" t="n"/>
      <c r="AW643" s="55" t="n"/>
      <c r="AX643" s="55" t="n"/>
      <c r="AY643" s="55" t="n"/>
      <c r="AZ643" s="55" t="n"/>
      <c r="BA643" s="55" t="n"/>
      <c r="BB643" s="55" t="n"/>
      <c r="BC643" s="55" t="n"/>
    </row>
    <row r="644" ht="11.4" customHeight="1">
      <c r="A644" s="55" t="n"/>
      <c r="B644" s="483" t="n"/>
      <c r="C644" s="55" t="n"/>
      <c r="D644" s="55" t="n"/>
      <c r="E644" s="55" t="n"/>
      <c r="F644" s="55" t="n"/>
      <c r="G644" s="69" t="n"/>
      <c r="H644" s="69" t="n"/>
      <c r="I644" s="55" t="n"/>
      <c r="J644" s="55" t="n"/>
      <c r="K644" s="55" t="n"/>
      <c r="L644" s="55">
        <f>J644-K644</f>
        <v/>
      </c>
      <c r="M644" s="55" t="n"/>
      <c r="N644" s="55">
        <f>P644+Q644+R644+S644</f>
        <v/>
      </c>
      <c r="O644" s="57">
        <f>Q644+V644+Y644+AB644+AE644+AH644+AK644+AN644+AQ644+AT644+AW644+AZ644+BC644</f>
        <v/>
      </c>
      <c r="P644" s="58" t="n"/>
      <c r="Q644" s="59">
        <f>L644-S644-R644-P644</f>
        <v/>
      </c>
      <c r="R644" s="60" t="n"/>
      <c r="S644" s="61" t="n"/>
      <c r="T644" s="55" t="n"/>
      <c r="U644" s="55" t="n"/>
      <c r="V644" s="55" t="n"/>
      <c r="W644" s="55" t="n"/>
      <c r="X644" s="55" t="n"/>
      <c r="Y644" s="55" t="n"/>
      <c r="Z644" s="55" t="n"/>
      <c r="AA644" s="55" t="n"/>
      <c r="AB644" s="55" t="n"/>
      <c r="AC644" s="55" t="n"/>
      <c r="AD644" s="55" t="n"/>
      <c r="AE644" s="55" t="n"/>
      <c r="AF644" s="55" t="n"/>
      <c r="AG644" s="55" t="n"/>
      <c r="AH644" s="55" t="n"/>
      <c r="AI644" s="55" t="n"/>
      <c r="AJ644" s="55" t="n"/>
      <c r="AK644" s="55" t="n"/>
      <c r="AL644" s="55" t="n"/>
      <c r="AM644" s="55" t="n"/>
      <c r="AN644" s="55" t="n"/>
      <c r="AO644" s="55" t="n"/>
      <c r="AP644" s="55" t="n"/>
      <c r="AQ644" s="55" t="n"/>
      <c r="AR644" s="55" t="n"/>
      <c r="AS644" s="55" t="n"/>
      <c r="AT644" s="55" t="n"/>
      <c r="AU644" s="55" t="n"/>
      <c r="AV644" s="55" t="n"/>
      <c r="AW644" s="55" t="n"/>
      <c r="AX644" s="55" t="n"/>
      <c r="AY644" s="55" t="n"/>
      <c r="AZ644" s="55" t="n"/>
      <c r="BA644" s="55" t="n"/>
      <c r="BB644" s="55" t="n"/>
      <c r="BC644" s="55" t="n"/>
    </row>
    <row r="645" ht="11.4" customHeight="1">
      <c r="A645" s="55" t="n"/>
      <c r="B645" s="483" t="n"/>
      <c r="C645" s="55" t="n"/>
      <c r="D645" s="55" t="n"/>
      <c r="E645" s="55" t="n"/>
      <c r="F645" s="55" t="n"/>
      <c r="G645" s="69" t="n"/>
      <c r="H645" s="69" t="n"/>
      <c r="I645" s="55" t="n"/>
      <c r="J645" s="55" t="n"/>
      <c r="K645" s="55" t="n"/>
      <c r="L645" s="55">
        <f>J645-K645</f>
        <v/>
      </c>
      <c r="M645" s="55" t="n"/>
      <c r="N645" s="55">
        <f>P645+Q645+R645+S645</f>
        <v/>
      </c>
      <c r="O645" s="57">
        <f>Q645+V645+Y645+AB645+AE645+AH645+AK645+AN645+AQ645+AT645+AW645+AZ645+BC645</f>
        <v/>
      </c>
      <c r="P645" s="58" t="n"/>
      <c r="Q645" s="59">
        <f>L645-S645-R645-P645</f>
        <v/>
      </c>
      <c r="R645" s="60" t="n"/>
      <c r="S645" s="61" t="n"/>
      <c r="T645" s="55" t="n"/>
      <c r="U645" s="55" t="n"/>
      <c r="V645" s="55" t="n"/>
      <c r="W645" s="55" t="n"/>
      <c r="X645" s="55" t="n"/>
      <c r="Y645" s="55" t="n"/>
      <c r="Z645" s="55" t="n"/>
      <c r="AA645" s="55" t="n"/>
      <c r="AB645" s="55" t="n"/>
      <c r="AC645" s="55" t="n"/>
      <c r="AD645" s="55" t="n"/>
      <c r="AE645" s="55" t="n"/>
      <c r="AF645" s="55" t="n"/>
      <c r="AG645" s="55" t="n"/>
      <c r="AH645" s="55" t="n"/>
      <c r="AI645" s="55" t="n"/>
      <c r="AJ645" s="55" t="n"/>
      <c r="AK645" s="55" t="n"/>
      <c r="AL645" s="55" t="n"/>
      <c r="AM645" s="55" t="n"/>
      <c r="AN645" s="55" t="n"/>
      <c r="AO645" s="55" t="n"/>
      <c r="AP645" s="55" t="n"/>
      <c r="AQ645" s="55" t="n"/>
      <c r="AR645" s="55" t="n"/>
      <c r="AS645" s="55" t="n"/>
      <c r="AT645" s="55" t="n"/>
      <c r="AU645" s="55" t="n"/>
      <c r="AV645" s="55" t="n"/>
      <c r="AW645" s="55" t="n"/>
      <c r="AX645" s="55" t="n"/>
      <c r="AY645" s="55" t="n"/>
      <c r="AZ645" s="55" t="n"/>
      <c r="BA645" s="55" t="n"/>
      <c r="BB645" s="55" t="n"/>
      <c r="BC645" s="55" t="n"/>
    </row>
    <row r="646" ht="11.4" customHeight="1">
      <c r="A646" s="55" t="n"/>
      <c r="B646" s="483" t="n"/>
      <c r="C646" s="55" t="n"/>
      <c r="D646" s="55" t="n"/>
      <c r="E646" s="55" t="n"/>
      <c r="F646" s="55" t="n"/>
      <c r="G646" s="69" t="n"/>
      <c r="H646" s="69" t="n"/>
      <c r="I646" s="55" t="n"/>
      <c r="J646" s="55" t="n"/>
      <c r="K646" s="55" t="n"/>
      <c r="L646" s="55">
        <f>J646-K646</f>
        <v/>
      </c>
      <c r="M646" s="55" t="n"/>
      <c r="N646" s="55">
        <f>P646+Q646+R646+S646</f>
        <v/>
      </c>
      <c r="O646" s="57">
        <f>Q646+V646+Y646+AB646+AE646+AH646+AK646+AN646+AQ646+AT646+AW646+AZ646+BC646</f>
        <v/>
      </c>
      <c r="P646" s="58" t="n"/>
      <c r="Q646" s="59">
        <f>L646-S646-R646-P646</f>
        <v/>
      </c>
      <c r="R646" s="60" t="n"/>
      <c r="S646" s="61" t="n"/>
      <c r="T646" s="55" t="n"/>
      <c r="U646" s="55" t="n"/>
      <c r="V646" s="55" t="n"/>
      <c r="W646" s="55" t="n"/>
      <c r="X646" s="55" t="n"/>
      <c r="Y646" s="55" t="n"/>
      <c r="Z646" s="55" t="n"/>
      <c r="AA646" s="55" t="n"/>
      <c r="AB646" s="55" t="n"/>
      <c r="AC646" s="55" t="n"/>
      <c r="AD646" s="55" t="n"/>
      <c r="AE646" s="55" t="n"/>
      <c r="AF646" s="55" t="n"/>
      <c r="AG646" s="55" t="n"/>
      <c r="AH646" s="55" t="n"/>
      <c r="AI646" s="55" t="n"/>
      <c r="AJ646" s="55" t="n"/>
      <c r="AK646" s="55" t="n"/>
      <c r="AL646" s="55" t="n"/>
      <c r="AM646" s="55" t="n"/>
      <c r="AN646" s="55" t="n"/>
      <c r="AO646" s="55" t="n"/>
      <c r="AP646" s="55" t="n"/>
      <c r="AQ646" s="55" t="n"/>
      <c r="AR646" s="55" t="n"/>
      <c r="AS646" s="55" t="n"/>
      <c r="AT646" s="55" t="n"/>
      <c r="AU646" s="55" t="n"/>
      <c r="AV646" s="55" t="n"/>
      <c r="AW646" s="55" t="n"/>
      <c r="AX646" s="55" t="n"/>
      <c r="AY646" s="55" t="n"/>
      <c r="AZ646" s="55" t="n"/>
      <c r="BA646" s="55" t="n"/>
      <c r="BB646" s="55" t="n"/>
      <c r="BC646" s="55" t="n"/>
    </row>
    <row r="647" ht="11.4" customHeight="1">
      <c r="A647" s="55" t="n"/>
      <c r="B647" s="483" t="n"/>
      <c r="C647" s="55" t="n"/>
      <c r="D647" s="55" t="n"/>
      <c r="E647" s="55" t="n"/>
      <c r="F647" s="55" t="n"/>
      <c r="G647" s="69" t="n"/>
      <c r="H647" s="69" t="n"/>
      <c r="I647" s="55" t="n"/>
      <c r="J647" s="55" t="n"/>
      <c r="K647" s="55" t="n"/>
      <c r="L647" s="55">
        <f>J647-K647</f>
        <v/>
      </c>
      <c r="M647" s="55" t="n"/>
      <c r="N647" s="55">
        <f>P647+Q647+R647+S647</f>
        <v/>
      </c>
      <c r="O647" s="57">
        <f>Q647+V647+Y647+AB647+AE647+AH647+AK647+AN647+AQ647+AT647+AW647+AZ647+BC647</f>
        <v/>
      </c>
      <c r="P647" s="58" t="n"/>
      <c r="Q647" s="59">
        <f>L647-S647-R647-P647</f>
        <v/>
      </c>
      <c r="R647" s="60" t="n"/>
      <c r="S647" s="61" t="n"/>
      <c r="T647" s="55" t="n"/>
      <c r="U647" s="55" t="n"/>
      <c r="V647" s="55" t="n"/>
      <c r="W647" s="55" t="n"/>
      <c r="X647" s="55" t="n"/>
      <c r="Y647" s="55" t="n"/>
      <c r="Z647" s="55" t="n"/>
      <c r="AA647" s="55" t="n"/>
      <c r="AB647" s="55" t="n"/>
      <c r="AC647" s="55" t="n"/>
      <c r="AD647" s="55" t="n"/>
      <c r="AE647" s="55" t="n"/>
      <c r="AF647" s="55" t="n"/>
      <c r="AG647" s="55" t="n"/>
      <c r="AH647" s="55" t="n"/>
      <c r="AI647" s="55" t="n"/>
      <c r="AJ647" s="55" t="n"/>
      <c r="AK647" s="55" t="n"/>
      <c r="AL647" s="55" t="n"/>
      <c r="AM647" s="55" t="n"/>
      <c r="AN647" s="55" t="n"/>
      <c r="AO647" s="55" t="n"/>
      <c r="AP647" s="55" t="n"/>
      <c r="AQ647" s="55" t="n"/>
      <c r="AR647" s="55" t="n"/>
      <c r="AS647" s="55" t="n"/>
      <c r="AT647" s="55" t="n"/>
      <c r="AU647" s="55" t="n"/>
      <c r="AV647" s="55" t="n"/>
      <c r="AW647" s="55" t="n"/>
      <c r="AX647" s="55" t="n"/>
      <c r="AY647" s="55" t="n"/>
      <c r="AZ647" s="55" t="n"/>
      <c r="BA647" s="55" t="n"/>
      <c r="BB647" s="55" t="n"/>
      <c r="BC647" s="55" t="n"/>
    </row>
    <row r="648" ht="11.4" customHeight="1">
      <c r="A648" s="55" t="n"/>
      <c r="B648" s="483" t="n"/>
      <c r="C648" s="55" t="n"/>
      <c r="D648" s="55" t="n"/>
      <c r="E648" s="55" t="n"/>
      <c r="F648" s="55" t="n"/>
      <c r="G648" s="69" t="n"/>
      <c r="H648" s="69" t="n"/>
      <c r="I648" s="55" t="n"/>
      <c r="J648" s="55" t="n"/>
      <c r="K648" s="55" t="n"/>
      <c r="L648" s="55">
        <f>J648-K648</f>
        <v/>
      </c>
      <c r="M648" s="55" t="n"/>
      <c r="N648" s="55">
        <f>P648+Q648+R648+S648</f>
        <v/>
      </c>
      <c r="O648" s="57">
        <f>Q648+V648+Y648+AB648+AE648+AH648+AK648+AN648+AQ648+AT648+AW648+AZ648+BC648</f>
        <v/>
      </c>
      <c r="P648" s="58" t="n"/>
      <c r="Q648" s="59">
        <f>L648-S648-R648-P648</f>
        <v/>
      </c>
      <c r="R648" s="60" t="n"/>
      <c r="S648" s="61" t="n"/>
      <c r="T648" s="55" t="n"/>
      <c r="U648" s="55" t="n"/>
      <c r="V648" s="55" t="n"/>
      <c r="W648" s="55" t="n"/>
      <c r="X648" s="55" t="n"/>
      <c r="Y648" s="55" t="n"/>
      <c r="Z648" s="55" t="n"/>
      <c r="AA648" s="55" t="n"/>
      <c r="AB648" s="55" t="n"/>
      <c r="AC648" s="55" t="n"/>
      <c r="AD648" s="55" t="n"/>
      <c r="AE648" s="55" t="n"/>
      <c r="AF648" s="55" t="n"/>
      <c r="AG648" s="55" t="n"/>
      <c r="AH648" s="55" t="n"/>
      <c r="AI648" s="55" t="n"/>
      <c r="AJ648" s="55" t="n"/>
      <c r="AK648" s="55" t="n"/>
      <c r="AL648" s="55" t="n"/>
      <c r="AM648" s="55" t="n"/>
      <c r="AN648" s="55" t="n"/>
      <c r="AO648" s="55" t="n"/>
      <c r="AP648" s="55" t="n"/>
      <c r="AQ648" s="55" t="n"/>
      <c r="AR648" s="55" t="n"/>
      <c r="AS648" s="55" t="n"/>
      <c r="AT648" s="55" t="n"/>
      <c r="AU648" s="55" t="n"/>
      <c r="AV648" s="55" t="n"/>
      <c r="AW648" s="55" t="n"/>
      <c r="AX648" s="55" t="n"/>
      <c r="AY648" s="55" t="n"/>
      <c r="AZ648" s="55" t="n"/>
      <c r="BA648" s="55" t="n"/>
      <c r="BB648" s="55" t="n"/>
      <c r="BC648" s="55" t="n"/>
    </row>
    <row r="649" ht="11.4" customHeight="1">
      <c r="A649" s="55" t="n"/>
      <c r="B649" s="483" t="n"/>
      <c r="C649" s="55" t="n"/>
      <c r="D649" s="55" t="n"/>
      <c r="E649" s="55" t="n"/>
      <c r="F649" s="55" t="n"/>
      <c r="G649" s="69" t="n"/>
      <c r="H649" s="69" t="n"/>
      <c r="I649" s="55" t="n"/>
      <c r="J649" s="55" t="n"/>
      <c r="K649" s="55" t="n"/>
      <c r="L649" s="55">
        <f>J649-K649</f>
        <v/>
      </c>
      <c r="M649" s="55" t="n"/>
      <c r="N649" s="55">
        <f>P649+Q649+R649+S649</f>
        <v/>
      </c>
      <c r="O649" s="57">
        <f>Q649+V649+Y649+AB649+AE649+AH649+AK649+AN649+AQ649+AT649+AW649+AZ649+BC649</f>
        <v/>
      </c>
      <c r="P649" s="58" t="n"/>
      <c r="Q649" s="59">
        <f>L649-S649-R649-P649</f>
        <v/>
      </c>
      <c r="R649" s="60" t="n"/>
      <c r="S649" s="61" t="n"/>
      <c r="T649" s="55" t="n"/>
      <c r="U649" s="55" t="n"/>
      <c r="V649" s="55" t="n"/>
      <c r="W649" s="55" t="n"/>
      <c r="X649" s="55" t="n"/>
      <c r="Y649" s="55" t="n"/>
      <c r="Z649" s="55" t="n"/>
      <c r="AA649" s="55" t="n"/>
      <c r="AB649" s="55" t="n"/>
      <c r="AC649" s="55" t="n"/>
      <c r="AD649" s="55" t="n"/>
      <c r="AE649" s="55" t="n"/>
      <c r="AF649" s="55" t="n"/>
      <c r="AG649" s="55" t="n"/>
      <c r="AH649" s="55" t="n"/>
      <c r="AI649" s="55" t="n"/>
      <c r="AJ649" s="55" t="n"/>
      <c r="AK649" s="55" t="n"/>
      <c r="AL649" s="55" t="n"/>
      <c r="AM649" s="55" t="n"/>
      <c r="AN649" s="55" t="n"/>
      <c r="AO649" s="55" t="n"/>
      <c r="AP649" s="55" t="n"/>
      <c r="AQ649" s="55" t="n"/>
      <c r="AR649" s="55" t="n"/>
      <c r="AS649" s="55" t="n"/>
      <c r="AT649" s="55" t="n"/>
      <c r="AU649" s="55" t="n"/>
      <c r="AV649" s="55" t="n"/>
      <c r="AW649" s="55" t="n"/>
      <c r="AX649" s="55" t="n"/>
      <c r="AY649" s="55" t="n"/>
      <c r="AZ649" s="55" t="n"/>
      <c r="BA649" s="55" t="n"/>
      <c r="BB649" s="55" t="n"/>
      <c r="BC649" s="55" t="n"/>
    </row>
    <row r="650" ht="11.4" customHeight="1">
      <c r="A650" s="55" t="n"/>
      <c r="B650" s="483" t="n"/>
      <c r="C650" s="55" t="n"/>
      <c r="D650" s="55" t="n"/>
      <c r="E650" s="55" t="n"/>
      <c r="F650" s="55" t="n"/>
      <c r="G650" s="69" t="n"/>
      <c r="H650" s="69" t="n"/>
      <c r="I650" s="55" t="n"/>
      <c r="J650" s="55" t="n"/>
      <c r="K650" s="55" t="n"/>
      <c r="L650" s="55">
        <f>J650-K650</f>
        <v/>
      </c>
      <c r="M650" s="55" t="n"/>
      <c r="N650" s="55">
        <f>P650+Q650+R650+S650</f>
        <v/>
      </c>
      <c r="O650" s="57">
        <f>Q650+V650+Y650+AB650+AE650+AH650+AK650+AN650+AQ650+AT650+AW650+AZ650+BC650</f>
        <v/>
      </c>
      <c r="P650" s="58" t="n"/>
      <c r="Q650" s="59">
        <f>L650-S650-R650-P650</f>
        <v/>
      </c>
      <c r="R650" s="60" t="n"/>
      <c r="S650" s="61" t="n"/>
      <c r="T650" s="55" t="n"/>
      <c r="U650" s="55" t="n"/>
      <c r="V650" s="55" t="n"/>
      <c r="W650" s="55" t="n"/>
      <c r="X650" s="55" t="n"/>
      <c r="Y650" s="55" t="n"/>
      <c r="Z650" s="55" t="n"/>
      <c r="AA650" s="55" t="n"/>
      <c r="AB650" s="55" t="n"/>
      <c r="AC650" s="55" t="n"/>
      <c r="AD650" s="55" t="n"/>
      <c r="AE650" s="55" t="n"/>
      <c r="AF650" s="55" t="n"/>
      <c r="AG650" s="55" t="n"/>
      <c r="AH650" s="55" t="n"/>
      <c r="AI650" s="55" t="n"/>
      <c r="AJ650" s="55" t="n"/>
      <c r="AK650" s="55" t="n"/>
      <c r="AL650" s="55" t="n"/>
      <c r="AM650" s="55" t="n"/>
      <c r="AN650" s="55" t="n"/>
      <c r="AO650" s="55" t="n"/>
      <c r="AP650" s="55" t="n"/>
      <c r="AQ650" s="55" t="n"/>
      <c r="AR650" s="55" t="n"/>
      <c r="AS650" s="55" t="n"/>
      <c r="AT650" s="55" t="n"/>
      <c r="AU650" s="55" t="n"/>
      <c r="AV650" s="55" t="n"/>
      <c r="AW650" s="55" t="n"/>
      <c r="AX650" s="55" t="n"/>
      <c r="AY650" s="55" t="n"/>
      <c r="AZ650" s="55" t="n"/>
      <c r="BA650" s="55" t="n"/>
      <c r="BB650" s="55" t="n"/>
      <c r="BC650" s="55" t="n"/>
    </row>
    <row r="651" ht="11.4" customHeight="1">
      <c r="A651" s="55" t="n"/>
      <c r="B651" s="483" t="n"/>
      <c r="C651" s="55" t="n"/>
      <c r="D651" s="55" t="n"/>
      <c r="E651" s="55" t="n"/>
      <c r="F651" s="55" t="n"/>
      <c r="G651" s="69" t="n"/>
      <c r="H651" s="69" t="n"/>
      <c r="I651" s="55" t="n"/>
      <c r="J651" s="55" t="n"/>
      <c r="K651" s="55" t="n"/>
      <c r="L651" s="55">
        <f>J651-K651</f>
        <v/>
      </c>
      <c r="M651" s="55" t="n"/>
      <c r="N651" s="55">
        <f>P651+Q651+R651+S651</f>
        <v/>
      </c>
      <c r="O651" s="57">
        <f>Q651+V651+Y651+AB651+AE651+AH651+AK651+AN651+AQ651+AT651+AW651+AZ651+BC651</f>
        <v/>
      </c>
      <c r="P651" s="58" t="n"/>
      <c r="Q651" s="59">
        <f>L651-S651-R651-P651</f>
        <v/>
      </c>
      <c r="R651" s="60" t="n"/>
      <c r="S651" s="61" t="n"/>
      <c r="T651" s="55" t="n"/>
      <c r="U651" s="55" t="n"/>
      <c r="V651" s="55" t="n"/>
      <c r="W651" s="55" t="n"/>
      <c r="X651" s="55" t="n"/>
      <c r="Y651" s="55" t="n"/>
      <c r="Z651" s="55" t="n"/>
      <c r="AA651" s="55" t="n"/>
      <c r="AB651" s="55" t="n"/>
      <c r="AC651" s="55" t="n"/>
      <c r="AD651" s="55" t="n"/>
      <c r="AE651" s="55" t="n"/>
      <c r="AF651" s="55" t="n"/>
      <c r="AG651" s="55" t="n"/>
      <c r="AH651" s="55" t="n"/>
      <c r="AI651" s="55" t="n"/>
      <c r="AJ651" s="55" t="n"/>
      <c r="AK651" s="55" t="n"/>
      <c r="AL651" s="55" t="n"/>
      <c r="AM651" s="55" t="n"/>
      <c r="AN651" s="55" t="n"/>
      <c r="AO651" s="55" t="n"/>
      <c r="AP651" s="55" t="n"/>
      <c r="AQ651" s="55" t="n"/>
      <c r="AR651" s="55" t="n"/>
      <c r="AS651" s="55" t="n"/>
      <c r="AT651" s="55" t="n"/>
      <c r="AU651" s="55" t="n"/>
      <c r="AV651" s="55" t="n"/>
      <c r="AW651" s="55" t="n"/>
      <c r="AX651" s="55" t="n"/>
      <c r="AY651" s="55" t="n"/>
      <c r="AZ651" s="55" t="n"/>
      <c r="BA651" s="55" t="n"/>
      <c r="BB651" s="55" t="n"/>
      <c r="BC651" s="55" t="n"/>
    </row>
    <row r="652" ht="11.4" customHeight="1">
      <c r="A652" s="55" t="n"/>
      <c r="B652" s="483" t="n"/>
      <c r="C652" s="55" t="n"/>
      <c r="D652" s="55" t="n"/>
      <c r="E652" s="55" t="n"/>
      <c r="F652" s="55" t="n"/>
      <c r="G652" s="69" t="n"/>
      <c r="H652" s="69" t="n"/>
      <c r="I652" s="55" t="n"/>
      <c r="J652" s="55" t="n"/>
      <c r="K652" s="55" t="n"/>
      <c r="L652" s="55">
        <f>J652-K652</f>
        <v/>
      </c>
      <c r="M652" s="55" t="n"/>
      <c r="N652" s="55">
        <f>P652+Q652+R652+S652</f>
        <v/>
      </c>
      <c r="O652" s="57">
        <f>Q652+V652+Y652+AB652+AE652+AH652+AK652+AN652+AQ652+AT652+AW652+AZ652+BC652</f>
        <v/>
      </c>
      <c r="P652" s="58" t="n"/>
      <c r="Q652" s="59">
        <f>L652-S652-R652-P652</f>
        <v/>
      </c>
      <c r="R652" s="60" t="n"/>
      <c r="S652" s="61" t="n"/>
      <c r="T652" s="55" t="n"/>
      <c r="U652" s="55" t="n"/>
      <c r="V652" s="55" t="n"/>
      <c r="W652" s="55" t="n"/>
      <c r="X652" s="55" t="n"/>
      <c r="Y652" s="55" t="n"/>
      <c r="Z652" s="55" t="n"/>
      <c r="AA652" s="55" t="n"/>
      <c r="AB652" s="55" t="n"/>
      <c r="AC652" s="55" t="n"/>
      <c r="AD652" s="55" t="n"/>
      <c r="AE652" s="55" t="n"/>
      <c r="AF652" s="55" t="n"/>
      <c r="AG652" s="55" t="n"/>
      <c r="AH652" s="55" t="n"/>
      <c r="AI652" s="55" t="n"/>
      <c r="AJ652" s="55" t="n"/>
      <c r="AK652" s="55" t="n"/>
      <c r="AL652" s="55" t="n"/>
      <c r="AM652" s="55" t="n"/>
      <c r="AN652" s="55" t="n"/>
      <c r="AO652" s="55" t="n"/>
      <c r="AP652" s="55" t="n"/>
      <c r="AQ652" s="55" t="n"/>
      <c r="AR652" s="55" t="n"/>
      <c r="AS652" s="55" t="n"/>
      <c r="AT652" s="55" t="n"/>
      <c r="AU652" s="55" t="n"/>
      <c r="AV652" s="55" t="n"/>
      <c r="AW652" s="55" t="n"/>
      <c r="AX652" s="55" t="n"/>
      <c r="AY652" s="55" t="n"/>
      <c r="AZ652" s="55" t="n"/>
      <c r="BA652" s="55" t="n"/>
      <c r="BB652" s="55" t="n"/>
      <c r="BC652" s="55" t="n"/>
    </row>
    <row r="653" ht="11.4" customHeight="1">
      <c r="A653" s="55" t="n"/>
      <c r="B653" s="483" t="n"/>
      <c r="C653" s="55" t="n"/>
      <c r="D653" s="55" t="n"/>
      <c r="E653" s="55" t="n"/>
      <c r="F653" s="55" t="n"/>
      <c r="G653" s="69" t="n"/>
      <c r="H653" s="69" t="n"/>
      <c r="I653" s="55" t="n"/>
      <c r="J653" s="55" t="n"/>
      <c r="K653" s="55" t="n"/>
      <c r="L653" s="55">
        <f>J653-K653</f>
        <v/>
      </c>
      <c r="M653" s="55" t="n"/>
      <c r="N653" s="55">
        <f>P653+Q653+R653+S653</f>
        <v/>
      </c>
      <c r="O653" s="57">
        <f>Q653+V653+Y653+AB653+AE653+AH653+AK653+AN653+AQ653+AT653+AW653+AZ653+BC653</f>
        <v/>
      </c>
      <c r="P653" s="58" t="n"/>
      <c r="Q653" s="59">
        <f>L653-S653-R653-P653</f>
        <v/>
      </c>
      <c r="R653" s="60" t="n"/>
      <c r="S653" s="61" t="n"/>
      <c r="T653" s="55" t="n"/>
      <c r="U653" s="55" t="n"/>
      <c r="V653" s="55" t="n"/>
      <c r="W653" s="55" t="n"/>
      <c r="X653" s="55" t="n"/>
      <c r="Y653" s="55" t="n"/>
      <c r="Z653" s="55" t="n"/>
      <c r="AA653" s="55" t="n"/>
      <c r="AB653" s="55" t="n"/>
      <c r="AC653" s="55" t="n"/>
      <c r="AD653" s="55" t="n"/>
      <c r="AE653" s="55" t="n"/>
      <c r="AF653" s="55" t="n"/>
      <c r="AG653" s="55" t="n"/>
      <c r="AH653" s="55" t="n"/>
      <c r="AI653" s="55" t="n"/>
      <c r="AJ653" s="55" t="n"/>
      <c r="AK653" s="55" t="n"/>
      <c r="AL653" s="55" t="n"/>
      <c r="AM653" s="55" t="n"/>
      <c r="AN653" s="55" t="n"/>
      <c r="AO653" s="55" t="n"/>
      <c r="AP653" s="55" t="n"/>
      <c r="AQ653" s="55" t="n"/>
      <c r="AR653" s="55" t="n"/>
      <c r="AS653" s="55" t="n"/>
      <c r="AT653" s="55" t="n"/>
      <c r="AU653" s="55" t="n"/>
      <c r="AV653" s="55" t="n"/>
      <c r="AW653" s="55" t="n"/>
      <c r="AX653" s="55" t="n"/>
      <c r="AY653" s="55" t="n"/>
      <c r="AZ653" s="55" t="n"/>
      <c r="BA653" s="55" t="n"/>
      <c r="BB653" s="55" t="n"/>
      <c r="BC653" s="55" t="n"/>
    </row>
    <row r="654" ht="11.4" customHeight="1">
      <c r="A654" s="55" t="n"/>
      <c r="B654" s="483" t="n"/>
      <c r="C654" s="55" t="n"/>
      <c r="D654" s="55" t="n"/>
      <c r="E654" s="55" t="n"/>
      <c r="F654" s="55" t="n"/>
      <c r="G654" s="69" t="n"/>
      <c r="H654" s="69" t="n"/>
      <c r="I654" s="55" t="n"/>
      <c r="J654" s="55" t="n"/>
      <c r="K654" s="55" t="n"/>
      <c r="L654" s="55">
        <f>J654-K654</f>
        <v/>
      </c>
      <c r="M654" s="55" t="n"/>
      <c r="N654" s="55">
        <f>P654+Q654+R654+S654</f>
        <v/>
      </c>
      <c r="O654" s="57">
        <f>Q654+V654+Y654+AB654+AE654+AH654+AK654+AN654+AQ654+AT654+AW654+AZ654+BC654</f>
        <v/>
      </c>
      <c r="P654" s="58" t="n"/>
      <c r="Q654" s="59">
        <f>L654-S654-R654-P654</f>
        <v/>
      </c>
      <c r="R654" s="60" t="n"/>
      <c r="S654" s="61" t="n"/>
      <c r="T654" s="55" t="n"/>
      <c r="U654" s="55" t="n"/>
      <c r="V654" s="55" t="n"/>
      <c r="W654" s="55" t="n"/>
      <c r="X654" s="55" t="n"/>
      <c r="Y654" s="55" t="n"/>
      <c r="Z654" s="55" t="n"/>
      <c r="AA654" s="55" t="n"/>
      <c r="AB654" s="55" t="n"/>
      <c r="AC654" s="55" t="n"/>
      <c r="AD654" s="55" t="n"/>
      <c r="AE654" s="55" t="n"/>
      <c r="AF654" s="55" t="n"/>
      <c r="AG654" s="55" t="n"/>
      <c r="AH654" s="55" t="n"/>
      <c r="AI654" s="55" t="n"/>
      <c r="AJ654" s="55" t="n"/>
      <c r="AK654" s="55" t="n"/>
      <c r="AL654" s="55" t="n"/>
      <c r="AM654" s="55" t="n"/>
      <c r="AN654" s="55" t="n"/>
      <c r="AO654" s="55" t="n"/>
      <c r="AP654" s="55" t="n"/>
      <c r="AQ654" s="55" t="n"/>
      <c r="AR654" s="55" t="n"/>
      <c r="AS654" s="55" t="n"/>
      <c r="AT654" s="55" t="n"/>
      <c r="AU654" s="55" t="n"/>
      <c r="AV654" s="55" t="n"/>
      <c r="AW654" s="55" t="n"/>
      <c r="AX654" s="55" t="n"/>
      <c r="AY654" s="55" t="n"/>
      <c r="AZ654" s="55" t="n"/>
      <c r="BA654" s="55" t="n"/>
      <c r="BB654" s="55" t="n"/>
      <c r="BC654" s="55" t="n"/>
    </row>
    <row r="655" ht="11.4" customHeight="1">
      <c r="A655" s="55" t="n"/>
      <c r="B655" s="483" t="n"/>
      <c r="C655" s="55" t="n"/>
      <c r="D655" s="55" t="n"/>
      <c r="E655" s="55" t="n"/>
      <c r="F655" s="55" t="n"/>
      <c r="G655" s="69" t="n"/>
      <c r="H655" s="69" t="n"/>
      <c r="I655" s="55" t="n"/>
      <c r="J655" s="55" t="n"/>
      <c r="K655" s="55" t="n"/>
      <c r="L655" s="55">
        <f>J655-K655</f>
        <v/>
      </c>
      <c r="M655" s="55" t="n"/>
      <c r="N655" s="55">
        <f>P655+Q655+R655+S655</f>
        <v/>
      </c>
      <c r="O655" s="57">
        <f>Q655+V655+Y655+AB655+AE655+AH655+AK655+AN655+AQ655+AT655+AW655+AZ655+BC655</f>
        <v/>
      </c>
      <c r="P655" s="58" t="n"/>
      <c r="Q655" s="59">
        <f>L655-S655-R655-P655</f>
        <v/>
      </c>
      <c r="R655" s="60" t="n"/>
      <c r="S655" s="61" t="n"/>
      <c r="T655" s="55" t="n"/>
      <c r="U655" s="55" t="n"/>
      <c r="V655" s="55" t="n"/>
      <c r="W655" s="55" t="n"/>
      <c r="X655" s="55" t="n"/>
      <c r="Y655" s="55" t="n"/>
      <c r="Z655" s="55" t="n"/>
      <c r="AA655" s="55" t="n"/>
      <c r="AB655" s="55" t="n"/>
      <c r="AC655" s="55" t="n"/>
      <c r="AD655" s="55" t="n"/>
      <c r="AE655" s="55" t="n"/>
      <c r="AF655" s="55" t="n"/>
      <c r="AG655" s="55" t="n"/>
      <c r="AH655" s="55" t="n"/>
      <c r="AI655" s="55" t="n"/>
      <c r="AJ655" s="55" t="n"/>
      <c r="AK655" s="55" t="n"/>
      <c r="AL655" s="55" t="n"/>
      <c r="AM655" s="55" t="n"/>
      <c r="AN655" s="55" t="n"/>
      <c r="AO655" s="55" t="n"/>
      <c r="AP655" s="55" t="n"/>
      <c r="AQ655" s="55" t="n"/>
      <c r="AR655" s="55" t="n"/>
      <c r="AS655" s="55" t="n"/>
      <c r="AT655" s="55" t="n"/>
      <c r="AU655" s="55" t="n"/>
      <c r="AV655" s="55" t="n"/>
      <c r="AW655" s="55" t="n"/>
      <c r="AX655" s="55" t="n"/>
      <c r="AY655" s="55" t="n"/>
      <c r="AZ655" s="55" t="n"/>
      <c r="BA655" s="55" t="n"/>
      <c r="BB655" s="55" t="n"/>
      <c r="BC655" s="55" t="n"/>
    </row>
    <row r="656" ht="11.4" customHeight="1">
      <c r="A656" s="55" t="n"/>
      <c r="B656" s="483" t="n"/>
      <c r="C656" s="55" t="n"/>
      <c r="D656" s="55" t="n"/>
      <c r="E656" s="55" t="n"/>
      <c r="F656" s="55" t="n"/>
      <c r="G656" s="69" t="n"/>
      <c r="H656" s="69" t="n"/>
      <c r="I656" s="55" t="n"/>
      <c r="J656" s="55" t="n"/>
      <c r="K656" s="55" t="n"/>
      <c r="L656" s="55">
        <f>J656-K656</f>
        <v/>
      </c>
      <c r="M656" s="55" t="n"/>
      <c r="N656" s="55">
        <f>P656+Q656+R656+S656</f>
        <v/>
      </c>
      <c r="O656" s="57">
        <f>Q656+V656+Y656+AB656+AE656+AH656+AK656+AN656+AQ656+AT656+AW656+AZ656+BC656</f>
        <v/>
      </c>
      <c r="P656" s="58" t="n"/>
      <c r="Q656" s="59">
        <f>L656-S656-R656-P656</f>
        <v/>
      </c>
      <c r="R656" s="60" t="n"/>
      <c r="S656" s="61" t="n"/>
      <c r="T656" s="55" t="n"/>
      <c r="U656" s="55" t="n"/>
      <c r="V656" s="55" t="n"/>
      <c r="W656" s="55" t="n"/>
      <c r="X656" s="55" t="n"/>
      <c r="Y656" s="55" t="n"/>
      <c r="Z656" s="55" t="n"/>
      <c r="AA656" s="55" t="n"/>
      <c r="AB656" s="55" t="n"/>
      <c r="AC656" s="55" t="n"/>
      <c r="AD656" s="55" t="n"/>
      <c r="AE656" s="55" t="n"/>
      <c r="AF656" s="55" t="n"/>
      <c r="AG656" s="55" t="n"/>
      <c r="AH656" s="55" t="n"/>
      <c r="AI656" s="55" t="n"/>
      <c r="AJ656" s="55" t="n"/>
      <c r="AK656" s="55" t="n"/>
      <c r="AL656" s="55" t="n"/>
      <c r="AM656" s="55" t="n"/>
      <c r="AN656" s="55" t="n"/>
      <c r="AO656" s="55" t="n"/>
      <c r="AP656" s="55" t="n"/>
      <c r="AQ656" s="55" t="n"/>
      <c r="AR656" s="55" t="n"/>
      <c r="AS656" s="55" t="n"/>
      <c r="AT656" s="55" t="n"/>
      <c r="AU656" s="55" t="n"/>
      <c r="AV656" s="55" t="n"/>
      <c r="AW656" s="55" t="n"/>
      <c r="AX656" s="55" t="n"/>
      <c r="AY656" s="55" t="n"/>
      <c r="AZ656" s="55" t="n"/>
      <c r="BA656" s="55" t="n"/>
      <c r="BB656" s="55" t="n"/>
      <c r="BC656" s="55" t="n"/>
    </row>
    <row r="657" ht="11.4" customHeight="1">
      <c r="A657" s="55" t="n"/>
      <c r="B657" s="483" t="n"/>
      <c r="C657" s="55" t="n"/>
      <c r="D657" s="55" t="n"/>
      <c r="E657" s="55" t="n"/>
      <c r="F657" s="55" t="n"/>
      <c r="G657" s="69" t="n"/>
      <c r="H657" s="69" t="n"/>
      <c r="I657" s="55" t="n"/>
      <c r="J657" s="55" t="n"/>
      <c r="K657" s="55" t="n"/>
      <c r="L657" s="55">
        <f>J657-K657</f>
        <v/>
      </c>
      <c r="M657" s="55" t="n"/>
      <c r="N657" s="55">
        <f>P657+Q657+R657+S657</f>
        <v/>
      </c>
      <c r="O657" s="57">
        <f>Q657+V657+Y657+AB657+AE657+AH657+AK657+AN657+AQ657+AT657+AW657+AZ657+BC657</f>
        <v/>
      </c>
      <c r="P657" s="58" t="n"/>
      <c r="Q657" s="59">
        <f>L657-S657-R657-P657</f>
        <v/>
      </c>
      <c r="R657" s="60" t="n"/>
      <c r="S657" s="61" t="n"/>
      <c r="T657" s="55" t="n"/>
      <c r="U657" s="55" t="n"/>
      <c r="V657" s="55" t="n"/>
      <c r="W657" s="55" t="n"/>
      <c r="X657" s="55" t="n"/>
      <c r="Y657" s="55" t="n"/>
      <c r="Z657" s="55" t="n"/>
      <c r="AA657" s="55" t="n"/>
      <c r="AB657" s="55" t="n"/>
      <c r="AC657" s="55" t="n"/>
      <c r="AD657" s="55" t="n"/>
      <c r="AE657" s="55" t="n"/>
      <c r="AF657" s="55" t="n"/>
      <c r="AG657" s="55" t="n"/>
      <c r="AH657" s="55" t="n"/>
      <c r="AI657" s="55" t="n"/>
      <c r="AJ657" s="55" t="n"/>
      <c r="AK657" s="55" t="n"/>
      <c r="AL657" s="55" t="n"/>
      <c r="AM657" s="55" t="n"/>
      <c r="AN657" s="55" t="n"/>
      <c r="AO657" s="55" t="n"/>
      <c r="AP657" s="55" t="n"/>
      <c r="AQ657" s="55" t="n"/>
      <c r="AR657" s="55" t="n"/>
      <c r="AS657" s="55" t="n"/>
      <c r="AT657" s="55" t="n"/>
      <c r="AU657" s="55" t="n"/>
      <c r="AV657" s="55" t="n"/>
      <c r="AW657" s="55" t="n"/>
      <c r="AX657" s="55" t="n"/>
      <c r="AY657" s="55" t="n"/>
      <c r="AZ657" s="55" t="n"/>
      <c r="BA657" s="55" t="n"/>
      <c r="BB657" s="55" t="n"/>
      <c r="BC657" s="55" t="n"/>
    </row>
    <row r="658" ht="11.4" customHeight="1">
      <c r="A658" s="55" t="n"/>
      <c r="B658" s="483" t="n"/>
      <c r="C658" s="55" t="n"/>
      <c r="D658" s="55" t="n"/>
      <c r="E658" s="55" t="n"/>
      <c r="F658" s="55" t="n"/>
      <c r="G658" s="69" t="n"/>
      <c r="H658" s="69" t="n"/>
      <c r="I658" s="55" t="n"/>
      <c r="J658" s="55" t="n"/>
      <c r="K658" s="55" t="n"/>
      <c r="L658" s="55">
        <f>J658-K658</f>
        <v/>
      </c>
      <c r="M658" s="55" t="n"/>
      <c r="N658" s="55">
        <f>P658+Q658+R658+S658</f>
        <v/>
      </c>
      <c r="O658" s="57">
        <f>Q658+V658+Y658+AB658+AE658+AH658+AK658+AN658+AQ658+AT658+AW658+AZ658+BC658</f>
        <v/>
      </c>
      <c r="P658" s="58" t="n"/>
      <c r="Q658" s="59">
        <f>L658-S658-R658-P658</f>
        <v/>
      </c>
      <c r="R658" s="60" t="n"/>
      <c r="S658" s="61" t="n"/>
      <c r="T658" s="55" t="n"/>
      <c r="U658" s="55" t="n"/>
      <c r="V658" s="55" t="n"/>
      <c r="W658" s="55" t="n"/>
      <c r="X658" s="55" t="n"/>
      <c r="Y658" s="55" t="n"/>
      <c r="Z658" s="55" t="n"/>
      <c r="AA658" s="55" t="n"/>
      <c r="AB658" s="55" t="n"/>
      <c r="AC658" s="55" t="n"/>
      <c r="AD658" s="55" t="n"/>
      <c r="AE658" s="55" t="n"/>
      <c r="AF658" s="55" t="n"/>
      <c r="AG658" s="55" t="n"/>
      <c r="AH658" s="55" t="n"/>
      <c r="AI658" s="55" t="n"/>
      <c r="AJ658" s="55" t="n"/>
      <c r="AK658" s="55" t="n"/>
      <c r="AL658" s="55" t="n"/>
      <c r="AM658" s="55" t="n"/>
      <c r="AN658" s="55" t="n"/>
      <c r="AO658" s="55" t="n"/>
      <c r="AP658" s="55" t="n"/>
      <c r="AQ658" s="55" t="n"/>
      <c r="AR658" s="55" t="n"/>
      <c r="AS658" s="55" t="n"/>
      <c r="AT658" s="55" t="n"/>
      <c r="AU658" s="55" t="n"/>
      <c r="AV658" s="55" t="n"/>
      <c r="AW658" s="55" t="n"/>
      <c r="AX658" s="55" t="n"/>
      <c r="AY658" s="55" t="n"/>
      <c r="AZ658" s="55" t="n"/>
      <c r="BA658" s="55" t="n"/>
      <c r="BB658" s="55" t="n"/>
      <c r="BC658" s="55" t="n"/>
    </row>
    <row r="659" ht="11.4" customHeight="1">
      <c r="A659" s="55" t="n"/>
      <c r="B659" s="483" t="n"/>
      <c r="C659" s="55" t="n"/>
      <c r="D659" s="55" t="n"/>
      <c r="E659" s="55" t="n"/>
      <c r="F659" s="55" t="n"/>
      <c r="G659" s="69" t="n"/>
      <c r="H659" s="69" t="n"/>
      <c r="I659" s="55" t="n"/>
      <c r="J659" s="55" t="n"/>
      <c r="K659" s="55" t="n"/>
      <c r="L659" s="55">
        <f>J659-K659</f>
        <v/>
      </c>
      <c r="M659" s="55" t="n"/>
      <c r="N659" s="55">
        <f>P659+Q659+R659+S659</f>
        <v/>
      </c>
      <c r="O659" s="57">
        <f>Q659+V659+Y659+AB659+AE659+AH659+AK659+AN659+AQ659+AT659+AW659+AZ659+BC659</f>
        <v/>
      </c>
      <c r="P659" s="58" t="n"/>
      <c r="Q659" s="59">
        <f>L659-S659-R659-P659</f>
        <v/>
      </c>
      <c r="R659" s="60" t="n"/>
      <c r="S659" s="61" t="n"/>
      <c r="T659" s="55" t="n"/>
      <c r="U659" s="55" t="n"/>
      <c r="V659" s="55" t="n"/>
      <c r="W659" s="55" t="n"/>
      <c r="X659" s="55" t="n"/>
      <c r="Y659" s="55" t="n"/>
      <c r="Z659" s="55" t="n"/>
      <c r="AA659" s="55" t="n"/>
      <c r="AB659" s="55" t="n"/>
      <c r="AC659" s="55" t="n"/>
      <c r="AD659" s="55" t="n"/>
      <c r="AE659" s="55" t="n"/>
      <c r="AF659" s="55" t="n"/>
      <c r="AG659" s="55" t="n"/>
      <c r="AH659" s="55" t="n"/>
      <c r="AI659" s="55" t="n"/>
      <c r="AJ659" s="55" t="n"/>
      <c r="AK659" s="55" t="n"/>
      <c r="AL659" s="55" t="n"/>
      <c r="AM659" s="55" t="n"/>
      <c r="AN659" s="55" t="n"/>
      <c r="AO659" s="55" t="n"/>
      <c r="AP659" s="55" t="n"/>
      <c r="AQ659" s="55" t="n"/>
      <c r="AR659" s="55" t="n"/>
      <c r="AS659" s="55" t="n"/>
      <c r="AT659" s="55" t="n"/>
      <c r="AU659" s="55" t="n"/>
      <c r="AV659" s="55" t="n"/>
      <c r="AW659" s="55" t="n"/>
      <c r="AX659" s="55" t="n"/>
      <c r="AY659" s="55" t="n"/>
      <c r="AZ659" s="55" t="n"/>
      <c r="BA659" s="55" t="n"/>
      <c r="BB659" s="55" t="n"/>
      <c r="BC659" s="55" t="n"/>
    </row>
    <row r="660" ht="11.4" customHeight="1">
      <c r="A660" s="55" t="n"/>
      <c r="B660" s="483" t="n"/>
      <c r="C660" s="55" t="n"/>
      <c r="D660" s="55" t="n"/>
      <c r="E660" s="55" t="n"/>
      <c r="F660" s="55" t="n"/>
      <c r="G660" s="69" t="n"/>
      <c r="H660" s="69" t="n"/>
      <c r="I660" s="55" t="n"/>
      <c r="J660" s="55" t="n"/>
      <c r="K660" s="55" t="n"/>
      <c r="L660" s="55">
        <f>J660-K660</f>
        <v/>
      </c>
      <c r="M660" s="55" t="n"/>
      <c r="N660" s="55">
        <f>P660+Q660+R660+S660</f>
        <v/>
      </c>
      <c r="O660" s="57">
        <f>Q660+V660+Y660+AB660+AE660+AH660+AK660+AN660+AQ660+AT660+AW660+AZ660+BC660</f>
        <v/>
      </c>
      <c r="P660" s="58" t="n"/>
      <c r="Q660" s="59">
        <f>L660-S660-R660-P660</f>
        <v/>
      </c>
      <c r="R660" s="60" t="n"/>
      <c r="S660" s="61" t="n"/>
      <c r="T660" s="55" t="n"/>
      <c r="U660" s="55" t="n"/>
      <c r="V660" s="55" t="n"/>
      <c r="W660" s="55" t="n"/>
      <c r="X660" s="55" t="n"/>
      <c r="Y660" s="55" t="n"/>
      <c r="Z660" s="55" t="n"/>
      <c r="AA660" s="55" t="n"/>
      <c r="AB660" s="55" t="n"/>
      <c r="AC660" s="55" t="n"/>
      <c r="AD660" s="55" t="n"/>
      <c r="AE660" s="55" t="n"/>
      <c r="AF660" s="55" t="n"/>
      <c r="AG660" s="55" t="n"/>
      <c r="AH660" s="55" t="n"/>
      <c r="AI660" s="55" t="n"/>
      <c r="AJ660" s="55" t="n"/>
      <c r="AK660" s="55" t="n"/>
      <c r="AL660" s="55" t="n"/>
      <c r="AM660" s="55" t="n"/>
      <c r="AN660" s="55" t="n"/>
      <c r="AO660" s="55" t="n"/>
      <c r="AP660" s="55" t="n"/>
      <c r="AQ660" s="55" t="n"/>
      <c r="AR660" s="55" t="n"/>
      <c r="AS660" s="55" t="n"/>
      <c r="AT660" s="55" t="n"/>
      <c r="AU660" s="55" t="n"/>
      <c r="AV660" s="55" t="n"/>
      <c r="AW660" s="55" t="n"/>
      <c r="AX660" s="55" t="n"/>
      <c r="AY660" s="55" t="n"/>
      <c r="AZ660" s="55" t="n"/>
      <c r="BA660" s="55" t="n"/>
      <c r="BB660" s="55" t="n"/>
      <c r="BC660" s="55" t="n"/>
    </row>
    <row r="661" ht="11.4" customHeight="1">
      <c r="A661" s="55" t="n"/>
      <c r="B661" s="483" t="n"/>
      <c r="C661" s="55" t="n"/>
      <c r="D661" s="55" t="n"/>
      <c r="E661" s="55" t="n"/>
      <c r="F661" s="55" t="n"/>
      <c r="G661" s="69" t="n"/>
      <c r="H661" s="69" t="n"/>
      <c r="I661" s="55" t="n"/>
      <c r="J661" s="55" t="n"/>
      <c r="K661" s="55" t="n"/>
      <c r="L661" s="55">
        <f>J661-K661</f>
        <v/>
      </c>
      <c r="M661" s="55" t="n"/>
      <c r="N661" s="55">
        <f>P661+Q661+R661+S661</f>
        <v/>
      </c>
      <c r="O661" s="57">
        <f>Q661+V661+Y661+AB661+AE661+AH661+AK661+AN661+AQ661+AT661+AW661+AZ661+BC661</f>
        <v/>
      </c>
      <c r="P661" s="58" t="n"/>
      <c r="Q661" s="59">
        <f>L661-S661-R661-P661</f>
        <v/>
      </c>
      <c r="R661" s="60" t="n"/>
      <c r="S661" s="61" t="n"/>
      <c r="T661" s="55" t="n"/>
      <c r="U661" s="55" t="n"/>
      <c r="V661" s="55" t="n"/>
      <c r="W661" s="55" t="n"/>
      <c r="X661" s="55" t="n"/>
      <c r="Y661" s="55" t="n"/>
      <c r="Z661" s="55" t="n"/>
      <c r="AA661" s="55" t="n"/>
      <c r="AB661" s="55" t="n"/>
      <c r="AC661" s="55" t="n"/>
      <c r="AD661" s="55" t="n"/>
      <c r="AE661" s="55" t="n"/>
      <c r="AF661" s="55" t="n"/>
      <c r="AG661" s="55" t="n"/>
      <c r="AH661" s="55" t="n"/>
      <c r="AI661" s="55" t="n"/>
      <c r="AJ661" s="55" t="n"/>
      <c r="AK661" s="55" t="n"/>
      <c r="AL661" s="55" t="n"/>
      <c r="AM661" s="55" t="n"/>
      <c r="AN661" s="55" t="n"/>
      <c r="AO661" s="55" t="n"/>
      <c r="AP661" s="55" t="n"/>
      <c r="AQ661" s="55" t="n"/>
      <c r="AR661" s="55" t="n"/>
      <c r="AS661" s="55" t="n"/>
      <c r="AT661" s="55" t="n"/>
      <c r="AU661" s="55" t="n"/>
      <c r="AV661" s="55" t="n"/>
      <c r="AW661" s="55" t="n"/>
      <c r="AX661" s="55" t="n"/>
      <c r="AY661" s="55" t="n"/>
      <c r="AZ661" s="55" t="n"/>
      <c r="BA661" s="55" t="n"/>
      <c r="BB661" s="55" t="n"/>
      <c r="BC661" s="55" t="n"/>
    </row>
    <row r="662" ht="11.4" customHeight="1">
      <c r="A662" s="55" t="n"/>
      <c r="B662" s="483" t="n"/>
      <c r="C662" s="55" t="n"/>
      <c r="D662" s="55" t="n"/>
      <c r="E662" s="55" t="n"/>
      <c r="F662" s="55" t="n"/>
      <c r="G662" s="69" t="n"/>
      <c r="H662" s="69" t="n"/>
      <c r="I662" s="55" t="n"/>
      <c r="J662" s="55" t="n"/>
      <c r="K662" s="55" t="n"/>
      <c r="L662" s="55">
        <f>J662-K662</f>
        <v/>
      </c>
      <c r="M662" s="55" t="n"/>
      <c r="N662" s="55">
        <f>P662+Q662+R662+S662</f>
        <v/>
      </c>
      <c r="O662" s="57">
        <f>Q662+V662+Y662+AB662+AE662+AH662+AK662+AN662+AQ662+AT662+AW662+AZ662+BC662</f>
        <v/>
      </c>
      <c r="P662" s="58" t="n"/>
      <c r="Q662" s="59">
        <f>L662-S662-R662-P662</f>
        <v/>
      </c>
      <c r="R662" s="60" t="n"/>
      <c r="S662" s="61" t="n"/>
      <c r="T662" s="55" t="n"/>
      <c r="U662" s="55" t="n"/>
      <c r="V662" s="55" t="n"/>
      <c r="W662" s="55" t="n"/>
      <c r="X662" s="55" t="n"/>
      <c r="Y662" s="55" t="n"/>
      <c r="Z662" s="55" t="n"/>
      <c r="AA662" s="55" t="n"/>
      <c r="AB662" s="55" t="n"/>
      <c r="AC662" s="55" t="n"/>
      <c r="AD662" s="55" t="n"/>
      <c r="AE662" s="55" t="n"/>
      <c r="AF662" s="55" t="n"/>
      <c r="AG662" s="55" t="n"/>
      <c r="AH662" s="55" t="n"/>
      <c r="AI662" s="55" t="n"/>
      <c r="AJ662" s="55" t="n"/>
      <c r="AK662" s="55" t="n"/>
      <c r="AL662" s="55" t="n"/>
      <c r="AM662" s="55" t="n"/>
      <c r="AN662" s="55" t="n"/>
      <c r="AO662" s="55" t="n"/>
      <c r="AP662" s="55" t="n"/>
      <c r="AQ662" s="55" t="n"/>
      <c r="AR662" s="55" t="n"/>
      <c r="AS662" s="55" t="n"/>
      <c r="AT662" s="55" t="n"/>
      <c r="AU662" s="55" t="n"/>
      <c r="AV662" s="55" t="n"/>
      <c r="AW662" s="55" t="n"/>
      <c r="AX662" s="55" t="n"/>
      <c r="AY662" s="55" t="n"/>
      <c r="AZ662" s="55" t="n"/>
      <c r="BA662" s="55" t="n"/>
      <c r="BB662" s="55" t="n"/>
      <c r="BC662" s="55" t="n"/>
    </row>
    <row r="663" ht="11.4" customHeight="1">
      <c r="A663" s="55" t="n"/>
      <c r="B663" s="483" t="n"/>
      <c r="C663" s="55" t="n"/>
      <c r="D663" s="55" t="n"/>
      <c r="E663" s="55" t="n"/>
      <c r="F663" s="55" t="n"/>
      <c r="G663" s="69" t="n"/>
      <c r="H663" s="69" t="n"/>
      <c r="I663" s="55" t="n"/>
      <c r="J663" s="55" t="n"/>
      <c r="K663" s="55" t="n"/>
      <c r="L663" s="55">
        <f>J663-K663</f>
        <v/>
      </c>
      <c r="M663" s="55" t="n"/>
      <c r="N663" s="55">
        <f>P663+Q663+R663+S663</f>
        <v/>
      </c>
      <c r="O663" s="57">
        <f>Q663+V663+Y663+AB663+AE663+AH663+AK663+AN663+AQ663+AT663+AW663+AZ663+BC663</f>
        <v/>
      </c>
      <c r="P663" s="58" t="n"/>
      <c r="Q663" s="59">
        <f>L663-S663-R663-P663</f>
        <v/>
      </c>
      <c r="R663" s="60" t="n"/>
      <c r="S663" s="61" t="n"/>
      <c r="T663" s="55" t="n"/>
      <c r="U663" s="55" t="n"/>
      <c r="V663" s="55" t="n"/>
      <c r="W663" s="55" t="n"/>
      <c r="X663" s="55" t="n"/>
      <c r="Y663" s="55" t="n"/>
      <c r="Z663" s="55" t="n"/>
      <c r="AA663" s="55" t="n"/>
      <c r="AB663" s="55" t="n"/>
      <c r="AC663" s="55" t="n"/>
      <c r="AD663" s="55" t="n"/>
      <c r="AE663" s="55" t="n"/>
      <c r="AF663" s="55" t="n"/>
      <c r="AG663" s="55" t="n"/>
      <c r="AH663" s="55" t="n"/>
      <c r="AI663" s="55" t="n"/>
      <c r="AJ663" s="55" t="n"/>
      <c r="AK663" s="55" t="n"/>
      <c r="AL663" s="55" t="n"/>
      <c r="AM663" s="55" t="n"/>
      <c r="AN663" s="55" t="n"/>
      <c r="AO663" s="55" t="n"/>
      <c r="AP663" s="55" t="n"/>
      <c r="AQ663" s="55" t="n"/>
      <c r="AR663" s="55" t="n"/>
      <c r="AS663" s="55" t="n"/>
      <c r="AT663" s="55" t="n"/>
      <c r="AU663" s="55" t="n"/>
      <c r="AV663" s="55" t="n"/>
      <c r="AW663" s="55" t="n"/>
      <c r="AX663" s="55" t="n"/>
      <c r="AY663" s="55" t="n"/>
      <c r="AZ663" s="55" t="n"/>
      <c r="BA663" s="55" t="n"/>
      <c r="BB663" s="55" t="n"/>
      <c r="BC663" s="55" t="n"/>
    </row>
    <row r="664" ht="11.4" customHeight="1">
      <c r="A664" s="55" t="n"/>
      <c r="B664" s="483" t="n"/>
      <c r="C664" s="55" t="n"/>
      <c r="D664" s="55" t="n"/>
      <c r="E664" s="55" t="n"/>
      <c r="F664" s="55" t="n"/>
      <c r="G664" s="69" t="n"/>
      <c r="H664" s="69" t="n"/>
      <c r="I664" s="55" t="n"/>
      <c r="J664" s="55" t="n"/>
      <c r="K664" s="55" t="n"/>
      <c r="L664" s="55">
        <f>J664-K664</f>
        <v/>
      </c>
      <c r="M664" s="55" t="n"/>
      <c r="N664" s="55">
        <f>P664+Q664+R664+S664</f>
        <v/>
      </c>
      <c r="O664" s="57">
        <f>Q664+V664+Y664+AB664+AE664+AH664+AK664+AN664+AQ664+AT664+AW664+AZ664+BC664</f>
        <v/>
      </c>
      <c r="P664" s="58" t="n"/>
      <c r="Q664" s="59">
        <f>L664-S664-R664-P664</f>
        <v/>
      </c>
      <c r="R664" s="60" t="n"/>
      <c r="S664" s="61" t="n"/>
      <c r="T664" s="55" t="n"/>
      <c r="U664" s="55" t="n"/>
      <c r="V664" s="55" t="n"/>
      <c r="W664" s="55" t="n"/>
      <c r="X664" s="55" t="n"/>
      <c r="Y664" s="55" t="n"/>
      <c r="Z664" s="55" t="n"/>
      <c r="AA664" s="55" t="n"/>
      <c r="AB664" s="55" t="n"/>
      <c r="AC664" s="55" t="n"/>
      <c r="AD664" s="55" t="n"/>
      <c r="AE664" s="55" t="n"/>
      <c r="AF664" s="55" t="n"/>
      <c r="AG664" s="55" t="n"/>
      <c r="AH664" s="55" t="n"/>
      <c r="AI664" s="55" t="n"/>
      <c r="AJ664" s="55" t="n"/>
      <c r="AK664" s="55" t="n"/>
      <c r="AL664" s="55" t="n"/>
      <c r="AM664" s="55" t="n"/>
      <c r="AN664" s="55" t="n"/>
      <c r="AO664" s="55" t="n"/>
      <c r="AP664" s="55" t="n"/>
      <c r="AQ664" s="55" t="n"/>
      <c r="AR664" s="55" t="n"/>
      <c r="AS664" s="55" t="n"/>
      <c r="AT664" s="55" t="n"/>
      <c r="AU664" s="55" t="n"/>
      <c r="AV664" s="55" t="n"/>
      <c r="AW664" s="55" t="n"/>
      <c r="AX664" s="55" t="n"/>
      <c r="AY664" s="55" t="n"/>
      <c r="AZ664" s="55" t="n"/>
      <c r="BA664" s="55" t="n"/>
      <c r="BB664" s="55" t="n"/>
      <c r="BC664" s="55" t="n"/>
    </row>
    <row r="665" ht="11.4" customHeight="1">
      <c r="A665" s="55" t="n"/>
      <c r="B665" s="483" t="n"/>
      <c r="C665" s="55" t="n"/>
      <c r="D665" s="55" t="n"/>
      <c r="E665" s="55" t="n"/>
      <c r="F665" s="55" t="n"/>
      <c r="G665" s="69" t="n"/>
      <c r="H665" s="69" t="n"/>
      <c r="I665" s="55" t="n"/>
      <c r="J665" s="55" t="n"/>
      <c r="K665" s="55" t="n"/>
      <c r="L665" s="55">
        <f>J665-K665</f>
        <v/>
      </c>
      <c r="M665" s="55" t="n"/>
      <c r="N665" s="55">
        <f>P665+Q665+R665+S665</f>
        <v/>
      </c>
      <c r="O665" s="57">
        <f>Q665+V665+Y665+AB665+AE665+AH665+AK665+AN665+AQ665+AT665+AW665+AZ665+BC665</f>
        <v/>
      </c>
      <c r="P665" s="58" t="n"/>
      <c r="Q665" s="59">
        <f>L665-S665-R665-P665</f>
        <v/>
      </c>
      <c r="R665" s="60" t="n"/>
      <c r="S665" s="61" t="n"/>
      <c r="T665" s="55" t="n"/>
      <c r="U665" s="55" t="n"/>
      <c r="V665" s="55" t="n"/>
      <c r="W665" s="55" t="n"/>
      <c r="X665" s="55" t="n"/>
      <c r="Y665" s="55" t="n"/>
      <c r="Z665" s="55" t="n"/>
      <c r="AA665" s="55" t="n"/>
      <c r="AB665" s="55" t="n"/>
      <c r="AC665" s="55" t="n"/>
      <c r="AD665" s="55" t="n"/>
      <c r="AE665" s="55" t="n"/>
      <c r="AF665" s="55" t="n"/>
      <c r="AG665" s="55" t="n"/>
      <c r="AH665" s="55" t="n"/>
      <c r="AI665" s="55" t="n"/>
      <c r="AJ665" s="55" t="n"/>
      <c r="AK665" s="55" t="n"/>
      <c r="AL665" s="55" t="n"/>
      <c r="AM665" s="55" t="n"/>
      <c r="AN665" s="55" t="n"/>
      <c r="AO665" s="55" t="n"/>
      <c r="AP665" s="55" t="n"/>
      <c r="AQ665" s="55" t="n"/>
      <c r="AR665" s="55" t="n"/>
      <c r="AS665" s="55" t="n"/>
      <c r="AT665" s="55" t="n"/>
      <c r="AU665" s="55" t="n"/>
      <c r="AV665" s="55" t="n"/>
      <c r="AW665" s="55" t="n"/>
      <c r="AX665" s="55" t="n"/>
      <c r="AY665" s="55" t="n"/>
      <c r="AZ665" s="55" t="n"/>
      <c r="BA665" s="55" t="n"/>
      <c r="BB665" s="55" t="n"/>
      <c r="BC665" s="55" t="n"/>
    </row>
    <row r="666" ht="11.4" customHeight="1">
      <c r="A666" s="55" t="n"/>
      <c r="B666" s="483" t="n"/>
      <c r="C666" s="55" t="n"/>
      <c r="D666" s="55" t="n"/>
      <c r="E666" s="55" t="n"/>
      <c r="F666" s="55" t="n"/>
      <c r="G666" s="69" t="n"/>
      <c r="H666" s="69" t="n"/>
      <c r="I666" s="55" t="n"/>
      <c r="J666" s="55" t="n"/>
      <c r="K666" s="55" t="n"/>
      <c r="L666" s="55">
        <f>J666-K666</f>
        <v/>
      </c>
      <c r="M666" s="55" t="n"/>
      <c r="N666" s="55">
        <f>P666+Q666+R666+S666</f>
        <v/>
      </c>
      <c r="O666" s="57">
        <f>Q666+V666+Y666+AB666+AE666+AH666+AK666+AN666+AQ666+AT666+AW666+AZ666+BC666</f>
        <v/>
      </c>
      <c r="P666" s="58" t="n"/>
      <c r="Q666" s="59">
        <f>L666-S666-R666-P666</f>
        <v/>
      </c>
      <c r="R666" s="60" t="n"/>
      <c r="S666" s="61" t="n"/>
      <c r="T666" s="55" t="n"/>
      <c r="U666" s="55" t="n"/>
      <c r="V666" s="55" t="n"/>
      <c r="W666" s="55" t="n"/>
      <c r="X666" s="55" t="n"/>
      <c r="Y666" s="55" t="n"/>
      <c r="Z666" s="55" t="n"/>
      <c r="AA666" s="55" t="n"/>
      <c r="AB666" s="55" t="n"/>
      <c r="AC666" s="55" t="n"/>
      <c r="AD666" s="55" t="n"/>
      <c r="AE666" s="55" t="n"/>
      <c r="AF666" s="55" t="n"/>
      <c r="AG666" s="55" t="n"/>
      <c r="AH666" s="55" t="n"/>
      <c r="AI666" s="55" t="n"/>
      <c r="AJ666" s="55" t="n"/>
      <c r="AK666" s="55" t="n"/>
      <c r="AL666" s="55" t="n"/>
      <c r="AM666" s="55" t="n"/>
      <c r="AN666" s="55" t="n"/>
      <c r="AO666" s="55" t="n"/>
      <c r="AP666" s="55" t="n"/>
      <c r="AQ666" s="55" t="n"/>
      <c r="AR666" s="55" t="n"/>
      <c r="AS666" s="55" t="n"/>
      <c r="AT666" s="55" t="n"/>
      <c r="AU666" s="55" t="n"/>
      <c r="AV666" s="55" t="n"/>
      <c r="AW666" s="55" t="n"/>
      <c r="AX666" s="55" t="n"/>
      <c r="AY666" s="55" t="n"/>
      <c r="AZ666" s="55" t="n"/>
      <c r="BA666" s="55" t="n"/>
      <c r="BB666" s="55" t="n"/>
      <c r="BC666" s="55" t="n"/>
    </row>
    <row r="667" ht="11.4" customHeight="1">
      <c r="A667" s="55" t="n"/>
      <c r="B667" s="483" t="n"/>
      <c r="C667" s="55" t="n"/>
      <c r="D667" s="55" t="n"/>
      <c r="E667" s="55" t="n"/>
      <c r="F667" s="55" t="n"/>
      <c r="G667" s="69" t="n"/>
      <c r="H667" s="69" t="n"/>
      <c r="I667" s="55" t="n"/>
      <c r="J667" s="55" t="n"/>
      <c r="K667" s="55" t="n"/>
      <c r="L667" s="55">
        <f>J667-K667</f>
        <v/>
      </c>
      <c r="M667" s="55" t="n"/>
      <c r="N667" s="55">
        <f>P667+Q667+R667+S667</f>
        <v/>
      </c>
      <c r="O667" s="57">
        <f>Q667+V667+Y667+AB667+AE667+AH667+AK667+AN667+AQ667+AT667+AW667+AZ667+BC667</f>
        <v/>
      </c>
      <c r="P667" s="58" t="n"/>
      <c r="Q667" s="59">
        <f>L667-S667-R667-P667</f>
        <v/>
      </c>
      <c r="R667" s="60" t="n"/>
      <c r="S667" s="61" t="n"/>
      <c r="T667" s="55" t="n"/>
      <c r="U667" s="55" t="n"/>
      <c r="V667" s="55" t="n"/>
      <c r="W667" s="55" t="n"/>
      <c r="X667" s="55" t="n"/>
      <c r="Y667" s="55" t="n"/>
      <c r="Z667" s="55" t="n"/>
      <c r="AA667" s="55" t="n"/>
      <c r="AB667" s="55" t="n"/>
      <c r="AC667" s="55" t="n"/>
      <c r="AD667" s="55" t="n"/>
      <c r="AE667" s="55" t="n"/>
      <c r="AF667" s="55" t="n"/>
      <c r="AG667" s="55" t="n"/>
      <c r="AH667" s="55" t="n"/>
      <c r="AI667" s="55" t="n"/>
      <c r="AJ667" s="55" t="n"/>
      <c r="AK667" s="55" t="n"/>
      <c r="AL667" s="55" t="n"/>
      <c r="AM667" s="55" t="n"/>
      <c r="AN667" s="55" t="n"/>
      <c r="AO667" s="55" t="n"/>
      <c r="AP667" s="55" t="n"/>
      <c r="AQ667" s="55" t="n"/>
      <c r="AR667" s="55" t="n"/>
      <c r="AS667" s="55" t="n"/>
      <c r="AT667" s="55" t="n"/>
      <c r="AU667" s="55" t="n"/>
      <c r="AV667" s="55" t="n"/>
      <c r="AW667" s="55" t="n"/>
      <c r="AX667" s="55" t="n"/>
      <c r="AY667" s="55" t="n"/>
      <c r="AZ667" s="55" t="n"/>
      <c r="BA667" s="55" t="n"/>
      <c r="BB667" s="55" t="n"/>
      <c r="BC667" s="55" t="n"/>
    </row>
    <row r="668" ht="11.4" customHeight="1">
      <c r="A668" s="55" t="n"/>
      <c r="B668" s="483" t="n"/>
      <c r="C668" s="55" t="n"/>
      <c r="D668" s="55" t="n"/>
      <c r="E668" s="55" t="n"/>
      <c r="F668" s="55" t="n"/>
      <c r="G668" s="69" t="n"/>
      <c r="H668" s="69" t="n"/>
      <c r="I668" s="55" t="n"/>
      <c r="J668" s="55" t="n"/>
      <c r="K668" s="55" t="n"/>
      <c r="L668" s="55">
        <f>J668-K668</f>
        <v/>
      </c>
      <c r="M668" s="55" t="n"/>
      <c r="N668" s="55">
        <f>P668+Q668+R668+S668</f>
        <v/>
      </c>
      <c r="O668" s="57">
        <f>Q668+V668+Y668+AB668+AE668+AH668+AK668+AN668+AQ668+AT668+AW668+AZ668+BC668</f>
        <v/>
      </c>
      <c r="P668" s="58" t="n"/>
      <c r="Q668" s="59">
        <f>L668-S668-R668-P668</f>
        <v/>
      </c>
      <c r="R668" s="60" t="n"/>
      <c r="S668" s="61" t="n"/>
      <c r="T668" s="55" t="n"/>
      <c r="U668" s="55" t="n"/>
      <c r="V668" s="55" t="n"/>
      <c r="W668" s="55" t="n"/>
      <c r="X668" s="55" t="n"/>
      <c r="Y668" s="55" t="n"/>
      <c r="Z668" s="55" t="n"/>
      <c r="AA668" s="55" t="n"/>
      <c r="AB668" s="55" t="n"/>
      <c r="AC668" s="55" t="n"/>
      <c r="AD668" s="55" t="n"/>
      <c r="AE668" s="55" t="n"/>
      <c r="AF668" s="55" t="n"/>
      <c r="AG668" s="55" t="n"/>
      <c r="AH668" s="55" t="n"/>
      <c r="AI668" s="55" t="n"/>
      <c r="AJ668" s="55" t="n"/>
      <c r="AK668" s="55" t="n"/>
      <c r="AL668" s="55" t="n"/>
      <c r="AM668" s="55" t="n"/>
      <c r="AN668" s="55" t="n"/>
      <c r="AO668" s="55" t="n"/>
      <c r="AP668" s="55" t="n"/>
      <c r="AQ668" s="55" t="n"/>
      <c r="AR668" s="55" t="n"/>
      <c r="AS668" s="55" t="n"/>
      <c r="AT668" s="55" t="n"/>
      <c r="AU668" s="55" t="n"/>
      <c r="AV668" s="55" t="n"/>
      <c r="AW668" s="55" t="n"/>
      <c r="AX668" s="55" t="n"/>
      <c r="AY668" s="55" t="n"/>
      <c r="AZ668" s="55" t="n"/>
      <c r="BA668" s="55" t="n"/>
      <c r="BB668" s="55" t="n"/>
      <c r="BC668" s="55" t="n"/>
    </row>
    <row r="669" ht="11.4" customHeight="1">
      <c r="A669" s="55" t="n"/>
      <c r="B669" s="483" t="n"/>
      <c r="C669" s="55" t="n"/>
      <c r="D669" s="55" t="n"/>
      <c r="E669" s="55" t="n"/>
      <c r="F669" s="55" t="n"/>
      <c r="G669" s="69" t="n"/>
      <c r="H669" s="69" t="n"/>
      <c r="I669" s="55" t="n"/>
      <c r="J669" s="55" t="n"/>
      <c r="K669" s="55" t="n"/>
      <c r="L669" s="55">
        <f>J669-K669</f>
        <v/>
      </c>
      <c r="M669" s="55" t="n"/>
      <c r="N669" s="55">
        <f>P669+Q669+R669+S669</f>
        <v/>
      </c>
      <c r="O669" s="57">
        <f>Q669+V669+Y669+AB669+AE669+AH669+AK669+AN669+AQ669+AT669+AW669+AZ669+BC669</f>
        <v/>
      </c>
      <c r="P669" s="58" t="n"/>
      <c r="Q669" s="59">
        <f>L669-S669-R669-P669</f>
        <v/>
      </c>
      <c r="R669" s="60" t="n"/>
      <c r="S669" s="61" t="n"/>
      <c r="T669" s="55" t="n"/>
      <c r="U669" s="55" t="n"/>
      <c r="V669" s="55" t="n"/>
      <c r="W669" s="55" t="n"/>
      <c r="X669" s="55" t="n"/>
      <c r="Y669" s="55" t="n"/>
      <c r="Z669" s="55" t="n"/>
      <c r="AA669" s="55" t="n"/>
      <c r="AB669" s="55" t="n"/>
      <c r="AC669" s="55" t="n"/>
      <c r="AD669" s="55" t="n"/>
      <c r="AE669" s="55" t="n"/>
      <c r="AF669" s="55" t="n"/>
      <c r="AG669" s="55" t="n"/>
      <c r="AH669" s="55" t="n"/>
      <c r="AI669" s="55" t="n"/>
      <c r="AJ669" s="55" t="n"/>
      <c r="AK669" s="55" t="n"/>
      <c r="AL669" s="55" t="n"/>
      <c r="AM669" s="55" t="n"/>
      <c r="AN669" s="55" t="n"/>
      <c r="AO669" s="55" t="n"/>
      <c r="AP669" s="55" t="n"/>
      <c r="AQ669" s="55" t="n"/>
      <c r="AR669" s="55" t="n"/>
      <c r="AS669" s="55" t="n"/>
      <c r="AT669" s="55" t="n"/>
      <c r="AU669" s="55" t="n"/>
      <c r="AV669" s="55" t="n"/>
      <c r="AW669" s="55" t="n"/>
      <c r="AX669" s="55" t="n"/>
      <c r="AY669" s="55" t="n"/>
      <c r="AZ669" s="55" t="n"/>
      <c r="BA669" s="55" t="n"/>
      <c r="BB669" s="55" t="n"/>
      <c r="BC669" s="55" t="n"/>
    </row>
    <row r="670" ht="11.4" customHeight="1">
      <c r="A670" s="55" t="n"/>
      <c r="B670" s="483" t="n"/>
      <c r="C670" s="55" t="n"/>
      <c r="D670" s="55" t="n"/>
      <c r="E670" s="55" t="n"/>
      <c r="F670" s="55" t="n"/>
      <c r="G670" s="69" t="n"/>
      <c r="H670" s="69" t="n"/>
      <c r="I670" s="55" t="n"/>
      <c r="J670" s="55" t="n"/>
      <c r="K670" s="55" t="n"/>
      <c r="L670" s="55">
        <f>J670-K670</f>
        <v/>
      </c>
      <c r="M670" s="55" t="n"/>
      <c r="N670" s="55">
        <f>P670+Q670+R670+S670</f>
        <v/>
      </c>
      <c r="O670" s="57">
        <f>Q670+V670+Y670+AB670+AE670+AH670+AK670+AN670+AQ670+AT670+AW670+AZ670+BC670</f>
        <v/>
      </c>
      <c r="P670" s="58" t="n"/>
      <c r="Q670" s="59">
        <f>L670-S670-R670-P670</f>
        <v/>
      </c>
      <c r="R670" s="60" t="n"/>
      <c r="S670" s="61" t="n"/>
      <c r="T670" s="55" t="n"/>
      <c r="U670" s="55" t="n"/>
      <c r="V670" s="55" t="n"/>
      <c r="W670" s="55" t="n"/>
      <c r="X670" s="55" t="n"/>
      <c r="Y670" s="55" t="n"/>
      <c r="Z670" s="55" t="n"/>
      <c r="AA670" s="55" t="n"/>
      <c r="AB670" s="55" t="n"/>
      <c r="AC670" s="55" t="n"/>
      <c r="AD670" s="55" t="n"/>
      <c r="AE670" s="55" t="n"/>
      <c r="AF670" s="55" t="n"/>
      <c r="AG670" s="55" t="n"/>
      <c r="AH670" s="55" t="n"/>
      <c r="AI670" s="55" t="n"/>
      <c r="AJ670" s="55" t="n"/>
      <c r="AK670" s="55" t="n"/>
      <c r="AL670" s="55" t="n"/>
      <c r="AM670" s="55" t="n"/>
      <c r="AN670" s="55" t="n"/>
      <c r="AO670" s="55" t="n"/>
      <c r="AP670" s="55" t="n"/>
      <c r="AQ670" s="55" t="n"/>
      <c r="AR670" s="55" t="n"/>
      <c r="AS670" s="55" t="n"/>
      <c r="AT670" s="55" t="n"/>
      <c r="AU670" s="55" t="n"/>
      <c r="AV670" s="55" t="n"/>
      <c r="AW670" s="55" t="n"/>
      <c r="AX670" s="55" t="n"/>
      <c r="AY670" s="55" t="n"/>
      <c r="AZ670" s="55" t="n"/>
      <c r="BA670" s="55" t="n"/>
      <c r="BB670" s="55" t="n"/>
      <c r="BC670" s="55" t="n"/>
    </row>
    <row r="671" ht="11.4" customHeight="1">
      <c r="A671" s="55" t="n"/>
      <c r="B671" s="483" t="n"/>
      <c r="C671" s="55" t="n"/>
      <c r="D671" s="55" t="n"/>
      <c r="E671" s="55" t="n"/>
      <c r="F671" s="55" t="n"/>
      <c r="G671" s="69" t="n"/>
      <c r="H671" s="69" t="n"/>
      <c r="I671" s="55" t="n"/>
      <c r="J671" s="55" t="n"/>
      <c r="K671" s="55" t="n"/>
      <c r="L671" s="55">
        <f>J671-K671</f>
        <v/>
      </c>
      <c r="M671" s="55" t="n"/>
      <c r="N671" s="55">
        <f>P671+Q671+R671+S671</f>
        <v/>
      </c>
      <c r="O671" s="57">
        <f>Q671+V671+Y671+AB671+AE671+AH671+AK671+AN671+AQ671+AT671+AW671+AZ671+BC671</f>
        <v/>
      </c>
      <c r="P671" s="58" t="n"/>
      <c r="Q671" s="59">
        <f>L671-S671-R671-P671</f>
        <v/>
      </c>
      <c r="R671" s="60" t="n"/>
      <c r="S671" s="61" t="n"/>
      <c r="T671" s="55" t="n"/>
      <c r="U671" s="55" t="n"/>
      <c r="V671" s="55" t="n"/>
      <c r="W671" s="55" t="n"/>
      <c r="X671" s="55" t="n"/>
      <c r="Y671" s="55" t="n"/>
      <c r="Z671" s="55" t="n"/>
      <c r="AA671" s="55" t="n"/>
      <c r="AB671" s="55" t="n"/>
      <c r="AC671" s="55" t="n"/>
      <c r="AD671" s="55" t="n"/>
      <c r="AE671" s="55" t="n"/>
      <c r="AF671" s="55" t="n"/>
      <c r="AG671" s="55" t="n"/>
      <c r="AH671" s="55" t="n"/>
      <c r="AI671" s="55" t="n"/>
      <c r="AJ671" s="55" t="n"/>
      <c r="AK671" s="55" t="n"/>
      <c r="AL671" s="55" t="n"/>
      <c r="AM671" s="55" t="n"/>
      <c r="AN671" s="55" t="n"/>
      <c r="AO671" s="55" t="n"/>
      <c r="AP671" s="55" t="n"/>
      <c r="AQ671" s="55" t="n"/>
      <c r="AR671" s="55" t="n"/>
      <c r="AS671" s="55" t="n"/>
      <c r="AT671" s="55" t="n"/>
      <c r="AU671" s="55" t="n"/>
      <c r="AV671" s="55" t="n"/>
      <c r="AW671" s="55" t="n"/>
      <c r="AX671" s="55" t="n"/>
      <c r="AY671" s="55" t="n"/>
      <c r="AZ671" s="55" t="n"/>
      <c r="BA671" s="55" t="n"/>
      <c r="BB671" s="55" t="n"/>
      <c r="BC671" s="55" t="n"/>
    </row>
    <row r="672" ht="11.4" customHeight="1">
      <c r="A672" s="55" t="n"/>
      <c r="B672" s="483" t="n"/>
      <c r="C672" s="55" t="n"/>
      <c r="D672" s="55" t="n"/>
      <c r="E672" s="55" t="n"/>
      <c r="F672" s="55" t="n"/>
      <c r="G672" s="69" t="n"/>
      <c r="H672" s="69" t="n"/>
      <c r="I672" s="55" t="n"/>
      <c r="J672" s="55" t="n"/>
      <c r="K672" s="55" t="n"/>
      <c r="L672" s="55">
        <f>J672-K672</f>
        <v/>
      </c>
      <c r="M672" s="55" t="n"/>
      <c r="N672" s="55">
        <f>P672+Q672+R672+S672</f>
        <v/>
      </c>
      <c r="O672" s="57">
        <f>Q672+V672+Y672+AB672+AE672+AH672+AK672+AN672+AQ672+AT672+AW672+AZ672+BC672</f>
        <v/>
      </c>
      <c r="P672" s="58" t="n"/>
      <c r="Q672" s="59">
        <f>L672-S672-R672-P672</f>
        <v/>
      </c>
      <c r="R672" s="60" t="n"/>
      <c r="S672" s="61" t="n"/>
      <c r="T672" s="55" t="n"/>
      <c r="U672" s="55" t="n"/>
      <c r="V672" s="55" t="n"/>
      <c r="W672" s="55" t="n"/>
      <c r="X672" s="55" t="n"/>
      <c r="Y672" s="55" t="n"/>
      <c r="Z672" s="55" t="n"/>
      <c r="AA672" s="55" t="n"/>
      <c r="AB672" s="55" t="n"/>
      <c r="AC672" s="55" t="n"/>
      <c r="AD672" s="55" t="n"/>
      <c r="AE672" s="55" t="n"/>
      <c r="AF672" s="55" t="n"/>
      <c r="AG672" s="55" t="n"/>
      <c r="AH672" s="55" t="n"/>
      <c r="AI672" s="55" t="n"/>
      <c r="AJ672" s="55" t="n"/>
      <c r="AK672" s="55" t="n"/>
      <c r="AL672" s="55" t="n"/>
      <c r="AM672" s="55" t="n"/>
      <c r="AN672" s="55" t="n"/>
      <c r="AO672" s="55" t="n"/>
      <c r="AP672" s="55" t="n"/>
      <c r="AQ672" s="55" t="n"/>
      <c r="AR672" s="55" t="n"/>
      <c r="AS672" s="55" t="n"/>
      <c r="AT672" s="55" t="n"/>
      <c r="AU672" s="55" t="n"/>
      <c r="AV672" s="55" t="n"/>
      <c r="AW672" s="55" t="n"/>
      <c r="AX672" s="55" t="n"/>
      <c r="AY672" s="55" t="n"/>
      <c r="AZ672" s="55" t="n"/>
      <c r="BA672" s="55" t="n"/>
      <c r="BB672" s="55" t="n"/>
      <c r="BC672" s="55" t="n"/>
    </row>
    <row r="673" ht="11.4" customHeight="1">
      <c r="A673" s="55" t="n"/>
      <c r="B673" s="483" t="n"/>
      <c r="C673" s="55" t="n"/>
      <c r="D673" s="55" t="n"/>
      <c r="E673" s="55" t="n"/>
      <c r="F673" s="55" t="n"/>
      <c r="G673" s="69" t="n"/>
      <c r="H673" s="69" t="n"/>
      <c r="I673" s="55" t="n"/>
      <c r="J673" s="55" t="n"/>
      <c r="K673" s="55" t="n"/>
      <c r="L673" s="55">
        <f>J673-K673</f>
        <v/>
      </c>
      <c r="M673" s="55" t="n"/>
      <c r="N673" s="55">
        <f>P673+Q673+R673+S673</f>
        <v/>
      </c>
      <c r="O673" s="57">
        <f>Q673+V673+Y673+AB673+AE673+AH673+AK673+AN673+AQ673+AT673+AW673+AZ673+BC673</f>
        <v/>
      </c>
      <c r="P673" s="58" t="n"/>
      <c r="Q673" s="59">
        <f>L673-S673-R673-P673</f>
        <v/>
      </c>
      <c r="R673" s="60" t="n"/>
      <c r="S673" s="61" t="n"/>
      <c r="T673" s="55" t="n"/>
      <c r="U673" s="55" t="n"/>
      <c r="V673" s="55" t="n"/>
      <c r="W673" s="55" t="n"/>
      <c r="X673" s="55" t="n"/>
      <c r="Y673" s="55" t="n"/>
      <c r="Z673" s="55" t="n"/>
      <c r="AA673" s="55" t="n"/>
      <c r="AB673" s="55" t="n"/>
      <c r="AC673" s="55" t="n"/>
      <c r="AD673" s="55" t="n"/>
      <c r="AE673" s="55" t="n"/>
      <c r="AF673" s="55" t="n"/>
      <c r="AG673" s="55" t="n"/>
      <c r="AH673" s="55" t="n"/>
      <c r="AI673" s="55" t="n"/>
      <c r="AJ673" s="55" t="n"/>
      <c r="AK673" s="55" t="n"/>
      <c r="AL673" s="55" t="n"/>
      <c r="AM673" s="55" t="n"/>
      <c r="AN673" s="55" t="n"/>
      <c r="AO673" s="55" t="n"/>
      <c r="AP673" s="55" t="n"/>
      <c r="AQ673" s="55" t="n"/>
      <c r="AR673" s="55" t="n"/>
      <c r="AS673" s="55" t="n"/>
      <c r="AT673" s="55" t="n"/>
      <c r="AU673" s="55" t="n"/>
      <c r="AV673" s="55" t="n"/>
      <c r="AW673" s="55" t="n"/>
      <c r="AX673" s="55" t="n"/>
      <c r="AY673" s="55" t="n"/>
      <c r="AZ673" s="55" t="n"/>
      <c r="BA673" s="55" t="n"/>
      <c r="BB673" s="55" t="n"/>
      <c r="BC673" s="55" t="n"/>
    </row>
    <row r="674" ht="11.4" customHeight="1">
      <c r="A674" s="55" t="n"/>
      <c r="B674" s="483" t="n"/>
      <c r="C674" s="55" t="n"/>
      <c r="D674" s="55" t="n"/>
      <c r="E674" s="55" t="n"/>
      <c r="F674" s="55" t="n"/>
      <c r="G674" s="69" t="n"/>
      <c r="H674" s="69" t="n"/>
      <c r="I674" s="55" t="n"/>
      <c r="J674" s="55" t="n"/>
      <c r="K674" s="55" t="n"/>
      <c r="L674" s="55">
        <f>J674-K674</f>
        <v/>
      </c>
      <c r="M674" s="55" t="n"/>
      <c r="N674" s="55">
        <f>P674+Q674+R674+S674</f>
        <v/>
      </c>
      <c r="O674" s="57">
        <f>Q674+V674+Y674+AB674+AE674+AH674+AK674+AN674+AQ674+AT674+AW674+AZ674+BC674</f>
        <v/>
      </c>
      <c r="P674" s="58" t="n"/>
      <c r="Q674" s="59">
        <f>L674-S674-R674-P674</f>
        <v/>
      </c>
      <c r="R674" s="60" t="n"/>
      <c r="S674" s="61" t="n"/>
      <c r="T674" s="55" t="n"/>
      <c r="U674" s="55" t="n"/>
      <c r="V674" s="55" t="n"/>
      <c r="W674" s="55" t="n"/>
      <c r="X674" s="55" t="n"/>
      <c r="Y674" s="55" t="n"/>
      <c r="Z674" s="55" t="n"/>
      <c r="AA674" s="55" t="n"/>
      <c r="AB674" s="55" t="n"/>
      <c r="AC674" s="55" t="n"/>
      <c r="AD674" s="55" t="n"/>
      <c r="AE674" s="55" t="n"/>
      <c r="AF674" s="55" t="n"/>
      <c r="AG674" s="55" t="n"/>
      <c r="AH674" s="55" t="n"/>
      <c r="AI674" s="55" t="n"/>
      <c r="AJ674" s="55" t="n"/>
      <c r="AK674" s="55" t="n"/>
      <c r="AL674" s="55" t="n"/>
      <c r="AM674" s="55" t="n"/>
      <c r="AN674" s="55" t="n"/>
      <c r="AO674" s="55" t="n"/>
      <c r="AP674" s="55" t="n"/>
      <c r="AQ674" s="55" t="n"/>
      <c r="AR674" s="55" t="n"/>
      <c r="AS674" s="55" t="n"/>
      <c r="AT674" s="55" t="n"/>
      <c r="AU674" s="55" t="n"/>
      <c r="AV674" s="55" t="n"/>
      <c r="AW674" s="55" t="n"/>
      <c r="AX674" s="55" t="n"/>
      <c r="AY674" s="55" t="n"/>
      <c r="AZ674" s="55" t="n"/>
      <c r="BA674" s="55" t="n"/>
      <c r="BB674" s="55" t="n"/>
      <c r="BC674" s="55" t="n"/>
    </row>
    <row r="675" ht="11.4" customHeight="1">
      <c r="A675" s="55" t="n"/>
      <c r="B675" s="483" t="n"/>
      <c r="C675" s="55" t="n"/>
      <c r="D675" s="55" t="n"/>
      <c r="E675" s="55" t="n"/>
      <c r="F675" s="55" t="n"/>
      <c r="G675" s="69" t="n"/>
      <c r="H675" s="69" t="n"/>
      <c r="I675" s="55" t="n"/>
      <c r="J675" s="55" t="n"/>
      <c r="K675" s="55" t="n"/>
      <c r="L675" s="55">
        <f>J675-K675</f>
        <v/>
      </c>
      <c r="M675" s="55" t="n"/>
      <c r="N675" s="55">
        <f>P675+Q675+R675+S675</f>
        <v/>
      </c>
      <c r="O675" s="57">
        <f>Q675+V675+Y675+AB675+AE675+AH675+AK675+AN675+AQ675+AT675+AW675+AZ675+BC675</f>
        <v/>
      </c>
      <c r="P675" s="58" t="n"/>
      <c r="Q675" s="59">
        <f>L675-S675-R675-P675</f>
        <v/>
      </c>
      <c r="R675" s="60" t="n"/>
      <c r="S675" s="61" t="n"/>
      <c r="T675" s="55" t="n"/>
      <c r="U675" s="55" t="n"/>
      <c r="V675" s="55" t="n"/>
      <c r="W675" s="55" t="n"/>
      <c r="X675" s="55" t="n"/>
      <c r="Y675" s="55" t="n"/>
      <c r="Z675" s="55" t="n"/>
      <c r="AA675" s="55" t="n"/>
      <c r="AB675" s="55" t="n"/>
      <c r="AC675" s="55" t="n"/>
      <c r="AD675" s="55" t="n"/>
      <c r="AE675" s="55" t="n"/>
      <c r="AF675" s="55" t="n"/>
      <c r="AG675" s="55" t="n"/>
      <c r="AH675" s="55" t="n"/>
      <c r="AI675" s="55" t="n"/>
      <c r="AJ675" s="55" t="n"/>
      <c r="AK675" s="55" t="n"/>
      <c r="AL675" s="55" t="n"/>
      <c r="AM675" s="55" t="n"/>
      <c r="AN675" s="55" t="n"/>
      <c r="AO675" s="55" t="n"/>
      <c r="AP675" s="55" t="n"/>
      <c r="AQ675" s="55" t="n"/>
      <c r="AR675" s="55" t="n"/>
      <c r="AS675" s="55" t="n"/>
      <c r="AT675" s="55" t="n"/>
      <c r="AU675" s="55" t="n"/>
      <c r="AV675" s="55" t="n"/>
      <c r="AW675" s="55" t="n"/>
      <c r="AX675" s="55" t="n"/>
      <c r="AY675" s="55" t="n"/>
      <c r="AZ675" s="55" t="n"/>
      <c r="BA675" s="55" t="n"/>
      <c r="BB675" s="55" t="n"/>
      <c r="BC675" s="55" t="n"/>
    </row>
    <row r="676" ht="11.4" customHeight="1">
      <c r="A676" s="55" t="n"/>
      <c r="B676" s="483" t="n"/>
      <c r="C676" s="55" t="n"/>
      <c r="D676" s="55" t="n"/>
      <c r="E676" s="55" t="n"/>
      <c r="F676" s="55" t="n"/>
      <c r="G676" s="69" t="n"/>
      <c r="H676" s="69" t="n"/>
      <c r="I676" s="55" t="n"/>
      <c r="J676" s="55" t="n"/>
      <c r="K676" s="55" t="n"/>
      <c r="L676" s="55">
        <f>J676-K676</f>
        <v/>
      </c>
      <c r="M676" s="55" t="n"/>
      <c r="N676" s="55">
        <f>P676+Q676+R676+S676</f>
        <v/>
      </c>
      <c r="O676" s="57">
        <f>Q676+V676+Y676+AB676+AE676+AH676+AK676+AN676+AQ676+AT676+AW676+AZ676+BC676</f>
        <v/>
      </c>
      <c r="P676" s="58" t="n"/>
      <c r="Q676" s="59">
        <f>L676-S676-R676-P676</f>
        <v/>
      </c>
      <c r="R676" s="60" t="n"/>
      <c r="S676" s="61" t="n"/>
      <c r="T676" s="55" t="n"/>
      <c r="U676" s="55" t="n"/>
      <c r="V676" s="55" t="n"/>
      <c r="W676" s="55" t="n"/>
      <c r="X676" s="55" t="n"/>
      <c r="Y676" s="55" t="n"/>
      <c r="Z676" s="55" t="n"/>
      <c r="AA676" s="55" t="n"/>
      <c r="AB676" s="55" t="n"/>
      <c r="AC676" s="55" t="n"/>
      <c r="AD676" s="55" t="n"/>
      <c r="AE676" s="55" t="n"/>
      <c r="AF676" s="55" t="n"/>
      <c r="AG676" s="55" t="n"/>
      <c r="AH676" s="55" t="n"/>
      <c r="AI676" s="55" t="n"/>
      <c r="AJ676" s="55" t="n"/>
      <c r="AK676" s="55" t="n"/>
      <c r="AL676" s="55" t="n"/>
      <c r="AM676" s="55" t="n"/>
      <c r="AN676" s="55" t="n"/>
      <c r="AO676" s="55" t="n"/>
      <c r="AP676" s="55" t="n"/>
      <c r="AQ676" s="55" t="n"/>
      <c r="AR676" s="55" t="n"/>
      <c r="AS676" s="55" t="n"/>
      <c r="AT676" s="55" t="n"/>
      <c r="AU676" s="55" t="n"/>
      <c r="AV676" s="55" t="n"/>
      <c r="AW676" s="55" t="n"/>
      <c r="AX676" s="55" t="n"/>
      <c r="AY676" s="55" t="n"/>
      <c r="AZ676" s="55" t="n"/>
      <c r="BA676" s="55" t="n"/>
      <c r="BB676" s="55" t="n"/>
      <c r="BC676" s="55" t="n"/>
    </row>
    <row r="677" ht="11.4" customHeight="1">
      <c r="A677" s="55" t="n"/>
      <c r="B677" s="483" t="n"/>
      <c r="C677" s="55" t="n"/>
      <c r="D677" s="55" t="n"/>
      <c r="E677" s="55" t="n"/>
      <c r="F677" s="55" t="n"/>
      <c r="G677" s="69" t="n"/>
      <c r="H677" s="69" t="n"/>
      <c r="I677" s="55" t="n"/>
      <c r="J677" s="55" t="n"/>
      <c r="K677" s="55" t="n"/>
      <c r="L677" s="55">
        <f>J677-K677</f>
        <v/>
      </c>
      <c r="M677" s="55" t="n"/>
      <c r="N677" s="55">
        <f>P677+Q677+R677+S677</f>
        <v/>
      </c>
      <c r="O677" s="57">
        <f>Q677+V677+Y677+AB677+AE677+AH677+AK677+AN677+AQ677+AT677+AW677+AZ677+BC677</f>
        <v/>
      </c>
      <c r="P677" s="58" t="n"/>
      <c r="Q677" s="59">
        <f>L677-S677-R677-P677</f>
        <v/>
      </c>
      <c r="R677" s="60" t="n"/>
      <c r="S677" s="61" t="n"/>
      <c r="T677" s="55" t="n"/>
      <c r="U677" s="55" t="n"/>
      <c r="V677" s="55" t="n"/>
      <c r="W677" s="55" t="n"/>
      <c r="X677" s="55" t="n"/>
      <c r="Y677" s="55" t="n"/>
      <c r="Z677" s="55" t="n"/>
      <c r="AA677" s="55" t="n"/>
      <c r="AB677" s="55" t="n"/>
      <c r="AC677" s="55" t="n"/>
      <c r="AD677" s="55" t="n"/>
      <c r="AE677" s="55" t="n"/>
      <c r="AF677" s="55" t="n"/>
      <c r="AG677" s="55" t="n"/>
      <c r="AH677" s="55" t="n"/>
      <c r="AI677" s="55" t="n"/>
      <c r="AJ677" s="55" t="n"/>
      <c r="AK677" s="55" t="n"/>
      <c r="AL677" s="55" t="n"/>
      <c r="AM677" s="55" t="n"/>
      <c r="AN677" s="55" t="n"/>
      <c r="AO677" s="55" t="n"/>
      <c r="AP677" s="55" t="n"/>
      <c r="AQ677" s="55" t="n"/>
      <c r="AR677" s="55" t="n"/>
      <c r="AS677" s="55" t="n"/>
      <c r="AT677" s="55" t="n"/>
      <c r="AU677" s="55" t="n"/>
      <c r="AV677" s="55" t="n"/>
      <c r="AW677" s="55" t="n"/>
      <c r="AX677" s="55" t="n"/>
      <c r="AY677" s="55" t="n"/>
      <c r="AZ677" s="55" t="n"/>
      <c r="BA677" s="55" t="n"/>
      <c r="BB677" s="55" t="n"/>
      <c r="BC677" s="55" t="n"/>
    </row>
    <row r="678" ht="11.4" customHeight="1">
      <c r="A678" s="55" t="n"/>
      <c r="B678" s="483" t="n"/>
      <c r="C678" s="55" t="n"/>
      <c r="D678" s="55" t="n"/>
      <c r="E678" s="55" t="n"/>
      <c r="F678" s="55" t="n"/>
      <c r="G678" s="69" t="n"/>
      <c r="H678" s="69" t="n"/>
      <c r="I678" s="55" t="n"/>
      <c r="J678" s="55" t="n"/>
      <c r="K678" s="55" t="n"/>
      <c r="L678" s="55">
        <f>J678-K678</f>
        <v/>
      </c>
      <c r="M678" s="55" t="n"/>
      <c r="N678" s="55">
        <f>P678+Q678+R678+S678</f>
        <v/>
      </c>
      <c r="O678" s="57">
        <f>Q678+V678+Y678+AB678+AE678+AH678+AK678+AN678+AQ678+AT678+AW678+AZ678+BC678</f>
        <v/>
      </c>
      <c r="P678" s="58" t="n"/>
      <c r="Q678" s="59">
        <f>L678-S678-R678-P678</f>
        <v/>
      </c>
      <c r="R678" s="60" t="n"/>
      <c r="S678" s="61" t="n"/>
      <c r="T678" s="55" t="n"/>
      <c r="U678" s="55" t="n"/>
      <c r="V678" s="55" t="n"/>
      <c r="W678" s="55" t="n"/>
      <c r="X678" s="55" t="n"/>
      <c r="Y678" s="55" t="n"/>
      <c r="Z678" s="55" t="n"/>
      <c r="AA678" s="55" t="n"/>
      <c r="AB678" s="55" t="n"/>
      <c r="AC678" s="55" t="n"/>
      <c r="AD678" s="55" t="n"/>
      <c r="AE678" s="55" t="n"/>
      <c r="AF678" s="55" t="n"/>
      <c r="AG678" s="55" t="n"/>
      <c r="AH678" s="55" t="n"/>
      <c r="AI678" s="55" t="n"/>
      <c r="AJ678" s="55" t="n"/>
      <c r="AK678" s="55" t="n"/>
      <c r="AL678" s="55" t="n"/>
      <c r="AM678" s="55" t="n"/>
      <c r="AN678" s="55" t="n"/>
      <c r="AO678" s="55" t="n"/>
      <c r="AP678" s="55" t="n"/>
      <c r="AQ678" s="55" t="n"/>
      <c r="AR678" s="55" t="n"/>
      <c r="AS678" s="55" t="n"/>
      <c r="AT678" s="55" t="n"/>
      <c r="AU678" s="55" t="n"/>
      <c r="AV678" s="55" t="n"/>
      <c r="AW678" s="55" t="n"/>
      <c r="AX678" s="55" t="n"/>
      <c r="AY678" s="55" t="n"/>
      <c r="AZ678" s="55" t="n"/>
      <c r="BA678" s="55" t="n"/>
      <c r="BB678" s="55" t="n"/>
      <c r="BC678" s="55" t="n"/>
    </row>
    <row r="679" ht="11.4" customHeight="1">
      <c r="A679" s="55" t="n"/>
      <c r="B679" s="483" t="n"/>
      <c r="C679" s="55" t="n"/>
      <c r="D679" s="55" t="n"/>
      <c r="E679" s="55" t="n"/>
      <c r="F679" s="55" t="n"/>
      <c r="G679" s="69" t="n"/>
      <c r="H679" s="69" t="n"/>
      <c r="I679" s="55" t="n"/>
      <c r="J679" s="55" t="n"/>
      <c r="K679" s="55" t="n"/>
      <c r="L679" s="55">
        <f>J679-K679</f>
        <v/>
      </c>
      <c r="M679" s="55" t="n"/>
      <c r="N679" s="55">
        <f>P679+Q679+R679+S679</f>
        <v/>
      </c>
      <c r="O679" s="57">
        <f>Q679+V679+Y679+AB679+AE679+AH679+AK679+AN679+AQ679+AT679+AW679+AZ679+BC679</f>
        <v/>
      </c>
      <c r="P679" s="58" t="n"/>
      <c r="Q679" s="59">
        <f>L679-S679-R679-P679</f>
        <v/>
      </c>
      <c r="R679" s="60" t="n"/>
      <c r="S679" s="61" t="n"/>
      <c r="T679" s="55" t="n"/>
      <c r="U679" s="55" t="n"/>
      <c r="V679" s="55" t="n"/>
      <c r="W679" s="55" t="n"/>
      <c r="X679" s="55" t="n"/>
      <c r="Y679" s="55" t="n"/>
      <c r="Z679" s="55" t="n"/>
      <c r="AA679" s="55" t="n"/>
      <c r="AB679" s="55" t="n"/>
      <c r="AC679" s="55" t="n"/>
      <c r="AD679" s="55" t="n"/>
      <c r="AE679" s="55" t="n"/>
      <c r="AF679" s="55" t="n"/>
      <c r="AG679" s="55" t="n"/>
      <c r="AH679" s="55" t="n"/>
      <c r="AI679" s="55" t="n"/>
      <c r="AJ679" s="55" t="n"/>
      <c r="AK679" s="55" t="n"/>
      <c r="AL679" s="55" t="n"/>
      <c r="AM679" s="55" t="n"/>
      <c r="AN679" s="55" t="n"/>
      <c r="AO679" s="55" t="n"/>
      <c r="AP679" s="55" t="n"/>
      <c r="AQ679" s="55" t="n"/>
      <c r="AR679" s="55" t="n"/>
      <c r="AS679" s="55" t="n"/>
      <c r="AT679" s="55" t="n"/>
      <c r="AU679" s="55" t="n"/>
      <c r="AV679" s="55" t="n"/>
      <c r="AW679" s="55" t="n"/>
      <c r="AX679" s="55" t="n"/>
      <c r="AY679" s="55" t="n"/>
      <c r="AZ679" s="55" t="n"/>
      <c r="BA679" s="55" t="n"/>
      <c r="BB679" s="55" t="n"/>
      <c r="BC679" s="55" t="n"/>
    </row>
    <row r="680" ht="11.4" customHeight="1">
      <c r="A680" s="55" t="n"/>
      <c r="B680" s="483" t="n"/>
      <c r="C680" s="55" t="n"/>
      <c r="D680" s="55" t="n"/>
      <c r="E680" s="55" t="n"/>
      <c r="F680" s="55" t="n"/>
      <c r="G680" s="69" t="n"/>
      <c r="H680" s="69" t="n"/>
      <c r="I680" s="55" t="n"/>
      <c r="J680" s="55" t="n"/>
      <c r="K680" s="55" t="n"/>
      <c r="L680" s="55">
        <f>J680-K680</f>
        <v/>
      </c>
      <c r="M680" s="55" t="n"/>
      <c r="N680" s="55">
        <f>P680+Q680+R680+S680</f>
        <v/>
      </c>
      <c r="O680" s="57">
        <f>Q680+V680+Y680+AB680+AE680+AH680+AK680+AN680+AQ680+AT680+AW680+AZ680+BC680</f>
        <v/>
      </c>
      <c r="P680" s="58" t="n"/>
      <c r="Q680" s="59">
        <f>L680-S680-R680-P680</f>
        <v/>
      </c>
      <c r="R680" s="60" t="n"/>
      <c r="S680" s="61" t="n"/>
      <c r="T680" s="55" t="n"/>
      <c r="U680" s="55" t="n"/>
      <c r="V680" s="55" t="n"/>
      <c r="W680" s="55" t="n"/>
      <c r="X680" s="55" t="n"/>
      <c r="Y680" s="55" t="n"/>
      <c r="Z680" s="55" t="n"/>
      <c r="AA680" s="55" t="n"/>
      <c r="AB680" s="55" t="n"/>
      <c r="AC680" s="55" t="n"/>
      <c r="AD680" s="55" t="n"/>
      <c r="AE680" s="55" t="n"/>
      <c r="AF680" s="55" t="n"/>
      <c r="AG680" s="55" t="n"/>
      <c r="AH680" s="55" t="n"/>
      <c r="AI680" s="55" t="n"/>
      <c r="AJ680" s="55" t="n"/>
      <c r="AK680" s="55" t="n"/>
      <c r="AL680" s="55" t="n"/>
      <c r="AM680" s="55" t="n"/>
      <c r="AN680" s="55" t="n"/>
      <c r="AO680" s="55" t="n"/>
      <c r="AP680" s="55" t="n"/>
      <c r="AQ680" s="55" t="n"/>
      <c r="AR680" s="55" t="n"/>
      <c r="AS680" s="55" t="n"/>
      <c r="AT680" s="55" t="n"/>
      <c r="AU680" s="55" t="n"/>
      <c r="AV680" s="55" t="n"/>
      <c r="AW680" s="55" t="n"/>
      <c r="AX680" s="55" t="n"/>
      <c r="AY680" s="55" t="n"/>
      <c r="AZ680" s="55" t="n"/>
      <c r="BA680" s="55" t="n"/>
      <c r="BB680" s="55" t="n"/>
      <c r="BC680" s="55" t="n"/>
    </row>
    <row r="681" ht="11.4" customHeight="1">
      <c r="A681" s="55" t="n"/>
      <c r="B681" s="483" t="n"/>
      <c r="C681" s="55" t="n"/>
      <c r="D681" s="55" t="n"/>
      <c r="E681" s="55" t="n"/>
      <c r="F681" s="55" t="n"/>
      <c r="G681" s="69" t="n"/>
      <c r="H681" s="69" t="n"/>
      <c r="I681" s="55" t="n"/>
      <c r="J681" s="55" t="n"/>
      <c r="K681" s="55" t="n"/>
      <c r="L681" s="55">
        <f>J681-K681</f>
        <v/>
      </c>
      <c r="M681" s="55" t="n"/>
      <c r="N681" s="55">
        <f>P681+Q681+R681+S681</f>
        <v/>
      </c>
      <c r="O681" s="57">
        <f>Q681+V681+Y681+AB681+AE681+AH681+AK681+AN681+AQ681+AT681+AW681+AZ681+BC681</f>
        <v/>
      </c>
      <c r="P681" s="58" t="n"/>
      <c r="Q681" s="59">
        <f>L681-S681-R681-P681</f>
        <v/>
      </c>
      <c r="R681" s="60" t="n"/>
      <c r="S681" s="61" t="n"/>
      <c r="T681" s="55" t="n"/>
      <c r="U681" s="55" t="n"/>
      <c r="V681" s="55" t="n"/>
      <c r="W681" s="55" t="n"/>
      <c r="X681" s="55" t="n"/>
      <c r="Y681" s="55" t="n"/>
      <c r="Z681" s="55" t="n"/>
      <c r="AA681" s="55" t="n"/>
      <c r="AB681" s="55" t="n"/>
      <c r="AC681" s="55" t="n"/>
      <c r="AD681" s="55" t="n"/>
      <c r="AE681" s="55" t="n"/>
      <c r="AF681" s="55" t="n"/>
      <c r="AG681" s="55" t="n"/>
      <c r="AH681" s="55" t="n"/>
      <c r="AI681" s="55" t="n"/>
      <c r="AJ681" s="55" t="n"/>
      <c r="AK681" s="55" t="n"/>
      <c r="AL681" s="55" t="n"/>
      <c r="AM681" s="55" t="n"/>
      <c r="AN681" s="55" t="n"/>
      <c r="AO681" s="55" t="n"/>
      <c r="AP681" s="55" t="n"/>
      <c r="AQ681" s="55" t="n"/>
      <c r="AR681" s="55" t="n"/>
      <c r="AS681" s="55" t="n"/>
      <c r="AT681" s="55" t="n"/>
      <c r="AU681" s="55" t="n"/>
      <c r="AV681" s="55" t="n"/>
      <c r="AW681" s="55" t="n"/>
      <c r="AX681" s="55" t="n"/>
      <c r="AY681" s="55" t="n"/>
      <c r="AZ681" s="55" t="n"/>
      <c r="BA681" s="55" t="n"/>
      <c r="BB681" s="55" t="n"/>
      <c r="BC681" s="55" t="n"/>
    </row>
    <row r="682" ht="11.4" customHeight="1">
      <c r="A682" s="55" t="n"/>
      <c r="B682" s="483" t="n"/>
      <c r="C682" s="55" t="n"/>
      <c r="D682" s="55" t="n"/>
      <c r="E682" s="55" t="n"/>
      <c r="F682" s="55" t="n"/>
      <c r="G682" s="69" t="n"/>
      <c r="H682" s="69" t="n"/>
      <c r="I682" s="55" t="n"/>
      <c r="J682" s="55" t="n"/>
      <c r="K682" s="55" t="n"/>
      <c r="L682" s="55">
        <f>J682-K682</f>
        <v/>
      </c>
      <c r="M682" s="55" t="n"/>
      <c r="N682" s="55">
        <f>P682+Q682+R682+S682</f>
        <v/>
      </c>
      <c r="O682" s="57">
        <f>Q682+V682+Y682+AB682+AE682+AH682+AK682+AN682+AQ682+AT682+AW682+AZ682+BC682</f>
        <v/>
      </c>
      <c r="P682" s="58" t="n"/>
      <c r="Q682" s="59">
        <f>L682-S682-R682-P682</f>
        <v/>
      </c>
      <c r="R682" s="60" t="n"/>
      <c r="S682" s="61" t="n"/>
      <c r="T682" s="55" t="n"/>
      <c r="U682" s="55" t="n"/>
      <c r="V682" s="55" t="n"/>
      <c r="W682" s="55" t="n"/>
      <c r="X682" s="55" t="n"/>
      <c r="Y682" s="55" t="n"/>
      <c r="Z682" s="55" t="n"/>
      <c r="AA682" s="55" t="n"/>
      <c r="AB682" s="55" t="n"/>
      <c r="AC682" s="55" t="n"/>
      <c r="AD682" s="55" t="n"/>
      <c r="AE682" s="55" t="n"/>
      <c r="AF682" s="55" t="n"/>
      <c r="AG682" s="55" t="n"/>
      <c r="AH682" s="55" t="n"/>
      <c r="AI682" s="55" t="n"/>
      <c r="AJ682" s="55" t="n"/>
      <c r="AK682" s="55" t="n"/>
      <c r="AL682" s="55" t="n"/>
      <c r="AM682" s="55" t="n"/>
      <c r="AN682" s="55" t="n"/>
      <c r="AO682" s="55" t="n"/>
      <c r="AP682" s="55" t="n"/>
      <c r="AQ682" s="55" t="n"/>
      <c r="AR682" s="55" t="n"/>
      <c r="AS682" s="55" t="n"/>
      <c r="AT682" s="55" t="n"/>
      <c r="AU682" s="55" t="n"/>
      <c r="AV682" s="55" t="n"/>
      <c r="AW682" s="55" t="n"/>
      <c r="AX682" s="55" t="n"/>
      <c r="AY682" s="55" t="n"/>
      <c r="AZ682" s="55" t="n"/>
      <c r="BA682" s="55" t="n"/>
      <c r="BB682" s="55" t="n"/>
      <c r="BC682" s="55" t="n"/>
    </row>
    <row r="683" ht="11.4" customHeight="1">
      <c r="A683" s="55" t="n"/>
      <c r="B683" s="483" t="n"/>
      <c r="C683" s="55" t="n"/>
      <c r="D683" s="55" t="n"/>
      <c r="E683" s="55" t="n"/>
      <c r="F683" s="55" t="n"/>
      <c r="G683" s="69" t="n"/>
      <c r="H683" s="69" t="n"/>
      <c r="I683" s="55" t="n"/>
      <c r="J683" s="55" t="n"/>
      <c r="K683" s="55" t="n"/>
      <c r="L683" s="55">
        <f>J683-K683</f>
        <v/>
      </c>
      <c r="M683" s="55" t="n"/>
      <c r="N683" s="55">
        <f>P683+Q683+R683+S683</f>
        <v/>
      </c>
      <c r="O683" s="57">
        <f>Q683+V683+Y683+AB683+AE683+AH683+AK683+AN683+AQ683+AT683+AW683+AZ683+BC683</f>
        <v/>
      </c>
      <c r="P683" s="58" t="n"/>
      <c r="Q683" s="59">
        <f>L683-S683-R683-P683</f>
        <v/>
      </c>
      <c r="R683" s="60" t="n"/>
      <c r="S683" s="61" t="n"/>
      <c r="T683" s="55" t="n"/>
      <c r="U683" s="55" t="n"/>
      <c r="V683" s="55" t="n"/>
      <c r="W683" s="55" t="n"/>
      <c r="X683" s="55" t="n"/>
      <c r="Y683" s="55" t="n"/>
      <c r="Z683" s="55" t="n"/>
      <c r="AA683" s="55" t="n"/>
      <c r="AB683" s="55" t="n"/>
      <c r="AC683" s="55" t="n"/>
      <c r="AD683" s="55" t="n"/>
      <c r="AE683" s="55" t="n"/>
      <c r="AF683" s="55" t="n"/>
      <c r="AG683" s="55" t="n"/>
      <c r="AH683" s="55" t="n"/>
      <c r="AI683" s="55" t="n"/>
      <c r="AJ683" s="55" t="n"/>
      <c r="AK683" s="55" t="n"/>
      <c r="AL683" s="55" t="n"/>
      <c r="AM683" s="55" t="n"/>
      <c r="AN683" s="55" t="n"/>
      <c r="AO683" s="55" t="n"/>
      <c r="AP683" s="55" t="n"/>
      <c r="AQ683" s="55" t="n"/>
      <c r="AR683" s="55" t="n"/>
      <c r="AS683" s="55" t="n"/>
      <c r="AT683" s="55" t="n"/>
      <c r="AU683" s="55" t="n"/>
      <c r="AV683" s="55" t="n"/>
      <c r="AW683" s="55" t="n"/>
      <c r="AX683" s="55" t="n"/>
      <c r="AY683" s="55" t="n"/>
      <c r="AZ683" s="55" t="n"/>
      <c r="BA683" s="55" t="n"/>
      <c r="BB683" s="55" t="n"/>
      <c r="BC683" s="55" t="n"/>
    </row>
    <row r="684" ht="11.4" customHeight="1">
      <c r="A684" s="55" t="n"/>
      <c r="B684" s="483" t="n"/>
      <c r="C684" s="55" t="n"/>
      <c r="D684" s="55" t="n"/>
      <c r="E684" s="55" t="n"/>
      <c r="F684" s="55" t="n"/>
      <c r="G684" s="69" t="n"/>
      <c r="H684" s="69" t="n"/>
      <c r="I684" s="55" t="n"/>
      <c r="J684" s="55" t="n"/>
      <c r="K684" s="55" t="n"/>
      <c r="L684" s="55">
        <f>J684-K684</f>
        <v/>
      </c>
      <c r="M684" s="55" t="n"/>
      <c r="N684" s="55">
        <f>P684+Q684+R684+S684</f>
        <v/>
      </c>
      <c r="O684" s="57">
        <f>Q684+V684+Y684+AB684+AE684+AH684+AK684+AN684+AQ684+AT684+AW684+AZ684+BC684</f>
        <v/>
      </c>
      <c r="P684" s="58" t="n"/>
      <c r="Q684" s="59">
        <f>L684-S684-R684-P684</f>
        <v/>
      </c>
      <c r="R684" s="60" t="n"/>
      <c r="S684" s="61" t="n"/>
      <c r="T684" s="55" t="n"/>
      <c r="U684" s="55" t="n"/>
      <c r="V684" s="55" t="n"/>
      <c r="W684" s="55" t="n"/>
      <c r="X684" s="55" t="n"/>
      <c r="Y684" s="55" t="n"/>
      <c r="Z684" s="55" t="n"/>
      <c r="AA684" s="55" t="n"/>
      <c r="AB684" s="55" t="n"/>
      <c r="AC684" s="55" t="n"/>
      <c r="AD684" s="55" t="n"/>
      <c r="AE684" s="55" t="n"/>
      <c r="AF684" s="55" t="n"/>
      <c r="AG684" s="55" t="n"/>
      <c r="AH684" s="55" t="n"/>
      <c r="AI684" s="55" t="n"/>
      <c r="AJ684" s="55" t="n"/>
      <c r="AK684" s="55" t="n"/>
      <c r="AL684" s="55" t="n"/>
      <c r="AM684" s="55" t="n"/>
      <c r="AN684" s="55" t="n"/>
      <c r="AO684" s="55" t="n"/>
      <c r="AP684" s="55" t="n"/>
      <c r="AQ684" s="55" t="n"/>
      <c r="AR684" s="55" t="n"/>
      <c r="AS684" s="55" t="n"/>
      <c r="AT684" s="55" t="n"/>
      <c r="AU684" s="55" t="n"/>
      <c r="AV684" s="55" t="n"/>
      <c r="AW684" s="55" t="n"/>
      <c r="AX684" s="55" t="n"/>
      <c r="AY684" s="55" t="n"/>
      <c r="AZ684" s="55" t="n"/>
      <c r="BA684" s="55" t="n"/>
      <c r="BB684" s="55" t="n"/>
      <c r="BC684" s="55" t="n"/>
    </row>
    <row r="685" ht="11.4" customHeight="1">
      <c r="A685" s="55" t="n"/>
      <c r="B685" s="483" t="n"/>
      <c r="C685" s="55" t="n"/>
      <c r="D685" s="55" t="n"/>
      <c r="E685" s="55" t="n"/>
      <c r="F685" s="55" t="n"/>
      <c r="G685" s="69" t="n"/>
      <c r="H685" s="69" t="n"/>
      <c r="I685" s="55" t="n"/>
      <c r="J685" s="55" t="n"/>
      <c r="K685" s="55" t="n"/>
      <c r="L685" s="55">
        <f>J685-K685</f>
        <v/>
      </c>
      <c r="M685" s="55" t="n"/>
      <c r="N685" s="55">
        <f>P685+Q685+R685+S685</f>
        <v/>
      </c>
      <c r="O685" s="57">
        <f>Q685+V685+Y685+AB685+AE685+AH685+AK685+AN685+AQ685+AT685+AW685+AZ685+BC685</f>
        <v/>
      </c>
      <c r="P685" s="58" t="n"/>
      <c r="Q685" s="59">
        <f>L685-S685-R685-P685</f>
        <v/>
      </c>
      <c r="R685" s="60" t="n"/>
      <c r="S685" s="61" t="n"/>
      <c r="T685" s="55" t="n"/>
      <c r="U685" s="55" t="n"/>
      <c r="V685" s="55" t="n"/>
      <c r="W685" s="55" t="n"/>
      <c r="X685" s="55" t="n"/>
      <c r="Y685" s="55" t="n"/>
      <c r="Z685" s="55" t="n"/>
      <c r="AA685" s="55" t="n"/>
      <c r="AB685" s="55" t="n"/>
      <c r="AC685" s="55" t="n"/>
      <c r="AD685" s="55" t="n"/>
      <c r="AE685" s="55" t="n"/>
      <c r="AF685" s="55" t="n"/>
      <c r="AG685" s="55" t="n"/>
      <c r="AH685" s="55" t="n"/>
      <c r="AI685" s="55" t="n"/>
      <c r="AJ685" s="55" t="n"/>
      <c r="AK685" s="55" t="n"/>
      <c r="AL685" s="55" t="n"/>
      <c r="AM685" s="55" t="n"/>
      <c r="AN685" s="55" t="n"/>
      <c r="AO685" s="55" t="n"/>
      <c r="AP685" s="55" t="n"/>
      <c r="AQ685" s="55" t="n"/>
      <c r="AR685" s="55" t="n"/>
      <c r="AS685" s="55" t="n"/>
      <c r="AT685" s="55" t="n"/>
      <c r="AU685" s="55" t="n"/>
      <c r="AV685" s="55" t="n"/>
      <c r="AW685" s="55" t="n"/>
      <c r="AX685" s="55" t="n"/>
      <c r="AY685" s="55" t="n"/>
      <c r="AZ685" s="55" t="n"/>
      <c r="BA685" s="55" t="n"/>
      <c r="BB685" s="55" t="n"/>
      <c r="BC685" s="55" t="n"/>
    </row>
    <row r="686" ht="11.4" customHeight="1">
      <c r="A686" s="55" t="n"/>
      <c r="B686" s="483" t="n"/>
      <c r="C686" s="55" t="n"/>
      <c r="D686" s="55" t="n"/>
      <c r="E686" s="55" t="n"/>
      <c r="F686" s="55" t="n"/>
      <c r="G686" s="69" t="n"/>
      <c r="H686" s="69" t="n"/>
      <c r="I686" s="55" t="n"/>
      <c r="J686" s="55" t="n"/>
      <c r="K686" s="55" t="n"/>
      <c r="L686" s="55">
        <f>J686-K686</f>
        <v/>
      </c>
      <c r="M686" s="55" t="n"/>
      <c r="N686" s="55">
        <f>P686+Q686+R686+S686</f>
        <v/>
      </c>
      <c r="O686" s="57">
        <f>Q686+V686+Y686+AB686+AE686+AH686+AK686+AN686+AQ686+AT686+AW686+AZ686+BC686</f>
        <v/>
      </c>
      <c r="P686" s="58" t="n"/>
      <c r="Q686" s="59">
        <f>L686-S686-R686-P686</f>
        <v/>
      </c>
      <c r="R686" s="60" t="n"/>
      <c r="S686" s="61" t="n"/>
      <c r="T686" s="55" t="n"/>
      <c r="U686" s="55" t="n"/>
      <c r="V686" s="55" t="n"/>
      <c r="W686" s="55" t="n"/>
      <c r="X686" s="55" t="n"/>
      <c r="Y686" s="55" t="n"/>
      <c r="Z686" s="55" t="n"/>
      <c r="AA686" s="55" t="n"/>
      <c r="AB686" s="55" t="n"/>
      <c r="AC686" s="55" t="n"/>
      <c r="AD686" s="55" t="n"/>
      <c r="AE686" s="55" t="n"/>
      <c r="AF686" s="55" t="n"/>
      <c r="AG686" s="55" t="n"/>
      <c r="AH686" s="55" t="n"/>
      <c r="AI686" s="55" t="n"/>
      <c r="AJ686" s="55" t="n"/>
      <c r="AK686" s="55" t="n"/>
      <c r="AL686" s="55" t="n"/>
      <c r="AM686" s="55" t="n"/>
      <c r="AN686" s="55" t="n"/>
      <c r="AO686" s="55" t="n"/>
      <c r="AP686" s="55" t="n"/>
      <c r="AQ686" s="55" t="n"/>
      <c r="AR686" s="55" t="n"/>
      <c r="AS686" s="55" t="n"/>
      <c r="AT686" s="55" t="n"/>
      <c r="AU686" s="55" t="n"/>
      <c r="AV686" s="55" t="n"/>
      <c r="AW686" s="55" t="n"/>
      <c r="AX686" s="55" t="n"/>
      <c r="AY686" s="55" t="n"/>
      <c r="AZ686" s="55" t="n"/>
      <c r="BA686" s="55" t="n"/>
      <c r="BB686" s="55" t="n"/>
      <c r="BC686" s="55" t="n"/>
    </row>
    <row r="687" ht="11.4" customHeight="1">
      <c r="A687" s="55" t="n"/>
      <c r="B687" s="483" t="n"/>
      <c r="C687" s="55" t="n"/>
      <c r="D687" s="55" t="n"/>
      <c r="E687" s="55" t="n"/>
      <c r="F687" s="55" t="n"/>
      <c r="G687" s="69" t="n"/>
      <c r="H687" s="69" t="n"/>
      <c r="I687" s="55" t="n"/>
      <c r="J687" s="55" t="n"/>
      <c r="K687" s="55" t="n"/>
      <c r="L687" s="55">
        <f>J687-K687</f>
        <v/>
      </c>
      <c r="M687" s="55" t="n"/>
      <c r="N687" s="55">
        <f>P687+Q687+R687+S687</f>
        <v/>
      </c>
      <c r="O687" s="57">
        <f>Q687+V687+Y687+AB687+AE687+AH687+AK687+AN687+AQ687+AT687+AW687+AZ687+BC687</f>
        <v/>
      </c>
      <c r="P687" s="58" t="n"/>
      <c r="Q687" s="59">
        <f>L687-S687-R687-P687</f>
        <v/>
      </c>
      <c r="R687" s="60" t="n"/>
      <c r="S687" s="61" t="n"/>
      <c r="T687" s="55" t="n"/>
      <c r="U687" s="55" t="n"/>
      <c r="V687" s="55" t="n"/>
      <c r="W687" s="55" t="n"/>
      <c r="X687" s="55" t="n"/>
      <c r="Y687" s="55" t="n"/>
      <c r="Z687" s="55" t="n"/>
      <c r="AA687" s="55" t="n"/>
      <c r="AB687" s="55" t="n"/>
      <c r="AC687" s="55" t="n"/>
      <c r="AD687" s="55" t="n"/>
      <c r="AE687" s="55" t="n"/>
      <c r="AF687" s="55" t="n"/>
      <c r="AG687" s="55" t="n"/>
      <c r="AH687" s="55" t="n"/>
      <c r="AI687" s="55" t="n"/>
      <c r="AJ687" s="55" t="n"/>
      <c r="AK687" s="55" t="n"/>
      <c r="AL687" s="55" t="n"/>
      <c r="AM687" s="55" t="n"/>
      <c r="AN687" s="55" t="n"/>
      <c r="AO687" s="55" t="n"/>
      <c r="AP687" s="55" t="n"/>
      <c r="AQ687" s="55" t="n"/>
      <c r="AR687" s="55" t="n"/>
      <c r="AS687" s="55" t="n"/>
      <c r="AT687" s="55" t="n"/>
      <c r="AU687" s="55" t="n"/>
      <c r="AV687" s="55" t="n"/>
      <c r="AW687" s="55" t="n"/>
      <c r="AX687" s="55" t="n"/>
      <c r="AY687" s="55" t="n"/>
      <c r="AZ687" s="55" t="n"/>
      <c r="BA687" s="55" t="n"/>
      <c r="BB687" s="55" t="n"/>
      <c r="BC687" s="55" t="n"/>
    </row>
    <row r="688" ht="11.4" customHeight="1">
      <c r="A688" s="55" t="n"/>
      <c r="B688" s="483" t="n"/>
      <c r="C688" s="55" t="n"/>
      <c r="D688" s="55" t="n"/>
      <c r="E688" s="55" t="n"/>
      <c r="F688" s="55" t="n"/>
      <c r="G688" s="69" t="n"/>
      <c r="H688" s="69" t="n"/>
      <c r="I688" s="55" t="n"/>
      <c r="J688" s="55" t="n"/>
      <c r="K688" s="55" t="n"/>
      <c r="L688" s="55">
        <f>J688-K688</f>
        <v/>
      </c>
      <c r="M688" s="55" t="n"/>
      <c r="N688" s="55">
        <f>P688+Q688+R688+S688</f>
        <v/>
      </c>
      <c r="O688" s="57">
        <f>Q688+V688+Y688+AB688+AE688+AH688+AK688+AN688+AQ688+AT688+AW688+AZ688+BC688</f>
        <v/>
      </c>
      <c r="P688" s="58" t="n"/>
      <c r="Q688" s="59">
        <f>L688-S688-R688-P688</f>
        <v/>
      </c>
      <c r="R688" s="60" t="n"/>
      <c r="S688" s="61" t="n"/>
      <c r="T688" s="55" t="n"/>
      <c r="U688" s="55" t="n"/>
      <c r="V688" s="55" t="n"/>
      <c r="W688" s="55" t="n"/>
      <c r="X688" s="55" t="n"/>
      <c r="Y688" s="55" t="n"/>
      <c r="Z688" s="55" t="n"/>
      <c r="AA688" s="55" t="n"/>
      <c r="AB688" s="55" t="n"/>
      <c r="AC688" s="55" t="n"/>
      <c r="AD688" s="55" t="n"/>
      <c r="AE688" s="55" t="n"/>
      <c r="AF688" s="55" t="n"/>
      <c r="AG688" s="55" t="n"/>
      <c r="AH688" s="55" t="n"/>
      <c r="AI688" s="55" t="n"/>
      <c r="AJ688" s="55" t="n"/>
      <c r="AK688" s="55" t="n"/>
      <c r="AL688" s="55" t="n"/>
      <c r="AM688" s="55" t="n"/>
      <c r="AN688" s="55" t="n"/>
      <c r="AO688" s="55" t="n"/>
      <c r="AP688" s="55" t="n"/>
      <c r="AQ688" s="55" t="n"/>
      <c r="AR688" s="55" t="n"/>
      <c r="AS688" s="55" t="n"/>
      <c r="AT688" s="55" t="n"/>
      <c r="AU688" s="55" t="n"/>
      <c r="AV688" s="55" t="n"/>
      <c r="AW688" s="55" t="n"/>
      <c r="AX688" s="55" t="n"/>
      <c r="AY688" s="55" t="n"/>
      <c r="AZ688" s="55" t="n"/>
      <c r="BA688" s="55" t="n"/>
      <c r="BB688" s="55" t="n"/>
      <c r="BC688" s="55" t="n"/>
    </row>
    <row r="689" ht="11.4" customHeight="1">
      <c r="A689" s="55" t="n"/>
      <c r="B689" s="483" t="n"/>
      <c r="C689" s="55" t="n"/>
      <c r="D689" s="55" t="n"/>
      <c r="E689" s="55" t="n"/>
      <c r="F689" s="55" t="n"/>
      <c r="G689" s="69" t="n"/>
      <c r="H689" s="69" t="n"/>
      <c r="I689" s="55" t="n"/>
      <c r="J689" s="55" t="n"/>
      <c r="K689" s="55" t="n"/>
      <c r="L689" s="55">
        <f>J689-K689</f>
        <v/>
      </c>
      <c r="M689" s="55" t="n"/>
      <c r="N689" s="55">
        <f>P689+Q689+R689+S689</f>
        <v/>
      </c>
      <c r="O689" s="57">
        <f>Q689+V689+Y689+AB689+AE689+AH689+AK689+AN689+AQ689+AT689+AW689+AZ689+BC689</f>
        <v/>
      </c>
      <c r="P689" s="58" t="n"/>
      <c r="Q689" s="59">
        <f>L689-S689-R689-P689</f>
        <v/>
      </c>
      <c r="R689" s="60" t="n"/>
      <c r="S689" s="61" t="n"/>
      <c r="T689" s="55" t="n"/>
      <c r="U689" s="55" t="n"/>
      <c r="V689" s="55" t="n"/>
      <c r="W689" s="55" t="n"/>
      <c r="X689" s="55" t="n"/>
      <c r="Y689" s="55" t="n"/>
      <c r="Z689" s="55" t="n"/>
      <c r="AA689" s="55" t="n"/>
      <c r="AB689" s="55" t="n"/>
      <c r="AC689" s="55" t="n"/>
      <c r="AD689" s="55" t="n"/>
      <c r="AE689" s="55" t="n"/>
      <c r="AF689" s="55" t="n"/>
      <c r="AG689" s="55" t="n"/>
      <c r="AH689" s="55" t="n"/>
      <c r="AI689" s="55" t="n"/>
      <c r="AJ689" s="55" t="n"/>
      <c r="AK689" s="55" t="n"/>
      <c r="AL689" s="55" t="n"/>
      <c r="AM689" s="55" t="n"/>
      <c r="AN689" s="55" t="n"/>
      <c r="AO689" s="55" t="n"/>
      <c r="AP689" s="55" t="n"/>
      <c r="AQ689" s="55" t="n"/>
      <c r="AR689" s="55" t="n"/>
      <c r="AS689" s="55" t="n"/>
      <c r="AT689" s="55" t="n"/>
      <c r="AU689" s="55" t="n"/>
      <c r="AV689" s="55" t="n"/>
      <c r="AW689" s="55" t="n"/>
      <c r="AX689" s="55" t="n"/>
      <c r="AY689" s="55" t="n"/>
      <c r="AZ689" s="55" t="n"/>
      <c r="BA689" s="55" t="n"/>
      <c r="BB689" s="55" t="n"/>
      <c r="BC689" s="55" t="n"/>
    </row>
    <row r="690" ht="11.4" customHeight="1">
      <c r="A690" s="55" t="n"/>
      <c r="B690" s="483" t="n"/>
      <c r="C690" s="55" t="n"/>
      <c r="D690" s="55" t="n"/>
      <c r="E690" s="55" t="n"/>
      <c r="F690" s="55" t="n"/>
      <c r="G690" s="69" t="n"/>
      <c r="H690" s="69" t="n"/>
      <c r="I690" s="55" t="n"/>
      <c r="J690" s="55" t="n"/>
      <c r="K690" s="55" t="n"/>
      <c r="L690" s="55">
        <f>J690-K690</f>
        <v/>
      </c>
      <c r="M690" s="55" t="n"/>
      <c r="N690" s="55">
        <f>P690+Q690+R690+S690</f>
        <v/>
      </c>
      <c r="O690" s="57">
        <f>Q690+V690+Y690+AB690+AE690+AH690+AK690+AN690+AQ690+AT690+AW690+AZ690+BC690</f>
        <v/>
      </c>
      <c r="P690" s="58" t="n"/>
      <c r="Q690" s="59">
        <f>L690-S690-R690-P690</f>
        <v/>
      </c>
      <c r="R690" s="60" t="n"/>
      <c r="S690" s="61" t="n"/>
      <c r="T690" s="55" t="n"/>
      <c r="U690" s="55" t="n"/>
      <c r="V690" s="55" t="n"/>
      <c r="W690" s="55" t="n"/>
      <c r="X690" s="55" t="n"/>
      <c r="Y690" s="55" t="n"/>
      <c r="Z690" s="55" t="n"/>
      <c r="AA690" s="55" t="n"/>
      <c r="AB690" s="55" t="n"/>
      <c r="AC690" s="55" t="n"/>
      <c r="AD690" s="55" t="n"/>
      <c r="AE690" s="55" t="n"/>
      <c r="AF690" s="55" t="n"/>
      <c r="AG690" s="55" t="n"/>
      <c r="AH690" s="55" t="n"/>
      <c r="AI690" s="55" t="n"/>
      <c r="AJ690" s="55" t="n"/>
      <c r="AK690" s="55" t="n"/>
      <c r="AL690" s="55" t="n"/>
      <c r="AM690" s="55" t="n"/>
      <c r="AN690" s="55" t="n"/>
      <c r="AO690" s="55" t="n"/>
      <c r="AP690" s="55" t="n"/>
      <c r="AQ690" s="55" t="n"/>
      <c r="AR690" s="55" t="n"/>
      <c r="AS690" s="55" t="n"/>
      <c r="AT690" s="55" t="n"/>
      <c r="AU690" s="55" t="n"/>
      <c r="AV690" s="55" t="n"/>
      <c r="AW690" s="55" t="n"/>
      <c r="AX690" s="55" t="n"/>
      <c r="AY690" s="55" t="n"/>
      <c r="AZ690" s="55" t="n"/>
      <c r="BA690" s="55" t="n"/>
      <c r="BB690" s="55" t="n"/>
      <c r="BC690" s="55" t="n"/>
    </row>
    <row r="691" ht="11.4" customHeight="1">
      <c r="A691" s="55" t="n"/>
      <c r="B691" s="483" t="n"/>
      <c r="C691" s="55" t="n"/>
      <c r="D691" s="55" t="n"/>
      <c r="E691" s="55" t="n"/>
      <c r="F691" s="55" t="n"/>
      <c r="G691" s="69" t="n"/>
      <c r="H691" s="69" t="n"/>
      <c r="I691" s="55" t="n"/>
      <c r="J691" s="55" t="n"/>
      <c r="K691" s="55" t="n"/>
      <c r="L691" s="55">
        <f>J691-K691</f>
        <v/>
      </c>
      <c r="M691" s="55" t="n"/>
      <c r="N691" s="55">
        <f>P691+Q691+R691+S691</f>
        <v/>
      </c>
      <c r="O691" s="57">
        <f>Q691+V691+Y691+AB691+AE691+AH691+AK691+AN691+AQ691+AT691+AW691+AZ691+BC691</f>
        <v/>
      </c>
      <c r="P691" s="58" t="n"/>
      <c r="Q691" s="59">
        <f>L691-S691-R691-P691</f>
        <v/>
      </c>
      <c r="R691" s="60" t="n"/>
      <c r="S691" s="61" t="n"/>
      <c r="T691" s="55" t="n"/>
      <c r="U691" s="55" t="n"/>
      <c r="V691" s="55" t="n"/>
      <c r="W691" s="55" t="n"/>
      <c r="X691" s="55" t="n"/>
      <c r="Y691" s="55" t="n"/>
      <c r="Z691" s="55" t="n"/>
      <c r="AA691" s="55" t="n"/>
      <c r="AB691" s="55" t="n"/>
      <c r="AC691" s="55" t="n"/>
      <c r="AD691" s="55" t="n"/>
      <c r="AE691" s="55" t="n"/>
      <c r="AF691" s="55" t="n"/>
      <c r="AG691" s="55" t="n"/>
      <c r="AH691" s="55" t="n"/>
      <c r="AI691" s="55" t="n"/>
      <c r="AJ691" s="55" t="n"/>
      <c r="AK691" s="55" t="n"/>
      <c r="AL691" s="55" t="n"/>
      <c r="AM691" s="55" t="n"/>
      <c r="AN691" s="55" t="n"/>
      <c r="AO691" s="55" t="n"/>
      <c r="AP691" s="55" t="n"/>
      <c r="AQ691" s="55" t="n"/>
      <c r="AR691" s="55" t="n"/>
      <c r="AS691" s="55" t="n"/>
      <c r="AT691" s="55" t="n"/>
      <c r="AU691" s="55" t="n"/>
      <c r="AV691" s="55" t="n"/>
      <c r="AW691" s="55" t="n"/>
      <c r="AX691" s="55" t="n"/>
      <c r="AY691" s="55" t="n"/>
      <c r="AZ691" s="55" t="n"/>
      <c r="BA691" s="55" t="n"/>
      <c r="BB691" s="55" t="n"/>
      <c r="BC691" s="55" t="n"/>
    </row>
    <row r="692" ht="11.4" customHeight="1">
      <c r="A692" s="55" t="n"/>
      <c r="B692" s="483" t="n"/>
      <c r="C692" s="55" t="n"/>
      <c r="D692" s="55" t="n"/>
      <c r="E692" s="55" t="n"/>
      <c r="F692" s="55" t="n"/>
      <c r="G692" s="69" t="n"/>
      <c r="H692" s="69" t="n"/>
      <c r="I692" s="55" t="n"/>
      <c r="J692" s="55" t="n"/>
      <c r="K692" s="55" t="n"/>
      <c r="L692" s="55">
        <f>J692-K692</f>
        <v/>
      </c>
      <c r="M692" s="55" t="n"/>
      <c r="N692" s="55">
        <f>P692+Q692+R692+S692</f>
        <v/>
      </c>
      <c r="O692" s="57">
        <f>Q692+V692+Y692+AB692+AE692+AH692+AK692+AN692+AQ692+AT692+AW692+AZ692+BC692</f>
        <v/>
      </c>
      <c r="P692" s="58" t="n"/>
      <c r="Q692" s="59">
        <f>L692-S692-R692-P692</f>
        <v/>
      </c>
      <c r="R692" s="60" t="n"/>
      <c r="S692" s="61" t="n"/>
      <c r="T692" s="55" t="n"/>
      <c r="U692" s="55" t="n"/>
      <c r="V692" s="55" t="n"/>
      <c r="W692" s="55" t="n"/>
      <c r="X692" s="55" t="n"/>
      <c r="Y692" s="55" t="n"/>
      <c r="Z692" s="55" t="n"/>
      <c r="AA692" s="55" t="n"/>
      <c r="AB692" s="55" t="n"/>
      <c r="AC692" s="55" t="n"/>
      <c r="AD692" s="55" t="n"/>
      <c r="AE692" s="55" t="n"/>
      <c r="AF692" s="55" t="n"/>
      <c r="AG692" s="55" t="n"/>
      <c r="AH692" s="55" t="n"/>
      <c r="AI692" s="55" t="n"/>
      <c r="AJ692" s="55" t="n"/>
      <c r="AK692" s="55" t="n"/>
      <c r="AL692" s="55" t="n"/>
      <c r="AM692" s="55" t="n"/>
      <c r="AN692" s="55" t="n"/>
      <c r="AO692" s="55" t="n"/>
      <c r="AP692" s="55" t="n"/>
      <c r="AQ692" s="55" t="n"/>
      <c r="AR692" s="55" t="n"/>
      <c r="AS692" s="55" t="n"/>
      <c r="AT692" s="55" t="n"/>
      <c r="AU692" s="55" t="n"/>
      <c r="AV692" s="55" t="n"/>
      <c r="AW692" s="55" t="n"/>
      <c r="AX692" s="55" t="n"/>
      <c r="AY692" s="55" t="n"/>
      <c r="AZ692" s="55" t="n"/>
      <c r="BA692" s="55" t="n"/>
      <c r="BB692" s="55" t="n"/>
      <c r="BC692" s="55" t="n"/>
    </row>
    <row r="693" ht="11.4" customHeight="1">
      <c r="A693" s="55" t="n"/>
      <c r="B693" s="483" t="n"/>
      <c r="C693" s="55" t="n"/>
      <c r="D693" s="55" t="n"/>
      <c r="E693" s="55" t="n"/>
      <c r="F693" s="55" t="n"/>
      <c r="G693" s="69" t="n"/>
      <c r="H693" s="69" t="n"/>
      <c r="I693" s="55" t="n"/>
      <c r="J693" s="55" t="n"/>
      <c r="K693" s="55" t="n"/>
      <c r="L693" s="55">
        <f>J693-K693</f>
        <v/>
      </c>
      <c r="M693" s="55" t="n"/>
      <c r="N693" s="55">
        <f>P693+Q693+R693+S693</f>
        <v/>
      </c>
      <c r="O693" s="57">
        <f>Q693+V693+Y693+AB693+AE693+AH693+AK693+AN693+AQ693+AT693+AW693+AZ693+BC693</f>
        <v/>
      </c>
      <c r="P693" s="58" t="n"/>
      <c r="Q693" s="59">
        <f>L693-S693-R693-P693</f>
        <v/>
      </c>
      <c r="R693" s="60" t="n"/>
      <c r="S693" s="61" t="n"/>
      <c r="T693" s="55" t="n"/>
      <c r="U693" s="55" t="n"/>
      <c r="V693" s="55" t="n"/>
      <c r="W693" s="55" t="n"/>
      <c r="X693" s="55" t="n"/>
      <c r="Y693" s="55" t="n"/>
      <c r="Z693" s="55" t="n"/>
      <c r="AA693" s="55" t="n"/>
      <c r="AB693" s="55" t="n"/>
      <c r="AC693" s="55" t="n"/>
      <c r="AD693" s="55" t="n"/>
      <c r="AE693" s="55" t="n"/>
      <c r="AF693" s="55" t="n"/>
      <c r="AG693" s="55" t="n"/>
      <c r="AH693" s="55" t="n"/>
      <c r="AI693" s="55" t="n"/>
      <c r="AJ693" s="55" t="n"/>
      <c r="AK693" s="55" t="n"/>
      <c r="AL693" s="55" t="n"/>
      <c r="AM693" s="55" t="n"/>
      <c r="AN693" s="55" t="n"/>
      <c r="AO693" s="55" t="n"/>
      <c r="AP693" s="55" t="n"/>
      <c r="AQ693" s="55" t="n"/>
      <c r="AR693" s="55" t="n"/>
      <c r="AS693" s="55" t="n"/>
      <c r="AT693" s="55" t="n"/>
      <c r="AU693" s="55" t="n"/>
      <c r="AV693" s="55" t="n"/>
      <c r="AW693" s="55" t="n"/>
      <c r="AX693" s="55" t="n"/>
      <c r="AY693" s="55" t="n"/>
      <c r="AZ693" s="55" t="n"/>
      <c r="BA693" s="55" t="n"/>
      <c r="BB693" s="55" t="n"/>
      <c r="BC693" s="55" t="n"/>
    </row>
    <row r="694" ht="11.4" customHeight="1">
      <c r="A694" s="55" t="n"/>
      <c r="B694" s="483" t="n"/>
      <c r="C694" s="55" t="n"/>
      <c r="D694" s="55" t="n"/>
      <c r="E694" s="55" t="n"/>
      <c r="F694" s="55" t="n"/>
      <c r="G694" s="69" t="n"/>
      <c r="H694" s="69" t="n"/>
      <c r="I694" s="55" t="n"/>
      <c r="J694" s="55" t="n"/>
      <c r="K694" s="55" t="n"/>
      <c r="L694" s="55">
        <f>J694-K694</f>
        <v/>
      </c>
      <c r="M694" s="55" t="n"/>
      <c r="N694" s="55">
        <f>P694+Q694+R694+S694</f>
        <v/>
      </c>
      <c r="O694" s="57">
        <f>Q694+V694+Y694+AB694+AE694+AH694+AK694+AN694+AQ694+AT694+AW694+AZ694+BC694</f>
        <v/>
      </c>
      <c r="P694" s="58" t="n"/>
      <c r="Q694" s="59">
        <f>L694-S694-R694-P694</f>
        <v/>
      </c>
      <c r="R694" s="60" t="n"/>
      <c r="S694" s="61" t="n"/>
      <c r="T694" s="55" t="n"/>
      <c r="U694" s="55" t="n"/>
      <c r="V694" s="55" t="n"/>
      <c r="W694" s="55" t="n"/>
      <c r="X694" s="55" t="n"/>
      <c r="Y694" s="55" t="n"/>
      <c r="Z694" s="55" t="n"/>
      <c r="AA694" s="55" t="n"/>
      <c r="AB694" s="55" t="n"/>
      <c r="AC694" s="55" t="n"/>
      <c r="AD694" s="55" t="n"/>
      <c r="AE694" s="55" t="n"/>
      <c r="AF694" s="55" t="n"/>
      <c r="AG694" s="55" t="n"/>
      <c r="AH694" s="55" t="n"/>
      <c r="AI694" s="55" t="n"/>
      <c r="AJ694" s="55" t="n"/>
      <c r="AK694" s="55" t="n"/>
      <c r="AL694" s="55" t="n"/>
      <c r="AM694" s="55" t="n"/>
      <c r="AN694" s="55" t="n"/>
      <c r="AO694" s="55" t="n"/>
      <c r="AP694" s="55" t="n"/>
      <c r="AQ694" s="55" t="n"/>
      <c r="AR694" s="55" t="n"/>
      <c r="AS694" s="55" t="n"/>
      <c r="AT694" s="55" t="n"/>
      <c r="AU694" s="55" t="n"/>
      <c r="AV694" s="55" t="n"/>
      <c r="AW694" s="55" t="n"/>
      <c r="AX694" s="55" t="n"/>
      <c r="AY694" s="55" t="n"/>
      <c r="AZ694" s="55" t="n"/>
      <c r="BA694" s="55" t="n"/>
      <c r="BB694" s="55" t="n"/>
      <c r="BC694" s="55" t="n"/>
    </row>
    <row r="695" ht="11.4" customHeight="1">
      <c r="A695" s="55" t="n"/>
      <c r="B695" s="483" t="n"/>
      <c r="C695" s="55" t="n"/>
      <c r="D695" s="55" t="n"/>
      <c r="E695" s="55" t="n"/>
      <c r="F695" s="55" t="n"/>
      <c r="G695" s="69" t="n"/>
      <c r="H695" s="69" t="n"/>
      <c r="I695" s="55" t="n"/>
      <c r="J695" s="55" t="n"/>
      <c r="K695" s="55" t="n"/>
      <c r="L695" s="55">
        <f>J695-K695</f>
        <v/>
      </c>
      <c r="M695" s="55" t="n"/>
      <c r="N695" s="55">
        <f>P695+Q695+R695+S695</f>
        <v/>
      </c>
      <c r="O695" s="57">
        <f>Q695+V695+Y695+AB695+AE695+AH695+AK695+AN695+AQ695+AT695+AW695+AZ695+BC695</f>
        <v/>
      </c>
      <c r="P695" s="58" t="n"/>
      <c r="Q695" s="59">
        <f>L695-S695-R695-P695</f>
        <v/>
      </c>
      <c r="R695" s="60" t="n"/>
      <c r="S695" s="61" t="n"/>
      <c r="T695" s="55" t="n"/>
      <c r="U695" s="55" t="n"/>
      <c r="V695" s="55" t="n"/>
      <c r="W695" s="55" t="n"/>
      <c r="X695" s="55" t="n"/>
      <c r="Y695" s="55" t="n"/>
      <c r="Z695" s="55" t="n"/>
      <c r="AA695" s="55" t="n"/>
      <c r="AB695" s="55" t="n"/>
      <c r="AC695" s="55" t="n"/>
      <c r="AD695" s="55" t="n"/>
      <c r="AE695" s="55" t="n"/>
      <c r="AF695" s="55" t="n"/>
      <c r="AG695" s="55" t="n"/>
      <c r="AH695" s="55" t="n"/>
      <c r="AI695" s="55" t="n"/>
      <c r="AJ695" s="55" t="n"/>
      <c r="AK695" s="55" t="n"/>
      <c r="AL695" s="55" t="n"/>
      <c r="AM695" s="55" t="n"/>
      <c r="AN695" s="55" t="n"/>
      <c r="AO695" s="55" t="n"/>
      <c r="AP695" s="55" t="n"/>
      <c r="AQ695" s="55" t="n"/>
      <c r="AR695" s="55" t="n"/>
      <c r="AS695" s="55" t="n"/>
      <c r="AT695" s="55" t="n"/>
      <c r="AU695" s="55" t="n"/>
      <c r="AV695" s="55" t="n"/>
      <c r="AW695" s="55" t="n"/>
      <c r="AX695" s="55" t="n"/>
      <c r="AY695" s="55" t="n"/>
      <c r="AZ695" s="55" t="n"/>
      <c r="BA695" s="55" t="n"/>
      <c r="BB695" s="55" t="n"/>
      <c r="BC695" s="55" t="n"/>
    </row>
    <row r="696" ht="11.4" customHeight="1">
      <c r="A696" s="55" t="n"/>
      <c r="B696" s="483" t="n"/>
      <c r="C696" s="55" t="n"/>
      <c r="D696" s="55" t="n"/>
      <c r="E696" s="55" t="n"/>
      <c r="F696" s="55" t="n"/>
      <c r="G696" s="69" t="n"/>
      <c r="H696" s="69" t="n"/>
      <c r="I696" s="55" t="n"/>
      <c r="J696" s="55" t="n"/>
      <c r="K696" s="55" t="n"/>
      <c r="L696" s="55">
        <f>J696-K696</f>
        <v/>
      </c>
      <c r="M696" s="55" t="n"/>
      <c r="N696" s="55">
        <f>P696+Q696+R696+S696</f>
        <v/>
      </c>
      <c r="O696" s="57">
        <f>Q696+V696+Y696+AB696+AE696+AH696+AK696+AN696+AQ696+AT696+AW696+AZ696+BC696</f>
        <v/>
      </c>
      <c r="P696" s="58" t="n"/>
      <c r="Q696" s="59">
        <f>L696-S696-R696-P696</f>
        <v/>
      </c>
      <c r="R696" s="60" t="n"/>
      <c r="S696" s="61" t="n"/>
      <c r="T696" s="55" t="n"/>
      <c r="U696" s="55" t="n"/>
      <c r="V696" s="55" t="n"/>
      <c r="W696" s="55" t="n"/>
      <c r="X696" s="55" t="n"/>
      <c r="Y696" s="55" t="n"/>
      <c r="Z696" s="55" t="n"/>
      <c r="AA696" s="55" t="n"/>
      <c r="AB696" s="55" t="n"/>
      <c r="AC696" s="55" t="n"/>
      <c r="AD696" s="55" t="n"/>
      <c r="AE696" s="55" t="n"/>
      <c r="AF696" s="55" t="n"/>
      <c r="AG696" s="55" t="n"/>
      <c r="AH696" s="55" t="n"/>
      <c r="AI696" s="55" t="n"/>
      <c r="AJ696" s="55" t="n"/>
      <c r="AK696" s="55" t="n"/>
      <c r="AL696" s="55" t="n"/>
      <c r="AM696" s="55" t="n"/>
      <c r="AN696" s="55" t="n"/>
      <c r="AO696" s="55" t="n"/>
      <c r="AP696" s="55" t="n"/>
      <c r="AQ696" s="55" t="n"/>
      <c r="AR696" s="55" t="n"/>
      <c r="AS696" s="55" t="n"/>
      <c r="AT696" s="55" t="n"/>
      <c r="AU696" s="55" t="n"/>
      <c r="AV696" s="55" t="n"/>
      <c r="AW696" s="55" t="n"/>
      <c r="AX696" s="55" t="n"/>
      <c r="AY696" s="55" t="n"/>
      <c r="AZ696" s="55" t="n"/>
      <c r="BA696" s="55" t="n"/>
      <c r="BB696" s="55" t="n"/>
      <c r="BC696" s="55" t="n"/>
    </row>
    <row r="697" ht="11.4" customHeight="1">
      <c r="A697" s="55" t="n"/>
      <c r="B697" s="483" t="n"/>
      <c r="C697" s="55" t="n"/>
      <c r="D697" s="55" t="n"/>
      <c r="E697" s="55" t="n"/>
      <c r="F697" s="55" t="n"/>
      <c r="G697" s="69" t="n"/>
      <c r="H697" s="69" t="n"/>
      <c r="I697" s="55" t="n"/>
      <c r="J697" s="55" t="n"/>
      <c r="K697" s="55" t="n"/>
      <c r="L697" s="55">
        <f>J697-K697</f>
        <v/>
      </c>
      <c r="M697" s="55" t="n"/>
      <c r="N697" s="55">
        <f>P697+Q697+R697+S697</f>
        <v/>
      </c>
      <c r="O697" s="57">
        <f>Q697+V697+Y697+AB697+AE697+AH697+AK697+AN697+AQ697+AT697+AW697+AZ697+BC697</f>
        <v/>
      </c>
      <c r="P697" s="58" t="n"/>
      <c r="Q697" s="59">
        <f>L697-S697-R697-P697</f>
        <v/>
      </c>
      <c r="R697" s="60" t="n"/>
      <c r="S697" s="61" t="n"/>
      <c r="T697" s="55" t="n"/>
      <c r="U697" s="55" t="n"/>
      <c r="V697" s="55" t="n"/>
      <c r="W697" s="55" t="n"/>
      <c r="X697" s="55" t="n"/>
      <c r="Y697" s="55" t="n"/>
      <c r="Z697" s="55" t="n"/>
      <c r="AA697" s="55" t="n"/>
      <c r="AB697" s="55" t="n"/>
      <c r="AC697" s="55" t="n"/>
      <c r="AD697" s="55" t="n"/>
      <c r="AE697" s="55" t="n"/>
      <c r="AF697" s="55" t="n"/>
      <c r="AG697" s="55" t="n"/>
      <c r="AH697" s="55" t="n"/>
      <c r="AI697" s="55" t="n"/>
      <c r="AJ697" s="55" t="n"/>
      <c r="AK697" s="55" t="n"/>
      <c r="AL697" s="55" t="n"/>
      <c r="AM697" s="55" t="n"/>
      <c r="AN697" s="55" t="n"/>
      <c r="AO697" s="55" t="n"/>
      <c r="AP697" s="55" t="n"/>
      <c r="AQ697" s="55" t="n"/>
      <c r="AR697" s="55" t="n"/>
      <c r="AS697" s="55" t="n"/>
      <c r="AT697" s="55" t="n"/>
      <c r="AU697" s="55" t="n"/>
      <c r="AV697" s="55" t="n"/>
      <c r="AW697" s="55" t="n"/>
      <c r="AX697" s="55" t="n"/>
      <c r="AY697" s="55" t="n"/>
      <c r="AZ697" s="55" t="n"/>
      <c r="BA697" s="55" t="n"/>
      <c r="BB697" s="55" t="n"/>
      <c r="BC697" s="55" t="n"/>
    </row>
    <row r="698" ht="11.4" customHeight="1">
      <c r="A698" s="55" t="n"/>
      <c r="B698" s="483" t="n"/>
      <c r="C698" s="55" t="n"/>
      <c r="D698" s="55" t="n"/>
      <c r="E698" s="55" t="n"/>
      <c r="F698" s="55" t="n"/>
      <c r="G698" s="69" t="n"/>
      <c r="H698" s="69" t="n"/>
      <c r="I698" s="55" t="n"/>
      <c r="J698" s="55" t="n"/>
      <c r="K698" s="55" t="n"/>
      <c r="L698" s="55">
        <f>J698-K698</f>
        <v/>
      </c>
      <c r="M698" s="55" t="n"/>
      <c r="N698" s="55">
        <f>P698+Q698+R698+S698</f>
        <v/>
      </c>
      <c r="O698" s="57">
        <f>Q698+V698+Y698+AB698+AE698+AH698+AK698+AN698+AQ698+AT698+AW698+AZ698+BC698</f>
        <v/>
      </c>
      <c r="P698" s="58" t="n"/>
      <c r="Q698" s="59">
        <f>L698-S698-R698-P698</f>
        <v/>
      </c>
      <c r="R698" s="60" t="n"/>
      <c r="S698" s="61" t="n"/>
      <c r="T698" s="55" t="n"/>
      <c r="U698" s="55" t="n"/>
      <c r="V698" s="55" t="n"/>
      <c r="W698" s="55" t="n"/>
      <c r="X698" s="55" t="n"/>
      <c r="Y698" s="55" t="n"/>
      <c r="Z698" s="55" t="n"/>
      <c r="AA698" s="55" t="n"/>
      <c r="AB698" s="55" t="n"/>
      <c r="AC698" s="55" t="n"/>
      <c r="AD698" s="55" t="n"/>
      <c r="AE698" s="55" t="n"/>
      <c r="AF698" s="55" t="n"/>
      <c r="AG698" s="55" t="n"/>
      <c r="AH698" s="55" t="n"/>
      <c r="AI698" s="55" t="n"/>
      <c r="AJ698" s="55" t="n"/>
      <c r="AK698" s="55" t="n"/>
      <c r="AL698" s="55" t="n"/>
      <c r="AM698" s="55" t="n"/>
      <c r="AN698" s="55" t="n"/>
      <c r="AO698" s="55" t="n"/>
      <c r="AP698" s="55" t="n"/>
      <c r="AQ698" s="55" t="n"/>
      <c r="AR698" s="55" t="n"/>
      <c r="AS698" s="55" t="n"/>
      <c r="AT698" s="55" t="n"/>
      <c r="AU698" s="55" t="n"/>
      <c r="AV698" s="55" t="n"/>
      <c r="AW698" s="55" t="n"/>
      <c r="AX698" s="55" t="n"/>
      <c r="AY698" s="55" t="n"/>
      <c r="AZ698" s="55" t="n"/>
      <c r="BA698" s="55" t="n"/>
      <c r="BB698" s="55" t="n"/>
      <c r="BC698" s="55" t="n"/>
    </row>
    <row r="699" ht="11.4" customHeight="1">
      <c r="A699" s="55" t="n"/>
      <c r="B699" s="483" t="n"/>
      <c r="C699" s="55" t="n"/>
      <c r="D699" s="55" t="n"/>
      <c r="E699" s="55" t="n"/>
      <c r="F699" s="55" t="n"/>
      <c r="G699" s="69" t="n"/>
      <c r="H699" s="69" t="n"/>
      <c r="I699" s="55" t="n"/>
      <c r="J699" s="55" t="n"/>
      <c r="K699" s="55" t="n"/>
      <c r="L699" s="55">
        <f>J699-K699</f>
        <v/>
      </c>
      <c r="M699" s="55" t="n"/>
      <c r="N699" s="55">
        <f>P699+Q699+R699+S699</f>
        <v/>
      </c>
      <c r="O699" s="57">
        <f>Q699+V699+Y699+AB699+AE699+AH699+AK699+AN699+AQ699+AT699+AW699+AZ699+BC699</f>
        <v/>
      </c>
      <c r="P699" s="58" t="n"/>
      <c r="Q699" s="59">
        <f>L699-S699-R699-P699</f>
        <v/>
      </c>
      <c r="R699" s="60" t="n"/>
      <c r="S699" s="61" t="n"/>
      <c r="T699" s="55" t="n"/>
      <c r="U699" s="55" t="n"/>
      <c r="V699" s="55" t="n"/>
      <c r="W699" s="55" t="n"/>
      <c r="X699" s="55" t="n"/>
      <c r="Y699" s="55" t="n"/>
      <c r="Z699" s="55" t="n"/>
      <c r="AA699" s="55" t="n"/>
      <c r="AB699" s="55" t="n"/>
      <c r="AC699" s="55" t="n"/>
      <c r="AD699" s="55" t="n"/>
      <c r="AE699" s="55" t="n"/>
      <c r="AF699" s="55" t="n"/>
      <c r="AG699" s="55" t="n"/>
      <c r="AH699" s="55" t="n"/>
      <c r="AI699" s="55" t="n"/>
      <c r="AJ699" s="55" t="n"/>
      <c r="AK699" s="55" t="n"/>
      <c r="AL699" s="55" t="n"/>
      <c r="AM699" s="55" t="n"/>
      <c r="AN699" s="55" t="n"/>
      <c r="AO699" s="55" t="n"/>
      <c r="AP699" s="55" t="n"/>
      <c r="AQ699" s="55" t="n"/>
      <c r="AR699" s="55" t="n"/>
      <c r="AS699" s="55" t="n"/>
      <c r="AT699" s="55" t="n"/>
      <c r="AU699" s="55" t="n"/>
      <c r="AV699" s="55" t="n"/>
      <c r="AW699" s="55" t="n"/>
      <c r="AX699" s="55" t="n"/>
      <c r="AY699" s="55" t="n"/>
      <c r="AZ699" s="55" t="n"/>
      <c r="BA699" s="55" t="n"/>
      <c r="BB699" s="55" t="n"/>
      <c r="BC699" s="55" t="n"/>
    </row>
    <row r="700" ht="11.4" customHeight="1">
      <c r="A700" s="55" t="n"/>
      <c r="B700" s="483" t="n"/>
      <c r="C700" s="55" t="n"/>
      <c r="D700" s="55" t="n"/>
      <c r="E700" s="55" t="n"/>
      <c r="F700" s="55" t="n"/>
      <c r="G700" s="69" t="n"/>
      <c r="H700" s="69" t="n"/>
      <c r="I700" s="55" t="n"/>
      <c r="J700" s="55" t="n"/>
      <c r="K700" s="55" t="n"/>
      <c r="L700" s="55">
        <f>J700-K700</f>
        <v/>
      </c>
      <c r="M700" s="55" t="n"/>
      <c r="N700" s="55">
        <f>P700+Q700+R700+S700</f>
        <v/>
      </c>
      <c r="O700" s="57">
        <f>Q700+V700+Y700+AB700+AE700+AH700+AK700+AN700+AQ700+AT700+AW700+AZ700+BC700</f>
        <v/>
      </c>
      <c r="P700" s="58" t="n"/>
      <c r="Q700" s="59">
        <f>L700-S700-R700-P700</f>
        <v/>
      </c>
      <c r="R700" s="60" t="n"/>
      <c r="S700" s="61" t="n"/>
      <c r="T700" s="55" t="n"/>
      <c r="U700" s="55" t="n"/>
      <c r="V700" s="55" t="n"/>
      <c r="W700" s="55" t="n"/>
      <c r="X700" s="55" t="n"/>
      <c r="Y700" s="55" t="n"/>
      <c r="Z700" s="55" t="n"/>
      <c r="AA700" s="55" t="n"/>
      <c r="AB700" s="55" t="n"/>
      <c r="AC700" s="55" t="n"/>
      <c r="AD700" s="55" t="n"/>
      <c r="AE700" s="55" t="n"/>
      <c r="AF700" s="55" t="n"/>
      <c r="AG700" s="55" t="n"/>
      <c r="AH700" s="55" t="n"/>
      <c r="AI700" s="55" t="n"/>
      <c r="AJ700" s="55" t="n"/>
      <c r="AK700" s="55" t="n"/>
      <c r="AL700" s="55" t="n"/>
      <c r="AM700" s="55" t="n"/>
      <c r="AN700" s="55" t="n"/>
      <c r="AO700" s="55" t="n"/>
      <c r="AP700" s="55" t="n"/>
      <c r="AQ700" s="55" t="n"/>
      <c r="AR700" s="55" t="n"/>
      <c r="AS700" s="55" t="n"/>
      <c r="AT700" s="55" t="n"/>
      <c r="AU700" s="55" t="n"/>
      <c r="AV700" s="55" t="n"/>
      <c r="AW700" s="55" t="n"/>
      <c r="AX700" s="55" t="n"/>
      <c r="AY700" s="55" t="n"/>
      <c r="AZ700" s="55" t="n"/>
      <c r="BA700" s="55" t="n"/>
      <c r="BB700" s="55" t="n"/>
      <c r="BC700" s="55" t="n"/>
    </row>
    <row r="701" ht="11.4" customHeight="1">
      <c r="A701" s="55" t="n"/>
      <c r="B701" s="483" t="n"/>
      <c r="C701" s="55" t="n"/>
      <c r="D701" s="55" t="n"/>
      <c r="E701" s="55" t="n"/>
      <c r="F701" s="55" t="n"/>
      <c r="G701" s="69" t="n"/>
      <c r="H701" s="69" t="n"/>
      <c r="I701" s="55" t="n"/>
      <c r="J701" s="55" t="n"/>
      <c r="K701" s="55" t="n"/>
      <c r="L701" s="55">
        <f>J701-K701</f>
        <v/>
      </c>
      <c r="M701" s="55" t="n"/>
      <c r="N701" s="55">
        <f>P701+Q701+R701+S701</f>
        <v/>
      </c>
      <c r="O701" s="57">
        <f>Q701+V701+Y701+AB701+AE701+AH701+AK701+AN701+AQ701+AT701+AW701+AZ701+BC701</f>
        <v/>
      </c>
      <c r="P701" s="58" t="n"/>
      <c r="Q701" s="59">
        <f>L701-S701-R701-P701</f>
        <v/>
      </c>
      <c r="R701" s="60" t="n"/>
      <c r="S701" s="61" t="n"/>
      <c r="T701" s="55" t="n"/>
      <c r="U701" s="55" t="n"/>
      <c r="V701" s="55" t="n"/>
      <c r="W701" s="55" t="n"/>
      <c r="X701" s="55" t="n"/>
      <c r="Y701" s="55" t="n"/>
      <c r="Z701" s="55" t="n"/>
      <c r="AA701" s="55" t="n"/>
      <c r="AB701" s="55" t="n"/>
      <c r="AC701" s="55" t="n"/>
      <c r="AD701" s="55" t="n"/>
      <c r="AE701" s="55" t="n"/>
      <c r="AF701" s="55" t="n"/>
      <c r="AG701" s="55" t="n"/>
      <c r="AH701" s="55" t="n"/>
      <c r="AI701" s="55" t="n"/>
      <c r="AJ701" s="55" t="n"/>
      <c r="AK701" s="55" t="n"/>
      <c r="AL701" s="55" t="n"/>
      <c r="AM701" s="55" t="n"/>
      <c r="AN701" s="55" t="n"/>
      <c r="AO701" s="55" t="n"/>
      <c r="AP701" s="55" t="n"/>
      <c r="AQ701" s="55" t="n"/>
      <c r="AR701" s="55" t="n"/>
      <c r="AS701" s="55" t="n"/>
      <c r="AT701" s="55" t="n"/>
      <c r="AU701" s="55" t="n"/>
      <c r="AV701" s="55" t="n"/>
      <c r="AW701" s="55" t="n"/>
      <c r="AX701" s="55" t="n"/>
      <c r="AY701" s="55" t="n"/>
      <c r="AZ701" s="55" t="n"/>
      <c r="BA701" s="55" t="n"/>
      <c r="BB701" s="55" t="n"/>
      <c r="BC701" s="55" t="n"/>
    </row>
    <row r="702" ht="11.4" customHeight="1">
      <c r="A702" s="55" t="n"/>
      <c r="B702" s="483" t="n"/>
      <c r="C702" s="55" t="n"/>
      <c r="D702" s="55" t="n"/>
      <c r="E702" s="55" t="n"/>
      <c r="F702" s="55" t="n"/>
      <c r="G702" s="69" t="n"/>
      <c r="H702" s="69" t="n"/>
      <c r="I702" s="55" t="n"/>
      <c r="J702" s="55" t="n"/>
      <c r="K702" s="55" t="n"/>
      <c r="L702" s="55">
        <f>J702-K702</f>
        <v/>
      </c>
      <c r="M702" s="55" t="n"/>
      <c r="N702" s="55">
        <f>P702+Q702+R702+S702</f>
        <v/>
      </c>
      <c r="O702" s="57">
        <f>Q702+V702+Y702+AB702+AE702+AH702+AK702+AN702+AQ702+AT702+AW702+AZ702+BC702</f>
        <v/>
      </c>
      <c r="P702" s="58" t="n"/>
      <c r="Q702" s="59">
        <f>L702-S702-R702-P702</f>
        <v/>
      </c>
      <c r="R702" s="60" t="n"/>
      <c r="S702" s="61" t="n"/>
      <c r="T702" s="55" t="n"/>
      <c r="U702" s="55" t="n"/>
      <c r="V702" s="55" t="n"/>
      <c r="W702" s="55" t="n"/>
      <c r="X702" s="55" t="n"/>
      <c r="Y702" s="55" t="n"/>
      <c r="Z702" s="55" t="n"/>
      <c r="AA702" s="55" t="n"/>
      <c r="AB702" s="55" t="n"/>
      <c r="AC702" s="55" t="n"/>
      <c r="AD702" s="55" t="n"/>
      <c r="AE702" s="55" t="n"/>
      <c r="AF702" s="55" t="n"/>
      <c r="AG702" s="55" t="n"/>
      <c r="AH702" s="55" t="n"/>
      <c r="AI702" s="55" t="n"/>
      <c r="AJ702" s="55" t="n"/>
      <c r="AK702" s="55" t="n"/>
      <c r="AL702" s="55" t="n"/>
      <c r="AM702" s="55" t="n"/>
      <c r="AN702" s="55" t="n"/>
      <c r="AO702" s="55" t="n"/>
      <c r="AP702" s="55" t="n"/>
      <c r="AQ702" s="55" t="n"/>
      <c r="AR702" s="55" t="n"/>
      <c r="AS702" s="55" t="n"/>
      <c r="AT702" s="55" t="n"/>
      <c r="AU702" s="55" t="n"/>
      <c r="AV702" s="55" t="n"/>
      <c r="AW702" s="55" t="n"/>
      <c r="AX702" s="55" t="n"/>
      <c r="AY702" s="55" t="n"/>
      <c r="AZ702" s="55" t="n"/>
      <c r="BA702" s="55" t="n"/>
      <c r="BB702" s="55" t="n"/>
      <c r="BC702" s="55" t="n"/>
    </row>
    <row r="703" ht="11.4" customHeight="1">
      <c r="A703" s="55" t="n"/>
      <c r="B703" s="483" t="n"/>
      <c r="C703" s="55" t="n"/>
      <c r="D703" s="55" t="n"/>
      <c r="E703" s="55" t="n"/>
      <c r="F703" s="55" t="n"/>
      <c r="G703" s="69" t="n"/>
      <c r="H703" s="69" t="n"/>
      <c r="I703" s="55" t="n"/>
      <c r="J703" s="55" t="n"/>
      <c r="K703" s="55" t="n"/>
      <c r="L703" s="55">
        <f>J703-K703</f>
        <v/>
      </c>
      <c r="M703" s="55" t="n"/>
      <c r="N703" s="55">
        <f>P703+Q703+R703+S703</f>
        <v/>
      </c>
      <c r="O703" s="57">
        <f>Q703+V703+Y703+AB703+AE703+AH703+AK703+AN703+AQ703+AT703+AW703+AZ703+BC703</f>
        <v/>
      </c>
      <c r="P703" s="58" t="n"/>
      <c r="Q703" s="59">
        <f>L703-S703-R703-P703</f>
        <v/>
      </c>
      <c r="R703" s="60" t="n"/>
      <c r="S703" s="61" t="n"/>
      <c r="T703" s="55" t="n"/>
      <c r="U703" s="55" t="n"/>
      <c r="V703" s="55" t="n"/>
      <c r="W703" s="55" t="n"/>
      <c r="X703" s="55" t="n"/>
      <c r="Y703" s="55" t="n"/>
      <c r="Z703" s="55" t="n"/>
      <c r="AA703" s="55" t="n"/>
      <c r="AB703" s="55" t="n"/>
      <c r="AC703" s="55" t="n"/>
      <c r="AD703" s="55" t="n"/>
      <c r="AE703" s="55" t="n"/>
      <c r="AF703" s="55" t="n"/>
      <c r="AG703" s="55" t="n"/>
      <c r="AH703" s="55" t="n"/>
      <c r="AI703" s="55" t="n"/>
      <c r="AJ703" s="55" t="n"/>
      <c r="AK703" s="55" t="n"/>
      <c r="AL703" s="55" t="n"/>
      <c r="AM703" s="55" t="n"/>
      <c r="AN703" s="55" t="n"/>
      <c r="AO703" s="55" t="n"/>
      <c r="AP703" s="55" t="n"/>
      <c r="AQ703" s="55" t="n"/>
      <c r="AR703" s="55" t="n"/>
      <c r="AS703" s="55" t="n"/>
      <c r="AT703" s="55" t="n"/>
      <c r="AU703" s="55" t="n"/>
      <c r="AV703" s="55" t="n"/>
      <c r="AW703" s="55" t="n"/>
      <c r="AX703" s="55" t="n"/>
      <c r="AY703" s="55" t="n"/>
      <c r="AZ703" s="55" t="n"/>
      <c r="BA703" s="55" t="n"/>
      <c r="BB703" s="55" t="n"/>
      <c r="BC703" s="55" t="n"/>
    </row>
    <row r="704" ht="11.4" customHeight="1">
      <c r="A704" s="55" t="n"/>
      <c r="B704" s="483" t="n"/>
      <c r="C704" s="55" t="n"/>
      <c r="D704" s="55" t="n"/>
      <c r="E704" s="55" t="n"/>
      <c r="F704" s="55" t="n"/>
      <c r="G704" s="69" t="n"/>
      <c r="H704" s="69" t="n"/>
      <c r="I704" s="55" t="n"/>
      <c r="J704" s="55" t="n"/>
      <c r="K704" s="55" t="n"/>
      <c r="L704" s="55">
        <f>J704-K704</f>
        <v/>
      </c>
      <c r="M704" s="55" t="n"/>
      <c r="N704" s="55">
        <f>P704+Q704+R704+S704</f>
        <v/>
      </c>
      <c r="O704" s="57">
        <f>Q704+V704+Y704+AB704+AE704+AH704+AK704+AN704+AQ704+AT704+AW704+AZ704+BC704</f>
        <v/>
      </c>
      <c r="P704" s="58" t="n"/>
      <c r="Q704" s="59">
        <f>L704-S704-R704-P704</f>
        <v/>
      </c>
      <c r="R704" s="60" t="n"/>
      <c r="S704" s="61" t="n"/>
      <c r="T704" s="55" t="n"/>
      <c r="U704" s="55" t="n"/>
      <c r="V704" s="55" t="n"/>
      <c r="W704" s="55" t="n"/>
      <c r="X704" s="55" t="n"/>
      <c r="Y704" s="55" t="n"/>
      <c r="Z704" s="55" t="n"/>
      <c r="AA704" s="55" t="n"/>
      <c r="AB704" s="55" t="n"/>
      <c r="AC704" s="55" t="n"/>
      <c r="AD704" s="55" t="n"/>
      <c r="AE704" s="55" t="n"/>
      <c r="AF704" s="55" t="n"/>
      <c r="AG704" s="55" t="n"/>
      <c r="AH704" s="55" t="n"/>
      <c r="AI704" s="55" t="n"/>
      <c r="AJ704" s="55" t="n"/>
      <c r="AK704" s="55" t="n"/>
      <c r="AL704" s="55" t="n"/>
      <c r="AM704" s="55" t="n"/>
      <c r="AN704" s="55" t="n"/>
      <c r="AO704" s="55" t="n"/>
      <c r="AP704" s="55" t="n"/>
      <c r="AQ704" s="55" t="n"/>
      <c r="AR704" s="55" t="n"/>
      <c r="AS704" s="55" t="n"/>
      <c r="AT704" s="55" t="n"/>
      <c r="AU704" s="55" t="n"/>
      <c r="AV704" s="55" t="n"/>
      <c r="AW704" s="55" t="n"/>
      <c r="AX704" s="55" t="n"/>
      <c r="AY704" s="55" t="n"/>
      <c r="AZ704" s="55" t="n"/>
      <c r="BA704" s="55" t="n"/>
      <c r="BB704" s="55" t="n"/>
      <c r="BC704" s="55" t="n"/>
    </row>
    <row r="705" ht="11.4" customHeight="1">
      <c r="A705" s="55" t="n"/>
      <c r="B705" s="483" t="n"/>
      <c r="C705" s="55" t="n"/>
      <c r="D705" s="55" t="n"/>
      <c r="E705" s="55" t="n"/>
      <c r="F705" s="55" t="n"/>
      <c r="G705" s="69" t="n"/>
      <c r="H705" s="69" t="n"/>
      <c r="I705" s="55" t="n"/>
      <c r="J705" s="55" t="n"/>
      <c r="K705" s="55" t="n"/>
      <c r="L705" s="55">
        <f>J705-K705</f>
        <v/>
      </c>
      <c r="M705" s="55" t="n"/>
      <c r="N705" s="55">
        <f>P705+Q705+R705+S705</f>
        <v/>
      </c>
      <c r="O705" s="57">
        <f>Q705+V705+Y705+AB705+AE705+AH705+AK705+AN705+AQ705+AT705+AW705+AZ705+BC705</f>
        <v/>
      </c>
      <c r="P705" s="58" t="n"/>
      <c r="Q705" s="59">
        <f>L705-S705-R705-P705</f>
        <v/>
      </c>
      <c r="R705" s="60" t="n"/>
      <c r="S705" s="61" t="n"/>
      <c r="T705" s="55" t="n"/>
      <c r="U705" s="55" t="n"/>
      <c r="V705" s="55" t="n"/>
      <c r="W705" s="55" t="n"/>
      <c r="X705" s="55" t="n"/>
      <c r="Y705" s="55" t="n"/>
      <c r="Z705" s="55" t="n"/>
      <c r="AA705" s="55" t="n"/>
      <c r="AB705" s="55" t="n"/>
      <c r="AC705" s="55" t="n"/>
      <c r="AD705" s="55" t="n"/>
      <c r="AE705" s="55" t="n"/>
      <c r="AF705" s="55" t="n"/>
      <c r="AG705" s="55" t="n"/>
      <c r="AH705" s="55" t="n"/>
      <c r="AI705" s="55" t="n"/>
      <c r="AJ705" s="55" t="n"/>
      <c r="AK705" s="55" t="n"/>
      <c r="AL705" s="55" t="n"/>
      <c r="AM705" s="55" t="n"/>
      <c r="AN705" s="55" t="n"/>
      <c r="AO705" s="55" t="n"/>
      <c r="AP705" s="55" t="n"/>
      <c r="AQ705" s="55" t="n"/>
      <c r="AR705" s="55" t="n"/>
      <c r="AS705" s="55" t="n"/>
      <c r="AT705" s="55" t="n"/>
      <c r="AU705" s="55" t="n"/>
      <c r="AV705" s="55" t="n"/>
      <c r="AW705" s="55" t="n"/>
      <c r="AX705" s="55" t="n"/>
      <c r="AY705" s="55" t="n"/>
      <c r="AZ705" s="55" t="n"/>
      <c r="BA705" s="55" t="n"/>
      <c r="BB705" s="55" t="n"/>
      <c r="BC705" s="55" t="n"/>
    </row>
    <row r="706" ht="11.4" customHeight="1">
      <c r="A706" s="55" t="n"/>
      <c r="B706" s="483" t="n"/>
      <c r="C706" s="55" t="n"/>
      <c r="D706" s="55" t="n"/>
      <c r="E706" s="55" t="n"/>
      <c r="F706" s="55" t="n"/>
      <c r="G706" s="69" t="n"/>
      <c r="H706" s="69" t="n"/>
      <c r="I706" s="55" t="n"/>
      <c r="J706" s="55" t="n"/>
      <c r="K706" s="55" t="n"/>
      <c r="L706" s="55">
        <f>J706-K706</f>
        <v/>
      </c>
      <c r="M706" s="55" t="n"/>
      <c r="N706" s="55">
        <f>P706+Q706+R706+S706</f>
        <v/>
      </c>
      <c r="O706" s="57">
        <f>Q706+V706+Y706+AB706+AE706+AH706+AK706+AN706+AQ706+AT706+AW706+AZ706+BC706</f>
        <v/>
      </c>
      <c r="P706" s="58" t="n"/>
      <c r="Q706" s="59">
        <f>L706-S706-R706-P706</f>
        <v/>
      </c>
      <c r="R706" s="60" t="n"/>
      <c r="S706" s="61" t="n"/>
      <c r="T706" s="55" t="n"/>
      <c r="U706" s="55" t="n"/>
      <c r="V706" s="55" t="n"/>
      <c r="W706" s="55" t="n"/>
      <c r="X706" s="55" t="n"/>
      <c r="Y706" s="55" t="n"/>
      <c r="Z706" s="55" t="n"/>
      <c r="AA706" s="55" t="n"/>
      <c r="AB706" s="55" t="n"/>
      <c r="AC706" s="55" t="n"/>
      <c r="AD706" s="55" t="n"/>
      <c r="AE706" s="55" t="n"/>
      <c r="AF706" s="55" t="n"/>
      <c r="AG706" s="55" t="n"/>
      <c r="AH706" s="55" t="n"/>
      <c r="AI706" s="55" t="n"/>
      <c r="AJ706" s="55" t="n"/>
      <c r="AK706" s="55" t="n"/>
      <c r="AL706" s="55" t="n"/>
      <c r="AM706" s="55" t="n"/>
      <c r="AN706" s="55" t="n"/>
      <c r="AO706" s="55" t="n"/>
      <c r="AP706" s="55" t="n"/>
      <c r="AQ706" s="55" t="n"/>
      <c r="AR706" s="55" t="n"/>
      <c r="AS706" s="55" t="n"/>
      <c r="AT706" s="55" t="n"/>
      <c r="AU706" s="55" t="n"/>
      <c r="AV706" s="55" t="n"/>
      <c r="AW706" s="55" t="n"/>
      <c r="AX706" s="55" t="n"/>
      <c r="AY706" s="55" t="n"/>
      <c r="AZ706" s="55" t="n"/>
      <c r="BA706" s="55" t="n"/>
      <c r="BB706" s="55" t="n"/>
      <c r="BC706" s="55" t="n"/>
    </row>
    <row r="707" ht="11.4" customHeight="1">
      <c r="A707" s="55" t="n"/>
      <c r="B707" s="483" t="n"/>
      <c r="C707" s="55" t="n"/>
      <c r="D707" s="55" t="n"/>
      <c r="E707" s="55" t="n"/>
      <c r="F707" s="55" t="n"/>
      <c r="G707" s="69" t="n"/>
      <c r="H707" s="69" t="n"/>
      <c r="I707" s="55" t="n"/>
      <c r="J707" s="55" t="n"/>
      <c r="K707" s="55" t="n"/>
      <c r="L707" s="55">
        <f>J707-K707</f>
        <v/>
      </c>
      <c r="M707" s="55" t="n"/>
      <c r="N707" s="55">
        <f>P707+Q707+R707+S707</f>
        <v/>
      </c>
      <c r="O707" s="57">
        <f>Q707+V707+Y707+AB707+AE707+AH707+AK707+AN707+AQ707+AT707+AW707+AZ707+BC707</f>
        <v/>
      </c>
      <c r="P707" s="58" t="n"/>
      <c r="Q707" s="59">
        <f>L707-S707-R707-P707</f>
        <v/>
      </c>
      <c r="R707" s="60" t="n"/>
      <c r="S707" s="61" t="n"/>
      <c r="T707" s="55" t="n"/>
      <c r="U707" s="55" t="n"/>
      <c r="V707" s="55" t="n"/>
      <c r="W707" s="55" t="n"/>
      <c r="X707" s="55" t="n"/>
      <c r="Y707" s="55" t="n"/>
      <c r="Z707" s="55" t="n"/>
      <c r="AA707" s="55" t="n"/>
      <c r="AB707" s="55" t="n"/>
      <c r="AC707" s="55" t="n"/>
      <c r="AD707" s="55" t="n"/>
      <c r="AE707" s="55" t="n"/>
      <c r="AF707" s="55" t="n"/>
      <c r="AG707" s="55" t="n"/>
      <c r="AH707" s="55" t="n"/>
      <c r="AI707" s="55" t="n"/>
      <c r="AJ707" s="55" t="n"/>
      <c r="AK707" s="55" t="n"/>
      <c r="AL707" s="55" t="n"/>
      <c r="AM707" s="55" t="n"/>
      <c r="AN707" s="55" t="n"/>
      <c r="AO707" s="55" t="n"/>
      <c r="AP707" s="55" t="n"/>
      <c r="AQ707" s="55" t="n"/>
      <c r="AR707" s="55" t="n"/>
      <c r="AS707" s="55" t="n"/>
      <c r="AT707" s="55" t="n"/>
      <c r="AU707" s="55" t="n"/>
      <c r="AV707" s="55" t="n"/>
      <c r="AW707" s="55" t="n"/>
      <c r="AX707" s="55" t="n"/>
      <c r="AY707" s="55" t="n"/>
      <c r="AZ707" s="55" t="n"/>
      <c r="BA707" s="55" t="n"/>
      <c r="BB707" s="55" t="n"/>
      <c r="BC707" s="55" t="n"/>
    </row>
    <row r="708" ht="11.4" customHeight="1">
      <c r="A708" s="55" t="n"/>
      <c r="B708" s="483" t="n"/>
      <c r="C708" s="55" t="n"/>
      <c r="D708" s="55" t="n"/>
      <c r="E708" s="55" t="n"/>
      <c r="F708" s="55" t="n"/>
      <c r="G708" s="69" t="n"/>
      <c r="H708" s="69" t="n"/>
      <c r="I708" s="55" t="n"/>
      <c r="J708" s="55" t="n"/>
      <c r="K708" s="55" t="n"/>
      <c r="L708" s="55">
        <f>J708-K708</f>
        <v/>
      </c>
      <c r="M708" s="55" t="n"/>
      <c r="N708" s="55">
        <f>P708+Q708+R708+S708</f>
        <v/>
      </c>
      <c r="O708" s="57">
        <f>Q708+V708+Y708+AB708+AE708+AH708+AK708+AN708+AQ708+AT708+AW708+AZ708+BC708</f>
        <v/>
      </c>
      <c r="P708" s="58" t="n"/>
      <c r="Q708" s="59">
        <f>L708-S708-R708-P708</f>
        <v/>
      </c>
      <c r="R708" s="60" t="n"/>
      <c r="S708" s="61" t="n"/>
      <c r="T708" s="55" t="n"/>
      <c r="U708" s="55" t="n"/>
      <c r="V708" s="55" t="n"/>
      <c r="W708" s="55" t="n"/>
      <c r="X708" s="55" t="n"/>
      <c r="Y708" s="55" t="n"/>
      <c r="Z708" s="55" t="n"/>
      <c r="AA708" s="55" t="n"/>
      <c r="AB708" s="55" t="n"/>
      <c r="AC708" s="55" t="n"/>
      <c r="AD708" s="55" t="n"/>
      <c r="AE708" s="55" t="n"/>
      <c r="AF708" s="55" t="n"/>
      <c r="AG708" s="55" t="n"/>
      <c r="AH708" s="55" t="n"/>
      <c r="AI708" s="55" t="n"/>
      <c r="AJ708" s="55" t="n"/>
      <c r="AK708" s="55" t="n"/>
      <c r="AL708" s="55" t="n"/>
      <c r="AM708" s="55" t="n"/>
      <c r="AN708" s="55" t="n"/>
      <c r="AO708" s="55" t="n"/>
      <c r="AP708" s="55" t="n"/>
      <c r="AQ708" s="55" t="n"/>
      <c r="AR708" s="55" t="n"/>
      <c r="AS708" s="55" t="n"/>
      <c r="AT708" s="55" t="n"/>
      <c r="AU708" s="55" t="n"/>
      <c r="AV708" s="55" t="n"/>
      <c r="AW708" s="55" t="n"/>
      <c r="AX708" s="55" t="n"/>
      <c r="AY708" s="55" t="n"/>
      <c r="AZ708" s="55" t="n"/>
      <c r="BA708" s="55" t="n"/>
      <c r="BB708" s="55" t="n"/>
      <c r="BC708" s="55" t="n"/>
    </row>
    <row r="709" ht="11.4" customHeight="1">
      <c r="A709" s="55" t="n"/>
      <c r="B709" s="483" t="n"/>
      <c r="C709" s="55" t="n"/>
      <c r="D709" s="55" t="n"/>
      <c r="E709" s="55" t="n"/>
      <c r="F709" s="55" t="n"/>
      <c r="G709" s="69" t="n"/>
      <c r="H709" s="69" t="n"/>
      <c r="I709" s="55" t="n"/>
      <c r="J709" s="55" t="n"/>
      <c r="K709" s="55" t="n"/>
      <c r="L709" s="55">
        <f>J709-K709</f>
        <v/>
      </c>
      <c r="M709" s="55" t="n"/>
      <c r="N709" s="55">
        <f>P709+Q709+R709+S709</f>
        <v/>
      </c>
      <c r="O709" s="57">
        <f>Q709+V709+Y709+AB709+AE709+AH709+AK709+AN709+AQ709+AT709+AW709+AZ709+BC709</f>
        <v/>
      </c>
      <c r="P709" s="58" t="n"/>
      <c r="Q709" s="59">
        <f>L709-S709-R709-P709</f>
        <v/>
      </c>
      <c r="R709" s="60" t="n"/>
      <c r="S709" s="61" t="n"/>
      <c r="T709" s="55" t="n"/>
      <c r="U709" s="55" t="n"/>
      <c r="V709" s="55" t="n"/>
      <c r="W709" s="55" t="n"/>
      <c r="X709" s="55" t="n"/>
      <c r="Y709" s="55" t="n"/>
      <c r="Z709" s="55" t="n"/>
      <c r="AA709" s="55" t="n"/>
      <c r="AB709" s="55" t="n"/>
      <c r="AC709" s="55" t="n"/>
      <c r="AD709" s="55" t="n"/>
      <c r="AE709" s="55" t="n"/>
      <c r="AF709" s="55" t="n"/>
      <c r="AG709" s="55" t="n"/>
      <c r="AH709" s="55" t="n"/>
      <c r="AI709" s="55" t="n"/>
      <c r="AJ709" s="55" t="n"/>
      <c r="AK709" s="55" t="n"/>
      <c r="AL709" s="55" t="n"/>
      <c r="AM709" s="55" t="n"/>
      <c r="AN709" s="55" t="n"/>
      <c r="AO709" s="55" t="n"/>
      <c r="AP709" s="55" t="n"/>
      <c r="AQ709" s="55" t="n"/>
      <c r="AR709" s="55" t="n"/>
      <c r="AS709" s="55" t="n"/>
      <c r="AT709" s="55" t="n"/>
      <c r="AU709" s="55" t="n"/>
      <c r="AV709" s="55" t="n"/>
      <c r="AW709" s="55" t="n"/>
      <c r="AX709" s="55" t="n"/>
      <c r="AY709" s="55" t="n"/>
      <c r="AZ709" s="55" t="n"/>
      <c r="BA709" s="55" t="n"/>
      <c r="BB709" s="55" t="n"/>
      <c r="BC709" s="55" t="n"/>
    </row>
    <row r="710" ht="11.4" customHeight="1">
      <c r="A710" s="55" t="n"/>
      <c r="B710" s="483" t="n"/>
      <c r="C710" s="55" t="n"/>
      <c r="D710" s="55" t="n"/>
      <c r="E710" s="55" t="n"/>
      <c r="F710" s="55" t="n"/>
      <c r="G710" s="69" t="n"/>
      <c r="H710" s="69" t="n"/>
      <c r="I710" s="55" t="n"/>
      <c r="J710" s="55" t="n"/>
      <c r="K710" s="55" t="n"/>
      <c r="L710" s="55">
        <f>J710-K710</f>
        <v/>
      </c>
      <c r="M710" s="55" t="n"/>
      <c r="N710" s="55">
        <f>P710+Q710+R710+S710</f>
        <v/>
      </c>
      <c r="O710" s="57">
        <f>Q710+V710+Y710+AB710+AE710+AH710+AK710+AN710+AQ710+AT710+AW710+AZ710+BC710</f>
        <v/>
      </c>
      <c r="P710" s="58" t="n"/>
      <c r="Q710" s="59">
        <f>L710-S710-R710-P710</f>
        <v/>
      </c>
      <c r="R710" s="60" t="n"/>
      <c r="S710" s="61" t="n"/>
      <c r="T710" s="55" t="n"/>
      <c r="U710" s="55" t="n"/>
      <c r="V710" s="55" t="n"/>
      <c r="W710" s="55" t="n"/>
      <c r="X710" s="55" t="n"/>
      <c r="Y710" s="55" t="n"/>
      <c r="Z710" s="55" t="n"/>
      <c r="AA710" s="55" t="n"/>
      <c r="AB710" s="55" t="n"/>
      <c r="AC710" s="55" t="n"/>
      <c r="AD710" s="55" t="n"/>
      <c r="AE710" s="55" t="n"/>
      <c r="AF710" s="55" t="n"/>
      <c r="AG710" s="55" t="n"/>
      <c r="AH710" s="55" t="n"/>
      <c r="AI710" s="55" t="n"/>
      <c r="AJ710" s="55" t="n"/>
      <c r="AK710" s="55" t="n"/>
      <c r="AL710" s="55" t="n"/>
      <c r="AM710" s="55" t="n"/>
      <c r="AN710" s="55" t="n"/>
      <c r="AO710" s="55" t="n"/>
      <c r="AP710" s="55" t="n"/>
      <c r="AQ710" s="55" t="n"/>
      <c r="AR710" s="55" t="n"/>
      <c r="AS710" s="55" t="n"/>
      <c r="AT710" s="55" t="n"/>
      <c r="AU710" s="55" t="n"/>
      <c r="AV710" s="55" t="n"/>
      <c r="AW710" s="55" t="n"/>
      <c r="AX710" s="55" t="n"/>
      <c r="AY710" s="55" t="n"/>
      <c r="AZ710" s="55" t="n"/>
      <c r="BA710" s="55" t="n"/>
      <c r="BB710" s="55" t="n"/>
      <c r="BC710" s="55" t="n"/>
    </row>
    <row r="711" ht="11.4" customHeight="1">
      <c r="A711" s="55" t="n"/>
      <c r="B711" s="483" t="n"/>
      <c r="C711" s="55" t="n"/>
      <c r="D711" s="55" t="n"/>
      <c r="E711" s="55" t="n"/>
      <c r="F711" s="55" t="n"/>
      <c r="G711" s="69" t="n"/>
      <c r="H711" s="69" t="n"/>
      <c r="I711" s="55" t="n"/>
      <c r="J711" s="55" t="n"/>
      <c r="K711" s="55" t="n"/>
      <c r="L711" s="55">
        <f>J711-K711</f>
        <v/>
      </c>
      <c r="M711" s="55" t="n"/>
      <c r="N711" s="55">
        <f>P711+Q711+R711+S711</f>
        <v/>
      </c>
      <c r="O711" s="57">
        <f>Q711+V711+Y711+AB711+AE711+AH711+AK711+AN711+AQ711+AT711+AW711+AZ711+BC711</f>
        <v/>
      </c>
      <c r="P711" s="58" t="n"/>
      <c r="Q711" s="59">
        <f>L711-S711-R711-P711</f>
        <v/>
      </c>
      <c r="R711" s="60" t="n"/>
      <c r="S711" s="61" t="n"/>
      <c r="T711" s="55" t="n"/>
      <c r="U711" s="55" t="n"/>
      <c r="V711" s="55" t="n"/>
      <c r="W711" s="55" t="n"/>
      <c r="X711" s="55" t="n"/>
      <c r="Y711" s="55" t="n"/>
      <c r="Z711" s="55" t="n"/>
      <c r="AA711" s="55" t="n"/>
      <c r="AB711" s="55" t="n"/>
      <c r="AC711" s="55" t="n"/>
      <c r="AD711" s="55" t="n"/>
      <c r="AE711" s="55" t="n"/>
      <c r="AF711" s="55" t="n"/>
      <c r="AG711" s="55" t="n"/>
      <c r="AH711" s="55" t="n"/>
      <c r="AI711" s="55" t="n"/>
      <c r="AJ711" s="55" t="n"/>
      <c r="AK711" s="55" t="n"/>
      <c r="AL711" s="55" t="n"/>
      <c r="AM711" s="55" t="n"/>
      <c r="AN711" s="55" t="n"/>
      <c r="AO711" s="55" t="n"/>
      <c r="AP711" s="55" t="n"/>
      <c r="AQ711" s="55" t="n"/>
      <c r="AR711" s="55" t="n"/>
      <c r="AS711" s="55" t="n"/>
      <c r="AT711" s="55" t="n"/>
      <c r="AU711" s="55" t="n"/>
      <c r="AV711" s="55" t="n"/>
      <c r="AW711" s="55" t="n"/>
      <c r="AX711" s="55" t="n"/>
      <c r="AY711" s="55" t="n"/>
      <c r="AZ711" s="55" t="n"/>
      <c r="BA711" s="55" t="n"/>
      <c r="BB711" s="55" t="n"/>
      <c r="BC711" s="55" t="n"/>
    </row>
    <row r="712" ht="11.4" customHeight="1">
      <c r="A712" s="55" t="n"/>
      <c r="B712" s="483" t="n"/>
      <c r="C712" s="55" t="n"/>
      <c r="D712" s="55" t="n"/>
      <c r="E712" s="55" t="n"/>
      <c r="F712" s="55" t="n"/>
      <c r="G712" s="69" t="n"/>
      <c r="H712" s="69" t="n"/>
      <c r="I712" s="55" t="n"/>
      <c r="J712" s="55" t="n"/>
      <c r="K712" s="55" t="n"/>
      <c r="L712" s="55">
        <f>J712-K712</f>
        <v/>
      </c>
      <c r="M712" s="55" t="n"/>
      <c r="N712" s="55">
        <f>P712+Q712+R712+S712</f>
        <v/>
      </c>
      <c r="O712" s="57">
        <f>Q712+V712+Y712+AB712+AE712+AH712+AK712+AN712+AQ712+AT712+AW712+AZ712+BC712</f>
        <v/>
      </c>
      <c r="P712" s="58" t="n"/>
      <c r="Q712" s="59">
        <f>L712-S712-R712-P712</f>
        <v/>
      </c>
      <c r="R712" s="60" t="n"/>
      <c r="S712" s="61" t="n"/>
      <c r="T712" s="55" t="n"/>
      <c r="U712" s="55" t="n"/>
      <c r="V712" s="55" t="n"/>
      <c r="W712" s="55" t="n"/>
      <c r="X712" s="55" t="n"/>
      <c r="Y712" s="55" t="n"/>
      <c r="Z712" s="55" t="n"/>
      <c r="AA712" s="55" t="n"/>
      <c r="AB712" s="55" t="n"/>
      <c r="AC712" s="55" t="n"/>
      <c r="AD712" s="55" t="n"/>
      <c r="AE712" s="55" t="n"/>
      <c r="AF712" s="55" t="n"/>
      <c r="AG712" s="55" t="n"/>
      <c r="AH712" s="55" t="n"/>
      <c r="AI712" s="55" t="n"/>
      <c r="AJ712" s="55" t="n"/>
      <c r="AK712" s="55" t="n"/>
      <c r="AL712" s="55" t="n"/>
      <c r="AM712" s="55" t="n"/>
      <c r="AN712" s="55" t="n"/>
      <c r="AO712" s="55" t="n"/>
      <c r="AP712" s="55" t="n"/>
      <c r="AQ712" s="55" t="n"/>
      <c r="AR712" s="55" t="n"/>
      <c r="AS712" s="55" t="n"/>
      <c r="AT712" s="55" t="n"/>
      <c r="AU712" s="55" t="n"/>
      <c r="AV712" s="55" t="n"/>
      <c r="AW712" s="55" t="n"/>
      <c r="AX712" s="55" t="n"/>
      <c r="AY712" s="55" t="n"/>
      <c r="AZ712" s="55" t="n"/>
      <c r="BA712" s="55" t="n"/>
      <c r="BB712" s="55" t="n"/>
      <c r="BC712" s="55" t="n"/>
    </row>
    <row r="713" ht="11.4" customHeight="1">
      <c r="A713" s="55" t="n"/>
      <c r="B713" s="483" t="n"/>
      <c r="C713" s="55" t="n"/>
      <c r="D713" s="55" t="n"/>
      <c r="E713" s="55" t="n"/>
      <c r="F713" s="55" t="n"/>
      <c r="G713" s="69" t="n"/>
      <c r="H713" s="69" t="n"/>
      <c r="I713" s="55" t="n"/>
      <c r="J713" s="55" t="n"/>
      <c r="K713" s="55" t="n"/>
      <c r="L713" s="55">
        <f>J713-K713</f>
        <v/>
      </c>
      <c r="M713" s="55" t="n"/>
      <c r="N713" s="55">
        <f>P713+Q713+R713+S713</f>
        <v/>
      </c>
      <c r="O713" s="57">
        <f>Q713+V713+Y713+AB713+AE713+AH713+AK713+AN713+AQ713+AT713+AW713+AZ713+BC713</f>
        <v/>
      </c>
      <c r="P713" s="58" t="n"/>
      <c r="Q713" s="59">
        <f>L713-S713-R713-P713</f>
        <v/>
      </c>
      <c r="R713" s="60" t="n"/>
      <c r="S713" s="61" t="n"/>
      <c r="T713" s="55" t="n"/>
      <c r="U713" s="55" t="n"/>
      <c r="V713" s="55" t="n"/>
      <c r="W713" s="55" t="n"/>
      <c r="X713" s="55" t="n"/>
      <c r="Y713" s="55" t="n"/>
      <c r="Z713" s="55" t="n"/>
      <c r="AA713" s="55" t="n"/>
      <c r="AB713" s="55" t="n"/>
      <c r="AC713" s="55" t="n"/>
      <c r="AD713" s="55" t="n"/>
      <c r="AE713" s="55" t="n"/>
      <c r="AF713" s="55" t="n"/>
      <c r="AG713" s="55" t="n"/>
      <c r="AH713" s="55" t="n"/>
      <c r="AI713" s="55" t="n"/>
      <c r="AJ713" s="55" t="n"/>
      <c r="AK713" s="55" t="n"/>
      <c r="AL713" s="55" t="n"/>
      <c r="AM713" s="55" t="n"/>
      <c r="AN713" s="55" t="n"/>
      <c r="AO713" s="55" t="n"/>
      <c r="AP713" s="55" t="n"/>
      <c r="AQ713" s="55" t="n"/>
      <c r="AR713" s="55" t="n"/>
      <c r="AS713" s="55" t="n"/>
      <c r="AT713" s="55" t="n"/>
      <c r="AU713" s="55" t="n"/>
      <c r="AV713" s="55" t="n"/>
      <c r="AW713" s="55" t="n"/>
      <c r="AX713" s="55" t="n"/>
      <c r="AY713" s="55" t="n"/>
      <c r="AZ713" s="55" t="n"/>
      <c r="BA713" s="55" t="n"/>
      <c r="BB713" s="55" t="n"/>
      <c r="BC713" s="55" t="n"/>
    </row>
    <row r="714" ht="11.4" customHeight="1">
      <c r="A714" s="55" t="n"/>
      <c r="B714" s="483" t="n"/>
      <c r="C714" s="55" t="n"/>
      <c r="D714" s="55" t="n"/>
      <c r="E714" s="55" t="n"/>
      <c r="F714" s="55" t="n"/>
      <c r="G714" s="69" t="n"/>
      <c r="H714" s="69" t="n"/>
      <c r="I714" s="55" t="n"/>
      <c r="J714" s="55" t="n"/>
      <c r="K714" s="55" t="n"/>
      <c r="L714" s="55">
        <f>J714-K714</f>
        <v/>
      </c>
      <c r="M714" s="55" t="n"/>
      <c r="N714" s="55">
        <f>P714+Q714+R714+S714</f>
        <v/>
      </c>
      <c r="O714" s="57">
        <f>Q714+V714+Y714+AB714+AE714+AH714+AK714+AN714+AQ714+AT714+AW714+AZ714+BC714</f>
        <v/>
      </c>
      <c r="P714" s="58" t="n"/>
      <c r="Q714" s="59">
        <f>L714-S714-R714-P714</f>
        <v/>
      </c>
      <c r="R714" s="60" t="n"/>
      <c r="S714" s="61" t="n"/>
      <c r="T714" s="55" t="n"/>
      <c r="U714" s="55" t="n"/>
      <c r="V714" s="55" t="n"/>
      <c r="W714" s="55" t="n"/>
      <c r="X714" s="55" t="n"/>
      <c r="Y714" s="55" t="n"/>
      <c r="Z714" s="55" t="n"/>
      <c r="AA714" s="55" t="n"/>
      <c r="AB714" s="55" t="n"/>
      <c r="AC714" s="55" t="n"/>
      <c r="AD714" s="55" t="n"/>
      <c r="AE714" s="55" t="n"/>
      <c r="AF714" s="55" t="n"/>
      <c r="AG714" s="55" t="n"/>
      <c r="AH714" s="55" t="n"/>
      <c r="AI714" s="55" t="n"/>
      <c r="AJ714" s="55" t="n"/>
      <c r="AK714" s="55" t="n"/>
      <c r="AL714" s="55" t="n"/>
      <c r="AM714" s="55" t="n"/>
      <c r="AN714" s="55" t="n"/>
      <c r="AO714" s="55" t="n"/>
      <c r="AP714" s="55" t="n"/>
      <c r="AQ714" s="55" t="n"/>
      <c r="AR714" s="55" t="n"/>
      <c r="AS714" s="55" t="n"/>
      <c r="AT714" s="55" t="n"/>
      <c r="AU714" s="55" t="n"/>
      <c r="AV714" s="55" t="n"/>
      <c r="AW714" s="55" t="n"/>
      <c r="AX714" s="55" t="n"/>
      <c r="AY714" s="55" t="n"/>
      <c r="AZ714" s="55" t="n"/>
      <c r="BA714" s="55" t="n"/>
      <c r="BB714" s="55" t="n"/>
      <c r="BC714" s="55" t="n"/>
    </row>
    <row r="715" ht="11.4" customHeight="1">
      <c r="A715" s="55" t="n"/>
      <c r="B715" s="483" t="n"/>
      <c r="C715" s="55" t="n"/>
      <c r="D715" s="55" t="n"/>
      <c r="E715" s="55" t="n"/>
      <c r="F715" s="55" t="n"/>
      <c r="G715" s="69" t="n"/>
      <c r="H715" s="69" t="n"/>
      <c r="I715" s="55" t="n"/>
      <c r="J715" s="55" t="n"/>
      <c r="K715" s="55" t="n"/>
      <c r="L715" s="55">
        <f>J715-K715</f>
        <v/>
      </c>
      <c r="M715" s="55" t="n"/>
      <c r="N715" s="55">
        <f>P715+Q715+R715+S715</f>
        <v/>
      </c>
      <c r="O715" s="57">
        <f>Q715+V715+Y715+AB715+AE715+AH715+AK715+AN715+AQ715+AT715+AW715+AZ715+BC715</f>
        <v/>
      </c>
      <c r="P715" s="58" t="n"/>
      <c r="Q715" s="59">
        <f>L715-S715-R715-P715</f>
        <v/>
      </c>
      <c r="R715" s="60" t="n"/>
      <c r="S715" s="61" t="n"/>
      <c r="T715" s="55" t="n"/>
      <c r="U715" s="55" t="n"/>
      <c r="V715" s="55" t="n"/>
      <c r="W715" s="55" t="n"/>
      <c r="X715" s="55" t="n"/>
      <c r="Y715" s="55" t="n"/>
      <c r="Z715" s="55" t="n"/>
      <c r="AA715" s="55" t="n"/>
      <c r="AB715" s="55" t="n"/>
      <c r="AC715" s="55" t="n"/>
      <c r="AD715" s="55" t="n"/>
      <c r="AE715" s="55" t="n"/>
      <c r="AF715" s="55" t="n"/>
      <c r="AG715" s="55" t="n"/>
      <c r="AH715" s="55" t="n"/>
      <c r="AI715" s="55" t="n"/>
      <c r="AJ715" s="55" t="n"/>
      <c r="AK715" s="55" t="n"/>
      <c r="AL715" s="55" t="n"/>
      <c r="AM715" s="55" t="n"/>
      <c r="AN715" s="55" t="n"/>
      <c r="AO715" s="55" t="n"/>
      <c r="AP715" s="55" t="n"/>
      <c r="AQ715" s="55" t="n"/>
      <c r="AR715" s="55" t="n"/>
      <c r="AS715" s="55" t="n"/>
      <c r="AT715" s="55" t="n"/>
      <c r="AU715" s="55" t="n"/>
      <c r="AV715" s="55" t="n"/>
      <c r="AW715" s="55" t="n"/>
      <c r="AX715" s="55" t="n"/>
      <c r="AY715" s="55" t="n"/>
      <c r="AZ715" s="55" t="n"/>
      <c r="BA715" s="55" t="n"/>
      <c r="BB715" s="55" t="n"/>
      <c r="BC715" s="55" t="n"/>
    </row>
    <row r="716" ht="11.4" customHeight="1">
      <c r="A716" s="55" t="n"/>
      <c r="B716" s="483" t="n"/>
      <c r="C716" s="55" t="n"/>
      <c r="D716" s="55" t="n"/>
      <c r="E716" s="55" t="n"/>
      <c r="F716" s="55" t="n"/>
      <c r="G716" s="69" t="n"/>
      <c r="H716" s="69" t="n"/>
      <c r="I716" s="55" t="n"/>
      <c r="J716" s="55" t="n"/>
      <c r="K716" s="55" t="n"/>
      <c r="L716" s="55">
        <f>J716-K716</f>
        <v/>
      </c>
      <c r="M716" s="55" t="n"/>
      <c r="N716" s="55">
        <f>P716+Q716+R716+S716</f>
        <v/>
      </c>
      <c r="O716" s="57">
        <f>Q716+V716+Y716+AB716+AE716+AH716+AK716+AN716+AQ716+AT716+AW716+AZ716+BC716</f>
        <v/>
      </c>
      <c r="P716" s="58" t="n"/>
      <c r="Q716" s="59">
        <f>L716-S716-R716-P716</f>
        <v/>
      </c>
      <c r="R716" s="60" t="n"/>
      <c r="S716" s="61" t="n"/>
      <c r="T716" s="55" t="n"/>
      <c r="U716" s="55" t="n"/>
      <c r="V716" s="55" t="n"/>
      <c r="W716" s="55" t="n"/>
      <c r="X716" s="55" t="n"/>
      <c r="Y716" s="55" t="n"/>
      <c r="Z716" s="55" t="n"/>
      <c r="AA716" s="55" t="n"/>
      <c r="AB716" s="55" t="n"/>
      <c r="AC716" s="55" t="n"/>
      <c r="AD716" s="55" t="n"/>
      <c r="AE716" s="55" t="n"/>
      <c r="AF716" s="55" t="n"/>
      <c r="AG716" s="55" t="n"/>
      <c r="AH716" s="55" t="n"/>
      <c r="AI716" s="55" t="n"/>
      <c r="AJ716" s="55" t="n"/>
      <c r="AK716" s="55" t="n"/>
      <c r="AL716" s="55" t="n"/>
      <c r="AM716" s="55" t="n"/>
      <c r="AN716" s="55" t="n"/>
      <c r="AO716" s="55" t="n"/>
      <c r="AP716" s="55" t="n"/>
      <c r="AQ716" s="55" t="n"/>
      <c r="AR716" s="55" t="n"/>
      <c r="AS716" s="55" t="n"/>
      <c r="AT716" s="55" t="n"/>
      <c r="AU716" s="55" t="n"/>
      <c r="AV716" s="55" t="n"/>
      <c r="AW716" s="55" t="n"/>
      <c r="AX716" s="55" t="n"/>
      <c r="AY716" s="55" t="n"/>
      <c r="AZ716" s="55" t="n"/>
      <c r="BA716" s="55" t="n"/>
      <c r="BB716" s="55" t="n"/>
      <c r="BC716" s="55" t="n"/>
    </row>
    <row r="717" ht="11.4" customHeight="1">
      <c r="A717" s="55" t="n"/>
      <c r="B717" s="483" t="n"/>
      <c r="C717" s="55" t="n"/>
      <c r="D717" s="55" t="n"/>
      <c r="E717" s="55" t="n"/>
      <c r="F717" s="55" t="n"/>
      <c r="G717" s="69" t="n"/>
      <c r="H717" s="69" t="n"/>
      <c r="I717" s="55" t="n"/>
      <c r="J717" s="55" t="n"/>
      <c r="K717" s="55" t="n"/>
      <c r="L717" s="55">
        <f>J717-K717</f>
        <v/>
      </c>
      <c r="M717" s="55" t="n"/>
      <c r="N717" s="55">
        <f>P717+Q717+R717+S717</f>
        <v/>
      </c>
      <c r="O717" s="57">
        <f>Q717+V717+Y717+AB717+AE717+AH717+AK717+AN717+AQ717+AT717+AW717+AZ717+BC717</f>
        <v/>
      </c>
      <c r="P717" s="58" t="n"/>
      <c r="Q717" s="59">
        <f>L717-S717-R717-P717</f>
        <v/>
      </c>
      <c r="R717" s="60" t="n"/>
      <c r="S717" s="61" t="n"/>
      <c r="T717" s="55" t="n"/>
      <c r="U717" s="55" t="n"/>
      <c r="V717" s="55" t="n"/>
      <c r="W717" s="55" t="n"/>
      <c r="X717" s="55" t="n"/>
      <c r="Y717" s="55" t="n"/>
      <c r="Z717" s="55" t="n"/>
      <c r="AA717" s="55" t="n"/>
      <c r="AB717" s="55" t="n"/>
      <c r="AC717" s="55" t="n"/>
      <c r="AD717" s="55" t="n"/>
      <c r="AE717" s="55" t="n"/>
      <c r="AF717" s="55" t="n"/>
      <c r="AG717" s="55" t="n"/>
      <c r="AH717" s="55" t="n"/>
      <c r="AI717" s="55" t="n"/>
      <c r="AJ717" s="55" t="n"/>
      <c r="AK717" s="55" t="n"/>
      <c r="AL717" s="55" t="n"/>
      <c r="AM717" s="55" t="n"/>
      <c r="AN717" s="55" t="n"/>
      <c r="AO717" s="55" t="n"/>
      <c r="AP717" s="55" t="n"/>
      <c r="AQ717" s="55" t="n"/>
      <c r="AR717" s="55" t="n"/>
      <c r="AS717" s="55" t="n"/>
      <c r="AT717" s="55" t="n"/>
      <c r="AU717" s="55" t="n"/>
      <c r="AV717" s="55" t="n"/>
      <c r="AW717" s="55" t="n"/>
      <c r="AX717" s="55" t="n"/>
      <c r="AY717" s="55" t="n"/>
      <c r="AZ717" s="55" t="n"/>
      <c r="BA717" s="55" t="n"/>
      <c r="BB717" s="55" t="n"/>
      <c r="BC717" s="55" t="n"/>
    </row>
    <row r="718" ht="11.4" customHeight="1">
      <c r="A718" s="55" t="n"/>
      <c r="B718" s="483" t="n"/>
      <c r="C718" s="55" t="n"/>
      <c r="D718" s="55" t="n"/>
      <c r="E718" s="55" t="n"/>
      <c r="F718" s="55" t="n"/>
      <c r="G718" s="69" t="n"/>
      <c r="H718" s="69" t="n"/>
      <c r="I718" s="55" t="n"/>
      <c r="J718" s="55" t="n"/>
      <c r="K718" s="55" t="n"/>
      <c r="L718" s="55">
        <f>J718-K718</f>
        <v/>
      </c>
      <c r="M718" s="55" t="n"/>
      <c r="N718" s="55">
        <f>P718+Q718+R718+S718</f>
        <v/>
      </c>
      <c r="O718" s="57">
        <f>Q718+V718+Y718+AB718+AE718+AH718+AK718+AN718+AQ718+AT718+AW718+AZ718+BC718</f>
        <v/>
      </c>
      <c r="P718" s="58" t="n"/>
      <c r="Q718" s="59">
        <f>L718-S718-R718-P718</f>
        <v/>
      </c>
      <c r="R718" s="60" t="n"/>
      <c r="S718" s="61" t="n"/>
      <c r="T718" s="55" t="n"/>
      <c r="U718" s="55" t="n"/>
      <c r="V718" s="55" t="n"/>
      <c r="W718" s="55" t="n"/>
      <c r="X718" s="55" t="n"/>
      <c r="Y718" s="55" t="n"/>
      <c r="Z718" s="55" t="n"/>
      <c r="AA718" s="55" t="n"/>
      <c r="AB718" s="55" t="n"/>
      <c r="AC718" s="55" t="n"/>
      <c r="AD718" s="55" t="n"/>
      <c r="AE718" s="55" t="n"/>
      <c r="AF718" s="55" t="n"/>
      <c r="AG718" s="55" t="n"/>
      <c r="AH718" s="55" t="n"/>
      <c r="AI718" s="55" t="n"/>
      <c r="AJ718" s="55" t="n"/>
      <c r="AK718" s="55" t="n"/>
      <c r="AL718" s="55" t="n"/>
      <c r="AM718" s="55" t="n"/>
      <c r="AN718" s="55" t="n"/>
      <c r="AO718" s="55" t="n"/>
      <c r="AP718" s="55" t="n"/>
      <c r="AQ718" s="55" t="n"/>
      <c r="AR718" s="55" t="n"/>
      <c r="AS718" s="55" t="n"/>
      <c r="AT718" s="55" t="n"/>
      <c r="AU718" s="55" t="n"/>
      <c r="AV718" s="55" t="n"/>
      <c r="AW718" s="55" t="n"/>
      <c r="AX718" s="55" t="n"/>
      <c r="AY718" s="55" t="n"/>
      <c r="AZ718" s="55" t="n"/>
      <c r="BA718" s="55" t="n"/>
      <c r="BB718" s="55" t="n"/>
      <c r="BC718" s="55" t="n"/>
    </row>
    <row r="719" ht="11.4" customHeight="1">
      <c r="A719" s="55" t="n"/>
      <c r="B719" s="483" t="n"/>
      <c r="C719" s="55" t="n"/>
      <c r="D719" s="55" t="n"/>
      <c r="E719" s="55" t="n"/>
      <c r="F719" s="55" t="n"/>
      <c r="G719" s="69" t="n"/>
      <c r="H719" s="69" t="n"/>
      <c r="I719" s="55" t="n"/>
      <c r="J719" s="55" t="n"/>
      <c r="K719" s="55" t="n"/>
      <c r="L719" s="55">
        <f>J719-K719</f>
        <v/>
      </c>
      <c r="M719" s="55" t="n"/>
      <c r="N719" s="55">
        <f>P719+Q719+R719+S719</f>
        <v/>
      </c>
      <c r="O719" s="57">
        <f>Q719+V719+Y719+AB719+AE719+AH719+AK719+AN719+AQ719+AT719+AW719+AZ719+BC719</f>
        <v/>
      </c>
      <c r="P719" s="58" t="n"/>
      <c r="Q719" s="59">
        <f>L719-S719-R719-P719</f>
        <v/>
      </c>
      <c r="R719" s="60" t="n"/>
      <c r="S719" s="61" t="n"/>
      <c r="T719" s="55" t="n"/>
      <c r="U719" s="55" t="n"/>
      <c r="V719" s="55" t="n"/>
      <c r="W719" s="55" t="n"/>
      <c r="X719" s="55" t="n"/>
      <c r="Y719" s="55" t="n"/>
      <c r="Z719" s="55" t="n"/>
      <c r="AA719" s="55" t="n"/>
      <c r="AB719" s="55" t="n"/>
      <c r="AC719" s="55" t="n"/>
      <c r="AD719" s="55" t="n"/>
      <c r="AE719" s="55" t="n"/>
      <c r="AF719" s="55" t="n"/>
      <c r="AG719" s="55" t="n"/>
      <c r="AH719" s="55" t="n"/>
      <c r="AI719" s="55" t="n"/>
      <c r="AJ719" s="55" t="n"/>
      <c r="AK719" s="55" t="n"/>
      <c r="AL719" s="55" t="n"/>
      <c r="AM719" s="55" t="n"/>
      <c r="AN719" s="55" t="n"/>
      <c r="AO719" s="55" t="n"/>
      <c r="AP719" s="55" t="n"/>
      <c r="AQ719" s="55" t="n"/>
      <c r="AR719" s="55" t="n"/>
      <c r="AS719" s="55" t="n"/>
      <c r="AT719" s="55" t="n"/>
      <c r="AU719" s="55" t="n"/>
      <c r="AV719" s="55" t="n"/>
      <c r="AW719" s="55" t="n"/>
      <c r="AX719" s="55" t="n"/>
      <c r="AY719" s="55" t="n"/>
      <c r="AZ719" s="55" t="n"/>
      <c r="BA719" s="55" t="n"/>
      <c r="BB719" s="55" t="n"/>
      <c r="BC719" s="55" t="n"/>
    </row>
    <row r="720" ht="11.4" customHeight="1">
      <c r="A720" s="55" t="n"/>
      <c r="B720" s="483" t="n"/>
      <c r="C720" s="55" t="n"/>
      <c r="D720" s="55" t="n"/>
      <c r="E720" s="55" t="n"/>
      <c r="F720" s="55" t="n"/>
      <c r="G720" s="69" t="n"/>
      <c r="H720" s="69" t="n"/>
      <c r="I720" s="55" t="n"/>
      <c r="J720" s="55" t="n"/>
      <c r="K720" s="55" t="n"/>
      <c r="L720" s="55">
        <f>J720-K720</f>
        <v/>
      </c>
      <c r="M720" s="55" t="n"/>
      <c r="N720" s="55">
        <f>P720+Q720+R720+S720</f>
        <v/>
      </c>
      <c r="O720" s="57">
        <f>Q720+V720+Y720+AB720+AE720+AH720+AK720+AN720+AQ720+AT720+AW720+AZ720+BC720</f>
        <v/>
      </c>
      <c r="P720" s="58" t="n"/>
      <c r="Q720" s="59">
        <f>L720-S720-R720-P720</f>
        <v/>
      </c>
      <c r="R720" s="60" t="n"/>
      <c r="S720" s="61" t="n"/>
      <c r="T720" s="55" t="n"/>
      <c r="U720" s="55" t="n"/>
      <c r="V720" s="55" t="n"/>
      <c r="W720" s="55" t="n"/>
      <c r="X720" s="55" t="n"/>
      <c r="Y720" s="55" t="n"/>
      <c r="Z720" s="55" t="n"/>
      <c r="AA720" s="55" t="n"/>
      <c r="AB720" s="55" t="n"/>
      <c r="AC720" s="55" t="n"/>
      <c r="AD720" s="55" t="n"/>
      <c r="AE720" s="55" t="n"/>
      <c r="AF720" s="55" t="n"/>
      <c r="AG720" s="55" t="n"/>
      <c r="AH720" s="55" t="n"/>
      <c r="AI720" s="55" t="n"/>
      <c r="AJ720" s="55" t="n"/>
      <c r="AK720" s="55" t="n"/>
      <c r="AL720" s="55" t="n"/>
      <c r="AM720" s="55" t="n"/>
      <c r="AN720" s="55" t="n"/>
      <c r="AO720" s="55" t="n"/>
      <c r="AP720" s="55" t="n"/>
      <c r="AQ720" s="55" t="n"/>
      <c r="AR720" s="55" t="n"/>
      <c r="AS720" s="55" t="n"/>
      <c r="AT720" s="55" t="n"/>
      <c r="AU720" s="55" t="n"/>
      <c r="AV720" s="55" t="n"/>
      <c r="AW720" s="55" t="n"/>
      <c r="AX720" s="55" t="n"/>
      <c r="AY720" s="55" t="n"/>
      <c r="AZ720" s="55" t="n"/>
      <c r="BA720" s="55" t="n"/>
      <c r="BB720" s="55" t="n"/>
      <c r="BC720" s="55" t="n"/>
    </row>
    <row r="721" ht="11.4" customHeight="1">
      <c r="A721" s="55" t="n"/>
      <c r="B721" s="483" t="n"/>
      <c r="C721" s="55" t="n"/>
      <c r="D721" s="55" t="n"/>
      <c r="E721" s="55" t="n"/>
      <c r="F721" s="55" t="n"/>
      <c r="G721" s="69" t="n"/>
      <c r="H721" s="69" t="n"/>
      <c r="I721" s="55" t="n"/>
      <c r="J721" s="55" t="n"/>
      <c r="K721" s="55" t="n"/>
      <c r="L721" s="55">
        <f>J721-K721</f>
        <v/>
      </c>
      <c r="M721" s="55" t="n"/>
      <c r="N721" s="55">
        <f>P721+Q721+R721+S721</f>
        <v/>
      </c>
      <c r="O721" s="57">
        <f>Q721+V721+Y721+AB721+AE721+AH721+AK721+AN721+AQ721+AT721+AW721+AZ721+BC721</f>
        <v/>
      </c>
      <c r="P721" s="58" t="n"/>
      <c r="Q721" s="59">
        <f>L721-S721-R721-P721</f>
        <v/>
      </c>
      <c r="R721" s="60" t="n"/>
      <c r="S721" s="61" t="n"/>
      <c r="T721" s="55" t="n"/>
      <c r="U721" s="55" t="n"/>
      <c r="V721" s="55" t="n"/>
      <c r="W721" s="55" t="n"/>
      <c r="X721" s="55" t="n"/>
      <c r="Y721" s="55" t="n"/>
      <c r="Z721" s="55" t="n"/>
      <c r="AA721" s="55" t="n"/>
      <c r="AB721" s="55" t="n"/>
      <c r="AC721" s="55" t="n"/>
      <c r="AD721" s="55" t="n"/>
      <c r="AE721" s="55" t="n"/>
      <c r="AF721" s="55" t="n"/>
      <c r="AG721" s="55" t="n"/>
      <c r="AH721" s="55" t="n"/>
      <c r="AI721" s="55" t="n"/>
      <c r="AJ721" s="55" t="n"/>
      <c r="AK721" s="55" t="n"/>
      <c r="AL721" s="55" t="n"/>
      <c r="AM721" s="55" t="n"/>
      <c r="AN721" s="55" t="n"/>
      <c r="AO721" s="55" t="n"/>
      <c r="AP721" s="55" t="n"/>
      <c r="AQ721" s="55" t="n"/>
      <c r="AR721" s="55" t="n"/>
      <c r="AS721" s="55" t="n"/>
      <c r="AT721" s="55" t="n"/>
      <c r="AU721" s="55" t="n"/>
      <c r="AV721" s="55" t="n"/>
      <c r="AW721" s="55" t="n"/>
      <c r="AX721" s="55" t="n"/>
      <c r="AY721" s="55" t="n"/>
      <c r="AZ721" s="55" t="n"/>
      <c r="BA721" s="55" t="n"/>
      <c r="BB721" s="55" t="n"/>
      <c r="BC721" s="55" t="n"/>
    </row>
    <row r="722" ht="11.4" customHeight="1">
      <c r="A722" s="55" t="n"/>
      <c r="B722" s="483" t="n"/>
      <c r="C722" s="55" t="n"/>
      <c r="D722" s="55" t="n"/>
      <c r="E722" s="55" t="n"/>
      <c r="F722" s="55" t="n"/>
      <c r="G722" s="69" t="n"/>
      <c r="H722" s="69" t="n"/>
      <c r="I722" s="55" t="n"/>
      <c r="J722" s="55" t="n"/>
      <c r="K722" s="55" t="n"/>
      <c r="L722" s="55">
        <f>J722-K722</f>
        <v/>
      </c>
      <c r="M722" s="55" t="n"/>
      <c r="N722" s="55">
        <f>P722+Q722+R722+S722</f>
        <v/>
      </c>
      <c r="O722" s="57">
        <f>Q722+V722+Y722+AB722+AE722+AH722+AK722+AN722+AQ722+AT722+AW722+AZ722+BC722</f>
        <v/>
      </c>
      <c r="P722" s="58" t="n"/>
      <c r="Q722" s="59">
        <f>L722-S722-R722-P722</f>
        <v/>
      </c>
      <c r="R722" s="60" t="n"/>
      <c r="S722" s="61" t="n"/>
      <c r="T722" s="55" t="n"/>
      <c r="U722" s="55" t="n"/>
      <c r="V722" s="55" t="n"/>
      <c r="W722" s="55" t="n"/>
      <c r="X722" s="55" t="n"/>
      <c r="Y722" s="55" t="n"/>
      <c r="Z722" s="55" t="n"/>
      <c r="AA722" s="55" t="n"/>
      <c r="AB722" s="55" t="n"/>
      <c r="AC722" s="55" t="n"/>
      <c r="AD722" s="55" t="n"/>
      <c r="AE722" s="55" t="n"/>
      <c r="AF722" s="55" t="n"/>
      <c r="AG722" s="55" t="n"/>
      <c r="AH722" s="55" t="n"/>
      <c r="AI722" s="55" t="n"/>
      <c r="AJ722" s="55" t="n"/>
      <c r="AK722" s="55" t="n"/>
      <c r="AL722" s="55" t="n"/>
      <c r="AM722" s="55" t="n"/>
      <c r="AN722" s="55" t="n"/>
      <c r="AO722" s="55" t="n"/>
      <c r="AP722" s="55" t="n"/>
      <c r="AQ722" s="55" t="n"/>
      <c r="AR722" s="55" t="n"/>
      <c r="AS722" s="55" t="n"/>
      <c r="AT722" s="55" t="n"/>
      <c r="AU722" s="55" t="n"/>
      <c r="AV722" s="55" t="n"/>
      <c r="AW722" s="55" t="n"/>
      <c r="AX722" s="55" t="n"/>
      <c r="AY722" s="55" t="n"/>
      <c r="AZ722" s="55" t="n"/>
      <c r="BA722" s="55" t="n"/>
      <c r="BB722" s="55" t="n"/>
      <c r="BC722" s="55" t="n"/>
    </row>
    <row r="723" ht="11.4" customHeight="1">
      <c r="A723" s="55" t="n"/>
      <c r="B723" s="483" t="n"/>
      <c r="C723" s="55" t="n"/>
      <c r="D723" s="55" t="n"/>
      <c r="E723" s="55" t="n"/>
      <c r="F723" s="55" t="n"/>
      <c r="G723" s="69" t="n"/>
      <c r="H723" s="69" t="n"/>
      <c r="I723" s="55" t="n"/>
      <c r="J723" s="55" t="n"/>
      <c r="K723" s="55" t="n"/>
      <c r="L723" s="55">
        <f>J723-K723</f>
        <v/>
      </c>
      <c r="M723" s="55" t="n"/>
      <c r="N723" s="55">
        <f>P723+Q723+R723+S723</f>
        <v/>
      </c>
      <c r="O723" s="57">
        <f>Q723+V723+Y723+AB723+AE723+AH723+AK723+AN723+AQ723+AT723+AW723+AZ723+BC723</f>
        <v/>
      </c>
      <c r="P723" s="58" t="n"/>
      <c r="Q723" s="59">
        <f>L723-S723-R723-P723</f>
        <v/>
      </c>
      <c r="R723" s="60" t="n"/>
      <c r="S723" s="61" t="n"/>
      <c r="T723" s="55" t="n"/>
      <c r="U723" s="55" t="n"/>
      <c r="V723" s="55" t="n"/>
      <c r="W723" s="55" t="n"/>
      <c r="X723" s="55" t="n"/>
      <c r="Y723" s="55" t="n"/>
      <c r="Z723" s="55" t="n"/>
      <c r="AA723" s="55" t="n"/>
      <c r="AB723" s="55" t="n"/>
      <c r="AC723" s="55" t="n"/>
      <c r="AD723" s="55" t="n"/>
      <c r="AE723" s="55" t="n"/>
      <c r="AF723" s="55" t="n"/>
      <c r="AG723" s="55" t="n"/>
      <c r="AH723" s="55" t="n"/>
      <c r="AI723" s="55" t="n"/>
      <c r="AJ723" s="55" t="n"/>
      <c r="AK723" s="55" t="n"/>
      <c r="AL723" s="55" t="n"/>
      <c r="AM723" s="55" t="n"/>
      <c r="AN723" s="55" t="n"/>
      <c r="AO723" s="55" t="n"/>
      <c r="AP723" s="55" t="n"/>
      <c r="AQ723" s="55" t="n"/>
      <c r="AR723" s="55" t="n"/>
      <c r="AS723" s="55" t="n"/>
      <c r="AT723" s="55" t="n"/>
      <c r="AU723" s="55" t="n"/>
      <c r="AV723" s="55" t="n"/>
      <c r="AW723" s="55" t="n"/>
      <c r="AX723" s="55" t="n"/>
      <c r="AY723" s="55" t="n"/>
      <c r="AZ723" s="55" t="n"/>
      <c r="BA723" s="55" t="n"/>
      <c r="BB723" s="55" t="n"/>
      <c r="BC723" s="55" t="n"/>
    </row>
    <row r="724" ht="11.4" customHeight="1">
      <c r="A724" s="55" t="n"/>
      <c r="B724" s="483" t="n"/>
      <c r="C724" s="55" t="n"/>
      <c r="D724" s="55" t="n"/>
      <c r="E724" s="55" t="n"/>
      <c r="F724" s="55" t="n"/>
      <c r="G724" s="69" t="n"/>
      <c r="H724" s="69" t="n"/>
      <c r="I724" s="55" t="n"/>
      <c r="J724" s="55" t="n"/>
      <c r="K724" s="55" t="n"/>
      <c r="L724" s="55">
        <f>J724-K724</f>
        <v/>
      </c>
      <c r="M724" s="55" t="n"/>
      <c r="N724" s="55">
        <f>P724+Q724+R724+S724</f>
        <v/>
      </c>
      <c r="O724" s="57">
        <f>Q724+V724+Y724+AB724+AE724+AH724+AK724+AN724+AQ724+AT724+AW724+AZ724+BC724</f>
        <v/>
      </c>
      <c r="P724" s="58" t="n"/>
      <c r="Q724" s="59">
        <f>L724-S724-R724-P724</f>
        <v/>
      </c>
      <c r="R724" s="60" t="n"/>
      <c r="S724" s="61" t="n"/>
      <c r="T724" s="55" t="n"/>
      <c r="U724" s="55" t="n"/>
      <c r="V724" s="55" t="n"/>
      <c r="W724" s="55" t="n"/>
      <c r="X724" s="55" t="n"/>
      <c r="Y724" s="55" t="n"/>
      <c r="Z724" s="55" t="n"/>
      <c r="AA724" s="55" t="n"/>
      <c r="AB724" s="55" t="n"/>
      <c r="AC724" s="55" t="n"/>
      <c r="AD724" s="55" t="n"/>
      <c r="AE724" s="55" t="n"/>
      <c r="AF724" s="55" t="n"/>
      <c r="AG724" s="55" t="n"/>
      <c r="AH724" s="55" t="n"/>
      <c r="AI724" s="55" t="n"/>
      <c r="AJ724" s="55" t="n"/>
      <c r="AK724" s="55" t="n"/>
      <c r="AL724" s="55" t="n"/>
      <c r="AM724" s="55" t="n"/>
      <c r="AN724" s="55" t="n"/>
      <c r="AO724" s="55" t="n"/>
      <c r="AP724" s="55" t="n"/>
      <c r="AQ724" s="55" t="n"/>
      <c r="AR724" s="55" t="n"/>
      <c r="AS724" s="55" t="n"/>
      <c r="AT724" s="55" t="n"/>
      <c r="AU724" s="55" t="n"/>
      <c r="AV724" s="55" t="n"/>
      <c r="AW724" s="55" t="n"/>
      <c r="AX724" s="55" t="n"/>
      <c r="AY724" s="55" t="n"/>
      <c r="AZ724" s="55" t="n"/>
      <c r="BA724" s="55" t="n"/>
      <c r="BB724" s="55" t="n"/>
      <c r="BC724" s="55" t="n"/>
    </row>
    <row r="725" ht="11.4" customHeight="1">
      <c r="A725" s="55" t="n"/>
      <c r="B725" s="483" t="n"/>
      <c r="C725" s="55" t="n"/>
      <c r="D725" s="55" t="n"/>
      <c r="E725" s="55" t="n"/>
      <c r="F725" s="55" t="n"/>
      <c r="G725" s="69" t="n"/>
      <c r="H725" s="69" t="n"/>
      <c r="I725" s="55" t="n"/>
      <c r="J725" s="55" t="n"/>
      <c r="K725" s="55" t="n"/>
      <c r="L725" s="55">
        <f>J725-K725</f>
        <v/>
      </c>
      <c r="M725" s="55" t="n"/>
      <c r="N725" s="55">
        <f>P725+Q725+R725+S725</f>
        <v/>
      </c>
      <c r="O725" s="57">
        <f>Q725+V725+Y725+AB725+AE725+AH725+AK725+AN725+AQ725+AT725+AW725+AZ725+BC725</f>
        <v/>
      </c>
      <c r="P725" s="58" t="n"/>
      <c r="Q725" s="59">
        <f>L725-S725-R725-P725</f>
        <v/>
      </c>
      <c r="R725" s="60" t="n"/>
      <c r="S725" s="61" t="n"/>
      <c r="T725" s="55" t="n"/>
      <c r="U725" s="55" t="n"/>
      <c r="V725" s="55" t="n"/>
      <c r="W725" s="55" t="n"/>
      <c r="X725" s="55" t="n"/>
      <c r="Y725" s="55" t="n"/>
      <c r="Z725" s="55" t="n"/>
      <c r="AA725" s="55" t="n"/>
      <c r="AB725" s="55" t="n"/>
      <c r="AC725" s="55" t="n"/>
      <c r="AD725" s="55" t="n"/>
      <c r="AE725" s="55" t="n"/>
      <c r="AF725" s="55" t="n"/>
      <c r="AG725" s="55" t="n"/>
      <c r="AH725" s="55" t="n"/>
      <c r="AI725" s="55" t="n"/>
      <c r="AJ725" s="55" t="n"/>
      <c r="AK725" s="55" t="n"/>
      <c r="AL725" s="55" t="n"/>
      <c r="AM725" s="55" t="n"/>
      <c r="AN725" s="55" t="n"/>
      <c r="AO725" s="55" t="n"/>
      <c r="AP725" s="55" t="n"/>
      <c r="AQ725" s="55" t="n"/>
      <c r="AR725" s="55" t="n"/>
      <c r="AS725" s="55" t="n"/>
      <c r="AT725" s="55" t="n"/>
      <c r="AU725" s="55" t="n"/>
      <c r="AV725" s="55" t="n"/>
      <c r="AW725" s="55" t="n"/>
      <c r="AX725" s="55" t="n"/>
      <c r="AY725" s="55" t="n"/>
      <c r="AZ725" s="55" t="n"/>
      <c r="BA725" s="55" t="n"/>
      <c r="BB725" s="55" t="n"/>
      <c r="BC725" s="55" t="n"/>
    </row>
    <row r="726" ht="11.4" customHeight="1">
      <c r="A726" s="55" t="n"/>
      <c r="B726" s="483" t="n"/>
      <c r="C726" s="55" t="n"/>
      <c r="D726" s="55" t="n"/>
      <c r="E726" s="55" t="n"/>
      <c r="F726" s="55" t="n"/>
      <c r="G726" s="69" t="n"/>
      <c r="H726" s="69" t="n"/>
      <c r="I726" s="55" t="n"/>
      <c r="J726" s="55" t="n"/>
      <c r="K726" s="55" t="n"/>
      <c r="L726" s="55">
        <f>J726-K726</f>
        <v/>
      </c>
      <c r="M726" s="55" t="n"/>
      <c r="N726" s="55">
        <f>P726+Q726+R726+S726</f>
        <v/>
      </c>
      <c r="O726" s="57">
        <f>Q726+V726+Y726+AB726+AE726+AH726+AK726+AN726+AQ726+AT726+AW726+AZ726+BC726</f>
        <v/>
      </c>
      <c r="P726" s="58" t="n"/>
      <c r="Q726" s="59">
        <f>L726-S726-R726-P726</f>
        <v/>
      </c>
      <c r="R726" s="60" t="n"/>
      <c r="S726" s="61" t="n"/>
      <c r="T726" s="55" t="n"/>
      <c r="U726" s="55" t="n"/>
      <c r="V726" s="55" t="n"/>
      <c r="W726" s="55" t="n"/>
      <c r="X726" s="55" t="n"/>
      <c r="Y726" s="55" t="n"/>
      <c r="Z726" s="55" t="n"/>
      <c r="AA726" s="55" t="n"/>
      <c r="AB726" s="55" t="n"/>
      <c r="AC726" s="55" t="n"/>
      <c r="AD726" s="55" t="n"/>
      <c r="AE726" s="55" t="n"/>
      <c r="AF726" s="55" t="n"/>
      <c r="AG726" s="55" t="n"/>
      <c r="AH726" s="55" t="n"/>
      <c r="AI726" s="55" t="n"/>
      <c r="AJ726" s="55" t="n"/>
      <c r="AK726" s="55" t="n"/>
      <c r="AL726" s="55" t="n"/>
      <c r="AM726" s="55" t="n"/>
      <c r="AN726" s="55" t="n"/>
      <c r="AO726" s="55" t="n"/>
      <c r="AP726" s="55" t="n"/>
      <c r="AQ726" s="55" t="n"/>
      <c r="AR726" s="55" t="n"/>
      <c r="AS726" s="55" t="n"/>
      <c r="AT726" s="55" t="n"/>
      <c r="AU726" s="55" t="n"/>
      <c r="AV726" s="55" t="n"/>
      <c r="AW726" s="55" t="n"/>
      <c r="AX726" s="55" t="n"/>
      <c r="AY726" s="55" t="n"/>
      <c r="AZ726" s="55" t="n"/>
      <c r="BA726" s="55" t="n"/>
      <c r="BB726" s="55" t="n"/>
      <c r="BC726" s="55" t="n"/>
    </row>
    <row r="727" ht="11.4" customHeight="1">
      <c r="A727" s="55" t="n"/>
      <c r="B727" s="483" t="n"/>
      <c r="C727" s="55" t="n"/>
      <c r="D727" s="55" t="n"/>
      <c r="E727" s="55" t="n"/>
      <c r="F727" s="55" t="n"/>
      <c r="G727" s="69" t="n"/>
      <c r="H727" s="69" t="n"/>
      <c r="I727" s="55" t="n"/>
      <c r="J727" s="55" t="n"/>
      <c r="K727" s="55" t="n"/>
      <c r="L727" s="55">
        <f>J727-K727</f>
        <v/>
      </c>
      <c r="M727" s="55" t="n"/>
      <c r="N727" s="55">
        <f>P727+Q727+R727+S727</f>
        <v/>
      </c>
      <c r="O727" s="57">
        <f>Q727+V727+Y727+AB727+AE727+AH727+AK727+AN727+AQ727+AT727+AW727+AZ727+BC727</f>
        <v/>
      </c>
      <c r="P727" s="58" t="n"/>
      <c r="Q727" s="59">
        <f>L727-S727-R727-P727</f>
        <v/>
      </c>
      <c r="R727" s="60" t="n"/>
      <c r="S727" s="61" t="n"/>
      <c r="T727" s="55" t="n"/>
      <c r="U727" s="55" t="n"/>
      <c r="V727" s="55" t="n"/>
      <c r="W727" s="55" t="n"/>
      <c r="X727" s="55" t="n"/>
      <c r="Y727" s="55" t="n"/>
      <c r="Z727" s="55" t="n"/>
      <c r="AA727" s="55" t="n"/>
      <c r="AB727" s="55" t="n"/>
      <c r="AC727" s="55" t="n"/>
      <c r="AD727" s="55" t="n"/>
      <c r="AE727" s="55" t="n"/>
      <c r="AF727" s="55" t="n"/>
      <c r="AG727" s="55" t="n"/>
      <c r="AH727" s="55" t="n"/>
      <c r="AI727" s="55" t="n"/>
      <c r="AJ727" s="55" t="n"/>
      <c r="AK727" s="55" t="n"/>
      <c r="AL727" s="55" t="n"/>
      <c r="AM727" s="55" t="n"/>
      <c r="AN727" s="55" t="n"/>
      <c r="AO727" s="55" t="n"/>
      <c r="AP727" s="55" t="n"/>
      <c r="AQ727" s="55" t="n"/>
      <c r="AR727" s="55" t="n"/>
      <c r="AS727" s="55" t="n"/>
      <c r="AT727" s="55" t="n"/>
      <c r="AU727" s="55" t="n"/>
      <c r="AV727" s="55" t="n"/>
      <c r="AW727" s="55" t="n"/>
      <c r="AX727" s="55" t="n"/>
      <c r="AY727" s="55" t="n"/>
      <c r="AZ727" s="55" t="n"/>
      <c r="BA727" s="55" t="n"/>
      <c r="BB727" s="55" t="n"/>
      <c r="BC727" s="55" t="n"/>
    </row>
    <row r="728" ht="11.4" customHeight="1">
      <c r="A728" s="55" t="n"/>
      <c r="B728" s="483" t="n"/>
      <c r="C728" s="55" t="n"/>
      <c r="D728" s="55" t="n"/>
      <c r="E728" s="55" t="n"/>
      <c r="F728" s="55" t="n"/>
      <c r="G728" s="69" t="n"/>
      <c r="H728" s="69" t="n"/>
      <c r="I728" s="55" t="n"/>
      <c r="J728" s="55" t="n"/>
      <c r="K728" s="55" t="n"/>
      <c r="L728" s="55">
        <f>J728-K728</f>
        <v/>
      </c>
      <c r="M728" s="55" t="n"/>
      <c r="N728" s="55">
        <f>P728+Q728+R728+S728</f>
        <v/>
      </c>
      <c r="O728" s="57">
        <f>Q728+V728+Y728+AB728+AE728+AH728+AK728+AN728+AQ728+AT728+AW728+AZ728+BC728</f>
        <v/>
      </c>
      <c r="P728" s="58" t="n"/>
      <c r="Q728" s="59">
        <f>L728-S728-R728-P728</f>
        <v/>
      </c>
      <c r="R728" s="60" t="n"/>
      <c r="S728" s="61" t="n"/>
      <c r="T728" s="55" t="n"/>
      <c r="U728" s="55" t="n"/>
      <c r="V728" s="55" t="n"/>
      <c r="W728" s="55" t="n"/>
      <c r="X728" s="55" t="n"/>
      <c r="Y728" s="55" t="n"/>
      <c r="Z728" s="55" t="n"/>
      <c r="AA728" s="55" t="n"/>
      <c r="AB728" s="55" t="n"/>
      <c r="AC728" s="55" t="n"/>
      <c r="AD728" s="55" t="n"/>
      <c r="AE728" s="55" t="n"/>
      <c r="AF728" s="55" t="n"/>
      <c r="AG728" s="55" t="n"/>
      <c r="AH728" s="55" t="n"/>
      <c r="AI728" s="55" t="n"/>
      <c r="AJ728" s="55" t="n"/>
      <c r="AK728" s="55" t="n"/>
      <c r="AL728" s="55" t="n"/>
      <c r="AM728" s="55" t="n"/>
      <c r="AN728" s="55" t="n"/>
      <c r="AO728" s="55" t="n"/>
      <c r="AP728" s="55" t="n"/>
      <c r="AQ728" s="55" t="n"/>
      <c r="AR728" s="55" t="n"/>
      <c r="AS728" s="55" t="n"/>
      <c r="AT728" s="55" t="n"/>
      <c r="AU728" s="55" t="n"/>
      <c r="AV728" s="55" t="n"/>
      <c r="AW728" s="55" t="n"/>
      <c r="AX728" s="55" t="n"/>
      <c r="AY728" s="55" t="n"/>
      <c r="AZ728" s="55" t="n"/>
      <c r="BA728" s="55" t="n"/>
      <c r="BB728" s="55" t="n"/>
      <c r="BC728" s="55" t="n"/>
    </row>
    <row r="729" ht="11.4" customHeight="1">
      <c r="A729" s="55" t="n"/>
      <c r="B729" s="483" t="n"/>
      <c r="C729" s="55" t="n"/>
      <c r="D729" s="55" t="n"/>
      <c r="E729" s="55" t="n"/>
      <c r="F729" s="55" t="n"/>
      <c r="G729" s="69" t="n"/>
      <c r="H729" s="69" t="n"/>
      <c r="I729" s="55" t="n"/>
      <c r="J729" s="55" t="n"/>
      <c r="K729" s="55" t="n"/>
      <c r="L729" s="55">
        <f>J729-K729</f>
        <v/>
      </c>
      <c r="M729" s="55" t="n"/>
      <c r="N729" s="55">
        <f>P729+Q729+R729+S729</f>
        <v/>
      </c>
      <c r="O729" s="57">
        <f>Q729+V729+Y729+AB729+AE729+AH729+AK729+AN729+AQ729+AT729+AW729+AZ729+BC729</f>
        <v/>
      </c>
      <c r="P729" s="58" t="n"/>
      <c r="Q729" s="59">
        <f>L729-S729-R729-P729</f>
        <v/>
      </c>
      <c r="R729" s="60" t="n"/>
      <c r="S729" s="61" t="n"/>
      <c r="T729" s="55" t="n"/>
      <c r="U729" s="55" t="n"/>
      <c r="V729" s="55" t="n"/>
      <c r="W729" s="55" t="n"/>
      <c r="X729" s="55" t="n"/>
      <c r="Y729" s="55" t="n"/>
      <c r="Z729" s="55" t="n"/>
      <c r="AA729" s="55" t="n"/>
      <c r="AB729" s="55" t="n"/>
      <c r="AC729" s="55" t="n"/>
      <c r="AD729" s="55" t="n"/>
      <c r="AE729" s="55" t="n"/>
      <c r="AF729" s="55" t="n"/>
      <c r="AG729" s="55" t="n"/>
      <c r="AH729" s="55" t="n"/>
      <c r="AI729" s="55" t="n"/>
      <c r="AJ729" s="55" t="n"/>
      <c r="AK729" s="55" t="n"/>
      <c r="AL729" s="55" t="n"/>
      <c r="AM729" s="55" t="n"/>
      <c r="AN729" s="55" t="n"/>
      <c r="AO729" s="55" t="n"/>
      <c r="AP729" s="55" t="n"/>
      <c r="AQ729" s="55" t="n"/>
      <c r="AR729" s="55" t="n"/>
      <c r="AS729" s="55" t="n"/>
      <c r="AT729" s="55" t="n"/>
      <c r="AU729" s="55" t="n"/>
      <c r="AV729" s="55" t="n"/>
      <c r="AW729" s="55" t="n"/>
      <c r="AX729" s="55" t="n"/>
      <c r="AY729" s="55" t="n"/>
      <c r="AZ729" s="55" t="n"/>
      <c r="BA729" s="55" t="n"/>
      <c r="BB729" s="55" t="n"/>
      <c r="BC729" s="55" t="n"/>
    </row>
    <row r="730" ht="11.4" customHeight="1">
      <c r="A730" s="55" t="n"/>
      <c r="B730" s="483" t="n"/>
      <c r="C730" s="55" t="n"/>
      <c r="D730" s="55" t="n"/>
      <c r="E730" s="55" t="n"/>
      <c r="F730" s="55" t="n"/>
      <c r="G730" s="69" t="n"/>
      <c r="H730" s="69" t="n"/>
      <c r="I730" s="55" t="n"/>
      <c r="J730" s="55" t="n"/>
      <c r="K730" s="55" t="n"/>
      <c r="L730" s="55">
        <f>J730-K730</f>
        <v/>
      </c>
      <c r="M730" s="55" t="n"/>
      <c r="N730" s="55">
        <f>P730+Q730+R730+S730</f>
        <v/>
      </c>
      <c r="O730" s="57">
        <f>Q730+V730+Y730+AB730+AE730+AH730+AK730+AN730+AQ730+AT730+AW730+AZ730+BC730</f>
        <v/>
      </c>
      <c r="P730" s="58" t="n"/>
      <c r="Q730" s="59">
        <f>L730-S730-R730-P730</f>
        <v/>
      </c>
      <c r="R730" s="60" t="n"/>
      <c r="S730" s="61" t="n"/>
      <c r="T730" s="55" t="n"/>
      <c r="U730" s="55" t="n"/>
      <c r="V730" s="55" t="n"/>
      <c r="W730" s="55" t="n"/>
      <c r="X730" s="55" t="n"/>
      <c r="Y730" s="55" t="n"/>
      <c r="Z730" s="55" t="n"/>
      <c r="AA730" s="55" t="n"/>
      <c r="AB730" s="55" t="n"/>
      <c r="AC730" s="55" t="n"/>
      <c r="AD730" s="55" t="n"/>
      <c r="AE730" s="55" t="n"/>
      <c r="AF730" s="55" t="n"/>
      <c r="AG730" s="55" t="n"/>
      <c r="AH730" s="55" t="n"/>
      <c r="AI730" s="55" t="n"/>
      <c r="AJ730" s="55" t="n"/>
      <c r="AK730" s="55" t="n"/>
      <c r="AL730" s="55" t="n"/>
      <c r="AM730" s="55" t="n"/>
      <c r="AN730" s="55" t="n"/>
      <c r="AO730" s="55" t="n"/>
      <c r="AP730" s="55" t="n"/>
      <c r="AQ730" s="55" t="n"/>
      <c r="AR730" s="55" t="n"/>
      <c r="AS730" s="55" t="n"/>
      <c r="AT730" s="55" t="n"/>
      <c r="AU730" s="55" t="n"/>
      <c r="AV730" s="55" t="n"/>
      <c r="AW730" s="55" t="n"/>
      <c r="AX730" s="55" t="n"/>
      <c r="AY730" s="55" t="n"/>
      <c r="AZ730" s="55" t="n"/>
      <c r="BA730" s="55" t="n"/>
      <c r="BB730" s="55" t="n"/>
      <c r="BC730" s="55" t="n"/>
    </row>
    <row r="731" ht="11.4" customHeight="1">
      <c r="A731" s="55" t="n"/>
      <c r="B731" s="483" t="n"/>
      <c r="C731" s="55" t="n"/>
      <c r="D731" s="55" t="n"/>
      <c r="E731" s="55" t="n"/>
      <c r="F731" s="55" t="n"/>
      <c r="G731" s="69" t="n"/>
      <c r="H731" s="69" t="n"/>
      <c r="I731" s="55" t="n"/>
      <c r="J731" s="55" t="n"/>
      <c r="K731" s="55" t="n"/>
      <c r="L731" s="55">
        <f>J731-K731</f>
        <v/>
      </c>
      <c r="M731" s="55" t="n"/>
      <c r="N731" s="55">
        <f>P731+Q731+R731+S731</f>
        <v/>
      </c>
      <c r="O731" s="57">
        <f>Q731+V731+Y731+AB731+AE731+AH731+AK731+AN731+AQ731+AT731+AW731+AZ731+BC731</f>
        <v/>
      </c>
      <c r="P731" s="58" t="n"/>
      <c r="Q731" s="59">
        <f>L731-S731-R731-P731</f>
        <v/>
      </c>
      <c r="R731" s="60" t="n"/>
      <c r="S731" s="61" t="n"/>
      <c r="T731" s="55" t="n"/>
      <c r="U731" s="55" t="n"/>
      <c r="V731" s="55" t="n"/>
      <c r="W731" s="55" t="n"/>
      <c r="X731" s="55" t="n"/>
      <c r="Y731" s="55" t="n"/>
      <c r="Z731" s="55" t="n"/>
      <c r="AA731" s="55" t="n"/>
      <c r="AB731" s="55" t="n"/>
      <c r="AC731" s="55" t="n"/>
      <c r="AD731" s="55" t="n"/>
      <c r="AE731" s="55" t="n"/>
      <c r="AF731" s="55" t="n"/>
      <c r="AG731" s="55" t="n"/>
      <c r="AH731" s="55" t="n"/>
      <c r="AI731" s="55" t="n"/>
      <c r="AJ731" s="55" t="n"/>
      <c r="AK731" s="55" t="n"/>
      <c r="AL731" s="55" t="n"/>
      <c r="AM731" s="55" t="n"/>
      <c r="AN731" s="55" t="n"/>
      <c r="AO731" s="55" t="n"/>
      <c r="AP731" s="55" t="n"/>
      <c r="AQ731" s="55" t="n"/>
      <c r="AR731" s="55" t="n"/>
      <c r="AS731" s="55" t="n"/>
      <c r="AT731" s="55" t="n"/>
      <c r="AU731" s="55" t="n"/>
      <c r="AV731" s="55" t="n"/>
      <c r="AW731" s="55" t="n"/>
      <c r="AX731" s="55" t="n"/>
      <c r="AY731" s="55" t="n"/>
      <c r="AZ731" s="55" t="n"/>
      <c r="BA731" s="55" t="n"/>
      <c r="BB731" s="55" t="n"/>
      <c r="BC731" s="55" t="n"/>
    </row>
    <row r="732" ht="11.4" customHeight="1">
      <c r="A732" s="55" t="n"/>
      <c r="B732" s="483" t="n"/>
      <c r="C732" s="55" t="n"/>
      <c r="D732" s="55" t="n"/>
      <c r="E732" s="55" t="n"/>
      <c r="F732" s="55" t="n"/>
      <c r="G732" s="69" t="n"/>
      <c r="H732" s="69" t="n"/>
      <c r="I732" s="55" t="n"/>
      <c r="J732" s="55" t="n"/>
      <c r="K732" s="55" t="n"/>
      <c r="L732" s="55">
        <f>J732-K732</f>
        <v/>
      </c>
      <c r="M732" s="55" t="n"/>
      <c r="N732" s="55">
        <f>P732+Q732+R732+S732</f>
        <v/>
      </c>
      <c r="O732" s="57">
        <f>Q732+V732+Y732+AB732+AE732+AH732+AK732+AN732+AQ732+AT732+AW732+AZ732+BC732</f>
        <v/>
      </c>
      <c r="P732" s="58" t="n"/>
      <c r="Q732" s="59">
        <f>L732-S732-R732-P732</f>
        <v/>
      </c>
      <c r="R732" s="60" t="n"/>
      <c r="S732" s="61" t="n"/>
      <c r="T732" s="55" t="n"/>
      <c r="U732" s="55" t="n"/>
      <c r="V732" s="55" t="n"/>
      <c r="W732" s="55" t="n"/>
      <c r="X732" s="55" t="n"/>
      <c r="Y732" s="55" t="n"/>
      <c r="Z732" s="55" t="n"/>
      <c r="AA732" s="55" t="n"/>
      <c r="AB732" s="55" t="n"/>
      <c r="AC732" s="55" t="n"/>
      <c r="AD732" s="55" t="n"/>
      <c r="AE732" s="55" t="n"/>
      <c r="AF732" s="55" t="n"/>
      <c r="AG732" s="55" t="n"/>
      <c r="AH732" s="55" t="n"/>
      <c r="AI732" s="55" t="n"/>
      <c r="AJ732" s="55" t="n"/>
      <c r="AK732" s="55" t="n"/>
      <c r="AL732" s="55" t="n"/>
      <c r="AM732" s="55" t="n"/>
      <c r="AN732" s="55" t="n"/>
      <c r="AO732" s="55" t="n"/>
      <c r="AP732" s="55" t="n"/>
      <c r="AQ732" s="55" t="n"/>
      <c r="AR732" s="55" t="n"/>
      <c r="AS732" s="55" t="n"/>
      <c r="AT732" s="55" t="n"/>
      <c r="AU732" s="55" t="n"/>
      <c r="AV732" s="55" t="n"/>
      <c r="AW732" s="55" t="n"/>
      <c r="AX732" s="55" t="n"/>
      <c r="AY732" s="55" t="n"/>
      <c r="AZ732" s="55" t="n"/>
      <c r="BA732" s="55" t="n"/>
      <c r="BB732" s="55" t="n"/>
      <c r="BC732" s="55" t="n"/>
    </row>
    <row r="733" ht="11.4" customHeight="1">
      <c r="A733" s="55" t="n"/>
      <c r="B733" s="483" t="n"/>
      <c r="C733" s="55" t="n"/>
      <c r="D733" s="55" t="n"/>
      <c r="E733" s="55" t="n"/>
      <c r="F733" s="55" t="n"/>
      <c r="G733" s="69" t="n"/>
      <c r="H733" s="69" t="n"/>
      <c r="I733" s="55" t="n"/>
      <c r="J733" s="55" t="n"/>
      <c r="K733" s="55" t="n"/>
      <c r="L733" s="55">
        <f>J733-K733</f>
        <v/>
      </c>
      <c r="M733" s="55" t="n"/>
      <c r="N733" s="55">
        <f>P733+Q733+R733+S733</f>
        <v/>
      </c>
      <c r="O733" s="57">
        <f>Q733+V733+Y733+AB733+AE733+AH733+AK733+AN733+AQ733+AT733+AW733+AZ733+BC733</f>
        <v/>
      </c>
      <c r="P733" s="58" t="n"/>
      <c r="Q733" s="59">
        <f>L733-S733-R733-P733</f>
        <v/>
      </c>
      <c r="R733" s="60" t="n"/>
      <c r="S733" s="61" t="n"/>
      <c r="T733" s="55" t="n"/>
      <c r="U733" s="55" t="n"/>
      <c r="V733" s="55" t="n"/>
      <c r="W733" s="55" t="n"/>
      <c r="X733" s="55" t="n"/>
      <c r="Y733" s="55" t="n"/>
      <c r="Z733" s="55" t="n"/>
      <c r="AA733" s="55" t="n"/>
      <c r="AB733" s="55" t="n"/>
      <c r="AC733" s="55" t="n"/>
      <c r="AD733" s="55" t="n"/>
      <c r="AE733" s="55" t="n"/>
      <c r="AF733" s="55" t="n"/>
      <c r="AG733" s="55" t="n"/>
      <c r="AH733" s="55" t="n"/>
      <c r="AI733" s="55" t="n"/>
      <c r="AJ733" s="55" t="n"/>
      <c r="AK733" s="55" t="n"/>
      <c r="AL733" s="55" t="n"/>
      <c r="AM733" s="55" t="n"/>
      <c r="AN733" s="55" t="n"/>
      <c r="AO733" s="55" t="n"/>
      <c r="AP733" s="55" t="n"/>
      <c r="AQ733" s="55" t="n"/>
      <c r="AR733" s="55" t="n"/>
      <c r="AS733" s="55" t="n"/>
      <c r="AT733" s="55" t="n"/>
      <c r="AU733" s="55" t="n"/>
      <c r="AV733" s="55" t="n"/>
      <c r="AW733" s="55" t="n"/>
      <c r="AX733" s="55" t="n"/>
      <c r="AY733" s="55" t="n"/>
      <c r="AZ733" s="55" t="n"/>
      <c r="BA733" s="55" t="n"/>
      <c r="BB733" s="55" t="n"/>
      <c r="BC733" s="55" t="n"/>
    </row>
    <row r="734" ht="11.4" customHeight="1">
      <c r="A734" s="55" t="n"/>
      <c r="B734" s="483" t="n"/>
      <c r="C734" s="55" t="n"/>
      <c r="D734" s="55" t="n"/>
      <c r="E734" s="55" t="n"/>
      <c r="F734" s="55" t="n"/>
      <c r="G734" s="69" t="n"/>
      <c r="H734" s="69" t="n"/>
      <c r="I734" s="55" t="n"/>
      <c r="J734" s="55" t="n"/>
      <c r="K734" s="55" t="n"/>
      <c r="L734" s="55">
        <f>J734-K734</f>
        <v/>
      </c>
      <c r="M734" s="55" t="n"/>
      <c r="N734" s="55">
        <f>P734+Q734+R734+S734</f>
        <v/>
      </c>
      <c r="O734" s="57">
        <f>Q734+V734+Y734+AB734+AE734+AH734+AK734+AN734+AQ734+AT734+AW734+AZ734+BC734</f>
        <v/>
      </c>
      <c r="P734" s="58" t="n"/>
      <c r="Q734" s="59">
        <f>L734-S734-R734-P734</f>
        <v/>
      </c>
      <c r="R734" s="60" t="n"/>
      <c r="S734" s="61" t="n"/>
      <c r="T734" s="55" t="n"/>
      <c r="U734" s="55" t="n"/>
      <c r="V734" s="55" t="n"/>
      <c r="W734" s="55" t="n"/>
      <c r="X734" s="55" t="n"/>
      <c r="Y734" s="55" t="n"/>
      <c r="Z734" s="55" t="n"/>
      <c r="AA734" s="55" t="n"/>
      <c r="AB734" s="55" t="n"/>
      <c r="AC734" s="55" t="n"/>
      <c r="AD734" s="55" t="n"/>
      <c r="AE734" s="55" t="n"/>
      <c r="AF734" s="55" t="n"/>
      <c r="AG734" s="55" t="n"/>
      <c r="AH734" s="55" t="n"/>
      <c r="AI734" s="55" t="n"/>
      <c r="AJ734" s="55" t="n"/>
      <c r="AK734" s="55" t="n"/>
      <c r="AL734" s="55" t="n"/>
      <c r="AM734" s="55" t="n"/>
      <c r="AN734" s="55" t="n"/>
      <c r="AO734" s="55" t="n"/>
      <c r="AP734" s="55" t="n"/>
      <c r="AQ734" s="55" t="n"/>
      <c r="AR734" s="55" t="n"/>
      <c r="AS734" s="55" t="n"/>
      <c r="AT734" s="55" t="n"/>
      <c r="AU734" s="55" t="n"/>
      <c r="AV734" s="55" t="n"/>
      <c r="AW734" s="55" t="n"/>
      <c r="AX734" s="55" t="n"/>
      <c r="AY734" s="55" t="n"/>
      <c r="AZ734" s="55" t="n"/>
      <c r="BA734" s="55" t="n"/>
      <c r="BB734" s="55" t="n"/>
      <c r="BC734" s="55" t="n"/>
    </row>
    <row r="735" ht="11.4" customHeight="1">
      <c r="A735" s="55" t="n"/>
      <c r="B735" s="483" t="n"/>
      <c r="C735" s="55" t="n"/>
      <c r="D735" s="55" t="n"/>
      <c r="E735" s="55" t="n"/>
      <c r="F735" s="55" t="n"/>
      <c r="G735" s="69" t="n"/>
      <c r="H735" s="69" t="n"/>
      <c r="I735" s="55" t="n"/>
      <c r="J735" s="55" t="n"/>
      <c r="K735" s="55" t="n"/>
      <c r="L735" s="55">
        <f>J735-K735</f>
        <v/>
      </c>
      <c r="M735" s="55" t="n"/>
      <c r="N735" s="55">
        <f>P735+Q735+R735+S735</f>
        <v/>
      </c>
      <c r="O735" s="57">
        <f>Q735+V735+Y735+AB735+AE735+AH735+AK735+AN735+AQ735+AT735+AW735+AZ735+BC735</f>
        <v/>
      </c>
      <c r="P735" s="58" t="n"/>
      <c r="Q735" s="59">
        <f>L735-S735-R735-P735</f>
        <v/>
      </c>
      <c r="R735" s="60" t="n"/>
      <c r="S735" s="61" t="n"/>
      <c r="T735" s="55" t="n"/>
      <c r="U735" s="55" t="n"/>
      <c r="V735" s="55" t="n"/>
      <c r="W735" s="55" t="n"/>
      <c r="X735" s="55" t="n"/>
      <c r="Y735" s="55" t="n"/>
      <c r="Z735" s="55" t="n"/>
      <c r="AA735" s="55" t="n"/>
      <c r="AB735" s="55" t="n"/>
      <c r="AC735" s="55" t="n"/>
      <c r="AD735" s="55" t="n"/>
      <c r="AE735" s="55" t="n"/>
      <c r="AF735" s="55" t="n"/>
      <c r="AG735" s="55" t="n"/>
      <c r="AH735" s="55" t="n"/>
      <c r="AI735" s="55" t="n"/>
      <c r="AJ735" s="55" t="n"/>
      <c r="AK735" s="55" t="n"/>
      <c r="AL735" s="55" t="n"/>
      <c r="AM735" s="55" t="n"/>
      <c r="AN735" s="55" t="n"/>
      <c r="AO735" s="55" t="n"/>
      <c r="AP735" s="55" t="n"/>
      <c r="AQ735" s="55" t="n"/>
      <c r="AR735" s="55" t="n"/>
      <c r="AS735" s="55" t="n"/>
      <c r="AT735" s="55" t="n"/>
      <c r="AU735" s="55" t="n"/>
      <c r="AV735" s="55" t="n"/>
      <c r="AW735" s="55" t="n"/>
      <c r="AX735" s="55" t="n"/>
      <c r="AY735" s="55" t="n"/>
      <c r="AZ735" s="55" t="n"/>
      <c r="BA735" s="55" t="n"/>
      <c r="BB735" s="55" t="n"/>
      <c r="BC735" s="55" t="n"/>
    </row>
    <row r="736" ht="11.4" customHeight="1">
      <c r="A736" s="55" t="n"/>
      <c r="B736" s="483" t="n"/>
      <c r="C736" s="55" t="n"/>
      <c r="D736" s="55" t="n"/>
      <c r="E736" s="55" t="n"/>
      <c r="F736" s="55" t="n"/>
      <c r="G736" s="69" t="n"/>
      <c r="H736" s="69" t="n"/>
      <c r="I736" s="55" t="n"/>
      <c r="J736" s="55" t="n"/>
      <c r="K736" s="55" t="n"/>
      <c r="L736" s="55">
        <f>J736-K736</f>
        <v/>
      </c>
      <c r="M736" s="55" t="n"/>
      <c r="N736" s="55">
        <f>P736+Q736+R736+S736</f>
        <v/>
      </c>
      <c r="O736" s="57">
        <f>Q736+V736+Y736+AB736+AE736+AH736+AK736+AN736+AQ736+AT736+AW736+AZ736+BC736</f>
        <v/>
      </c>
      <c r="P736" s="58" t="n"/>
      <c r="Q736" s="59">
        <f>L736-S736-R736-P736</f>
        <v/>
      </c>
      <c r="R736" s="60" t="n"/>
      <c r="S736" s="61" t="n"/>
      <c r="T736" s="55" t="n"/>
      <c r="U736" s="55" t="n"/>
      <c r="V736" s="55" t="n"/>
      <c r="W736" s="55" t="n"/>
      <c r="X736" s="55" t="n"/>
      <c r="Y736" s="55" t="n"/>
      <c r="Z736" s="55" t="n"/>
      <c r="AA736" s="55" t="n"/>
      <c r="AB736" s="55" t="n"/>
      <c r="AC736" s="55" t="n"/>
      <c r="AD736" s="55" t="n"/>
      <c r="AE736" s="55" t="n"/>
      <c r="AF736" s="55" t="n"/>
      <c r="AG736" s="55" t="n"/>
      <c r="AH736" s="55" t="n"/>
      <c r="AI736" s="55" t="n"/>
      <c r="AJ736" s="55" t="n"/>
      <c r="AK736" s="55" t="n"/>
      <c r="AL736" s="55" t="n"/>
      <c r="AM736" s="55" t="n"/>
      <c r="AN736" s="55" t="n"/>
      <c r="AO736" s="55" t="n"/>
      <c r="AP736" s="55" t="n"/>
      <c r="AQ736" s="55" t="n"/>
      <c r="AR736" s="55" t="n"/>
      <c r="AS736" s="55" t="n"/>
      <c r="AT736" s="55" t="n"/>
      <c r="AU736" s="55" t="n"/>
      <c r="AV736" s="55" t="n"/>
      <c r="AW736" s="55" t="n"/>
      <c r="AX736" s="55" t="n"/>
      <c r="AY736" s="55" t="n"/>
      <c r="AZ736" s="55" t="n"/>
      <c r="BA736" s="55" t="n"/>
      <c r="BB736" s="55" t="n"/>
      <c r="BC736" s="55" t="n"/>
    </row>
    <row r="737" ht="11.4" customHeight="1">
      <c r="A737" s="55" t="n"/>
      <c r="B737" s="483" t="n"/>
      <c r="C737" s="55" t="n"/>
      <c r="D737" s="55" t="n"/>
      <c r="E737" s="55" t="n"/>
      <c r="F737" s="55" t="n"/>
      <c r="G737" s="69" t="n"/>
      <c r="H737" s="69" t="n"/>
      <c r="I737" s="55" t="n"/>
      <c r="J737" s="55" t="n"/>
      <c r="K737" s="55" t="n"/>
      <c r="L737" s="55">
        <f>J737-K737</f>
        <v/>
      </c>
      <c r="M737" s="55" t="n"/>
      <c r="N737" s="55">
        <f>P737+Q737+R737+S737</f>
        <v/>
      </c>
      <c r="O737" s="57">
        <f>Q737+V737+Y737+AB737+AE737+AH737+AK737+AN737+AQ737+AT737+AW737+AZ737+BC737</f>
        <v/>
      </c>
      <c r="P737" s="58" t="n"/>
      <c r="Q737" s="59">
        <f>L737-S737-R737-P737</f>
        <v/>
      </c>
      <c r="R737" s="60" t="n"/>
      <c r="S737" s="61" t="n"/>
      <c r="T737" s="55" t="n"/>
      <c r="U737" s="55" t="n"/>
      <c r="V737" s="55" t="n"/>
      <c r="W737" s="55" t="n"/>
      <c r="X737" s="55" t="n"/>
      <c r="Y737" s="55" t="n"/>
      <c r="Z737" s="55" t="n"/>
      <c r="AA737" s="55" t="n"/>
      <c r="AB737" s="55" t="n"/>
      <c r="AC737" s="55" t="n"/>
      <c r="AD737" s="55" t="n"/>
      <c r="AE737" s="55" t="n"/>
      <c r="AF737" s="55" t="n"/>
      <c r="AG737" s="55" t="n"/>
      <c r="AH737" s="55" t="n"/>
      <c r="AI737" s="55" t="n"/>
      <c r="AJ737" s="55" t="n"/>
      <c r="AK737" s="55" t="n"/>
      <c r="AL737" s="55" t="n"/>
      <c r="AM737" s="55" t="n"/>
      <c r="AN737" s="55" t="n"/>
      <c r="AO737" s="55" t="n"/>
      <c r="AP737" s="55" t="n"/>
      <c r="AQ737" s="55" t="n"/>
      <c r="AR737" s="55" t="n"/>
      <c r="AS737" s="55" t="n"/>
      <c r="AT737" s="55" t="n"/>
      <c r="AU737" s="55" t="n"/>
      <c r="AV737" s="55" t="n"/>
      <c r="AW737" s="55" t="n"/>
      <c r="AX737" s="55" t="n"/>
      <c r="AY737" s="55" t="n"/>
      <c r="AZ737" s="55" t="n"/>
      <c r="BA737" s="55" t="n"/>
      <c r="BB737" s="55" t="n"/>
      <c r="BC737" s="55" t="n"/>
    </row>
    <row r="738" ht="11.4" customHeight="1">
      <c r="A738" s="55" t="n"/>
      <c r="B738" s="483" t="n"/>
      <c r="C738" s="55" t="n"/>
      <c r="D738" s="55" t="n"/>
      <c r="E738" s="55" t="n"/>
      <c r="F738" s="55" t="n"/>
      <c r="G738" s="69" t="n"/>
      <c r="H738" s="69" t="n"/>
      <c r="I738" s="55" t="n"/>
      <c r="J738" s="55" t="n"/>
      <c r="K738" s="55" t="n"/>
      <c r="L738" s="55">
        <f>J738-K738</f>
        <v/>
      </c>
      <c r="M738" s="55" t="n"/>
      <c r="N738" s="55">
        <f>P738+Q738+R738+S738</f>
        <v/>
      </c>
      <c r="O738" s="57">
        <f>Q738+V738+Y738+AB738+AE738+AH738+AK738+AN738+AQ738+AT738+AW738+AZ738+BC738</f>
        <v/>
      </c>
      <c r="P738" s="58" t="n"/>
      <c r="Q738" s="59">
        <f>L738-S738-R738-P738</f>
        <v/>
      </c>
      <c r="R738" s="60" t="n"/>
      <c r="S738" s="61" t="n"/>
      <c r="T738" s="55" t="n"/>
      <c r="U738" s="55" t="n"/>
      <c r="V738" s="55" t="n"/>
      <c r="W738" s="55" t="n"/>
      <c r="X738" s="55" t="n"/>
      <c r="Y738" s="55" t="n"/>
      <c r="Z738" s="55" t="n"/>
      <c r="AA738" s="55" t="n"/>
      <c r="AB738" s="55" t="n"/>
      <c r="AC738" s="55" t="n"/>
      <c r="AD738" s="55" t="n"/>
      <c r="AE738" s="55" t="n"/>
      <c r="AF738" s="55" t="n"/>
      <c r="AG738" s="55" t="n"/>
      <c r="AH738" s="55" t="n"/>
      <c r="AI738" s="55" t="n"/>
      <c r="AJ738" s="55" t="n"/>
      <c r="AK738" s="55" t="n"/>
      <c r="AL738" s="55" t="n"/>
      <c r="AM738" s="55" t="n"/>
      <c r="AN738" s="55" t="n"/>
      <c r="AO738" s="55" t="n"/>
      <c r="AP738" s="55" t="n"/>
      <c r="AQ738" s="55" t="n"/>
      <c r="AR738" s="55" t="n"/>
      <c r="AS738" s="55" t="n"/>
      <c r="AT738" s="55" t="n"/>
      <c r="AU738" s="55" t="n"/>
      <c r="AV738" s="55" t="n"/>
      <c r="AW738" s="55" t="n"/>
      <c r="AX738" s="55" t="n"/>
      <c r="AY738" s="55" t="n"/>
      <c r="AZ738" s="55" t="n"/>
      <c r="BA738" s="55" t="n"/>
      <c r="BB738" s="55" t="n"/>
      <c r="BC738" s="55" t="n"/>
    </row>
    <row r="739" ht="11.4" customHeight="1">
      <c r="A739" s="55" t="n"/>
      <c r="B739" s="483" t="n"/>
      <c r="C739" s="55" t="n"/>
      <c r="D739" s="55" t="n"/>
      <c r="E739" s="55" t="n"/>
      <c r="F739" s="55" t="n"/>
      <c r="G739" s="69" t="n"/>
      <c r="H739" s="69" t="n"/>
      <c r="I739" s="55" t="n"/>
      <c r="J739" s="55" t="n"/>
      <c r="K739" s="55" t="n"/>
      <c r="L739" s="55">
        <f>J739-K739</f>
        <v/>
      </c>
      <c r="M739" s="55" t="n"/>
      <c r="N739" s="55">
        <f>P739+Q739+R739+S739</f>
        <v/>
      </c>
      <c r="O739" s="57">
        <f>Q739+V739+Y739+AB739+AE739+AH739+AK739+AN739+AQ739+AT739+AW739+AZ739+BC739</f>
        <v/>
      </c>
      <c r="P739" s="58" t="n"/>
      <c r="Q739" s="59">
        <f>L739-S739-R739-P739</f>
        <v/>
      </c>
      <c r="R739" s="60" t="n"/>
      <c r="S739" s="61" t="n"/>
      <c r="T739" s="55" t="n"/>
      <c r="U739" s="55" t="n"/>
      <c r="V739" s="55" t="n"/>
      <c r="W739" s="55" t="n"/>
      <c r="X739" s="55" t="n"/>
      <c r="Y739" s="55" t="n"/>
      <c r="Z739" s="55" t="n"/>
      <c r="AA739" s="55" t="n"/>
      <c r="AB739" s="55" t="n"/>
      <c r="AC739" s="55" t="n"/>
      <c r="AD739" s="55" t="n"/>
      <c r="AE739" s="55" t="n"/>
      <c r="AF739" s="55" t="n"/>
      <c r="AG739" s="55" t="n"/>
      <c r="AH739" s="55" t="n"/>
      <c r="AI739" s="55" t="n"/>
      <c r="AJ739" s="55" t="n"/>
      <c r="AK739" s="55" t="n"/>
      <c r="AL739" s="55" t="n"/>
      <c r="AM739" s="55" t="n"/>
      <c r="AN739" s="55" t="n"/>
      <c r="AO739" s="55" t="n"/>
      <c r="AP739" s="55" t="n"/>
      <c r="AQ739" s="55" t="n"/>
      <c r="AR739" s="55" t="n"/>
      <c r="AS739" s="55" t="n"/>
      <c r="AT739" s="55" t="n"/>
      <c r="AU739" s="55" t="n"/>
      <c r="AV739" s="55" t="n"/>
      <c r="AW739" s="55" t="n"/>
      <c r="AX739" s="55" t="n"/>
      <c r="AY739" s="55" t="n"/>
      <c r="AZ739" s="55" t="n"/>
      <c r="BA739" s="55" t="n"/>
      <c r="BB739" s="55" t="n"/>
      <c r="BC739" s="55" t="n"/>
    </row>
    <row r="740" ht="11.4" customHeight="1">
      <c r="A740" s="55" t="n"/>
      <c r="B740" s="483" t="n"/>
      <c r="C740" s="55" t="n"/>
      <c r="D740" s="55" t="n"/>
      <c r="E740" s="55" t="n"/>
      <c r="F740" s="55" t="n"/>
      <c r="G740" s="69" t="n"/>
      <c r="H740" s="69" t="n"/>
      <c r="I740" s="55" t="n"/>
      <c r="J740" s="55" t="n"/>
      <c r="K740" s="55" t="n"/>
      <c r="L740" s="55">
        <f>J740-K740</f>
        <v/>
      </c>
      <c r="M740" s="55" t="n"/>
      <c r="N740" s="55">
        <f>P740+Q740+R740+S740</f>
        <v/>
      </c>
      <c r="O740" s="57">
        <f>Q740+V740+Y740+AB740+AE740+AH740+AK740+AN740+AQ740+AT740+AW740+AZ740+BC740</f>
        <v/>
      </c>
      <c r="P740" s="58" t="n"/>
      <c r="Q740" s="59">
        <f>L740-S740-R740-P740</f>
        <v/>
      </c>
      <c r="R740" s="60" t="n"/>
      <c r="S740" s="61" t="n"/>
      <c r="T740" s="55" t="n"/>
      <c r="U740" s="55" t="n"/>
      <c r="V740" s="55" t="n"/>
      <c r="W740" s="55" t="n"/>
      <c r="X740" s="55" t="n"/>
      <c r="Y740" s="55" t="n"/>
      <c r="Z740" s="55" t="n"/>
      <c r="AA740" s="55" t="n"/>
      <c r="AB740" s="55" t="n"/>
      <c r="AC740" s="55" t="n"/>
      <c r="AD740" s="55" t="n"/>
      <c r="AE740" s="55" t="n"/>
      <c r="AF740" s="55" t="n"/>
      <c r="AG740" s="55" t="n"/>
      <c r="AH740" s="55" t="n"/>
      <c r="AI740" s="55" t="n"/>
      <c r="AJ740" s="55" t="n"/>
      <c r="AK740" s="55" t="n"/>
      <c r="AL740" s="55" t="n"/>
      <c r="AM740" s="55" t="n"/>
      <c r="AN740" s="55" t="n"/>
      <c r="AO740" s="55" t="n"/>
      <c r="AP740" s="55" t="n"/>
      <c r="AQ740" s="55" t="n"/>
      <c r="AR740" s="55" t="n"/>
      <c r="AS740" s="55" t="n"/>
      <c r="AT740" s="55" t="n"/>
      <c r="AU740" s="55" t="n"/>
      <c r="AV740" s="55" t="n"/>
      <c r="AW740" s="55" t="n"/>
      <c r="AX740" s="55" t="n"/>
      <c r="AY740" s="55" t="n"/>
      <c r="AZ740" s="55" t="n"/>
      <c r="BA740" s="55" t="n"/>
      <c r="BB740" s="55" t="n"/>
      <c r="BC740" s="55" t="n"/>
    </row>
    <row r="741" ht="11.4" customHeight="1">
      <c r="A741" s="55" t="n"/>
      <c r="B741" s="483" t="n"/>
      <c r="C741" s="55" t="n"/>
      <c r="D741" s="55" t="n"/>
      <c r="E741" s="55" t="n"/>
      <c r="F741" s="55" t="n"/>
      <c r="G741" s="69" t="n"/>
      <c r="H741" s="69" t="n"/>
      <c r="I741" s="55" t="n"/>
      <c r="J741" s="55" t="n"/>
      <c r="K741" s="55" t="n"/>
      <c r="L741" s="55">
        <f>J741-K741</f>
        <v/>
      </c>
      <c r="M741" s="55" t="n"/>
      <c r="N741" s="55">
        <f>P741+Q741+R741+S741</f>
        <v/>
      </c>
      <c r="O741" s="57">
        <f>Q741+V741+Y741+AB741+AE741+AH741+AK741+AN741+AQ741+AT741+AW741+AZ741+BC741</f>
        <v/>
      </c>
      <c r="P741" s="58" t="n"/>
      <c r="Q741" s="59">
        <f>L741-S741-R741-P741</f>
        <v/>
      </c>
      <c r="R741" s="60" t="n"/>
      <c r="S741" s="61" t="n"/>
      <c r="T741" s="55" t="n"/>
      <c r="U741" s="55" t="n"/>
      <c r="V741" s="55" t="n"/>
      <c r="W741" s="55" t="n"/>
      <c r="X741" s="55" t="n"/>
      <c r="Y741" s="55" t="n"/>
      <c r="Z741" s="55" t="n"/>
      <c r="AA741" s="55" t="n"/>
      <c r="AB741" s="55" t="n"/>
      <c r="AC741" s="55" t="n"/>
      <c r="AD741" s="55" t="n"/>
      <c r="AE741" s="55" t="n"/>
      <c r="AF741" s="55" t="n"/>
      <c r="AG741" s="55" t="n"/>
      <c r="AH741" s="55" t="n"/>
      <c r="AI741" s="55" t="n"/>
      <c r="AJ741" s="55" t="n"/>
      <c r="AK741" s="55" t="n"/>
      <c r="AL741" s="55" t="n"/>
      <c r="AM741" s="55" t="n"/>
      <c r="AN741" s="55" t="n"/>
      <c r="AO741" s="55" t="n"/>
      <c r="AP741" s="55" t="n"/>
      <c r="AQ741" s="55" t="n"/>
      <c r="AR741" s="55" t="n"/>
      <c r="AS741" s="55" t="n"/>
      <c r="AT741" s="55" t="n"/>
      <c r="AU741" s="55" t="n"/>
      <c r="AV741" s="55" t="n"/>
      <c r="AW741" s="55" t="n"/>
      <c r="AX741" s="55" t="n"/>
      <c r="AY741" s="55" t="n"/>
      <c r="AZ741" s="55" t="n"/>
      <c r="BA741" s="55" t="n"/>
      <c r="BB741" s="55" t="n"/>
      <c r="BC741" s="55" t="n"/>
    </row>
    <row r="742" ht="11.4" customHeight="1">
      <c r="A742" s="55" t="n"/>
      <c r="B742" s="483" t="n"/>
      <c r="C742" s="55" t="n"/>
      <c r="D742" s="55" t="n"/>
      <c r="E742" s="55" t="n"/>
      <c r="F742" s="55" t="n"/>
      <c r="G742" s="69" t="n"/>
      <c r="H742" s="69" t="n"/>
      <c r="I742" s="55" t="n"/>
      <c r="J742" s="55" t="n"/>
      <c r="K742" s="55" t="n"/>
      <c r="L742" s="55">
        <f>J742-K742</f>
        <v/>
      </c>
      <c r="M742" s="55" t="n"/>
      <c r="N742" s="55">
        <f>P742+Q742+R742+S742</f>
        <v/>
      </c>
      <c r="O742" s="57">
        <f>Q742+V742+Y742+AB742+AE742+AH742+AK742+AN742+AQ742+AT742+AW742+AZ742+BC742</f>
        <v/>
      </c>
      <c r="P742" s="58" t="n"/>
      <c r="Q742" s="59">
        <f>L742-S742-R742-P742</f>
        <v/>
      </c>
      <c r="R742" s="60" t="n"/>
      <c r="S742" s="61" t="n"/>
      <c r="T742" s="55" t="n"/>
      <c r="U742" s="55" t="n"/>
      <c r="V742" s="55" t="n"/>
      <c r="W742" s="55" t="n"/>
      <c r="X742" s="55" t="n"/>
      <c r="Y742" s="55" t="n"/>
      <c r="Z742" s="55" t="n"/>
      <c r="AA742" s="55" t="n"/>
      <c r="AB742" s="55" t="n"/>
      <c r="AC742" s="55" t="n"/>
      <c r="AD742" s="55" t="n"/>
      <c r="AE742" s="55" t="n"/>
      <c r="AF742" s="55" t="n"/>
      <c r="AG742" s="55" t="n"/>
      <c r="AH742" s="55" t="n"/>
      <c r="AI742" s="55" t="n"/>
      <c r="AJ742" s="55" t="n"/>
      <c r="AK742" s="55" t="n"/>
      <c r="AL742" s="55" t="n"/>
      <c r="AM742" s="55" t="n"/>
      <c r="AN742" s="55" t="n"/>
      <c r="AO742" s="55" t="n"/>
      <c r="AP742" s="55" t="n"/>
      <c r="AQ742" s="55" t="n"/>
      <c r="AR742" s="55" t="n"/>
      <c r="AS742" s="55" t="n"/>
      <c r="AT742" s="55" t="n"/>
      <c r="AU742" s="55" t="n"/>
      <c r="AV742" s="55" t="n"/>
      <c r="AW742" s="55" t="n"/>
      <c r="AX742" s="55" t="n"/>
      <c r="AY742" s="55" t="n"/>
      <c r="AZ742" s="55" t="n"/>
      <c r="BA742" s="55" t="n"/>
      <c r="BB742" s="55" t="n"/>
      <c r="BC742" s="55" t="n"/>
    </row>
    <row r="743" ht="11.4" customHeight="1">
      <c r="A743" s="55" t="n"/>
      <c r="B743" s="483" t="n"/>
      <c r="C743" s="55" t="n"/>
      <c r="D743" s="55" t="n"/>
      <c r="E743" s="55" t="n"/>
      <c r="F743" s="55" t="n"/>
      <c r="G743" s="69" t="n"/>
      <c r="H743" s="69" t="n"/>
      <c r="I743" s="55" t="n"/>
      <c r="J743" s="55" t="n"/>
      <c r="K743" s="55" t="n"/>
      <c r="L743" s="55">
        <f>J743-K743</f>
        <v/>
      </c>
      <c r="M743" s="55" t="n"/>
      <c r="N743" s="55">
        <f>P743+Q743+R743+S743</f>
        <v/>
      </c>
      <c r="O743" s="57">
        <f>Q743+V743+Y743+AB743+AE743+AH743+AK743+AN743+AQ743+AT743+AW743+AZ743+BC743</f>
        <v/>
      </c>
      <c r="P743" s="58" t="n"/>
      <c r="Q743" s="59">
        <f>L743-S743-R743-P743</f>
        <v/>
      </c>
      <c r="R743" s="60" t="n"/>
      <c r="S743" s="61" t="n"/>
      <c r="T743" s="55" t="n"/>
      <c r="U743" s="55" t="n"/>
      <c r="V743" s="55" t="n"/>
      <c r="W743" s="55" t="n"/>
      <c r="X743" s="55" t="n"/>
      <c r="Y743" s="55" t="n"/>
      <c r="Z743" s="55" t="n"/>
      <c r="AA743" s="55" t="n"/>
      <c r="AB743" s="55" t="n"/>
      <c r="AC743" s="55" t="n"/>
      <c r="AD743" s="55" t="n"/>
      <c r="AE743" s="55" t="n"/>
      <c r="AF743" s="55" t="n"/>
      <c r="AG743" s="55" t="n"/>
      <c r="AH743" s="55" t="n"/>
      <c r="AI743" s="55" t="n"/>
      <c r="AJ743" s="55" t="n"/>
      <c r="AK743" s="55" t="n"/>
      <c r="AL743" s="55" t="n"/>
      <c r="AM743" s="55" t="n"/>
      <c r="AN743" s="55" t="n"/>
      <c r="AO743" s="55" t="n"/>
      <c r="AP743" s="55" t="n"/>
      <c r="AQ743" s="55" t="n"/>
      <c r="AR743" s="55" t="n"/>
      <c r="AS743" s="55" t="n"/>
      <c r="AT743" s="55" t="n"/>
      <c r="AU743" s="55" t="n"/>
      <c r="AV743" s="55" t="n"/>
      <c r="AW743" s="55" t="n"/>
      <c r="AX743" s="55" t="n"/>
      <c r="AY743" s="55" t="n"/>
      <c r="AZ743" s="55" t="n"/>
      <c r="BA743" s="55" t="n"/>
      <c r="BB743" s="55" t="n"/>
      <c r="BC743" s="55" t="n"/>
    </row>
    <row r="744" ht="11.4" customHeight="1">
      <c r="A744" s="55" t="n"/>
      <c r="B744" s="483" t="n"/>
      <c r="C744" s="55" t="n"/>
      <c r="D744" s="55" t="n"/>
      <c r="E744" s="55" t="n"/>
      <c r="F744" s="55" t="n"/>
      <c r="G744" s="69" t="n"/>
      <c r="H744" s="69" t="n"/>
      <c r="I744" s="55" t="n"/>
      <c r="J744" s="55" t="n"/>
      <c r="K744" s="55" t="n"/>
      <c r="L744" s="55">
        <f>J744-K744</f>
        <v/>
      </c>
      <c r="M744" s="55" t="n"/>
      <c r="N744" s="55">
        <f>P744+Q744+R744+S744</f>
        <v/>
      </c>
      <c r="O744" s="57">
        <f>Q744+V744+Y744+AB744+AE744+AH744+AK744+AN744+AQ744+AT744+AW744+AZ744+BC744</f>
        <v/>
      </c>
      <c r="P744" s="58" t="n"/>
      <c r="Q744" s="59">
        <f>L744-S744-R744-P744</f>
        <v/>
      </c>
      <c r="R744" s="60" t="n"/>
      <c r="S744" s="61" t="n"/>
      <c r="T744" s="55" t="n"/>
      <c r="U744" s="55" t="n"/>
      <c r="V744" s="55" t="n"/>
      <c r="W744" s="55" t="n"/>
      <c r="X744" s="55" t="n"/>
      <c r="Y744" s="55" t="n"/>
      <c r="Z744" s="55" t="n"/>
      <c r="AA744" s="55" t="n"/>
      <c r="AB744" s="55" t="n"/>
      <c r="AC744" s="55" t="n"/>
      <c r="AD744" s="55" t="n"/>
      <c r="AE744" s="55" t="n"/>
      <c r="AF744" s="55" t="n"/>
      <c r="AG744" s="55" t="n"/>
      <c r="AH744" s="55" t="n"/>
      <c r="AI744" s="55" t="n"/>
      <c r="AJ744" s="55" t="n"/>
      <c r="AK744" s="55" t="n"/>
      <c r="AL744" s="55" t="n"/>
      <c r="AM744" s="55" t="n"/>
      <c r="AN744" s="55" t="n"/>
      <c r="AO744" s="55" t="n"/>
      <c r="AP744" s="55" t="n"/>
      <c r="AQ744" s="55" t="n"/>
      <c r="AR744" s="55" t="n"/>
      <c r="AS744" s="55" t="n"/>
      <c r="AT744" s="55" t="n"/>
      <c r="AU744" s="55" t="n"/>
      <c r="AV744" s="55" t="n"/>
      <c r="AW744" s="55" t="n"/>
      <c r="AX744" s="55" t="n"/>
      <c r="AY744" s="55" t="n"/>
      <c r="AZ744" s="55" t="n"/>
      <c r="BA744" s="55" t="n"/>
      <c r="BB744" s="55" t="n"/>
      <c r="BC744" s="55" t="n"/>
    </row>
    <row r="745" ht="11.4" customHeight="1">
      <c r="A745" s="55" t="n"/>
      <c r="B745" s="483" t="n"/>
      <c r="C745" s="55" t="n"/>
      <c r="D745" s="55" t="n"/>
      <c r="E745" s="55" t="n"/>
      <c r="F745" s="55" t="n"/>
      <c r="G745" s="69" t="n"/>
      <c r="H745" s="69" t="n"/>
      <c r="I745" s="55" t="n"/>
      <c r="J745" s="55" t="n"/>
      <c r="K745" s="55" t="n"/>
      <c r="L745" s="55">
        <f>J745-K745</f>
        <v/>
      </c>
      <c r="M745" s="55" t="n"/>
      <c r="N745" s="55">
        <f>P745+Q745+R745+S745</f>
        <v/>
      </c>
      <c r="O745" s="57">
        <f>Q745+V745+Y745+AB745+AE745+AH745+AK745+AN745+AQ745+AT745+AW745+AZ745+BC745</f>
        <v/>
      </c>
      <c r="P745" s="58" t="n"/>
      <c r="Q745" s="59">
        <f>L745-S745-R745-P745</f>
        <v/>
      </c>
      <c r="R745" s="60" t="n"/>
      <c r="S745" s="61" t="n"/>
      <c r="T745" s="55" t="n"/>
      <c r="U745" s="55" t="n"/>
      <c r="V745" s="55" t="n"/>
      <c r="W745" s="55" t="n"/>
      <c r="X745" s="55" t="n"/>
      <c r="Y745" s="55" t="n"/>
      <c r="Z745" s="55" t="n"/>
      <c r="AA745" s="55" t="n"/>
      <c r="AB745" s="55" t="n"/>
      <c r="AC745" s="55" t="n"/>
      <c r="AD745" s="55" t="n"/>
      <c r="AE745" s="55" t="n"/>
      <c r="AF745" s="55" t="n"/>
      <c r="AG745" s="55" t="n"/>
      <c r="AH745" s="55" t="n"/>
      <c r="AI745" s="55" t="n"/>
      <c r="AJ745" s="55" t="n"/>
      <c r="AK745" s="55" t="n"/>
      <c r="AL745" s="55" t="n"/>
      <c r="AM745" s="55" t="n"/>
      <c r="AN745" s="55" t="n"/>
      <c r="AO745" s="55" t="n"/>
      <c r="AP745" s="55" t="n"/>
      <c r="AQ745" s="55" t="n"/>
      <c r="AR745" s="55" t="n"/>
      <c r="AS745" s="55" t="n"/>
      <c r="AT745" s="55" t="n"/>
      <c r="AU745" s="55" t="n"/>
      <c r="AV745" s="55" t="n"/>
      <c r="AW745" s="55" t="n"/>
      <c r="AX745" s="55" t="n"/>
      <c r="AY745" s="55" t="n"/>
      <c r="AZ745" s="55" t="n"/>
      <c r="BA745" s="55" t="n"/>
      <c r="BB745" s="55" t="n"/>
      <c r="BC745" s="55" t="n"/>
    </row>
    <row r="746" ht="11.4" customHeight="1">
      <c r="A746" s="55" t="n"/>
      <c r="B746" s="483" t="n"/>
      <c r="C746" s="55" t="n"/>
      <c r="D746" s="55" t="n"/>
      <c r="E746" s="55" t="n"/>
      <c r="F746" s="55" t="n"/>
      <c r="G746" s="69" t="n"/>
      <c r="H746" s="69" t="n"/>
      <c r="I746" s="55" t="n"/>
      <c r="J746" s="55" t="n"/>
      <c r="K746" s="55" t="n"/>
      <c r="L746" s="55">
        <f>J746-K746</f>
        <v/>
      </c>
      <c r="M746" s="55" t="n"/>
      <c r="N746" s="55">
        <f>P746+Q746+R746+S746</f>
        <v/>
      </c>
      <c r="O746" s="57">
        <f>Q746+V746+Y746+AB746+AE746+AH746+AK746+AN746+AQ746+AT746+AW746+AZ746+BC746</f>
        <v/>
      </c>
      <c r="P746" s="58" t="n"/>
      <c r="Q746" s="59">
        <f>L746-S746-R746-P746</f>
        <v/>
      </c>
      <c r="R746" s="60" t="n"/>
      <c r="S746" s="61" t="n"/>
      <c r="T746" s="55" t="n"/>
      <c r="U746" s="55" t="n"/>
      <c r="V746" s="55" t="n"/>
      <c r="W746" s="55" t="n"/>
      <c r="X746" s="55" t="n"/>
      <c r="Y746" s="55" t="n"/>
      <c r="Z746" s="55" t="n"/>
      <c r="AA746" s="55" t="n"/>
      <c r="AB746" s="55" t="n"/>
      <c r="AC746" s="55" t="n"/>
      <c r="AD746" s="55" t="n"/>
      <c r="AE746" s="55" t="n"/>
      <c r="AF746" s="55" t="n"/>
      <c r="AG746" s="55" t="n"/>
      <c r="AH746" s="55" t="n"/>
      <c r="AI746" s="55" t="n"/>
      <c r="AJ746" s="55" t="n"/>
      <c r="AK746" s="55" t="n"/>
      <c r="AL746" s="55" t="n"/>
      <c r="AM746" s="55" t="n"/>
      <c r="AN746" s="55" t="n"/>
      <c r="AO746" s="55" t="n"/>
      <c r="AP746" s="55" t="n"/>
      <c r="AQ746" s="55" t="n"/>
      <c r="AR746" s="55" t="n"/>
      <c r="AS746" s="55" t="n"/>
      <c r="AT746" s="55" t="n"/>
      <c r="AU746" s="55" t="n"/>
      <c r="AV746" s="55" t="n"/>
      <c r="AW746" s="55" t="n"/>
      <c r="AX746" s="55" t="n"/>
      <c r="AY746" s="55" t="n"/>
      <c r="AZ746" s="55" t="n"/>
      <c r="BA746" s="55" t="n"/>
      <c r="BB746" s="55" t="n"/>
      <c r="BC746" s="55" t="n"/>
    </row>
    <row r="747" ht="11.4" customHeight="1">
      <c r="A747" s="55" t="n"/>
      <c r="B747" s="483" t="n"/>
      <c r="C747" s="55" t="n"/>
      <c r="D747" s="55" t="n"/>
      <c r="E747" s="55" t="n"/>
      <c r="F747" s="55" t="n"/>
      <c r="G747" s="69" t="n"/>
      <c r="H747" s="69" t="n"/>
      <c r="I747" s="55" t="n"/>
      <c r="J747" s="55" t="n"/>
      <c r="K747" s="55" t="n"/>
      <c r="L747" s="55">
        <f>J747-K747</f>
        <v/>
      </c>
      <c r="M747" s="55" t="n"/>
      <c r="N747" s="55">
        <f>P747+Q747+R747+S747</f>
        <v/>
      </c>
      <c r="O747" s="57">
        <f>Q747+V747+Y747+AB747+AE747+AH747+AK747+AN747+AQ747+AT747+AW747+AZ747+BC747</f>
        <v/>
      </c>
      <c r="P747" s="58" t="n"/>
      <c r="Q747" s="59">
        <f>L747-S747-R747-P747</f>
        <v/>
      </c>
      <c r="R747" s="60" t="n"/>
      <c r="S747" s="61" t="n"/>
      <c r="T747" s="55" t="n"/>
      <c r="U747" s="55" t="n"/>
      <c r="V747" s="55" t="n"/>
      <c r="W747" s="55" t="n"/>
      <c r="X747" s="55" t="n"/>
      <c r="Y747" s="55" t="n"/>
      <c r="Z747" s="55" t="n"/>
      <c r="AA747" s="55" t="n"/>
      <c r="AB747" s="55" t="n"/>
      <c r="AC747" s="55" t="n"/>
      <c r="AD747" s="55" t="n"/>
      <c r="AE747" s="55" t="n"/>
      <c r="AF747" s="55" t="n"/>
      <c r="AG747" s="55" t="n"/>
      <c r="AH747" s="55" t="n"/>
      <c r="AI747" s="55" t="n"/>
      <c r="AJ747" s="55" t="n"/>
      <c r="AK747" s="55" t="n"/>
      <c r="AL747" s="55" t="n"/>
      <c r="AM747" s="55" t="n"/>
      <c r="AN747" s="55" t="n"/>
      <c r="AO747" s="55" t="n"/>
      <c r="AP747" s="55" t="n"/>
      <c r="AQ747" s="55" t="n"/>
      <c r="AR747" s="55" t="n"/>
      <c r="AS747" s="55" t="n"/>
      <c r="AT747" s="55" t="n"/>
      <c r="AU747" s="55" t="n"/>
      <c r="AV747" s="55" t="n"/>
      <c r="AW747" s="55" t="n"/>
      <c r="AX747" s="55" t="n"/>
      <c r="AY747" s="55" t="n"/>
      <c r="AZ747" s="55" t="n"/>
      <c r="BA747" s="55" t="n"/>
      <c r="BB747" s="55" t="n"/>
      <c r="BC747" s="55" t="n"/>
    </row>
    <row r="748" ht="11.4" customHeight="1">
      <c r="A748" s="55" t="n"/>
      <c r="B748" s="483" t="n"/>
      <c r="C748" s="55" t="n"/>
      <c r="D748" s="55" t="n"/>
      <c r="E748" s="55" t="n"/>
      <c r="F748" s="55" t="n"/>
      <c r="G748" s="69" t="n"/>
      <c r="H748" s="69" t="n"/>
      <c r="I748" s="55" t="n"/>
      <c r="J748" s="55" t="n"/>
      <c r="K748" s="55" t="n"/>
      <c r="L748" s="55">
        <f>J748-K748</f>
        <v/>
      </c>
      <c r="M748" s="55" t="n"/>
      <c r="N748" s="55">
        <f>P748+Q748+R748+S748</f>
        <v/>
      </c>
      <c r="O748" s="57">
        <f>Q748+V748+Y748+AB748+AE748+AH748+AK748+AN748+AQ748+AT748+AW748+AZ748+BC748</f>
        <v/>
      </c>
      <c r="P748" s="58" t="n"/>
      <c r="Q748" s="59">
        <f>L748-S748-R748-P748</f>
        <v/>
      </c>
      <c r="R748" s="60" t="n"/>
      <c r="S748" s="61" t="n"/>
      <c r="T748" s="55" t="n"/>
      <c r="U748" s="55" t="n"/>
      <c r="V748" s="55" t="n"/>
      <c r="W748" s="55" t="n"/>
      <c r="X748" s="55" t="n"/>
      <c r="Y748" s="55" t="n"/>
      <c r="Z748" s="55" t="n"/>
      <c r="AA748" s="55" t="n"/>
      <c r="AB748" s="55" t="n"/>
      <c r="AC748" s="55" t="n"/>
      <c r="AD748" s="55" t="n"/>
      <c r="AE748" s="55" t="n"/>
      <c r="AF748" s="55" t="n"/>
      <c r="AG748" s="55" t="n"/>
      <c r="AH748" s="55" t="n"/>
      <c r="AI748" s="55" t="n"/>
      <c r="AJ748" s="55" t="n"/>
      <c r="AK748" s="55" t="n"/>
      <c r="AL748" s="55" t="n"/>
      <c r="AM748" s="55" t="n"/>
      <c r="AN748" s="55" t="n"/>
      <c r="AO748" s="55" t="n"/>
      <c r="AP748" s="55" t="n"/>
      <c r="AQ748" s="55" t="n"/>
      <c r="AR748" s="55" t="n"/>
      <c r="AS748" s="55" t="n"/>
      <c r="AT748" s="55" t="n"/>
      <c r="AU748" s="55" t="n"/>
      <c r="AV748" s="55" t="n"/>
      <c r="AW748" s="55" t="n"/>
      <c r="AX748" s="55" t="n"/>
      <c r="AY748" s="55" t="n"/>
      <c r="AZ748" s="55" t="n"/>
      <c r="BA748" s="55" t="n"/>
      <c r="BB748" s="55" t="n"/>
      <c r="BC748" s="55" t="n"/>
    </row>
    <row r="749" ht="11.4" customHeight="1">
      <c r="A749" s="55" t="n"/>
      <c r="B749" s="483" t="n"/>
      <c r="C749" s="55" t="n"/>
      <c r="D749" s="55" t="n"/>
      <c r="E749" s="55" t="n"/>
      <c r="F749" s="55" t="n"/>
      <c r="G749" s="69" t="n"/>
      <c r="H749" s="69" t="n"/>
      <c r="I749" s="55" t="n"/>
      <c r="J749" s="55" t="n"/>
      <c r="K749" s="55" t="n"/>
      <c r="L749" s="55">
        <f>J749-K749</f>
        <v/>
      </c>
      <c r="M749" s="55" t="n"/>
      <c r="N749" s="55">
        <f>P749+Q749+R749+S749</f>
        <v/>
      </c>
      <c r="O749" s="57">
        <f>Q749+V749+Y749+AB749+AE749+AH749+AK749+AN749+AQ749+AT749+AW749+AZ749+BC749</f>
        <v/>
      </c>
      <c r="P749" s="58" t="n"/>
      <c r="Q749" s="59">
        <f>L749-S749-R749-P749</f>
        <v/>
      </c>
      <c r="R749" s="60" t="n"/>
      <c r="S749" s="61" t="n"/>
      <c r="T749" s="55" t="n"/>
      <c r="U749" s="55" t="n"/>
      <c r="V749" s="55" t="n"/>
      <c r="W749" s="55" t="n"/>
      <c r="X749" s="55" t="n"/>
      <c r="Y749" s="55" t="n"/>
      <c r="Z749" s="55" t="n"/>
      <c r="AA749" s="55" t="n"/>
      <c r="AB749" s="55" t="n"/>
      <c r="AC749" s="55" t="n"/>
      <c r="AD749" s="55" t="n"/>
      <c r="AE749" s="55" t="n"/>
      <c r="AF749" s="55" t="n"/>
      <c r="AG749" s="55" t="n"/>
      <c r="AH749" s="55" t="n"/>
      <c r="AI749" s="55" t="n"/>
      <c r="AJ749" s="55" t="n"/>
      <c r="AK749" s="55" t="n"/>
      <c r="AL749" s="55" t="n"/>
      <c r="AM749" s="55" t="n"/>
      <c r="AN749" s="55" t="n"/>
      <c r="AO749" s="55" t="n"/>
      <c r="AP749" s="55" t="n"/>
      <c r="AQ749" s="55" t="n"/>
      <c r="AR749" s="55" t="n"/>
      <c r="AS749" s="55" t="n"/>
      <c r="AT749" s="55" t="n"/>
      <c r="AU749" s="55" t="n"/>
      <c r="AV749" s="55" t="n"/>
      <c r="AW749" s="55" t="n"/>
      <c r="AX749" s="55" t="n"/>
      <c r="AY749" s="55" t="n"/>
      <c r="AZ749" s="55" t="n"/>
      <c r="BA749" s="55" t="n"/>
      <c r="BB749" s="55" t="n"/>
      <c r="BC749" s="55" t="n"/>
    </row>
    <row r="750" ht="11.4" customHeight="1">
      <c r="A750" s="55" t="n"/>
      <c r="B750" s="483" t="n"/>
      <c r="C750" s="55" t="n"/>
      <c r="D750" s="55" t="n"/>
      <c r="E750" s="55" t="n"/>
      <c r="F750" s="55" t="n"/>
      <c r="G750" s="69" t="n"/>
      <c r="H750" s="69" t="n"/>
      <c r="I750" s="55" t="n"/>
      <c r="J750" s="55" t="n"/>
      <c r="K750" s="55" t="n"/>
      <c r="L750" s="55">
        <f>J750-K750</f>
        <v/>
      </c>
      <c r="M750" s="55" t="n"/>
      <c r="N750" s="55">
        <f>P750+Q750+R750+S750</f>
        <v/>
      </c>
      <c r="O750" s="57">
        <f>Q750+V750+Y750+AB750+AE750+AH750+AK750+AN750+AQ750+AT750+AW750+AZ750+BC750</f>
        <v/>
      </c>
      <c r="P750" s="58" t="n"/>
      <c r="Q750" s="59">
        <f>L750-S750-R750-P750</f>
        <v/>
      </c>
      <c r="R750" s="60" t="n"/>
      <c r="S750" s="61" t="n"/>
      <c r="T750" s="55" t="n"/>
      <c r="U750" s="55" t="n"/>
      <c r="V750" s="55" t="n"/>
      <c r="W750" s="55" t="n"/>
      <c r="X750" s="55" t="n"/>
      <c r="Y750" s="55" t="n"/>
      <c r="Z750" s="55" t="n"/>
      <c r="AA750" s="55" t="n"/>
      <c r="AB750" s="55" t="n"/>
      <c r="AC750" s="55" t="n"/>
      <c r="AD750" s="55" t="n"/>
      <c r="AE750" s="55" t="n"/>
      <c r="AF750" s="55" t="n"/>
      <c r="AG750" s="55" t="n"/>
      <c r="AH750" s="55" t="n"/>
      <c r="AI750" s="55" t="n"/>
      <c r="AJ750" s="55" t="n"/>
      <c r="AK750" s="55" t="n"/>
      <c r="AL750" s="55" t="n"/>
      <c r="AM750" s="55" t="n"/>
      <c r="AN750" s="55" t="n"/>
      <c r="AO750" s="55" t="n"/>
      <c r="AP750" s="55" t="n"/>
      <c r="AQ750" s="55" t="n"/>
      <c r="AR750" s="55" t="n"/>
      <c r="AS750" s="55" t="n"/>
      <c r="AT750" s="55" t="n"/>
      <c r="AU750" s="55" t="n"/>
      <c r="AV750" s="55" t="n"/>
      <c r="AW750" s="55" t="n"/>
      <c r="AX750" s="55" t="n"/>
      <c r="AY750" s="55" t="n"/>
      <c r="AZ750" s="55" t="n"/>
      <c r="BA750" s="55" t="n"/>
      <c r="BB750" s="55" t="n"/>
      <c r="BC750" s="55" t="n"/>
    </row>
    <row r="751" ht="11.4" customHeight="1">
      <c r="A751" s="55" t="n"/>
      <c r="B751" s="483" t="n"/>
      <c r="C751" s="55" t="n"/>
      <c r="D751" s="55" t="n"/>
      <c r="E751" s="55" t="n"/>
      <c r="F751" s="55" t="n"/>
      <c r="G751" s="69" t="n"/>
      <c r="H751" s="69" t="n"/>
      <c r="I751" s="55" t="n"/>
      <c r="J751" s="55" t="n"/>
      <c r="K751" s="55" t="n"/>
      <c r="L751" s="55">
        <f>J751-K751</f>
        <v/>
      </c>
      <c r="M751" s="55" t="n"/>
      <c r="N751" s="55">
        <f>P751+Q751+R751+S751</f>
        <v/>
      </c>
      <c r="O751" s="57">
        <f>Q751+V751+Y751+AB751+AE751+AH751+AK751+AN751+AQ751+AT751+AW751+AZ751+BC751</f>
        <v/>
      </c>
      <c r="P751" s="58" t="n"/>
      <c r="Q751" s="59">
        <f>L751-S751-R751-P751</f>
        <v/>
      </c>
      <c r="R751" s="60" t="n"/>
      <c r="S751" s="61" t="n"/>
      <c r="T751" s="55" t="n"/>
      <c r="U751" s="55" t="n"/>
      <c r="V751" s="55" t="n"/>
      <c r="W751" s="55" t="n"/>
      <c r="X751" s="55" t="n"/>
      <c r="Y751" s="55" t="n"/>
      <c r="Z751" s="55" t="n"/>
      <c r="AA751" s="55" t="n"/>
      <c r="AB751" s="55" t="n"/>
      <c r="AC751" s="55" t="n"/>
      <c r="AD751" s="55" t="n"/>
      <c r="AE751" s="55" t="n"/>
      <c r="AF751" s="55" t="n"/>
      <c r="AG751" s="55" t="n"/>
      <c r="AH751" s="55" t="n"/>
      <c r="AI751" s="55" t="n"/>
      <c r="AJ751" s="55" t="n"/>
      <c r="AK751" s="55" t="n"/>
      <c r="AL751" s="55" t="n"/>
      <c r="AM751" s="55" t="n"/>
      <c r="AN751" s="55" t="n"/>
      <c r="AO751" s="55" t="n"/>
      <c r="AP751" s="55" t="n"/>
      <c r="AQ751" s="55" t="n"/>
      <c r="AR751" s="55" t="n"/>
      <c r="AS751" s="55" t="n"/>
      <c r="AT751" s="55" t="n"/>
      <c r="AU751" s="55" t="n"/>
      <c r="AV751" s="55" t="n"/>
      <c r="AW751" s="55" t="n"/>
      <c r="AX751" s="55" t="n"/>
      <c r="AY751" s="55" t="n"/>
      <c r="AZ751" s="55" t="n"/>
      <c r="BA751" s="55" t="n"/>
      <c r="BB751" s="55" t="n"/>
      <c r="BC751" s="55" t="n"/>
    </row>
    <row r="752" ht="11.4" customHeight="1">
      <c r="A752" s="55" t="n"/>
      <c r="B752" s="483" t="n"/>
      <c r="C752" s="55" t="n"/>
      <c r="D752" s="55" t="n"/>
      <c r="E752" s="55" t="n"/>
      <c r="F752" s="55" t="n"/>
      <c r="G752" s="69" t="n"/>
      <c r="H752" s="69" t="n"/>
      <c r="I752" s="55" t="n"/>
      <c r="J752" s="55" t="n"/>
      <c r="K752" s="55" t="n"/>
      <c r="L752" s="55">
        <f>J752-K752</f>
        <v/>
      </c>
      <c r="M752" s="55" t="n"/>
      <c r="N752" s="55">
        <f>P752+Q752+R752+S752</f>
        <v/>
      </c>
      <c r="O752" s="57">
        <f>Q752+V752+Y752+AB752+AE752+AH752+AK752+AN752+AQ752+AT752+AW752+AZ752+BC752</f>
        <v/>
      </c>
      <c r="P752" s="58" t="n"/>
      <c r="Q752" s="59">
        <f>L752-S752-R752-P752</f>
        <v/>
      </c>
      <c r="R752" s="60" t="n"/>
      <c r="S752" s="61" t="n"/>
      <c r="T752" s="55" t="n"/>
      <c r="U752" s="55" t="n"/>
      <c r="V752" s="55" t="n"/>
      <c r="W752" s="55" t="n"/>
      <c r="X752" s="55" t="n"/>
      <c r="Y752" s="55" t="n"/>
      <c r="Z752" s="55" t="n"/>
      <c r="AA752" s="55" t="n"/>
      <c r="AB752" s="55" t="n"/>
      <c r="AC752" s="55" t="n"/>
      <c r="AD752" s="55" t="n"/>
      <c r="AE752" s="55" t="n"/>
      <c r="AF752" s="55" t="n"/>
      <c r="AG752" s="55" t="n"/>
      <c r="AH752" s="55" t="n"/>
      <c r="AI752" s="55" t="n"/>
      <c r="AJ752" s="55" t="n"/>
      <c r="AK752" s="55" t="n"/>
      <c r="AL752" s="55" t="n"/>
      <c r="AM752" s="55" t="n"/>
      <c r="AN752" s="55" t="n"/>
      <c r="AO752" s="55" t="n"/>
      <c r="AP752" s="55" t="n"/>
      <c r="AQ752" s="55" t="n"/>
      <c r="AR752" s="55" t="n"/>
      <c r="AS752" s="55" t="n"/>
      <c r="AT752" s="55" t="n"/>
      <c r="AU752" s="55" t="n"/>
      <c r="AV752" s="55" t="n"/>
      <c r="AW752" s="55" t="n"/>
      <c r="AX752" s="55" t="n"/>
      <c r="AY752" s="55" t="n"/>
      <c r="AZ752" s="55" t="n"/>
      <c r="BA752" s="55" t="n"/>
      <c r="BB752" s="55" t="n"/>
      <c r="BC752" s="55" t="n"/>
    </row>
    <row r="753" ht="11.4" customHeight="1">
      <c r="A753" s="55" t="n"/>
      <c r="B753" s="483" t="n"/>
      <c r="C753" s="55" t="n"/>
      <c r="D753" s="55" t="n"/>
      <c r="E753" s="55" t="n"/>
      <c r="F753" s="55" t="n"/>
      <c r="G753" s="69" t="n"/>
      <c r="H753" s="69" t="n"/>
      <c r="I753" s="55" t="n"/>
      <c r="J753" s="55" t="n"/>
      <c r="K753" s="55" t="n"/>
      <c r="L753" s="55">
        <f>J753-K753</f>
        <v/>
      </c>
      <c r="M753" s="55" t="n"/>
      <c r="N753" s="55">
        <f>P753+Q753+R753+S753</f>
        <v/>
      </c>
      <c r="O753" s="57">
        <f>Q753+V753+Y753+AB753+AE753+AH753+AK753+AN753+AQ753+AT753+AW753+AZ753+BC753</f>
        <v/>
      </c>
      <c r="P753" s="58" t="n"/>
      <c r="Q753" s="59">
        <f>L753-S753-R753-P753</f>
        <v/>
      </c>
      <c r="R753" s="60" t="n"/>
      <c r="S753" s="61" t="n"/>
      <c r="T753" s="55" t="n"/>
      <c r="U753" s="55" t="n"/>
      <c r="V753" s="55" t="n"/>
      <c r="W753" s="55" t="n"/>
      <c r="X753" s="55" t="n"/>
      <c r="Y753" s="55" t="n"/>
      <c r="Z753" s="55" t="n"/>
      <c r="AA753" s="55" t="n"/>
      <c r="AB753" s="55" t="n"/>
      <c r="AC753" s="55" t="n"/>
      <c r="AD753" s="55" t="n"/>
      <c r="AE753" s="55" t="n"/>
      <c r="AF753" s="55" t="n"/>
      <c r="AG753" s="55" t="n"/>
      <c r="AH753" s="55" t="n"/>
      <c r="AI753" s="55" t="n"/>
      <c r="AJ753" s="55" t="n"/>
      <c r="AK753" s="55" t="n"/>
      <c r="AL753" s="55" t="n"/>
      <c r="AM753" s="55" t="n"/>
      <c r="AN753" s="55" t="n"/>
      <c r="AO753" s="55" t="n"/>
      <c r="AP753" s="55" t="n"/>
      <c r="AQ753" s="55" t="n"/>
      <c r="AR753" s="55" t="n"/>
      <c r="AS753" s="55" t="n"/>
      <c r="AT753" s="55" t="n"/>
      <c r="AU753" s="55" t="n"/>
      <c r="AV753" s="55" t="n"/>
      <c r="AW753" s="55" t="n"/>
      <c r="AX753" s="55" t="n"/>
      <c r="AY753" s="55" t="n"/>
      <c r="AZ753" s="55" t="n"/>
      <c r="BA753" s="55" t="n"/>
      <c r="BB753" s="55" t="n"/>
      <c r="BC753" s="55" t="n"/>
    </row>
    <row r="754" ht="11.4" customHeight="1">
      <c r="A754" s="55" t="n"/>
      <c r="B754" s="483" t="n"/>
      <c r="C754" s="55" t="n"/>
      <c r="D754" s="55" t="n"/>
      <c r="E754" s="55" t="n"/>
      <c r="F754" s="55" t="n"/>
      <c r="G754" s="69" t="n"/>
      <c r="H754" s="69" t="n"/>
      <c r="I754" s="55" t="n"/>
      <c r="J754" s="55" t="n"/>
      <c r="K754" s="55" t="n"/>
      <c r="L754" s="55">
        <f>J754-K754</f>
        <v/>
      </c>
      <c r="M754" s="55" t="n"/>
      <c r="N754" s="55">
        <f>P754+Q754+R754+S754</f>
        <v/>
      </c>
      <c r="O754" s="57">
        <f>Q754+V754+Y754+AB754+AE754+AH754+AK754+AN754+AQ754+AT754+AW754+AZ754+BC754</f>
        <v/>
      </c>
      <c r="P754" s="58" t="n"/>
      <c r="Q754" s="59">
        <f>L754-S754-R754-P754</f>
        <v/>
      </c>
      <c r="R754" s="60" t="n"/>
      <c r="S754" s="61" t="n"/>
      <c r="T754" s="55" t="n"/>
      <c r="U754" s="55" t="n"/>
      <c r="V754" s="55" t="n"/>
      <c r="W754" s="55" t="n"/>
      <c r="X754" s="55" t="n"/>
      <c r="Y754" s="55" t="n"/>
      <c r="Z754" s="55" t="n"/>
      <c r="AA754" s="55" t="n"/>
      <c r="AB754" s="55" t="n"/>
      <c r="AC754" s="55" t="n"/>
      <c r="AD754" s="55" t="n"/>
      <c r="AE754" s="55" t="n"/>
      <c r="AF754" s="55" t="n"/>
      <c r="AG754" s="55" t="n"/>
      <c r="AH754" s="55" t="n"/>
      <c r="AI754" s="55" t="n"/>
      <c r="AJ754" s="55" t="n"/>
      <c r="AK754" s="55" t="n"/>
      <c r="AL754" s="55" t="n"/>
      <c r="AM754" s="55" t="n"/>
      <c r="AN754" s="55" t="n"/>
      <c r="AO754" s="55" t="n"/>
      <c r="AP754" s="55" t="n"/>
      <c r="AQ754" s="55" t="n"/>
      <c r="AR754" s="55" t="n"/>
      <c r="AS754" s="55" t="n"/>
      <c r="AT754" s="55" t="n"/>
      <c r="AU754" s="55" t="n"/>
      <c r="AV754" s="55" t="n"/>
      <c r="AW754" s="55" t="n"/>
      <c r="AX754" s="55" t="n"/>
      <c r="AY754" s="55" t="n"/>
      <c r="AZ754" s="55" t="n"/>
      <c r="BA754" s="55" t="n"/>
      <c r="BB754" s="55" t="n"/>
      <c r="BC754" s="55" t="n"/>
    </row>
    <row r="755" ht="11.4" customHeight="1">
      <c r="A755" s="55" t="n"/>
      <c r="B755" s="483" t="n"/>
      <c r="C755" s="55" t="n"/>
      <c r="D755" s="55" t="n"/>
      <c r="E755" s="55" t="n"/>
      <c r="F755" s="55" t="n"/>
      <c r="G755" s="69" t="n"/>
      <c r="H755" s="69" t="n"/>
      <c r="I755" s="55" t="n"/>
      <c r="J755" s="55" t="n"/>
      <c r="K755" s="55" t="n"/>
      <c r="L755" s="55">
        <f>J755-K755</f>
        <v/>
      </c>
      <c r="M755" s="55" t="n"/>
      <c r="N755" s="55">
        <f>P755+Q755+R755+S755</f>
        <v/>
      </c>
      <c r="O755" s="57">
        <f>Q755+V755+Y755+AB755+AE755+AH755+AK755+AN755+AQ755+AT755+AW755+AZ755+BC755</f>
        <v/>
      </c>
      <c r="P755" s="58" t="n"/>
      <c r="Q755" s="59">
        <f>L755-S755-R755-P755</f>
        <v/>
      </c>
      <c r="R755" s="60" t="n"/>
      <c r="S755" s="61" t="n"/>
      <c r="T755" s="55" t="n"/>
      <c r="U755" s="55" t="n"/>
      <c r="V755" s="55" t="n"/>
      <c r="W755" s="55" t="n"/>
      <c r="X755" s="55" t="n"/>
      <c r="Y755" s="55" t="n"/>
      <c r="Z755" s="55" t="n"/>
      <c r="AA755" s="55" t="n"/>
      <c r="AB755" s="55" t="n"/>
      <c r="AC755" s="55" t="n"/>
      <c r="AD755" s="55" t="n"/>
      <c r="AE755" s="55" t="n"/>
      <c r="AF755" s="55" t="n"/>
      <c r="AG755" s="55" t="n"/>
      <c r="AH755" s="55" t="n"/>
      <c r="AI755" s="55" t="n"/>
      <c r="AJ755" s="55" t="n"/>
      <c r="AK755" s="55" t="n"/>
      <c r="AL755" s="55" t="n"/>
      <c r="AM755" s="55" t="n"/>
      <c r="AN755" s="55" t="n"/>
      <c r="AO755" s="55" t="n"/>
      <c r="AP755" s="55" t="n"/>
      <c r="AQ755" s="55" t="n"/>
      <c r="AR755" s="55" t="n"/>
      <c r="AS755" s="55" t="n"/>
      <c r="AT755" s="55" t="n"/>
      <c r="AU755" s="55" t="n"/>
      <c r="AV755" s="55" t="n"/>
      <c r="AW755" s="55" t="n"/>
      <c r="AX755" s="55" t="n"/>
      <c r="AY755" s="55" t="n"/>
      <c r="AZ755" s="55" t="n"/>
      <c r="BA755" s="55" t="n"/>
      <c r="BB755" s="55" t="n"/>
      <c r="BC755" s="55" t="n"/>
    </row>
    <row r="756" ht="11.4" customHeight="1">
      <c r="A756" s="55" t="n"/>
      <c r="B756" s="483" t="n"/>
      <c r="C756" s="55" t="n"/>
      <c r="D756" s="55" t="n"/>
      <c r="E756" s="55" t="n"/>
      <c r="F756" s="55" t="n"/>
      <c r="G756" s="69" t="n"/>
      <c r="H756" s="69" t="n"/>
      <c r="I756" s="55" t="n"/>
      <c r="J756" s="55" t="n"/>
      <c r="K756" s="55" t="n"/>
      <c r="L756" s="55">
        <f>J756-K756</f>
        <v/>
      </c>
      <c r="M756" s="55" t="n"/>
      <c r="N756" s="55">
        <f>P756+Q756+R756+S756</f>
        <v/>
      </c>
      <c r="O756" s="57">
        <f>Q756+V756+Y756+AB756+AE756+AH756+AK756+AN756+AQ756+AT756+AW756+AZ756+BC756</f>
        <v/>
      </c>
      <c r="P756" s="58" t="n"/>
      <c r="Q756" s="59">
        <f>L756-S756-R756-P756</f>
        <v/>
      </c>
      <c r="R756" s="60" t="n"/>
      <c r="S756" s="61" t="n"/>
      <c r="T756" s="55" t="n"/>
      <c r="U756" s="55" t="n"/>
      <c r="V756" s="55" t="n"/>
      <c r="W756" s="55" t="n"/>
      <c r="X756" s="55" t="n"/>
      <c r="Y756" s="55" t="n"/>
      <c r="Z756" s="55" t="n"/>
      <c r="AA756" s="55" t="n"/>
      <c r="AB756" s="55" t="n"/>
      <c r="AC756" s="55" t="n"/>
      <c r="AD756" s="55" t="n"/>
      <c r="AE756" s="55" t="n"/>
      <c r="AF756" s="55" t="n"/>
      <c r="AG756" s="55" t="n"/>
      <c r="AH756" s="55" t="n"/>
      <c r="AI756" s="55" t="n"/>
      <c r="AJ756" s="55" t="n"/>
      <c r="AK756" s="55" t="n"/>
      <c r="AL756" s="55" t="n"/>
      <c r="AM756" s="55" t="n"/>
      <c r="AN756" s="55" t="n"/>
      <c r="AO756" s="55" t="n"/>
      <c r="AP756" s="55" t="n"/>
      <c r="AQ756" s="55" t="n"/>
      <c r="AR756" s="55" t="n"/>
      <c r="AS756" s="55" t="n"/>
      <c r="AT756" s="55" t="n"/>
      <c r="AU756" s="55" t="n"/>
      <c r="AV756" s="55" t="n"/>
      <c r="AW756" s="55" t="n"/>
      <c r="AX756" s="55" t="n"/>
      <c r="AY756" s="55" t="n"/>
      <c r="AZ756" s="55" t="n"/>
      <c r="BA756" s="55" t="n"/>
      <c r="BB756" s="55" t="n"/>
      <c r="BC756" s="55" t="n"/>
    </row>
    <row r="757" ht="11.4" customHeight="1">
      <c r="A757" s="55" t="n"/>
      <c r="B757" s="483" t="n"/>
      <c r="C757" s="55" t="n"/>
      <c r="D757" s="55" t="n"/>
      <c r="E757" s="55" t="n"/>
      <c r="F757" s="55" t="n"/>
      <c r="G757" s="69" t="n"/>
      <c r="H757" s="69" t="n"/>
      <c r="I757" s="55" t="n"/>
      <c r="J757" s="55" t="n"/>
      <c r="K757" s="55" t="n"/>
      <c r="L757" s="55">
        <f>J757-K757</f>
        <v/>
      </c>
      <c r="M757" s="55" t="n"/>
      <c r="N757" s="55">
        <f>P757+Q757+R757+S757</f>
        <v/>
      </c>
      <c r="O757" s="57">
        <f>Q757+V757+Y757+AB757+AE757+AH757+AK757+AN757+AQ757+AT757+AW757+AZ757+BC757</f>
        <v/>
      </c>
      <c r="P757" s="58" t="n"/>
      <c r="Q757" s="59">
        <f>L757-S757-R757-P757</f>
        <v/>
      </c>
      <c r="R757" s="60" t="n"/>
      <c r="S757" s="61" t="n"/>
      <c r="T757" s="55" t="n"/>
      <c r="U757" s="55" t="n"/>
      <c r="V757" s="55" t="n"/>
      <c r="W757" s="55" t="n"/>
      <c r="X757" s="55" t="n"/>
      <c r="Y757" s="55" t="n"/>
      <c r="Z757" s="55" t="n"/>
      <c r="AA757" s="55" t="n"/>
      <c r="AB757" s="55" t="n"/>
      <c r="AC757" s="55" t="n"/>
      <c r="AD757" s="55" t="n"/>
      <c r="AE757" s="55" t="n"/>
      <c r="AF757" s="55" t="n"/>
      <c r="AG757" s="55" t="n"/>
      <c r="AH757" s="55" t="n"/>
      <c r="AI757" s="55" t="n"/>
      <c r="AJ757" s="55" t="n"/>
      <c r="AK757" s="55" t="n"/>
      <c r="AL757" s="55" t="n"/>
      <c r="AM757" s="55" t="n"/>
      <c r="AN757" s="55" t="n"/>
      <c r="AO757" s="55" t="n"/>
      <c r="AP757" s="55" t="n"/>
      <c r="AQ757" s="55" t="n"/>
      <c r="AR757" s="55" t="n"/>
      <c r="AS757" s="55" t="n"/>
      <c r="AT757" s="55" t="n"/>
      <c r="AU757" s="55" t="n"/>
      <c r="AV757" s="55" t="n"/>
      <c r="AW757" s="55" t="n"/>
      <c r="AX757" s="55" t="n"/>
      <c r="AY757" s="55" t="n"/>
      <c r="AZ757" s="55" t="n"/>
      <c r="BA757" s="55" t="n"/>
      <c r="BB757" s="55" t="n"/>
      <c r="BC757" s="55" t="n"/>
    </row>
    <row r="758" ht="11.4" customHeight="1">
      <c r="A758" s="55" t="n"/>
      <c r="B758" s="483" t="n"/>
      <c r="C758" s="55" t="n"/>
      <c r="D758" s="55" t="n"/>
      <c r="E758" s="55" t="n"/>
      <c r="F758" s="55" t="n"/>
      <c r="G758" s="69" t="n"/>
      <c r="H758" s="69" t="n"/>
      <c r="I758" s="55" t="n"/>
      <c r="J758" s="55" t="n"/>
      <c r="K758" s="55" t="n"/>
      <c r="L758" s="55">
        <f>J758-K758</f>
        <v/>
      </c>
      <c r="M758" s="55" t="n"/>
      <c r="N758" s="55">
        <f>P758+Q758+R758+S758</f>
        <v/>
      </c>
      <c r="O758" s="57">
        <f>Q758+V758+Y758+AB758+AE758+AH758+AK758+AN758+AQ758+AT758+AW758+AZ758+BC758</f>
        <v/>
      </c>
      <c r="P758" s="58" t="n"/>
      <c r="Q758" s="59">
        <f>L758-S758-R758-P758</f>
        <v/>
      </c>
      <c r="R758" s="60" t="n"/>
      <c r="S758" s="61" t="n"/>
      <c r="T758" s="55" t="n"/>
      <c r="U758" s="55" t="n"/>
      <c r="V758" s="55" t="n"/>
      <c r="W758" s="55" t="n"/>
      <c r="X758" s="55" t="n"/>
      <c r="Y758" s="55" t="n"/>
      <c r="Z758" s="55" t="n"/>
      <c r="AA758" s="55" t="n"/>
      <c r="AB758" s="55" t="n"/>
      <c r="AC758" s="55" t="n"/>
      <c r="AD758" s="55" t="n"/>
      <c r="AE758" s="55" t="n"/>
      <c r="AF758" s="55" t="n"/>
      <c r="AG758" s="55" t="n"/>
      <c r="AH758" s="55" t="n"/>
      <c r="AI758" s="55" t="n"/>
      <c r="AJ758" s="55" t="n"/>
      <c r="AK758" s="55" t="n"/>
      <c r="AL758" s="55" t="n"/>
      <c r="AM758" s="55" t="n"/>
      <c r="AN758" s="55" t="n"/>
      <c r="AO758" s="55" t="n"/>
      <c r="AP758" s="55" t="n"/>
      <c r="AQ758" s="55" t="n"/>
      <c r="AR758" s="55" t="n"/>
      <c r="AS758" s="55" t="n"/>
      <c r="AT758" s="55" t="n"/>
      <c r="AU758" s="55" t="n"/>
      <c r="AV758" s="55" t="n"/>
      <c r="AW758" s="55" t="n"/>
      <c r="AX758" s="55" t="n"/>
      <c r="AY758" s="55" t="n"/>
      <c r="AZ758" s="55" t="n"/>
      <c r="BA758" s="55" t="n"/>
      <c r="BB758" s="55" t="n"/>
      <c r="BC758" s="55" t="n"/>
    </row>
    <row r="759" ht="11.4" customHeight="1">
      <c r="A759" s="55" t="n"/>
      <c r="B759" s="483" t="n"/>
      <c r="C759" s="55" t="n"/>
      <c r="D759" s="55" t="n"/>
      <c r="E759" s="55" t="n"/>
      <c r="F759" s="55" t="n"/>
      <c r="G759" s="69" t="n"/>
      <c r="H759" s="69" t="n"/>
      <c r="I759" s="55" t="n"/>
      <c r="J759" s="55" t="n"/>
      <c r="K759" s="55" t="n"/>
      <c r="L759" s="55">
        <f>J759-K759</f>
        <v/>
      </c>
      <c r="M759" s="55" t="n"/>
      <c r="N759" s="55">
        <f>P759+Q759+R759+S759</f>
        <v/>
      </c>
      <c r="O759" s="57">
        <f>Q759+V759+Y759+AB759+AE759+AH759+AK759+AN759+AQ759+AT759+AW759+AZ759+BC759</f>
        <v/>
      </c>
      <c r="P759" s="58" t="n"/>
      <c r="Q759" s="59">
        <f>L759-S759-R759-P759</f>
        <v/>
      </c>
      <c r="R759" s="60" t="n"/>
      <c r="S759" s="61" t="n"/>
      <c r="T759" s="55" t="n"/>
      <c r="U759" s="55" t="n"/>
      <c r="V759" s="55" t="n"/>
      <c r="W759" s="55" t="n"/>
      <c r="X759" s="55" t="n"/>
      <c r="Y759" s="55" t="n"/>
      <c r="Z759" s="55" t="n"/>
      <c r="AA759" s="55" t="n"/>
      <c r="AB759" s="55" t="n"/>
      <c r="AC759" s="55" t="n"/>
      <c r="AD759" s="55" t="n"/>
      <c r="AE759" s="55" t="n"/>
      <c r="AF759" s="55" t="n"/>
      <c r="AG759" s="55" t="n"/>
      <c r="AH759" s="55" t="n"/>
      <c r="AI759" s="55" t="n"/>
      <c r="AJ759" s="55" t="n"/>
      <c r="AK759" s="55" t="n"/>
      <c r="AL759" s="55" t="n"/>
      <c r="AM759" s="55" t="n"/>
      <c r="AN759" s="55" t="n"/>
      <c r="AO759" s="55" t="n"/>
      <c r="AP759" s="55" t="n"/>
      <c r="AQ759" s="55" t="n"/>
      <c r="AR759" s="55" t="n"/>
      <c r="AS759" s="55" t="n"/>
      <c r="AT759" s="55" t="n"/>
      <c r="AU759" s="55" t="n"/>
      <c r="AV759" s="55" t="n"/>
      <c r="AW759" s="55" t="n"/>
      <c r="AX759" s="55" t="n"/>
      <c r="AY759" s="55" t="n"/>
      <c r="AZ759" s="55" t="n"/>
      <c r="BA759" s="55" t="n"/>
      <c r="BB759" s="55" t="n"/>
      <c r="BC759" s="55" t="n"/>
    </row>
    <row r="760" ht="11.4" customHeight="1">
      <c r="A760" s="55" t="n"/>
      <c r="B760" s="483" t="n"/>
      <c r="C760" s="55" t="n"/>
      <c r="D760" s="55" t="n"/>
      <c r="E760" s="55" t="n"/>
      <c r="F760" s="55" t="n"/>
      <c r="G760" s="69" t="n"/>
      <c r="H760" s="69" t="n"/>
      <c r="I760" s="55" t="n"/>
      <c r="J760" s="55" t="n"/>
      <c r="K760" s="55" t="n"/>
      <c r="L760" s="55">
        <f>J760-K760</f>
        <v/>
      </c>
      <c r="M760" s="55" t="n"/>
      <c r="N760" s="55">
        <f>P760+Q760+R760+S760</f>
        <v/>
      </c>
      <c r="O760" s="57">
        <f>Q760+V760+Y760+AB760+AE760+AH760+AK760+AN760+AQ760+AT760+AW760+AZ760+BC760</f>
        <v/>
      </c>
      <c r="P760" s="58" t="n"/>
      <c r="Q760" s="59">
        <f>L760-S760-R760-P760</f>
        <v/>
      </c>
      <c r="R760" s="60" t="n"/>
      <c r="S760" s="61" t="n"/>
      <c r="T760" s="55" t="n"/>
      <c r="U760" s="55" t="n"/>
      <c r="V760" s="55" t="n"/>
      <c r="W760" s="55" t="n"/>
      <c r="X760" s="55" t="n"/>
      <c r="Y760" s="55" t="n"/>
      <c r="Z760" s="55" t="n"/>
      <c r="AA760" s="55" t="n"/>
      <c r="AB760" s="55" t="n"/>
      <c r="AC760" s="55" t="n"/>
      <c r="AD760" s="55" t="n"/>
      <c r="AE760" s="55" t="n"/>
      <c r="AF760" s="55" t="n"/>
      <c r="AG760" s="55" t="n"/>
      <c r="AH760" s="55" t="n"/>
      <c r="AI760" s="55" t="n"/>
      <c r="AJ760" s="55" t="n"/>
      <c r="AK760" s="55" t="n"/>
      <c r="AL760" s="55" t="n"/>
      <c r="AM760" s="55" t="n"/>
      <c r="AN760" s="55" t="n"/>
      <c r="AO760" s="55" t="n"/>
      <c r="AP760" s="55" t="n"/>
      <c r="AQ760" s="55" t="n"/>
      <c r="AR760" s="55" t="n"/>
      <c r="AS760" s="55" t="n"/>
      <c r="AT760" s="55" t="n"/>
      <c r="AU760" s="55" t="n"/>
      <c r="AV760" s="55" t="n"/>
      <c r="AW760" s="55" t="n"/>
      <c r="AX760" s="55" t="n"/>
      <c r="AY760" s="55" t="n"/>
      <c r="AZ760" s="55" t="n"/>
      <c r="BA760" s="55" t="n"/>
      <c r="BB760" s="55" t="n"/>
      <c r="BC760" s="55" t="n"/>
    </row>
    <row r="761" ht="11.4" customHeight="1">
      <c r="A761" s="55" t="n"/>
      <c r="B761" s="483" t="n"/>
      <c r="C761" s="55" t="n"/>
      <c r="D761" s="55" t="n"/>
      <c r="E761" s="55" t="n"/>
      <c r="F761" s="55" t="n"/>
      <c r="G761" s="69" t="n"/>
      <c r="H761" s="69" t="n"/>
      <c r="I761" s="55" t="n"/>
      <c r="J761" s="55" t="n"/>
      <c r="K761" s="55" t="n"/>
      <c r="L761" s="55">
        <f>J761-K761</f>
        <v/>
      </c>
      <c r="M761" s="55" t="n"/>
      <c r="N761" s="55">
        <f>P761+Q761+R761+S761</f>
        <v/>
      </c>
      <c r="O761" s="57">
        <f>Q761+V761+Y761+AB761+AE761+AH761+AK761+AN761+AQ761+AT761+AW761+AZ761+BC761</f>
        <v/>
      </c>
      <c r="P761" s="58" t="n"/>
      <c r="Q761" s="59">
        <f>L761-S761-R761-P761</f>
        <v/>
      </c>
      <c r="R761" s="60" t="n"/>
      <c r="S761" s="61" t="n"/>
      <c r="T761" s="55" t="n"/>
      <c r="U761" s="55" t="n"/>
      <c r="V761" s="55" t="n"/>
      <c r="W761" s="55" t="n"/>
      <c r="X761" s="55" t="n"/>
      <c r="Y761" s="55" t="n"/>
      <c r="Z761" s="55" t="n"/>
      <c r="AA761" s="55" t="n"/>
      <c r="AB761" s="55" t="n"/>
      <c r="AC761" s="55" t="n"/>
      <c r="AD761" s="55" t="n"/>
      <c r="AE761" s="55" t="n"/>
      <c r="AF761" s="55" t="n"/>
      <c r="AG761" s="55" t="n"/>
      <c r="AH761" s="55" t="n"/>
      <c r="AI761" s="55" t="n"/>
      <c r="AJ761" s="55" t="n"/>
      <c r="AK761" s="55" t="n"/>
      <c r="AL761" s="55" t="n"/>
      <c r="AM761" s="55" t="n"/>
      <c r="AN761" s="55" t="n"/>
      <c r="AO761" s="55" t="n"/>
      <c r="AP761" s="55" t="n"/>
      <c r="AQ761" s="55" t="n"/>
      <c r="AR761" s="55" t="n"/>
      <c r="AS761" s="55" t="n"/>
      <c r="AT761" s="55" t="n"/>
      <c r="AU761" s="55" t="n"/>
      <c r="AV761" s="55" t="n"/>
      <c r="AW761" s="55" t="n"/>
      <c r="AX761" s="55" t="n"/>
      <c r="AY761" s="55" t="n"/>
      <c r="AZ761" s="55" t="n"/>
      <c r="BA761" s="55" t="n"/>
      <c r="BB761" s="55" t="n"/>
      <c r="BC761" s="55" t="n"/>
    </row>
    <row r="762" ht="11.4" customHeight="1">
      <c r="A762" s="72" t="n"/>
      <c r="B762" s="72" t="n"/>
      <c r="C762" s="72" t="n"/>
      <c r="D762" s="72" t="n"/>
      <c r="E762" s="72" t="n"/>
      <c r="F762" s="72" t="n"/>
      <c r="G762" s="73" t="n"/>
      <c r="H762" s="73" t="n"/>
      <c r="I762" s="72" t="n"/>
      <c r="J762" s="72" t="n"/>
      <c r="K762" s="72" t="n"/>
      <c r="L762" s="72" t="n"/>
      <c r="M762" s="72" t="n"/>
      <c r="N762" s="72" t="n"/>
      <c r="O762" s="72" t="n"/>
      <c r="P762" s="72" t="n"/>
      <c r="Q762" s="72" t="n"/>
      <c r="R762" s="72" t="n"/>
      <c r="S762" s="72" t="n"/>
      <c r="T762" s="72" t="n"/>
      <c r="U762" s="72" t="n"/>
      <c r="V762" s="72" t="n"/>
      <c r="W762" s="72" t="n"/>
      <c r="X762" s="72" t="n"/>
      <c r="Y762" s="72" t="n"/>
      <c r="Z762" s="72" t="n"/>
      <c r="AA762" s="72" t="n"/>
      <c r="AB762" s="72" t="n"/>
      <c r="AC762" s="72" t="n"/>
      <c r="AD762" s="72" t="n"/>
      <c r="AE762" s="72" t="n"/>
      <c r="AF762" s="72" t="n"/>
      <c r="AG762" s="72" t="n"/>
      <c r="AH762" s="72" t="n"/>
      <c r="AI762" s="72" t="n"/>
      <c r="AJ762" s="72" t="n"/>
      <c r="AK762" s="72" t="n"/>
      <c r="AL762" s="72" t="n"/>
      <c r="AM762" s="72" t="n"/>
      <c r="AN762" s="72" t="n"/>
      <c r="AO762" s="72" t="n"/>
      <c r="AP762" s="72" t="n"/>
      <c r="AQ762" s="72" t="n"/>
      <c r="AR762" s="72" t="n"/>
      <c r="AS762" s="72" t="n"/>
      <c r="AT762" s="72" t="n"/>
      <c r="AU762" s="72" t="n"/>
      <c r="AV762" s="72" t="n"/>
      <c r="AW762" s="72" t="n"/>
      <c r="AX762" s="72" t="n"/>
      <c r="AY762" s="72" t="n"/>
      <c r="AZ762" s="72" t="n"/>
      <c r="BA762" s="72" t="n"/>
      <c r="BB762" s="72" t="n"/>
      <c r="BC762" s="72" t="n"/>
    </row>
    <row r="763" ht="11.4" customHeight="1">
      <c r="A763" s="72" t="n"/>
      <c r="B763" s="72" t="n"/>
      <c r="C763" s="72" t="n"/>
      <c r="D763" s="72" t="n"/>
      <c r="E763" s="72" t="n"/>
      <c r="F763" s="72" t="n"/>
      <c r="G763" s="72" t="n"/>
      <c r="H763" s="72" t="n"/>
      <c r="I763" s="72" t="n"/>
      <c r="J763" s="72" t="n"/>
      <c r="K763" s="72" t="n"/>
      <c r="L763" s="72" t="n"/>
      <c r="M763" s="72" t="n"/>
      <c r="N763" s="72" t="n"/>
      <c r="O763" s="72" t="n"/>
      <c r="P763" s="72" t="n"/>
      <c r="Q763" s="72" t="n"/>
      <c r="R763" s="72" t="n"/>
      <c r="S763" s="72" t="n"/>
      <c r="T763" s="72" t="n"/>
      <c r="U763" s="72" t="n"/>
      <c r="V763" s="72" t="n"/>
      <c r="W763" s="72" t="n"/>
      <c r="X763" s="72" t="n"/>
      <c r="Y763" s="72" t="n"/>
      <c r="Z763" s="72" t="n"/>
      <c r="AA763" s="72" t="n"/>
      <c r="AB763" s="72" t="n"/>
      <c r="AC763" s="72" t="n"/>
      <c r="AD763" s="72" t="n"/>
      <c r="AE763" s="72" t="n"/>
      <c r="AF763" s="72" t="n"/>
      <c r="AG763" s="72" t="n"/>
      <c r="AH763" s="72" t="n"/>
      <c r="AI763" s="72" t="n"/>
      <c r="AJ763" s="72" t="n"/>
      <c r="AK763" s="72" t="n"/>
      <c r="AL763" s="72" t="n"/>
      <c r="AM763" s="72" t="n"/>
      <c r="AN763" s="72" t="n"/>
      <c r="AO763" s="72" t="n"/>
      <c r="AP763" s="72" t="n"/>
      <c r="AQ763" s="72" t="n"/>
      <c r="AR763" s="72" t="n"/>
      <c r="AS763" s="72" t="n"/>
      <c r="AT763" s="72" t="n"/>
      <c r="AU763" s="72" t="n"/>
      <c r="AV763" s="72" t="n"/>
      <c r="AW763" s="72" t="n"/>
      <c r="AX763" s="72" t="n"/>
      <c r="AY763" s="72" t="n"/>
      <c r="AZ763" s="72" t="n"/>
      <c r="BA763" s="72" t="n"/>
      <c r="BB763" s="72" t="n"/>
      <c r="BC763" s="72" t="n"/>
    </row>
    <row r="764" ht="11.4" customHeight="1">
      <c r="A764" s="72" t="n"/>
      <c r="B764" s="72" t="n"/>
      <c r="C764" s="72" t="n"/>
      <c r="D764" s="72" t="n"/>
      <c r="E764" s="72" t="n"/>
      <c r="F764" s="72" t="n"/>
      <c r="G764" s="72" t="n"/>
      <c r="H764" s="72" t="n"/>
      <c r="I764" s="72" t="n"/>
      <c r="J764" s="72" t="n"/>
      <c r="K764" s="72" t="n"/>
      <c r="L764" s="72" t="n"/>
      <c r="M764" s="72" t="n"/>
      <c r="N764" s="72" t="n"/>
      <c r="O764" s="72" t="n"/>
      <c r="P764" s="72" t="n"/>
      <c r="Q764" s="72" t="n"/>
      <c r="R764" s="72" t="n"/>
      <c r="S764" s="72" t="n"/>
      <c r="T764" s="72" t="n"/>
      <c r="U764" s="72" t="n"/>
      <c r="V764" s="72" t="n"/>
      <c r="W764" s="72" t="n"/>
      <c r="X764" s="72" t="n"/>
      <c r="Y764" s="72" t="n"/>
      <c r="Z764" s="72" t="n"/>
      <c r="AA764" s="72" t="n"/>
      <c r="AB764" s="72" t="n"/>
      <c r="AC764" s="72" t="n"/>
      <c r="AD764" s="72" t="n"/>
      <c r="AE764" s="72" t="n"/>
      <c r="AF764" s="72" t="n"/>
      <c r="AG764" s="72" t="n"/>
      <c r="AH764" s="72" t="n"/>
      <c r="AI764" s="72" t="n"/>
      <c r="AJ764" s="72" t="n"/>
      <c r="AK764" s="72" t="n"/>
      <c r="AL764" s="72" t="n"/>
      <c r="AM764" s="72" t="n"/>
      <c r="AN764" s="72" t="n"/>
      <c r="AO764" s="72" t="n"/>
      <c r="AP764" s="72" t="n"/>
      <c r="AQ764" s="72" t="n"/>
      <c r="AR764" s="72" t="n"/>
      <c r="AS764" s="72" t="n"/>
      <c r="AT764" s="72" t="n"/>
      <c r="AU764" s="72" t="n"/>
      <c r="AV764" s="72" t="n"/>
      <c r="AW764" s="72" t="n"/>
      <c r="AX764" s="72" t="n"/>
      <c r="AY764" s="72" t="n"/>
      <c r="AZ764" s="72" t="n"/>
      <c r="BA764" s="72" t="n"/>
      <c r="BB764" s="72" t="n"/>
      <c r="BC764" s="72" t="n"/>
    </row>
    <row r="765" ht="11.4" customHeight="1">
      <c r="A765" s="72" t="n"/>
      <c r="B765" s="72" t="n"/>
      <c r="C765" s="72" t="n"/>
      <c r="D765" s="72" t="n"/>
      <c r="E765" s="72" t="n"/>
      <c r="F765" s="72" t="n"/>
      <c r="G765" s="72" t="n"/>
      <c r="H765" s="72" t="n"/>
      <c r="I765" s="72" t="n"/>
      <c r="J765" s="72" t="n"/>
      <c r="K765" s="72" t="n"/>
      <c r="L765" s="72" t="n"/>
      <c r="M765" s="72" t="n"/>
      <c r="N765" s="72" t="n"/>
      <c r="O765" s="72" t="n"/>
      <c r="P765" s="72" t="n"/>
      <c r="Q765" s="72" t="n"/>
      <c r="R765" s="72" t="n"/>
      <c r="S765" s="72" t="n"/>
      <c r="T765" s="72" t="n"/>
      <c r="U765" s="72" t="n"/>
      <c r="V765" s="72" t="n"/>
      <c r="W765" s="72" t="n"/>
      <c r="X765" s="72" t="n"/>
      <c r="Y765" s="72" t="n"/>
      <c r="Z765" s="72" t="n"/>
      <c r="AA765" s="72" t="n"/>
      <c r="AB765" s="72" t="n"/>
      <c r="AC765" s="72" t="n"/>
      <c r="AD765" s="72" t="n"/>
      <c r="AE765" s="72" t="n"/>
      <c r="AF765" s="72" t="n"/>
      <c r="AG765" s="72" t="n"/>
      <c r="AH765" s="72" t="n"/>
      <c r="AI765" s="72" t="n"/>
      <c r="AJ765" s="72" t="n"/>
      <c r="AK765" s="72" t="n"/>
      <c r="AL765" s="72" t="n"/>
      <c r="AM765" s="72" t="n"/>
      <c r="AN765" s="72" t="n"/>
      <c r="AO765" s="72" t="n"/>
      <c r="AP765" s="72" t="n"/>
      <c r="AQ765" s="72" t="n"/>
      <c r="AR765" s="72" t="n"/>
      <c r="AS765" s="72" t="n"/>
      <c r="AT765" s="72" t="n"/>
      <c r="AU765" s="72" t="n"/>
      <c r="AV765" s="72" t="n"/>
      <c r="AW765" s="72" t="n"/>
      <c r="AX765" s="72" t="n"/>
      <c r="AY765" s="72" t="n"/>
      <c r="AZ765" s="72" t="n"/>
      <c r="BA765" s="72" t="n"/>
      <c r="BB765" s="72" t="n"/>
      <c r="BC765" s="72" t="n"/>
    </row>
    <row r="766" ht="11.4" customHeight="1">
      <c r="A766" s="72" t="n"/>
      <c r="B766" s="72" t="n"/>
      <c r="C766" s="72" t="n"/>
      <c r="D766" s="72" t="n"/>
      <c r="E766" s="72" t="n"/>
      <c r="F766" s="72" t="n"/>
      <c r="G766" s="72" t="n"/>
      <c r="H766" s="72" t="n"/>
      <c r="I766" s="72" t="n"/>
      <c r="J766" s="72" t="n"/>
      <c r="K766" s="72" t="n"/>
      <c r="L766" s="72" t="n"/>
      <c r="M766" s="72" t="n"/>
      <c r="N766" s="72" t="n"/>
      <c r="O766" s="72" t="n"/>
      <c r="P766" s="72" t="n"/>
      <c r="Q766" s="72" t="n"/>
      <c r="R766" s="72" t="n"/>
      <c r="S766" s="72" t="n"/>
      <c r="T766" s="72" t="n"/>
      <c r="U766" s="72" t="n"/>
      <c r="V766" s="72" t="n"/>
      <c r="W766" s="72" t="n"/>
      <c r="X766" s="72" t="n"/>
      <c r="Y766" s="72" t="n"/>
      <c r="Z766" s="72" t="n"/>
      <c r="AA766" s="72" t="n"/>
      <c r="AB766" s="72" t="n"/>
      <c r="AC766" s="72" t="n"/>
      <c r="AD766" s="72" t="n"/>
      <c r="AE766" s="72" t="n"/>
      <c r="AF766" s="72" t="n"/>
      <c r="AG766" s="72" t="n"/>
      <c r="AH766" s="72" t="n"/>
      <c r="AI766" s="72" t="n"/>
      <c r="AJ766" s="72" t="n"/>
      <c r="AK766" s="72" t="n"/>
      <c r="AL766" s="72" t="n"/>
      <c r="AM766" s="72" t="n"/>
      <c r="AN766" s="72" t="n"/>
      <c r="AO766" s="72" t="n"/>
      <c r="AP766" s="72" t="n"/>
      <c r="AQ766" s="72" t="n"/>
      <c r="AR766" s="72" t="n"/>
      <c r="AS766" s="72" t="n"/>
      <c r="AT766" s="72" t="n"/>
      <c r="AU766" s="72" t="n"/>
      <c r="AV766" s="72" t="n"/>
      <c r="AW766" s="72" t="n"/>
      <c r="AX766" s="72" t="n"/>
      <c r="AY766" s="72" t="n"/>
      <c r="AZ766" s="72" t="n"/>
      <c r="BA766" s="72" t="n"/>
      <c r="BB766" s="72" t="n"/>
      <c r="BC766" s="72" t="n"/>
    </row>
    <row r="767" ht="11.4" customHeight="1">
      <c r="A767" s="72" t="n"/>
      <c r="B767" s="72" t="n"/>
      <c r="C767" s="72" t="n"/>
      <c r="D767" s="72" t="n"/>
      <c r="E767" s="72" t="n"/>
      <c r="F767" s="72" t="n"/>
      <c r="G767" s="72" t="n"/>
      <c r="H767" s="72" t="n"/>
      <c r="I767" s="72" t="n"/>
      <c r="J767" s="72" t="n"/>
      <c r="K767" s="72" t="n"/>
      <c r="L767" s="72" t="n"/>
      <c r="M767" s="72" t="n"/>
      <c r="N767" s="72" t="n"/>
      <c r="O767" s="72" t="n"/>
      <c r="P767" s="72" t="n"/>
      <c r="Q767" s="72" t="n"/>
      <c r="R767" s="72" t="n"/>
      <c r="S767" s="72" t="n"/>
      <c r="T767" s="72" t="n"/>
      <c r="U767" s="72" t="n"/>
      <c r="V767" s="72" t="n"/>
      <c r="W767" s="72" t="n"/>
      <c r="X767" s="72" t="n"/>
      <c r="Y767" s="72" t="n"/>
      <c r="Z767" s="72" t="n"/>
      <c r="AA767" s="72" t="n"/>
      <c r="AB767" s="72" t="n"/>
      <c r="AC767" s="72" t="n"/>
      <c r="AD767" s="72" t="n"/>
      <c r="AE767" s="72" t="n"/>
      <c r="AF767" s="72" t="n"/>
      <c r="AG767" s="72" t="n"/>
      <c r="AH767" s="72" t="n"/>
      <c r="AI767" s="72" t="n"/>
      <c r="AJ767" s="72" t="n"/>
      <c r="AK767" s="72" t="n"/>
      <c r="AL767" s="72" t="n"/>
      <c r="AM767" s="72" t="n"/>
      <c r="AN767" s="72" t="n"/>
      <c r="AO767" s="72" t="n"/>
      <c r="AP767" s="72" t="n"/>
      <c r="AQ767" s="72" t="n"/>
      <c r="AR767" s="72" t="n"/>
      <c r="AS767" s="72" t="n"/>
      <c r="AT767" s="72" t="n"/>
      <c r="AU767" s="72" t="n"/>
      <c r="AV767" s="72" t="n"/>
      <c r="AW767" s="72" t="n"/>
      <c r="AX767" s="72" t="n"/>
      <c r="AY767" s="72" t="n"/>
      <c r="AZ767" s="72" t="n"/>
      <c r="BA767" s="72" t="n"/>
      <c r="BB767" s="72" t="n"/>
      <c r="BC767" s="72" t="n"/>
    </row>
    <row r="768" ht="11.4" customHeight="1">
      <c r="A768" s="72" t="n"/>
      <c r="B768" s="72" t="n"/>
      <c r="C768" s="72" t="n"/>
      <c r="D768" s="72" t="n"/>
      <c r="E768" s="72" t="n"/>
      <c r="F768" s="72" t="n"/>
      <c r="G768" s="72" t="n"/>
      <c r="H768" s="72" t="n"/>
      <c r="I768" s="72" t="n"/>
      <c r="J768" s="72" t="n"/>
      <c r="K768" s="72" t="n"/>
      <c r="L768" s="72" t="n"/>
      <c r="M768" s="72" t="n"/>
      <c r="N768" s="72" t="n"/>
      <c r="O768" s="72" t="n"/>
      <c r="P768" s="72" t="n"/>
      <c r="Q768" s="72" t="n"/>
      <c r="R768" s="72" t="n"/>
      <c r="S768" s="72" t="n"/>
      <c r="T768" s="72" t="n"/>
      <c r="U768" s="72" t="n"/>
      <c r="V768" s="72" t="n"/>
      <c r="W768" s="72" t="n"/>
      <c r="X768" s="72" t="n"/>
      <c r="Y768" s="72" t="n"/>
      <c r="Z768" s="72" t="n"/>
      <c r="AA768" s="72" t="n"/>
      <c r="AB768" s="72" t="n"/>
      <c r="AC768" s="72" t="n"/>
      <c r="AD768" s="72" t="n"/>
      <c r="AE768" s="72" t="n"/>
      <c r="AF768" s="72" t="n"/>
      <c r="AG768" s="72" t="n"/>
      <c r="AH768" s="72" t="n"/>
      <c r="AI768" s="72" t="n"/>
      <c r="AJ768" s="72" t="n"/>
      <c r="AK768" s="72" t="n"/>
      <c r="AL768" s="72" t="n"/>
      <c r="AM768" s="72" t="n"/>
      <c r="AN768" s="72" t="n"/>
      <c r="AO768" s="72" t="n"/>
      <c r="AP768" s="72" t="n"/>
      <c r="AQ768" s="72" t="n"/>
      <c r="AR768" s="72" t="n"/>
      <c r="AS768" s="72" t="n"/>
      <c r="AT768" s="72" t="n"/>
      <c r="AU768" s="72" t="n"/>
      <c r="AV768" s="72" t="n"/>
      <c r="AW768" s="72" t="n"/>
      <c r="AX768" s="72" t="n"/>
      <c r="AY768" s="72" t="n"/>
      <c r="AZ768" s="72" t="n"/>
      <c r="BA768" s="72" t="n"/>
      <c r="BB768" s="72" t="n"/>
      <c r="BC768" s="72" t="n"/>
    </row>
    <row r="769" ht="11.4" customHeight="1">
      <c r="A769" s="72" t="n"/>
      <c r="B769" s="72" t="n"/>
      <c r="C769" s="72" t="n"/>
      <c r="D769" s="72" t="n"/>
      <c r="E769" s="72" t="n"/>
      <c r="F769" s="72" t="n"/>
      <c r="G769" s="72" t="n"/>
      <c r="H769" s="72" t="n"/>
      <c r="I769" s="72" t="n"/>
      <c r="J769" s="72" t="n"/>
      <c r="K769" s="72" t="n"/>
      <c r="L769" s="72" t="n"/>
      <c r="M769" s="72" t="n"/>
      <c r="N769" s="72" t="n"/>
      <c r="O769" s="72" t="n"/>
      <c r="P769" s="72" t="n"/>
      <c r="Q769" s="72" t="n"/>
      <c r="R769" s="72" t="n"/>
      <c r="S769" s="72" t="n"/>
      <c r="T769" s="72" t="n"/>
      <c r="U769" s="72" t="n"/>
      <c r="V769" s="72" t="n"/>
      <c r="W769" s="72" t="n"/>
      <c r="X769" s="72" t="n"/>
      <c r="Y769" s="72" t="n"/>
      <c r="Z769" s="72" t="n"/>
      <c r="AA769" s="72" t="n"/>
      <c r="AB769" s="72" t="n"/>
      <c r="AC769" s="72" t="n"/>
      <c r="AD769" s="72" t="n"/>
      <c r="AE769" s="72" t="n"/>
      <c r="AF769" s="72" t="n"/>
      <c r="AG769" s="72" t="n"/>
      <c r="AH769" s="72" t="n"/>
      <c r="AI769" s="72" t="n"/>
      <c r="AJ769" s="72" t="n"/>
      <c r="AK769" s="72" t="n"/>
      <c r="AL769" s="72" t="n"/>
      <c r="AM769" s="72" t="n"/>
      <c r="AN769" s="72" t="n"/>
      <c r="AO769" s="72" t="n"/>
      <c r="AP769" s="72" t="n"/>
      <c r="AQ769" s="72" t="n"/>
      <c r="AR769" s="72" t="n"/>
      <c r="AS769" s="72" t="n"/>
      <c r="AT769" s="72" t="n"/>
      <c r="AU769" s="72" t="n"/>
      <c r="AV769" s="72" t="n"/>
      <c r="AW769" s="72" t="n"/>
      <c r="AX769" s="72" t="n"/>
      <c r="AY769" s="72" t="n"/>
      <c r="AZ769" s="72" t="n"/>
      <c r="BA769" s="72" t="n"/>
      <c r="BB769" s="72" t="n"/>
      <c r="BC769" s="72" t="n"/>
    </row>
    <row r="770" ht="11.4" customHeight="1">
      <c r="A770" s="72" t="n"/>
      <c r="B770" s="72" t="n"/>
      <c r="C770" s="72" t="n"/>
      <c r="D770" s="72" t="n"/>
      <c r="E770" s="72" t="n"/>
      <c r="F770" s="72" t="n"/>
      <c r="G770" s="72" t="n"/>
      <c r="H770" s="72" t="n"/>
      <c r="I770" s="72" t="n"/>
      <c r="J770" s="72" t="n"/>
      <c r="K770" s="72" t="n"/>
      <c r="L770" s="72" t="n"/>
      <c r="M770" s="72" t="n"/>
      <c r="N770" s="72" t="n"/>
      <c r="O770" s="72" t="n"/>
      <c r="P770" s="72" t="n"/>
      <c r="Q770" s="72" t="n"/>
      <c r="R770" s="72" t="n"/>
      <c r="S770" s="72" t="n"/>
      <c r="T770" s="72" t="n"/>
      <c r="U770" s="72" t="n"/>
      <c r="V770" s="72" t="n"/>
      <c r="W770" s="72" t="n"/>
      <c r="X770" s="72" t="n"/>
      <c r="Y770" s="72" t="n"/>
      <c r="Z770" s="72" t="n"/>
      <c r="AA770" s="72" t="n"/>
      <c r="AB770" s="72" t="n"/>
      <c r="AC770" s="72" t="n"/>
      <c r="AD770" s="72" t="n"/>
      <c r="AE770" s="72" t="n"/>
      <c r="AF770" s="72" t="n"/>
      <c r="AG770" s="72" t="n"/>
      <c r="AH770" s="72" t="n"/>
      <c r="AI770" s="72" t="n"/>
      <c r="AJ770" s="72" t="n"/>
      <c r="AK770" s="72" t="n"/>
      <c r="AL770" s="72" t="n"/>
      <c r="AM770" s="72" t="n"/>
      <c r="AN770" s="72" t="n"/>
      <c r="AO770" s="72" t="n"/>
      <c r="AP770" s="72" t="n"/>
      <c r="AQ770" s="72" t="n"/>
      <c r="AR770" s="72" t="n"/>
      <c r="AS770" s="72" t="n"/>
      <c r="AT770" s="72" t="n"/>
      <c r="AU770" s="72" t="n"/>
      <c r="AV770" s="72" t="n"/>
      <c r="AW770" s="72" t="n"/>
      <c r="AX770" s="72" t="n"/>
      <c r="AY770" s="72" t="n"/>
      <c r="AZ770" s="72" t="n"/>
      <c r="BA770" s="72" t="n"/>
      <c r="BB770" s="72" t="n"/>
      <c r="BC770" s="72" t="n"/>
    </row>
    <row r="771" ht="11.4" customHeight="1">
      <c r="A771" s="72" t="n"/>
      <c r="B771" s="72" t="n"/>
      <c r="C771" s="72" t="n"/>
      <c r="D771" s="72" t="n"/>
      <c r="E771" s="72" t="n"/>
      <c r="F771" s="72" t="n"/>
      <c r="G771" s="72" t="n"/>
      <c r="H771" s="72" t="n"/>
      <c r="I771" s="72" t="n"/>
      <c r="J771" s="72" t="n"/>
      <c r="K771" s="72" t="n"/>
      <c r="L771" s="72" t="n"/>
      <c r="M771" s="72" t="n"/>
      <c r="N771" s="72" t="n"/>
      <c r="O771" s="72" t="n"/>
      <c r="P771" s="72" t="n"/>
      <c r="Q771" s="72" t="n"/>
      <c r="R771" s="72" t="n"/>
      <c r="S771" s="72" t="n"/>
      <c r="T771" s="72" t="n"/>
      <c r="U771" s="72" t="n"/>
      <c r="V771" s="72" t="n"/>
      <c r="W771" s="72" t="n"/>
      <c r="X771" s="72" t="n"/>
      <c r="Y771" s="72" t="n"/>
      <c r="Z771" s="72" t="n"/>
      <c r="AA771" s="72" t="n"/>
      <c r="AB771" s="72" t="n"/>
      <c r="AC771" s="72" t="n"/>
      <c r="AD771" s="72" t="n"/>
      <c r="AE771" s="72" t="n"/>
      <c r="AF771" s="72" t="n"/>
      <c r="AG771" s="72" t="n"/>
      <c r="AH771" s="72" t="n"/>
      <c r="AI771" s="72" t="n"/>
      <c r="AJ771" s="72" t="n"/>
      <c r="AK771" s="72" t="n"/>
      <c r="AL771" s="72" t="n"/>
      <c r="AM771" s="72" t="n"/>
      <c r="AN771" s="72" t="n"/>
      <c r="AO771" s="72" t="n"/>
      <c r="AP771" s="72" t="n"/>
      <c r="AQ771" s="72" t="n"/>
      <c r="AR771" s="72" t="n"/>
      <c r="AS771" s="72" t="n"/>
      <c r="AT771" s="72" t="n"/>
      <c r="AU771" s="72" t="n"/>
      <c r="AV771" s="72" t="n"/>
      <c r="AW771" s="72" t="n"/>
      <c r="AX771" s="72" t="n"/>
      <c r="AY771" s="72" t="n"/>
      <c r="AZ771" s="72" t="n"/>
      <c r="BA771" s="72" t="n"/>
      <c r="BB771" s="72" t="n"/>
      <c r="BC771" s="72" t="n"/>
    </row>
    <row r="772" ht="11.4" customHeight="1">
      <c r="A772" s="72" t="n"/>
      <c r="B772" s="72" t="n"/>
      <c r="C772" s="72" t="n"/>
      <c r="D772" s="72" t="n"/>
      <c r="E772" s="72" t="n"/>
      <c r="F772" s="72" t="n"/>
      <c r="G772" s="72" t="n"/>
      <c r="H772" s="72" t="n"/>
      <c r="I772" s="72" t="n"/>
      <c r="J772" s="72" t="n"/>
      <c r="K772" s="72" t="n"/>
      <c r="L772" s="72" t="n"/>
      <c r="M772" s="72" t="n"/>
      <c r="N772" s="72" t="n"/>
      <c r="O772" s="72" t="n"/>
      <c r="P772" s="72" t="n"/>
      <c r="Q772" s="72" t="n"/>
      <c r="R772" s="72" t="n"/>
      <c r="S772" s="72" t="n"/>
      <c r="T772" s="72" t="n"/>
      <c r="U772" s="72" t="n"/>
      <c r="V772" s="72" t="n"/>
      <c r="W772" s="72" t="n"/>
      <c r="X772" s="72" t="n"/>
      <c r="Y772" s="72" t="n"/>
      <c r="Z772" s="72" t="n"/>
      <c r="AA772" s="72" t="n"/>
      <c r="AB772" s="72" t="n"/>
      <c r="AC772" s="72" t="n"/>
      <c r="AD772" s="72" t="n"/>
      <c r="AE772" s="72" t="n"/>
      <c r="AF772" s="72" t="n"/>
      <c r="AG772" s="72" t="n"/>
      <c r="AH772" s="72" t="n"/>
      <c r="AI772" s="72" t="n"/>
      <c r="AJ772" s="72" t="n"/>
      <c r="AK772" s="72" t="n"/>
      <c r="AL772" s="72" t="n"/>
      <c r="AM772" s="72" t="n"/>
      <c r="AN772" s="72" t="n"/>
      <c r="AO772" s="72" t="n"/>
      <c r="AP772" s="72" t="n"/>
      <c r="AQ772" s="72" t="n"/>
      <c r="AR772" s="72" t="n"/>
      <c r="AS772" s="72" t="n"/>
      <c r="AT772" s="72" t="n"/>
      <c r="AU772" s="72" t="n"/>
      <c r="AV772" s="72" t="n"/>
      <c r="AW772" s="72" t="n"/>
      <c r="AX772" s="72" t="n"/>
      <c r="AY772" s="72" t="n"/>
      <c r="AZ772" s="72" t="n"/>
      <c r="BA772" s="72" t="n"/>
      <c r="BB772" s="72" t="n"/>
      <c r="BC772" s="72" t="n"/>
    </row>
    <row r="773" ht="11.4" customHeight="1">
      <c r="A773" s="72" t="n"/>
      <c r="B773" s="72" t="n"/>
      <c r="C773" s="72" t="n"/>
      <c r="D773" s="72" t="n"/>
      <c r="E773" s="72" t="n"/>
      <c r="F773" s="72" t="n"/>
      <c r="G773" s="72" t="n"/>
      <c r="H773" s="72" t="n"/>
      <c r="I773" s="72" t="n"/>
      <c r="J773" s="72" t="n"/>
      <c r="K773" s="72" t="n"/>
      <c r="L773" s="72" t="n"/>
      <c r="M773" s="72" t="n"/>
      <c r="N773" s="72" t="n"/>
      <c r="O773" s="72" t="n"/>
      <c r="P773" s="72" t="n"/>
      <c r="Q773" s="72" t="n"/>
      <c r="R773" s="72" t="n"/>
      <c r="S773" s="72" t="n"/>
      <c r="T773" s="72" t="n"/>
      <c r="U773" s="72" t="n"/>
      <c r="V773" s="72" t="n"/>
      <c r="W773" s="72" t="inlineStr">
        <is>
          <t> </t>
        </is>
      </c>
      <c r="X773" s="72" t="n"/>
      <c r="Y773" s="72" t="n"/>
      <c r="Z773" s="72" t="n"/>
      <c r="AA773" s="72" t="n"/>
      <c r="AB773" s="72" t="n"/>
      <c r="AC773" s="72" t="n"/>
      <c r="AD773" s="72" t="n"/>
      <c r="AE773" s="72" t="n"/>
      <c r="AF773" s="72" t="n"/>
      <c r="AG773" s="72" t="n"/>
      <c r="AH773" s="72" t="n"/>
      <c r="AI773" s="72" t="n"/>
      <c r="AJ773" s="72" t="n"/>
      <c r="AK773" s="72" t="n"/>
      <c r="AL773" s="72" t="n"/>
      <c r="AM773" s="72" t="n"/>
      <c r="AN773" s="72" t="n"/>
      <c r="AO773" s="72" t="n"/>
      <c r="AP773" s="72" t="n"/>
      <c r="AQ773" s="72" t="n"/>
      <c r="AR773" s="72" t="n"/>
      <c r="AS773" s="72" t="n"/>
      <c r="AT773" s="72" t="n"/>
      <c r="AU773" s="72" t="n"/>
      <c r="AV773" s="72" t="n"/>
      <c r="AW773" s="72" t="n"/>
      <c r="AX773" s="72" t="n"/>
      <c r="AY773" s="72" t="n"/>
      <c r="AZ773" s="72" t="n"/>
      <c r="BA773" s="72" t="n"/>
      <c r="BB773" s="72" t="n"/>
      <c r="BC773" s="72" t="n"/>
    </row>
    <row r="774" ht="11.4" customHeight="1">
      <c r="A774" s="72" t="n"/>
      <c r="B774" s="72" t="n"/>
      <c r="C774" s="72" t="n"/>
      <c r="D774" s="72" t="n"/>
      <c r="E774" s="72" t="n"/>
      <c r="F774" s="72" t="n"/>
      <c r="G774" s="72" t="n"/>
      <c r="H774" s="72" t="n"/>
      <c r="I774" s="72" t="n"/>
      <c r="J774" s="72" t="n"/>
      <c r="K774" s="72" t="n"/>
      <c r="L774" s="72" t="n"/>
      <c r="M774" s="72" t="n"/>
      <c r="N774" s="72" t="n"/>
      <c r="O774" s="72" t="n"/>
      <c r="P774" s="72" t="n"/>
      <c r="Q774" s="72" t="n"/>
      <c r="R774" s="72" t="n"/>
      <c r="S774" s="72" t="n"/>
      <c r="T774" s="72" t="n"/>
      <c r="U774" s="72" t="n"/>
      <c r="V774" s="72" t="n"/>
      <c r="W774" s="72" t="n"/>
      <c r="X774" s="72" t="n"/>
      <c r="Y774" s="72" t="n"/>
      <c r="Z774" s="72" t="n"/>
      <c r="AA774" s="72" t="n"/>
      <c r="AB774" s="72" t="n"/>
      <c r="AC774" s="72" t="n"/>
      <c r="AD774" s="72" t="n"/>
      <c r="AE774" s="72" t="n"/>
      <c r="AF774" s="72" t="n"/>
      <c r="AG774" s="72" t="n"/>
      <c r="AH774" s="72" t="n"/>
      <c r="AI774" s="72" t="n"/>
      <c r="AJ774" s="72" t="n"/>
      <c r="AK774" s="72" t="n"/>
      <c r="AL774" s="72" t="n"/>
      <c r="AM774" s="72" t="n"/>
      <c r="AN774" s="72" t="n"/>
      <c r="AO774" s="72" t="n"/>
      <c r="AP774" s="72" t="n"/>
      <c r="AQ774" s="72" t="n"/>
      <c r="AR774" s="72" t="n"/>
      <c r="AS774" s="72" t="n"/>
      <c r="AT774" s="72" t="n"/>
      <c r="AU774" s="72" t="n"/>
      <c r="AV774" s="72" t="n"/>
      <c r="AW774" s="72" t="n"/>
      <c r="AX774" s="72" t="n"/>
      <c r="AY774" s="72" t="n"/>
      <c r="AZ774" s="72" t="n"/>
      <c r="BA774" s="72" t="n"/>
      <c r="BB774" s="72" t="n"/>
      <c r="BC774" s="72" t="n"/>
    </row>
    <row r="775" ht="11.4" customHeight="1">
      <c r="A775" s="72" t="n"/>
      <c r="B775" s="72" t="n"/>
      <c r="C775" s="72" t="n"/>
      <c r="D775" s="72" t="n"/>
      <c r="E775" s="72" t="n"/>
      <c r="F775" s="72" t="n"/>
      <c r="G775" s="72" t="n"/>
      <c r="H775" s="72" t="n"/>
      <c r="I775" s="72" t="n"/>
      <c r="J775" s="72" t="n"/>
      <c r="K775" s="72" t="n"/>
      <c r="L775" s="72" t="n"/>
      <c r="M775" s="72" t="n"/>
      <c r="N775" s="72" t="n"/>
      <c r="O775" s="72" t="n"/>
      <c r="P775" s="72" t="n"/>
      <c r="Q775" s="72" t="n"/>
      <c r="R775" s="72" t="n"/>
      <c r="S775" s="72" t="n"/>
      <c r="T775" s="72" t="n"/>
      <c r="U775" s="72" t="n"/>
      <c r="V775" s="72" t="n"/>
      <c r="W775" s="72" t="n"/>
      <c r="X775" s="72" t="n"/>
      <c r="Y775" s="72" t="n"/>
      <c r="Z775" s="72" t="n"/>
      <c r="AA775" s="72" t="n"/>
      <c r="AB775" s="72" t="n"/>
      <c r="AC775" s="72" t="n"/>
      <c r="AD775" s="72" t="n"/>
      <c r="AE775" s="72" t="n"/>
      <c r="AF775" s="72" t="n"/>
      <c r="AG775" s="72" t="n"/>
      <c r="AH775" s="72" t="n"/>
      <c r="AI775" s="72" t="n"/>
      <c r="AJ775" s="72" t="n"/>
      <c r="AK775" s="72" t="n"/>
      <c r="AL775" s="72" t="n"/>
      <c r="AM775" s="72" t="n"/>
      <c r="AN775" s="72" t="n"/>
      <c r="AO775" s="72" t="n"/>
      <c r="AP775" s="72" t="n"/>
      <c r="AQ775" s="72" t="n"/>
      <c r="AR775" s="72" t="n"/>
      <c r="AS775" s="72" t="n"/>
      <c r="AT775" s="72" t="n"/>
      <c r="AU775" s="72" t="n"/>
      <c r="AV775" s="72" t="n"/>
      <c r="AW775" s="72" t="n"/>
      <c r="AX775" s="72" t="n"/>
      <c r="AY775" s="72" t="n"/>
      <c r="AZ775" s="72" t="n"/>
      <c r="BA775" s="72" t="n"/>
      <c r="BB775" s="72" t="n"/>
      <c r="BC775" s="72" t="n"/>
    </row>
    <row r="776" ht="11.4" customHeight="1">
      <c r="A776" s="72" t="n"/>
      <c r="B776" s="72" t="n"/>
      <c r="C776" s="72" t="n"/>
      <c r="D776" s="72" t="n"/>
      <c r="E776" s="72" t="n"/>
      <c r="F776" s="72" t="n"/>
      <c r="G776" s="72" t="n"/>
      <c r="H776" s="72" t="n"/>
      <c r="I776" s="72" t="n"/>
      <c r="J776" s="72" t="n"/>
      <c r="K776" s="72" t="n"/>
      <c r="L776" s="72" t="n"/>
      <c r="M776" s="72" t="n"/>
      <c r="N776" s="72" t="n"/>
      <c r="O776" s="72" t="n"/>
      <c r="P776" s="72" t="n"/>
      <c r="Q776" s="72" t="n"/>
      <c r="R776" s="72" t="n"/>
      <c r="S776" s="72" t="n"/>
      <c r="T776" s="72" t="n"/>
      <c r="U776" s="72" t="n"/>
      <c r="V776" s="72" t="n"/>
      <c r="W776" s="72" t="n"/>
      <c r="X776" s="72" t="n"/>
      <c r="Y776" s="72" t="n"/>
      <c r="Z776" s="72" t="n"/>
      <c r="AA776" s="72" t="n"/>
      <c r="AB776" s="72" t="n"/>
      <c r="AC776" s="72" t="n"/>
      <c r="AD776" s="72" t="n"/>
      <c r="AE776" s="72" t="n"/>
      <c r="AF776" s="72" t="n"/>
      <c r="AG776" s="72" t="n"/>
      <c r="AH776" s="72" t="n"/>
      <c r="AI776" s="72" t="n"/>
      <c r="AJ776" s="72" t="n"/>
      <c r="AK776" s="72" t="n"/>
      <c r="AL776" s="72" t="n"/>
      <c r="AM776" s="72" t="n"/>
      <c r="AN776" s="72" t="n"/>
      <c r="AO776" s="72" t="n"/>
      <c r="AP776" s="72" t="n"/>
      <c r="AQ776" s="72" t="n"/>
      <c r="AR776" s="72" t="n"/>
      <c r="AS776" s="72" t="n"/>
      <c r="AT776" s="72" t="n"/>
      <c r="AU776" s="72" t="n"/>
      <c r="AV776" s="72" t="n"/>
      <c r="AW776" s="72" t="n"/>
      <c r="AX776" s="72" t="n"/>
      <c r="AY776" s="72" t="n"/>
      <c r="AZ776" s="72" t="n"/>
      <c r="BA776" s="72" t="n"/>
      <c r="BB776" s="72" t="n"/>
      <c r="BC776" s="72" t="n"/>
    </row>
    <row r="777" ht="11.4" customHeight="1">
      <c r="A777" s="72" t="n"/>
      <c r="B777" s="72" t="n"/>
      <c r="C777" s="72" t="n"/>
      <c r="D777" s="72" t="n"/>
      <c r="E777" s="72" t="n"/>
      <c r="F777" s="72" t="n"/>
      <c r="G777" s="72" t="n"/>
      <c r="H777" s="72" t="n"/>
      <c r="I777" s="72" t="n"/>
      <c r="J777" s="72" t="n"/>
      <c r="K777" s="72" t="n"/>
      <c r="L777" s="72" t="n"/>
      <c r="M777" s="72" t="n"/>
      <c r="N777" s="72" t="n"/>
      <c r="O777" s="72" t="n"/>
      <c r="P777" s="72" t="n"/>
      <c r="Q777" s="72" t="n"/>
      <c r="R777" s="72" t="n"/>
      <c r="S777" s="72" t="n"/>
      <c r="T777" s="72" t="n"/>
      <c r="U777" s="72" t="n"/>
      <c r="V777" s="72" t="n"/>
      <c r="W777" s="72" t="n"/>
      <c r="X777" s="72" t="n"/>
      <c r="Y777" s="72" t="n"/>
      <c r="Z777" s="72" t="n"/>
      <c r="AA777" s="72" t="n"/>
      <c r="AB777" s="72" t="n"/>
      <c r="AC777" s="72" t="n"/>
      <c r="AD777" s="72" t="n"/>
      <c r="AE777" s="72" t="n"/>
      <c r="AF777" s="72" t="n"/>
      <c r="AG777" s="72" t="n"/>
      <c r="AH777" s="72" t="n"/>
      <c r="AI777" s="72" t="n"/>
      <c r="AJ777" s="72" t="n"/>
      <c r="AK777" s="72" t="n"/>
      <c r="AL777" s="72" t="n"/>
      <c r="AM777" s="72" t="n"/>
      <c r="AN777" s="72" t="n"/>
      <c r="AO777" s="72" t="n"/>
      <c r="AP777" s="72" t="n"/>
      <c r="AQ777" s="72" t="n"/>
      <c r="AR777" s="72" t="n"/>
      <c r="AS777" s="72" t="n"/>
      <c r="AT777" s="72" t="n"/>
      <c r="AU777" s="72" t="n"/>
      <c r="AV777" s="72" t="n"/>
      <c r="AW777" s="72" t="n"/>
      <c r="AX777" s="72" t="n"/>
      <c r="AY777" s="72" t="n"/>
      <c r="AZ777" s="72" t="n"/>
      <c r="BA777" s="72" t="n"/>
      <c r="BB777" s="72" t="n"/>
      <c r="BC777" s="72" t="n"/>
    </row>
    <row r="778" ht="11.4" customHeight="1">
      <c r="A778" s="72" t="n"/>
      <c r="B778" s="72" t="n"/>
      <c r="C778" s="72" t="n"/>
      <c r="D778" s="72" t="n"/>
      <c r="E778" s="72" t="n"/>
      <c r="F778" s="72" t="n"/>
      <c r="G778" s="72" t="n"/>
      <c r="H778" s="72" t="n"/>
      <c r="I778" s="72" t="n"/>
      <c r="J778" s="72" t="n"/>
      <c r="K778" s="72" t="n"/>
      <c r="L778" s="72" t="n"/>
      <c r="M778" s="72" t="n"/>
      <c r="N778" s="72" t="n"/>
      <c r="O778" s="72" t="n"/>
      <c r="P778" s="72" t="n"/>
      <c r="Q778" s="72" t="n"/>
      <c r="R778" s="72" t="n"/>
      <c r="S778" s="72" t="n"/>
      <c r="T778" s="72" t="n"/>
      <c r="U778" s="72" t="n"/>
      <c r="V778" s="72" t="n"/>
      <c r="W778" s="72" t="n"/>
      <c r="X778" s="72" t="n"/>
      <c r="Y778" s="72" t="n"/>
      <c r="Z778" s="72" t="n"/>
      <c r="AA778" s="72" t="n"/>
      <c r="AB778" s="72" t="n"/>
      <c r="AC778" s="72" t="n"/>
      <c r="AD778" s="72" t="n"/>
      <c r="AE778" s="72" t="n"/>
      <c r="AF778" s="72" t="n"/>
      <c r="AG778" s="72" t="n"/>
      <c r="AH778" s="72" t="n"/>
      <c r="AI778" s="72" t="n"/>
      <c r="AJ778" s="72" t="n"/>
      <c r="AK778" s="72" t="n"/>
      <c r="AL778" s="72" t="n"/>
      <c r="AM778" s="72" t="n"/>
      <c r="AN778" s="72" t="n"/>
      <c r="AO778" s="72" t="n"/>
      <c r="AP778" s="72" t="n"/>
      <c r="AQ778" s="72" t="n"/>
      <c r="AR778" s="72" t="n"/>
      <c r="AS778" s="72" t="n"/>
      <c r="AT778" s="72" t="n"/>
      <c r="AU778" s="72" t="n"/>
      <c r="AV778" s="72" t="n"/>
      <c r="AW778" s="72" t="n"/>
      <c r="AX778" s="72" t="n"/>
      <c r="AY778" s="72" t="n"/>
      <c r="AZ778" s="72" t="n"/>
      <c r="BA778" s="72" t="n"/>
      <c r="BB778" s="72" t="n"/>
      <c r="BC778" s="72" t="n"/>
    </row>
    <row r="779" ht="11.4" customHeight="1">
      <c r="A779" s="72" t="n"/>
      <c r="B779" s="72" t="n"/>
      <c r="C779" s="72" t="n"/>
      <c r="D779" s="72" t="n"/>
      <c r="E779" s="72" t="n"/>
      <c r="F779" s="72" t="n"/>
      <c r="G779" s="72" t="n"/>
      <c r="H779" s="72" t="n"/>
      <c r="I779" s="72" t="n"/>
      <c r="J779" s="72" t="n"/>
      <c r="K779" s="72" t="n"/>
      <c r="L779" s="72" t="n"/>
      <c r="M779" s="72" t="n"/>
      <c r="N779" s="72" t="n"/>
      <c r="O779" s="72" t="n"/>
      <c r="P779" s="72" t="n"/>
      <c r="Q779" s="72" t="n"/>
      <c r="R779" s="72" t="n"/>
      <c r="S779" s="72" t="n"/>
      <c r="T779" s="72" t="n"/>
      <c r="U779" s="72" t="n"/>
      <c r="V779" s="72" t="n"/>
      <c r="W779" s="72" t="n"/>
      <c r="X779" s="72" t="n"/>
      <c r="Y779" s="72" t="n"/>
      <c r="Z779" s="72" t="n"/>
      <c r="AA779" s="72" t="n"/>
      <c r="AB779" s="72" t="n"/>
      <c r="AC779" s="72" t="n"/>
      <c r="AD779" s="72" t="n"/>
      <c r="AE779" s="72" t="n"/>
      <c r="AF779" s="72" t="n"/>
      <c r="AG779" s="72" t="n"/>
      <c r="AH779" s="72" t="n"/>
      <c r="AI779" s="72" t="n"/>
      <c r="AJ779" s="72" t="n"/>
      <c r="AK779" s="72" t="n"/>
      <c r="AL779" s="72" t="n"/>
      <c r="AM779" s="72" t="n"/>
      <c r="AN779" s="72" t="n"/>
      <c r="AO779" s="72" t="n"/>
      <c r="AP779" s="72" t="n"/>
      <c r="AQ779" s="72" t="n"/>
      <c r="AR779" s="72" t="n"/>
      <c r="AS779" s="72" t="n"/>
      <c r="AT779" s="72" t="n"/>
      <c r="AU779" s="72" t="n"/>
      <c r="AV779" s="72" t="n"/>
      <c r="AW779" s="72" t="n"/>
      <c r="AX779" s="72" t="n"/>
      <c r="AY779" s="72" t="n"/>
      <c r="AZ779" s="72" t="n"/>
      <c r="BA779" s="72" t="n"/>
      <c r="BB779" s="72" t="n"/>
      <c r="BC779" s="72" t="n"/>
    </row>
    <row r="780" ht="11.4" customHeight="1">
      <c r="A780" s="72" t="n"/>
      <c r="B780" s="72" t="n"/>
      <c r="C780" s="72" t="n"/>
      <c r="D780" s="72" t="n"/>
      <c r="E780" s="72" t="n"/>
      <c r="F780" s="72" t="n"/>
      <c r="G780" s="72" t="n"/>
      <c r="H780" s="72" t="n"/>
      <c r="I780" s="72" t="n"/>
      <c r="J780" s="72" t="n"/>
      <c r="K780" s="72" t="n"/>
      <c r="L780" s="72" t="n"/>
      <c r="M780" s="72" t="n"/>
      <c r="N780" s="72" t="n"/>
      <c r="O780" s="72" t="n"/>
      <c r="P780" s="72" t="n"/>
      <c r="Q780" s="72" t="n"/>
      <c r="R780" s="72" t="n"/>
      <c r="S780" s="72" t="n"/>
      <c r="T780" s="72" t="n"/>
      <c r="U780" s="72" t="n"/>
      <c r="V780" s="72" t="n"/>
      <c r="W780" s="72" t="n"/>
      <c r="X780" s="72" t="n"/>
      <c r="Y780" s="72" t="n"/>
      <c r="Z780" s="72" t="n"/>
      <c r="AA780" s="72" t="n"/>
      <c r="AB780" s="72" t="n"/>
      <c r="AC780" s="72" t="n"/>
      <c r="AD780" s="72" t="n"/>
      <c r="AE780" s="72" t="n"/>
      <c r="AF780" s="72" t="n"/>
      <c r="AG780" s="72" t="n"/>
      <c r="AH780" s="72" t="n"/>
      <c r="AI780" s="72" t="n"/>
      <c r="AJ780" s="72" t="n"/>
      <c r="AK780" s="72" t="n"/>
      <c r="AL780" s="72" t="n"/>
      <c r="AM780" s="72" t="n"/>
      <c r="AN780" s="72" t="n"/>
      <c r="AO780" s="72" t="n"/>
      <c r="AP780" s="72" t="n"/>
      <c r="AQ780" s="72" t="n"/>
      <c r="AR780" s="72" t="n"/>
      <c r="AS780" s="72" t="n"/>
      <c r="AT780" s="72" t="n"/>
      <c r="AU780" s="72" t="n"/>
      <c r="AV780" s="72" t="n"/>
      <c r="AW780" s="72" t="n"/>
      <c r="AX780" s="72" t="n"/>
      <c r="AY780" s="72" t="n"/>
      <c r="AZ780" s="72" t="n"/>
      <c r="BA780" s="72" t="n"/>
      <c r="BB780" s="72" t="n"/>
      <c r="BC780" s="72" t="n"/>
    </row>
    <row r="781" ht="11.4" customHeight="1">
      <c r="A781" s="72" t="n"/>
      <c r="B781" s="72" t="n"/>
      <c r="C781" s="72" t="n"/>
      <c r="D781" s="72" t="n"/>
      <c r="E781" s="72" t="n"/>
      <c r="F781" s="72" t="n"/>
      <c r="G781" s="72" t="n"/>
      <c r="H781" s="72" t="n"/>
      <c r="I781" s="72" t="n"/>
      <c r="J781" s="72" t="n"/>
      <c r="K781" s="72" t="n"/>
      <c r="L781" s="72" t="n"/>
      <c r="M781" s="72" t="n"/>
      <c r="N781" s="72" t="n"/>
      <c r="O781" s="72" t="n"/>
      <c r="P781" s="72" t="n"/>
      <c r="Q781" s="72" t="n"/>
      <c r="R781" s="72" t="n"/>
      <c r="S781" s="72" t="n"/>
      <c r="T781" s="72" t="n"/>
      <c r="U781" s="72" t="n"/>
      <c r="V781" s="72" t="n"/>
      <c r="W781" s="72" t="n"/>
      <c r="X781" s="72" t="n"/>
      <c r="Y781" s="72" t="n"/>
      <c r="Z781" s="72" t="n"/>
      <c r="AA781" s="72" t="n"/>
      <c r="AB781" s="72" t="n"/>
      <c r="AC781" s="72" t="n"/>
      <c r="AD781" s="72" t="n"/>
      <c r="AE781" s="72" t="n"/>
      <c r="AF781" s="72" t="n"/>
      <c r="AG781" s="72" t="n"/>
      <c r="AH781" s="72" t="n"/>
      <c r="AI781" s="72" t="n"/>
      <c r="AJ781" s="72" t="n"/>
      <c r="AK781" s="72" t="n"/>
      <c r="AL781" s="72" t="n"/>
      <c r="AM781" s="72" t="n"/>
      <c r="AN781" s="72" t="n"/>
      <c r="AO781" s="72" t="n"/>
      <c r="AP781" s="72" t="n"/>
      <c r="AQ781" s="72" t="n"/>
      <c r="AR781" s="72" t="n"/>
      <c r="AS781" s="72" t="n"/>
      <c r="AT781" s="72" t="n"/>
      <c r="AU781" s="72" t="n"/>
      <c r="AV781" s="72" t="n"/>
      <c r="AW781" s="72" t="n"/>
      <c r="AX781" s="72" t="n"/>
      <c r="AY781" s="72" t="n"/>
      <c r="AZ781" s="72" t="n"/>
      <c r="BA781" s="72" t="n"/>
      <c r="BB781" s="72" t="n"/>
      <c r="BC781" s="72" t="n"/>
    </row>
    <row r="782" ht="11.4" customHeight="1">
      <c r="A782" s="72" t="n"/>
      <c r="B782" s="72" t="n"/>
      <c r="C782" s="72" t="n"/>
      <c r="D782" s="72" t="n"/>
      <c r="E782" s="72" t="n"/>
      <c r="F782" s="72" t="n"/>
      <c r="G782" s="72" t="n"/>
      <c r="H782" s="72" t="n"/>
      <c r="I782" s="72" t="n"/>
      <c r="J782" s="72" t="n"/>
      <c r="K782" s="72" t="n"/>
      <c r="L782" s="72" t="n"/>
      <c r="M782" s="72" t="n"/>
      <c r="N782" s="72" t="n"/>
      <c r="O782" s="72" t="n"/>
      <c r="P782" s="72" t="n"/>
      <c r="Q782" s="72" t="n"/>
      <c r="R782" s="72" t="n"/>
      <c r="S782" s="72" t="n"/>
      <c r="T782" s="72" t="n"/>
      <c r="U782" s="72" t="n"/>
      <c r="V782" s="72" t="n"/>
      <c r="W782" s="72" t="n"/>
      <c r="X782" s="72" t="n"/>
      <c r="Y782" s="72" t="n"/>
      <c r="Z782" s="72" t="n"/>
      <c r="AA782" s="72" t="n"/>
      <c r="AB782" s="72" t="n"/>
      <c r="AC782" s="72" t="n"/>
      <c r="AD782" s="72" t="n"/>
      <c r="AE782" s="72" t="n"/>
      <c r="AF782" s="72" t="n"/>
      <c r="AG782" s="72" t="n"/>
      <c r="AH782" s="72" t="n"/>
      <c r="AI782" s="72" t="n"/>
      <c r="AJ782" s="72" t="n"/>
      <c r="AK782" s="72" t="n"/>
      <c r="AL782" s="72" t="n"/>
      <c r="AM782" s="72" t="n"/>
      <c r="AN782" s="72" t="n"/>
      <c r="AO782" s="72" t="n"/>
      <c r="AP782" s="72" t="n"/>
      <c r="AQ782" s="72" t="n"/>
      <c r="AR782" s="72" t="n"/>
      <c r="AS782" s="72" t="n"/>
      <c r="AT782" s="72" t="n"/>
      <c r="AU782" s="72" t="n"/>
      <c r="AV782" s="72" t="n"/>
      <c r="AW782" s="72" t="n"/>
      <c r="AX782" s="72" t="n"/>
      <c r="AY782" s="72" t="n"/>
      <c r="AZ782" s="72" t="n"/>
      <c r="BA782" s="72" t="n"/>
      <c r="BB782" s="72" t="n"/>
      <c r="BC782" s="72" t="n"/>
    </row>
    <row r="783" ht="11.4" customHeight="1">
      <c r="A783" s="72" t="n"/>
      <c r="B783" s="72" t="n"/>
      <c r="C783" s="72" t="n"/>
      <c r="D783" s="72" t="n"/>
      <c r="E783" s="72" t="n"/>
      <c r="F783" s="72" t="n"/>
      <c r="G783" s="72" t="n"/>
      <c r="H783" s="72" t="n"/>
      <c r="I783" s="72" t="n"/>
      <c r="J783" s="72" t="n"/>
      <c r="K783" s="72" t="n"/>
      <c r="L783" s="72" t="n"/>
      <c r="M783" s="72" t="n"/>
      <c r="N783" s="72" t="n"/>
      <c r="O783" s="72" t="n"/>
      <c r="P783" s="72" t="n"/>
      <c r="Q783" s="72" t="n"/>
      <c r="R783" s="72" t="n"/>
      <c r="S783" s="72" t="n"/>
      <c r="T783" s="72" t="n"/>
      <c r="U783" s="72" t="n"/>
      <c r="V783" s="72" t="n"/>
      <c r="W783" s="72" t="n"/>
      <c r="X783" s="72" t="n"/>
      <c r="Y783" s="72" t="n"/>
      <c r="Z783" s="72" t="n"/>
      <c r="AA783" s="72" t="n"/>
      <c r="AB783" s="72" t="n"/>
      <c r="AC783" s="72" t="n"/>
      <c r="AD783" s="72" t="n"/>
      <c r="AE783" s="72" t="n"/>
      <c r="AF783" s="72" t="n"/>
      <c r="AG783" s="72" t="n"/>
      <c r="AH783" s="72" t="n"/>
      <c r="AI783" s="72" t="n"/>
      <c r="AJ783" s="72" t="n"/>
      <c r="AK783" s="72" t="n"/>
      <c r="AL783" s="72" t="n"/>
      <c r="AM783" s="72" t="n"/>
      <c r="AN783" s="72" t="n"/>
      <c r="AO783" s="72" t="n"/>
      <c r="AP783" s="72" t="n"/>
      <c r="AQ783" s="72" t="n"/>
      <c r="AR783" s="72" t="n"/>
      <c r="AS783" s="72" t="n"/>
      <c r="AT783" s="72" t="n"/>
      <c r="AU783" s="72" t="n"/>
      <c r="AV783" s="72" t="n"/>
      <c r="AW783" s="72" t="n"/>
      <c r="AX783" s="72" t="n"/>
      <c r="AY783" s="72" t="n"/>
      <c r="AZ783" s="72" t="n"/>
      <c r="BA783" s="72" t="n"/>
      <c r="BB783" s="72" t="n"/>
      <c r="BC783" s="72" t="n"/>
    </row>
    <row r="784" ht="11.4" customHeight="1">
      <c r="A784" s="72" t="n"/>
      <c r="B784" s="72" t="n"/>
      <c r="C784" s="72" t="n"/>
      <c r="D784" s="72" t="n"/>
      <c r="E784" s="72" t="n"/>
      <c r="F784" s="72" t="n"/>
      <c r="G784" s="72" t="n"/>
      <c r="H784" s="72" t="n"/>
      <c r="I784" s="72" t="n"/>
      <c r="J784" s="72" t="n"/>
      <c r="K784" s="72" t="n"/>
      <c r="L784" s="72" t="n"/>
      <c r="M784" s="72" t="n"/>
      <c r="N784" s="72" t="n"/>
      <c r="O784" s="72" t="n"/>
      <c r="P784" s="72" t="n"/>
      <c r="Q784" s="72" t="n"/>
      <c r="R784" s="72" t="n"/>
      <c r="S784" s="72" t="n"/>
      <c r="T784" s="72" t="n"/>
      <c r="U784" s="72" t="n"/>
      <c r="V784" s="72" t="n"/>
      <c r="W784" s="72" t="n"/>
      <c r="X784" s="72" t="n"/>
      <c r="Y784" s="72" t="n"/>
      <c r="Z784" s="72" t="n"/>
      <c r="AA784" s="72" t="n"/>
      <c r="AB784" s="72" t="n"/>
      <c r="AC784" s="72" t="n"/>
      <c r="AD784" s="72" t="n"/>
      <c r="AE784" s="72" t="n"/>
      <c r="AF784" s="72" t="n"/>
      <c r="AG784" s="72" t="n"/>
      <c r="AH784" s="72" t="n"/>
      <c r="AI784" s="72" t="n"/>
      <c r="AJ784" s="72" t="n"/>
      <c r="AK784" s="72" t="n"/>
      <c r="AL784" s="72" t="n"/>
      <c r="AM784" s="72" t="n"/>
      <c r="AN784" s="72" t="n"/>
      <c r="AO784" s="72" t="n"/>
      <c r="AP784" s="72" t="n"/>
      <c r="AQ784" s="72" t="n"/>
      <c r="AR784" s="72" t="n"/>
      <c r="AS784" s="72" t="n"/>
      <c r="AT784" s="72" t="n"/>
      <c r="AU784" s="72" t="n"/>
      <c r="AV784" s="72" t="n"/>
      <c r="AW784" s="72" t="n"/>
      <c r="AX784" s="72" t="n"/>
      <c r="AY784" s="72" t="n"/>
      <c r="AZ784" s="72" t="n"/>
      <c r="BA784" s="72" t="n"/>
      <c r="BB784" s="72" t="n"/>
      <c r="BC784" s="72" t="n"/>
    </row>
    <row r="785" ht="11.4" customHeight="1">
      <c r="A785" s="72" t="n"/>
      <c r="B785" s="72" t="n"/>
      <c r="C785" s="72" t="n"/>
      <c r="D785" s="72" t="n"/>
      <c r="E785" s="72" t="n"/>
      <c r="F785" s="72" t="n"/>
      <c r="G785" s="72" t="n"/>
      <c r="H785" s="72" t="n"/>
      <c r="I785" s="72" t="n"/>
      <c r="J785" s="72" t="n"/>
      <c r="K785" s="72" t="n"/>
      <c r="L785" s="72" t="n"/>
      <c r="M785" s="72" t="n"/>
      <c r="N785" s="72" t="n"/>
      <c r="O785" s="72" t="n"/>
      <c r="P785" s="72" t="n"/>
      <c r="Q785" s="72" t="n"/>
      <c r="R785" s="72" t="n"/>
      <c r="S785" s="72" t="n"/>
      <c r="T785" s="72" t="n"/>
      <c r="U785" s="72" t="n"/>
      <c r="V785" s="72" t="n"/>
      <c r="W785" s="72" t="n"/>
      <c r="X785" s="72" t="n"/>
      <c r="Y785" s="72" t="n"/>
      <c r="Z785" s="72" t="n"/>
      <c r="AA785" s="72" t="n"/>
      <c r="AB785" s="72" t="n"/>
      <c r="AC785" s="72" t="n"/>
      <c r="AD785" s="72" t="n"/>
      <c r="AE785" s="72" t="n"/>
      <c r="AF785" s="72" t="n"/>
      <c r="AG785" s="72" t="n"/>
      <c r="AH785" s="72" t="n"/>
      <c r="AI785" s="72" t="n"/>
      <c r="AJ785" s="72" t="n"/>
      <c r="AK785" s="72" t="n"/>
      <c r="AL785" s="72" t="n"/>
      <c r="AM785" s="72" t="n"/>
      <c r="AN785" s="72" t="n"/>
      <c r="AO785" s="72" t="n"/>
      <c r="AP785" s="72" t="n"/>
      <c r="AQ785" s="72" t="n"/>
      <c r="AR785" s="72" t="n"/>
      <c r="AS785" s="72" t="n"/>
      <c r="AT785" s="72" t="n"/>
      <c r="AU785" s="72" t="n"/>
      <c r="AV785" s="72" t="n"/>
      <c r="AW785" s="72" t="n"/>
      <c r="AX785" s="72" t="n"/>
      <c r="AY785" s="72" t="n"/>
      <c r="AZ785" s="72" t="n"/>
      <c r="BA785" s="72" t="n"/>
      <c r="BB785" s="72" t="n"/>
      <c r="BC785" s="72" t="n"/>
    </row>
    <row r="786" ht="11.4" customHeight="1">
      <c r="A786" s="72" t="n"/>
      <c r="B786" s="72" t="n"/>
      <c r="C786" s="72" t="n"/>
      <c r="D786" s="72" t="n"/>
      <c r="E786" s="72" t="n"/>
      <c r="F786" s="72" t="n"/>
      <c r="G786" s="72" t="n"/>
      <c r="H786" s="72" t="n"/>
      <c r="I786" s="72" t="n"/>
      <c r="J786" s="72" t="n"/>
      <c r="K786" s="72" t="n"/>
      <c r="L786" s="72" t="n"/>
      <c r="M786" s="72" t="n"/>
      <c r="N786" s="72" t="n"/>
      <c r="O786" s="72" t="n"/>
      <c r="P786" s="72" t="n"/>
      <c r="Q786" s="72" t="n"/>
      <c r="R786" s="72" t="n"/>
      <c r="S786" s="72" t="n"/>
      <c r="T786" s="72" t="n"/>
      <c r="U786" s="72" t="n"/>
      <c r="V786" s="72" t="n"/>
      <c r="W786" s="72" t="n"/>
      <c r="X786" s="72" t="n"/>
      <c r="Y786" s="72" t="n"/>
      <c r="Z786" s="72" t="n"/>
      <c r="AA786" s="72" t="n"/>
      <c r="AB786" s="72" t="n"/>
      <c r="AC786" s="72" t="n"/>
      <c r="AD786" s="72" t="n"/>
      <c r="AE786" s="72" t="n"/>
      <c r="AF786" s="72" t="n"/>
      <c r="AG786" s="72" t="n"/>
      <c r="AH786" s="72" t="n"/>
      <c r="AI786" s="72" t="n"/>
      <c r="AJ786" s="72" t="n"/>
      <c r="AK786" s="72" t="n"/>
      <c r="AL786" s="72" t="n"/>
      <c r="AM786" s="72" t="n"/>
      <c r="AN786" s="72" t="n"/>
      <c r="AO786" s="72" t="n"/>
      <c r="AP786" s="72" t="n"/>
      <c r="AQ786" s="72" t="n"/>
      <c r="AR786" s="72" t="n"/>
      <c r="AS786" s="72" t="n"/>
      <c r="AT786" s="72" t="n"/>
      <c r="AU786" s="72" t="n"/>
      <c r="AV786" s="72" t="n"/>
      <c r="AW786" s="72" t="n"/>
      <c r="AX786" s="72" t="n"/>
      <c r="AY786" s="72" t="n"/>
      <c r="AZ786" s="72" t="n"/>
      <c r="BA786" s="72" t="n"/>
      <c r="BB786" s="72" t="n"/>
      <c r="BC786" s="72" t="n"/>
    </row>
    <row r="787" ht="11.4" customHeight="1">
      <c r="A787" s="72" t="n"/>
      <c r="B787" s="72" t="n"/>
      <c r="C787" s="72" t="n"/>
      <c r="D787" s="72" t="n"/>
      <c r="E787" s="72" t="n"/>
      <c r="F787" s="72" t="n"/>
      <c r="G787" s="72" t="n"/>
      <c r="H787" s="72" t="n"/>
      <c r="I787" s="72" t="n"/>
      <c r="J787" s="72" t="n"/>
      <c r="K787" s="72" t="n"/>
      <c r="L787" s="72" t="n"/>
      <c r="M787" s="72" t="n"/>
      <c r="N787" s="72" t="n"/>
      <c r="O787" s="72" t="n"/>
      <c r="P787" s="72" t="n"/>
      <c r="Q787" s="72" t="n"/>
      <c r="R787" s="72" t="n"/>
      <c r="S787" s="72" t="n"/>
      <c r="T787" s="72" t="n"/>
      <c r="U787" s="72" t="n"/>
      <c r="V787" s="72" t="n"/>
      <c r="W787" s="72" t="n"/>
      <c r="X787" s="72" t="n"/>
      <c r="Y787" s="72" t="n"/>
      <c r="Z787" s="72" t="n"/>
      <c r="AA787" s="72" t="n"/>
      <c r="AB787" s="72" t="n"/>
      <c r="AC787" s="72" t="n"/>
      <c r="AD787" s="72" t="n"/>
      <c r="AE787" s="72" t="n"/>
      <c r="AF787" s="72" t="n"/>
      <c r="AG787" s="72" t="n"/>
      <c r="AH787" s="72" t="n"/>
      <c r="AI787" s="72" t="n"/>
      <c r="AJ787" s="72" t="n"/>
      <c r="AK787" s="72" t="n"/>
      <c r="AL787" s="72" t="n"/>
      <c r="AM787" s="72" t="n"/>
      <c r="AN787" s="72" t="n"/>
      <c r="AO787" s="72" t="n"/>
      <c r="AP787" s="72" t="n"/>
      <c r="AQ787" s="72" t="n"/>
      <c r="AR787" s="72" t="n"/>
      <c r="AS787" s="72" t="n"/>
      <c r="AT787" s="72" t="n"/>
      <c r="AU787" s="72" t="n"/>
      <c r="AV787" s="72" t="n"/>
      <c r="AW787" s="72" t="n"/>
      <c r="AX787" s="72" t="n"/>
      <c r="AY787" s="72" t="n"/>
      <c r="AZ787" s="72" t="n"/>
      <c r="BA787" s="72" t="n"/>
      <c r="BB787" s="72" t="n"/>
      <c r="BC787" s="72" t="n"/>
    </row>
    <row r="788" ht="11.4" customHeight="1">
      <c r="A788" s="72" t="n"/>
      <c r="B788" s="72" t="n"/>
      <c r="C788" s="72" t="n"/>
      <c r="D788" s="72" t="n"/>
      <c r="E788" s="72" t="n"/>
      <c r="F788" s="72" t="n"/>
      <c r="G788" s="72" t="n"/>
      <c r="H788" s="72" t="n"/>
      <c r="I788" s="72" t="n"/>
      <c r="J788" s="72" t="n"/>
      <c r="K788" s="72" t="n"/>
      <c r="L788" s="72" t="n"/>
      <c r="M788" s="72" t="n"/>
      <c r="N788" s="72" t="n"/>
      <c r="O788" s="72" t="n"/>
      <c r="P788" s="72" t="n"/>
      <c r="Q788" s="72" t="n"/>
      <c r="R788" s="72" t="n"/>
      <c r="S788" s="72" t="n"/>
      <c r="T788" s="72" t="n"/>
      <c r="U788" s="72" t="n"/>
      <c r="V788" s="72" t="n"/>
      <c r="W788" s="72" t="n"/>
      <c r="X788" s="72" t="n"/>
      <c r="Y788" s="72" t="n"/>
      <c r="Z788" s="72" t="n"/>
      <c r="AA788" s="72" t="n"/>
      <c r="AB788" s="72" t="n"/>
      <c r="AC788" s="72" t="n"/>
      <c r="AD788" s="72" t="n"/>
      <c r="AE788" s="72" t="n"/>
      <c r="AF788" s="72" t="n"/>
      <c r="AG788" s="72" t="n"/>
      <c r="AH788" s="72" t="n"/>
      <c r="AI788" s="72" t="n"/>
      <c r="AJ788" s="72" t="n"/>
      <c r="AK788" s="72" t="n"/>
      <c r="AL788" s="72" t="n"/>
      <c r="AM788" s="72" t="n"/>
      <c r="AN788" s="72" t="n"/>
      <c r="AO788" s="72" t="n"/>
      <c r="AP788" s="72" t="n"/>
      <c r="AQ788" s="72" t="n"/>
      <c r="AR788" s="72" t="n"/>
      <c r="AS788" s="72" t="n"/>
      <c r="AT788" s="72" t="n"/>
      <c r="AU788" s="72" t="n"/>
      <c r="AV788" s="72" t="n"/>
      <c r="AW788" s="72" t="n"/>
      <c r="AX788" s="72" t="n"/>
      <c r="AY788" s="72" t="n"/>
      <c r="AZ788" s="72" t="n"/>
      <c r="BA788" s="72" t="n"/>
      <c r="BB788" s="72" t="n"/>
      <c r="BC788" s="72" t="n"/>
    </row>
    <row r="789" ht="11.4" customHeight="1">
      <c r="A789" s="72" t="n"/>
      <c r="B789" s="72" t="n"/>
      <c r="C789" s="72" t="n"/>
      <c r="D789" s="72" t="n"/>
      <c r="E789" s="72" t="n"/>
      <c r="F789" s="72" t="n"/>
      <c r="G789" s="72" t="n"/>
      <c r="H789" s="72" t="n"/>
      <c r="I789" s="72" t="n"/>
      <c r="J789" s="72" t="n"/>
      <c r="K789" s="72" t="n"/>
      <c r="L789" s="72" t="n"/>
      <c r="M789" s="72" t="n"/>
      <c r="N789" s="72" t="n"/>
      <c r="O789" s="72" t="n"/>
      <c r="P789" s="72" t="n"/>
      <c r="Q789" s="72" t="n"/>
      <c r="R789" s="72" t="n"/>
      <c r="S789" s="72" t="n"/>
      <c r="T789" s="72" t="n"/>
      <c r="U789" s="72" t="n"/>
      <c r="V789" s="72" t="n"/>
      <c r="W789" s="72" t="n"/>
      <c r="X789" s="72" t="n"/>
      <c r="Y789" s="72" t="n"/>
      <c r="Z789" s="72" t="n"/>
      <c r="AA789" s="72" t="n"/>
      <c r="AB789" s="72" t="n"/>
      <c r="AC789" s="72" t="n"/>
      <c r="AD789" s="72" t="n"/>
      <c r="AE789" s="72" t="n"/>
      <c r="AF789" s="72" t="n"/>
      <c r="AG789" s="72" t="n"/>
      <c r="AH789" s="72" t="n"/>
      <c r="AI789" s="72" t="n"/>
      <c r="AJ789" s="72" t="n"/>
      <c r="AK789" s="72" t="n"/>
      <c r="AL789" s="72" t="n"/>
      <c r="AM789" s="72" t="n"/>
      <c r="AN789" s="72" t="n"/>
      <c r="AO789" s="72" t="n"/>
      <c r="AP789" s="72" t="n"/>
      <c r="AQ789" s="72" t="n"/>
      <c r="AR789" s="72" t="n"/>
      <c r="AS789" s="72" t="n"/>
      <c r="AT789" s="72" t="n"/>
      <c r="AU789" s="72" t="n"/>
      <c r="AV789" s="72" t="n"/>
      <c r="AW789" s="72" t="n"/>
      <c r="AX789" s="72" t="n"/>
      <c r="AY789" s="72" t="n"/>
      <c r="AZ789" s="72" t="n"/>
      <c r="BA789" s="72" t="n"/>
      <c r="BB789" s="72" t="n"/>
      <c r="BC789" s="72" t="n"/>
    </row>
    <row r="790" ht="11.4" customHeight="1">
      <c r="A790" s="72" t="n"/>
      <c r="B790" s="72" t="n"/>
      <c r="C790" s="72" t="n"/>
      <c r="D790" s="72" t="n"/>
      <c r="E790" s="72" t="n"/>
      <c r="F790" s="72" t="n"/>
      <c r="G790" s="72" t="n"/>
      <c r="H790" s="72" t="n"/>
      <c r="I790" s="72" t="n"/>
      <c r="J790" s="72" t="n"/>
      <c r="K790" s="72" t="n"/>
      <c r="L790" s="72" t="n"/>
      <c r="M790" s="72" t="n"/>
      <c r="N790" s="72" t="n"/>
      <c r="O790" s="72" t="n"/>
      <c r="P790" s="72" t="n"/>
      <c r="Q790" s="72" t="n"/>
      <c r="R790" s="72" t="n"/>
      <c r="S790" s="72" t="n"/>
      <c r="T790" s="72" t="n"/>
      <c r="U790" s="72" t="n"/>
      <c r="V790" s="72" t="n"/>
      <c r="W790" s="72" t="n"/>
      <c r="X790" s="72" t="n"/>
      <c r="Y790" s="72" t="n"/>
      <c r="Z790" s="72" t="n"/>
      <c r="AA790" s="72" t="n"/>
      <c r="AB790" s="72" t="n"/>
      <c r="AC790" s="72" t="n"/>
      <c r="AD790" s="72" t="n"/>
      <c r="AE790" s="72" t="n"/>
      <c r="AF790" s="72" t="n"/>
      <c r="AG790" s="72" t="n"/>
      <c r="AH790" s="72" t="n"/>
      <c r="AI790" s="72" t="n"/>
      <c r="AJ790" s="72" t="n"/>
      <c r="AK790" s="72" t="n"/>
      <c r="AL790" s="72" t="n"/>
      <c r="AM790" s="72" t="n"/>
      <c r="AN790" s="72" t="n"/>
      <c r="AO790" s="72" t="n"/>
      <c r="AP790" s="72" t="n"/>
      <c r="AQ790" s="72" t="n"/>
      <c r="AR790" s="72" t="n"/>
      <c r="AS790" s="72" t="n"/>
      <c r="AT790" s="72" t="n"/>
      <c r="AU790" s="72" t="n"/>
      <c r="AV790" s="72" t="n"/>
      <c r="AW790" s="72" t="n"/>
      <c r="AX790" s="72" t="n"/>
      <c r="AY790" s="72" t="n"/>
      <c r="AZ790" s="72" t="n"/>
      <c r="BA790" s="72" t="n"/>
      <c r="BB790" s="72" t="n"/>
      <c r="BC790" s="72" t="n"/>
    </row>
    <row r="791" ht="11.4" customHeight="1">
      <c r="A791" s="72" t="n"/>
      <c r="B791" s="72" t="n"/>
      <c r="C791" s="72" t="n"/>
      <c r="D791" s="72" t="n"/>
      <c r="E791" s="72" t="n"/>
      <c r="F791" s="72" t="n"/>
      <c r="G791" s="72" t="n"/>
      <c r="H791" s="72" t="n"/>
      <c r="I791" s="72" t="n"/>
      <c r="J791" s="72" t="n"/>
      <c r="K791" s="72" t="n"/>
      <c r="L791" s="72" t="n"/>
      <c r="M791" s="72" t="n"/>
      <c r="N791" s="72" t="n"/>
      <c r="O791" s="72" t="n"/>
      <c r="P791" s="72" t="n"/>
      <c r="Q791" s="72" t="n"/>
      <c r="R791" s="72" t="n"/>
      <c r="S791" s="72" t="n"/>
      <c r="T791" s="72" t="n"/>
      <c r="U791" s="72" t="n"/>
      <c r="V791" s="72" t="n"/>
      <c r="W791" s="72" t="n"/>
      <c r="X791" s="72" t="n"/>
      <c r="Y791" s="72" t="n"/>
      <c r="Z791" s="72" t="n"/>
      <c r="AA791" s="72" t="n"/>
      <c r="AB791" s="72" t="n"/>
      <c r="AC791" s="72" t="n"/>
      <c r="AD791" s="72" t="n"/>
      <c r="AE791" s="72" t="n"/>
      <c r="AF791" s="72" t="n"/>
      <c r="AG791" s="72" t="n"/>
      <c r="AH791" s="72" t="n"/>
      <c r="AI791" s="72" t="n"/>
      <c r="AJ791" s="72" t="n"/>
      <c r="AK791" s="72" t="n"/>
      <c r="AL791" s="72" t="n"/>
      <c r="AM791" s="72" t="n"/>
      <c r="AN791" s="72" t="n"/>
      <c r="AO791" s="72" t="n"/>
      <c r="AP791" s="72" t="n"/>
      <c r="AQ791" s="72" t="n"/>
      <c r="AR791" s="72" t="n"/>
      <c r="AS791" s="72" t="n"/>
      <c r="AT791" s="72" t="n"/>
      <c r="AU791" s="72" t="n"/>
      <c r="AV791" s="72" t="n"/>
      <c r="AW791" s="72" t="n"/>
      <c r="AX791" s="72" t="n"/>
      <c r="AY791" s="72" t="n"/>
      <c r="AZ791" s="72" t="n"/>
      <c r="BA791" s="72" t="n"/>
      <c r="BB791" s="72" t="n"/>
      <c r="BC791" s="72" t="n"/>
    </row>
    <row r="792" ht="11.4" customHeight="1">
      <c r="A792" s="72" t="n"/>
      <c r="B792" s="72" t="n"/>
      <c r="C792" s="72" t="n"/>
      <c r="D792" s="72" t="n"/>
      <c r="E792" s="72" t="n"/>
      <c r="F792" s="72" t="n"/>
      <c r="G792" s="72" t="n"/>
      <c r="H792" s="72" t="n"/>
      <c r="I792" s="72" t="n"/>
      <c r="J792" s="72" t="n"/>
      <c r="K792" s="72" t="n"/>
      <c r="L792" s="72" t="n"/>
      <c r="M792" s="72" t="n"/>
      <c r="N792" s="72" t="n"/>
      <c r="O792" s="72" t="n"/>
      <c r="P792" s="72" t="n"/>
      <c r="Q792" s="72" t="n"/>
      <c r="R792" s="72" t="n"/>
      <c r="S792" s="72" t="n"/>
      <c r="T792" s="72" t="n"/>
      <c r="U792" s="72" t="n"/>
      <c r="V792" s="72" t="n"/>
      <c r="W792" s="72" t="n"/>
      <c r="X792" s="72" t="n"/>
      <c r="Y792" s="72" t="n"/>
      <c r="Z792" s="72" t="n"/>
      <c r="AA792" s="72" t="n"/>
      <c r="AB792" s="72" t="n"/>
      <c r="AC792" s="72" t="n"/>
      <c r="AD792" s="72" t="n"/>
      <c r="AE792" s="72" t="n"/>
      <c r="AF792" s="72" t="n"/>
      <c r="AG792" s="72" t="n"/>
      <c r="AH792" s="72" t="n"/>
      <c r="AI792" s="72" t="n"/>
      <c r="AJ792" s="72" t="n"/>
      <c r="AK792" s="72" t="n"/>
      <c r="AL792" s="72" t="n"/>
      <c r="AM792" s="72" t="n"/>
      <c r="AN792" s="72" t="n"/>
      <c r="AO792" s="72" t="n"/>
      <c r="AP792" s="72" t="n"/>
      <c r="AQ792" s="72" t="n"/>
      <c r="AR792" s="72" t="n"/>
      <c r="AS792" s="72" t="n"/>
      <c r="AT792" s="72" t="n"/>
      <c r="AU792" s="72" t="n"/>
      <c r="AV792" s="72" t="n"/>
      <c r="AW792" s="72" t="n"/>
      <c r="AX792" s="72" t="n"/>
      <c r="AY792" s="72" t="n"/>
      <c r="AZ792" s="72" t="n"/>
      <c r="BA792" s="72" t="n"/>
      <c r="BB792" s="72" t="n"/>
      <c r="BC792" s="72" t="n"/>
    </row>
    <row r="793" ht="11.4" customHeight="1">
      <c r="A793" s="72" t="n"/>
      <c r="B793" s="72" t="n"/>
      <c r="C793" s="72" t="n"/>
      <c r="D793" s="72" t="n"/>
      <c r="E793" s="72" t="n"/>
      <c r="F793" s="72" t="n"/>
      <c r="G793" s="72" t="n"/>
      <c r="H793" s="72" t="n"/>
      <c r="I793" s="72" t="n"/>
      <c r="J793" s="72" t="n"/>
      <c r="K793" s="72" t="n"/>
      <c r="L793" s="72" t="n"/>
      <c r="M793" s="72" t="n"/>
      <c r="N793" s="72" t="n"/>
      <c r="O793" s="72" t="n"/>
      <c r="P793" s="72" t="n"/>
      <c r="Q793" s="72" t="n"/>
      <c r="R793" s="72" t="n"/>
      <c r="S793" s="72" t="n"/>
      <c r="T793" s="72" t="n"/>
      <c r="U793" s="72" t="n"/>
      <c r="V793" s="72" t="n"/>
      <c r="W793" s="72" t="n"/>
      <c r="X793" s="72" t="n"/>
      <c r="Y793" s="72" t="n"/>
      <c r="Z793" s="72" t="n"/>
      <c r="AA793" s="72" t="n"/>
      <c r="AB793" s="72" t="n"/>
      <c r="AC793" s="72" t="n"/>
      <c r="AD793" s="72" t="n"/>
      <c r="AE793" s="72" t="n"/>
      <c r="AF793" s="72" t="n"/>
      <c r="AG793" s="72" t="n"/>
      <c r="AH793" s="72" t="n"/>
      <c r="AI793" s="72" t="n"/>
      <c r="AJ793" s="72" t="n"/>
      <c r="AK793" s="72" t="n"/>
      <c r="AL793" s="72" t="n"/>
      <c r="AM793" s="72" t="n"/>
      <c r="AN793" s="72" t="n"/>
      <c r="AO793" s="72" t="n"/>
      <c r="AP793" s="72" t="n"/>
      <c r="AQ793" s="72" t="n"/>
      <c r="AR793" s="72" t="n"/>
      <c r="AS793" s="72" t="n"/>
      <c r="AT793" s="72" t="n"/>
      <c r="AU793" s="72" t="n"/>
      <c r="AV793" s="72" t="n"/>
      <c r="AW793" s="72" t="n"/>
      <c r="AX793" s="72" t="n"/>
      <c r="AY793" s="72" t="n"/>
      <c r="AZ793" s="72" t="n"/>
      <c r="BA793" s="72" t="n"/>
      <c r="BB793" s="72" t="n"/>
      <c r="BC793" s="72" t="n"/>
    </row>
    <row r="794" ht="11.4" customHeight="1">
      <c r="A794" s="72" t="n"/>
      <c r="B794" s="72" t="n"/>
      <c r="C794" s="72" t="n"/>
      <c r="D794" s="72" t="n"/>
      <c r="E794" s="72" t="n"/>
      <c r="F794" s="72" t="n"/>
      <c r="G794" s="72" t="n"/>
      <c r="H794" s="72" t="n"/>
      <c r="I794" s="72" t="n"/>
      <c r="J794" s="72" t="n"/>
      <c r="K794" s="72" t="n"/>
      <c r="L794" s="72" t="n"/>
      <c r="M794" s="72" t="n"/>
      <c r="N794" s="72" t="n"/>
      <c r="O794" s="72" t="n"/>
      <c r="P794" s="72" t="n"/>
      <c r="Q794" s="72" t="n"/>
      <c r="R794" s="72" t="n"/>
      <c r="S794" s="72" t="n"/>
      <c r="T794" s="72" t="n"/>
      <c r="U794" s="72" t="n"/>
      <c r="V794" s="72" t="n"/>
      <c r="W794" s="72" t="n"/>
      <c r="X794" s="72" t="n"/>
      <c r="Y794" s="72" t="n"/>
      <c r="Z794" s="72" t="n"/>
      <c r="AA794" s="72" t="n"/>
      <c r="AB794" s="72" t="n"/>
      <c r="AC794" s="72" t="n"/>
      <c r="AD794" s="72" t="n"/>
      <c r="AE794" s="72" t="n"/>
      <c r="AF794" s="72" t="n"/>
      <c r="AG794" s="72" t="n"/>
      <c r="AH794" s="72" t="n"/>
      <c r="AI794" s="72" t="n"/>
      <c r="AJ794" s="72" t="n"/>
      <c r="AK794" s="72" t="n"/>
      <c r="AL794" s="72" t="n"/>
      <c r="AM794" s="72" t="n"/>
      <c r="AN794" s="72" t="n"/>
      <c r="AO794" s="72" t="n"/>
      <c r="AP794" s="72" t="n"/>
      <c r="AQ794" s="72" t="n"/>
      <c r="AR794" s="72" t="n"/>
      <c r="AS794" s="72" t="n"/>
      <c r="AT794" s="72" t="n"/>
      <c r="AU794" s="72" t="n"/>
      <c r="AV794" s="72" t="n"/>
      <c r="AW794" s="72" t="n"/>
      <c r="AX794" s="72" t="n"/>
      <c r="AY794" s="72" t="n"/>
      <c r="AZ794" s="72" t="n"/>
      <c r="BA794" s="72" t="n"/>
      <c r="BB794" s="72" t="n"/>
      <c r="BC794" s="72" t="n"/>
    </row>
    <row r="795" ht="11.4" customHeight="1">
      <c r="A795" s="72" t="n"/>
      <c r="B795" s="72" t="n"/>
      <c r="C795" s="72" t="n"/>
      <c r="D795" s="72" t="n"/>
      <c r="E795" s="72" t="n"/>
      <c r="F795" s="72" t="n"/>
      <c r="G795" s="72" t="n"/>
      <c r="H795" s="72" t="n"/>
      <c r="I795" s="72" t="n"/>
      <c r="J795" s="72" t="n"/>
      <c r="K795" s="72" t="n"/>
      <c r="L795" s="72" t="n"/>
      <c r="M795" s="72" t="n"/>
      <c r="N795" s="72" t="n"/>
      <c r="O795" s="72" t="n"/>
      <c r="P795" s="72" t="n"/>
      <c r="Q795" s="72" t="n"/>
      <c r="R795" s="72" t="n"/>
      <c r="S795" s="72" t="n"/>
      <c r="T795" s="72" t="n"/>
      <c r="U795" s="72" t="n"/>
      <c r="V795" s="72" t="n"/>
      <c r="W795" s="72" t="n"/>
      <c r="X795" s="72" t="n"/>
      <c r="Y795" s="72" t="n"/>
      <c r="Z795" s="72" t="n"/>
      <c r="AA795" s="72" t="n"/>
      <c r="AB795" s="72" t="n"/>
      <c r="AC795" s="72" t="n"/>
      <c r="AD795" s="72" t="n"/>
      <c r="AE795" s="72" t="n"/>
      <c r="AF795" s="72" t="n"/>
      <c r="AG795" s="72" t="n"/>
      <c r="AH795" s="72" t="n"/>
      <c r="AI795" s="72" t="n"/>
      <c r="AJ795" s="72" t="n"/>
      <c r="AK795" s="72" t="n"/>
      <c r="AL795" s="72" t="n"/>
      <c r="AM795" s="72" t="n"/>
      <c r="AN795" s="72" t="n"/>
      <c r="AO795" s="72" t="n"/>
      <c r="AP795" s="72" t="n"/>
      <c r="AQ795" s="72" t="n"/>
      <c r="AR795" s="72" t="n"/>
      <c r="AS795" s="72" t="n"/>
      <c r="AT795" s="72" t="n"/>
      <c r="AU795" s="72" t="n"/>
      <c r="AV795" s="72" t="n"/>
      <c r="AW795" s="72" t="n"/>
      <c r="AX795" s="72" t="n"/>
      <c r="AY795" s="72" t="n"/>
      <c r="AZ795" s="72" t="n"/>
      <c r="BA795" s="72" t="n"/>
      <c r="BB795" s="72" t="n"/>
      <c r="BC795" s="72" t="n"/>
    </row>
    <row r="796" ht="11.4" customHeight="1">
      <c r="A796" s="72" t="n"/>
      <c r="B796" s="72" t="n"/>
      <c r="C796" s="72" t="n"/>
      <c r="D796" s="72" t="n"/>
      <c r="E796" s="72" t="n"/>
      <c r="F796" s="72" t="n"/>
      <c r="G796" s="72" t="n"/>
      <c r="H796" s="72" t="n"/>
      <c r="I796" s="72" t="n"/>
      <c r="J796" s="72" t="n"/>
      <c r="K796" s="72" t="n"/>
      <c r="L796" s="72" t="n"/>
      <c r="M796" s="72" t="n"/>
      <c r="N796" s="72" t="n"/>
      <c r="O796" s="72" t="n"/>
      <c r="P796" s="72" t="n"/>
      <c r="Q796" s="72" t="n"/>
      <c r="R796" s="72" t="n"/>
      <c r="S796" s="72" t="n"/>
      <c r="T796" s="72" t="n"/>
      <c r="U796" s="72" t="n"/>
      <c r="V796" s="72" t="n"/>
      <c r="W796" s="72" t="n"/>
      <c r="X796" s="72" t="n"/>
      <c r="Y796" s="72" t="n"/>
      <c r="Z796" s="72" t="n"/>
      <c r="AA796" s="72" t="n"/>
      <c r="AB796" s="72" t="n"/>
      <c r="AC796" s="72" t="n"/>
      <c r="AD796" s="72" t="n"/>
      <c r="AE796" s="72" t="n"/>
      <c r="AF796" s="72" t="n"/>
      <c r="AG796" s="72" t="n"/>
      <c r="AH796" s="72" t="n"/>
      <c r="AI796" s="72" t="n"/>
      <c r="AJ796" s="72" t="n"/>
      <c r="AK796" s="72" t="n"/>
      <c r="AL796" s="72" t="n"/>
      <c r="AM796" s="72" t="n"/>
      <c r="AN796" s="72" t="n"/>
      <c r="AO796" s="72" t="n"/>
      <c r="AP796" s="72" t="n"/>
      <c r="AQ796" s="72" t="n"/>
      <c r="AR796" s="72" t="n"/>
      <c r="AS796" s="72" t="n"/>
      <c r="AT796" s="72" t="n"/>
      <c r="AU796" s="72" t="n"/>
      <c r="AV796" s="72" t="n"/>
      <c r="AW796" s="72" t="n"/>
      <c r="AX796" s="72" t="n"/>
      <c r="AY796" s="72" t="n"/>
      <c r="AZ796" s="72" t="n"/>
      <c r="BA796" s="72" t="n"/>
      <c r="BB796" s="72" t="n"/>
      <c r="BC796" s="72" t="n"/>
    </row>
    <row r="797" ht="11.4" customHeight="1">
      <c r="A797" s="72" t="n"/>
      <c r="B797" s="72" t="n"/>
      <c r="C797" s="72" t="n"/>
      <c r="D797" s="72" t="n"/>
      <c r="E797" s="72" t="n"/>
      <c r="F797" s="72" t="n"/>
      <c r="G797" s="72" t="n"/>
      <c r="H797" s="72" t="n"/>
      <c r="I797" s="72" t="n"/>
      <c r="J797" s="72" t="n"/>
      <c r="K797" s="72" t="n"/>
      <c r="L797" s="72" t="n"/>
      <c r="M797" s="72" t="n"/>
      <c r="N797" s="72" t="n"/>
      <c r="O797" s="72" t="n"/>
      <c r="P797" s="72" t="n"/>
      <c r="Q797" s="72" t="n"/>
      <c r="R797" s="72" t="n"/>
      <c r="S797" s="72" t="n"/>
      <c r="T797" s="72" t="n"/>
      <c r="U797" s="72" t="n"/>
      <c r="V797" s="72" t="n"/>
      <c r="W797" s="72" t="n"/>
      <c r="X797" s="72" t="n"/>
      <c r="Y797" s="72" t="n"/>
      <c r="Z797" s="72" t="n"/>
      <c r="AA797" s="72" t="n"/>
      <c r="AB797" s="72" t="n"/>
      <c r="AC797" s="72" t="n"/>
      <c r="AD797" s="72" t="n"/>
      <c r="AE797" s="72" t="n"/>
      <c r="AF797" s="72" t="n"/>
      <c r="AG797" s="72" t="n"/>
      <c r="AH797" s="72" t="n"/>
      <c r="AI797" s="72" t="n"/>
      <c r="AJ797" s="72" t="n"/>
      <c r="AK797" s="72" t="n"/>
      <c r="AL797" s="72" t="n"/>
      <c r="AM797" s="72" t="n"/>
      <c r="AN797" s="72" t="n"/>
      <c r="AO797" s="72" t="n"/>
      <c r="AP797" s="72" t="n"/>
      <c r="AQ797" s="72" t="n"/>
      <c r="AR797" s="72" t="n"/>
      <c r="AS797" s="72" t="n"/>
      <c r="AT797" s="72" t="n"/>
      <c r="AU797" s="72" t="n"/>
      <c r="AV797" s="72" t="n"/>
      <c r="AW797" s="72" t="n"/>
      <c r="AX797" s="72" t="n"/>
      <c r="AY797" s="72" t="n"/>
      <c r="AZ797" s="72" t="n"/>
      <c r="BA797" s="72" t="n"/>
      <c r="BB797" s="72" t="n"/>
      <c r="BC797" s="72" t="n"/>
    </row>
    <row r="798" ht="11.4" customHeight="1">
      <c r="A798" s="72" t="n"/>
      <c r="B798" s="72" t="n"/>
      <c r="C798" s="72" t="n"/>
      <c r="D798" s="72" t="n"/>
      <c r="E798" s="72" t="n"/>
      <c r="F798" s="72" t="n"/>
      <c r="G798" s="72" t="n"/>
      <c r="H798" s="72" t="n"/>
      <c r="I798" s="72" t="n"/>
      <c r="J798" s="72" t="n"/>
      <c r="K798" s="72" t="n"/>
      <c r="L798" s="72" t="n"/>
      <c r="M798" s="72" t="n"/>
      <c r="N798" s="72" t="n"/>
      <c r="O798" s="72" t="n"/>
      <c r="P798" s="72" t="n"/>
      <c r="Q798" s="72" t="n"/>
      <c r="R798" s="72" t="n"/>
      <c r="S798" s="72" t="n"/>
      <c r="T798" s="72" t="n"/>
      <c r="U798" s="72" t="n"/>
      <c r="V798" s="72" t="n"/>
      <c r="W798" s="72" t="n"/>
      <c r="X798" s="72" t="n"/>
      <c r="Y798" s="72" t="n"/>
      <c r="Z798" s="72" t="n"/>
      <c r="AA798" s="72" t="n"/>
      <c r="AB798" s="72" t="n"/>
      <c r="AC798" s="72" t="n"/>
      <c r="AD798" s="72" t="n"/>
      <c r="AE798" s="72" t="n"/>
      <c r="AF798" s="72" t="n"/>
      <c r="AG798" s="72" t="n"/>
      <c r="AH798" s="72" t="n"/>
      <c r="AI798" s="72" t="n"/>
      <c r="AJ798" s="72" t="n"/>
      <c r="AK798" s="72" t="n"/>
      <c r="AL798" s="72" t="n"/>
      <c r="AM798" s="72" t="n"/>
      <c r="AN798" s="72" t="n"/>
      <c r="AO798" s="72" t="n"/>
      <c r="AP798" s="72" t="n"/>
      <c r="AQ798" s="72" t="n"/>
      <c r="AR798" s="72" t="n"/>
      <c r="AS798" s="72" t="n"/>
      <c r="AT798" s="72" t="n"/>
      <c r="AU798" s="72" t="n"/>
      <c r="AV798" s="72" t="n"/>
      <c r="AW798" s="72" t="n"/>
      <c r="AX798" s="72" t="n"/>
      <c r="AY798" s="72" t="n"/>
      <c r="AZ798" s="72" t="n"/>
      <c r="BA798" s="72" t="n"/>
      <c r="BB798" s="72" t="n"/>
      <c r="BC798" s="72" t="n"/>
    </row>
    <row r="799" ht="11.4" customHeight="1">
      <c r="A799" s="72" t="n"/>
      <c r="B799" s="72" t="n"/>
      <c r="C799" s="72" t="n"/>
      <c r="D799" s="72" t="n"/>
      <c r="E799" s="72" t="n"/>
      <c r="F799" s="72" t="n"/>
      <c r="G799" s="72" t="n"/>
      <c r="H799" s="72" t="n"/>
      <c r="I799" s="72" t="n"/>
      <c r="J799" s="72" t="n"/>
      <c r="K799" s="72" t="n"/>
      <c r="L799" s="72" t="n"/>
      <c r="M799" s="72" t="n"/>
      <c r="N799" s="72" t="n"/>
      <c r="O799" s="72" t="n"/>
      <c r="P799" s="72" t="n"/>
      <c r="Q799" s="72" t="n"/>
      <c r="R799" s="72" t="n"/>
      <c r="S799" s="72" t="n"/>
      <c r="T799" s="72" t="n"/>
      <c r="U799" s="72" t="n"/>
      <c r="V799" s="72" t="n"/>
      <c r="W799" s="72" t="n"/>
      <c r="X799" s="72" t="n"/>
      <c r="Y799" s="72" t="n"/>
      <c r="Z799" s="72" t="n"/>
      <c r="AA799" s="72" t="n"/>
      <c r="AB799" s="72" t="n"/>
      <c r="AC799" s="72" t="n"/>
      <c r="AD799" s="72" t="n"/>
      <c r="AE799" s="72" t="n"/>
      <c r="AF799" s="72" t="n"/>
      <c r="AG799" s="72" t="n"/>
      <c r="AH799" s="72" t="n"/>
      <c r="AI799" s="72" t="n"/>
      <c r="AJ799" s="72" t="n"/>
      <c r="AK799" s="72" t="n"/>
      <c r="AL799" s="72" t="n"/>
      <c r="AM799" s="72" t="n"/>
      <c r="AN799" s="72" t="n"/>
      <c r="AO799" s="72" t="n"/>
      <c r="AP799" s="72" t="n"/>
      <c r="AQ799" s="72" t="n"/>
      <c r="AR799" s="72" t="n"/>
      <c r="AS799" s="72" t="n"/>
      <c r="AT799" s="72" t="n"/>
      <c r="AU799" s="72" t="n"/>
      <c r="AV799" s="72" t="n"/>
      <c r="AW799" s="72" t="n"/>
      <c r="AX799" s="72" t="n"/>
      <c r="AY799" s="72" t="n"/>
      <c r="AZ799" s="72" t="n"/>
      <c r="BA799" s="72" t="n"/>
      <c r="BB799" s="72" t="n"/>
      <c r="BC799" s="72" t="n"/>
    </row>
    <row r="800" ht="11.4" customHeight="1">
      <c r="A800" s="72" t="n"/>
      <c r="B800" s="72" t="n"/>
      <c r="C800" s="72" t="n"/>
      <c r="D800" s="72" t="n"/>
      <c r="E800" s="72" t="n"/>
      <c r="F800" s="72" t="n"/>
      <c r="G800" s="72" t="n"/>
      <c r="H800" s="72" t="n"/>
      <c r="I800" s="72" t="n"/>
      <c r="J800" s="72" t="n"/>
      <c r="K800" s="72" t="n"/>
      <c r="L800" s="72" t="n"/>
      <c r="M800" s="72" t="n"/>
      <c r="N800" s="72" t="n"/>
      <c r="O800" s="72" t="n"/>
      <c r="P800" s="72" t="n"/>
      <c r="Q800" s="72" t="n"/>
      <c r="R800" s="72" t="n"/>
      <c r="S800" s="72" t="n"/>
      <c r="T800" s="72" t="n"/>
      <c r="U800" s="72" t="n"/>
      <c r="V800" s="72" t="n"/>
      <c r="W800" s="72" t="n"/>
      <c r="X800" s="72" t="n"/>
      <c r="Y800" s="72" t="n"/>
      <c r="Z800" s="72" t="n"/>
      <c r="AA800" s="72" t="n"/>
      <c r="AB800" s="72" t="n"/>
      <c r="AC800" s="72" t="n"/>
      <c r="AD800" s="72" t="n"/>
      <c r="AE800" s="72" t="n"/>
      <c r="AF800" s="72" t="n"/>
      <c r="AG800" s="72" t="n"/>
      <c r="AH800" s="72" t="n"/>
      <c r="AI800" s="72" t="n"/>
      <c r="AJ800" s="72" t="n"/>
      <c r="AK800" s="72" t="n"/>
      <c r="AL800" s="72" t="n"/>
      <c r="AM800" s="72" t="n"/>
      <c r="AN800" s="72" t="n"/>
      <c r="AO800" s="72" t="n"/>
      <c r="AP800" s="72" t="n"/>
      <c r="AQ800" s="72" t="n"/>
      <c r="AR800" s="72" t="n"/>
      <c r="AS800" s="72" t="n"/>
      <c r="AT800" s="72" t="n"/>
      <c r="AU800" s="72" t="n"/>
      <c r="AV800" s="72" t="n"/>
      <c r="AW800" s="72" t="n"/>
      <c r="AX800" s="72" t="n"/>
      <c r="AY800" s="72" t="n"/>
      <c r="AZ800" s="72" t="n"/>
      <c r="BA800" s="72" t="n"/>
      <c r="BB800" s="72" t="n"/>
      <c r="BC800" s="72" t="n"/>
    </row>
    <row r="801" ht="11.4" customHeight="1">
      <c r="A801" s="72" t="n"/>
      <c r="B801" s="72" t="n"/>
      <c r="C801" s="72" t="n"/>
      <c r="D801" s="72" t="n"/>
      <c r="E801" s="72" t="n"/>
      <c r="F801" s="72" t="n"/>
      <c r="G801" s="72" t="n"/>
      <c r="H801" s="72" t="n"/>
      <c r="I801" s="72" t="n"/>
      <c r="J801" s="72" t="n"/>
      <c r="K801" s="72" t="n"/>
      <c r="L801" s="72" t="n"/>
      <c r="M801" s="72" t="n"/>
      <c r="N801" s="72" t="n"/>
      <c r="O801" s="72" t="n"/>
      <c r="P801" s="72" t="n"/>
      <c r="Q801" s="72" t="n"/>
      <c r="R801" s="72" t="n"/>
      <c r="S801" s="72" t="n"/>
      <c r="T801" s="72" t="n"/>
      <c r="U801" s="72" t="n"/>
      <c r="V801" s="72" t="n"/>
      <c r="W801" s="72" t="n"/>
      <c r="X801" s="72" t="n"/>
      <c r="Y801" s="72" t="n"/>
      <c r="Z801" s="72" t="n"/>
      <c r="AA801" s="72" t="n"/>
      <c r="AB801" s="72" t="n"/>
      <c r="AC801" s="72" t="n"/>
      <c r="AD801" s="72" t="n"/>
      <c r="AE801" s="72" t="n"/>
      <c r="AF801" s="72" t="n"/>
      <c r="AG801" s="72" t="n"/>
      <c r="AH801" s="72" t="n"/>
      <c r="AI801" s="72" t="n"/>
      <c r="AJ801" s="72" t="n"/>
      <c r="AK801" s="72" t="n"/>
      <c r="AL801" s="72" t="n"/>
      <c r="AM801" s="72" t="n"/>
      <c r="AN801" s="72" t="n"/>
      <c r="AO801" s="72" t="n"/>
      <c r="AP801" s="72" t="n"/>
      <c r="AQ801" s="72" t="n"/>
      <c r="AR801" s="72" t="n"/>
      <c r="AS801" s="72" t="n"/>
      <c r="AT801" s="72" t="n"/>
      <c r="AU801" s="72" t="n"/>
      <c r="AV801" s="72" t="n"/>
      <c r="AW801" s="72" t="n"/>
      <c r="AX801" s="72" t="n"/>
      <c r="AY801" s="72" t="n"/>
      <c r="AZ801" s="72" t="n"/>
      <c r="BA801" s="72" t="n"/>
      <c r="BB801" s="72" t="n"/>
      <c r="BC801" s="72" t="n"/>
    </row>
    <row r="802" ht="11.4" customHeight="1">
      <c r="A802" s="72" t="n"/>
      <c r="B802" s="72" t="n"/>
      <c r="C802" s="72" t="n"/>
      <c r="D802" s="72" t="n"/>
      <c r="E802" s="72" t="n"/>
      <c r="F802" s="72" t="n"/>
      <c r="G802" s="72" t="n"/>
      <c r="H802" s="72" t="n"/>
      <c r="I802" s="72" t="n"/>
      <c r="J802" s="72" t="n"/>
      <c r="K802" s="72" t="n"/>
      <c r="L802" s="72" t="n"/>
      <c r="M802" s="72" t="n"/>
      <c r="N802" s="72" t="n"/>
      <c r="O802" s="72" t="n"/>
      <c r="P802" s="72" t="n"/>
      <c r="Q802" s="72" t="n"/>
      <c r="R802" s="72" t="n"/>
      <c r="S802" s="72" t="n"/>
      <c r="T802" s="72" t="n"/>
      <c r="U802" s="72" t="n"/>
      <c r="V802" s="72" t="n"/>
      <c r="W802" s="72" t="n"/>
      <c r="X802" s="72" t="n"/>
      <c r="Y802" s="72" t="n"/>
      <c r="Z802" s="72" t="n"/>
      <c r="AA802" s="72" t="n"/>
      <c r="AB802" s="72" t="n"/>
      <c r="AC802" s="72" t="n"/>
      <c r="AD802" s="72" t="n"/>
      <c r="AE802" s="72" t="n"/>
      <c r="AF802" s="72" t="n"/>
      <c r="AG802" s="72" t="n"/>
      <c r="AH802" s="72" t="n"/>
      <c r="AI802" s="72" t="n"/>
      <c r="AJ802" s="72" t="n"/>
      <c r="AK802" s="72" t="n"/>
      <c r="AL802" s="72" t="n"/>
      <c r="AM802" s="72" t="n"/>
      <c r="AN802" s="72" t="n"/>
      <c r="AO802" s="72" t="n"/>
      <c r="AP802" s="72" t="n"/>
      <c r="AQ802" s="72" t="n"/>
      <c r="AR802" s="72" t="n"/>
      <c r="AS802" s="72" t="n"/>
      <c r="AT802" s="72" t="n"/>
      <c r="AU802" s="72" t="n"/>
      <c r="AV802" s="72" t="n"/>
      <c r="AW802" s="72" t="n"/>
      <c r="AX802" s="72" t="n"/>
      <c r="AY802" s="72" t="n"/>
      <c r="AZ802" s="72" t="n"/>
      <c r="BA802" s="72" t="n"/>
      <c r="BB802" s="72" t="n"/>
      <c r="BC802" s="72" t="n"/>
    </row>
    <row r="803" ht="11.4" customHeight="1">
      <c r="A803" s="72" t="n"/>
      <c r="B803" s="72" t="n"/>
      <c r="C803" s="72" t="n"/>
      <c r="D803" s="72" t="n"/>
      <c r="E803" s="72" t="n"/>
      <c r="F803" s="72" t="n"/>
      <c r="G803" s="72" t="n"/>
      <c r="H803" s="72" t="n"/>
      <c r="I803" s="72" t="n"/>
      <c r="J803" s="72" t="n"/>
      <c r="K803" s="72" t="n"/>
      <c r="L803" s="72" t="n"/>
      <c r="M803" s="72" t="n"/>
      <c r="N803" s="72" t="n"/>
      <c r="O803" s="72" t="n"/>
      <c r="P803" s="72" t="n"/>
      <c r="Q803" s="72" t="n"/>
      <c r="R803" s="72" t="n"/>
      <c r="S803" s="72" t="n"/>
      <c r="T803" s="72" t="n"/>
      <c r="U803" s="72" t="n"/>
      <c r="V803" s="72" t="n"/>
      <c r="W803" s="72" t="n"/>
      <c r="X803" s="72" t="n"/>
      <c r="Y803" s="72" t="n"/>
      <c r="Z803" s="72" t="n"/>
      <c r="AA803" s="72" t="n"/>
      <c r="AB803" s="72" t="n"/>
      <c r="AC803" s="72" t="n"/>
      <c r="AD803" s="72" t="n"/>
      <c r="AE803" s="72" t="n"/>
      <c r="AF803" s="72" t="n"/>
      <c r="AG803" s="72" t="n"/>
      <c r="AH803" s="72" t="n"/>
      <c r="AI803" s="72" t="n"/>
      <c r="AJ803" s="72" t="n"/>
      <c r="AK803" s="72" t="n"/>
      <c r="AL803" s="72" t="n"/>
      <c r="AM803" s="72" t="n"/>
      <c r="AN803" s="72" t="n"/>
      <c r="AO803" s="72" t="n"/>
      <c r="AP803" s="72" t="n"/>
      <c r="AQ803" s="72" t="n"/>
      <c r="AR803" s="72" t="n"/>
      <c r="AS803" s="72" t="n"/>
      <c r="AT803" s="72" t="n"/>
      <c r="AU803" s="72" t="n"/>
      <c r="AV803" s="72" t="n"/>
      <c r="AW803" s="72" t="n"/>
      <c r="AX803" s="72" t="n"/>
      <c r="AY803" s="72" t="n"/>
      <c r="AZ803" s="72" t="n"/>
      <c r="BA803" s="72" t="n"/>
      <c r="BB803" s="72" t="n"/>
      <c r="BC803" s="72" t="n"/>
    </row>
    <row r="804" ht="11.4" customHeight="1">
      <c r="A804" s="72" t="n"/>
      <c r="B804" s="72" t="n"/>
      <c r="C804" s="72" t="n"/>
      <c r="D804" s="72" t="n"/>
      <c r="E804" s="72" t="n"/>
      <c r="F804" s="72" t="n"/>
      <c r="G804" s="72" t="n"/>
      <c r="H804" s="72" t="n"/>
      <c r="I804" s="72" t="n"/>
      <c r="J804" s="72" t="n"/>
      <c r="K804" s="72" t="n"/>
      <c r="L804" s="72" t="n"/>
      <c r="M804" s="72" t="n"/>
      <c r="N804" s="72" t="n"/>
      <c r="O804" s="72" t="n"/>
      <c r="P804" s="72" t="n"/>
      <c r="Q804" s="72" t="n"/>
      <c r="R804" s="72" t="n"/>
      <c r="S804" s="72" t="n"/>
      <c r="T804" s="72" t="n"/>
      <c r="U804" s="72" t="n"/>
      <c r="V804" s="72" t="n"/>
      <c r="W804" s="72" t="n"/>
      <c r="X804" s="72" t="n"/>
      <c r="Y804" s="72" t="n"/>
      <c r="Z804" s="72" t="n"/>
      <c r="AA804" s="72" t="n"/>
      <c r="AB804" s="72" t="n"/>
      <c r="AC804" s="72" t="n"/>
      <c r="AD804" s="72" t="n"/>
      <c r="AE804" s="72" t="n"/>
      <c r="AF804" s="72" t="n"/>
      <c r="AG804" s="72" t="n"/>
      <c r="AH804" s="72" t="n"/>
      <c r="AI804" s="72" t="n"/>
      <c r="AJ804" s="72" t="n"/>
      <c r="AK804" s="72" t="n"/>
      <c r="AL804" s="72" t="n"/>
      <c r="AM804" s="72" t="n"/>
      <c r="AN804" s="72" t="n"/>
      <c r="AO804" s="72" t="n"/>
      <c r="AP804" s="72" t="n"/>
      <c r="AQ804" s="72" t="n"/>
      <c r="AR804" s="72" t="n"/>
      <c r="AS804" s="72" t="n"/>
      <c r="AT804" s="72" t="n"/>
      <c r="AU804" s="72" t="n"/>
      <c r="AV804" s="72" t="n"/>
      <c r="AW804" s="72" t="n"/>
      <c r="AX804" s="72" t="n"/>
      <c r="AY804" s="72" t="n"/>
      <c r="AZ804" s="72" t="n"/>
      <c r="BA804" s="72" t="n"/>
      <c r="BB804" s="72" t="n"/>
      <c r="BC804" s="72" t="n"/>
    </row>
    <row r="805" ht="11.4" customHeight="1">
      <c r="A805" s="72" t="n"/>
      <c r="B805" s="72" t="n"/>
      <c r="C805" s="72" t="n"/>
      <c r="D805" s="72" t="n"/>
      <c r="E805" s="72" t="n"/>
      <c r="F805" s="72" t="n"/>
      <c r="G805" s="72" t="n"/>
      <c r="H805" s="72" t="n"/>
      <c r="I805" s="72" t="n"/>
      <c r="J805" s="72" t="n"/>
      <c r="K805" s="72" t="n"/>
      <c r="L805" s="72" t="n"/>
      <c r="M805" s="72" t="n"/>
      <c r="N805" s="72" t="n"/>
      <c r="O805" s="72" t="n"/>
      <c r="P805" s="72" t="n"/>
      <c r="Q805" s="72" t="n"/>
      <c r="R805" s="72" t="n"/>
      <c r="S805" s="72" t="n"/>
      <c r="T805" s="72" t="n"/>
      <c r="U805" s="72" t="n"/>
      <c r="V805" s="72" t="n"/>
      <c r="W805" s="72" t="n"/>
      <c r="X805" s="72" t="n"/>
      <c r="Y805" s="72" t="n"/>
      <c r="Z805" s="72" t="n"/>
      <c r="AA805" s="72" t="n"/>
      <c r="AB805" s="72" t="n"/>
      <c r="AC805" s="72" t="n"/>
      <c r="AD805" s="72" t="n"/>
      <c r="AE805" s="72" t="n"/>
      <c r="AF805" s="72" t="n"/>
      <c r="AG805" s="72" t="n"/>
      <c r="AH805" s="72" t="n"/>
      <c r="AI805" s="72" t="n"/>
      <c r="AJ805" s="72" t="n"/>
      <c r="AK805" s="72" t="n"/>
      <c r="AL805" s="72" t="n"/>
      <c r="AM805" s="72" t="n"/>
      <c r="AN805" s="72" t="n"/>
      <c r="AO805" s="72" t="n"/>
      <c r="AP805" s="72" t="n"/>
      <c r="AQ805" s="72" t="n"/>
      <c r="AR805" s="72" t="n"/>
      <c r="AS805" s="72" t="n"/>
      <c r="AT805" s="72" t="n"/>
      <c r="AU805" s="72" t="n"/>
      <c r="AV805" s="72" t="n"/>
      <c r="AW805" s="72" t="n"/>
      <c r="AX805" s="72" t="n"/>
      <c r="AY805" s="72" t="n"/>
      <c r="AZ805" s="72" t="n"/>
      <c r="BA805" s="72" t="n"/>
      <c r="BB805" s="72" t="n"/>
      <c r="BC805" s="72" t="n"/>
    </row>
    <row r="806" ht="11.4" customHeight="1">
      <c r="A806" s="72" t="n"/>
      <c r="B806" s="72" t="n"/>
      <c r="C806" s="72" t="n"/>
      <c r="D806" s="72" t="n"/>
      <c r="E806" s="72" t="n"/>
      <c r="F806" s="72" t="n"/>
      <c r="G806" s="72" t="n"/>
      <c r="H806" s="72" t="n"/>
      <c r="I806" s="72" t="n"/>
      <c r="J806" s="72" t="n"/>
      <c r="K806" s="72" t="n"/>
      <c r="L806" s="72" t="n"/>
      <c r="M806" s="72" t="n"/>
      <c r="N806" s="72" t="n"/>
      <c r="O806" s="72" t="n"/>
      <c r="P806" s="72" t="n"/>
      <c r="Q806" s="72" t="n"/>
      <c r="R806" s="72" t="n"/>
      <c r="S806" s="72" t="n"/>
      <c r="T806" s="72" t="n"/>
      <c r="U806" s="72" t="n"/>
      <c r="V806" s="72" t="n"/>
      <c r="W806" s="72" t="n"/>
      <c r="X806" s="72" t="n"/>
      <c r="Y806" s="72" t="n"/>
      <c r="Z806" s="72" t="n"/>
      <c r="AA806" s="72" t="n"/>
      <c r="AB806" s="72" t="n"/>
      <c r="AC806" s="72" t="n"/>
      <c r="AD806" s="72" t="n"/>
      <c r="AE806" s="72" t="n"/>
      <c r="AF806" s="72" t="n"/>
      <c r="AG806" s="72" t="n"/>
      <c r="AH806" s="72" t="n"/>
      <c r="AI806" s="72" t="n"/>
      <c r="AJ806" s="72" t="n"/>
      <c r="AK806" s="72" t="n"/>
      <c r="AL806" s="72" t="n"/>
      <c r="AM806" s="72" t="n"/>
      <c r="AN806" s="72" t="n"/>
      <c r="AO806" s="72" t="n"/>
      <c r="AP806" s="72" t="n"/>
      <c r="AQ806" s="72" t="n"/>
      <c r="AR806" s="72" t="n"/>
      <c r="AS806" s="72" t="n"/>
      <c r="AT806" s="72" t="n"/>
      <c r="AU806" s="72" t="n"/>
      <c r="AV806" s="72" t="n"/>
      <c r="AW806" s="72" t="n"/>
      <c r="AX806" s="72" t="n"/>
      <c r="AY806" s="72" t="n"/>
      <c r="AZ806" s="72" t="n"/>
      <c r="BA806" s="72" t="n"/>
      <c r="BB806" s="72" t="n"/>
      <c r="BC806" s="72" t="n"/>
    </row>
    <row r="807" ht="11.4" customHeight="1">
      <c r="A807" s="72" t="n"/>
      <c r="B807" s="72" t="n"/>
      <c r="C807" s="72" t="n"/>
      <c r="D807" s="72" t="n"/>
      <c r="E807" s="72" t="n"/>
      <c r="F807" s="72" t="n"/>
      <c r="G807" s="72" t="n"/>
      <c r="H807" s="72" t="n"/>
      <c r="I807" s="72" t="n"/>
      <c r="J807" s="72" t="n"/>
      <c r="K807" s="72" t="n"/>
      <c r="L807" s="72" t="n"/>
      <c r="M807" s="72" t="n"/>
      <c r="N807" s="72" t="n"/>
      <c r="O807" s="72" t="n"/>
      <c r="P807" s="72" t="n"/>
      <c r="Q807" s="72" t="n"/>
      <c r="R807" s="72" t="n"/>
      <c r="S807" s="72" t="n"/>
      <c r="T807" s="72" t="n"/>
      <c r="U807" s="72" t="n"/>
      <c r="V807" s="72" t="n"/>
      <c r="W807" s="72" t="n"/>
      <c r="X807" s="72" t="n"/>
      <c r="Y807" s="72" t="n"/>
      <c r="Z807" s="72" t="n"/>
      <c r="AA807" s="72" t="n"/>
      <c r="AB807" s="72" t="n"/>
      <c r="AC807" s="72" t="n"/>
      <c r="AD807" s="72" t="n"/>
      <c r="AE807" s="72" t="n"/>
      <c r="AF807" s="72" t="n"/>
      <c r="AG807" s="72" t="n"/>
      <c r="AH807" s="72" t="n"/>
      <c r="AI807" s="72" t="n"/>
      <c r="AJ807" s="72" t="n"/>
      <c r="AK807" s="72" t="n"/>
      <c r="AL807" s="72" t="n"/>
      <c r="AM807" s="72" t="n"/>
      <c r="AN807" s="72" t="n"/>
      <c r="AO807" s="72" t="n"/>
      <c r="AP807" s="72" t="n"/>
      <c r="AQ807" s="72" t="n"/>
      <c r="AR807" s="72" t="n"/>
      <c r="AS807" s="72" t="n"/>
      <c r="AT807" s="72" t="n"/>
      <c r="AU807" s="72" t="n"/>
      <c r="AV807" s="72" t="n"/>
      <c r="AW807" s="72" t="n"/>
      <c r="AX807" s="72" t="n"/>
      <c r="AY807" s="72" t="n"/>
      <c r="AZ807" s="72" t="n"/>
      <c r="BA807" s="72" t="n"/>
      <c r="BB807" s="72" t="n"/>
      <c r="BC807" s="72" t="n"/>
    </row>
    <row r="808" ht="11.4" customHeight="1">
      <c r="A808" s="72" t="n"/>
      <c r="B808" s="72" t="n"/>
      <c r="C808" s="72" t="n"/>
      <c r="D808" s="72" t="n"/>
      <c r="E808" s="72" t="n"/>
      <c r="F808" s="72" t="n"/>
      <c r="G808" s="72" t="n"/>
      <c r="H808" s="72" t="n"/>
      <c r="I808" s="72" t="n"/>
      <c r="J808" s="72" t="n"/>
      <c r="K808" s="72" t="n"/>
      <c r="L808" s="72" t="n"/>
      <c r="M808" s="72" t="n"/>
      <c r="N808" s="72" t="n"/>
      <c r="O808" s="72" t="n"/>
      <c r="P808" s="72" t="n"/>
      <c r="Q808" s="72" t="n"/>
      <c r="R808" s="72" t="n"/>
      <c r="S808" s="72" t="n"/>
      <c r="T808" s="72" t="n"/>
      <c r="U808" s="72" t="n"/>
      <c r="V808" s="72" t="n"/>
      <c r="W808" s="72" t="n"/>
      <c r="X808" s="72" t="n"/>
      <c r="Y808" s="72" t="n"/>
      <c r="Z808" s="72" t="n"/>
      <c r="AA808" s="72" t="n"/>
      <c r="AB808" s="72" t="n"/>
      <c r="AC808" s="72" t="n"/>
      <c r="AD808" s="72" t="n"/>
      <c r="AE808" s="72" t="n"/>
      <c r="AF808" s="72" t="n"/>
      <c r="AG808" s="72" t="n"/>
      <c r="AH808" s="72" t="n"/>
      <c r="AI808" s="72" t="n"/>
      <c r="AJ808" s="72" t="n"/>
      <c r="AK808" s="72" t="n"/>
      <c r="AL808" s="72" t="n"/>
      <c r="AM808" s="72" t="n"/>
      <c r="AN808" s="72" t="n"/>
      <c r="AO808" s="72" t="n"/>
      <c r="AP808" s="72" t="n"/>
      <c r="AQ808" s="72" t="n"/>
      <c r="AR808" s="72" t="n"/>
      <c r="AS808" s="72" t="n"/>
      <c r="AT808" s="72" t="n"/>
      <c r="AU808" s="72" t="n"/>
      <c r="AV808" s="72" t="n"/>
      <c r="AW808" s="72" t="n"/>
      <c r="AX808" s="72" t="n"/>
      <c r="AY808" s="72" t="n"/>
      <c r="AZ808" s="72" t="n"/>
      <c r="BA808" s="72" t="n"/>
      <c r="BB808" s="72" t="n"/>
      <c r="BC808" s="72" t="n"/>
    </row>
    <row r="809" ht="11.4" customHeight="1">
      <c r="A809" s="72" t="n"/>
      <c r="B809" s="72" t="n"/>
      <c r="C809" s="72" t="n"/>
      <c r="D809" s="72" t="n"/>
      <c r="E809" s="72" t="n"/>
      <c r="F809" s="72" t="n"/>
      <c r="G809" s="72" t="n"/>
      <c r="H809" s="72" t="n"/>
      <c r="I809" s="72" t="n"/>
      <c r="J809" s="72" t="n"/>
      <c r="K809" s="72" t="n"/>
      <c r="L809" s="72" t="n"/>
      <c r="M809" s="72" t="n"/>
      <c r="N809" s="72" t="n"/>
      <c r="O809" s="72" t="n"/>
      <c r="P809" s="72" t="n"/>
      <c r="Q809" s="72" t="n"/>
      <c r="R809" s="72" t="n"/>
      <c r="S809" s="72" t="n"/>
      <c r="T809" s="72" t="n"/>
      <c r="U809" s="72" t="n"/>
      <c r="V809" s="72" t="n"/>
      <c r="W809" s="72" t="n"/>
      <c r="X809" s="72" t="n"/>
      <c r="Y809" s="72" t="n"/>
      <c r="Z809" s="72" t="n"/>
      <c r="AA809" s="72" t="n"/>
      <c r="AB809" s="72" t="n"/>
      <c r="AC809" s="72" t="n"/>
      <c r="AD809" s="72" t="n"/>
      <c r="AE809" s="72" t="n"/>
      <c r="AF809" s="72" t="n"/>
      <c r="AG809" s="72" t="n"/>
      <c r="AH809" s="72" t="n"/>
      <c r="AI809" s="72" t="n"/>
      <c r="AJ809" s="72" t="n"/>
      <c r="AK809" s="72" t="n"/>
      <c r="AL809" s="72" t="n"/>
      <c r="AM809" s="72" t="n"/>
      <c r="AN809" s="72" t="n"/>
      <c r="AO809" s="72" t="n"/>
      <c r="AP809" s="72" t="n"/>
      <c r="AQ809" s="72" t="n"/>
      <c r="AR809" s="72" t="n"/>
      <c r="AS809" s="72" t="n"/>
      <c r="AT809" s="72" t="n"/>
      <c r="AU809" s="72" t="n"/>
      <c r="AV809" s="72" t="n"/>
      <c r="AW809" s="72" t="n"/>
      <c r="AX809" s="72" t="n"/>
      <c r="AY809" s="72" t="n"/>
      <c r="AZ809" s="72" t="n"/>
      <c r="BA809" s="72" t="n"/>
      <c r="BB809" s="72" t="n"/>
      <c r="BC809" s="72" t="n"/>
    </row>
    <row r="810" ht="11.4" customHeight="1">
      <c r="A810" s="72" t="n"/>
      <c r="B810" s="72" t="n"/>
      <c r="C810" s="72" t="n"/>
      <c r="D810" s="72" t="n"/>
      <c r="E810" s="72" t="n"/>
      <c r="F810" s="72" t="n"/>
      <c r="G810" s="72" t="n"/>
      <c r="H810" s="72" t="n"/>
      <c r="I810" s="72" t="n"/>
      <c r="J810" s="72" t="n"/>
      <c r="K810" s="72" t="n"/>
      <c r="L810" s="72" t="n"/>
      <c r="M810" s="72" t="n"/>
      <c r="N810" s="72" t="n"/>
      <c r="O810" s="72" t="n"/>
      <c r="P810" s="72" t="n"/>
      <c r="Q810" s="72" t="n"/>
      <c r="R810" s="72" t="n"/>
      <c r="S810" s="72" t="n"/>
      <c r="T810" s="72" t="n"/>
      <c r="U810" s="72" t="n"/>
      <c r="V810" s="72" t="n"/>
      <c r="W810" s="72" t="n"/>
      <c r="X810" s="72" t="n"/>
      <c r="Y810" s="72" t="n"/>
      <c r="Z810" s="72" t="n"/>
      <c r="AA810" s="72" t="n"/>
      <c r="AB810" s="72" t="n"/>
      <c r="AC810" s="72" t="n"/>
      <c r="AD810" s="72" t="n"/>
      <c r="AE810" s="72" t="n"/>
      <c r="AF810" s="72" t="n"/>
      <c r="AG810" s="72" t="n"/>
      <c r="AH810" s="72" t="n"/>
      <c r="AI810" s="72" t="n"/>
      <c r="AJ810" s="72" t="n"/>
      <c r="AK810" s="72" t="n"/>
      <c r="AL810" s="72" t="n"/>
      <c r="AM810" s="72" t="n"/>
      <c r="AN810" s="72" t="n"/>
      <c r="AO810" s="72" t="n"/>
      <c r="AP810" s="72" t="n"/>
      <c r="AQ810" s="72" t="n"/>
      <c r="AR810" s="72" t="n"/>
      <c r="AS810" s="72" t="n"/>
      <c r="AT810" s="72" t="n"/>
      <c r="AU810" s="72" t="n"/>
      <c r="AV810" s="72" t="n"/>
      <c r="AW810" s="72" t="n"/>
      <c r="AX810" s="72" t="n"/>
      <c r="AY810" s="72" t="n"/>
      <c r="AZ810" s="72" t="n"/>
      <c r="BA810" s="72" t="n"/>
      <c r="BB810" s="72" t="n"/>
      <c r="BC810" s="72" t="n"/>
    </row>
    <row r="811" ht="11.4" customHeight="1">
      <c r="A811" s="72" t="n"/>
      <c r="B811" s="72" t="n"/>
      <c r="C811" s="72" t="n"/>
      <c r="D811" s="72" t="n"/>
      <c r="E811" s="72" t="n"/>
      <c r="F811" s="72" t="n"/>
      <c r="G811" s="72" t="n"/>
      <c r="H811" s="72" t="n"/>
      <c r="I811" s="72" t="n"/>
      <c r="J811" s="72" t="n"/>
      <c r="K811" s="72" t="n"/>
      <c r="L811" s="72" t="n"/>
      <c r="M811" s="72" t="n"/>
      <c r="N811" s="72" t="n"/>
      <c r="O811" s="72" t="n"/>
      <c r="P811" s="72" t="n"/>
      <c r="Q811" s="72" t="n"/>
      <c r="R811" s="72" t="n"/>
      <c r="S811" s="72" t="n"/>
      <c r="T811" s="72" t="n"/>
      <c r="U811" s="72" t="n"/>
      <c r="V811" s="72" t="n"/>
      <c r="W811" s="72" t="n"/>
      <c r="X811" s="72" t="n"/>
      <c r="Y811" s="72" t="n"/>
      <c r="Z811" s="72" t="n"/>
      <c r="AA811" s="72" t="n"/>
      <c r="AB811" s="72" t="n"/>
      <c r="AC811" s="72" t="n"/>
      <c r="AD811" s="72" t="n"/>
      <c r="AE811" s="72" t="n"/>
      <c r="AF811" s="72" t="n"/>
      <c r="AG811" s="72" t="n"/>
      <c r="AH811" s="72" t="n"/>
      <c r="AI811" s="72" t="n"/>
      <c r="AJ811" s="72" t="n"/>
      <c r="AK811" s="72" t="n"/>
      <c r="AL811" s="72" t="n"/>
      <c r="AM811" s="72" t="n"/>
      <c r="AN811" s="72" t="n"/>
      <c r="AO811" s="72" t="n"/>
      <c r="AP811" s="72" t="n"/>
      <c r="AQ811" s="72" t="n"/>
      <c r="AR811" s="72" t="n"/>
      <c r="AS811" s="72" t="n"/>
      <c r="AT811" s="72" t="n"/>
      <c r="AU811" s="72" t="n"/>
      <c r="AV811" s="72" t="n"/>
      <c r="AW811" s="72" t="n"/>
      <c r="AX811" s="72" t="n"/>
      <c r="AY811" s="72" t="n"/>
      <c r="AZ811" s="72" t="n"/>
      <c r="BA811" s="72" t="n"/>
      <c r="BB811" s="72" t="n"/>
      <c r="BC811" s="72" t="n"/>
    </row>
    <row r="812" ht="11.4" customHeight="1">
      <c r="A812" s="72" t="n"/>
      <c r="B812" s="72" t="n"/>
      <c r="C812" s="72" t="n"/>
      <c r="D812" s="72" t="n"/>
      <c r="E812" s="72" t="n"/>
      <c r="F812" s="72" t="n"/>
      <c r="G812" s="72" t="n"/>
      <c r="H812" s="72" t="n"/>
      <c r="I812" s="72" t="n"/>
      <c r="J812" s="72" t="n"/>
      <c r="K812" s="72" t="n"/>
      <c r="L812" s="72" t="n"/>
      <c r="M812" s="72" t="n"/>
      <c r="N812" s="72" t="n"/>
      <c r="O812" s="72" t="n"/>
      <c r="P812" s="72" t="n"/>
      <c r="Q812" s="72" t="n"/>
      <c r="R812" s="72" t="n"/>
      <c r="S812" s="72" t="n"/>
      <c r="T812" s="72" t="n"/>
      <c r="U812" s="72" t="n"/>
      <c r="V812" s="72" t="n"/>
      <c r="W812" s="72" t="n"/>
      <c r="X812" s="72" t="n"/>
      <c r="Y812" s="72" t="n"/>
      <c r="Z812" s="72" t="n"/>
      <c r="AA812" s="72" t="n"/>
      <c r="AB812" s="72" t="n"/>
      <c r="AC812" s="72" t="n"/>
      <c r="AD812" s="72" t="n"/>
      <c r="AE812" s="72" t="n"/>
      <c r="AF812" s="72" t="n"/>
      <c r="AG812" s="72" t="n"/>
      <c r="AH812" s="72" t="n"/>
      <c r="AI812" s="72" t="n"/>
      <c r="AJ812" s="72" t="n"/>
      <c r="AK812" s="72" t="n"/>
      <c r="AL812" s="72" t="n"/>
      <c r="AM812" s="72" t="n"/>
      <c r="AN812" s="72" t="n"/>
      <c r="AO812" s="72" t="n"/>
      <c r="AP812" s="72" t="n"/>
      <c r="AQ812" s="72" t="n"/>
      <c r="AR812" s="72" t="n"/>
      <c r="AS812" s="72" t="n"/>
      <c r="AT812" s="72" t="n"/>
      <c r="AU812" s="72" t="n"/>
      <c r="AV812" s="72" t="n"/>
      <c r="AW812" s="72" t="n"/>
      <c r="AX812" s="72" t="n"/>
      <c r="AY812" s="72" t="n"/>
      <c r="AZ812" s="72" t="n"/>
      <c r="BA812" s="72" t="n"/>
      <c r="BB812" s="72" t="n"/>
      <c r="BC812" s="72" t="n"/>
    </row>
    <row r="813" ht="11.4" customHeight="1">
      <c r="A813" s="72" t="n"/>
      <c r="B813" s="72" t="n"/>
      <c r="C813" s="72" t="n"/>
      <c r="D813" s="72" t="n"/>
      <c r="E813" s="72" t="n"/>
      <c r="F813" s="72" t="n"/>
      <c r="G813" s="72" t="n"/>
      <c r="H813" s="72" t="n"/>
      <c r="I813" s="72" t="n"/>
      <c r="J813" s="72" t="n"/>
      <c r="K813" s="72" t="n"/>
      <c r="L813" s="72" t="n"/>
      <c r="M813" s="72" t="n"/>
      <c r="N813" s="72" t="n"/>
      <c r="O813" s="72" t="n"/>
      <c r="P813" s="72" t="n"/>
      <c r="Q813" s="72" t="n"/>
      <c r="R813" s="72" t="n"/>
      <c r="S813" s="72" t="n"/>
      <c r="T813" s="72" t="n"/>
      <c r="U813" s="72" t="n"/>
      <c r="V813" s="72" t="n"/>
      <c r="W813" s="72" t="n"/>
      <c r="X813" s="72" t="n"/>
      <c r="Y813" s="72" t="n"/>
      <c r="Z813" s="72" t="n"/>
      <c r="AA813" s="72" t="n"/>
      <c r="AB813" s="72" t="n"/>
      <c r="AC813" s="72" t="n"/>
      <c r="AD813" s="72" t="n"/>
      <c r="AE813" s="72" t="n"/>
      <c r="AF813" s="72" t="n"/>
      <c r="AG813" s="72" t="n"/>
      <c r="AH813" s="72" t="n"/>
      <c r="AI813" s="72" t="n"/>
      <c r="AJ813" s="72" t="n"/>
      <c r="AK813" s="72" t="n"/>
      <c r="AL813" s="72" t="n"/>
      <c r="AM813" s="72" t="n"/>
      <c r="AN813" s="72" t="n"/>
      <c r="AO813" s="72" t="n"/>
      <c r="AP813" s="72" t="n"/>
      <c r="AQ813" s="72" t="n"/>
      <c r="AR813" s="72" t="n"/>
      <c r="AS813" s="72" t="n"/>
      <c r="AT813" s="72" t="n"/>
      <c r="AU813" s="72" t="n"/>
      <c r="AV813" s="72" t="n"/>
      <c r="AW813" s="72" t="n"/>
      <c r="AX813" s="72" t="n"/>
      <c r="AY813" s="72" t="n"/>
      <c r="AZ813" s="72" t="n"/>
      <c r="BA813" s="72" t="n"/>
      <c r="BB813" s="72" t="n"/>
      <c r="BC813" s="72" t="n"/>
    </row>
    <row r="814" ht="11.4" customHeight="1">
      <c r="A814" s="72" t="n"/>
      <c r="B814" s="72" t="n"/>
      <c r="C814" s="72" t="n"/>
      <c r="D814" s="72" t="n"/>
      <c r="E814" s="72" t="n"/>
      <c r="F814" s="72" t="n"/>
      <c r="G814" s="72" t="n"/>
      <c r="H814" s="72" t="n"/>
      <c r="I814" s="72" t="n"/>
      <c r="J814" s="72" t="n"/>
      <c r="K814" s="72" t="n"/>
      <c r="L814" s="72" t="n"/>
      <c r="M814" s="72" t="n"/>
      <c r="N814" s="72" t="n"/>
      <c r="O814" s="72" t="n"/>
      <c r="P814" s="72" t="n"/>
      <c r="Q814" s="72" t="n"/>
      <c r="R814" s="72" t="n"/>
      <c r="S814" s="72" t="n"/>
      <c r="T814" s="72" t="n"/>
      <c r="U814" s="72" t="n"/>
      <c r="V814" s="72" t="n"/>
      <c r="W814" s="72" t="n"/>
      <c r="X814" s="72" t="n"/>
      <c r="Y814" s="72" t="n"/>
      <c r="Z814" s="72" t="n"/>
      <c r="AA814" s="72" t="n"/>
      <c r="AB814" s="72" t="n"/>
      <c r="AC814" s="72" t="n"/>
      <c r="AD814" s="72" t="n"/>
      <c r="AE814" s="72" t="n"/>
      <c r="AF814" s="72" t="n"/>
      <c r="AG814" s="72" t="n"/>
      <c r="AH814" s="72" t="n"/>
      <c r="AI814" s="72" t="n"/>
      <c r="AJ814" s="72" t="n"/>
      <c r="AK814" s="72" t="n"/>
      <c r="AL814" s="72" t="n"/>
      <c r="AM814" s="72" t="n"/>
      <c r="AN814" s="72" t="n"/>
      <c r="AO814" s="72" t="n"/>
      <c r="AP814" s="72" t="n"/>
      <c r="AQ814" s="72" t="n"/>
      <c r="AR814" s="72" t="n"/>
      <c r="AS814" s="72" t="n"/>
      <c r="AT814" s="72" t="n"/>
      <c r="AU814" s="72" t="n"/>
      <c r="AV814" s="72" t="n"/>
      <c r="AW814" s="72" t="n"/>
      <c r="AX814" s="72" t="n"/>
      <c r="AY814" s="72" t="n"/>
      <c r="AZ814" s="72" t="n"/>
      <c r="BA814" s="72" t="n"/>
      <c r="BB814" s="72" t="n"/>
      <c r="BC814" s="72" t="n"/>
    </row>
    <row r="815" ht="11.4" customHeight="1">
      <c r="A815" s="72" t="n"/>
      <c r="B815" s="72" t="n"/>
      <c r="C815" s="72" t="n"/>
      <c r="D815" s="72" t="n"/>
      <c r="E815" s="72" t="n"/>
      <c r="F815" s="72" t="n"/>
      <c r="G815" s="72" t="n"/>
      <c r="H815" s="72" t="n"/>
      <c r="I815" s="72" t="n"/>
      <c r="J815" s="72" t="n"/>
      <c r="K815" s="72" t="n"/>
      <c r="L815" s="72" t="n"/>
      <c r="M815" s="72" t="n"/>
      <c r="N815" s="72" t="n"/>
      <c r="O815" s="72" t="n"/>
      <c r="P815" s="72" t="n"/>
      <c r="Q815" s="72" t="n"/>
      <c r="R815" s="72" t="n"/>
      <c r="S815" s="72" t="n"/>
      <c r="T815" s="72" t="n"/>
      <c r="U815" s="72" t="n"/>
      <c r="V815" s="72" t="n"/>
      <c r="W815" s="72" t="n"/>
      <c r="X815" s="72" t="n"/>
      <c r="Y815" s="72" t="n"/>
      <c r="Z815" s="72" t="n"/>
      <c r="AA815" s="72" t="n"/>
      <c r="AB815" s="72" t="n"/>
      <c r="AC815" s="72" t="n"/>
      <c r="AD815" s="72" t="n"/>
      <c r="AE815" s="72" t="n"/>
      <c r="AF815" s="72" t="n"/>
      <c r="AG815" s="72" t="n"/>
      <c r="AH815" s="72" t="n"/>
      <c r="AI815" s="72" t="n"/>
      <c r="AJ815" s="72" t="n"/>
      <c r="AK815" s="72" t="n"/>
      <c r="AL815" s="72" t="n"/>
      <c r="AM815" s="72" t="n"/>
      <c r="AN815" s="72" t="n"/>
      <c r="AO815" s="72" t="n"/>
      <c r="AP815" s="72" t="n"/>
      <c r="AQ815" s="72" t="n"/>
      <c r="AR815" s="72" t="n"/>
      <c r="AS815" s="72" t="n"/>
      <c r="AT815" s="72" t="n"/>
      <c r="AU815" s="72" t="n"/>
      <c r="AV815" s="72" t="n"/>
      <c r="AW815" s="72" t="n"/>
      <c r="AX815" s="72" t="n"/>
      <c r="AY815" s="72" t="n"/>
      <c r="AZ815" s="72" t="n"/>
      <c r="BA815" s="72" t="n"/>
      <c r="BB815" s="72" t="n"/>
      <c r="BC815" s="72" t="n"/>
    </row>
    <row r="816" ht="11.4" customHeight="1">
      <c r="A816" s="72" t="n"/>
      <c r="B816" s="72" t="n"/>
      <c r="C816" s="72" t="n"/>
      <c r="D816" s="72" t="n"/>
      <c r="E816" s="72" t="n"/>
      <c r="F816" s="72" t="n"/>
      <c r="G816" s="72" t="n"/>
      <c r="H816" s="72" t="n"/>
      <c r="I816" s="72" t="n"/>
      <c r="J816" s="72" t="n"/>
      <c r="K816" s="72" t="n"/>
      <c r="L816" s="72" t="n"/>
      <c r="M816" s="72" t="n"/>
      <c r="N816" s="72" t="n"/>
      <c r="O816" s="72" t="n"/>
      <c r="P816" s="72" t="n"/>
      <c r="Q816" s="72" t="n"/>
      <c r="R816" s="72" t="n"/>
      <c r="S816" s="72" t="n"/>
      <c r="T816" s="72" t="n"/>
      <c r="U816" s="72" t="n"/>
      <c r="V816" s="72" t="n"/>
      <c r="W816" s="72" t="n"/>
      <c r="X816" s="72" t="n"/>
      <c r="Y816" s="72" t="n"/>
      <c r="Z816" s="72" t="n"/>
      <c r="AA816" s="72" t="n"/>
      <c r="AB816" s="72" t="n"/>
      <c r="AC816" s="72" t="n"/>
      <c r="AD816" s="72" t="n"/>
      <c r="AE816" s="72" t="n"/>
      <c r="AF816" s="72" t="n"/>
      <c r="AG816" s="72" t="n"/>
      <c r="AH816" s="72" t="n"/>
      <c r="AI816" s="72" t="n"/>
      <c r="AJ816" s="72" t="n"/>
      <c r="AK816" s="72" t="n"/>
      <c r="AL816" s="72" t="n"/>
      <c r="AM816" s="72" t="n"/>
      <c r="AN816" s="72" t="n"/>
      <c r="AO816" s="72" t="n"/>
      <c r="AP816" s="72" t="n"/>
      <c r="AQ816" s="72" t="n"/>
      <c r="AR816" s="72" t="n"/>
      <c r="AS816" s="72" t="n"/>
      <c r="AT816" s="72" t="n"/>
      <c r="AU816" s="72" t="n"/>
      <c r="AV816" s="72" t="n"/>
      <c r="AW816" s="72" t="n"/>
      <c r="AX816" s="72" t="n"/>
      <c r="AY816" s="72" t="n"/>
      <c r="AZ816" s="72" t="n"/>
      <c r="BA816" s="72" t="n"/>
      <c r="BB816" s="72" t="n"/>
      <c r="BC816" s="72" t="n"/>
    </row>
    <row r="817" ht="11.4" customHeight="1">
      <c r="A817" s="72" t="n"/>
      <c r="B817" s="72" t="n"/>
      <c r="C817" s="72" t="n"/>
      <c r="D817" s="72" t="n"/>
      <c r="E817" s="72" t="n"/>
      <c r="F817" s="72" t="n"/>
      <c r="G817" s="72" t="n"/>
      <c r="H817" s="72" t="n"/>
      <c r="I817" s="72" t="n"/>
      <c r="J817" s="72" t="n"/>
      <c r="K817" s="72" t="n"/>
      <c r="L817" s="72" t="n"/>
      <c r="M817" s="72" t="n"/>
      <c r="N817" s="72" t="n"/>
      <c r="O817" s="72" t="n"/>
      <c r="P817" s="72" t="n"/>
      <c r="Q817" s="72" t="n"/>
      <c r="R817" s="72" t="n"/>
      <c r="S817" s="72" t="n"/>
      <c r="T817" s="72" t="n"/>
      <c r="U817" s="72" t="n"/>
      <c r="V817" s="72" t="n"/>
      <c r="W817" s="72" t="n"/>
      <c r="X817" s="72" t="n"/>
      <c r="Y817" s="72" t="n"/>
      <c r="Z817" s="72" t="n"/>
      <c r="AA817" s="72" t="n"/>
      <c r="AB817" s="72" t="n"/>
      <c r="AC817" s="72" t="n"/>
      <c r="AD817" s="72" t="n"/>
      <c r="AE817" s="72" t="n"/>
      <c r="AF817" s="72" t="n"/>
      <c r="AG817" s="72" t="n"/>
      <c r="AH817" s="72" t="n"/>
      <c r="AI817" s="72" t="n"/>
      <c r="AJ817" s="72" t="n"/>
      <c r="AK817" s="72" t="n"/>
      <c r="AL817" s="72" t="n"/>
      <c r="AM817" s="72" t="n"/>
      <c r="AN817" s="72" t="n"/>
      <c r="AO817" s="72" t="n"/>
      <c r="AP817" s="72" t="n"/>
      <c r="AQ817" s="72" t="n"/>
      <c r="AR817" s="72" t="n"/>
      <c r="AS817" s="72" t="n"/>
      <c r="AT817" s="72" t="n"/>
      <c r="AU817" s="72" t="n"/>
      <c r="AV817" s="72" t="n"/>
      <c r="AW817" s="72" t="n"/>
      <c r="AX817" s="72" t="n"/>
      <c r="AY817" s="72" t="n"/>
      <c r="AZ817" s="72" t="n"/>
      <c r="BA817" s="72" t="n"/>
      <c r="BB817" s="72" t="n"/>
      <c r="BC817" s="72" t="n"/>
    </row>
    <row r="818" ht="11.4" customHeight="1">
      <c r="A818" s="72" t="n"/>
      <c r="B818" s="72" t="n"/>
      <c r="C818" s="72" t="n"/>
      <c r="D818" s="72" t="n"/>
      <c r="E818" s="72" t="n"/>
      <c r="F818" s="72" t="n"/>
      <c r="G818" s="72" t="n"/>
      <c r="H818" s="72" t="n"/>
      <c r="I818" s="72" t="n"/>
      <c r="J818" s="72" t="n"/>
      <c r="K818" s="72" t="n"/>
      <c r="L818" s="72" t="n"/>
      <c r="M818" s="72" t="n"/>
      <c r="N818" s="72" t="n"/>
      <c r="O818" s="72" t="n"/>
      <c r="P818" s="72" t="n"/>
      <c r="Q818" s="72" t="n"/>
      <c r="R818" s="72" t="n"/>
      <c r="S818" s="72" t="n"/>
      <c r="T818" s="72" t="n"/>
      <c r="U818" s="72" t="n"/>
      <c r="V818" s="72" t="n"/>
      <c r="W818" s="72" t="n"/>
      <c r="X818" s="72" t="n"/>
      <c r="Y818" s="72" t="n"/>
      <c r="Z818" s="72" t="n"/>
      <c r="AA818" s="72" t="n"/>
      <c r="AB818" s="72" t="n"/>
      <c r="AC818" s="72" t="n"/>
      <c r="AD818" s="72" t="n"/>
      <c r="AE818" s="72" t="n"/>
      <c r="AF818" s="72" t="n"/>
      <c r="AG818" s="72" t="n"/>
      <c r="AH818" s="72" t="n"/>
      <c r="AI818" s="72" t="n"/>
      <c r="AJ818" s="72" t="n"/>
      <c r="AK818" s="72" t="n"/>
      <c r="AL818" s="72" t="n"/>
      <c r="AM818" s="72" t="n"/>
      <c r="AN818" s="72" t="n"/>
      <c r="AO818" s="72" t="n"/>
      <c r="AP818" s="72" t="n"/>
      <c r="AQ818" s="72" t="n"/>
      <c r="AR818" s="72" t="n"/>
      <c r="AS818" s="72" t="n"/>
      <c r="AT818" s="72" t="n"/>
      <c r="AU818" s="72" t="n"/>
      <c r="AV818" s="72" t="n"/>
      <c r="AW818" s="72" t="n"/>
      <c r="AX818" s="72" t="n"/>
      <c r="AY818" s="72" t="n"/>
      <c r="AZ818" s="72" t="n"/>
      <c r="BA818" s="72" t="n"/>
      <c r="BB818" s="72" t="n"/>
      <c r="BC818" s="72" t="n"/>
    </row>
    <row r="819" ht="11.4" customHeight="1">
      <c r="A819" s="72" t="n"/>
      <c r="B819" s="72" t="n"/>
      <c r="C819" s="72" t="n"/>
      <c r="D819" s="72" t="n"/>
      <c r="E819" s="72" t="n"/>
      <c r="F819" s="72" t="n"/>
      <c r="G819" s="72" t="n"/>
      <c r="H819" s="72" t="n"/>
      <c r="I819" s="72" t="n"/>
      <c r="J819" s="72" t="n"/>
      <c r="K819" s="72" t="n"/>
      <c r="L819" s="72" t="n"/>
      <c r="M819" s="72" t="n"/>
      <c r="N819" s="72" t="n"/>
      <c r="O819" s="72" t="n"/>
      <c r="P819" s="72" t="n"/>
      <c r="Q819" s="72" t="n"/>
      <c r="R819" s="72" t="n"/>
      <c r="S819" s="72" t="n"/>
      <c r="T819" s="72" t="n"/>
      <c r="U819" s="72" t="n"/>
      <c r="V819" s="72" t="n"/>
      <c r="W819" s="72" t="n"/>
      <c r="X819" s="72" t="n"/>
      <c r="Y819" s="72" t="n"/>
      <c r="Z819" s="72" t="n"/>
      <c r="AA819" s="72" t="n"/>
      <c r="AB819" s="72" t="n"/>
      <c r="AC819" s="72" t="n"/>
      <c r="AD819" s="72" t="n"/>
      <c r="AE819" s="72" t="n"/>
      <c r="AF819" s="72" t="n"/>
      <c r="AG819" s="72" t="n"/>
      <c r="AH819" s="72" t="n"/>
      <c r="AI819" s="72" t="n"/>
      <c r="AJ819" s="72" t="n"/>
      <c r="AK819" s="72" t="n"/>
      <c r="AL819" s="72" t="n"/>
      <c r="AM819" s="72" t="n"/>
      <c r="AN819" s="72" t="n"/>
      <c r="AO819" s="72" t="n"/>
      <c r="AP819" s="72" t="n"/>
      <c r="AQ819" s="72" t="n"/>
      <c r="AR819" s="72" t="n"/>
      <c r="AS819" s="72" t="n"/>
      <c r="AT819" s="72" t="n"/>
      <c r="AU819" s="72" t="n"/>
      <c r="AV819" s="72" t="n"/>
      <c r="AW819" s="72" t="n"/>
      <c r="AX819" s="72" t="n"/>
      <c r="AY819" s="72" t="n"/>
      <c r="AZ819" s="72" t="n"/>
      <c r="BA819" s="72" t="n"/>
      <c r="BB819" s="72" t="n"/>
      <c r="BC819" s="72" t="n"/>
    </row>
    <row r="820" ht="11.4" customHeight="1">
      <c r="A820" s="72" t="n"/>
      <c r="B820" s="72" t="n"/>
      <c r="C820" s="72" t="n"/>
      <c r="D820" s="72" t="n"/>
      <c r="E820" s="72" t="n"/>
      <c r="F820" s="72" t="n"/>
      <c r="G820" s="72" t="n"/>
      <c r="H820" s="72" t="n"/>
      <c r="I820" s="72" t="n"/>
      <c r="J820" s="72" t="n"/>
      <c r="K820" s="72" t="n"/>
      <c r="L820" s="72" t="n"/>
      <c r="M820" s="72" t="n"/>
      <c r="N820" s="72" t="n"/>
      <c r="O820" s="72" t="n"/>
      <c r="P820" s="72" t="n"/>
      <c r="Q820" s="72" t="n"/>
      <c r="R820" s="72" t="n"/>
      <c r="S820" s="72" t="n"/>
      <c r="T820" s="72" t="n"/>
      <c r="U820" s="72" t="n"/>
      <c r="V820" s="72" t="n"/>
      <c r="W820" s="72" t="n"/>
      <c r="X820" s="72" t="n"/>
      <c r="Y820" s="72" t="n"/>
      <c r="Z820" s="72" t="n"/>
      <c r="AA820" s="72" t="n"/>
      <c r="AB820" s="72" t="n"/>
      <c r="AC820" s="72" t="n"/>
      <c r="AD820" s="72" t="n"/>
      <c r="AE820" s="72" t="n"/>
      <c r="AF820" s="72" t="n"/>
      <c r="AG820" s="72" t="n"/>
      <c r="AH820" s="72" t="n"/>
      <c r="AI820" s="72" t="n"/>
      <c r="AJ820" s="72" t="n"/>
      <c r="AK820" s="72" t="n"/>
      <c r="AL820" s="72" t="n"/>
      <c r="AM820" s="72" t="n"/>
      <c r="AN820" s="72" t="n"/>
      <c r="AO820" s="72" t="n"/>
      <c r="AP820" s="72" t="n"/>
      <c r="AQ820" s="72" t="n"/>
      <c r="AR820" s="72" t="n"/>
      <c r="AS820" s="72" t="n"/>
      <c r="AT820" s="72" t="n"/>
      <c r="AU820" s="72" t="n"/>
      <c r="AV820" s="72" t="n"/>
      <c r="AW820" s="72" t="n"/>
      <c r="AX820" s="72" t="n"/>
      <c r="AY820" s="72" t="n"/>
      <c r="AZ820" s="72" t="n"/>
      <c r="BA820" s="72" t="n"/>
      <c r="BB820" s="72" t="n"/>
      <c r="BC820" s="72" t="n"/>
    </row>
    <row r="821" ht="11.4" customHeight="1">
      <c r="A821" s="72" t="n"/>
      <c r="B821" s="72" t="n"/>
      <c r="C821" s="72" t="n"/>
      <c r="D821" s="72" t="n"/>
      <c r="E821" s="72" t="n"/>
      <c r="F821" s="72" t="n"/>
      <c r="G821" s="72" t="n"/>
      <c r="H821" s="72" t="n"/>
      <c r="I821" s="72" t="n"/>
      <c r="J821" s="72" t="n"/>
      <c r="K821" s="72" t="n"/>
      <c r="L821" s="72" t="n"/>
      <c r="M821" s="72" t="n"/>
      <c r="N821" s="72" t="n"/>
      <c r="O821" s="72" t="n"/>
      <c r="P821" s="72" t="n"/>
      <c r="Q821" s="72" t="n"/>
      <c r="R821" s="72" t="n"/>
      <c r="S821" s="72" t="n"/>
      <c r="T821" s="72" t="n"/>
      <c r="U821" s="72" t="n"/>
      <c r="V821" s="72" t="n"/>
      <c r="W821" s="72" t="n"/>
      <c r="X821" s="72" t="n"/>
      <c r="Y821" s="72" t="n"/>
      <c r="Z821" s="72" t="n"/>
      <c r="AA821" s="72" t="n"/>
      <c r="AB821" s="72" t="n"/>
      <c r="AC821" s="72" t="n"/>
      <c r="AD821" s="72" t="n"/>
      <c r="AE821" s="72" t="n"/>
      <c r="AF821" s="72" t="n"/>
      <c r="AG821" s="72" t="n"/>
      <c r="AH821" s="72" t="n"/>
      <c r="AI821" s="72" t="n"/>
      <c r="AJ821" s="72" t="n"/>
      <c r="AK821" s="72" t="n"/>
      <c r="AL821" s="72" t="n"/>
      <c r="AM821" s="72" t="n"/>
      <c r="AN821" s="72" t="n"/>
      <c r="AO821" s="72" t="n"/>
      <c r="AP821" s="72" t="n"/>
      <c r="AQ821" s="72" t="n"/>
      <c r="AR821" s="72" t="n"/>
      <c r="AS821" s="72" t="n"/>
      <c r="AT821" s="72" t="n"/>
      <c r="AU821" s="72" t="n"/>
      <c r="AV821" s="72" t="n"/>
      <c r="AW821" s="72" t="n"/>
      <c r="AX821" s="72" t="n"/>
      <c r="AY821" s="72" t="n"/>
      <c r="AZ821" s="72" t="n"/>
      <c r="BA821" s="72" t="n"/>
      <c r="BB821" s="72" t="n"/>
      <c r="BC821" s="72" t="n"/>
    </row>
    <row r="822" ht="11.4" customHeight="1">
      <c r="A822" s="72" t="n"/>
      <c r="B822" s="72" t="n"/>
      <c r="C822" s="72" t="n"/>
      <c r="D822" s="72" t="n"/>
      <c r="E822" s="72" t="n"/>
      <c r="F822" s="72" t="n"/>
      <c r="G822" s="72" t="n"/>
      <c r="H822" s="72" t="n"/>
      <c r="I822" s="72" t="n"/>
      <c r="J822" s="72" t="n"/>
      <c r="K822" s="72" t="n"/>
      <c r="L822" s="72" t="n"/>
      <c r="M822" s="72" t="n"/>
      <c r="N822" s="72" t="n"/>
      <c r="O822" s="72" t="n"/>
      <c r="P822" s="72" t="n"/>
      <c r="Q822" s="72" t="n"/>
      <c r="R822" s="72" t="n"/>
      <c r="S822" s="72" t="n"/>
      <c r="T822" s="72" t="n"/>
      <c r="U822" s="72" t="n"/>
      <c r="V822" s="72" t="n"/>
      <c r="W822" s="72" t="n"/>
      <c r="X822" s="72" t="n"/>
      <c r="Y822" s="72" t="n"/>
      <c r="Z822" s="72" t="n"/>
      <c r="AA822" s="72" t="n"/>
      <c r="AB822" s="72" t="n"/>
      <c r="AC822" s="72" t="n"/>
      <c r="AD822" s="72" t="n"/>
      <c r="AE822" s="72" t="n"/>
      <c r="AF822" s="72" t="n"/>
      <c r="AG822" s="72" t="n"/>
      <c r="AH822" s="72" t="n"/>
      <c r="AI822" s="72" t="n"/>
      <c r="AJ822" s="72" t="n"/>
      <c r="AK822" s="72" t="n"/>
      <c r="AL822" s="72" t="n"/>
      <c r="AM822" s="72" t="n"/>
      <c r="AN822" s="72" t="n"/>
      <c r="AO822" s="72" t="n"/>
      <c r="AP822" s="72" t="n"/>
      <c r="AQ822" s="72" t="n"/>
      <c r="AR822" s="72" t="n"/>
      <c r="AS822" s="72" t="n"/>
      <c r="AT822" s="72" t="n"/>
      <c r="AU822" s="72" t="n"/>
      <c r="AV822" s="72" t="n"/>
      <c r="AW822" s="72" t="n"/>
      <c r="AX822" s="72" t="n"/>
      <c r="AY822" s="72" t="n"/>
      <c r="AZ822" s="72" t="n"/>
      <c r="BA822" s="72" t="n"/>
      <c r="BB822" s="72" t="n"/>
      <c r="BC822" s="72" t="n"/>
    </row>
    <row r="823" ht="11.4" customHeight="1">
      <c r="A823" s="72" t="n"/>
      <c r="B823" s="72" t="n"/>
      <c r="C823" s="72" t="n"/>
      <c r="D823" s="72" t="n"/>
      <c r="E823" s="72" t="n"/>
      <c r="F823" s="72" t="n"/>
      <c r="G823" s="72" t="n"/>
      <c r="H823" s="72" t="n"/>
      <c r="I823" s="72" t="n"/>
      <c r="J823" s="72" t="n"/>
      <c r="K823" s="72" t="n"/>
      <c r="L823" s="72" t="n"/>
      <c r="M823" s="72" t="n"/>
      <c r="N823" s="72" t="n"/>
      <c r="O823" s="72" t="n"/>
      <c r="P823" s="72" t="n"/>
      <c r="Q823" s="72" t="n"/>
      <c r="R823" s="72" t="n"/>
      <c r="S823" s="72" t="n"/>
      <c r="T823" s="72" t="n"/>
      <c r="U823" s="72" t="n"/>
      <c r="V823" s="72" t="n"/>
      <c r="W823" s="72" t="n"/>
      <c r="X823" s="72" t="n"/>
      <c r="Y823" s="72" t="n"/>
      <c r="Z823" s="72" t="n"/>
      <c r="AA823" s="72" t="n"/>
      <c r="AB823" s="72" t="n"/>
      <c r="AC823" s="72" t="n"/>
      <c r="AD823" s="72" t="n"/>
      <c r="AE823" s="72" t="n"/>
      <c r="AF823" s="72" t="n"/>
      <c r="AG823" s="72" t="n"/>
      <c r="AH823" s="72" t="n"/>
      <c r="AI823" s="72" t="n"/>
      <c r="AJ823" s="72" t="n"/>
      <c r="AK823" s="72" t="n"/>
      <c r="AL823" s="72" t="n"/>
      <c r="AM823" s="72" t="n"/>
      <c r="AN823" s="72" t="n"/>
      <c r="AO823" s="72" t="n"/>
      <c r="AP823" s="72" t="n"/>
      <c r="AQ823" s="72" t="n"/>
      <c r="AR823" s="72" t="n"/>
      <c r="AS823" s="72" t="n"/>
      <c r="AT823" s="72" t="n"/>
      <c r="AU823" s="72" t="n"/>
      <c r="AV823" s="72" t="n"/>
      <c r="AW823" s="72" t="n"/>
      <c r="AX823" s="72" t="n"/>
      <c r="AY823" s="72" t="n"/>
      <c r="AZ823" s="72" t="n"/>
      <c r="BA823" s="72" t="n"/>
      <c r="BB823" s="72" t="n"/>
      <c r="BC823" s="72" t="n"/>
    </row>
    <row r="824" ht="11.4" customHeight="1">
      <c r="A824" s="72" t="n"/>
      <c r="B824" s="72" t="n"/>
      <c r="C824" s="72" t="n"/>
      <c r="D824" s="72" t="n"/>
      <c r="E824" s="72" t="n"/>
      <c r="F824" s="72" t="n"/>
      <c r="G824" s="72" t="n"/>
      <c r="H824" s="72" t="n"/>
      <c r="I824" s="72" t="n"/>
      <c r="J824" s="72" t="n"/>
      <c r="K824" s="72" t="n"/>
      <c r="L824" s="72" t="n"/>
      <c r="M824" s="72" t="n"/>
      <c r="N824" s="72" t="n"/>
      <c r="O824" s="72" t="n"/>
      <c r="P824" s="72" t="n"/>
      <c r="Q824" s="72" t="n"/>
      <c r="R824" s="72" t="n"/>
      <c r="S824" s="72" t="n"/>
      <c r="T824" s="72" t="n"/>
      <c r="U824" s="72" t="n"/>
      <c r="V824" s="72" t="n"/>
      <c r="W824" s="72" t="n"/>
      <c r="X824" s="72" t="n"/>
      <c r="Y824" s="72" t="n"/>
      <c r="Z824" s="72" t="n"/>
      <c r="AA824" s="72" t="n"/>
      <c r="AB824" s="72" t="n"/>
      <c r="AC824" s="72" t="n"/>
      <c r="AD824" s="72" t="n"/>
      <c r="AE824" s="72" t="n"/>
      <c r="AF824" s="72" t="n"/>
      <c r="AG824" s="72" t="n"/>
      <c r="AH824" s="72" t="n"/>
      <c r="AI824" s="72" t="n"/>
      <c r="AJ824" s="72" t="n"/>
      <c r="AK824" s="72" t="n"/>
      <c r="AL824" s="72" t="n"/>
      <c r="AM824" s="72" t="n"/>
      <c r="AN824" s="72" t="n"/>
      <c r="AO824" s="72" t="n"/>
      <c r="AP824" s="72" t="n"/>
      <c r="AQ824" s="72" t="n"/>
      <c r="AR824" s="72" t="n"/>
      <c r="AS824" s="72" t="n"/>
      <c r="AT824" s="72" t="n"/>
      <c r="AU824" s="72" t="n"/>
      <c r="AV824" s="72" t="n"/>
      <c r="AW824" s="72" t="n"/>
      <c r="AX824" s="72" t="n"/>
      <c r="AY824" s="72" t="n"/>
      <c r="AZ824" s="72" t="n"/>
      <c r="BA824" s="72" t="n"/>
      <c r="BB824" s="72" t="n"/>
      <c r="BC824" s="72" t="n"/>
    </row>
    <row r="825" ht="11.4" customHeight="1">
      <c r="A825" s="72" t="n"/>
      <c r="B825" s="72" t="n"/>
      <c r="C825" s="72" t="n"/>
      <c r="D825" s="72" t="n"/>
      <c r="E825" s="72" t="n"/>
      <c r="F825" s="72" t="n"/>
      <c r="G825" s="72" t="n"/>
      <c r="H825" s="72" t="n"/>
      <c r="I825" s="72" t="n"/>
      <c r="J825" s="72" t="n"/>
      <c r="K825" s="72" t="n"/>
      <c r="L825" s="72" t="n"/>
      <c r="M825" s="72" t="n"/>
      <c r="N825" s="72" t="n"/>
      <c r="O825" s="72" t="n"/>
      <c r="P825" s="72" t="n"/>
      <c r="Q825" s="72" t="n"/>
      <c r="R825" s="72" t="n"/>
      <c r="S825" s="72" t="n"/>
      <c r="T825" s="72" t="n"/>
      <c r="U825" s="72" t="n"/>
      <c r="V825" s="72" t="n"/>
      <c r="W825" s="72" t="n"/>
      <c r="X825" s="72" t="n"/>
      <c r="Y825" s="72" t="n"/>
      <c r="Z825" s="72" t="n"/>
      <c r="AA825" s="72" t="n"/>
      <c r="AB825" s="72" t="n"/>
      <c r="AC825" s="72" t="n"/>
      <c r="AD825" s="72" t="n"/>
      <c r="AE825" s="72" t="n"/>
      <c r="AF825" s="72" t="n"/>
      <c r="AG825" s="72" t="n"/>
      <c r="AH825" s="72" t="n"/>
      <c r="AI825" s="72" t="n"/>
      <c r="AJ825" s="72" t="n"/>
      <c r="AK825" s="72" t="n"/>
      <c r="AL825" s="72" t="n"/>
      <c r="AM825" s="72" t="n"/>
      <c r="AN825" s="72" t="n"/>
      <c r="AO825" s="72" t="n"/>
      <c r="AP825" s="72" t="n"/>
      <c r="AQ825" s="72" t="n"/>
      <c r="AR825" s="72" t="n"/>
      <c r="AS825" s="72" t="n"/>
      <c r="AT825" s="72" t="n"/>
      <c r="AU825" s="72" t="n"/>
      <c r="AV825" s="72" t="n"/>
      <c r="AW825" s="72" t="n"/>
      <c r="AX825" s="72" t="n"/>
      <c r="AY825" s="72" t="n"/>
      <c r="AZ825" s="72" t="n"/>
      <c r="BA825" s="72" t="n"/>
      <c r="BB825" s="72" t="n"/>
      <c r="BC825" s="72" t="n"/>
    </row>
    <row r="826" ht="11.4" customHeight="1">
      <c r="A826" s="72" t="n"/>
      <c r="B826" s="72" t="n"/>
      <c r="C826" s="72" t="n"/>
      <c r="D826" s="72" t="n"/>
      <c r="E826" s="72" t="n"/>
      <c r="F826" s="72" t="n"/>
      <c r="G826" s="72" t="n"/>
      <c r="H826" s="72" t="n"/>
      <c r="I826" s="72" t="n"/>
      <c r="J826" s="72" t="n"/>
      <c r="K826" s="72" t="n"/>
      <c r="L826" s="72" t="n"/>
      <c r="M826" s="72" t="n"/>
      <c r="N826" s="72" t="n"/>
      <c r="O826" s="72" t="n"/>
      <c r="P826" s="72" t="n"/>
      <c r="Q826" s="72" t="n"/>
      <c r="R826" s="72" t="n"/>
      <c r="S826" s="72" t="n"/>
      <c r="T826" s="72" t="n"/>
      <c r="U826" s="72" t="n"/>
      <c r="V826" s="72" t="n"/>
      <c r="W826" s="72" t="n"/>
      <c r="X826" s="72" t="n"/>
      <c r="Y826" s="72" t="n"/>
      <c r="Z826" s="72" t="n"/>
      <c r="AA826" s="72" t="n"/>
      <c r="AB826" s="72" t="n"/>
      <c r="AC826" s="72" t="n"/>
      <c r="AD826" s="72" t="n"/>
      <c r="AE826" s="72" t="n"/>
      <c r="AF826" s="72" t="n"/>
      <c r="AG826" s="72" t="n"/>
      <c r="AH826" s="72" t="n"/>
      <c r="AI826" s="72" t="n"/>
      <c r="AJ826" s="72" t="n"/>
      <c r="AK826" s="72" t="n"/>
      <c r="AL826" s="72" t="n"/>
      <c r="AM826" s="72" t="n"/>
      <c r="AN826" s="72" t="n"/>
      <c r="AO826" s="72" t="n"/>
      <c r="AP826" s="72" t="n"/>
      <c r="AQ826" s="72" t="n"/>
      <c r="AR826" s="72" t="n"/>
      <c r="AS826" s="72" t="n"/>
      <c r="AT826" s="72" t="n"/>
      <c r="AU826" s="72" t="n"/>
      <c r="AV826" s="72" t="n"/>
      <c r="AW826" s="72" t="n"/>
      <c r="AX826" s="72" t="n"/>
      <c r="AY826" s="72" t="n"/>
      <c r="AZ826" s="72" t="n"/>
      <c r="BA826" s="72" t="n"/>
      <c r="BB826" s="72" t="n"/>
      <c r="BC826" s="72" t="n"/>
    </row>
    <row r="827" ht="11.4" customHeight="1">
      <c r="A827" s="72" t="n"/>
      <c r="B827" s="72" t="n"/>
      <c r="C827" s="72" t="n"/>
      <c r="D827" s="72" t="n"/>
      <c r="E827" s="72" t="n"/>
      <c r="F827" s="72" t="n"/>
      <c r="G827" s="72" t="n"/>
      <c r="H827" s="72" t="n"/>
      <c r="I827" s="72" t="n"/>
      <c r="J827" s="72" t="n"/>
      <c r="K827" s="72" t="n"/>
      <c r="L827" s="72" t="n"/>
      <c r="M827" s="72" t="n"/>
      <c r="N827" s="72" t="n"/>
      <c r="O827" s="72" t="n"/>
      <c r="P827" s="72" t="n"/>
      <c r="Q827" s="72" t="n"/>
      <c r="R827" s="72" t="n"/>
      <c r="S827" s="72" t="n"/>
      <c r="T827" s="72" t="n"/>
      <c r="U827" s="72" t="n"/>
      <c r="V827" s="72" t="n"/>
      <c r="W827" s="72" t="n"/>
      <c r="X827" s="72" t="n"/>
      <c r="Y827" s="72" t="n"/>
      <c r="Z827" s="72" t="n"/>
      <c r="AA827" s="72" t="n"/>
      <c r="AB827" s="72" t="n"/>
      <c r="AC827" s="72" t="n"/>
      <c r="AD827" s="72" t="n"/>
      <c r="AE827" s="72" t="n"/>
      <c r="AF827" s="72" t="n"/>
      <c r="AG827" s="72" t="n"/>
      <c r="AH827" s="72" t="n"/>
      <c r="AI827" s="72" t="n"/>
      <c r="AJ827" s="72" t="n"/>
      <c r="AK827" s="72" t="n"/>
      <c r="AL827" s="72" t="n"/>
      <c r="AM827" s="72" t="n"/>
      <c r="AN827" s="72" t="n"/>
      <c r="AO827" s="72" t="n"/>
      <c r="AP827" s="72" t="n"/>
      <c r="AQ827" s="72" t="n"/>
      <c r="AR827" s="72" t="n"/>
      <c r="AS827" s="72" t="n"/>
      <c r="AT827" s="72" t="n"/>
      <c r="AU827" s="72" t="n"/>
      <c r="AV827" s="72" t="n"/>
      <c r="AW827" s="72" t="n"/>
      <c r="AX827" s="72" t="n"/>
      <c r="AY827" s="72" t="n"/>
      <c r="AZ827" s="72" t="n"/>
      <c r="BA827" s="72" t="n"/>
      <c r="BB827" s="72" t="n"/>
      <c r="BC827" s="72" t="n"/>
    </row>
    <row r="828" ht="11.4" customHeight="1">
      <c r="A828" s="72" t="n"/>
      <c r="B828" s="72" t="n"/>
      <c r="C828" s="72" t="n"/>
      <c r="D828" s="72" t="n"/>
      <c r="E828" s="72" t="n"/>
      <c r="F828" s="72" t="n"/>
      <c r="G828" s="72" t="n"/>
      <c r="H828" s="72" t="n"/>
      <c r="I828" s="72" t="n"/>
      <c r="J828" s="72" t="n"/>
      <c r="K828" s="72" t="n"/>
      <c r="L828" s="72" t="n"/>
      <c r="M828" s="72" t="n"/>
      <c r="N828" s="72" t="n"/>
      <c r="O828" s="72" t="n"/>
      <c r="P828" s="72" t="n"/>
      <c r="Q828" s="72" t="n"/>
      <c r="R828" s="72" t="n"/>
      <c r="S828" s="72" t="n"/>
      <c r="T828" s="72" t="n"/>
      <c r="U828" s="72" t="n"/>
      <c r="V828" s="72" t="n"/>
      <c r="W828" s="72" t="n"/>
      <c r="X828" s="72" t="n"/>
      <c r="Y828" s="72" t="n"/>
      <c r="Z828" s="72" t="n"/>
      <c r="AA828" s="72" t="n"/>
      <c r="AB828" s="72" t="n"/>
      <c r="AC828" s="72" t="n"/>
      <c r="AD828" s="72" t="n"/>
      <c r="AE828" s="72" t="n"/>
      <c r="AF828" s="72" t="n"/>
      <c r="AG828" s="72" t="n"/>
      <c r="AH828" s="72" t="n"/>
      <c r="AI828" s="72" t="n"/>
      <c r="AJ828" s="72" t="n"/>
      <c r="AK828" s="72" t="n"/>
      <c r="AL828" s="72" t="n"/>
      <c r="AM828" s="72" t="n"/>
      <c r="AN828" s="72" t="n"/>
      <c r="AO828" s="72" t="n"/>
      <c r="AP828" s="72" t="n"/>
      <c r="AQ828" s="72" t="n"/>
      <c r="AR828" s="72" t="n"/>
      <c r="AS828" s="72" t="n"/>
      <c r="AT828" s="72" t="n"/>
      <c r="AU828" s="72" t="n"/>
      <c r="AV828" s="72" t="n"/>
      <c r="AW828" s="72" t="n"/>
      <c r="AX828" s="72" t="n"/>
      <c r="AY828" s="72" t="n"/>
      <c r="AZ828" s="72" t="n"/>
      <c r="BA828" s="72" t="n"/>
      <c r="BB828" s="72" t="n"/>
      <c r="BC828" s="72" t="n"/>
    </row>
    <row r="829" ht="11.4" customHeight="1">
      <c r="A829" s="72" t="n"/>
      <c r="B829" s="72" t="n"/>
      <c r="C829" s="72" t="n"/>
      <c r="D829" s="72" t="n"/>
      <c r="E829" s="72" t="n"/>
      <c r="F829" s="72" t="n"/>
      <c r="G829" s="72" t="n"/>
      <c r="H829" s="72" t="n"/>
      <c r="I829" s="72" t="n"/>
      <c r="J829" s="72" t="n"/>
      <c r="K829" s="72" t="n"/>
      <c r="L829" s="72" t="n"/>
      <c r="M829" s="72" t="n"/>
      <c r="N829" s="72" t="n"/>
      <c r="O829" s="72" t="n"/>
      <c r="P829" s="72" t="n"/>
      <c r="Q829" s="72" t="n"/>
      <c r="R829" s="72" t="n"/>
      <c r="S829" s="72" t="n"/>
      <c r="T829" s="72" t="n"/>
      <c r="U829" s="72" t="n"/>
      <c r="V829" s="72" t="n"/>
      <c r="W829" s="72" t="n"/>
      <c r="X829" s="72" t="n"/>
      <c r="Y829" s="72" t="n"/>
      <c r="Z829" s="72" t="n"/>
      <c r="AA829" s="72" t="n"/>
      <c r="AB829" s="72" t="n"/>
      <c r="AC829" s="72" t="n"/>
      <c r="AD829" s="72" t="n"/>
      <c r="AE829" s="72" t="n"/>
      <c r="AF829" s="72" t="n"/>
      <c r="AG829" s="72" t="n"/>
      <c r="AH829" s="72" t="n"/>
      <c r="AI829" s="72" t="n"/>
      <c r="AJ829" s="72" t="n"/>
      <c r="AK829" s="72" t="n"/>
      <c r="AL829" s="72" t="n"/>
      <c r="AM829" s="72" t="n"/>
      <c r="AN829" s="72" t="n"/>
      <c r="AO829" s="72" t="n"/>
      <c r="AP829" s="72" t="n"/>
      <c r="AQ829" s="72" t="n"/>
      <c r="AR829" s="72" t="n"/>
      <c r="AS829" s="72" t="n"/>
      <c r="AT829" s="72" t="n"/>
      <c r="AU829" s="72" t="n"/>
      <c r="AV829" s="72" t="n"/>
      <c r="AW829" s="72" t="n"/>
      <c r="AX829" s="72" t="n"/>
      <c r="AY829" s="72" t="n"/>
      <c r="AZ829" s="72" t="n"/>
      <c r="BA829" s="72" t="n"/>
      <c r="BB829" s="72" t="n"/>
      <c r="BC829" s="72" t="n"/>
    </row>
    <row r="830" ht="11.4" customHeight="1">
      <c r="A830" s="72" t="n"/>
      <c r="B830" s="72" t="n"/>
      <c r="C830" s="72" t="n"/>
      <c r="D830" s="72" t="n"/>
      <c r="E830" s="72" t="n"/>
      <c r="F830" s="72" t="n"/>
      <c r="G830" s="72" t="n"/>
      <c r="H830" s="72" t="n"/>
      <c r="I830" s="72" t="n"/>
      <c r="J830" s="72" t="n"/>
      <c r="K830" s="72" t="n"/>
      <c r="L830" s="72" t="n"/>
      <c r="M830" s="72" t="n"/>
      <c r="N830" s="72" t="n"/>
      <c r="O830" s="72" t="n"/>
      <c r="P830" s="72" t="n"/>
      <c r="Q830" s="72" t="n"/>
      <c r="R830" s="72" t="n"/>
      <c r="S830" s="72" t="n"/>
      <c r="T830" s="72" t="n"/>
      <c r="U830" s="72" t="n"/>
      <c r="V830" s="72" t="n"/>
      <c r="W830" s="72" t="n"/>
      <c r="X830" s="72" t="n"/>
      <c r="Y830" s="72" t="n"/>
      <c r="Z830" s="72" t="n"/>
      <c r="AA830" s="72" t="n"/>
      <c r="AB830" s="72" t="n"/>
      <c r="AC830" s="72" t="n"/>
      <c r="AD830" s="72" t="n"/>
      <c r="AE830" s="72" t="n"/>
      <c r="AF830" s="72" t="n"/>
      <c r="AG830" s="72" t="n"/>
      <c r="AH830" s="72" t="n"/>
      <c r="AI830" s="72" t="n"/>
      <c r="AJ830" s="72" t="n"/>
      <c r="AK830" s="72" t="n"/>
      <c r="AL830" s="72" t="n"/>
      <c r="AM830" s="72" t="n"/>
      <c r="AN830" s="72" t="n"/>
      <c r="AO830" s="72" t="n"/>
      <c r="AP830" s="72" t="n"/>
      <c r="AQ830" s="72" t="n"/>
      <c r="AR830" s="72" t="n"/>
      <c r="AS830" s="72" t="n"/>
      <c r="AT830" s="72" t="n"/>
      <c r="AU830" s="72" t="n"/>
      <c r="AV830" s="72" t="n"/>
      <c r="AW830" s="72" t="n"/>
      <c r="AX830" s="72" t="n"/>
      <c r="AY830" s="72" t="n"/>
      <c r="AZ830" s="72" t="n"/>
      <c r="BA830" s="72" t="n"/>
      <c r="BB830" s="72" t="n"/>
      <c r="BC830" s="72" t="n"/>
    </row>
    <row r="831" ht="11.4" customHeight="1">
      <c r="A831" s="72" t="n"/>
      <c r="B831" s="72" t="n"/>
      <c r="C831" s="72" t="n"/>
      <c r="D831" s="72" t="n"/>
      <c r="E831" s="72" t="n"/>
      <c r="F831" s="72" t="n"/>
      <c r="G831" s="72" t="n"/>
      <c r="H831" s="72" t="n"/>
      <c r="I831" s="72" t="n"/>
      <c r="J831" s="72" t="n"/>
      <c r="K831" s="72" t="n"/>
      <c r="L831" s="72" t="n"/>
      <c r="M831" s="72" t="n"/>
      <c r="N831" s="72" t="n"/>
      <c r="O831" s="72" t="n"/>
      <c r="P831" s="72" t="n"/>
      <c r="Q831" s="72" t="n"/>
      <c r="R831" s="72" t="n"/>
      <c r="S831" s="72" t="n"/>
      <c r="T831" s="72" t="n"/>
      <c r="U831" s="72" t="n"/>
      <c r="V831" s="72" t="n"/>
      <c r="W831" s="72" t="n"/>
      <c r="X831" s="72" t="n"/>
      <c r="Y831" s="72" t="n"/>
      <c r="Z831" s="72" t="n"/>
      <c r="AA831" s="72" t="n"/>
      <c r="AB831" s="72" t="n"/>
      <c r="AC831" s="72" t="n"/>
      <c r="AD831" s="72" t="n"/>
      <c r="AE831" s="72" t="n"/>
      <c r="AF831" s="72" t="n"/>
      <c r="AG831" s="72" t="n"/>
      <c r="AH831" s="72" t="n"/>
      <c r="AI831" s="72" t="n"/>
      <c r="AJ831" s="72" t="n"/>
      <c r="AK831" s="72" t="n"/>
      <c r="AL831" s="72" t="n"/>
      <c r="AM831" s="72" t="n"/>
      <c r="AN831" s="72" t="n"/>
      <c r="AO831" s="72" t="n"/>
      <c r="AP831" s="72" t="n"/>
      <c r="AQ831" s="72" t="n"/>
      <c r="AR831" s="72" t="n"/>
      <c r="AS831" s="72" t="n"/>
      <c r="AT831" s="72" t="n"/>
      <c r="AU831" s="72" t="n"/>
      <c r="AV831" s="72" t="n"/>
      <c r="AW831" s="72" t="n"/>
      <c r="AX831" s="72" t="n"/>
      <c r="AY831" s="72" t="n"/>
      <c r="AZ831" s="72" t="n"/>
      <c r="BA831" s="72" t="n"/>
      <c r="BB831" s="72" t="n"/>
      <c r="BC831" s="72" t="n"/>
    </row>
    <row r="832" ht="11.4" customHeight="1">
      <c r="A832" s="72" t="n"/>
      <c r="B832" s="72" t="n"/>
      <c r="C832" s="72" t="n"/>
      <c r="D832" s="72" t="n"/>
      <c r="E832" s="72" t="n"/>
      <c r="F832" s="72" t="n"/>
      <c r="G832" s="72" t="n"/>
      <c r="H832" s="72" t="n"/>
      <c r="I832" s="72" t="n"/>
      <c r="J832" s="72" t="n"/>
      <c r="K832" s="72" t="n"/>
      <c r="L832" s="72" t="n"/>
      <c r="M832" s="72" t="n"/>
      <c r="N832" s="72" t="n"/>
      <c r="O832" s="72" t="n"/>
      <c r="P832" s="72" t="n"/>
      <c r="Q832" s="72" t="n"/>
      <c r="R832" s="72" t="n"/>
      <c r="S832" s="72" t="n"/>
      <c r="T832" s="72" t="n"/>
      <c r="U832" s="72" t="n"/>
      <c r="V832" s="72" t="n"/>
      <c r="W832" s="72" t="n"/>
      <c r="X832" s="72" t="n"/>
      <c r="Y832" s="72" t="n"/>
      <c r="Z832" s="72" t="n"/>
      <c r="AA832" s="72" t="n"/>
      <c r="AB832" s="72" t="n"/>
      <c r="AC832" s="72" t="n"/>
      <c r="AD832" s="72" t="n"/>
      <c r="AE832" s="72" t="n"/>
      <c r="AF832" s="72" t="n"/>
      <c r="AG832" s="72" t="n"/>
      <c r="AH832" s="72" t="n"/>
      <c r="AI832" s="72" t="n"/>
      <c r="AJ832" s="72" t="n"/>
      <c r="AK832" s="72" t="n"/>
      <c r="AL832" s="72" t="n"/>
      <c r="AM832" s="72" t="n"/>
      <c r="AN832" s="72" t="n"/>
      <c r="AO832" s="72" t="n"/>
      <c r="AP832" s="72" t="n"/>
      <c r="AQ832" s="72" t="n"/>
      <c r="AR832" s="72" t="n"/>
      <c r="AS832" s="72" t="n"/>
      <c r="AT832" s="72" t="n"/>
      <c r="AU832" s="72" t="n"/>
      <c r="AV832" s="72" t="n"/>
      <c r="AW832" s="72" t="n"/>
      <c r="AX832" s="72" t="n"/>
      <c r="AY832" s="72" t="n"/>
      <c r="AZ832" s="72" t="n"/>
      <c r="BA832" s="72" t="n"/>
      <c r="BB832" s="72" t="n"/>
      <c r="BC832" s="72" t="n"/>
    </row>
    <row r="833" ht="11.4" customHeight="1">
      <c r="A833" s="72" t="n"/>
      <c r="B833" s="72" t="n"/>
      <c r="C833" s="72" t="n"/>
      <c r="D833" s="72" t="n"/>
      <c r="E833" s="72" t="n"/>
      <c r="F833" s="72" t="n"/>
      <c r="G833" s="72" t="n"/>
      <c r="H833" s="72" t="n"/>
      <c r="I833" s="72" t="n"/>
      <c r="J833" s="72" t="n"/>
      <c r="K833" s="72" t="n"/>
      <c r="L833" s="72" t="n"/>
      <c r="M833" s="72" t="n"/>
      <c r="N833" s="72" t="n"/>
      <c r="O833" s="72" t="n"/>
      <c r="P833" s="72" t="n"/>
      <c r="Q833" s="72" t="n"/>
      <c r="R833" s="72" t="n"/>
      <c r="S833" s="72" t="n"/>
      <c r="T833" s="72" t="n"/>
      <c r="U833" s="72" t="n"/>
      <c r="V833" s="72" t="n"/>
      <c r="W833" s="72" t="n"/>
      <c r="X833" s="72" t="n"/>
      <c r="Y833" s="72" t="n"/>
      <c r="Z833" s="72" t="n"/>
      <c r="AA833" s="72" t="n"/>
      <c r="AB833" s="72" t="n"/>
      <c r="AC833" s="72" t="n"/>
      <c r="AD833" s="72" t="n"/>
      <c r="AE833" s="72" t="n"/>
      <c r="AF833" s="72" t="n"/>
      <c r="AG833" s="72" t="n"/>
      <c r="AH833" s="72" t="n"/>
      <c r="AI833" s="72" t="n"/>
      <c r="AJ833" s="72" t="n"/>
      <c r="AK833" s="72" t="n"/>
      <c r="AL833" s="72" t="n"/>
      <c r="AM833" s="72" t="n"/>
      <c r="AN833" s="72" t="n"/>
      <c r="AO833" s="72" t="n"/>
      <c r="AP833" s="72" t="n"/>
      <c r="AQ833" s="72" t="n"/>
      <c r="AR833" s="72" t="n"/>
      <c r="AS833" s="72" t="n"/>
      <c r="AT833" s="72" t="n"/>
      <c r="AU833" s="72" t="n"/>
      <c r="AV833" s="72" t="n"/>
      <c r="AW833" s="72" t="n"/>
      <c r="AX833" s="72" t="n"/>
      <c r="AY833" s="72" t="n"/>
      <c r="AZ833" s="72" t="n"/>
      <c r="BA833" s="72" t="n"/>
      <c r="BB833" s="72" t="n"/>
      <c r="BC833" s="72" t="n"/>
    </row>
  </sheetData>
  <autoFilter ref="A1:BC833">
    <sortState ref="A2:BC761">
      <sortCondition ref="D1:D761"/>
    </sortState>
  </autoFilter>
  <conditionalFormatting sqref="A2:BC833">
    <cfRule type="expression" priority="1" dxfId="0" stopIfTrue="0">
      <formula>MOD(ROW(),2)=0</formula>
    </cfRule>
  </conditionalFormatting>
  <conditionalFormatting sqref="O2:O833">
    <cfRule type="cellIs" priority="2" operator="lessThan" dxfId="1">
      <formula>0</formula>
    </cfRule>
  </conditionalFormatting>
  <conditionalFormatting sqref="P2:P833">
    <cfRule type="cellIs" priority="3" operator="greaterThan" dxfId="2">
      <formula>0</formula>
    </cfRule>
  </conditionalFormatting>
  <conditionalFormatting sqref="S2:S833">
    <cfRule type="cellIs" priority="4" operator="greaterThan" dxfId="1">
      <formula>0</formula>
    </cfRule>
  </conditionalFormatting>
  <pageMargins left="0.25" right="0.25" top="0.75" bottom="0.75" header="0.3" footer="0.3"/>
  <pageSetup orientation="portrait" scale="84" fitToHeight="0"/>
</worksheet>
</file>

<file path=xl/worksheets/sheet6.xml><?xml version="1.0" encoding="utf-8"?>
<worksheet xmlns="http://schemas.openxmlformats.org/spreadsheetml/2006/main">
  <sheetPr>
    <tabColor rgb="00ED7D31"/>
    <outlinePr summaryBelow="1" summaryRight="1"/>
    <pageSetUpPr fitToPage="1"/>
  </sheetPr>
  <dimension ref="A1:BC928"/>
  <sheetViews>
    <sheetView workbookViewId="0">
      <pane xSplit="6" ySplit="1" topLeftCell="G2" activePane="bottomRight" state="frozen"/>
      <selection pane="topRight"/>
      <selection pane="bottomLeft"/>
      <selection pane="bottomRight" activeCell="BG22" sqref="BG22"/>
    </sheetView>
  </sheetViews>
  <sheetFormatPr baseColWidth="8" defaultColWidth="8.88671875" defaultRowHeight="12"/>
  <cols>
    <col width="12" customWidth="1" style="54" min="1" max="1"/>
    <col hidden="1" outlineLevel="1" width="12" customWidth="1" style="54" min="2" max="3"/>
    <col width="12" customWidth="1" min="3" max="3"/>
    <col collapsed="1" width="12" customWidth="1" style="54" min="4" max="4"/>
    <col width="12" customWidth="1" style="54" min="5" max="5"/>
    <col width="42" customWidth="1" style="54" min="6" max="6"/>
    <col width="12" customWidth="1" style="54" min="7" max="7"/>
    <col width="12" customWidth="1" style="54" min="8" max="8"/>
    <col width="12" customWidth="1" style="54" min="9" max="9"/>
    <col hidden="1" outlineLevel="1" width="12" customWidth="1" style="54" min="10" max="12"/>
    <col width="12" customWidth="1" min="11" max="11"/>
    <col width="12" customWidth="1" min="12" max="12"/>
    <col collapsed="1" width="12" customWidth="1" style="54" min="13" max="13"/>
    <col hidden="1" outlineLevel="1" width="12" customWidth="1" style="54" min="14" max="14"/>
    <col collapsed="1" width="12" customWidth="1" style="54" min="15" max="15"/>
    <col width="12" customWidth="1" style="54" min="16" max="16"/>
    <col hidden="1" outlineLevel="1" width="12" customWidth="1" style="54" min="17" max="18"/>
    <col width="12" customWidth="1" min="18" max="18"/>
    <col collapsed="1" width="12" customWidth="1" style="54" min="19" max="19"/>
    <col hidden="1" outlineLevel="1" width="12" customWidth="1" style="54" min="20" max="55"/>
    <col hidden="1" outlineLevel="1" width="12" customWidth="1" min="21" max="21"/>
    <col hidden="1" outlineLevel="1" width="12" customWidth="1" min="22" max="22"/>
    <col hidden="1" outlineLevel="1" width="12" customWidth="1" min="23" max="23"/>
    <col hidden="1" outlineLevel="1" width="12" customWidth="1" min="24" max="24"/>
    <col hidden="1" outlineLevel="1" width="12" customWidth="1" min="25" max="25"/>
    <col hidden="1" outlineLevel="1" width="12" customWidth="1" min="26" max="26"/>
    <col hidden="1" outlineLevel="1" width="12" customWidth="1" min="27" max="27"/>
    <col hidden="1" outlineLevel="1" width="12" customWidth="1" min="28" max="28"/>
    <col hidden="1" outlineLevel="1" width="12" customWidth="1" min="29" max="29"/>
    <col hidden="1" outlineLevel="1" width="12" customWidth="1" min="30" max="30"/>
    <col hidden="1" outlineLevel="1" width="12" customWidth="1" min="31" max="31"/>
    <col hidden="1" outlineLevel="1" width="12" customWidth="1" min="32" max="32"/>
    <col hidden="1" outlineLevel="1" width="12" customWidth="1" min="33" max="33"/>
    <col hidden="1" outlineLevel="1" width="12" customWidth="1" min="34" max="34"/>
    <col hidden="1" outlineLevel="1" width="12" customWidth="1" min="35" max="35"/>
    <col hidden="1" outlineLevel="1" width="12" customWidth="1" min="36" max="36"/>
    <col hidden="1" outlineLevel="1" width="12" customWidth="1" min="37" max="37"/>
    <col hidden="1" outlineLevel="1" width="12" customWidth="1" min="38" max="38"/>
    <col hidden="1" outlineLevel="1" width="12" customWidth="1" min="39" max="39"/>
    <col hidden="1" outlineLevel="1" width="12" customWidth="1" min="40" max="40"/>
    <col hidden="1" outlineLevel="1" width="12" customWidth="1" min="41" max="41"/>
    <col hidden="1" outlineLevel="1" width="12" customWidth="1" min="42" max="42"/>
    <col hidden="1" outlineLevel="1" width="12" customWidth="1" min="43" max="43"/>
    <col hidden="1" outlineLevel="1" width="12" customWidth="1" min="44" max="44"/>
    <col hidden="1" outlineLevel="1" width="12" customWidth="1" min="45" max="45"/>
    <col hidden="1" outlineLevel="1" width="12" customWidth="1" min="46" max="46"/>
    <col hidden="1" outlineLevel="1" width="12" customWidth="1" min="47" max="47"/>
    <col hidden="1" outlineLevel="1" width="12" customWidth="1" min="48" max="48"/>
    <col hidden="1" outlineLevel="1" width="12" customWidth="1" min="49" max="49"/>
    <col hidden="1" outlineLevel="1" width="12" customWidth="1" min="50" max="50"/>
    <col hidden="1" outlineLevel="1" width="12" customWidth="1" min="51" max="51"/>
    <col hidden="1" outlineLevel="1" width="12" customWidth="1" min="52" max="52"/>
    <col hidden="1" outlineLevel="1" width="12" customWidth="1" min="53" max="53"/>
    <col hidden="1" outlineLevel="1" width="12" customWidth="1" min="54" max="54"/>
    <col hidden="1" outlineLevel="1" width="12" customWidth="1" min="55" max="55"/>
    <col collapsed="1" width="8.88671875" customWidth="1" style="54" min="56" max="56"/>
    <col width="8.88671875" customWidth="1" style="54" min="57" max="16384"/>
  </cols>
  <sheetData>
    <row r="1" ht="34" customHeight="1">
      <c r="A1" s="446" t="inlineStr">
        <is>
          <t xml:space="preserve">Item Category </t>
        </is>
      </c>
      <c r="B1" s="446" t="inlineStr">
        <is>
          <t>Rec. Date</t>
        </is>
      </c>
      <c r="C1" s="446" t="inlineStr">
        <is>
          <t>Doc. No.</t>
        </is>
      </c>
      <c r="D1" s="446" t="inlineStr">
        <is>
          <t xml:space="preserve">Item Code </t>
        </is>
      </c>
      <c r="E1" s="446" t="inlineStr">
        <is>
          <t>Batch No.</t>
        </is>
      </c>
      <c r="F1" s="446" t="inlineStr">
        <is>
          <t>Item Name</t>
        </is>
      </c>
      <c r="G1" s="449" t="inlineStr">
        <is>
          <t>Manf. Date</t>
        </is>
      </c>
      <c r="H1" s="449" t="inlineStr">
        <is>
          <t xml:space="preserve">Exp. Date </t>
        </is>
      </c>
      <c r="I1" s="446" t="inlineStr">
        <is>
          <t>Remarks</t>
        </is>
      </c>
      <c r="J1" s="451" t="inlineStr">
        <is>
          <t>Received QTY</t>
        </is>
      </c>
      <c r="K1" s="451" t="inlineStr">
        <is>
          <t>Sampled Qty</t>
        </is>
      </c>
      <c r="L1" s="451" t="inlineStr">
        <is>
          <t>Bigening Qty</t>
        </is>
      </c>
      <c r="M1" s="451" t="inlineStr">
        <is>
          <t>Unit</t>
        </is>
      </c>
      <c r="N1" s="452" t="inlineStr">
        <is>
          <t>Total stock Qty</t>
        </is>
      </c>
      <c r="O1" s="452" t="inlineStr">
        <is>
          <t xml:space="preserve">Current Released </t>
        </is>
      </c>
      <c r="P1" s="452" t="inlineStr">
        <is>
          <t>Quarantine</t>
        </is>
      </c>
      <c r="Q1" s="452" t="inlineStr">
        <is>
          <t xml:space="preserve">Released </t>
        </is>
      </c>
      <c r="R1" s="452" t="inlineStr">
        <is>
          <t xml:space="preserve">Restricted </t>
        </is>
      </c>
      <c r="S1" s="452" t="inlineStr">
        <is>
          <t>Reject</t>
        </is>
      </c>
      <c r="T1" s="454" t="inlineStr">
        <is>
          <t>Date (1)</t>
        </is>
      </c>
      <c r="U1" s="454" t="inlineStr">
        <is>
          <t>Doc No. (1)</t>
        </is>
      </c>
      <c r="V1" s="454" t="inlineStr">
        <is>
          <t>Qty (1)</t>
        </is>
      </c>
      <c r="W1" s="454" t="inlineStr">
        <is>
          <t>Date (2)</t>
        </is>
      </c>
      <c r="X1" s="454" t="inlineStr">
        <is>
          <t>Doc No. (2)</t>
        </is>
      </c>
      <c r="Y1" s="454" t="inlineStr">
        <is>
          <t>Qty (2)</t>
        </is>
      </c>
      <c r="Z1" s="454" t="inlineStr">
        <is>
          <t>Date (3)</t>
        </is>
      </c>
      <c r="AA1" s="454" t="inlineStr">
        <is>
          <t>Doc No. (3)</t>
        </is>
      </c>
      <c r="AB1" s="454" t="inlineStr">
        <is>
          <t>Qty (3)</t>
        </is>
      </c>
      <c r="AC1" s="454" t="inlineStr">
        <is>
          <t>Date (4)</t>
        </is>
      </c>
      <c r="AD1" s="454" t="inlineStr">
        <is>
          <t>Doc No. (4)</t>
        </is>
      </c>
      <c r="AE1" s="454" t="inlineStr">
        <is>
          <t>Qty (4)</t>
        </is>
      </c>
      <c r="AF1" s="454" t="inlineStr">
        <is>
          <t>Date (5)</t>
        </is>
      </c>
      <c r="AG1" s="454" t="inlineStr">
        <is>
          <t>Doc No. (5)</t>
        </is>
      </c>
      <c r="AH1" s="454" t="inlineStr">
        <is>
          <t>Qty (5)</t>
        </is>
      </c>
      <c r="AI1" s="454" t="inlineStr">
        <is>
          <t>Date (6)</t>
        </is>
      </c>
      <c r="AJ1" s="454" t="inlineStr">
        <is>
          <t>Doc No. (6)</t>
        </is>
      </c>
      <c r="AK1" s="454" t="inlineStr">
        <is>
          <t>Qty (6)</t>
        </is>
      </c>
      <c r="AL1" s="454" t="inlineStr">
        <is>
          <t>Date (7)</t>
        </is>
      </c>
      <c r="AM1" s="454" t="inlineStr">
        <is>
          <t>Doc No. (7)</t>
        </is>
      </c>
      <c r="AN1" s="454" t="inlineStr">
        <is>
          <t>Qty (7)</t>
        </is>
      </c>
      <c r="AO1" s="454" t="inlineStr">
        <is>
          <t>Date (8)</t>
        </is>
      </c>
      <c r="AP1" s="454" t="inlineStr">
        <is>
          <t>Doc No. (8)</t>
        </is>
      </c>
      <c r="AQ1" s="454" t="inlineStr">
        <is>
          <t>Qty (8)</t>
        </is>
      </c>
      <c r="AR1" s="454" t="inlineStr">
        <is>
          <t>Date (9)</t>
        </is>
      </c>
      <c r="AS1" s="454" t="inlineStr">
        <is>
          <t>Doc No. (9)</t>
        </is>
      </c>
      <c r="AT1" s="454" t="inlineStr">
        <is>
          <t>Qty (9)</t>
        </is>
      </c>
      <c r="AU1" s="454" t="inlineStr">
        <is>
          <t>Date (10)</t>
        </is>
      </c>
      <c r="AV1" s="454" t="inlineStr">
        <is>
          <t>Doc No. (10)</t>
        </is>
      </c>
      <c r="AW1" s="454" t="inlineStr">
        <is>
          <t>Qty (10)</t>
        </is>
      </c>
      <c r="AX1" s="454" t="inlineStr">
        <is>
          <t>Date (11)</t>
        </is>
      </c>
      <c r="AY1" s="454" t="inlineStr">
        <is>
          <t>Doc No. (11)</t>
        </is>
      </c>
      <c r="AZ1" s="454" t="inlineStr">
        <is>
          <t>Qty (11)</t>
        </is>
      </c>
      <c r="BA1" s="454" t="inlineStr">
        <is>
          <t>Date (12)</t>
        </is>
      </c>
      <c r="BB1" s="454" t="inlineStr">
        <is>
          <t>Doc No. (12)</t>
        </is>
      </c>
      <c r="BC1" s="454" t="inlineStr">
        <is>
          <t>Qty (12)</t>
        </is>
      </c>
    </row>
    <row r="2">
      <c r="A2" s="55" t="inlineStr">
        <is>
          <t xml:space="preserve">Inner </t>
        </is>
      </c>
      <c r="B2" s="55" t="n"/>
      <c r="C2" s="55" t="n"/>
      <c r="D2" s="55" t="inlineStr">
        <is>
          <t>BP0028</t>
        </is>
      </c>
      <c r="E2" s="55" t="inlineStr">
        <is>
          <t>24IBP006</t>
        </is>
      </c>
      <c r="F2" s="55" t="inlineStr">
        <is>
          <t>Inner filled tube-chlorhexidine 2% solution 118*23 mm</t>
        </is>
      </c>
      <c r="G2" s="55" t="inlineStr">
        <is>
          <t>september.-2024</t>
        </is>
      </c>
      <c r="H2" s="55" t="inlineStr">
        <is>
          <t>september.-2027</t>
        </is>
      </c>
      <c r="I2" s="55" t="inlineStr">
        <is>
          <t>Trials</t>
        </is>
      </c>
      <c r="J2" s="55" t="n">
        <v>420</v>
      </c>
      <c r="K2" s="55" t="n"/>
      <c r="L2" s="55">
        <f>J2-K2</f>
        <v/>
      </c>
      <c r="M2" s="55" t="inlineStr">
        <is>
          <t>No.</t>
        </is>
      </c>
      <c r="N2" s="55">
        <f>P2+Q2+R2+S2</f>
        <v/>
      </c>
      <c r="O2" s="57">
        <f>Q2+V2+Y2+AB2+AE2+AH2+AK2+AN2+AQ2+AT2+AW2+AZ2-BC2</f>
        <v/>
      </c>
      <c r="P2" s="58" t="n"/>
      <c r="Q2" s="59">
        <f>L2-S2-R2-P2</f>
        <v/>
      </c>
      <c r="R2" s="60" t="n"/>
      <c r="S2" s="61" t="n"/>
      <c r="T2" s="55" t="n"/>
      <c r="U2" s="55" t="n"/>
      <c r="V2" s="55" t="n"/>
      <c r="W2" s="55" t="n"/>
      <c r="X2" s="55" t="n"/>
      <c r="Y2" s="55" t="n"/>
      <c r="Z2" s="55" t="n"/>
      <c r="AA2" s="55" t="n"/>
      <c r="AB2" s="55" t="n"/>
      <c r="AC2" s="55" t="n"/>
      <c r="AD2" s="55" t="n"/>
      <c r="AE2" s="55" t="n"/>
      <c r="AF2" s="55" t="n"/>
      <c r="AG2" s="55" t="n"/>
      <c r="AH2" s="55" t="n"/>
      <c r="AI2" s="55" t="n"/>
      <c r="AJ2" s="55" t="n"/>
      <c r="AK2" s="55" t="n"/>
      <c r="AL2" s="55" t="n"/>
      <c r="AM2" s="55" t="n"/>
      <c r="AN2" s="55" t="n"/>
      <c r="AO2" s="55" t="n"/>
      <c r="AP2" s="55" t="n"/>
      <c r="AQ2" s="55" t="n"/>
      <c r="AR2" s="55" t="n"/>
      <c r="AS2" s="55" t="n"/>
      <c r="AT2" s="55" t="n"/>
      <c r="AU2" s="55" t="n"/>
      <c r="AV2" s="55" t="n"/>
      <c r="AW2" s="55" t="n"/>
      <c r="AX2" s="55" t="n"/>
      <c r="AY2" s="55" t="n"/>
      <c r="AZ2" s="55" t="n"/>
      <c r="BA2" s="55" t="n"/>
      <c r="BB2" s="55" t="n"/>
      <c r="BC2" s="55" t="n"/>
    </row>
    <row r="3">
      <c r="A3" s="55" t="inlineStr">
        <is>
          <t xml:space="preserve">Inner </t>
        </is>
      </c>
      <c r="B3" s="55" t="n"/>
      <c r="C3" s="55" t="n"/>
      <c r="D3" s="55" t="inlineStr">
        <is>
          <t>BP0026</t>
        </is>
      </c>
      <c r="E3" s="55" t="inlineStr">
        <is>
          <t>24IBP007</t>
        </is>
      </c>
      <c r="F3" s="55" t="inlineStr">
        <is>
          <t>Inner filled tube-chlorhexidine 2% solution 81*15 mm</t>
        </is>
      </c>
      <c r="G3" s="55" t="inlineStr">
        <is>
          <t>september.-2024</t>
        </is>
      </c>
      <c r="H3" s="55" t="inlineStr">
        <is>
          <t>september.-2027</t>
        </is>
      </c>
      <c r="I3" s="55" t="inlineStr">
        <is>
          <t>Trials</t>
        </is>
      </c>
      <c r="J3" s="55" t="n">
        <v>7850</v>
      </c>
      <c r="K3" s="55" t="n"/>
      <c r="L3" s="55">
        <f>J3-K3</f>
        <v/>
      </c>
      <c r="M3" s="55" t="inlineStr">
        <is>
          <t>No.</t>
        </is>
      </c>
      <c r="N3" s="55">
        <f>P3+Q3+R3+S3</f>
        <v/>
      </c>
      <c r="O3" s="57">
        <f>Q3+V3+Y3+AB3+AE3+AH3+AK3+AN3+AQ3+AT3+AW3+AZ3-BC3</f>
        <v/>
      </c>
      <c r="P3" s="58" t="n"/>
      <c r="Q3" s="59">
        <f>L3-S3-R3-P3</f>
        <v/>
      </c>
      <c r="R3" s="60" t="n"/>
      <c r="S3" s="61" t="n"/>
      <c r="T3" s="55" t="n"/>
      <c r="U3" s="55" t="n"/>
      <c r="V3" s="55" t="n"/>
      <c r="W3" s="55" t="n"/>
      <c r="X3" s="55" t="n"/>
      <c r="Y3" s="55" t="n"/>
      <c r="Z3" s="55" t="n"/>
      <c r="AA3" s="55" t="n"/>
      <c r="AB3" s="55" t="n"/>
      <c r="AC3" s="55" t="n"/>
      <c r="AD3" s="55" t="n"/>
      <c r="AE3" s="55" t="n"/>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row>
    <row r="4">
      <c r="A4" s="55" t="inlineStr">
        <is>
          <t xml:space="preserve">Inner </t>
        </is>
      </c>
      <c r="B4" s="55" t="n"/>
      <c r="C4" s="55" t="n"/>
      <c r="D4" s="55" t="inlineStr">
        <is>
          <t>BP0029</t>
        </is>
      </c>
      <c r="E4" s="55" t="inlineStr">
        <is>
          <t>24IBP009</t>
        </is>
      </c>
      <c r="F4" s="55" t="inlineStr">
        <is>
          <t>Inner filled tube-chlorhexidine 2% solution 81*15 mm</t>
        </is>
      </c>
      <c r="G4" s="55" t="inlineStr">
        <is>
          <t>september.-2024</t>
        </is>
      </c>
      <c r="H4" s="55" t="inlineStr">
        <is>
          <t>september.-2027</t>
        </is>
      </c>
      <c r="I4" s="55" t="inlineStr">
        <is>
          <t>Trials</t>
        </is>
      </c>
      <c r="J4" s="55" t="n">
        <v>2850</v>
      </c>
      <c r="K4" s="55" t="n"/>
      <c r="L4" s="55">
        <f>J4-K4</f>
        <v/>
      </c>
      <c r="M4" s="55" t="inlineStr">
        <is>
          <t>No.</t>
        </is>
      </c>
      <c r="N4" s="55">
        <f>P4+Q4+R4+S4</f>
        <v/>
      </c>
      <c r="O4" s="57">
        <f>Q4+V4+Y4+AB4+AE4+AH4+AK4+AN4+AQ4+AT4+AW4+AZ4-BC4</f>
        <v/>
      </c>
      <c r="P4" s="58" t="n"/>
      <c r="Q4" s="59">
        <f>L4-S4-R4-P4</f>
        <v/>
      </c>
      <c r="R4" s="60" t="n"/>
      <c r="S4" s="61" t="n"/>
      <c r="T4" s="55" t="n"/>
      <c r="U4" s="55" t="n"/>
      <c r="V4" s="55" t="n"/>
      <c r="W4" s="55" t="n"/>
      <c r="X4" s="55" t="n"/>
      <c r="Y4" s="55" t="n"/>
      <c r="Z4" s="55" t="n"/>
      <c r="AA4" s="55" t="n"/>
      <c r="AB4" s="55" t="n"/>
      <c r="AC4" s="55" t="n"/>
      <c r="AD4" s="55" t="n"/>
      <c r="AE4" s="55" t="n"/>
      <c r="AF4" s="55" t="n"/>
      <c r="AG4" s="55" t="n"/>
      <c r="AH4" s="55" t="n"/>
      <c r="AI4" s="55" t="n"/>
      <c r="AJ4" s="55" t="n"/>
      <c r="AK4" s="55" t="n"/>
      <c r="AL4" s="55" t="n"/>
      <c r="AM4" s="55" t="n"/>
      <c r="AN4" s="55" t="n"/>
      <c r="AO4" s="55" t="n"/>
      <c r="AP4" s="55" t="n"/>
      <c r="AQ4" s="55" t="n"/>
      <c r="AR4" s="55" t="n"/>
      <c r="AS4" s="55" t="n"/>
      <c r="AT4" s="55" t="n"/>
      <c r="AU4" s="55" t="n"/>
      <c r="AV4" s="55" t="n"/>
      <c r="AW4" s="55" t="n"/>
      <c r="AX4" s="55" t="n"/>
      <c r="AY4" s="55" t="n"/>
      <c r="AZ4" s="55" t="n"/>
      <c r="BA4" s="55" t="n"/>
      <c r="BB4" s="55" t="n"/>
      <c r="BC4" s="55" t="n"/>
    </row>
    <row r="5">
      <c r="A5" s="55" t="inlineStr">
        <is>
          <t xml:space="preserve">Inner </t>
        </is>
      </c>
      <c r="B5" s="55" t="n"/>
      <c r="C5" s="55" t="n"/>
      <c r="D5" s="55" t="inlineStr">
        <is>
          <t>BP0030</t>
        </is>
      </c>
      <c r="E5" s="55" t="inlineStr">
        <is>
          <t>24IBP010</t>
        </is>
      </c>
      <c r="F5" s="55" t="inlineStr">
        <is>
          <t>Inner filled tube-chlorhexidine 2% solution 118*23 mm</t>
        </is>
      </c>
      <c r="G5" s="55" t="inlineStr">
        <is>
          <t>september.-2024</t>
        </is>
      </c>
      <c r="H5" s="55" t="inlineStr">
        <is>
          <t>september.-2027</t>
        </is>
      </c>
      <c r="I5" s="55" t="inlineStr">
        <is>
          <t>Trials</t>
        </is>
      </c>
      <c r="J5" s="55" t="n">
        <v>685</v>
      </c>
      <c r="K5" s="55" t="n"/>
      <c r="L5" s="55">
        <f>J5-K5</f>
        <v/>
      </c>
      <c r="M5" s="55" t="inlineStr">
        <is>
          <t>No.</t>
        </is>
      </c>
      <c r="N5" s="55">
        <f>P5+Q5+R5+S5</f>
        <v/>
      </c>
      <c r="O5" s="57">
        <f>Q5+V5+Y5+AB5+AE5+AH5+AK5+AN5+AQ5+AT5+AW5+AZ5-BC5</f>
        <v/>
      </c>
      <c r="P5" s="58" t="n"/>
      <c r="Q5" s="59">
        <f>L5-S5-R5-P5</f>
        <v/>
      </c>
      <c r="R5" s="60" t="n"/>
      <c r="S5" s="61" t="n"/>
      <c r="T5" s="55" t="n"/>
      <c r="U5" s="55" t="n"/>
      <c r="V5" s="55" t="n"/>
      <c r="W5" s="55" t="n"/>
      <c r="X5" s="55" t="n"/>
      <c r="Y5" s="55" t="n"/>
      <c r="Z5" s="55" t="n"/>
      <c r="AA5" s="55" t="n"/>
      <c r="AB5" s="55" t="n"/>
      <c r="AC5" s="55" t="n"/>
      <c r="AD5" s="55" t="n"/>
      <c r="AE5" s="55" t="n"/>
      <c r="AF5" s="55" t="n"/>
      <c r="AG5" s="55" t="n"/>
      <c r="AH5" s="55" t="n"/>
      <c r="AI5" s="55" t="n"/>
      <c r="AJ5" s="55" t="n"/>
      <c r="AK5" s="55" t="n"/>
      <c r="AL5" s="55" t="n"/>
      <c r="AM5" s="55" t="n"/>
      <c r="AN5" s="55" t="n"/>
      <c r="AO5" s="55" t="n"/>
      <c r="AP5" s="55" t="n"/>
      <c r="AQ5" s="55" t="n"/>
      <c r="AR5" s="55" t="n"/>
      <c r="AS5" s="55" t="n"/>
      <c r="AT5" s="55" t="n"/>
      <c r="AU5" s="55" t="n"/>
      <c r="AV5" s="55" t="n"/>
      <c r="AW5" s="55" t="n"/>
      <c r="AX5" s="55" t="n"/>
      <c r="AY5" s="55" t="n"/>
      <c r="AZ5" s="55" t="n"/>
      <c r="BA5" s="55" t="n"/>
      <c r="BB5" s="55" t="n"/>
      <c r="BC5" s="55" t="n"/>
    </row>
    <row r="6">
      <c r="A6" s="55" t="n"/>
      <c r="B6" s="483" t="n"/>
      <c r="C6" s="55" t="n"/>
      <c r="D6" s="55" t="n"/>
      <c r="E6" s="55" t="n"/>
      <c r="F6" s="55" t="n"/>
      <c r="G6" s="69" t="n"/>
      <c r="H6" s="69" t="n"/>
      <c r="I6" s="55" t="n"/>
      <c r="J6" s="55" t="n"/>
      <c r="K6" s="55" t="n"/>
      <c r="L6" s="55">
        <f>J6-K6</f>
        <v/>
      </c>
      <c r="M6" s="55" t="n"/>
      <c r="N6" s="55">
        <f>P6+Q6+R6+S6</f>
        <v/>
      </c>
      <c r="O6" s="57">
        <f>Q6+V6+Y6+AB6+AE6+AH6+AK6+AN6+AQ6+AT6+AW6+AZ6+BC6</f>
        <v/>
      </c>
      <c r="P6" s="58" t="n"/>
      <c r="Q6" s="59">
        <f>L6-S6-R6-P6</f>
        <v/>
      </c>
      <c r="R6" s="60" t="n"/>
      <c r="S6" s="61" t="n"/>
      <c r="T6" s="55" t="n"/>
      <c r="U6" s="55" t="n"/>
      <c r="V6" s="55" t="n"/>
      <c r="W6" s="55" t="n"/>
      <c r="X6" s="55" t="n"/>
      <c r="Y6" s="55" t="n"/>
      <c r="Z6" s="55" t="n"/>
      <c r="AA6" s="55" t="n"/>
      <c r="AB6" s="55" t="n"/>
      <c r="AC6" s="55" t="n"/>
      <c r="AD6" s="55" t="n"/>
      <c r="AE6" s="55" t="n"/>
      <c r="AF6" s="55" t="n"/>
      <c r="AG6" s="55" t="n"/>
      <c r="AH6" s="55" t="n"/>
      <c r="AI6" s="55" t="n"/>
      <c r="AJ6" s="55" t="n"/>
      <c r="AK6" s="55" t="n"/>
      <c r="AL6" s="55" t="n"/>
      <c r="AM6" s="55" t="n"/>
      <c r="AN6" s="55" t="n"/>
      <c r="AO6" s="55" t="n"/>
      <c r="AP6" s="55" t="n"/>
      <c r="AQ6" s="55" t="n"/>
      <c r="AR6" s="55" t="n"/>
      <c r="AS6" s="55" t="n"/>
      <c r="AT6" s="55" t="n"/>
      <c r="AU6" s="55" t="n"/>
      <c r="AV6" s="55" t="n"/>
      <c r="AW6" s="55" t="n"/>
      <c r="AX6" s="55" t="n"/>
      <c r="AY6" s="55" t="n"/>
      <c r="AZ6" s="55" t="n"/>
      <c r="BA6" s="55" t="n"/>
      <c r="BB6" s="55" t="n"/>
      <c r="BC6" s="55" t="n"/>
    </row>
    <row r="7">
      <c r="A7" s="55" t="n"/>
      <c r="B7" s="483" t="n"/>
      <c r="C7" s="55" t="n"/>
      <c r="D7" s="55" t="n"/>
      <c r="E7" s="55" t="n"/>
      <c r="F7" s="55" t="n"/>
      <c r="G7" s="69" t="n"/>
      <c r="H7" s="69" t="n"/>
      <c r="I7" s="55" t="n"/>
      <c r="J7" s="55" t="n"/>
      <c r="K7" s="55" t="n"/>
      <c r="L7" s="55">
        <f>J7-K7</f>
        <v/>
      </c>
      <c r="M7" s="55" t="n"/>
      <c r="N7" s="55">
        <f>P7+Q7+R7+S7</f>
        <v/>
      </c>
      <c r="O7" s="57">
        <f>Q7+V7+Y7+AB7+AE7+AH7+AK7+AN7+AQ7+AT7+AW7+AZ7+BC7</f>
        <v/>
      </c>
      <c r="P7" s="58" t="n"/>
      <c r="Q7" s="59">
        <f>L7-S7-R7-P7</f>
        <v/>
      </c>
      <c r="R7" s="60" t="n"/>
      <c r="S7" s="61" t="n"/>
      <c r="T7" s="55" t="n"/>
      <c r="U7" s="55" t="n"/>
      <c r="V7" s="55" t="n"/>
      <c r="W7" s="55" t="n"/>
      <c r="X7" s="55" t="n"/>
      <c r="Y7" s="55" t="n"/>
      <c r="Z7" s="55" t="n"/>
      <c r="AA7" s="55" t="n"/>
      <c r="AB7" s="55" t="n"/>
      <c r="AC7" s="55" t="n"/>
      <c r="AD7" s="55" t="n"/>
      <c r="AE7" s="55" t="n"/>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row>
    <row r="8">
      <c r="A8" s="55" t="n"/>
      <c r="B8" s="483" t="n"/>
      <c r="C8" s="55" t="n"/>
      <c r="D8" s="55" t="n"/>
      <c r="E8" s="55" t="n"/>
      <c r="F8" s="55" t="n"/>
      <c r="G8" s="69" t="n"/>
      <c r="H8" s="69" t="n"/>
      <c r="I8" s="55" t="n"/>
      <c r="J8" s="55" t="n"/>
      <c r="K8" s="55" t="n"/>
      <c r="L8" s="55">
        <f>J8-K8</f>
        <v/>
      </c>
      <c r="M8" s="55" t="n"/>
      <c r="N8" s="55">
        <f>P8+Q8+R8+S8</f>
        <v/>
      </c>
      <c r="O8" s="57">
        <f>Q8+V8+Y8+AB8+AE8+AH8+AK8+AN8+AQ8+AT8+AW8+AZ8+BC8</f>
        <v/>
      </c>
      <c r="P8" s="58" t="n"/>
      <c r="Q8" s="59">
        <f>L8-S8-R8-P8</f>
        <v/>
      </c>
      <c r="R8" s="60" t="n"/>
      <c r="S8" s="61"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row>
    <row r="9">
      <c r="A9" s="55" t="n"/>
      <c r="B9" s="483" t="n"/>
      <c r="C9" s="55" t="n"/>
      <c r="D9" s="55" t="n"/>
      <c r="E9" s="55" t="n"/>
      <c r="F9" s="55" t="n"/>
      <c r="G9" s="69" t="n"/>
      <c r="H9" s="69" t="n"/>
      <c r="I9" s="55" t="n"/>
      <c r="J9" s="55" t="n"/>
      <c r="K9" s="55" t="n"/>
      <c r="L9" s="55">
        <f>J9-K9</f>
        <v/>
      </c>
      <c r="M9" s="55" t="n"/>
      <c r="N9" s="55">
        <f>P9+Q9+R9+S9</f>
        <v/>
      </c>
      <c r="O9" s="57">
        <f>Q9+V9+Y9+AB9+AE9+AH9+AK9+AN9+AQ9+AT9+AW9+AZ9+BC9</f>
        <v/>
      </c>
      <c r="P9" s="58" t="n"/>
      <c r="Q9" s="59">
        <f>L9-S9-R9-P9</f>
        <v/>
      </c>
      <c r="R9" s="60" t="n"/>
      <c r="S9" s="61" t="n"/>
      <c r="T9" s="55" t="n"/>
      <c r="U9" s="55" t="n"/>
      <c r="V9" s="55" t="n"/>
      <c r="W9" s="55" t="n"/>
      <c r="X9" s="55" t="n"/>
      <c r="Y9" s="55" t="n"/>
      <c r="Z9" s="55" t="n"/>
      <c r="AA9" s="55" t="n"/>
      <c r="AB9" s="55" t="n"/>
      <c r="AC9" s="55" t="n"/>
      <c r="AD9" s="55" t="n"/>
      <c r="AE9" s="55" t="n"/>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row>
    <row r="10">
      <c r="A10" s="55" t="n"/>
      <c r="B10" s="483" t="n"/>
      <c r="C10" s="55" t="n"/>
      <c r="D10" s="55" t="n"/>
      <c r="E10" s="55" t="n"/>
      <c r="F10" s="55" t="n"/>
      <c r="G10" s="69" t="n"/>
      <c r="H10" s="69" t="n"/>
      <c r="I10" s="55" t="n"/>
      <c r="J10" s="55" t="n"/>
      <c r="K10" s="55" t="n"/>
      <c r="L10" s="55">
        <f>J10-K10</f>
        <v/>
      </c>
      <c r="M10" s="55" t="n"/>
      <c r="N10" s="55">
        <f>P10+Q10+R10+S10</f>
        <v/>
      </c>
      <c r="O10" s="57">
        <f>Q10+V10+Y10+AB10+AE10+AH10+AK10+AN10+AQ10+AT10+AW10+AZ10+BC10</f>
        <v/>
      </c>
      <c r="P10" s="58" t="n"/>
      <c r="Q10" s="59">
        <f>L10-S10-R10-P10</f>
        <v/>
      </c>
      <c r="R10" s="60" t="n"/>
      <c r="S10" s="61" t="n"/>
      <c r="T10" s="55" t="n"/>
      <c r="U10" s="55" t="n"/>
      <c r="V10" s="55" t="n"/>
      <c r="W10" s="55" t="n"/>
      <c r="X10" s="55" t="n"/>
      <c r="Y10" s="55" t="n"/>
      <c r="Z10" s="55" t="n"/>
      <c r="AA10" s="55" t="n"/>
      <c r="AB10" s="55" t="n"/>
      <c r="AC10" s="55" t="n"/>
      <c r="AD10" s="55" t="n"/>
      <c r="AE10" s="55" t="n"/>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row>
    <row r="11">
      <c r="A11" s="55" t="n"/>
      <c r="B11" s="483" t="n"/>
      <c r="C11" s="55" t="n"/>
      <c r="D11" s="55" t="n"/>
      <c r="E11" s="55" t="n"/>
      <c r="F11" s="55" t="n"/>
      <c r="G11" s="69" t="n"/>
      <c r="H11" s="69" t="n"/>
      <c r="I11" s="55" t="n"/>
      <c r="J11" s="55" t="n"/>
      <c r="K11" s="55" t="n"/>
      <c r="L11" s="55">
        <f>J11-K11</f>
        <v/>
      </c>
      <c r="M11" s="55" t="n"/>
      <c r="N11" s="55">
        <f>P11+Q11+R11+S11</f>
        <v/>
      </c>
      <c r="O11" s="57">
        <f>Q11+V11+Y11+AB11+AE11+AH11+AK11+AN11+AQ11+AT11+AW11+AZ11+BC11</f>
        <v/>
      </c>
      <c r="P11" s="58" t="n"/>
      <c r="Q11" s="59">
        <f>L11-S11-R11-P11</f>
        <v/>
      </c>
      <c r="R11" s="60" t="n"/>
      <c r="S11" s="61" t="n"/>
      <c r="T11" s="55" t="n"/>
      <c r="U11" s="55" t="n"/>
      <c r="V11" s="55" t="n"/>
      <c r="W11" s="55" t="n"/>
      <c r="X11" s="55" t="n"/>
      <c r="Y11" s="55" t="n"/>
      <c r="Z11" s="55" t="n"/>
      <c r="AA11" s="55" t="n"/>
      <c r="AB11" s="55" t="n"/>
      <c r="AC11" s="55" t="n"/>
      <c r="AD11" s="55" t="n"/>
      <c r="AE11" s="55" t="n"/>
      <c r="AF11" s="55" t="n"/>
      <c r="AG11" s="55" t="n"/>
      <c r="AH11" s="55" t="n"/>
      <c r="AI11" s="55" t="n"/>
      <c r="AJ11" s="55" t="n"/>
      <c r="AK11" s="55" t="n"/>
      <c r="AL11" s="55" t="n"/>
      <c r="AM11" s="55" t="n"/>
      <c r="AN11" s="55" t="n"/>
      <c r="AO11" s="55" t="n"/>
      <c r="AP11" s="55" t="n"/>
      <c r="AQ11" s="55" t="n"/>
      <c r="AR11" s="55" t="n"/>
      <c r="AS11" s="55" t="n"/>
      <c r="AT11" s="55" t="n"/>
      <c r="AU11" s="55" t="n"/>
      <c r="AV11" s="55" t="n"/>
      <c r="AW11" s="55" t="n"/>
      <c r="AX11" s="55" t="n"/>
      <c r="AY11" s="55" t="n"/>
      <c r="AZ11" s="55" t="n"/>
      <c r="BA11" s="55" t="n"/>
      <c r="BB11" s="55" t="n"/>
      <c r="BC11" s="55" t="n"/>
    </row>
    <row r="12">
      <c r="A12" s="55" t="n"/>
      <c r="B12" s="483" t="n"/>
      <c r="C12" s="55" t="n"/>
      <c r="D12" s="55" t="n"/>
      <c r="E12" s="55" t="n"/>
      <c r="F12" s="55" t="n"/>
      <c r="G12" s="69" t="n"/>
      <c r="H12" s="69" t="n"/>
      <c r="I12" s="55" t="n"/>
      <c r="J12" s="55" t="n"/>
      <c r="K12" s="55" t="n"/>
      <c r="L12" s="55">
        <f>J12-K12</f>
        <v/>
      </c>
      <c r="M12" s="55" t="n"/>
      <c r="N12" s="55">
        <f>P12+Q12+R12+S12</f>
        <v/>
      </c>
      <c r="O12" s="57">
        <f>Q12+V12+Y12+AB12+AE12+AH12+AK12+AN12+AQ12+AT12+AW12+AZ12+BC12</f>
        <v/>
      </c>
      <c r="P12" s="58" t="n"/>
      <c r="Q12" s="59">
        <f>L12-S12-R12-P12</f>
        <v/>
      </c>
      <c r="R12" s="60" t="n"/>
      <c r="S12" s="61" t="n"/>
      <c r="T12" s="55" t="n"/>
      <c r="U12" s="55" t="n"/>
      <c r="V12" s="55" t="n"/>
      <c r="W12" s="55" t="n"/>
      <c r="X12" s="55" t="n"/>
      <c r="Y12" s="55" t="n"/>
      <c r="Z12" s="55" t="n"/>
      <c r="AA12" s="55" t="n"/>
      <c r="AB12" s="55" t="n"/>
      <c r="AC12" s="55" t="n"/>
      <c r="AD12" s="55" t="n"/>
      <c r="AE12" s="55" t="n"/>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row>
    <row r="13">
      <c r="A13" s="55" t="n"/>
      <c r="B13" s="483" t="n"/>
      <c r="C13" s="55" t="n"/>
      <c r="D13" s="55" t="n"/>
      <c r="E13" s="55" t="n"/>
      <c r="F13" s="55" t="n"/>
      <c r="G13" s="69" t="n"/>
      <c r="H13" s="69" t="n"/>
      <c r="I13" s="55" t="n"/>
      <c r="J13" s="55" t="n"/>
      <c r="K13" s="55" t="n"/>
      <c r="L13" s="55">
        <f>J13-K13</f>
        <v/>
      </c>
      <c r="M13" s="55" t="n"/>
      <c r="N13" s="55">
        <f>P13+Q13+R13+S13</f>
        <v/>
      </c>
      <c r="O13" s="57">
        <f>Q13+V13+Y13+AB13+AE13+AH13+AK13+AN13+AQ13+AT13+AW13+AZ13+BC13</f>
        <v/>
      </c>
      <c r="P13" s="58" t="n"/>
      <c r="Q13" s="59">
        <f>L13-S13-R13-P13</f>
        <v/>
      </c>
      <c r="R13" s="60" t="n"/>
      <c r="S13" s="61" t="n"/>
      <c r="T13" s="55" t="n"/>
      <c r="U13" s="55" t="n"/>
      <c r="V13" s="55" t="n"/>
      <c r="W13" s="55" t="n"/>
      <c r="X13" s="55" t="n"/>
      <c r="Y13" s="55" t="n"/>
      <c r="Z13" s="55" t="n"/>
      <c r="AA13" s="55" t="n"/>
      <c r="AB13" s="55" t="n"/>
      <c r="AC13" s="55" t="n"/>
      <c r="AD13" s="55" t="n"/>
      <c r="AE13" s="55" t="n"/>
      <c r="AF13" s="55" t="n"/>
      <c r="AG13" s="55" t="n"/>
      <c r="AH13" s="55" t="n"/>
      <c r="AI13" s="55" t="n"/>
      <c r="AJ13" s="55" t="n"/>
      <c r="AK13" s="55" t="n"/>
      <c r="AL13" s="55" t="n"/>
      <c r="AM13" s="55" t="n"/>
      <c r="AN13" s="55" t="n"/>
      <c r="AO13" s="55" t="n"/>
      <c r="AP13" s="55" t="n"/>
      <c r="AQ13" s="55" t="n"/>
      <c r="AR13" s="55" t="n"/>
      <c r="AS13" s="55" t="n"/>
      <c r="AT13" s="55" t="n"/>
      <c r="AU13" s="55" t="n"/>
      <c r="AV13" s="55" t="n"/>
      <c r="AW13" s="55" t="n"/>
      <c r="AX13" s="55" t="n"/>
      <c r="AY13" s="55" t="n"/>
      <c r="AZ13" s="55" t="n"/>
      <c r="BA13" s="55" t="n"/>
      <c r="BB13" s="55" t="n"/>
      <c r="BC13" s="55" t="n"/>
    </row>
    <row r="14">
      <c r="A14" s="55" t="n"/>
      <c r="B14" s="483" t="n"/>
      <c r="C14" s="55" t="n"/>
      <c r="D14" s="55" t="n"/>
      <c r="E14" s="55" t="n"/>
      <c r="F14" s="55" t="n"/>
      <c r="G14" s="69" t="n"/>
      <c r="H14" s="69" t="n"/>
      <c r="I14" s="55" t="n"/>
      <c r="J14" s="55" t="n"/>
      <c r="K14" s="55" t="n"/>
      <c r="L14" s="55">
        <f>J14-K14</f>
        <v/>
      </c>
      <c r="M14" s="55" t="n"/>
      <c r="N14" s="55">
        <f>P14+Q14+R14+S14</f>
        <v/>
      </c>
      <c r="O14" s="57">
        <f>Q14+V14+Y14+AB14+AE14+AH14+AK14+AN14+AQ14+AT14+AW14+AZ14+BC14</f>
        <v/>
      </c>
      <c r="P14" s="58" t="n"/>
      <c r="Q14" s="59">
        <f>L14-S14-R14-P14</f>
        <v/>
      </c>
      <c r="R14" s="60" t="n"/>
      <c r="S14" s="61" t="n"/>
      <c r="T14" s="55" t="n"/>
      <c r="U14" s="55" t="n"/>
      <c r="V14" s="55" t="n"/>
      <c r="W14" s="55" t="n"/>
      <c r="X14" s="55" t="n"/>
      <c r="Y14" s="55" t="n"/>
      <c r="Z14" s="55" t="n"/>
      <c r="AA14" s="55" t="n"/>
      <c r="AB14" s="55" t="n"/>
      <c r="AC14" s="55" t="n"/>
      <c r="AD14" s="55" t="n"/>
      <c r="AE14" s="55" t="n"/>
      <c r="AF14" s="55" t="n"/>
      <c r="AG14" s="55" t="n"/>
      <c r="AH14" s="55" t="n"/>
      <c r="AI14" s="55" t="n"/>
      <c r="AJ14" s="55" t="n"/>
      <c r="AK14" s="55" t="n"/>
      <c r="AL14" s="55" t="n"/>
      <c r="AM14" s="55" t="n"/>
      <c r="AN14" s="55" t="n"/>
      <c r="AO14" s="55" t="n"/>
      <c r="AP14" s="55" t="n"/>
      <c r="AQ14" s="55" t="n"/>
      <c r="AR14" s="55" t="n"/>
      <c r="AS14" s="55" t="n"/>
      <c r="AT14" s="55" t="n"/>
      <c r="AU14" s="55" t="n"/>
      <c r="AV14" s="55" t="n"/>
      <c r="AW14" s="55" t="n"/>
      <c r="AX14" s="55" t="n"/>
      <c r="AY14" s="55" t="n"/>
      <c r="AZ14" s="55" t="n"/>
      <c r="BA14" s="55" t="n"/>
      <c r="BB14" s="55" t="n"/>
      <c r="BC14" s="55" t="n"/>
    </row>
    <row r="15">
      <c r="A15" s="55" t="n"/>
      <c r="B15" s="483" t="n"/>
      <c r="C15" s="55" t="n"/>
      <c r="D15" s="55" t="n"/>
      <c r="E15" s="55" t="n"/>
      <c r="F15" s="55" t="n"/>
      <c r="G15" s="69" t="n"/>
      <c r="H15" s="69" t="n"/>
      <c r="I15" s="55" t="n"/>
      <c r="J15" s="55" t="n"/>
      <c r="K15" s="55" t="n"/>
      <c r="L15" s="55">
        <f>J15-K15</f>
        <v/>
      </c>
      <c r="M15" s="55" t="n"/>
      <c r="N15" s="55">
        <f>P15+Q15+R15+S15</f>
        <v/>
      </c>
      <c r="O15" s="57">
        <f>Q15+V15+Y15+AB15+AE15+AH15+AK15+AN15+AQ15+AT15+AW15+AZ15+BC15</f>
        <v/>
      </c>
      <c r="P15" s="58" t="n"/>
      <c r="Q15" s="59">
        <f>L15-S15-R15-P15</f>
        <v/>
      </c>
      <c r="R15" s="60" t="n"/>
      <c r="S15" s="61" t="n"/>
      <c r="T15" s="55" t="n"/>
      <c r="U15" s="55" t="n"/>
      <c r="V15" s="55" t="n"/>
      <c r="W15" s="55" t="n"/>
      <c r="X15" s="55" t="n"/>
      <c r="Y15" s="55" t="n"/>
      <c r="Z15" s="55" t="n"/>
      <c r="AA15" s="55" t="n"/>
      <c r="AB15" s="55" t="n"/>
      <c r="AC15" s="55" t="n"/>
      <c r="AD15" s="55" t="n"/>
      <c r="AE15" s="55" t="n"/>
      <c r="AF15" s="55" t="n"/>
      <c r="AG15" s="55" t="n"/>
      <c r="AH15" s="55" t="n"/>
      <c r="AI15" s="55" t="n"/>
      <c r="AJ15" s="55" t="n"/>
      <c r="AK15" s="55" t="n"/>
      <c r="AL15" s="55" t="n"/>
      <c r="AM15" s="55" t="n"/>
      <c r="AN15" s="55" t="n"/>
      <c r="AO15" s="55" t="n"/>
      <c r="AP15" s="55" t="n"/>
      <c r="AQ15" s="55" t="n"/>
      <c r="AR15" s="55" t="n"/>
      <c r="AS15" s="55" t="n"/>
      <c r="AT15" s="55" t="n"/>
      <c r="AU15" s="55" t="n"/>
      <c r="AV15" s="55" t="n"/>
      <c r="AW15" s="55" t="n"/>
      <c r="AX15" s="55" t="n"/>
      <c r="AY15" s="55" t="n"/>
      <c r="AZ15" s="55" t="n"/>
      <c r="BA15" s="55" t="n"/>
      <c r="BB15" s="55" t="n"/>
      <c r="BC15" s="55" t="n"/>
    </row>
    <row r="16">
      <c r="A16" s="55" t="n"/>
      <c r="B16" s="483" t="n"/>
      <c r="C16" s="55" t="n"/>
      <c r="D16" s="55" t="n"/>
      <c r="E16" s="55" t="n"/>
      <c r="F16" s="55" t="n"/>
      <c r="G16" s="69" t="n"/>
      <c r="H16" s="69" t="n"/>
      <c r="I16" s="55" t="n"/>
      <c r="J16" s="55" t="n"/>
      <c r="K16" s="55" t="n"/>
      <c r="L16" s="55">
        <f>J16-K16</f>
        <v/>
      </c>
      <c r="M16" s="55" t="n"/>
      <c r="N16" s="55">
        <f>P16+Q16+R16+S16</f>
        <v/>
      </c>
      <c r="O16" s="57">
        <f>Q16+V16+Y16+AB16+AE16+AH16+AK16+AN16+AQ16+AT16+AW16+AZ16+BC16</f>
        <v/>
      </c>
      <c r="P16" s="58" t="n"/>
      <c r="Q16" s="59">
        <f>L16-S16-R16-P16</f>
        <v/>
      </c>
      <c r="R16" s="60" t="n"/>
      <c r="S16" s="61" t="n"/>
      <c r="T16" s="55" t="n"/>
      <c r="U16" s="55" t="n"/>
      <c r="V16" s="55" t="n"/>
      <c r="W16" s="55" t="n"/>
      <c r="X16" s="55" t="n"/>
      <c r="Y16" s="55" t="n"/>
      <c r="Z16" s="55" t="n"/>
      <c r="AA16" s="55" t="n"/>
      <c r="AB16" s="55" t="n"/>
      <c r="AC16" s="55" t="n"/>
      <c r="AD16" s="55" t="n"/>
      <c r="AE16" s="55" t="n"/>
      <c r="AF16" s="55" t="n"/>
      <c r="AG16" s="55" t="n"/>
      <c r="AH16" s="55" t="n"/>
      <c r="AI16" s="55" t="n"/>
      <c r="AJ16" s="55" t="n"/>
      <c r="AK16" s="55" t="n"/>
      <c r="AL16" s="55" t="n"/>
      <c r="AM16" s="55" t="n"/>
      <c r="AN16" s="55" t="n"/>
      <c r="AO16" s="55" t="n"/>
      <c r="AP16" s="55" t="n"/>
      <c r="AQ16" s="55" t="n"/>
      <c r="AR16" s="55" t="n"/>
      <c r="AS16" s="55" t="n"/>
      <c r="AT16" s="55" t="n"/>
      <c r="AU16" s="55" t="n"/>
      <c r="AV16" s="55" t="n"/>
      <c r="AW16" s="55" t="n"/>
      <c r="AX16" s="55" t="n"/>
      <c r="AY16" s="55" t="n"/>
      <c r="AZ16" s="55" t="n"/>
      <c r="BA16" s="55" t="n"/>
      <c r="BB16" s="55" t="n"/>
      <c r="BC16" s="55" t="n"/>
    </row>
    <row r="17">
      <c r="A17" s="55" t="n"/>
      <c r="B17" s="483" t="n"/>
      <c r="C17" s="55" t="n"/>
      <c r="D17" s="55" t="n"/>
      <c r="E17" s="55" t="n"/>
      <c r="F17" s="55" t="n"/>
      <c r="G17" s="69" t="n"/>
      <c r="H17" s="69" t="n"/>
      <c r="I17" s="55" t="n"/>
      <c r="J17" s="55" t="n"/>
      <c r="K17" s="55" t="n"/>
      <c r="L17" s="55">
        <f>J17-K17</f>
        <v/>
      </c>
      <c r="M17" s="55" t="n"/>
      <c r="N17" s="55">
        <f>P17+Q17+R17+S17</f>
        <v/>
      </c>
      <c r="O17" s="57">
        <f>Q17+V17+Y17+AB17+AE17+AH17+AK17+AN17+AQ17+AT17+AW17+AZ17+BC17</f>
        <v/>
      </c>
      <c r="P17" s="58" t="n"/>
      <c r="Q17" s="59">
        <f>L17-S17-R17-P17</f>
        <v/>
      </c>
      <c r="R17" s="60" t="n"/>
      <c r="S17" s="61" t="n"/>
      <c r="T17" s="55" t="n"/>
      <c r="U17" s="55" t="n"/>
      <c r="V17" s="55" t="n"/>
      <c r="W17" s="55" t="n"/>
      <c r="X17" s="55" t="n"/>
      <c r="Y17" s="55" t="n"/>
      <c r="Z17" s="55" t="n"/>
      <c r="AA17" s="55" t="n"/>
      <c r="AB17" s="55" t="n"/>
      <c r="AC17" s="55" t="n"/>
      <c r="AD17" s="55" t="n"/>
      <c r="AE17" s="55" t="n"/>
      <c r="AF17" s="55" t="n"/>
      <c r="AG17" s="55" t="n"/>
      <c r="AH17" s="55" t="n"/>
      <c r="AI17" s="55" t="n"/>
      <c r="AJ17" s="55" t="n"/>
      <c r="AK17" s="55" t="n"/>
      <c r="AL17" s="55" t="n"/>
      <c r="AM17" s="55" t="n"/>
      <c r="AN17" s="55" t="n"/>
      <c r="AO17" s="55" t="n"/>
      <c r="AP17" s="55" t="n"/>
      <c r="AQ17" s="55" t="n"/>
      <c r="AR17" s="55" t="n"/>
      <c r="AS17" s="55" t="n"/>
      <c r="AT17" s="55" t="n"/>
      <c r="AU17" s="55" t="n"/>
      <c r="AV17" s="55" t="n"/>
      <c r="AW17" s="55" t="n"/>
      <c r="AX17" s="55" t="n"/>
      <c r="AY17" s="55" t="n"/>
      <c r="AZ17" s="55" t="n"/>
      <c r="BA17" s="55" t="n"/>
      <c r="BB17" s="55" t="n"/>
      <c r="BC17" s="55" t="n"/>
    </row>
    <row r="18">
      <c r="A18" s="55" t="n"/>
      <c r="B18" s="483" t="n"/>
      <c r="C18" s="55" t="n"/>
      <c r="D18" s="55" t="n"/>
      <c r="E18" s="55" t="n"/>
      <c r="F18" s="55" t="n"/>
      <c r="G18" s="69" t="n"/>
      <c r="H18" s="69" t="n"/>
      <c r="I18" s="55" t="n"/>
      <c r="J18" s="55" t="n"/>
      <c r="K18" s="55" t="n"/>
      <c r="L18" s="55">
        <f>J18-K18</f>
        <v/>
      </c>
      <c r="M18" s="55" t="n"/>
      <c r="N18" s="55">
        <f>P18+Q18+R18+S18</f>
        <v/>
      </c>
      <c r="O18" s="57">
        <f>Q18+V18+Y18+AB18+AE18+AH18+AK18+AN18+AQ18+AT18+AW18+AZ18+BC18</f>
        <v/>
      </c>
      <c r="P18" s="58" t="n"/>
      <c r="Q18" s="59">
        <f>L18-S18-R18-P18</f>
        <v/>
      </c>
      <c r="R18" s="60" t="n"/>
      <c r="S18" s="61" t="n"/>
      <c r="T18" s="55" t="n"/>
      <c r="U18" s="55" t="n"/>
      <c r="V18" s="55" t="n"/>
      <c r="W18" s="55" t="n"/>
      <c r="X18" s="55" t="n"/>
      <c r="Y18" s="55" t="n"/>
      <c r="Z18" s="55" t="n"/>
      <c r="AA18" s="55" t="n"/>
      <c r="AB18" s="55" t="n"/>
      <c r="AC18" s="55" t="n"/>
      <c r="AD18" s="55" t="n"/>
      <c r="AE18" s="55" t="n"/>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row>
    <row r="19">
      <c r="A19" s="55" t="n"/>
      <c r="B19" s="483" t="n"/>
      <c r="C19" s="55" t="n"/>
      <c r="D19" s="55" t="n"/>
      <c r="E19" s="55" t="n"/>
      <c r="F19" s="55" t="n"/>
      <c r="G19" s="69" t="n"/>
      <c r="H19" s="69" t="n"/>
      <c r="I19" s="55" t="n"/>
      <c r="J19" s="55" t="n"/>
      <c r="K19" s="55" t="n"/>
      <c r="L19" s="55">
        <f>J19-K19</f>
        <v/>
      </c>
      <c r="M19" s="55" t="n"/>
      <c r="N19" s="55">
        <f>P19+Q19+R19+S19</f>
        <v/>
      </c>
      <c r="O19" s="57">
        <f>Q19+V19+Y19+AB19+AE19+AH19+AK19+AN19+AQ19+AT19+AW19+AZ19+BC19</f>
        <v/>
      </c>
      <c r="P19" s="58" t="n"/>
      <c r="Q19" s="59">
        <f>L19-S19-R19-P19</f>
        <v/>
      </c>
      <c r="R19" s="60" t="n"/>
      <c r="S19" s="61" t="n"/>
      <c r="T19" s="55" t="n"/>
      <c r="U19" s="55" t="n"/>
      <c r="V19" s="55" t="n"/>
      <c r="W19" s="55" t="n"/>
      <c r="X19" s="55" t="n"/>
      <c r="Y19" s="55" t="n"/>
      <c r="Z19" s="55" t="n"/>
      <c r="AA19" s="55" t="n"/>
      <c r="AB19" s="55" t="n"/>
      <c r="AC19" s="55" t="n"/>
      <c r="AD19" s="55" t="n"/>
      <c r="AE19" s="55" t="n"/>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row>
    <row r="20">
      <c r="A20" s="55" t="n"/>
      <c r="B20" s="483" t="n"/>
      <c r="C20" s="55" t="n"/>
      <c r="D20" s="55" t="n"/>
      <c r="E20" s="55" t="n"/>
      <c r="F20" s="55" t="n"/>
      <c r="G20" s="69" t="n"/>
      <c r="H20" s="69" t="n"/>
      <c r="I20" s="55" t="n"/>
      <c r="J20" s="55" t="n"/>
      <c r="K20" s="55" t="n"/>
      <c r="L20" s="55">
        <f>J20-K20</f>
        <v/>
      </c>
      <c r="M20" s="55" t="n"/>
      <c r="N20" s="55">
        <f>P20+Q20+R20+S20</f>
        <v/>
      </c>
      <c r="O20" s="57">
        <f>Q20+V20+Y20+AB20+AE20+AH20+AK20+AN20+AQ20+AT20+AW20+AZ20+BC20</f>
        <v/>
      </c>
      <c r="P20" s="58" t="n"/>
      <c r="Q20" s="59">
        <f>L20-S20-R20-P20</f>
        <v/>
      </c>
      <c r="R20" s="60" t="n"/>
      <c r="S20" s="61" t="n"/>
      <c r="T20" s="55" t="n"/>
      <c r="U20" s="55" t="n"/>
      <c r="V20" s="55" t="n"/>
      <c r="W20" s="55" t="n"/>
      <c r="X20" s="55" t="n"/>
      <c r="Y20" s="55" t="n"/>
      <c r="Z20" s="55" t="n"/>
      <c r="AA20" s="55" t="n"/>
      <c r="AB20" s="55" t="n"/>
      <c r="AC20" s="55" t="n"/>
      <c r="AD20" s="55" t="n"/>
      <c r="AE20" s="55" t="n"/>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row>
    <row r="21">
      <c r="A21" s="55" t="n"/>
      <c r="B21" s="483" t="n"/>
      <c r="C21" s="55" t="n"/>
      <c r="D21" s="55" t="n"/>
      <c r="E21" s="55" t="n"/>
      <c r="F21" s="55" t="n"/>
      <c r="G21" s="69" t="n"/>
      <c r="H21" s="69" t="n"/>
      <c r="I21" s="55" t="n"/>
      <c r="J21" s="55" t="n"/>
      <c r="K21" s="55" t="n"/>
      <c r="L21" s="55">
        <f>J21-K21</f>
        <v/>
      </c>
      <c r="M21" s="55" t="n"/>
      <c r="N21" s="55">
        <f>P21+Q21+R21+S21</f>
        <v/>
      </c>
      <c r="O21" s="57">
        <f>Q21+V21+Y21+AB21+AE21+AH21+AK21+AN21+AQ21+AT21+AW21+AZ21+BC21</f>
        <v/>
      </c>
      <c r="P21" s="58" t="n"/>
      <c r="Q21" s="59">
        <f>L21-S21-R21-P21</f>
        <v/>
      </c>
      <c r="R21" s="60" t="n"/>
      <c r="S21" s="61" t="n"/>
      <c r="T21" s="55" t="n"/>
      <c r="U21" s="55" t="n"/>
      <c r="V21" s="55" t="n"/>
      <c r="W21" s="55" t="n"/>
      <c r="X21" s="55" t="n"/>
      <c r="Y21" s="55" t="n"/>
      <c r="Z21" s="55" t="n"/>
      <c r="AA21" s="55" t="n"/>
      <c r="AB21" s="55" t="n"/>
      <c r="AC21" s="55" t="n"/>
      <c r="AD21" s="55" t="n"/>
      <c r="AE21" s="55" t="n"/>
      <c r="AF21" s="55" t="n"/>
      <c r="AG21" s="55" t="n"/>
      <c r="AH21" s="55" t="n"/>
      <c r="AI21" s="55" t="n"/>
      <c r="AJ21" s="55" t="n"/>
      <c r="AK21" s="55" t="n"/>
      <c r="AL21" s="55" t="n"/>
      <c r="AM21" s="55" t="n"/>
      <c r="AN21" s="55" t="n"/>
      <c r="AO21" s="55" t="n"/>
      <c r="AP21" s="55" t="n"/>
      <c r="AQ21" s="55" t="n"/>
      <c r="AR21" s="55" t="n"/>
      <c r="AS21" s="55" t="n"/>
      <c r="AT21" s="55" t="n"/>
      <c r="AU21" s="55" t="n"/>
      <c r="AV21" s="55" t="n"/>
      <c r="AW21" s="55" t="n"/>
      <c r="AX21" s="55" t="n"/>
      <c r="AY21" s="55" t="n"/>
      <c r="AZ21" s="55" t="n"/>
      <c r="BA21" s="55" t="n"/>
      <c r="BB21" s="55" t="n"/>
      <c r="BC21" s="55" t="n"/>
    </row>
    <row r="22">
      <c r="A22" s="55" t="n"/>
      <c r="B22" s="483" t="n"/>
      <c r="C22" s="55" t="n"/>
      <c r="D22" s="55" t="n"/>
      <c r="E22" s="55" t="n"/>
      <c r="F22" s="55" t="n"/>
      <c r="G22" s="69" t="n"/>
      <c r="H22" s="69" t="n"/>
      <c r="I22" s="55" t="n"/>
      <c r="J22" s="55" t="n"/>
      <c r="K22" s="55" t="n"/>
      <c r="L22" s="55">
        <f>J22-K22</f>
        <v/>
      </c>
      <c r="M22" s="55" t="n"/>
      <c r="N22" s="55">
        <f>P22+Q22+R22+S22</f>
        <v/>
      </c>
      <c r="O22" s="57">
        <f>Q22+V22+Y22+AB22+AE22+AH22+AK22+AN22+AQ22+AT22+AW22+AZ22+BC22</f>
        <v/>
      </c>
      <c r="P22" s="58" t="n"/>
      <c r="Q22" s="59">
        <f>L22-S22-R22-P22</f>
        <v/>
      </c>
      <c r="R22" s="60" t="n"/>
      <c r="S22" s="61" t="n"/>
      <c r="T22" s="55" t="n"/>
      <c r="U22" s="55" t="n"/>
      <c r="V22" s="55" t="n"/>
      <c r="W22" s="55" t="n"/>
      <c r="X22" s="55" t="n"/>
      <c r="Y22" s="55" t="n"/>
      <c r="Z22" s="55" t="n"/>
      <c r="AA22" s="55" t="n"/>
      <c r="AB22" s="55" t="n"/>
      <c r="AC22" s="55" t="n"/>
      <c r="AD22" s="55" t="n"/>
      <c r="AE22" s="55" t="n"/>
      <c r="AF22" s="55" t="n"/>
      <c r="AG22" s="55" t="n"/>
      <c r="AH22" s="55" t="n"/>
      <c r="AI22" s="55" t="n"/>
      <c r="AJ22" s="55" t="n"/>
      <c r="AK22" s="55" t="n"/>
      <c r="AL22" s="55" t="n"/>
      <c r="AM22" s="55" t="n"/>
      <c r="AN22" s="55" t="n"/>
      <c r="AO22" s="55" t="n"/>
      <c r="AP22" s="55" t="n"/>
      <c r="AQ22" s="55" t="n"/>
      <c r="AR22" s="55" t="n"/>
      <c r="AS22" s="55" t="n"/>
      <c r="AT22" s="55" t="n"/>
      <c r="AU22" s="55" t="n"/>
      <c r="AV22" s="55" t="n"/>
      <c r="AW22" s="55" t="n"/>
      <c r="AX22" s="55" t="n"/>
      <c r="AY22" s="55" t="n"/>
      <c r="AZ22" s="55" t="n"/>
      <c r="BA22" s="55" t="n"/>
      <c r="BB22" s="55" t="n"/>
      <c r="BC22" s="55" t="n"/>
    </row>
    <row r="23">
      <c r="A23" s="55" t="n"/>
      <c r="B23" s="483" t="n"/>
      <c r="C23" s="55" t="n"/>
      <c r="D23" s="55" t="n"/>
      <c r="E23" s="55" t="n"/>
      <c r="F23" s="55" t="n"/>
      <c r="G23" s="69" t="n"/>
      <c r="H23" s="69" t="n"/>
      <c r="I23" s="55" t="n"/>
      <c r="J23" s="55" t="n"/>
      <c r="K23" s="55" t="n"/>
      <c r="L23" s="55">
        <f>J23-K23</f>
        <v/>
      </c>
      <c r="M23" s="55" t="n"/>
      <c r="N23" s="55">
        <f>P23+Q23+R23+S23</f>
        <v/>
      </c>
      <c r="O23" s="57">
        <f>Q23+V23+Y23+AB23+AE23+AH23+AK23+AN23+AQ23+AT23+AW23+AZ23+BC23</f>
        <v/>
      </c>
      <c r="P23" s="58" t="n"/>
      <c r="Q23" s="59">
        <f>L23-S23-R23-P23</f>
        <v/>
      </c>
      <c r="R23" s="60" t="n"/>
      <c r="S23" s="61" t="n"/>
      <c r="T23" s="55" t="n"/>
      <c r="U23" s="55" t="n"/>
      <c r="V23" s="55" t="n"/>
      <c r="W23" s="55" t="n"/>
      <c r="X23" s="55" t="n"/>
      <c r="Y23" s="55" t="n"/>
      <c r="Z23" s="55" t="n"/>
      <c r="AA23" s="55" t="n"/>
      <c r="AB23" s="55" t="n"/>
      <c r="AC23" s="55" t="n"/>
      <c r="AD23" s="55" t="n"/>
      <c r="AE23" s="55" t="n"/>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n"/>
      <c r="BB23" s="55" t="n"/>
      <c r="BC23" s="55" t="n"/>
    </row>
    <row r="24">
      <c r="A24" s="55" t="n"/>
      <c r="B24" s="483" t="n"/>
      <c r="C24" s="55" t="n"/>
      <c r="D24" s="55" t="n"/>
      <c r="E24" s="55" t="n"/>
      <c r="F24" s="55" t="n"/>
      <c r="G24" s="69" t="n"/>
      <c r="H24" s="69" t="n"/>
      <c r="I24" s="55" t="n"/>
      <c r="J24" s="55" t="n"/>
      <c r="K24" s="55" t="n"/>
      <c r="L24" s="55">
        <f>J24-K24</f>
        <v/>
      </c>
      <c r="M24" s="55" t="n"/>
      <c r="N24" s="55">
        <f>P24+Q24+R24+S24</f>
        <v/>
      </c>
      <c r="O24" s="57">
        <f>Q24+V24+Y24+AB24+AE24+AH24+AK24+AN24+AQ24+AT24+AW24+AZ24+BC24</f>
        <v/>
      </c>
      <c r="P24" s="58" t="n"/>
      <c r="Q24" s="59">
        <f>L24-S24-R24-P24</f>
        <v/>
      </c>
      <c r="R24" s="60" t="n"/>
      <c r="S24" s="61" t="n"/>
      <c r="T24" s="55" t="n"/>
      <c r="U24" s="55" t="n"/>
      <c r="V24" s="55" t="n"/>
      <c r="W24" s="55" t="n"/>
      <c r="X24" s="55" t="n"/>
      <c r="Y24" s="55" t="n"/>
      <c r="Z24" s="55" t="n"/>
      <c r="AA24" s="55" t="n"/>
      <c r="AB24" s="55" t="n"/>
      <c r="AC24" s="55" t="n"/>
      <c r="AD24" s="55" t="n"/>
      <c r="AE24" s="55" t="n"/>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n"/>
      <c r="BB24" s="55" t="n"/>
      <c r="BC24" s="55" t="n"/>
    </row>
    <row r="25">
      <c r="A25" s="55" t="n"/>
      <c r="B25" s="483" t="n"/>
      <c r="C25" s="55" t="n"/>
      <c r="D25" s="55" t="n"/>
      <c r="E25" s="55" t="n"/>
      <c r="F25" s="55" t="n"/>
      <c r="G25" s="69" t="n"/>
      <c r="H25" s="69" t="n"/>
      <c r="I25" s="55" t="n"/>
      <c r="J25" s="55" t="n"/>
      <c r="K25" s="55" t="n"/>
      <c r="L25" s="55">
        <f>J25-K25</f>
        <v/>
      </c>
      <c r="M25" s="55" t="n"/>
      <c r="N25" s="55">
        <f>P25+Q25+R25+S25</f>
        <v/>
      </c>
      <c r="O25" s="57">
        <f>Q25+V25+Y25+AB25+AE25+AH25+AK25+AN25+AQ25+AT25+AW25+AZ25+BC25</f>
        <v/>
      </c>
      <c r="P25" s="58" t="n"/>
      <c r="Q25" s="59">
        <f>L25-S25-R25-P25</f>
        <v/>
      </c>
      <c r="R25" s="60" t="n"/>
      <c r="S25" s="61" t="n"/>
      <c r="T25" s="55" t="n"/>
      <c r="U25" s="55" t="n"/>
      <c r="V25" s="55" t="n"/>
      <c r="W25" s="55" t="n"/>
      <c r="X25" s="55" t="n"/>
      <c r="Y25" s="55" t="n"/>
      <c r="Z25" s="55" t="n"/>
      <c r="AA25" s="55" t="n"/>
      <c r="AB25" s="55" t="n"/>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row>
    <row r="26">
      <c r="A26" s="55" t="n"/>
      <c r="B26" s="483" t="n"/>
      <c r="C26" s="55" t="n"/>
      <c r="D26" s="55" t="n"/>
      <c r="E26" s="55" t="n"/>
      <c r="F26" s="55" t="n"/>
      <c r="G26" s="69" t="n"/>
      <c r="H26" s="69" t="n"/>
      <c r="I26" s="55" t="n"/>
      <c r="J26" s="55" t="n"/>
      <c r="K26" s="55" t="n"/>
      <c r="L26" s="55">
        <f>J26-K26</f>
        <v/>
      </c>
      <c r="M26" s="55" t="n"/>
      <c r="N26" s="55">
        <f>P26+Q26+R26+S26</f>
        <v/>
      </c>
      <c r="O26" s="57">
        <f>Q26+V26+Y26+AB26+AE26+AH26+AK26+AN26+AQ26+AT26+AW26+AZ26+BC26</f>
        <v/>
      </c>
      <c r="P26" s="58" t="n"/>
      <c r="Q26" s="59">
        <f>L26-S26-R26-P26</f>
        <v/>
      </c>
      <c r="R26" s="60" t="n"/>
      <c r="S26" s="61" t="n"/>
      <c r="T26" s="55" t="n"/>
      <c r="U26" s="55" t="n"/>
      <c r="V26" s="55" t="n"/>
      <c r="W26" s="55" t="n"/>
      <c r="X26" s="55" t="n"/>
      <c r="Y26" s="55" t="n"/>
      <c r="Z26" s="55" t="n"/>
      <c r="AA26" s="55" t="n"/>
      <c r="AB26" s="55" t="n"/>
      <c r="AC26" s="55" t="n"/>
      <c r="AD26" s="55" t="n"/>
      <c r="AE26" s="55" t="n"/>
      <c r="AF26" s="55" t="n"/>
      <c r="AG26" s="55" t="n"/>
      <c r="AH26" s="55" t="n"/>
      <c r="AI26" s="55" t="n"/>
      <c r="AJ26" s="55" t="n"/>
      <c r="AK26" s="55" t="n"/>
      <c r="AL26" s="55" t="n"/>
      <c r="AM26" s="55" t="n"/>
      <c r="AN26" s="55" t="n"/>
      <c r="AO26" s="55" t="n"/>
      <c r="AP26" s="55" t="n"/>
      <c r="AQ26" s="55" t="n"/>
      <c r="AR26" s="55" t="n"/>
      <c r="AS26" s="55" t="n"/>
      <c r="AT26" s="55" t="n"/>
      <c r="AU26" s="55" t="n"/>
      <c r="AV26" s="55" t="n"/>
      <c r="AW26" s="55" t="n"/>
      <c r="AX26" s="55" t="n"/>
      <c r="AY26" s="55" t="n"/>
      <c r="AZ26" s="55" t="n"/>
      <c r="BA26" s="55" t="n"/>
      <c r="BB26" s="55" t="n"/>
      <c r="BC26" s="55" t="n"/>
    </row>
    <row r="27">
      <c r="A27" s="55" t="n"/>
      <c r="B27" s="483" t="n"/>
      <c r="C27" s="55" t="n"/>
      <c r="D27" s="55" t="n"/>
      <c r="E27" s="55" t="n"/>
      <c r="F27" s="55" t="n"/>
      <c r="G27" s="69" t="n"/>
      <c r="H27" s="69" t="n"/>
      <c r="I27" s="55" t="n"/>
      <c r="J27" s="55" t="n"/>
      <c r="K27" s="55" t="n"/>
      <c r="L27" s="55">
        <f>J27-K27</f>
        <v/>
      </c>
      <c r="M27" s="55" t="n"/>
      <c r="N27" s="55">
        <f>P27+Q27+R27+S27</f>
        <v/>
      </c>
      <c r="O27" s="57">
        <f>Q27+V27+Y27+AB27+AE27+AH27+AK27+AN27+AQ27+AT27+AW27+AZ27+BC27</f>
        <v/>
      </c>
      <c r="P27" s="58" t="n"/>
      <c r="Q27" s="59">
        <f>L27-S27-R27-P27</f>
        <v/>
      </c>
      <c r="R27" s="60" t="n"/>
      <c r="S27" s="61" t="n"/>
      <c r="T27" s="55" t="n"/>
      <c r="U27" s="55" t="n"/>
      <c r="V27" s="55" t="n"/>
      <c r="W27" s="55" t="n"/>
      <c r="X27" s="55" t="n"/>
      <c r="Y27" s="55" t="n"/>
      <c r="Z27" s="55" t="n"/>
      <c r="AA27" s="55" t="n"/>
      <c r="AB27" s="55" t="n"/>
      <c r="AC27" s="55" t="n"/>
      <c r="AD27" s="55" t="n"/>
      <c r="AE27" s="55" t="n"/>
      <c r="AF27" s="55" t="n"/>
      <c r="AG27" s="55" t="n"/>
      <c r="AH27" s="55" t="n"/>
      <c r="AI27" s="55" t="n"/>
      <c r="AJ27" s="55" t="n"/>
      <c r="AK27" s="55" t="n"/>
      <c r="AL27" s="55" t="n"/>
      <c r="AM27" s="55" t="n"/>
      <c r="AN27" s="55" t="n"/>
      <c r="AO27" s="55" t="n"/>
      <c r="AP27" s="55" t="n"/>
      <c r="AQ27" s="55" t="n"/>
      <c r="AR27" s="55" t="n"/>
      <c r="AS27" s="55" t="n"/>
      <c r="AT27" s="55" t="n"/>
      <c r="AU27" s="55" t="n"/>
      <c r="AV27" s="55" t="n"/>
      <c r="AW27" s="55" t="n"/>
      <c r="AX27" s="55" t="n"/>
      <c r="AY27" s="55" t="n"/>
      <c r="AZ27" s="55" t="n"/>
      <c r="BA27" s="55" t="n"/>
      <c r="BB27" s="55" t="n"/>
      <c r="BC27" s="55" t="n"/>
    </row>
    <row r="28">
      <c r="A28" s="55" t="n"/>
      <c r="B28" s="483" t="n"/>
      <c r="C28" s="55" t="n"/>
      <c r="D28" s="55" t="n"/>
      <c r="E28" s="55" t="n"/>
      <c r="F28" s="55" t="n"/>
      <c r="G28" s="69" t="n"/>
      <c r="H28" s="69" t="n"/>
      <c r="I28" s="55" t="n"/>
      <c r="J28" s="55" t="n"/>
      <c r="K28" s="55" t="n"/>
      <c r="L28" s="55">
        <f>J28-K28</f>
        <v/>
      </c>
      <c r="M28" s="55" t="n"/>
      <c r="N28" s="55">
        <f>P28+Q28+R28+S28</f>
        <v/>
      </c>
      <c r="O28" s="57">
        <f>Q28+V28+Y28+AB28+AE28+AH28+AK28+AN28+AQ28+AT28+AW28+AZ28+BC28</f>
        <v/>
      </c>
      <c r="P28" s="58" t="n"/>
      <c r="Q28" s="59">
        <f>L28-S28-R28-P28</f>
        <v/>
      </c>
      <c r="R28" s="60" t="n"/>
      <c r="S28" s="61" t="n"/>
      <c r="T28" s="55" t="n"/>
      <c r="U28" s="55" t="n"/>
      <c r="V28" s="55" t="n"/>
      <c r="W28" s="55" t="n"/>
      <c r="X28" s="55" t="n"/>
      <c r="Y28" s="55" t="n"/>
      <c r="Z28" s="55" t="n"/>
      <c r="AA28" s="55" t="n"/>
      <c r="AB28" s="55" t="n"/>
      <c r="AC28" s="55" t="n"/>
      <c r="AD28" s="55" t="n"/>
      <c r="AE28" s="55" t="n"/>
      <c r="AF28" s="55" t="n"/>
      <c r="AG28" s="55" t="n"/>
      <c r="AH28" s="55" t="n"/>
      <c r="AI28" s="55" t="n"/>
      <c r="AJ28" s="55" t="n"/>
      <c r="AK28" s="55" t="n"/>
      <c r="AL28" s="55" t="n"/>
      <c r="AM28" s="55" t="n"/>
      <c r="AN28" s="55" t="n"/>
      <c r="AO28" s="55" t="n"/>
      <c r="AP28" s="55" t="n"/>
      <c r="AQ28" s="55" t="n"/>
      <c r="AR28" s="55" t="n"/>
      <c r="AS28" s="55" t="n"/>
      <c r="AT28" s="55" t="n"/>
      <c r="AU28" s="55" t="n"/>
      <c r="AV28" s="55" t="n"/>
      <c r="AW28" s="55" t="n"/>
      <c r="AX28" s="55" t="n"/>
      <c r="AY28" s="55" t="n"/>
      <c r="AZ28" s="55" t="n"/>
      <c r="BA28" s="55" t="n"/>
      <c r="BB28" s="55" t="n"/>
      <c r="BC28" s="55" t="n"/>
    </row>
    <row r="29">
      <c r="A29" s="55" t="n"/>
      <c r="B29" s="483" t="n"/>
      <c r="C29" s="55" t="n"/>
      <c r="D29" s="55" t="n"/>
      <c r="E29" s="55" t="n"/>
      <c r="F29" s="55" t="n"/>
      <c r="G29" s="69" t="n"/>
      <c r="H29" s="69" t="n"/>
      <c r="I29" s="55" t="n"/>
      <c r="J29" s="55" t="n"/>
      <c r="K29" s="55" t="n"/>
      <c r="L29" s="55">
        <f>J29-K29</f>
        <v/>
      </c>
      <c r="M29" s="55" t="n"/>
      <c r="N29" s="55">
        <f>P29+Q29+R29+S29</f>
        <v/>
      </c>
      <c r="O29" s="57">
        <f>Q29+V29+Y29+AB29+AE29+AH29+AK29+AN29+AQ29+AT29+AW29+AZ29+BC29</f>
        <v/>
      </c>
      <c r="P29" s="58" t="n"/>
      <c r="Q29" s="59">
        <f>L29-S29-R29-P29</f>
        <v/>
      </c>
      <c r="R29" s="60" t="n"/>
      <c r="S29" s="61" t="n"/>
      <c r="T29" s="55" t="n"/>
      <c r="U29" s="55" t="n"/>
      <c r="V29" s="55" t="n"/>
      <c r="W29" s="55" t="n"/>
      <c r="X29" s="55" t="n"/>
      <c r="Y29" s="55" t="n"/>
      <c r="Z29" s="55" t="n"/>
      <c r="AA29" s="55" t="n"/>
      <c r="AB29" s="55" t="n"/>
      <c r="AC29" s="55" t="n"/>
      <c r="AD29" s="55" t="n"/>
      <c r="AE29" s="55" t="n"/>
      <c r="AF29" s="55" t="n"/>
      <c r="AG29" s="55" t="n"/>
      <c r="AH29" s="55" t="n"/>
      <c r="AI29" s="55" t="n"/>
      <c r="AJ29" s="55" t="n"/>
      <c r="AK29" s="55" t="n"/>
      <c r="AL29" s="55" t="n"/>
      <c r="AM29" s="55" t="n"/>
      <c r="AN29" s="55" t="n"/>
      <c r="AO29" s="55" t="n"/>
      <c r="AP29" s="55" t="n"/>
      <c r="AQ29" s="55" t="n"/>
      <c r="AR29" s="55" t="n"/>
      <c r="AS29" s="55" t="n"/>
      <c r="AT29" s="55" t="n"/>
      <c r="AU29" s="55" t="n"/>
      <c r="AV29" s="55" t="n"/>
      <c r="AW29" s="55" t="n"/>
      <c r="AX29" s="55" t="n"/>
      <c r="AY29" s="55" t="n"/>
      <c r="AZ29" s="55" t="n"/>
      <c r="BA29" s="55" t="n"/>
      <c r="BB29" s="55" t="n"/>
      <c r="BC29" s="55" t="n"/>
    </row>
    <row r="30">
      <c r="A30" s="55" t="n"/>
      <c r="B30" s="483" t="n"/>
      <c r="C30" s="55" t="n"/>
      <c r="D30" s="55" t="n"/>
      <c r="E30" s="55" t="n"/>
      <c r="F30" s="55" t="n"/>
      <c r="G30" s="69" t="n"/>
      <c r="H30" s="69" t="n"/>
      <c r="I30" s="55" t="n"/>
      <c r="J30" s="55" t="n"/>
      <c r="K30" s="55" t="n"/>
      <c r="L30" s="55">
        <f>J30-K30</f>
        <v/>
      </c>
      <c r="M30" s="55" t="n"/>
      <c r="N30" s="55">
        <f>P30+Q30+R30+S30</f>
        <v/>
      </c>
      <c r="O30" s="57">
        <f>Q30+V30+Y30+AB30+AE30+AH30+AK30+AN30+AQ30+AT30+AW30+AZ30+BC30</f>
        <v/>
      </c>
      <c r="P30" s="58" t="n"/>
      <c r="Q30" s="59">
        <f>L30-S30-R30-P30</f>
        <v/>
      </c>
      <c r="R30" s="60" t="n"/>
      <c r="S30" s="61" t="n"/>
      <c r="T30" s="55" t="n"/>
      <c r="U30" s="55" t="n"/>
      <c r="V30" s="55" t="n"/>
      <c r="W30" s="55" t="n"/>
      <c r="X30" s="55" t="n"/>
      <c r="Y30" s="55" t="n"/>
      <c r="Z30" s="55" t="n"/>
      <c r="AA30" s="55" t="n"/>
      <c r="AB30" s="55" t="n"/>
      <c r="AC30" s="55" t="n"/>
      <c r="AD30" s="55" t="n"/>
      <c r="AE30" s="55" t="n"/>
      <c r="AF30" s="55" t="n"/>
      <c r="AG30" s="55" t="n"/>
      <c r="AH30" s="55" t="n"/>
      <c r="AI30" s="55" t="n"/>
      <c r="AJ30" s="55" t="n"/>
      <c r="AK30" s="55" t="n"/>
      <c r="AL30" s="55" t="n"/>
      <c r="AM30" s="55" t="n"/>
      <c r="AN30" s="55" t="n"/>
      <c r="AO30" s="55" t="n"/>
      <c r="AP30" s="55" t="n"/>
      <c r="AQ30" s="55" t="n"/>
      <c r="AR30" s="55" t="n"/>
      <c r="AS30" s="55" t="n"/>
      <c r="AT30" s="55" t="n"/>
      <c r="AU30" s="55" t="n"/>
      <c r="AV30" s="55" t="n"/>
      <c r="AW30" s="55" t="n"/>
      <c r="AX30" s="55" t="n"/>
      <c r="AY30" s="55" t="n"/>
      <c r="AZ30" s="55" t="n"/>
      <c r="BA30" s="55" t="n"/>
      <c r="BB30" s="55" t="n"/>
      <c r="BC30" s="55" t="n"/>
    </row>
    <row r="31">
      <c r="A31" s="55" t="n"/>
      <c r="B31" s="483" t="n"/>
      <c r="C31" s="55" t="n"/>
      <c r="D31" s="55" t="n"/>
      <c r="E31" s="55" t="n"/>
      <c r="F31" s="55" t="n"/>
      <c r="G31" s="69" t="n"/>
      <c r="H31" s="69" t="n"/>
      <c r="I31" s="55" t="n"/>
      <c r="J31" s="55" t="n"/>
      <c r="K31" s="55" t="n"/>
      <c r="L31" s="55">
        <f>J31-K31</f>
        <v/>
      </c>
      <c r="M31" s="55" t="n"/>
      <c r="N31" s="55">
        <f>P31+Q31+R31+S31</f>
        <v/>
      </c>
      <c r="O31" s="57">
        <f>Q31+V31+Y31+AB31+AE31+AH31+AK31+AN31+AQ31+AT31+AW31+AZ31+BC31</f>
        <v/>
      </c>
      <c r="P31" s="58" t="n"/>
      <c r="Q31" s="59">
        <f>L31-S31-R31-P31</f>
        <v/>
      </c>
      <c r="R31" s="60" t="n"/>
      <c r="S31" s="61" t="n"/>
      <c r="T31" s="55" t="n"/>
      <c r="U31" s="55" t="n"/>
      <c r="V31" s="55" t="n"/>
      <c r="W31" s="55" t="n"/>
      <c r="X31" s="55" t="n"/>
      <c r="Y31" s="55" t="n"/>
      <c r="Z31" s="55" t="n"/>
      <c r="AA31" s="55" t="n"/>
      <c r="AB31" s="55" t="n"/>
      <c r="AC31" s="55" t="n"/>
      <c r="AD31" s="55" t="n"/>
      <c r="AE31" s="55" t="n"/>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n"/>
      <c r="BB31" s="55" t="n"/>
      <c r="BC31" s="55" t="n"/>
    </row>
    <row r="32">
      <c r="A32" s="55" t="n"/>
      <c r="B32" s="483" t="n"/>
      <c r="C32" s="55" t="n"/>
      <c r="D32" s="55" t="n"/>
      <c r="E32" s="55" t="n"/>
      <c r="F32" s="55" t="n"/>
      <c r="G32" s="69" t="n"/>
      <c r="H32" s="69" t="n"/>
      <c r="I32" s="55" t="n"/>
      <c r="J32" s="55" t="n"/>
      <c r="K32" s="55" t="n"/>
      <c r="L32" s="55">
        <f>J32-K32</f>
        <v/>
      </c>
      <c r="M32" s="55" t="n"/>
      <c r="N32" s="55">
        <f>P32+Q32+R32+S32</f>
        <v/>
      </c>
      <c r="O32" s="57">
        <f>Q32+V32+Y32+AB32+AE32+AH32+AK32+AN32+AQ32+AT32+AW32+AZ32+BC32</f>
        <v/>
      </c>
      <c r="P32" s="58" t="n"/>
      <c r="Q32" s="59">
        <f>L32-S32-R32-P32</f>
        <v/>
      </c>
      <c r="R32" s="60" t="n"/>
      <c r="S32" s="61" t="n"/>
      <c r="T32" s="55" t="n"/>
      <c r="U32" s="55" t="n"/>
      <c r="V32" s="55" t="n"/>
      <c r="W32" s="55" t="n"/>
      <c r="X32" s="55" t="n"/>
      <c r="Y32" s="55" t="n"/>
      <c r="Z32" s="55" t="n"/>
      <c r="AA32" s="55" t="n"/>
      <c r="AB32" s="55" t="n"/>
      <c r="AC32" s="55" t="n"/>
      <c r="AD32" s="55" t="n"/>
      <c r="AE32" s="55" t="n"/>
      <c r="AF32" s="55" t="n"/>
      <c r="AG32" s="55" t="n"/>
      <c r="AH32" s="55" t="n"/>
      <c r="AI32" s="55" t="n"/>
      <c r="AJ32" s="55" t="n"/>
      <c r="AK32" s="55" t="n"/>
      <c r="AL32" s="55" t="n"/>
      <c r="AM32" s="55" t="n"/>
      <c r="AN32" s="55" t="n"/>
      <c r="AO32" s="55" t="n"/>
      <c r="AP32" s="55" t="n"/>
      <c r="AQ32" s="55" t="n"/>
      <c r="AR32" s="55" t="n"/>
      <c r="AS32" s="55" t="n"/>
      <c r="AT32" s="55" t="n"/>
      <c r="AU32" s="55" t="n"/>
      <c r="AV32" s="55" t="n"/>
      <c r="AW32" s="55" t="n"/>
      <c r="AX32" s="55" t="n"/>
      <c r="AY32" s="55" t="n"/>
      <c r="AZ32" s="55" t="n"/>
      <c r="BA32" s="55" t="n"/>
      <c r="BB32" s="55" t="n"/>
      <c r="BC32" s="55" t="n"/>
    </row>
    <row r="33">
      <c r="A33" s="55" t="n"/>
      <c r="B33" s="483" t="n"/>
      <c r="C33" s="55" t="n"/>
      <c r="D33" s="55" t="n"/>
      <c r="E33" s="55" t="n"/>
      <c r="F33" s="55" t="n"/>
      <c r="G33" s="69" t="n"/>
      <c r="H33" s="69" t="n"/>
      <c r="I33" s="55" t="n"/>
      <c r="J33" s="55" t="n"/>
      <c r="K33" s="55" t="n"/>
      <c r="L33" s="55">
        <f>J33-K33</f>
        <v/>
      </c>
      <c r="M33" s="55" t="n"/>
      <c r="N33" s="55">
        <f>P33+Q33+R33+S33</f>
        <v/>
      </c>
      <c r="O33" s="57">
        <f>Q33+V33+Y33+AB33+AE33+AH33+AK33+AN33+AQ33+AT33+AW33+AZ33+BC33</f>
        <v/>
      </c>
      <c r="P33" s="58" t="n"/>
      <c r="Q33" s="59">
        <f>L33-S33-R33-P33</f>
        <v/>
      </c>
      <c r="R33" s="60" t="n"/>
      <c r="S33" s="61" t="n"/>
      <c r="T33" s="55" t="n"/>
      <c r="U33" s="55" t="n"/>
      <c r="V33" s="55" t="n"/>
      <c r="W33" s="55" t="n"/>
      <c r="X33" s="55" t="n"/>
      <c r="Y33" s="55" t="n"/>
      <c r="Z33" s="55" t="n"/>
      <c r="AA33" s="55" t="n"/>
      <c r="AB33" s="55" t="n"/>
      <c r="AC33" s="55" t="n"/>
      <c r="AD33" s="55" t="n"/>
      <c r="AE33" s="55" t="n"/>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n"/>
      <c r="BB33" s="55" t="n"/>
      <c r="BC33" s="55" t="n"/>
    </row>
    <row r="34">
      <c r="A34" s="55" t="n"/>
      <c r="B34" s="483" t="n"/>
      <c r="C34" s="55" t="n"/>
      <c r="D34" s="55" t="n"/>
      <c r="E34" s="55" t="n"/>
      <c r="F34" s="55" t="n"/>
      <c r="G34" s="69" t="n"/>
      <c r="H34" s="69" t="n"/>
      <c r="I34" s="55" t="n"/>
      <c r="J34" s="55" t="n"/>
      <c r="K34" s="55" t="n"/>
      <c r="L34" s="55">
        <f>J34-K34</f>
        <v/>
      </c>
      <c r="M34" s="55" t="n"/>
      <c r="N34" s="55">
        <f>P34+Q34+R34+S34</f>
        <v/>
      </c>
      <c r="O34" s="57">
        <f>Q34+V34+Y34+AB34+AE34+AH34+AK34+AN34+AQ34+AT34+AW34+AZ34+BC34</f>
        <v/>
      </c>
      <c r="P34" s="58" t="n"/>
      <c r="Q34" s="59">
        <f>L34-S34-R34-P34</f>
        <v/>
      </c>
      <c r="R34" s="60" t="n"/>
      <c r="S34" s="61" t="n"/>
      <c r="T34" s="55" t="n"/>
      <c r="U34" s="55" t="n"/>
      <c r="V34" s="55" t="n"/>
      <c r="W34" s="55" t="n"/>
      <c r="X34" s="55" t="n"/>
      <c r="Y34" s="55" t="n"/>
      <c r="Z34" s="55" t="n"/>
      <c r="AA34" s="55" t="n"/>
      <c r="AB34" s="55" t="n"/>
      <c r="AC34" s="55" t="n"/>
      <c r="AD34" s="55" t="n"/>
      <c r="AE34" s="55" t="n"/>
      <c r="AF34" s="55" t="n"/>
      <c r="AG34" s="55" t="n"/>
      <c r="AH34" s="55" t="n"/>
      <c r="AI34" s="55" t="n"/>
      <c r="AJ34" s="55" t="n"/>
      <c r="AK34" s="55" t="n"/>
      <c r="AL34" s="55" t="n"/>
      <c r="AM34" s="55" t="n"/>
      <c r="AN34" s="55" t="n"/>
      <c r="AO34" s="55" t="n"/>
      <c r="AP34" s="55" t="n"/>
      <c r="AQ34" s="55" t="n"/>
      <c r="AR34" s="55" t="n"/>
      <c r="AS34" s="55" t="n"/>
      <c r="AT34" s="55" t="n"/>
      <c r="AU34" s="55" t="n"/>
      <c r="AV34" s="55" t="n"/>
      <c r="AW34" s="55" t="n"/>
      <c r="AX34" s="55" t="n"/>
      <c r="AY34" s="55" t="n"/>
      <c r="AZ34" s="55" t="n"/>
      <c r="BA34" s="55" t="n"/>
      <c r="BB34" s="55" t="n"/>
      <c r="BC34" s="55" t="n"/>
    </row>
    <row r="35">
      <c r="A35" s="55" t="n"/>
      <c r="B35" s="483" t="n"/>
      <c r="C35" s="55" t="n"/>
      <c r="D35" s="55" t="n"/>
      <c r="E35" s="55" t="n"/>
      <c r="F35" s="55" t="n"/>
      <c r="G35" s="69" t="n"/>
      <c r="H35" s="69" t="n"/>
      <c r="I35" s="55" t="n"/>
      <c r="J35" s="55" t="n"/>
      <c r="K35" s="55" t="n"/>
      <c r="L35" s="55">
        <f>J35-K35</f>
        <v/>
      </c>
      <c r="M35" s="55" t="n"/>
      <c r="N35" s="55">
        <f>P35+Q35+R35+S35</f>
        <v/>
      </c>
      <c r="O35" s="57">
        <f>Q35+V35+Y35+AB35+AE35+AH35+AK35+AN35+AQ35+AT35+AW35+AZ35+BC35</f>
        <v/>
      </c>
      <c r="P35" s="58" t="n"/>
      <c r="Q35" s="59">
        <f>L35-S35-R35-P35</f>
        <v/>
      </c>
      <c r="R35" s="60" t="n"/>
      <c r="S35" s="61" t="n"/>
      <c r="T35" s="55" t="n"/>
      <c r="U35" s="55" t="n"/>
      <c r="V35" s="55" t="n"/>
      <c r="W35" s="55" t="n"/>
      <c r="X35" s="55" t="n"/>
      <c r="Y35" s="55" t="n"/>
      <c r="Z35" s="55" t="n"/>
      <c r="AA35" s="55" t="n"/>
      <c r="AB35" s="55" t="n"/>
      <c r="AC35" s="55" t="n"/>
      <c r="AD35" s="55" t="n"/>
      <c r="AE35" s="55" t="n"/>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n"/>
      <c r="BB35" s="55" t="n"/>
      <c r="BC35" s="55" t="n"/>
    </row>
    <row r="36">
      <c r="A36" s="55" t="n"/>
      <c r="B36" s="483" t="n"/>
      <c r="C36" s="55" t="n"/>
      <c r="D36" s="55" t="n"/>
      <c r="E36" s="55" t="n"/>
      <c r="F36" s="55" t="n"/>
      <c r="G36" s="69" t="n"/>
      <c r="H36" s="69" t="n"/>
      <c r="I36" s="55" t="n"/>
      <c r="J36" s="55" t="n"/>
      <c r="K36" s="55" t="n"/>
      <c r="L36" s="55">
        <f>J36-K36</f>
        <v/>
      </c>
      <c r="M36" s="55" t="n"/>
      <c r="N36" s="55">
        <f>P36+Q36+R36+S36</f>
        <v/>
      </c>
      <c r="O36" s="57">
        <f>Q36+V36+Y36+AB36+AE36+AH36+AK36+AN36+AQ36+AT36+AW36+AZ36+BC36</f>
        <v/>
      </c>
      <c r="P36" s="58" t="n"/>
      <c r="Q36" s="59">
        <f>L36-S36-R36-P36</f>
        <v/>
      </c>
      <c r="R36" s="60" t="n"/>
      <c r="S36" s="61" t="n"/>
      <c r="T36" s="55" t="n"/>
      <c r="U36" s="55" t="n"/>
      <c r="V36" s="55" t="n"/>
      <c r="W36" s="55" t="n"/>
      <c r="X36" s="55" t="n"/>
      <c r="Y36" s="55" t="n"/>
      <c r="Z36" s="55" t="n"/>
      <c r="AA36" s="55" t="n"/>
      <c r="AB36" s="55" t="n"/>
      <c r="AC36" s="55" t="n"/>
      <c r="AD36" s="55" t="n"/>
      <c r="AE36" s="55" t="n"/>
      <c r="AF36" s="55" t="n"/>
      <c r="AG36" s="55" t="n"/>
      <c r="AH36" s="55" t="n"/>
      <c r="AI36" s="55" t="n"/>
      <c r="AJ36" s="55" t="n"/>
      <c r="AK36" s="55" t="n"/>
      <c r="AL36" s="55" t="n"/>
      <c r="AM36" s="55" t="n"/>
      <c r="AN36" s="55" t="n"/>
      <c r="AO36" s="55" t="n"/>
      <c r="AP36" s="55" t="n"/>
      <c r="AQ36" s="55" t="n"/>
      <c r="AR36" s="55" t="n"/>
      <c r="AS36" s="55" t="n"/>
      <c r="AT36" s="55" t="n"/>
      <c r="AU36" s="55" t="n"/>
      <c r="AV36" s="55" t="n"/>
      <c r="AW36" s="55" t="n"/>
      <c r="AX36" s="55" t="n"/>
      <c r="AY36" s="55" t="n"/>
      <c r="AZ36" s="55" t="n"/>
      <c r="BA36" s="55" t="n"/>
      <c r="BB36" s="55" t="n"/>
      <c r="BC36" s="55" t="n"/>
    </row>
    <row r="37">
      <c r="A37" s="55" t="n"/>
      <c r="B37" s="483" t="n"/>
      <c r="C37" s="55" t="n"/>
      <c r="D37" s="55" t="n"/>
      <c r="E37" s="55" t="n"/>
      <c r="F37" s="55" t="n"/>
      <c r="G37" s="69" t="n"/>
      <c r="H37" s="69" t="n"/>
      <c r="I37" s="55" t="n"/>
      <c r="J37" s="55" t="n"/>
      <c r="K37" s="55" t="n"/>
      <c r="L37" s="55">
        <f>J37-K37</f>
        <v/>
      </c>
      <c r="M37" s="55" t="n"/>
      <c r="N37" s="55">
        <f>P37+Q37+R37+S37</f>
        <v/>
      </c>
      <c r="O37" s="57">
        <f>Q37+V37+Y37+AB37+AE37+AH37+AK37+AN37+AQ37+AT37+AW37+AZ37+BC37</f>
        <v/>
      </c>
      <c r="P37" s="58" t="n"/>
      <c r="Q37" s="59">
        <f>L37-S37-R37-P37</f>
        <v/>
      </c>
      <c r="R37" s="60" t="n"/>
      <c r="S37" s="61" t="n"/>
      <c r="T37" s="55" t="n"/>
      <c r="U37" s="55" t="n"/>
      <c r="V37" s="55" t="n"/>
      <c r="W37" s="55" t="n"/>
      <c r="X37" s="55" t="n"/>
      <c r="Y37" s="55" t="n"/>
      <c r="Z37" s="55" t="n"/>
      <c r="AA37" s="55" t="n"/>
      <c r="AB37" s="55" t="n"/>
      <c r="AC37" s="55" t="n"/>
      <c r="AD37" s="55" t="n"/>
      <c r="AE37" s="55" t="n"/>
      <c r="AF37" s="55" t="n"/>
      <c r="AG37" s="55" t="n"/>
      <c r="AH37" s="55" t="n"/>
      <c r="AI37" s="55" t="n"/>
      <c r="AJ37" s="55" t="n"/>
      <c r="AK37" s="55" t="n"/>
      <c r="AL37" s="55" t="n"/>
      <c r="AM37" s="55" t="n"/>
      <c r="AN37" s="55" t="n"/>
      <c r="AO37" s="55" t="n"/>
      <c r="AP37" s="55" t="n"/>
      <c r="AQ37" s="55" t="n"/>
      <c r="AR37" s="55" t="n"/>
      <c r="AS37" s="55" t="n"/>
      <c r="AT37" s="55" t="n"/>
      <c r="AU37" s="55" t="n"/>
      <c r="AV37" s="55" t="n"/>
      <c r="AW37" s="55" t="n"/>
      <c r="AX37" s="55" t="n"/>
      <c r="AY37" s="55" t="n"/>
      <c r="AZ37" s="55" t="n"/>
      <c r="BA37" s="55" t="n"/>
      <c r="BB37" s="55" t="n"/>
      <c r="BC37" s="55" t="n"/>
    </row>
    <row r="38">
      <c r="A38" s="55" t="n"/>
      <c r="B38" s="483" t="n"/>
      <c r="C38" s="55" t="n"/>
      <c r="D38" s="55" t="n"/>
      <c r="E38" s="55" t="n"/>
      <c r="F38" s="55" t="n"/>
      <c r="G38" s="69" t="n"/>
      <c r="H38" s="69" t="n"/>
      <c r="I38" s="55" t="n"/>
      <c r="J38" s="55" t="n"/>
      <c r="K38" s="55" t="n"/>
      <c r="L38" s="55">
        <f>J38-K38</f>
        <v/>
      </c>
      <c r="M38" s="55" t="n"/>
      <c r="N38" s="55">
        <f>P38+Q38+R38+S38</f>
        <v/>
      </c>
      <c r="O38" s="57">
        <f>Q38+V38+Y38+AB38+AE38+AH38+AK38+AN38+AQ38+AT38+AW38+AZ38+BC38</f>
        <v/>
      </c>
      <c r="P38" s="58" t="n"/>
      <c r="Q38" s="59">
        <f>L38-S38-R38-P38</f>
        <v/>
      </c>
      <c r="R38" s="60" t="n"/>
      <c r="S38" s="61" t="n"/>
      <c r="T38" s="55" t="n"/>
      <c r="U38" s="55" t="n"/>
      <c r="V38" s="55" t="n"/>
      <c r="W38" s="55" t="n"/>
      <c r="X38" s="55" t="n"/>
      <c r="Y38" s="55" t="n"/>
      <c r="Z38" s="55" t="n"/>
      <c r="AA38" s="55" t="n"/>
      <c r="AB38" s="55" t="n"/>
      <c r="AC38" s="55" t="n"/>
      <c r="AD38" s="55" t="n"/>
      <c r="AE38" s="55" t="n"/>
      <c r="AF38" s="55" t="n"/>
      <c r="AG38" s="55" t="n"/>
      <c r="AH38" s="55" t="n"/>
      <c r="AI38" s="55" t="n"/>
      <c r="AJ38" s="55" t="n"/>
      <c r="AK38" s="55" t="n"/>
      <c r="AL38" s="55" t="n"/>
      <c r="AM38" s="55" t="n"/>
      <c r="AN38" s="55" t="n"/>
      <c r="AO38" s="55" t="n"/>
      <c r="AP38" s="55" t="n"/>
      <c r="AQ38" s="55" t="n"/>
      <c r="AR38" s="55" t="n"/>
      <c r="AS38" s="55" t="n"/>
      <c r="AT38" s="55" t="n"/>
      <c r="AU38" s="55" t="n"/>
      <c r="AV38" s="55" t="n"/>
      <c r="AW38" s="55" t="n"/>
      <c r="AX38" s="55" t="n"/>
      <c r="AY38" s="55" t="n"/>
      <c r="AZ38" s="55" t="n"/>
      <c r="BA38" s="55" t="n"/>
      <c r="BB38" s="55" t="n"/>
      <c r="BC38" s="55" t="n"/>
    </row>
    <row r="39">
      <c r="A39" s="55" t="n"/>
      <c r="B39" s="483" t="n"/>
      <c r="C39" s="55" t="n"/>
      <c r="D39" s="55" t="n"/>
      <c r="E39" s="55" t="n"/>
      <c r="F39" s="55" t="n"/>
      <c r="G39" s="69" t="n"/>
      <c r="H39" s="69" t="n"/>
      <c r="I39" s="55" t="n"/>
      <c r="J39" s="55" t="n"/>
      <c r="K39" s="55" t="n"/>
      <c r="L39" s="55">
        <f>J39-K39</f>
        <v/>
      </c>
      <c r="M39" s="55" t="n"/>
      <c r="N39" s="55">
        <f>P39+Q39+R39+S39</f>
        <v/>
      </c>
      <c r="O39" s="57">
        <f>Q39+V39+Y39+AB39+AE39+AH39+AK39+AN39+AQ39+AT39+AW39+AZ39+BC39</f>
        <v/>
      </c>
      <c r="P39" s="58" t="n"/>
      <c r="Q39" s="59">
        <f>L39-S39-R39-P39</f>
        <v/>
      </c>
      <c r="R39" s="60" t="n"/>
      <c r="S39" s="61" t="n"/>
      <c r="T39" s="55" t="n"/>
      <c r="U39" s="55" t="n"/>
      <c r="V39" s="55" t="n"/>
      <c r="W39" s="55" t="n"/>
      <c r="X39" s="55" t="n"/>
      <c r="Y39" s="55" t="n"/>
      <c r="Z39" s="55" t="n"/>
      <c r="AA39" s="55" t="n"/>
      <c r="AB39" s="55" t="n"/>
      <c r="AC39" s="55" t="n"/>
      <c r="AD39" s="55" t="n"/>
      <c r="AE39" s="55" t="n"/>
      <c r="AF39" s="55" t="n"/>
      <c r="AG39" s="55" t="n"/>
      <c r="AH39" s="55" t="n"/>
      <c r="AI39" s="55" t="n"/>
      <c r="AJ39" s="55" t="n"/>
      <c r="AK39" s="55" t="n"/>
      <c r="AL39" s="55" t="n"/>
      <c r="AM39" s="55" t="n"/>
      <c r="AN39" s="55" t="n"/>
      <c r="AO39" s="55" t="n"/>
      <c r="AP39" s="55" t="n"/>
      <c r="AQ39" s="55" t="n"/>
      <c r="AR39" s="55" t="n"/>
      <c r="AS39" s="55" t="n"/>
      <c r="AT39" s="55" t="n"/>
      <c r="AU39" s="55" t="n"/>
      <c r="AV39" s="55" t="n"/>
      <c r="AW39" s="55" t="n"/>
      <c r="AX39" s="55" t="n"/>
      <c r="AY39" s="55" t="n"/>
      <c r="AZ39" s="55" t="n"/>
      <c r="BA39" s="55" t="n"/>
      <c r="BB39" s="55" t="n"/>
      <c r="BC39" s="55" t="n"/>
    </row>
    <row r="40">
      <c r="A40" s="55" t="n"/>
      <c r="B40" s="483" t="n"/>
      <c r="C40" s="55" t="n"/>
      <c r="D40" s="55" t="n"/>
      <c r="E40" s="55" t="n"/>
      <c r="F40" s="55" t="n"/>
      <c r="G40" s="69" t="n"/>
      <c r="H40" s="69" t="n"/>
      <c r="I40" s="55" t="n"/>
      <c r="J40" s="55" t="n"/>
      <c r="K40" s="55" t="n"/>
      <c r="L40" s="55">
        <f>J40-K40</f>
        <v/>
      </c>
      <c r="M40" s="55" t="n"/>
      <c r="N40" s="55">
        <f>P40+Q40+R40+S40</f>
        <v/>
      </c>
      <c r="O40" s="57">
        <f>Q40+V40+Y40+AB40+AE40+AH40+AK40+AN40+AQ40+AT40+AW40+AZ40+BC40</f>
        <v/>
      </c>
      <c r="P40" s="58" t="n"/>
      <c r="Q40" s="59">
        <f>L40-S40-R40-P40</f>
        <v/>
      </c>
      <c r="R40" s="60" t="n"/>
      <c r="S40" s="61" t="n"/>
      <c r="T40" s="55" t="n"/>
      <c r="U40" s="55" t="n"/>
      <c r="V40" s="55" t="n"/>
      <c r="W40" s="55" t="n"/>
      <c r="X40" s="55" t="n"/>
      <c r="Y40" s="55" t="n"/>
      <c r="Z40" s="55" t="n"/>
      <c r="AA40" s="55" t="n"/>
      <c r="AB40" s="55" t="n"/>
      <c r="AC40" s="55" t="n"/>
      <c r="AD40" s="55" t="n"/>
      <c r="AE40" s="55" t="n"/>
      <c r="AF40" s="55" t="n"/>
      <c r="AG40" s="55" t="n"/>
      <c r="AH40" s="55" t="n"/>
      <c r="AI40" s="55" t="n"/>
      <c r="AJ40" s="55" t="n"/>
      <c r="AK40" s="55" t="n"/>
      <c r="AL40" s="55" t="n"/>
      <c r="AM40" s="55" t="n"/>
      <c r="AN40" s="55" t="n"/>
      <c r="AO40" s="55" t="n"/>
      <c r="AP40" s="55" t="n"/>
      <c r="AQ40" s="55" t="n"/>
      <c r="AR40" s="55" t="n"/>
      <c r="AS40" s="55" t="n"/>
      <c r="AT40" s="55" t="n"/>
      <c r="AU40" s="55" t="n"/>
      <c r="AV40" s="55" t="n"/>
      <c r="AW40" s="55" t="n"/>
      <c r="AX40" s="55" t="n"/>
      <c r="AY40" s="55" t="n"/>
      <c r="AZ40" s="55" t="n"/>
      <c r="BA40" s="55" t="n"/>
      <c r="BB40" s="55" t="n"/>
      <c r="BC40" s="55" t="n"/>
    </row>
    <row r="41">
      <c r="A41" s="55" t="n"/>
      <c r="B41" s="483" t="n"/>
      <c r="C41" s="55" t="n"/>
      <c r="D41" s="55" t="n"/>
      <c r="E41" s="55" t="n"/>
      <c r="F41" s="55" t="n"/>
      <c r="G41" s="69" t="n"/>
      <c r="H41" s="69" t="n"/>
      <c r="I41" s="55" t="n"/>
      <c r="J41" s="55" t="n"/>
      <c r="K41" s="55" t="n"/>
      <c r="L41" s="55">
        <f>J41-K41</f>
        <v/>
      </c>
      <c r="M41" s="55" t="n"/>
      <c r="N41" s="55">
        <f>P41+Q41+R41+S41</f>
        <v/>
      </c>
      <c r="O41" s="57">
        <f>Q41+V41+Y41+AB41+AE41+AH41+AK41+AN41+AQ41+AT41+AW41+AZ41+BC41</f>
        <v/>
      </c>
      <c r="P41" s="58" t="n"/>
      <c r="Q41" s="59">
        <f>L41-S41-R41-P41</f>
        <v/>
      </c>
      <c r="R41" s="60" t="n"/>
      <c r="S41" s="61" t="n"/>
      <c r="T41" s="55" t="n"/>
      <c r="U41" s="55" t="n"/>
      <c r="V41" s="55" t="n"/>
      <c r="W41" s="55" t="n"/>
      <c r="X41" s="55" t="n"/>
      <c r="Y41" s="55" t="n"/>
      <c r="Z41" s="55" t="n"/>
      <c r="AA41" s="55" t="n"/>
      <c r="AB41" s="55" t="n"/>
      <c r="AC41" s="55" t="n"/>
      <c r="AD41" s="55" t="n"/>
      <c r="AE41" s="55" t="n"/>
      <c r="AF41" s="55" t="n"/>
      <c r="AG41" s="55" t="n"/>
      <c r="AH41" s="55" t="n"/>
      <c r="AI41" s="55" t="n"/>
      <c r="AJ41" s="55" t="n"/>
      <c r="AK41" s="55" t="n"/>
      <c r="AL41" s="55" t="n"/>
      <c r="AM41" s="55" t="n"/>
      <c r="AN41" s="55" t="n"/>
      <c r="AO41" s="55" t="n"/>
      <c r="AP41" s="55" t="n"/>
      <c r="AQ41" s="55" t="n"/>
      <c r="AR41" s="55" t="n"/>
      <c r="AS41" s="55" t="n"/>
      <c r="AT41" s="55" t="n"/>
      <c r="AU41" s="55" t="n"/>
      <c r="AV41" s="55" t="n"/>
      <c r="AW41" s="55" t="n"/>
      <c r="AX41" s="55" t="n"/>
      <c r="AY41" s="55" t="n"/>
      <c r="AZ41" s="55" t="n"/>
      <c r="BA41" s="55" t="n"/>
      <c r="BB41" s="55" t="n"/>
      <c r="BC41" s="55" t="n"/>
    </row>
    <row r="42">
      <c r="A42" s="55" t="n"/>
      <c r="B42" s="483" t="n"/>
      <c r="C42" s="55" t="n"/>
      <c r="D42" s="55" t="n"/>
      <c r="E42" s="55" t="n"/>
      <c r="F42" s="55" t="n"/>
      <c r="G42" s="69" t="n"/>
      <c r="H42" s="69" t="n"/>
      <c r="I42" s="55" t="n"/>
      <c r="J42" s="55" t="n"/>
      <c r="K42" s="55" t="n"/>
      <c r="L42" s="55">
        <f>J42-K42</f>
        <v/>
      </c>
      <c r="M42" s="55" t="n"/>
      <c r="N42" s="55">
        <f>P42+Q42+R42+S42</f>
        <v/>
      </c>
      <c r="O42" s="57">
        <f>Q42+V42+Y42+AB42+AE42+AH42+AK42+AN42+AQ42+AT42+AW42+AZ42+BC42</f>
        <v/>
      </c>
      <c r="P42" s="58" t="n"/>
      <c r="Q42" s="59">
        <f>L42-S42-R42-P42</f>
        <v/>
      </c>
      <c r="R42" s="60" t="n"/>
      <c r="S42" s="61" t="n"/>
      <c r="T42" s="55" t="n"/>
      <c r="U42" s="55" t="n"/>
      <c r="V42" s="55" t="n"/>
      <c r="W42" s="55" t="n"/>
      <c r="X42" s="55" t="n"/>
      <c r="Y42" s="55" t="n"/>
      <c r="Z42" s="55" t="n"/>
      <c r="AA42" s="55" t="n"/>
      <c r="AB42" s="55" t="n"/>
      <c r="AC42" s="55" t="n"/>
      <c r="AD42" s="55" t="n"/>
      <c r="AE42" s="55" t="n"/>
      <c r="AF42" s="55" t="n"/>
      <c r="AG42" s="55" t="n"/>
      <c r="AH42" s="55" t="n"/>
      <c r="AI42" s="55" t="n"/>
      <c r="AJ42" s="55" t="n"/>
      <c r="AK42" s="55" t="n"/>
      <c r="AL42" s="55" t="n"/>
      <c r="AM42" s="55" t="n"/>
      <c r="AN42" s="55" t="n"/>
      <c r="AO42" s="55" t="n"/>
      <c r="AP42" s="55" t="n"/>
      <c r="AQ42" s="55" t="n"/>
      <c r="AR42" s="55" t="n"/>
      <c r="AS42" s="55" t="n"/>
      <c r="AT42" s="55" t="n"/>
      <c r="AU42" s="55" t="n"/>
      <c r="AV42" s="55" t="n"/>
      <c r="AW42" s="55" t="n"/>
      <c r="AX42" s="55" t="n"/>
      <c r="AY42" s="55" t="n"/>
      <c r="AZ42" s="55" t="n"/>
      <c r="BA42" s="55" t="n"/>
      <c r="BB42" s="55" t="n"/>
      <c r="BC42" s="55" t="n"/>
    </row>
    <row r="43">
      <c r="A43" s="55" t="n"/>
      <c r="B43" s="483" t="n"/>
      <c r="C43" s="55" t="n"/>
      <c r="D43" s="55" t="n"/>
      <c r="E43" s="55" t="n"/>
      <c r="F43" s="55" t="n"/>
      <c r="G43" s="69" t="n"/>
      <c r="H43" s="69" t="n"/>
      <c r="I43" s="55" t="n"/>
      <c r="J43" s="55" t="n"/>
      <c r="K43" s="55" t="n"/>
      <c r="L43" s="55">
        <f>J43-K43</f>
        <v/>
      </c>
      <c r="M43" s="55" t="n"/>
      <c r="N43" s="55">
        <f>P43+Q43+R43+S43</f>
        <v/>
      </c>
      <c r="O43" s="57">
        <f>Q43+V43+Y43+AB43+AE43+AH43+AK43+AN43+AQ43+AT43+AW43+AZ43+BC43</f>
        <v/>
      </c>
      <c r="P43" s="58" t="n"/>
      <c r="Q43" s="59">
        <f>L43-S43-R43-P43</f>
        <v/>
      </c>
      <c r="R43" s="60" t="n"/>
      <c r="S43" s="61" t="n"/>
      <c r="T43" s="55" t="n"/>
      <c r="U43" s="55" t="n"/>
      <c r="V43" s="55" t="n"/>
      <c r="W43" s="55" t="n"/>
      <c r="X43" s="55" t="n"/>
      <c r="Y43" s="55" t="n"/>
      <c r="Z43" s="55" t="n"/>
      <c r="AA43" s="55" t="n"/>
      <c r="AB43" s="55" t="n"/>
      <c r="AC43" s="55" t="n"/>
      <c r="AD43" s="55" t="n"/>
      <c r="AE43" s="55" t="n"/>
      <c r="AF43" s="55" t="n"/>
      <c r="AG43" s="55" t="n"/>
      <c r="AH43" s="55" t="n"/>
      <c r="AI43" s="55" t="n"/>
      <c r="AJ43" s="55" t="n"/>
      <c r="AK43" s="55" t="n"/>
      <c r="AL43" s="55" t="n"/>
      <c r="AM43" s="55" t="n"/>
      <c r="AN43" s="55" t="n"/>
      <c r="AO43" s="55" t="n"/>
      <c r="AP43" s="55" t="n"/>
      <c r="AQ43" s="55" t="n"/>
      <c r="AR43" s="55" t="n"/>
      <c r="AS43" s="55" t="n"/>
      <c r="AT43" s="55" t="n"/>
      <c r="AU43" s="55" t="n"/>
      <c r="AV43" s="55" t="n"/>
      <c r="AW43" s="55" t="n"/>
      <c r="AX43" s="55" t="n"/>
      <c r="AY43" s="55" t="n"/>
      <c r="AZ43" s="55" t="n"/>
      <c r="BA43" s="55" t="n"/>
      <c r="BB43" s="55" t="n"/>
      <c r="BC43" s="55" t="n"/>
    </row>
    <row r="44">
      <c r="A44" s="55" t="n"/>
      <c r="B44" s="483" t="n"/>
      <c r="C44" s="55" t="n"/>
      <c r="D44" s="55" t="n"/>
      <c r="E44" s="55" t="n"/>
      <c r="F44" s="55" t="n"/>
      <c r="G44" s="69" t="n"/>
      <c r="H44" s="69" t="n"/>
      <c r="I44" s="55" t="n"/>
      <c r="J44" s="55" t="n"/>
      <c r="K44" s="55" t="n"/>
      <c r="L44" s="55">
        <f>J44-K44</f>
        <v/>
      </c>
      <c r="M44" s="55" t="n"/>
      <c r="N44" s="55">
        <f>P44+Q44+R44+S44</f>
        <v/>
      </c>
      <c r="O44" s="57">
        <f>Q44+V44+Y44+AB44+AE44+AH44+AK44+AN44+AQ44+AT44+AW44+AZ44+BC44</f>
        <v/>
      </c>
      <c r="P44" s="58" t="n"/>
      <c r="Q44" s="59">
        <f>L44-S44-R44-P44</f>
        <v/>
      </c>
      <c r="R44" s="60" t="n"/>
      <c r="S44" s="61" t="n"/>
      <c r="T44" s="55" t="n"/>
      <c r="U44" s="55" t="n"/>
      <c r="V44" s="55" t="n"/>
      <c r="W44" s="55" t="n"/>
      <c r="X44" s="55" t="n"/>
      <c r="Y44" s="55" t="n"/>
      <c r="Z44" s="55" t="n"/>
      <c r="AA44" s="55" t="n"/>
      <c r="AB44" s="55" t="n"/>
      <c r="AC44" s="55" t="n"/>
      <c r="AD44" s="55" t="n"/>
      <c r="AE44" s="55" t="n"/>
      <c r="AF44" s="55" t="n"/>
      <c r="AG44" s="55" t="n"/>
      <c r="AH44" s="55" t="n"/>
      <c r="AI44" s="55" t="n"/>
      <c r="AJ44" s="55" t="n"/>
      <c r="AK44" s="55" t="n"/>
      <c r="AL44" s="55" t="n"/>
      <c r="AM44" s="55" t="n"/>
      <c r="AN44" s="55" t="n"/>
      <c r="AO44" s="55" t="n"/>
      <c r="AP44" s="55" t="n"/>
      <c r="AQ44" s="55" t="n"/>
      <c r="AR44" s="55" t="n"/>
      <c r="AS44" s="55" t="n"/>
      <c r="AT44" s="55" t="n"/>
      <c r="AU44" s="55" t="n"/>
      <c r="AV44" s="55" t="n"/>
      <c r="AW44" s="55" t="n"/>
      <c r="AX44" s="55" t="n"/>
      <c r="AY44" s="55" t="n"/>
      <c r="AZ44" s="55" t="n"/>
      <c r="BA44" s="55" t="n"/>
      <c r="BB44" s="55" t="n"/>
      <c r="BC44" s="55" t="n"/>
    </row>
    <row r="45">
      <c r="A45" s="55" t="n"/>
      <c r="B45" s="483" t="n"/>
      <c r="C45" s="55" t="n"/>
      <c r="D45" s="55" t="n"/>
      <c r="E45" s="55" t="n"/>
      <c r="F45" s="55" t="n"/>
      <c r="G45" s="69" t="n"/>
      <c r="H45" s="69" t="n"/>
      <c r="I45" s="55" t="n"/>
      <c r="J45" s="55" t="n"/>
      <c r="K45" s="55" t="n"/>
      <c r="L45" s="55">
        <f>J45-K45</f>
        <v/>
      </c>
      <c r="M45" s="55" t="n"/>
      <c r="N45" s="55">
        <f>P45+Q45+R45+S45</f>
        <v/>
      </c>
      <c r="O45" s="57">
        <f>Q45+V45+Y45+AB45+AE45+AH45+AK45+AN45+AQ45+AT45+AW45+AZ45+BC45</f>
        <v/>
      </c>
      <c r="P45" s="58" t="n"/>
      <c r="Q45" s="59">
        <f>L45-S45-R45-P45</f>
        <v/>
      </c>
      <c r="R45" s="60" t="n"/>
      <c r="S45" s="61" t="n"/>
      <c r="T45" s="55" t="n"/>
      <c r="U45" s="55" t="n"/>
      <c r="V45" s="55" t="n"/>
      <c r="W45" s="55" t="n"/>
      <c r="X45" s="55" t="n"/>
      <c r="Y45" s="55" t="n"/>
      <c r="Z45" s="55" t="n"/>
      <c r="AA45" s="55" t="n"/>
      <c r="AB45" s="55" t="n"/>
      <c r="AC45" s="55" t="n"/>
      <c r="AD45" s="55" t="n"/>
      <c r="AE45" s="55" t="n"/>
      <c r="AF45" s="55" t="n"/>
      <c r="AG45" s="55" t="n"/>
      <c r="AH45" s="55" t="n"/>
      <c r="AI45" s="55" t="n"/>
      <c r="AJ45" s="55" t="n"/>
      <c r="AK45" s="55" t="n"/>
      <c r="AL45" s="55" t="n"/>
      <c r="AM45" s="55" t="n"/>
      <c r="AN45" s="55" t="n"/>
      <c r="AO45" s="55" t="n"/>
      <c r="AP45" s="55" t="n"/>
      <c r="AQ45" s="55" t="n"/>
      <c r="AR45" s="55" t="n"/>
      <c r="AS45" s="55" t="n"/>
      <c r="AT45" s="55" t="n"/>
      <c r="AU45" s="55" t="n"/>
      <c r="AV45" s="55" t="n"/>
      <c r="AW45" s="55" t="n"/>
      <c r="AX45" s="55" t="n"/>
      <c r="AY45" s="55" t="n"/>
      <c r="AZ45" s="55" t="n"/>
      <c r="BA45" s="55" t="n"/>
      <c r="BB45" s="55" t="n"/>
      <c r="BC45" s="55" t="n"/>
    </row>
    <row r="46">
      <c r="A46" s="55" t="n"/>
      <c r="B46" s="483" t="n"/>
      <c r="C46" s="55" t="n"/>
      <c r="D46" s="55" t="n"/>
      <c r="E46" s="55" t="n"/>
      <c r="F46" s="55" t="n"/>
      <c r="G46" s="69" t="n"/>
      <c r="H46" s="69" t="n"/>
      <c r="I46" s="55" t="n"/>
      <c r="J46" s="55" t="n"/>
      <c r="K46" s="55" t="n"/>
      <c r="L46" s="55">
        <f>J46-K46</f>
        <v/>
      </c>
      <c r="M46" s="55" t="n"/>
      <c r="N46" s="55">
        <f>P46+Q46+R46+S46</f>
        <v/>
      </c>
      <c r="O46" s="57">
        <f>Q46+V46+Y46+AB46+AE46+AH46+AK46+AN46+AQ46+AT46+AW46+AZ46+BC46</f>
        <v/>
      </c>
      <c r="P46" s="58" t="n"/>
      <c r="Q46" s="59">
        <f>L46-S46-R46-P46</f>
        <v/>
      </c>
      <c r="R46" s="60" t="n"/>
      <c r="S46" s="61" t="n"/>
      <c r="T46" s="55" t="n"/>
      <c r="U46" s="55" t="n"/>
      <c r="V46" s="55" t="n"/>
      <c r="W46" s="55" t="n"/>
      <c r="X46" s="55" t="n"/>
      <c r="Y46" s="55" t="n"/>
      <c r="Z46" s="55" t="n"/>
      <c r="AA46" s="55" t="n"/>
      <c r="AB46" s="55" t="n"/>
      <c r="AC46" s="55" t="n"/>
      <c r="AD46" s="55" t="n"/>
      <c r="AE46" s="55" t="n"/>
      <c r="AF46" s="55" t="n"/>
      <c r="AG46" s="55" t="n"/>
      <c r="AH46" s="55" t="n"/>
      <c r="AI46" s="55" t="n"/>
      <c r="AJ46" s="55" t="n"/>
      <c r="AK46" s="55" t="n"/>
      <c r="AL46" s="55" t="n"/>
      <c r="AM46" s="55" t="n"/>
      <c r="AN46" s="55" t="n"/>
      <c r="AO46" s="55" t="n"/>
      <c r="AP46" s="55" t="n"/>
      <c r="AQ46" s="55" t="n"/>
      <c r="AR46" s="55" t="n"/>
      <c r="AS46" s="55" t="n"/>
      <c r="AT46" s="55" t="n"/>
      <c r="AU46" s="55" t="n"/>
      <c r="AV46" s="55" t="n"/>
      <c r="AW46" s="55" t="n"/>
      <c r="AX46" s="55" t="n"/>
      <c r="AY46" s="55" t="n"/>
      <c r="AZ46" s="55" t="n"/>
      <c r="BA46" s="55" t="n"/>
      <c r="BB46" s="55" t="n"/>
      <c r="BC46" s="55" t="n"/>
    </row>
    <row r="47">
      <c r="A47" s="55" t="n"/>
      <c r="B47" s="483" t="n"/>
      <c r="C47" s="55" t="n"/>
      <c r="D47" s="55" t="n"/>
      <c r="E47" s="55" t="n"/>
      <c r="F47" s="55" t="n"/>
      <c r="G47" s="69" t="n"/>
      <c r="H47" s="69" t="n"/>
      <c r="I47" s="55" t="n"/>
      <c r="J47" s="55" t="n"/>
      <c r="K47" s="55" t="n"/>
      <c r="L47" s="55">
        <f>J47-K47</f>
        <v/>
      </c>
      <c r="M47" s="55" t="n"/>
      <c r="N47" s="55">
        <f>P47+Q47+R47+S47</f>
        <v/>
      </c>
      <c r="O47" s="57">
        <f>Q47+V47+Y47+AB47+AE47+AH47+AK47+AN47+AQ47+AT47+AW47+AZ47+BC47</f>
        <v/>
      </c>
      <c r="P47" s="58" t="n"/>
      <c r="Q47" s="59">
        <f>L47-S47-R47-P47</f>
        <v/>
      </c>
      <c r="R47" s="60" t="n"/>
      <c r="S47" s="61" t="n"/>
      <c r="T47" s="55" t="n"/>
      <c r="U47" s="55" t="n"/>
      <c r="V47" s="55" t="n"/>
      <c r="W47" s="55" t="n"/>
      <c r="X47" s="55" t="n"/>
      <c r="Y47" s="55" t="n"/>
      <c r="Z47" s="55" t="n"/>
      <c r="AA47" s="55" t="n"/>
      <c r="AB47" s="55" t="n"/>
      <c r="AC47" s="55" t="n"/>
      <c r="AD47" s="55" t="n"/>
      <c r="AE47" s="55" t="n"/>
      <c r="AF47" s="55" t="n"/>
      <c r="AG47" s="55" t="n"/>
      <c r="AH47" s="55" t="n"/>
      <c r="AI47" s="55" t="n"/>
      <c r="AJ47" s="55" t="n"/>
      <c r="AK47" s="55" t="n"/>
      <c r="AL47" s="55" t="n"/>
      <c r="AM47" s="55" t="n"/>
      <c r="AN47" s="55" t="n"/>
      <c r="AO47" s="55" t="n"/>
      <c r="AP47" s="55" t="n"/>
      <c r="AQ47" s="55" t="n"/>
      <c r="AR47" s="55" t="n"/>
      <c r="AS47" s="55" t="n"/>
      <c r="AT47" s="55" t="n"/>
      <c r="AU47" s="55" t="n"/>
      <c r="AV47" s="55" t="n"/>
      <c r="AW47" s="55" t="n"/>
      <c r="AX47" s="55" t="n"/>
      <c r="AY47" s="55" t="n"/>
      <c r="AZ47" s="55" t="n"/>
      <c r="BA47" s="55" t="n"/>
      <c r="BB47" s="55" t="n"/>
      <c r="BC47" s="55" t="n"/>
    </row>
    <row r="48">
      <c r="A48" s="55" t="n"/>
      <c r="B48" s="483" t="n"/>
      <c r="C48" s="55" t="n"/>
      <c r="D48" s="55" t="n"/>
      <c r="E48" s="55" t="n"/>
      <c r="F48" s="55" t="n"/>
      <c r="G48" s="69" t="n"/>
      <c r="H48" s="69" t="n"/>
      <c r="I48" s="55" t="n"/>
      <c r="J48" s="55" t="n"/>
      <c r="K48" s="55" t="n"/>
      <c r="L48" s="55">
        <f>J48-K48</f>
        <v/>
      </c>
      <c r="M48" s="55" t="n"/>
      <c r="N48" s="55">
        <f>P48+Q48+R48+S48</f>
        <v/>
      </c>
      <c r="O48" s="57">
        <f>Q48+V48+Y48+AB48+AE48+AH48+AK48+AN48+AQ48+AT48+AW48+AZ48+BC48</f>
        <v/>
      </c>
      <c r="P48" s="58" t="n"/>
      <c r="Q48" s="59">
        <f>L48-S48-R48-P48</f>
        <v/>
      </c>
      <c r="R48" s="60" t="n"/>
      <c r="S48" s="61" t="n"/>
      <c r="T48" s="55" t="n"/>
      <c r="U48" s="55" t="n"/>
      <c r="V48" s="55" t="n"/>
      <c r="W48" s="55" t="n"/>
      <c r="X48" s="55" t="n"/>
      <c r="Y48" s="55" t="n"/>
      <c r="Z48" s="55" t="n"/>
      <c r="AA48" s="55" t="n"/>
      <c r="AB48" s="55" t="n"/>
      <c r="AC48" s="55" t="n"/>
      <c r="AD48" s="55" t="n"/>
      <c r="AE48" s="55" t="n"/>
      <c r="AF48" s="55" t="n"/>
      <c r="AG48" s="55" t="n"/>
      <c r="AH48" s="55" t="n"/>
      <c r="AI48" s="55" t="n"/>
      <c r="AJ48" s="55" t="n"/>
      <c r="AK48" s="55" t="n"/>
      <c r="AL48" s="55" t="n"/>
      <c r="AM48" s="55" t="n"/>
      <c r="AN48" s="55" t="n"/>
      <c r="AO48" s="55" t="n"/>
      <c r="AP48" s="55" t="n"/>
      <c r="AQ48" s="55" t="n"/>
      <c r="AR48" s="55" t="n"/>
      <c r="AS48" s="55" t="n"/>
      <c r="AT48" s="55" t="n"/>
      <c r="AU48" s="55" t="n"/>
      <c r="AV48" s="55" t="n"/>
      <c r="AW48" s="55" t="n"/>
      <c r="AX48" s="55" t="n"/>
      <c r="AY48" s="55" t="n"/>
      <c r="AZ48" s="55" t="n"/>
      <c r="BA48" s="55" t="n"/>
      <c r="BB48" s="55" t="n"/>
      <c r="BC48" s="55" t="n"/>
    </row>
    <row r="49">
      <c r="A49" s="55" t="n"/>
      <c r="B49" s="483" t="n"/>
      <c r="C49" s="55" t="n"/>
      <c r="D49" s="55" t="n"/>
      <c r="E49" s="55" t="n"/>
      <c r="F49" s="55" t="n"/>
      <c r="G49" s="69" t="n"/>
      <c r="H49" s="69" t="n"/>
      <c r="I49" s="55" t="n"/>
      <c r="J49" s="55" t="n"/>
      <c r="K49" s="55" t="n"/>
      <c r="L49" s="55">
        <f>J49-K49</f>
        <v/>
      </c>
      <c r="M49" s="55" t="n"/>
      <c r="N49" s="55">
        <f>P49+Q49+R49+S49</f>
        <v/>
      </c>
      <c r="O49" s="57">
        <f>Q49+V49+Y49+AB49+AE49+AH49+AK49+AN49+AQ49+AT49+AW49+AZ49+BC49</f>
        <v/>
      </c>
      <c r="P49" s="58" t="n"/>
      <c r="Q49" s="59">
        <f>L49-S49-R49-P49</f>
        <v/>
      </c>
      <c r="R49" s="60" t="n"/>
      <c r="S49" s="61" t="n"/>
      <c r="T49" s="55" t="n"/>
      <c r="U49" s="55" t="n"/>
      <c r="V49" s="55" t="n"/>
      <c r="W49" s="55" t="n"/>
      <c r="X49" s="55" t="n"/>
      <c r="Y49" s="55" t="n"/>
      <c r="Z49" s="55" t="n"/>
      <c r="AA49" s="55" t="n"/>
      <c r="AB49" s="55" t="n"/>
      <c r="AC49" s="55" t="n"/>
      <c r="AD49" s="55" t="n"/>
      <c r="AE49" s="55" t="n"/>
      <c r="AF49" s="55" t="n"/>
      <c r="AG49" s="55" t="n"/>
      <c r="AH49" s="55" t="n"/>
      <c r="AI49" s="55" t="n"/>
      <c r="AJ49" s="55" t="n"/>
      <c r="AK49" s="55" t="n"/>
      <c r="AL49" s="55" t="n"/>
      <c r="AM49" s="55" t="n"/>
      <c r="AN49" s="55" t="n"/>
      <c r="AO49" s="55" t="n"/>
      <c r="AP49" s="55" t="n"/>
      <c r="AQ49" s="55" t="n"/>
      <c r="AR49" s="55" t="n"/>
      <c r="AS49" s="55" t="n"/>
      <c r="AT49" s="55" t="n"/>
      <c r="AU49" s="55" t="n"/>
      <c r="AV49" s="55" t="n"/>
      <c r="AW49" s="55" t="n"/>
      <c r="AX49" s="55" t="n"/>
      <c r="AY49" s="55" t="n"/>
      <c r="AZ49" s="55" t="n"/>
      <c r="BA49" s="55" t="n"/>
      <c r="BB49" s="55" t="n"/>
      <c r="BC49" s="55" t="n"/>
    </row>
    <row r="50">
      <c r="A50" s="55" t="n"/>
      <c r="B50" s="483" t="n"/>
      <c r="C50" s="55" t="n"/>
      <c r="D50" s="55" t="n"/>
      <c r="E50" s="55" t="n"/>
      <c r="F50" s="55" t="n"/>
      <c r="G50" s="69" t="n"/>
      <c r="H50" s="69" t="n"/>
      <c r="I50" s="55" t="n"/>
      <c r="J50" s="55" t="n"/>
      <c r="K50" s="55" t="n"/>
      <c r="L50" s="55">
        <f>J50-K50</f>
        <v/>
      </c>
      <c r="M50" s="55" t="n"/>
      <c r="N50" s="55">
        <f>P50+Q50+R50+S50</f>
        <v/>
      </c>
      <c r="O50" s="57">
        <f>Q50+V50+Y50+AB50+AE50+AH50+AK50+AN50+AQ50+AT50+AW50+AZ50+BC50</f>
        <v/>
      </c>
      <c r="P50" s="58" t="n"/>
      <c r="Q50" s="59">
        <f>L50-S50-R50-P50</f>
        <v/>
      </c>
      <c r="R50" s="60" t="n"/>
      <c r="S50" s="61" t="n"/>
      <c r="T50" s="55" t="n"/>
      <c r="U50" s="55" t="n"/>
      <c r="V50" s="55" t="n"/>
      <c r="W50" s="55" t="n"/>
      <c r="X50" s="55" t="n"/>
      <c r="Y50" s="55" t="n"/>
      <c r="Z50" s="55" t="n"/>
      <c r="AA50" s="55" t="n"/>
      <c r="AB50" s="55" t="n"/>
      <c r="AC50" s="55" t="n"/>
      <c r="AD50" s="55" t="n"/>
      <c r="AE50" s="55" t="n"/>
      <c r="AF50" s="55" t="n"/>
      <c r="AG50" s="55" t="n"/>
      <c r="AH50" s="55" t="n"/>
      <c r="AI50" s="55" t="n"/>
      <c r="AJ50" s="55" t="n"/>
      <c r="AK50" s="55" t="n"/>
      <c r="AL50" s="55" t="n"/>
      <c r="AM50" s="55" t="n"/>
      <c r="AN50" s="55" t="n"/>
      <c r="AO50" s="55" t="n"/>
      <c r="AP50" s="55" t="n"/>
      <c r="AQ50" s="55" t="n"/>
      <c r="AR50" s="55" t="n"/>
      <c r="AS50" s="55" t="n"/>
      <c r="AT50" s="55" t="n"/>
      <c r="AU50" s="55" t="n"/>
      <c r="AV50" s="55" t="n"/>
      <c r="AW50" s="55" t="n"/>
      <c r="AX50" s="55" t="n"/>
      <c r="AY50" s="55" t="n"/>
      <c r="AZ50" s="55" t="n"/>
      <c r="BA50" s="55" t="n"/>
      <c r="BB50" s="55" t="n"/>
      <c r="BC50" s="55" t="n"/>
    </row>
    <row r="51">
      <c r="A51" s="55" t="n"/>
      <c r="B51" s="483" t="n"/>
      <c r="C51" s="55" t="n"/>
      <c r="D51" s="55" t="n"/>
      <c r="E51" s="55" t="n"/>
      <c r="F51" s="55" t="n"/>
      <c r="G51" s="69" t="n"/>
      <c r="H51" s="69" t="n"/>
      <c r="I51" s="55" t="n"/>
      <c r="J51" s="55" t="n"/>
      <c r="K51" s="55" t="n"/>
      <c r="L51" s="55">
        <f>J51-K51</f>
        <v/>
      </c>
      <c r="M51" s="55" t="n"/>
      <c r="N51" s="55">
        <f>P51+Q51+R51+S51</f>
        <v/>
      </c>
      <c r="O51" s="57">
        <f>Q51+V51+Y51+AB51+AE51+AH51+AK51+AN51+AQ51+AT51+AW51+AZ51+BC51</f>
        <v/>
      </c>
      <c r="P51" s="58" t="n"/>
      <c r="Q51" s="59">
        <f>L51-S51-R51-P51</f>
        <v/>
      </c>
      <c r="R51" s="60" t="n"/>
      <c r="S51" s="61" t="n"/>
      <c r="T51" s="55" t="n"/>
      <c r="U51" s="55" t="n"/>
      <c r="V51" s="55" t="n"/>
      <c r="W51" s="55" t="n"/>
      <c r="X51" s="55" t="n"/>
      <c r="Y51" s="55" t="n"/>
      <c r="Z51" s="55" t="n"/>
      <c r="AA51" s="55" t="n"/>
      <c r="AB51" s="55" t="n"/>
      <c r="AC51" s="55" t="n"/>
      <c r="AD51" s="55" t="n"/>
      <c r="AE51" s="55" t="n"/>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n"/>
      <c r="BB51" s="55" t="n"/>
      <c r="BC51" s="55" t="n"/>
    </row>
    <row r="52">
      <c r="A52" s="55" t="n"/>
      <c r="B52" s="483" t="n"/>
      <c r="C52" s="55" t="n"/>
      <c r="D52" s="55" t="n"/>
      <c r="E52" s="55" t="n"/>
      <c r="F52" s="55" t="n"/>
      <c r="G52" s="69" t="n"/>
      <c r="H52" s="69" t="n"/>
      <c r="I52" s="55" t="n"/>
      <c r="J52" s="55" t="n"/>
      <c r="K52" s="55" t="n"/>
      <c r="L52" s="55">
        <f>J52-K52</f>
        <v/>
      </c>
      <c r="M52" s="55" t="n"/>
      <c r="N52" s="55">
        <f>P52+Q52+R52+S52</f>
        <v/>
      </c>
      <c r="O52" s="57">
        <f>Q52+V52+Y52+AB52+AE52+AH52+AK52+AN52+AQ52+AT52+AW52+AZ52+BC52</f>
        <v/>
      </c>
      <c r="P52" s="58" t="n"/>
      <c r="Q52" s="59">
        <f>L52-S52-R52-P52</f>
        <v/>
      </c>
      <c r="R52" s="60" t="n"/>
      <c r="S52" s="61" t="n"/>
      <c r="T52" s="55" t="n"/>
      <c r="U52" s="55" t="n"/>
      <c r="V52" s="55" t="n"/>
      <c r="W52" s="55" t="n"/>
      <c r="X52" s="55" t="n"/>
      <c r="Y52" s="55" t="n"/>
      <c r="Z52" s="55" t="n"/>
      <c r="AA52" s="55" t="n"/>
      <c r="AB52" s="55" t="n"/>
      <c r="AC52" s="55" t="n"/>
      <c r="AD52" s="55" t="n"/>
      <c r="AE52" s="55" t="n"/>
      <c r="AF52" s="55" t="n"/>
      <c r="AG52" s="55" t="n"/>
      <c r="AH52" s="55" t="n"/>
      <c r="AI52" s="55" t="n"/>
      <c r="AJ52" s="55" t="n"/>
      <c r="AK52" s="55" t="n"/>
      <c r="AL52" s="55" t="n"/>
      <c r="AM52" s="55" t="n"/>
      <c r="AN52" s="55" t="n"/>
      <c r="AO52" s="55" t="n"/>
      <c r="AP52" s="55" t="n"/>
      <c r="AQ52" s="55" t="n"/>
      <c r="AR52" s="55" t="n"/>
      <c r="AS52" s="55" t="n"/>
      <c r="AT52" s="55" t="n"/>
      <c r="AU52" s="55" t="n"/>
      <c r="AV52" s="55" t="n"/>
      <c r="AW52" s="55" t="n"/>
      <c r="AX52" s="55" t="n"/>
      <c r="AY52" s="55" t="n"/>
      <c r="AZ52" s="55" t="n"/>
      <c r="BA52" s="55" t="n"/>
      <c r="BB52" s="55" t="n"/>
      <c r="BC52" s="55" t="n"/>
    </row>
    <row r="53">
      <c r="A53" s="55" t="n"/>
      <c r="B53" s="483" t="n"/>
      <c r="C53" s="55" t="n"/>
      <c r="D53" s="55" t="n"/>
      <c r="E53" s="55" t="n"/>
      <c r="F53" s="55" t="n"/>
      <c r="G53" s="69" t="n"/>
      <c r="H53" s="69" t="n"/>
      <c r="I53" s="55" t="n"/>
      <c r="J53" s="55" t="n"/>
      <c r="K53" s="55" t="n"/>
      <c r="L53" s="55">
        <f>J53-K53</f>
        <v/>
      </c>
      <c r="M53" s="55" t="n"/>
      <c r="N53" s="55">
        <f>P53+Q53+R53+S53</f>
        <v/>
      </c>
      <c r="O53" s="57">
        <f>Q53+V53+Y53+AB53+AE53+AH53+AK53+AN53+AQ53+AT53+AW53+AZ53+BC53</f>
        <v/>
      </c>
      <c r="P53" s="58" t="n"/>
      <c r="Q53" s="59">
        <f>L53-S53-R53-P53</f>
        <v/>
      </c>
      <c r="R53" s="60" t="n"/>
      <c r="S53" s="61" t="n"/>
      <c r="T53" s="55" t="n"/>
      <c r="U53" s="55" t="n"/>
      <c r="V53" s="55" t="n"/>
      <c r="W53" s="55" t="n"/>
      <c r="X53" s="55" t="n"/>
      <c r="Y53" s="55" t="n"/>
      <c r="Z53" s="55" t="n"/>
      <c r="AA53" s="55" t="n"/>
      <c r="AB53" s="55" t="n"/>
      <c r="AC53" s="55" t="n"/>
      <c r="AD53" s="55" t="n"/>
      <c r="AE53" s="55" t="n"/>
      <c r="AF53" s="55" t="n"/>
      <c r="AG53" s="55" t="n"/>
      <c r="AH53" s="55" t="n"/>
      <c r="AI53" s="55" t="n"/>
      <c r="AJ53" s="55" t="n"/>
      <c r="AK53" s="55" t="n"/>
      <c r="AL53" s="55" t="n"/>
      <c r="AM53" s="55" t="n"/>
      <c r="AN53" s="55" t="n"/>
      <c r="AO53" s="55" t="n"/>
      <c r="AP53" s="55" t="n"/>
      <c r="AQ53" s="55" t="n"/>
      <c r="AR53" s="55" t="n"/>
      <c r="AS53" s="55" t="n"/>
      <c r="AT53" s="55" t="n"/>
      <c r="AU53" s="55" t="n"/>
      <c r="AV53" s="55" t="n"/>
      <c r="AW53" s="55" t="n"/>
      <c r="AX53" s="55" t="n"/>
      <c r="AY53" s="55" t="n"/>
      <c r="AZ53" s="55" t="n"/>
      <c r="BA53" s="55" t="n"/>
      <c r="BB53" s="55" t="n"/>
      <c r="BC53" s="55" t="n"/>
    </row>
    <row r="54">
      <c r="A54" s="55" t="n"/>
      <c r="B54" s="483" t="n"/>
      <c r="C54" s="55" t="n"/>
      <c r="D54" s="55" t="n"/>
      <c r="E54" s="55" t="n"/>
      <c r="F54" s="55" t="n"/>
      <c r="G54" s="69" t="n"/>
      <c r="H54" s="69" t="n"/>
      <c r="I54" s="55" t="n"/>
      <c r="J54" s="55" t="n"/>
      <c r="K54" s="55" t="n"/>
      <c r="L54" s="55">
        <f>J54-K54</f>
        <v/>
      </c>
      <c r="M54" s="55" t="n"/>
      <c r="N54" s="55">
        <f>P54+Q54+R54+S54</f>
        <v/>
      </c>
      <c r="O54" s="57">
        <f>Q54+V54+Y54+AB54+AE54+AH54+AK54+AN54+AQ54+AT54+AW54+AZ54+BC54</f>
        <v/>
      </c>
      <c r="P54" s="58" t="n"/>
      <c r="Q54" s="59">
        <f>L54-S54-R54-P54</f>
        <v/>
      </c>
      <c r="R54" s="60" t="n"/>
      <c r="S54" s="61" t="n"/>
      <c r="T54" s="55" t="n"/>
      <c r="U54" s="55" t="n"/>
      <c r="V54" s="55" t="n"/>
      <c r="W54" s="55" t="n"/>
      <c r="X54" s="55" t="n"/>
      <c r="Y54" s="55" t="n"/>
      <c r="Z54" s="55" t="n"/>
      <c r="AA54" s="55" t="n"/>
      <c r="AB54" s="55" t="n"/>
      <c r="AC54" s="55" t="n"/>
      <c r="AD54" s="55" t="n"/>
      <c r="AE54" s="55" t="n"/>
      <c r="AF54" s="55" t="n"/>
      <c r="AG54" s="55" t="n"/>
      <c r="AH54" s="55" t="n"/>
      <c r="AI54" s="55" t="n"/>
      <c r="AJ54" s="55" t="n"/>
      <c r="AK54" s="55" t="n"/>
      <c r="AL54" s="55" t="n"/>
      <c r="AM54" s="55" t="n"/>
      <c r="AN54" s="55" t="n"/>
      <c r="AO54" s="55" t="n"/>
      <c r="AP54" s="55" t="n"/>
      <c r="AQ54" s="55" t="n"/>
      <c r="AR54" s="55" t="n"/>
      <c r="AS54" s="55" t="n"/>
      <c r="AT54" s="55" t="n"/>
      <c r="AU54" s="55" t="n"/>
      <c r="AV54" s="55" t="n"/>
      <c r="AW54" s="55" t="n"/>
      <c r="AX54" s="55" t="n"/>
      <c r="AY54" s="55" t="n"/>
      <c r="AZ54" s="55" t="n"/>
      <c r="BA54" s="55" t="n"/>
      <c r="BB54" s="55" t="n"/>
      <c r="BC54" s="55" t="n"/>
    </row>
    <row r="55">
      <c r="A55" s="55" t="n"/>
      <c r="B55" s="483" t="n"/>
      <c r="C55" s="55" t="n"/>
      <c r="D55" s="55" t="n"/>
      <c r="E55" s="55" t="n"/>
      <c r="F55" s="55" t="n"/>
      <c r="G55" s="69" t="n"/>
      <c r="H55" s="69" t="n"/>
      <c r="I55" s="55" t="n"/>
      <c r="J55" s="55" t="n"/>
      <c r="K55" s="55" t="n"/>
      <c r="L55" s="55">
        <f>J55-K55</f>
        <v/>
      </c>
      <c r="M55" s="55" t="n"/>
      <c r="N55" s="55">
        <f>P55+Q55+R55+S55</f>
        <v/>
      </c>
      <c r="O55" s="57">
        <f>Q55+V55+Y55+AB55+AE55+AH55+AK55+AN55+AQ55+AT55+AW55+AZ55+BC55</f>
        <v/>
      </c>
      <c r="P55" s="58" t="n"/>
      <c r="Q55" s="59">
        <f>L55-S55-R55-P55</f>
        <v/>
      </c>
      <c r="R55" s="60" t="n"/>
      <c r="S55" s="61" t="n"/>
      <c r="T55" s="55" t="n"/>
      <c r="U55" s="55" t="n"/>
      <c r="V55" s="55" t="n"/>
      <c r="W55" s="55" t="n"/>
      <c r="X55" s="55" t="n"/>
      <c r="Y55" s="55" t="n"/>
      <c r="Z55" s="55" t="n"/>
      <c r="AA55" s="55" t="n"/>
      <c r="AB55" s="55" t="n"/>
      <c r="AC55" s="55" t="n"/>
      <c r="AD55" s="55" t="n"/>
      <c r="AE55" s="55" t="n"/>
      <c r="AF55" s="55" t="n"/>
      <c r="AG55" s="55" t="n"/>
      <c r="AH55" s="55" t="n"/>
      <c r="AI55" s="55" t="n"/>
      <c r="AJ55" s="55" t="n"/>
      <c r="AK55" s="55" t="n"/>
      <c r="AL55" s="55" t="n"/>
      <c r="AM55" s="55" t="n"/>
      <c r="AN55" s="55" t="n"/>
      <c r="AO55" s="55" t="n"/>
      <c r="AP55" s="55" t="n"/>
      <c r="AQ55" s="55" t="n"/>
      <c r="AR55" s="55" t="n"/>
      <c r="AS55" s="55" t="n"/>
      <c r="AT55" s="55" t="n"/>
      <c r="AU55" s="55" t="n"/>
      <c r="AV55" s="55" t="n"/>
      <c r="AW55" s="55" t="n"/>
      <c r="AX55" s="55" t="n"/>
      <c r="AY55" s="55" t="n"/>
      <c r="AZ55" s="55" t="n"/>
      <c r="BA55" s="55" t="n"/>
      <c r="BB55" s="55" t="n"/>
      <c r="BC55" s="55" t="n"/>
    </row>
    <row r="56">
      <c r="A56" s="55" t="n"/>
      <c r="B56" s="483" t="n"/>
      <c r="C56" s="55" t="n"/>
      <c r="D56" s="55" t="n"/>
      <c r="E56" s="55" t="n"/>
      <c r="F56" s="55" t="n"/>
      <c r="G56" s="69" t="n"/>
      <c r="H56" s="69" t="n"/>
      <c r="I56" s="55" t="n"/>
      <c r="J56" s="55" t="n"/>
      <c r="K56" s="55" t="n"/>
      <c r="L56" s="55">
        <f>J56-K56</f>
        <v/>
      </c>
      <c r="M56" s="55" t="n"/>
      <c r="N56" s="55">
        <f>P56+Q56+R56+S56</f>
        <v/>
      </c>
      <c r="O56" s="57">
        <f>Q56+V56+Y56+AB56+AE56+AH56+AK56+AN56+AQ56+AT56+AW56+AZ56+BC56</f>
        <v/>
      </c>
      <c r="P56" s="58" t="n"/>
      <c r="Q56" s="59">
        <f>L56-S56-R56-P56</f>
        <v/>
      </c>
      <c r="R56" s="60" t="n"/>
      <c r="S56" s="61" t="n"/>
      <c r="T56" s="55" t="n"/>
      <c r="U56" s="55" t="n"/>
      <c r="V56" s="55" t="n"/>
      <c r="W56" s="55" t="n"/>
      <c r="X56" s="55" t="n"/>
      <c r="Y56" s="55" t="n"/>
      <c r="Z56" s="55" t="n"/>
      <c r="AA56" s="55" t="n"/>
      <c r="AB56" s="55" t="n"/>
      <c r="AC56" s="55" t="n"/>
      <c r="AD56" s="55" t="n"/>
      <c r="AE56" s="55" t="n"/>
      <c r="AF56" s="55" t="n"/>
      <c r="AG56" s="55" t="n"/>
      <c r="AH56" s="55" t="n"/>
      <c r="AI56" s="55" t="n"/>
      <c r="AJ56" s="55" t="n"/>
      <c r="AK56" s="55" t="n"/>
      <c r="AL56" s="55" t="n"/>
      <c r="AM56" s="55" t="n"/>
      <c r="AN56" s="55" t="n"/>
      <c r="AO56" s="55" t="n"/>
      <c r="AP56" s="55" t="n"/>
      <c r="AQ56" s="55" t="n"/>
      <c r="AR56" s="55" t="n"/>
      <c r="AS56" s="55" t="n"/>
      <c r="AT56" s="55" t="n"/>
      <c r="AU56" s="55" t="n"/>
      <c r="AV56" s="55" t="n"/>
      <c r="AW56" s="55" t="n"/>
      <c r="AX56" s="55" t="n"/>
      <c r="AY56" s="55" t="n"/>
      <c r="AZ56" s="55" t="n"/>
      <c r="BA56" s="55" t="n"/>
      <c r="BB56" s="55" t="n"/>
      <c r="BC56" s="55" t="n"/>
    </row>
    <row r="57">
      <c r="A57" s="55" t="n"/>
      <c r="B57" s="483" t="n"/>
      <c r="C57" s="55" t="n"/>
      <c r="D57" s="55" t="n"/>
      <c r="E57" s="55" t="n"/>
      <c r="F57" s="55" t="n"/>
      <c r="G57" s="69" t="n"/>
      <c r="H57" s="69" t="n"/>
      <c r="I57" s="55" t="n"/>
      <c r="J57" s="55" t="n"/>
      <c r="K57" s="55" t="n"/>
      <c r="L57" s="55">
        <f>J57-K57</f>
        <v/>
      </c>
      <c r="M57" s="55" t="n"/>
      <c r="N57" s="55">
        <f>P57+Q57+R57+S57</f>
        <v/>
      </c>
      <c r="O57" s="57">
        <f>Q57+V57+Y57+AB57+AE57+AH57+AK57+AN57+AQ57+AT57+AW57+AZ57+BC57</f>
        <v/>
      </c>
      <c r="P57" s="58" t="n"/>
      <c r="Q57" s="59">
        <f>L57-S57-R57-P57</f>
        <v/>
      </c>
      <c r="R57" s="60" t="n"/>
      <c r="S57" s="61" t="n"/>
      <c r="T57" s="55" t="n"/>
      <c r="U57" s="55" t="n"/>
      <c r="V57" s="55" t="n"/>
      <c r="W57" s="55" t="n"/>
      <c r="X57" s="55" t="n"/>
      <c r="Y57" s="55" t="n"/>
      <c r="Z57" s="55" t="n"/>
      <c r="AA57" s="55" t="n"/>
      <c r="AB57" s="55" t="n"/>
      <c r="AC57" s="55" t="n"/>
      <c r="AD57" s="55" t="n"/>
      <c r="AE57" s="55" t="n"/>
      <c r="AF57" s="55" t="n"/>
      <c r="AG57" s="55" t="n"/>
      <c r="AH57" s="55" t="n"/>
      <c r="AI57" s="55" t="n"/>
      <c r="AJ57" s="55" t="n"/>
      <c r="AK57" s="55" t="n"/>
      <c r="AL57" s="55" t="n"/>
      <c r="AM57" s="55" t="n"/>
      <c r="AN57" s="55" t="n"/>
      <c r="AO57" s="55" t="n"/>
      <c r="AP57" s="55" t="n"/>
      <c r="AQ57" s="55" t="n"/>
      <c r="AR57" s="55" t="n"/>
      <c r="AS57" s="55" t="n"/>
      <c r="AT57" s="55" t="n"/>
      <c r="AU57" s="55" t="n"/>
      <c r="AV57" s="55" t="n"/>
      <c r="AW57" s="55" t="n"/>
      <c r="AX57" s="55" t="n"/>
      <c r="AY57" s="55" t="n"/>
      <c r="AZ57" s="55" t="n"/>
      <c r="BA57" s="55" t="n"/>
      <c r="BB57" s="55" t="n"/>
      <c r="BC57" s="55" t="n"/>
    </row>
    <row r="58">
      <c r="A58" s="55" t="n"/>
      <c r="B58" s="483" t="n"/>
      <c r="C58" s="55" t="n"/>
      <c r="D58" s="55" t="n"/>
      <c r="E58" s="55" t="n"/>
      <c r="F58" s="55" t="n"/>
      <c r="G58" s="69" t="n"/>
      <c r="H58" s="69" t="n"/>
      <c r="I58" s="55" t="n"/>
      <c r="J58" s="55" t="n"/>
      <c r="K58" s="55" t="n"/>
      <c r="L58" s="55">
        <f>J58-K58</f>
        <v/>
      </c>
      <c r="M58" s="55" t="n"/>
      <c r="N58" s="55">
        <f>P58+Q58+R58+S58</f>
        <v/>
      </c>
      <c r="O58" s="57">
        <f>Q58+V58+Y58+AB58+AE58+AH58+AK58+AN58+AQ58+AT58+AW58+AZ58+BC58</f>
        <v/>
      </c>
      <c r="P58" s="58" t="n"/>
      <c r="Q58" s="59">
        <f>L58-S58-R58-P58</f>
        <v/>
      </c>
      <c r="R58" s="60" t="n"/>
      <c r="S58" s="61" t="n"/>
      <c r="T58" s="55" t="n"/>
      <c r="U58" s="55" t="n"/>
      <c r="V58" s="55" t="n"/>
      <c r="W58" s="55" t="n"/>
      <c r="X58" s="55" t="n"/>
      <c r="Y58" s="55" t="n"/>
      <c r="Z58" s="55" t="n"/>
      <c r="AA58" s="55" t="n"/>
      <c r="AB58" s="55" t="n"/>
      <c r="AC58" s="55" t="n"/>
      <c r="AD58" s="55" t="n"/>
      <c r="AE58" s="55" t="n"/>
      <c r="AF58" s="55" t="n"/>
      <c r="AG58" s="55" t="n"/>
      <c r="AH58" s="55" t="n"/>
      <c r="AI58" s="55" t="n"/>
      <c r="AJ58" s="55" t="n"/>
      <c r="AK58" s="55" t="n"/>
      <c r="AL58" s="55" t="n"/>
      <c r="AM58" s="55" t="n"/>
      <c r="AN58" s="55" t="n"/>
      <c r="AO58" s="55" t="n"/>
      <c r="AP58" s="55" t="n"/>
      <c r="AQ58" s="55" t="n"/>
      <c r="AR58" s="55" t="n"/>
      <c r="AS58" s="55" t="n"/>
      <c r="AT58" s="55" t="n"/>
      <c r="AU58" s="55" t="n"/>
      <c r="AV58" s="55" t="n"/>
      <c r="AW58" s="55" t="n"/>
      <c r="AX58" s="55" t="n"/>
      <c r="AY58" s="55" t="n"/>
      <c r="AZ58" s="55" t="n"/>
      <c r="BA58" s="55" t="n"/>
      <c r="BB58" s="55" t="n"/>
      <c r="BC58" s="55" t="n"/>
    </row>
    <row r="59">
      <c r="A59" s="55" t="n"/>
      <c r="B59" s="483" t="n"/>
      <c r="C59" s="55" t="n"/>
      <c r="D59" s="55" t="n"/>
      <c r="E59" s="55" t="n"/>
      <c r="F59" s="55" t="n"/>
      <c r="G59" s="69" t="n"/>
      <c r="H59" s="69" t="n"/>
      <c r="I59" s="55" t="n"/>
      <c r="J59" s="55" t="n"/>
      <c r="K59" s="55" t="n"/>
      <c r="L59" s="55">
        <f>J59-K59</f>
        <v/>
      </c>
      <c r="M59" s="55" t="n"/>
      <c r="N59" s="55">
        <f>P59+Q59+R59+S59</f>
        <v/>
      </c>
      <c r="O59" s="57">
        <f>Q59+V59+Y59+AB59+AE59+AH59+AK59+AN59+AQ59+AT59+AW59+AZ59+BC59</f>
        <v/>
      </c>
      <c r="P59" s="58" t="n"/>
      <c r="Q59" s="59">
        <f>L59-S59-R59-P59</f>
        <v/>
      </c>
      <c r="R59" s="60" t="n"/>
      <c r="S59" s="61" t="n"/>
      <c r="T59" s="55" t="n"/>
      <c r="U59" s="55" t="n"/>
      <c r="V59" s="55" t="n"/>
      <c r="W59" s="55" t="n"/>
      <c r="X59" s="55" t="n"/>
      <c r="Y59" s="55" t="n"/>
      <c r="Z59" s="55" t="n"/>
      <c r="AA59" s="55" t="n"/>
      <c r="AB59" s="55" t="n"/>
      <c r="AC59" s="55" t="n"/>
      <c r="AD59" s="55" t="n"/>
      <c r="AE59" s="55" t="n"/>
      <c r="AF59" s="55" t="n"/>
      <c r="AG59" s="55" t="n"/>
      <c r="AH59" s="55" t="n"/>
      <c r="AI59" s="55" t="n"/>
      <c r="AJ59" s="55" t="n"/>
      <c r="AK59" s="55" t="n"/>
      <c r="AL59" s="55" t="n"/>
      <c r="AM59" s="55" t="n"/>
      <c r="AN59" s="55" t="n"/>
      <c r="AO59" s="55" t="n"/>
      <c r="AP59" s="55" t="n"/>
      <c r="AQ59" s="55" t="n"/>
      <c r="AR59" s="55" t="n"/>
      <c r="AS59" s="55" t="n"/>
      <c r="AT59" s="55" t="n"/>
      <c r="AU59" s="55" t="n"/>
      <c r="AV59" s="55" t="n"/>
      <c r="AW59" s="55" t="n"/>
      <c r="AX59" s="55" t="n"/>
      <c r="AY59" s="55" t="n"/>
      <c r="AZ59" s="55" t="n"/>
      <c r="BA59" s="55" t="n"/>
      <c r="BB59" s="55" t="n"/>
      <c r="BC59" s="55" t="n"/>
    </row>
    <row r="60">
      <c r="A60" s="55" t="n"/>
      <c r="B60" s="483" t="n"/>
      <c r="C60" s="55" t="n"/>
      <c r="D60" s="55" t="n"/>
      <c r="E60" s="55" t="n"/>
      <c r="F60" s="55" t="n"/>
      <c r="G60" s="69" t="n"/>
      <c r="H60" s="69" t="n"/>
      <c r="I60" s="55" t="n"/>
      <c r="J60" s="55" t="n"/>
      <c r="K60" s="55" t="n"/>
      <c r="L60" s="55">
        <f>J60-K60</f>
        <v/>
      </c>
      <c r="M60" s="55" t="n"/>
      <c r="N60" s="55">
        <f>P60+Q60+R60+S60</f>
        <v/>
      </c>
      <c r="O60" s="57">
        <f>Q60+V60+Y60+AB60+AE60+AH60+AK60+AN60+AQ60+AT60+AW60+AZ60+BC60</f>
        <v/>
      </c>
      <c r="P60" s="58" t="n"/>
      <c r="Q60" s="59">
        <f>L60-S60-R60-P60</f>
        <v/>
      </c>
      <c r="R60" s="60" t="n"/>
      <c r="S60" s="61" t="n"/>
      <c r="T60" s="55" t="n"/>
      <c r="U60" s="55" t="n"/>
      <c r="V60" s="55" t="n"/>
      <c r="W60" s="55" t="n"/>
      <c r="X60" s="55" t="n"/>
      <c r="Y60" s="55" t="n"/>
      <c r="Z60" s="55" t="n"/>
      <c r="AA60" s="55" t="n"/>
      <c r="AB60" s="55" t="n"/>
      <c r="AC60" s="55" t="n"/>
      <c r="AD60" s="55" t="n"/>
      <c r="AE60" s="55" t="n"/>
      <c r="AF60" s="55" t="n"/>
      <c r="AG60" s="55" t="n"/>
      <c r="AH60" s="55" t="n"/>
      <c r="AI60" s="55" t="n"/>
      <c r="AJ60" s="55" t="n"/>
      <c r="AK60" s="55" t="n"/>
      <c r="AL60" s="55" t="n"/>
      <c r="AM60" s="55" t="n"/>
      <c r="AN60" s="55" t="n"/>
      <c r="AO60" s="55" t="n"/>
      <c r="AP60" s="55" t="n"/>
      <c r="AQ60" s="55" t="n"/>
      <c r="AR60" s="55" t="n"/>
      <c r="AS60" s="55" t="n"/>
      <c r="AT60" s="55" t="n"/>
      <c r="AU60" s="55" t="n"/>
      <c r="AV60" s="55" t="n"/>
      <c r="AW60" s="55" t="n"/>
      <c r="AX60" s="55" t="n"/>
      <c r="AY60" s="55" t="n"/>
      <c r="AZ60" s="55" t="n"/>
      <c r="BA60" s="55" t="n"/>
      <c r="BB60" s="55" t="n"/>
      <c r="BC60" s="55" t="n"/>
    </row>
    <row r="61">
      <c r="A61" s="55" t="n"/>
      <c r="B61" s="483" t="n"/>
      <c r="C61" s="55" t="n"/>
      <c r="D61" s="55" t="n"/>
      <c r="E61" s="55" t="n"/>
      <c r="F61" s="55" t="n"/>
      <c r="G61" s="69" t="n"/>
      <c r="H61" s="69" t="n"/>
      <c r="I61" s="55" t="n"/>
      <c r="J61" s="55" t="n"/>
      <c r="K61" s="55" t="n"/>
      <c r="L61" s="55">
        <f>J61-K61</f>
        <v/>
      </c>
      <c r="M61" s="55" t="n"/>
      <c r="N61" s="55">
        <f>P61+Q61+R61+S61</f>
        <v/>
      </c>
      <c r="O61" s="57">
        <f>Q61+V61+Y61+AB61+AE61+AH61+AK61+AN61+AQ61+AT61+AW61+AZ61+BC61</f>
        <v/>
      </c>
      <c r="P61" s="58" t="n"/>
      <c r="Q61" s="59">
        <f>L61-S61-R61-P61</f>
        <v/>
      </c>
      <c r="R61" s="60" t="n"/>
      <c r="S61" s="61" t="n"/>
      <c r="T61" s="55" t="n"/>
      <c r="U61" s="55" t="n"/>
      <c r="V61" s="55" t="n"/>
      <c r="W61" s="55" t="n"/>
      <c r="X61" s="55" t="n"/>
      <c r="Y61" s="55" t="n"/>
      <c r="Z61" s="55" t="n"/>
      <c r="AA61" s="55" t="n"/>
      <c r="AB61" s="55" t="n"/>
      <c r="AC61" s="55" t="n"/>
      <c r="AD61" s="55" t="n"/>
      <c r="AE61" s="55" t="n"/>
      <c r="AF61" s="55" t="n"/>
      <c r="AG61" s="55" t="n"/>
      <c r="AH61" s="55" t="n"/>
      <c r="AI61" s="55" t="n"/>
      <c r="AJ61" s="55" t="n"/>
      <c r="AK61" s="55" t="n"/>
      <c r="AL61" s="55" t="n"/>
      <c r="AM61" s="55" t="n"/>
      <c r="AN61" s="55" t="n"/>
      <c r="AO61" s="55" t="n"/>
      <c r="AP61" s="55" t="n"/>
      <c r="AQ61" s="55" t="n"/>
      <c r="AR61" s="55" t="n"/>
      <c r="AS61" s="55" t="n"/>
      <c r="AT61" s="55" t="n"/>
      <c r="AU61" s="55" t="n"/>
      <c r="AV61" s="55" t="n"/>
      <c r="AW61" s="55" t="n"/>
      <c r="AX61" s="55" t="n"/>
      <c r="AY61" s="55" t="n"/>
      <c r="AZ61" s="55" t="n"/>
      <c r="BA61" s="55" t="n"/>
      <c r="BB61" s="55" t="n"/>
      <c r="BC61" s="55" t="n"/>
    </row>
    <row r="62">
      <c r="A62" s="55" t="n"/>
      <c r="B62" s="483" t="n"/>
      <c r="C62" s="55" t="n"/>
      <c r="D62" s="55" t="n"/>
      <c r="E62" s="55" t="n"/>
      <c r="F62" s="55" t="n"/>
      <c r="G62" s="69" t="n"/>
      <c r="H62" s="69" t="n"/>
      <c r="I62" s="55" t="n"/>
      <c r="J62" s="55" t="n"/>
      <c r="K62" s="55" t="n"/>
      <c r="L62" s="55">
        <f>J62-K62</f>
        <v/>
      </c>
      <c r="M62" s="55" t="n"/>
      <c r="N62" s="55">
        <f>P62+Q62+R62+S62</f>
        <v/>
      </c>
      <c r="O62" s="57">
        <f>Q62+V62+Y62+AB62+AE62+AH62+AK62+AN62+AQ62+AT62+AW62+AZ62+BC62</f>
        <v/>
      </c>
      <c r="P62" s="58" t="n"/>
      <c r="Q62" s="59">
        <f>L62-S62-R62-P62</f>
        <v/>
      </c>
      <c r="R62" s="60" t="n"/>
      <c r="S62" s="61" t="n"/>
      <c r="T62" s="55" t="n"/>
      <c r="U62" s="55" t="n"/>
      <c r="V62" s="55" t="n"/>
      <c r="W62" s="55" t="n"/>
      <c r="X62" s="55" t="n"/>
      <c r="Y62" s="55" t="n"/>
      <c r="Z62" s="55" t="n"/>
      <c r="AA62" s="55" t="n"/>
      <c r="AB62" s="55" t="n"/>
      <c r="AC62" s="55" t="n"/>
      <c r="AD62" s="55" t="n"/>
      <c r="AE62" s="55" t="n"/>
      <c r="AF62" s="55" t="n"/>
      <c r="AG62" s="55" t="n"/>
      <c r="AH62" s="55" t="n"/>
      <c r="AI62" s="55" t="n"/>
      <c r="AJ62" s="55" t="n"/>
      <c r="AK62" s="55" t="n"/>
      <c r="AL62" s="55" t="n"/>
      <c r="AM62" s="55" t="n"/>
      <c r="AN62" s="55" t="n"/>
      <c r="AO62" s="55" t="n"/>
      <c r="AP62" s="55" t="n"/>
      <c r="AQ62" s="55" t="n"/>
      <c r="AR62" s="55" t="n"/>
      <c r="AS62" s="55" t="n"/>
      <c r="AT62" s="55" t="n"/>
      <c r="AU62" s="55" t="n"/>
      <c r="AV62" s="55" t="n"/>
      <c r="AW62" s="55" t="n"/>
      <c r="AX62" s="55" t="n"/>
      <c r="AY62" s="55" t="n"/>
      <c r="AZ62" s="55" t="n"/>
      <c r="BA62" s="55" t="n"/>
      <c r="BB62" s="55" t="n"/>
      <c r="BC62" s="55" t="n"/>
    </row>
    <row r="63">
      <c r="A63" s="55" t="n"/>
      <c r="B63" s="483" t="n"/>
      <c r="C63" s="55" t="n"/>
      <c r="D63" s="55" t="n"/>
      <c r="E63" s="55" t="n"/>
      <c r="F63" s="55" t="n"/>
      <c r="G63" s="69" t="n"/>
      <c r="H63" s="69" t="n"/>
      <c r="I63" s="55" t="n"/>
      <c r="J63" s="55" t="n"/>
      <c r="K63" s="55" t="n"/>
      <c r="L63" s="55">
        <f>J63-K63</f>
        <v/>
      </c>
      <c r="M63" s="55" t="n"/>
      <c r="N63" s="55">
        <f>P63+Q63+R63+S63</f>
        <v/>
      </c>
      <c r="O63" s="57">
        <f>Q63+V63+Y63+AB63+AE63+AH63+AK63+AN63+AQ63+AT63+AW63+AZ63+BC63</f>
        <v/>
      </c>
      <c r="P63" s="58" t="n"/>
      <c r="Q63" s="59">
        <f>L63-S63-R63-P63</f>
        <v/>
      </c>
      <c r="R63" s="60" t="n"/>
      <c r="S63" s="61" t="n"/>
      <c r="T63" s="55" t="n"/>
      <c r="U63" s="55" t="n"/>
      <c r="V63" s="55" t="n"/>
      <c r="W63" s="55" t="n"/>
      <c r="X63" s="55" t="n"/>
      <c r="Y63" s="55" t="n"/>
      <c r="Z63" s="55" t="n"/>
      <c r="AA63" s="55" t="n"/>
      <c r="AB63" s="55" t="n"/>
      <c r="AC63" s="55" t="n"/>
      <c r="AD63" s="55" t="n"/>
      <c r="AE63" s="55" t="n"/>
      <c r="AF63" s="55" t="n"/>
      <c r="AG63" s="55" t="n"/>
      <c r="AH63" s="55" t="n"/>
      <c r="AI63" s="55" t="n"/>
      <c r="AJ63" s="55" t="n"/>
      <c r="AK63" s="55" t="n"/>
      <c r="AL63" s="55" t="n"/>
      <c r="AM63" s="55" t="n"/>
      <c r="AN63" s="55" t="n"/>
      <c r="AO63" s="55" t="n"/>
      <c r="AP63" s="55" t="n"/>
      <c r="AQ63" s="55" t="n"/>
      <c r="AR63" s="55" t="n"/>
      <c r="AS63" s="55" t="n"/>
      <c r="AT63" s="55" t="n"/>
      <c r="AU63" s="55" t="n"/>
      <c r="AV63" s="55" t="n"/>
      <c r="AW63" s="55" t="n"/>
      <c r="AX63" s="55" t="n"/>
      <c r="AY63" s="55" t="n"/>
      <c r="AZ63" s="55" t="n"/>
      <c r="BA63" s="55" t="n"/>
      <c r="BB63" s="55" t="n"/>
      <c r="BC63" s="55" t="n"/>
    </row>
    <row r="64">
      <c r="A64" s="55" t="n"/>
      <c r="B64" s="483" t="n"/>
      <c r="C64" s="55" t="n"/>
      <c r="D64" s="55" t="n"/>
      <c r="E64" s="55" t="n"/>
      <c r="F64" s="55" t="n"/>
      <c r="G64" s="69" t="n"/>
      <c r="H64" s="69" t="n"/>
      <c r="I64" s="55" t="n"/>
      <c r="J64" s="55" t="n"/>
      <c r="K64" s="55" t="n"/>
      <c r="L64" s="55">
        <f>J64-K64</f>
        <v/>
      </c>
      <c r="M64" s="55" t="n"/>
      <c r="N64" s="55">
        <f>P64+Q64+R64+S64</f>
        <v/>
      </c>
      <c r="O64" s="57">
        <f>Q64+V64+Y64+AB64+AE64+AH64+AK64+AN64+AQ64+AT64+AW64+AZ64+BC64</f>
        <v/>
      </c>
      <c r="P64" s="58" t="n"/>
      <c r="Q64" s="59">
        <f>L64-S64-R64-P64</f>
        <v/>
      </c>
      <c r="R64" s="60" t="n"/>
      <c r="S64" s="61" t="n"/>
      <c r="T64" s="55" t="n"/>
      <c r="U64" s="55" t="n"/>
      <c r="V64" s="55" t="n"/>
      <c r="W64" s="55" t="n"/>
      <c r="X64" s="55" t="n"/>
      <c r="Y64" s="55" t="n"/>
      <c r="Z64" s="55" t="n"/>
      <c r="AA64" s="55" t="n"/>
      <c r="AB64" s="55" t="n"/>
      <c r="AC64" s="55" t="n"/>
      <c r="AD64" s="55" t="n"/>
      <c r="AE64" s="55" t="n"/>
      <c r="AF64" s="55" t="n"/>
      <c r="AG64" s="55" t="n"/>
      <c r="AH64" s="55" t="n"/>
      <c r="AI64" s="55" t="n"/>
      <c r="AJ64" s="55" t="n"/>
      <c r="AK64" s="55" t="n"/>
      <c r="AL64" s="55" t="n"/>
      <c r="AM64" s="55" t="n"/>
      <c r="AN64" s="55" t="n"/>
      <c r="AO64" s="55" t="n"/>
      <c r="AP64" s="55" t="n"/>
      <c r="AQ64" s="55" t="n"/>
      <c r="AR64" s="55" t="n"/>
      <c r="AS64" s="55" t="n"/>
      <c r="AT64" s="55" t="n"/>
      <c r="AU64" s="55" t="n"/>
      <c r="AV64" s="55" t="n"/>
      <c r="AW64" s="55" t="n"/>
      <c r="AX64" s="55" t="n"/>
      <c r="AY64" s="55" t="n"/>
      <c r="AZ64" s="55" t="n"/>
      <c r="BA64" s="55" t="n"/>
      <c r="BB64" s="55" t="n"/>
      <c r="BC64" s="55" t="n"/>
    </row>
    <row r="65">
      <c r="A65" s="55" t="n"/>
      <c r="B65" s="483" t="n"/>
      <c r="C65" s="55" t="n"/>
      <c r="D65" s="55" t="n"/>
      <c r="E65" s="55" t="n"/>
      <c r="F65" s="55" t="n"/>
      <c r="G65" s="69" t="n"/>
      <c r="H65" s="69" t="n"/>
      <c r="I65" s="55" t="n"/>
      <c r="J65" s="55" t="n"/>
      <c r="K65" s="55" t="n"/>
      <c r="L65" s="55">
        <f>J65-K65</f>
        <v/>
      </c>
      <c r="M65" s="55" t="n"/>
      <c r="N65" s="55">
        <f>P65+Q65+R65+S65</f>
        <v/>
      </c>
      <c r="O65" s="57">
        <f>Q65+V65+Y65+AB65+AE65+AH65+AK65+AN65+AQ65+AT65+AW65+AZ65+BC65</f>
        <v/>
      </c>
      <c r="P65" s="58" t="n"/>
      <c r="Q65" s="59">
        <f>L65-S65-R65-P65</f>
        <v/>
      </c>
      <c r="R65" s="60" t="n"/>
      <c r="S65" s="61" t="n"/>
      <c r="T65" s="55" t="n"/>
      <c r="U65" s="55" t="n"/>
      <c r="V65" s="55" t="n"/>
      <c r="W65" s="55" t="n"/>
      <c r="X65" s="55" t="n"/>
      <c r="Y65" s="55" t="n"/>
      <c r="Z65" s="55" t="n"/>
      <c r="AA65" s="55" t="n"/>
      <c r="AB65" s="55" t="n"/>
      <c r="AC65" s="55" t="n"/>
      <c r="AD65" s="55" t="n"/>
      <c r="AE65" s="55" t="n"/>
      <c r="AF65" s="55" t="n"/>
      <c r="AG65" s="55" t="n"/>
      <c r="AH65" s="55" t="n"/>
      <c r="AI65" s="55" t="n"/>
      <c r="AJ65" s="55" t="n"/>
      <c r="AK65" s="55" t="n"/>
      <c r="AL65" s="55" t="n"/>
      <c r="AM65" s="55" t="n"/>
      <c r="AN65" s="55" t="n"/>
      <c r="AO65" s="55" t="n"/>
      <c r="AP65" s="55" t="n"/>
      <c r="AQ65" s="55" t="n"/>
      <c r="AR65" s="55" t="n"/>
      <c r="AS65" s="55" t="n"/>
      <c r="AT65" s="55" t="n"/>
      <c r="AU65" s="55" t="n"/>
      <c r="AV65" s="55" t="n"/>
      <c r="AW65" s="55" t="n"/>
      <c r="AX65" s="55" t="n"/>
      <c r="AY65" s="55" t="n"/>
      <c r="AZ65" s="55" t="n"/>
      <c r="BA65" s="55" t="n"/>
      <c r="BB65" s="55" t="n"/>
      <c r="BC65" s="55" t="n"/>
    </row>
    <row r="66">
      <c r="A66" s="55" t="n"/>
      <c r="B66" s="483" t="n"/>
      <c r="C66" s="55" t="n"/>
      <c r="D66" s="55" t="n"/>
      <c r="E66" s="55" t="n"/>
      <c r="F66" s="55" t="n"/>
      <c r="G66" s="69" t="n"/>
      <c r="H66" s="69" t="n"/>
      <c r="I66" s="55" t="n"/>
      <c r="J66" s="55" t="n"/>
      <c r="K66" s="55" t="n"/>
      <c r="L66" s="55">
        <f>J66-K66</f>
        <v/>
      </c>
      <c r="M66" s="55" t="n"/>
      <c r="N66" s="55">
        <f>P66+Q66+R66+S66</f>
        <v/>
      </c>
      <c r="O66" s="57">
        <f>Q66+V66+Y66+AB66+AE66+AH66+AK66+AN66+AQ66+AT66+AW66+AZ66+BC66</f>
        <v/>
      </c>
      <c r="P66" s="58" t="n"/>
      <c r="Q66" s="59">
        <f>L66-S66-R66-P66</f>
        <v/>
      </c>
      <c r="R66" s="60" t="n"/>
      <c r="S66" s="61" t="n"/>
      <c r="T66" s="55" t="n"/>
      <c r="U66" s="55" t="n"/>
      <c r="V66" s="55" t="n"/>
      <c r="W66" s="55" t="n"/>
      <c r="X66" s="55" t="n"/>
      <c r="Y66" s="55" t="n"/>
      <c r="Z66" s="55" t="n"/>
      <c r="AA66" s="55" t="n"/>
      <c r="AB66" s="55" t="n"/>
      <c r="AC66" s="55" t="n"/>
      <c r="AD66" s="55" t="n"/>
      <c r="AE66" s="55" t="n"/>
      <c r="AF66" s="55" t="n"/>
      <c r="AG66" s="55" t="n"/>
      <c r="AH66" s="55" t="n"/>
      <c r="AI66" s="55" t="n"/>
      <c r="AJ66" s="55" t="n"/>
      <c r="AK66" s="55" t="n"/>
      <c r="AL66" s="55" t="n"/>
      <c r="AM66" s="55" t="n"/>
      <c r="AN66" s="55" t="n"/>
      <c r="AO66" s="55" t="n"/>
      <c r="AP66" s="55" t="n"/>
      <c r="AQ66" s="55" t="n"/>
      <c r="AR66" s="55" t="n"/>
      <c r="AS66" s="55" t="n"/>
      <c r="AT66" s="55" t="n"/>
      <c r="AU66" s="55" t="n"/>
      <c r="AV66" s="55" t="n"/>
      <c r="AW66" s="55" t="n"/>
      <c r="AX66" s="55" t="n"/>
      <c r="AY66" s="55" t="n"/>
      <c r="AZ66" s="55" t="n"/>
      <c r="BA66" s="55" t="n"/>
      <c r="BB66" s="55" t="n"/>
      <c r="BC66" s="55" t="n"/>
    </row>
    <row r="67">
      <c r="A67" s="55" t="n"/>
      <c r="B67" s="483" t="n"/>
      <c r="C67" s="55" t="n"/>
      <c r="D67" s="55" t="n"/>
      <c r="E67" s="55" t="n"/>
      <c r="F67" s="55" t="n"/>
      <c r="G67" s="69" t="n"/>
      <c r="H67" s="69" t="n"/>
      <c r="I67" s="55" t="n"/>
      <c r="J67" s="55" t="n"/>
      <c r="K67" s="55" t="n"/>
      <c r="L67" s="55">
        <f>J67-K67</f>
        <v/>
      </c>
      <c r="M67" s="55" t="n"/>
      <c r="N67" s="55">
        <f>P67+Q67+R67+S67</f>
        <v/>
      </c>
      <c r="O67" s="57">
        <f>Q67+V67+Y67+AB67+AE67+AH67+AK67+AN67+AQ67+AT67+AW67+AZ67+BC67</f>
        <v/>
      </c>
      <c r="P67" s="58" t="n"/>
      <c r="Q67" s="59">
        <f>L67-S67-R67-P67</f>
        <v/>
      </c>
      <c r="R67" s="60" t="n"/>
      <c r="S67" s="61" t="n"/>
      <c r="T67" s="55" t="n"/>
      <c r="U67" s="55" t="n"/>
      <c r="V67" s="55" t="n"/>
      <c r="W67" s="55" t="n"/>
      <c r="X67" s="55" t="n"/>
      <c r="Y67" s="55" t="n"/>
      <c r="Z67" s="55" t="n"/>
      <c r="AA67" s="55" t="n"/>
      <c r="AB67" s="55" t="n"/>
      <c r="AC67" s="55" t="n"/>
      <c r="AD67" s="55" t="n"/>
      <c r="AE67" s="55" t="n"/>
      <c r="AF67" s="55" t="n"/>
      <c r="AG67" s="55" t="n"/>
      <c r="AH67" s="55" t="n"/>
      <c r="AI67" s="55" t="n"/>
      <c r="AJ67" s="55" t="n"/>
      <c r="AK67" s="55" t="n"/>
      <c r="AL67" s="55" t="n"/>
      <c r="AM67" s="55" t="n"/>
      <c r="AN67" s="55" t="n"/>
      <c r="AO67" s="55" t="n"/>
      <c r="AP67" s="55" t="n"/>
      <c r="AQ67" s="55" t="n"/>
      <c r="AR67" s="55" t="n"/>
      <c r="AS67" s="55" t="n"/>
      <c r="AT67" s="55" t="n"/>
      <c r="AU67" s="55" t="n"/>
      <c r="AV67" s="55" t="n"/>
      <c r="AW67" s="55" t="n"/>
      <c r="AX67" s="55" t="n"/>
      <c r="AY67" s="55" t="n"/>
      <c r="AZ67" s="55" t="n"/>
      <c r="BA67" s="55" t="n"/>
      <c r="BB67" s="55" t="n"/>
      <c r="BC67" s="55" t="n"/>
    </row>
    <row r="68">
      <c r="A68" s="55" t="n"/>
      <c r="B68" s="483" t="n"/>
      <c r="C68" s="55" t="n"/>
      <c r="D68" s="55" t="n"/>
      <c r="E68" s="55" t="n"/>
      <c r="F68" s="55" t="n"/>
      <c r="G68" s="69" t="n"/>
      <c r="H68" s="69" t="n"/>
      <c r="I68" s="55" t="n"/>
      <c r="J68" s="55" t="n"/>
      <c r="K68" s="55" t="n"/>
      <c r="L68" s="55">
        <f>J68-K68</f>
        <v/>
      </c>
      <c r="M68" s="55" t="n"/>
      <c r="N68" s="55">
        <f>P68+Q68+R68+S68</f>
        <v/>
      </c>
      <c r="O68" s="57">
        <f>Q68+V68+Y68+AB68+AE68+AH68+AK68+AN68+AQ68+AT68+AW68+AZ68+BC68</f>
        <v/>
      </c>
      <c r="P68" s="58" t="n"/>
      <c r="Q68" s="59">
        <f>L68-S68-R68-P68</f>
        <v/>
      </c>
      <c r="R68" s="60" t="n"/>
      <c r="S68" s="61" t="n"/>
      <c r="T68" s="55" t="n"/>
      <c r="U68" s="55" t="n"/>
      <c r="V68" s="55" t="n"/>
      <c r="W68" s="55" t="n"/>
      <c r="X68" s="55" t="n"/>
      <c r="Y68" s="55" t="n"/>
      <c r="Z68" s="55" t="n"/>
      <c r="AA68" s="55" t="n"/>
      <c r="AB68" s="55" t="n"/>
      <c r="AC68" s="55" t="n"/>
      <c r="AD68" s="55" t="n"/>
      <c r="AE68" s="55" t="n"/>
      <c r="AF68" s="55" t="n"/>
      <c r="AG68" s="55" t="n"/>
      <c r="AH68" s="55" t="n"/>
      <c r="AI68" s="55" t="n"/>
      <c r="AJ68" s="55" t="n"/>
      <c r="AK68" s="55" t="n"/>
      <c r="AL68" s="55" t="n"/>
      <c r="AM68" s="55" t="n"/>
      <c r="AN68" s="55" t="n"/>
      <c r="AO68" s="55" t="n"/>
      <c r="AP68" s="55" t="n"/>
      <c r="AQ68" s="55" t="n"/>
      <c r="AR68" s="55" t="n"/>
      <c r="AS68" s="55" t="n"/>
      <c r="AT68" s="55" t="n"/>
      <c r="AU68" s="55" t="n"/>
      <c r="AV68" s="55" t="n"/>
      <c r="AW68" s="55" t="n"/>
      <c r="AX68" s="55" t="n"/>
      <c r="AY68" s="55" t="n"/>
      <c r="AZ68" s="55" t="n"/>
      <c r="BA68" s="55" t="n"/>
      <c r="BB68" s="55" t="n"/>
      <c r="BC68" s="55" t="n"/>
    </row>
    <row r="69">
      <c r="A69" s="55" t="n"/>
      <c r="B69" s="483" t="n"/>
      <c r="C69" s="55" t="n"/>
      <c r="D69" s="55" t="n"/>
      <c r="E69" s="55" t="n"/>
      <c r="F69" s="55" t="n"/>
      <c r="G69" s="69" t="n"/>
      <c r="H69" s="69" t="n"/>
      <c r="I69" s="55" t="n"/>
      <c r="J69" s="55" t="n"/>
      <c r="K69" s="55" t="n"/>
      <c r="L69" s="55">
        <f>J69-K69</f>
        <v/>
      </c>
      <c r="M69" s="55" t="n"/>
      <c r="N69" s="55">
        <f>P69+Q69+R69+S69</f>
        <v/>
      </c>
      <c r="O69" s="57">
        <f>Q69+V69+Y69+AB69+AE69+AH69+AK69+AN69+AQ69+AT69+AW69+AZ69+BC69</f>
        <v/>
      </c>
      <c r="P69" s="58" t="n"/>
      <c r="Q69" s="59">
        <f>L69-S69-R69-P69</f>
        <v/>
      </c>
      <c r="R69" s="60" t="n"/>
      <c r="S69" s="61" t="n"/>
      <c r="T69" s="55" t="n"/>
      <c r="U69" s="55" t="n"/>
      <c r="V69" s="55" t="n"/>
      <c r="W69" s="55" t="n"/>
      <c r="X69" s="55" t="n"/>
      <c r="Y69" s="55" t="n"/>
      <c r="Z69" s="55" t="n"/>
      <c r="AA69" s="55" t="n"/>
      <c r="AB69" s="55" t="n"/>
      <c r="AC69" s="55" t="n"/>
      <c r="AD69" s="55" t="n"/>
      <c r="AE69" s="55" t="n"/>
      <c r="AF69" s="55" t="n"/>
      <c r="AG69" s="55" t="n"/>
      <c r="AH69" s="55" t="n"/>
      <c r="AI69" s="55" t="n"/>
      <c r="AJ69" s="55" t="n"/>
      <c r="AK69" s="55" t="n"/>
      <c r="AL69" s="55" t="n"/>
      <c r="AM69" s="55" t="n"/>
      <c r="AN69" s="55" t="n"/>
      <c r="AO69" s="55" t="n"/>
      <c r="AP69" s="55" t="n"/>
      <c r="AQ69" s="55" t="n"/>
      <c r="AR69" s="55" t="n"/>
      <c r="AS69" s="55" t="n"/>
      <c r="AT69" s="55" t="n"/>
      <c r="AU69" s="55" t="n"/>
      <c r="AV69" s="55" t="n"/>
      <c r="AW69" s="55" t="n"/>
      <c r="AX69" s="55" t="n"/>
      <c r="AY69" s="55" t="n"/>
      <c r="AZ69" s="55" t="n"/>
      <c r="BA69" s="55" t="n"/>
      <c r="BB69" s="55" t="n"/>
      <c r="BC69" s="55" t="n"/>
    </row>
    <row r="70">
      <c r="A70" s="55" t="n"/>
      <c r="B70" s="483" t="n"/>
      <c r="C70" s="55" t="n"/>
      <c r="D70" s="55" t="n"/>
      <c r="E70" s="55" t="n"/>
      <c r="F70" s="55" t="n"/>
      <c r="G70" s="69" t="n"/>
      <c r="H70" s="69" t="n"/>
      <c r="I70" s="55" t="n"/>
      <c r="J70" s="55" t="n"/>
      <c r="K70" s="55" t="n"/>
      <c r="L70" s="55">
        <f>J70-K70</f>
        <v/>
      </c>
      <c r="M70" s="55" t="n"/>
      <c r="N70" s="55">
        <f>P70+Q70+R70+S70</f>
        <v/>
      </c>
      <c r="O70" s="57">
        <f>Q70+V70+Y70+AB70+AE70+AH70+AK70+AN70+AQ70+AT70+AW70+AZ70+BC70</f>
        <v/>
      </c>
      <c r="P70" s="58" t="n"/>
      <c r="Q70" s="59">
        <f>L70-S70-R70-P70</f>
        <v/>
      </c>
      <c r="R70" s="60" t="n"/>
      <c r="S70" s="61" t="n"/>
      <c r="T70" s="55" t="n"/>
      <c r="U70" s="55" t="n"/>
      <c r="V70" s="55" t="n"/>
      <c r="W70" s="55" t="n"/>
      <c r="X70" s="55" t="n"/>
      <c r="Y70" s="55" t="n"/>
      <c r="Z70" s="55" t="n"/>
      <c r="AA70" s="55" t="n"/>
      <c r="AB70" s="55" t="n"/>
      <c r="AC70" s="55" t="n"/>
      <c r="AD70" s="55" t="n"/>
      <c r="AE70" s="55" t="n"/>
      <c r="AF70" s="55" t="n"/>
      <c r="AG70" s="55" t="n"/>
      <c r="AH70" s="55" t="n"/>
      <c r="AI70" s="55" t="n"/>
      <c r="AJ70" s="55" t="n"/>
      <c r="AK70" s="55" t="n"/>
      <c r="AL70" s="55" t="n"/>
      <c r="AM70" s="55" t="n"/>
      <c r="AN70" s="55" t="n"/>
      <c r="AO70" s="55" t="n"/>
      <c r="AP70" s="55" t="n"/>
      <c r="AQ70" s="55" t="n"/>
      <c r="AR70" s="55" t="n"/>
      <c r="AS70" s="55" t="n"/>
      <c r="AT70" s="55" t="n"/>
      <c r="AU70" s="55" t="n"/>
      <c r="AV70" s="55" t="n"/>
      <c r="AW70" s="55" t="n"/>
      <c r="AX70" s="55" t="n"/>
      <c r="AY70" s="55" t="n"/>
      <c r="AZ70" s="55" t="n"/>
      <c r="BA70" s="55" t="n"/>
      <c r="BB70" s="55" t="n"/>
      <c r="BC70" s="55" t="n"/>
    </row>
    <row r="71">
      <c r="A71" s="55" t="n"/>
      <c r="B71" s="483" t="n"/>
      <c r="C71" s="55" t="n"/>
      <c r="D71" s="55" t="n"/>
      <c r="E71" s="55" t="n"/>
      <c r="F71" s="55" t="n"/>
      <c r="G71" s="69" t="n"/>
      <c r="H71" s="69" t="n"/>
      <c r="I71" s="55" t="n"/>
      <c r="J71" s="55" t="n"/>
      <c r="K71" s="55" t="n"/>
      <c r="L71" s="55">
        <f>J71-K71</f>
        <v/>
      </c>
      <c r="M71" s="55" t="n"/>
      <c r="N71" s="55">
        <f>P71+Q71+R71+S71</f>
        <v/>
      </c>
      <c r="O71" s="57">
        <f>Q71+V71+Y71+AB71+AE71+AH71+AK71+AN71+AQ71+AT71+AW71+AZ71+BC71</f>
        <v/>
      </c>
      <c r="P71" s="58" t="n"/>
      <c r="Q71" s="59">
        <f>L71-S71-R71-P71</f>
        <v/>
      </c>
      <c r="R71" s="60" t="n"/>
      <c r="S71" s="61" t="n"/>
      <c r="T71" s="55" t="n"/>
      <c r="U71" s="55" t="n"/>
      <c r="V71" s="55" t="n"/>
      <c r="W71" s="55" t="n"/>
      <c r="X71" s="55" t="n"/>
      <c r="Y71" s="55" t="n"/>
      <c r="Z71" s="55" t="n"/>
      <c r="AA71" s="55" t="n"/>
      <c r="AB71" s="55" t="n"/>
      <c r="AC71" s="55" t="n"/>
      <c r="AD71" s="55" t="n"/>
      <c r="AE71" s="55" t="n"/>
      <c r="AF71" s="55" t="n"/>
      <c r="AG71" s="55" t="n"/>
      <c r="AH71" s="55" t="n"/>
      <c r="AI71" s="55" t="n"/>
      <c r="AJ71" s="55" t="n"/>
      <c r="AK71" s="55" t="n"/>
      <c r="AL71" s="55" t="n"/>
      <c r="AM71" s="55" t="n"/>
      <c r="AN71" s="55" t="n"/>
      <c r="AO71" s="55" t="n"/>
      <c r="AP71" s="55" t="n"/>
      <c r="AQ71" s="55" t="n"/>
      <c r="AR71" s="55" t="n"/>
      <c r="AS71" s="55" t="n"/>
      <c r="AT71" s="55" t="n"/>
      <c r="AU71" s="55" t="n"/>
      <c r="AV71" s="55" t="n"/>
      <c r="AW71" s="55" t="n"/>
      <c r="AX71" s="55" t="n"/>
      <c r="AY71" s="55" t="n"/>
      <c r="AZ71" s="55" t="n"/>
      <c r="BA71" s="55" t="n"/>
      <c r="BB71" s="55" t="n"/>
      <c r="BC71" s="55" t="n"/>
    </row>
    <row r="72">
      <c r="A72" s="55" t="n"/>
      <c r="B72" s="483" t="n"/>
      <c r="C72" s="55" t="n"/>
      <c r="D72" s="55" t="n"/>
      <c r="E72" s="55" t="n"/>
      <c r="F72" s="55" t="n"/>
      <c r="G72" s="69" t="n"/>
      <c r="H72" s="69" t="n"/>
      <c r="I72" s="55" t="n"/>
      <c r="J72" s="55" t="n"/>
      <c r="K72" s="55" t="n"/>
      <c r="L72" s="55">
        <f>J72-K72</f>
        <v/>
      </c>
      <c r="M72" s="55" t="n"/>
      <c r="N72" s="55">
        <f>P72+Q72+R72+S72</f>
        <v/>
      </c>
      <c r="O72" s="57">
        <f>Q72+V72+Y72+AB72+AE72+AH72+AK72+AN72+AQ72+AT72+AW72+AZ72+BC72</f>
        <v/>
      </c>
      <c r="P72" s="58" t="n"/>
      <c r="Q72" s="59">
        <f>L72-S72-R72-P72</f>
        <v/>
      </c>
      <c r="R72" s="60" t="n"/>
      <c r="S72" s="61" t="n"/>
      <c r="T72" s="55" t="n"/>
      <c r="U72" s="55" t="n"/>
      <c r="V72" s="55" t="n"/>
      <c r="W72" s="55" t="n"/>
      <c r="X72" s="55" t="n"/>
      <c r="Y72" s="55" t="n"/>
      <c r="Z72" s="55" t="n"/>
      <c r="AA72" s="55" t="n"/>
      <c r="AB72" s="55" t="n"/>
      <c r="AC72" s="55" t="n"/>
      <c r="AD72" s="55" t="n"/>
      <c r="AE72" s="55" t="n"/>
      <c r="AF72" s="55" t="n"/>
      <c r="AG72" s="55" t="n"/>
      <c r="AH72" s="55" t="n"/>
      <c r="AI72" s="55" t="n"/>
      <c r="AJ72" s="55" t="n"/>
      <c r="AK72" s="55" t="n"/>
      <c r="AL72" s="55" t="n"/>
      <c r="AM72" s="55" t="n"/>
      <c r="AN72" s="55" t="n"/>
      <c r="AO72" s="55" t="n"/>
      <c r="AP72" s="55" t="n"/>
      <c r="AQ72" s="55" t="n"/>
      <c r="AR72" s="55" t="n"/>
      <c r="AS72" s="55" t="n"/>
      <c r="AT72" s="55" t="n"/>
      <c r="AU72" s="55" t="n"/>
      <c r="AV72" s="55" t="n"/>
      <c r="AW72" s="55" t="n"/>
      <c r="AX72" s="55" t="n"/>
      <c r="AY72" s="55" t="n"/>
      <c r="AZ72" s="55" t="n"/>
      <c r="BA72" s="55" t="n"/>
      <c r="BB72" s="55" t="n"/>
      <c r="BC72" s="55" t="n"/>
    </row>
    <row r="73">
      <c r="A73" s="55" t="n"/>
      <c r="B73" s="483" t="n"/>
      <c r="C73" s="55" t="n"/>
      <c r="D73" s="55" t="n"/>
      <c r="E73" s="55" t="n"/>
      <c r="F73" s="55" t="n"/>
      <c r="G73" s="69" t="n"/>
      <c r="H73" s="69" t="n"/>
      <c r="I73" s="55" t="n"/>
      <c r="J73" s="55" t="n"/>
      <c r="K73" s="55" t="n"/>
      <c r="L73" s="55">
        <f>J73-K73</f>
        <v/>
      </c>
      <c r="M73" s="55" t="n"/>
      <c r="N73" s="55">
        <f>P73+Q73+R73+S73</f>
        <v/>
      </c>
      <c r="O73" s="57">
        <f>Q73+V73+Y73+AB73+AE73+AH73+AK73+AN73+AQ73+AT73+AW73+AZ73+BC73</f>
        <v/>
      </c>
      <c r="P73" s="58" t="n"/>
      <c r="Q73" s="59">
        <f>L73-S73-R73-P73</f>
        <v/>
      </c>
      <c r="R73" s="60" t="n"/>
      <c r="S73" s="61" t="n"/>
      <c r="T73" s="55" t="n"/>
      <c r="U73" s="55" t="n"/>
      <c r="V73" s="55" t="n"/>
      <c r="W73" s="55" t="n"/>
      <c r="X73" s="55" t="n"/>
      <c r="Y73" s="55" t="n"/>
      <c r="Z73" s="55" t="n"/>
      <c r="AA73" s="55" t="n"/>
      <c r="AB73" s="55" t="n"/>
      <c r="AC73" s="55" t="n"/>
      <c r="AD73" s="55" t="n"/>
      <c r="AE73" s="55" t="n"/>
      <c r="AF73" s="55" t="n"/>
      <c r="AG73" s="55" t="n"/>
      <c r="AH73" s="55" t="n"/>
      <c r="AI73" s="55" t="n"/>
      <c r="AJ73" s="55" t="n"/>
      <c r="AK73" s="55" t="n"/>
      <c r="AL73" s="55" t="n"/>
      <c r="AM73" s="55" t="n"/>
      <c r="AN73" s="55" t="n"/>
      <c r="AO73" s="55" t="n"/>
      <c r="AP73" s="55" t="n"/>
      <c r="AQ73" s="55" t="n"/>
      <c r="AR73" s="55" t="n"/>
      <c r="AS73" s="55" t="n"/>
      <c r="AT73" s="55" t="n"/>
      <c r="AU73" s="55" t="n"/>
      <c r="AV73" s="55" t="n"/>
      <c r="AW73" s="55" t="n"/>
      <c r="AX73" s="55" t="n"/>
      <c r="AY73" s="55" t="n"/>
      <c r="AZ73" s="55" t="n"/>
      <c r="BA73" s="55" t="n"/>
      <c r="BB73" s="55" t="n"/>
      <c r="BC73" s="55" t="n"/>
    </row>
    <row r="74">
      <c r="A74" s="55" t="n"/>
      <c r="B74" s="483" t="n"/>
      <c r="C74" s="55" t="n"/>
      <c r="D74" s="55" t="n"/>
      <c r="E74" s="55" t="n"/>
      <c r="F74" s="55" t="n"/>
      <c r="G74" s="69" t="n"/>
      <c r="H74" s="69" t="n"/>
      <c r="I74" s="55" t="n"/>
      <c r="J74" s="55" t="n"/>
      <c r="K74" s="55" t="n"/>
      <c r="L74" s="55">
        <f>J74-K74</f>
        <v/>
      </c>
      <c r="M74" s="55" t="n"/>
      <c r="N74" s="55">
        <f>P74+Q74+R74+S74</f>
        <v/>
      </c>
      <c r="O74" s="57">
        <f>Q74+V74+Y74+AB74+AE74+AH74+AK74+AN74+AQ74+AT74+AW74+AZ74+BC74</f>
        <v/>
      </c>
      <c r="P74" s="58" t="n"/>
      <c r="Q74" s="59">
        <f>L74-S74-R74-P74</f>
        <v/>
      </c>
      <c r="R74" s="60" t="n"/>
      <c r="S74" s="61" t="n"/>
      <c r="T74" s="55" t="n"/>
      <c r="U74" s="55" t="n"/>
      <c r="V74" s="55" t="n"/>
      <c r="W74" s="55" t="n"/>
      <c r="X74" s="55" t="n"/>
      <c r="Y74" s="55" t="n"/>
      <c r="Z74" s="55" t="n"/>
      <c r="AA74" s="55" t="n"/>
      <c r="AB74" s="55" t="n"/>
      <c r="AC74" s="55" t="n"/>
      <c r="AD74" s="55" t="n"/>
      <c r="AE74" s="55" t="n"/>
      <c r="AF74" s="55" t="n"/>
      <c r="AG74" s="55" t="n"/>
      <c r="AH74" s="55" t="n"/>
      <c r="AI74" s="55" t="n"/>
      <c r="AJ74" s="55" t="n"/>
      <c r="AK74" s="55" t="n"/>
      <c r="AL74" s="55" t="n"/>
      <c r="AM74" s="55" t="n"/>
      <c r="AN74" s="55" t="n"/>
      <c r="AO74" s="55" t="n"/>
      <c r="AP74" s="55" t="n"/>
      <c r="AQ74" s="55" t="n"/>
      <c r="AR74" s="55" t="n"/>
      <c r="AS74" s="55" t="n"/>
      <c r="AT74" s="55" t="n"/>
      <c r="AU74" s="55" t="n"/>
      <c r="AV74" s="55" t="n"/>
      <c r="AW74" s="55" t="n"/>
      <c r="AX74" s="55" t="n"/>
      <c r="AY74" s="55" t="n"/>
      <c r="AZ74" s="55" t="n"/>
      <c r="BA74" s="55" t="n"/>
      <c r="BB74" s="55" t="n"/>
      <c r="BC74" s="55" t="n"/>
    </row>
    <row r="75">
      <c r="A75" s="55" t="n"/>
      <c r="B75" s="483" t="n"/>
      <c r="C75" s="55" t="n"/>
      <c r="D75" s="55" t="n"/>
      <c r="E75" s="55" t="n"/>
      <c r="F75" s="55" t="n"/>
      <c r="G75" s="69" t="n"/>
      <c r="H75" s="69" t="n"/>
      <c r="I75" s="55" t="n"/>
      <c r="J75" s="55" t="n"/>
      <c r="K75" s="55" t="n"/>
      <c r="L75" s="55">
        <f>J75-K75</f>
        <v/>
      </c>
      <c r="M75" s="55" t="n"/>
      <c r="N75" s="55">
        <f>P75+Q75+R75+S75</f>
        <v/>
      </c>
      <c r="O75" s="57">
        <f>Q75+V75+Y75+AB75+AE75+AH75+AK75+AN75+AQ75+AT75+AW75+AZ75+BC75</f>
        <v/>
      </c>
      <c r="P75" s="58" t="n"/>
      <c r="Q75" s="59">
        <f>L75-S75-R75-P75</f>
        <v/>
      </c>
      <c r="R75" s="60" t="n"/>
      <c r="S75" s="61" t="n"/>
      <c r="T75" s="55" t="n"/>
      <c r="U75" s="55" t="n"/>
      <c r="V75" s="55" t="n"/>
      <c r="W75" s="55" t="n"/>
      <c r="X75" s="55" t="n"/>
      <c r="Y75" s="55" t="n"/>
      <c r="Z75" s="55" t="n"/>
      <c r="AA75" s="55" t="n"/>
      <c r="AB75" s="55" t="n"/>
      <c r="AC75" s="55" t="n"/>
      <c r="AD75" s="55" t="n"/>
      <c r="AE75" s="55" t="n"/>
      <c r="AF75" s="55" t="n"/>
      <c r="AG75" s="55" t="n"/>
      <c r="AH75" s="55" t="n"/>
      <c r="AI75" s="55" t="n"/>
      <c r="AJ75" s="55" t="n"/>
      <c r="AK75" s="55" t="n"/>
      <c r="AL75" s="55" t="n"/>
      <c r="AM75" s="55" t="n"/>
      <c r="AN75" s="55" t="n"/>
      <c r="AO75" s="55" t="n"/>
      <c r="AP75" s="55" t="n"/>
      <c r="AQ75" s="55" t="n"/>
      <c r="AR75" s="55" t="n"/>
      <c r="AS75" s="55" t="n"/>
      <c r="AT75" s="55" t="n"/>
      <c r="AU75" s="55" t="n"/>
      <c r="AV75" s="55" t="n"/>
      <c r="AW75" s="55" t="n"/>
      <c r="AX75" s="55" t="n"/>
      <c r="AY75" s="55" t="n"/>
      <c r="AZ75" s="55" t="n"/>
      <c r="BA75" s="55" t="n"/>
      <c r="BB75" s="55" t="n"/>
      <c r="BC75" s="55" t="n"/>
    </row>
    <row r="76">
      <c r="A76" s="55" t="n"/>
      <c r="B76" s="483" t="n"/>
      <c r="C76" s="55" t="n"/>
      <c r="D76" s="55" t="n"/>
      <c r="E76" s="55" t="n"/>
      <c r="F76" s="55" t="n"/>
      <c r="G76" s="69" t="n"/>
      <c r="H76" s="69" t="n"/>
      <c r="I76" s="55" t="n"/>
      <c r="J76" s="55" t="n"/>
      <c r="K76" s="55" t="n"/>
      <c r="L76" s="55">
        <f>J76-K76</f>
        <v/>
      </c>
      <c r="M76" s="55" t="n"/>
      <c r="N76" s="55">
        <f>P76+Q76+R76+S76</f>
        <v/>
      </c>
      <c r="O76" s="57">
        <f>Q76+V76+Y76+AB76+AE76+AH76+AK76+AN76+AQ76+AT76+AW76+AZ76+BC76</f>
        <v/>
      </c>
      <c r="P76" s="58" t="n"/>
      <c r="Q76" s="59">
        <f>L76-S76-R76-P76</f>
        <v/>
      </c>
      <c r="R76" s="60" t="n"/>
      <c r="S76" s="61" t="n"/>
      <c r="T76" s="55" t="n"/>
      <c r="U76" s="55" t="n"/>
      <c r="V76" s="55" t="n"/>
      <c r="W76" s="55" t="n"/>
      <c r="X76" s="55" t="n"/>
      <c r="Y76" s="55" t="n"/>
      <c r="Z76" s="55" t="n"/>
      <c r="AA76" s="55" t="n"/>
      <c r="AB76" s="55" t="n"/>
      <c r="AC76" s="55" t="n"/>
      <c r="AD76" s="55" t="n"/>
      <c r="AE76" s="55" t="n"/>
      <c r="AF76" s="55" t="n"/>
      <c r="AG76" s="55" t="n"/>
      <c r="AH76" s="55" t="n"/>
      <c r="AI76" s="55" t="n"/>
      <c r="AJ76" s="55" t="n"/>
      <c r="AK76" s="55" t="n"/>
      <c r="AL76" s="55" t="n"/>
      <c r="AM76" s="55" t="n"/>
      <c r="AN76" s="55" t="n"/>
      <c r="AO76" s="55" t="n"/>
      <c r="AP76" s="55" t="n"/>
      <c r="AQ76" s="55" t="n"/>
      <c r="AR76" s="55" t="n"/>
      <c r="AS76" s="55" t="n"/>
      <c r="AT76" s="55" t="n"/>
      <c r="AU76" s="55" t="n"/>
      <c r="AV76" s="55" t="n"/>
      <c r="AW76" s="55" t="n"/>
      <c r="AX76" s="55" t="n"/>
      <c r="AY76" s="55" t="n"/>
      <c r="AZ76" s="55" t="n"/>
      <c r="BA76" s="55" t="n"/>
      <c r="BB76" s="55" t="n"/>
      <c r="BC76" s="55" t="n"/>
    </row>
    <row r="77">
      <c r="A77" s="55" t="n"/>
      <c r="B77" s="483" t="n"/>
      <c r="C77" s="55" t="n"/>
      <c r="D77" s="55" t="n"/>
      <c r="E77" s="55" t="n"/>
      <c r="F77" s="55" t="n"/>
      <c r="G77" s="69" t="n"/>
      <c r="H77" s="69" t="n"/>
      <c r="I77" s="55" t="n"/>
      <c r="J77" s="55" t="n"/>
      <c r="K77" s="55" t="n"/>
      <c r="L77" s="55">
        <f>J77-K77</f>
        <v/>
      </c>
      <c r="M77" s="55" t="n"/>
      <c r="N77" s="55">
        <f>P77+Q77+R77+S77</f>
        <v/>
      </c>
      <c r="O77" s="57">
        <f>Q77+V77+Y77+AB77+AE77+AH77+AK77+AN77+AQ77+AT77+AW77+AZ77+BC77</f>
        <v/>
      </c>
      <c r="P77" s="58" t="n"/>
      <c r="Q77" s="59">
        <f>L77-S77-R77-P77</f>
        <v/>
      </c>
      <c r="R77" s="60" t="n"/>
      <c r="S77" s="61" t="n"/>
      <c r="T77" s="55" t="n"/>
      <c r="U77" s="55" t="n"/>
      <c r="V77" s="55" t="n"/>
      <c r="W77" s="55" t="n"/>
      <c r="X77" s="55" t="n"/>
      <c r="Y77" s="55" t="n"/>
      <c r="Z77" s="55" t="n"/>
      <c r="AA77" s="55" t="n"/>
      <c r="AB77" s="55" t="n"/>
      <c r="AC77" s="55" t="n"/>
      <c r="AD77" s="55" t="n"/>
      <c r="AE77" s="55" t="n"/>
      <c r="AF77" s="55" t="n"/>
      <c r="AG77" s="55" t="n"/>
      <c r="AH77" s="55" t="n"/>
      <c r="AI77" s="55" t="n"/>
      <c r="AJ77" s="55" t="n"/>
      <c r="AK77" s="55" t="n"/>
      <c r="AL77" s="55" t="n"/>
      <c r="AM77" s="55" t="n"/>
      <c r="AN77" s="55" t="n"/>
      <c r="AO77" s="55" t="n"/>
      <c r="AP77" s="55" t="n"/>
      <c r="AQ77" s="55" t="n"/>
      <c r="AR77" s="55" t="n"/>
      <c r="AS77" s="55" t="n"/>
      <c r="AT77" s="55" t="n"/>
      <c r="AU77" s="55" t="n"/>
      <c r="AV77" s="55" t="n"/>
      <c r="AW77" s="55" t="n"/>
      <c r="AX77" s="55" t="n"/>
      <c r="AY77" s="55" t="n"/>
      <c r="AZ77" s="55" t="n"/>
      <c r="BA77" s="55" t="n"/>
      <c r="BB77" s="55" t="n"/>
      <c r="BC77" s="55" t="n"/>
    </row>
    <row r="78">
      <c r="A78" s="55" t="n"/>
      <c r="B78" s="483" t="n"/>
      <c r="C78" s="55" t="n"/>
      <c r="D78" s="55" t="n"/>
      <c r="E78" s="55" t="n"/>
      <c r="F78" s="55" t="n"/>
      <c r="G78" s="69" t="n"/>
      <c r="H78" s="69" t="n"/>
      <c r="I78" s="55" t="n"/>
      <c r="J78" s="55" t="n"/>
      <c r="K78" s="55" t="n"/>
      <c r="L78" s="55">
        <f>J78-K78</f>
        <v/>
      </c>
      <c r="M78" s="55" t="n"/>
      <c r="N78" s="55">
        <f>P78+Q78+R78+S78</f>
        <v/>
      </c>
      <c r="O78" s="57">
        <f>Q78+V78+Y78+AB78+AE78+AH78+AK78+AN78+AQ78+AT78+AW78+AZ78+BC78</f>
        <v/>
      </c>
      <c r="P78" s="58" t="n"/>
      <c r="Q78" s="59">
        <f>L78-S78-R78-P78</f>
        <v/>
      </c>
      <c r="R78" s="60" t="n"/>
      <c r="S78" s="61" t="n"/>
      <c r="T78" s="55" t="n"/>
      <c r="U78" s="55" t="n"/>
      <c r="V78" s="55" t="n"/>
      <c r="W78" s="55" t="n"/>
      <c r="X78" s="55" t="n"/>
      <c r="Y78" s="55" t="n"/>
      <c r="Z78" s="55" t="n"/>
      <c r="AA78" s="55" t="n"/>
      <c r="AB78" s="55" t="n"/>
      <c r="AC78" s="55" t="n"/>
      <c r="AD78" s="55" t="n"/>
      <c r="AE78" s="55" t="n"/>
      <c r="AF78" s="55" t="n"/>
      <c r="AG78" s="55" t="n"/>
      <c r="AH78" s="55" t="n"/>
      <c r="AI78" s="55" t="n"/>
      <c r="AJ78" s="55" t="n"/>
      <c r="AK78" s="55" t="n"/>
      <c r="AL78" s="55" t="n"/>
      <c r="AM78" s="55" t="n"/>
      <c r="AN78" s="55" t="n"/>
      <c r="AO78" s="55" t="n"/>
      <c r="AP78" s="55" t="n"/>
      <c r="AQ78" s="55" t="n"/>
      <c r="AR78" s="55" t="n"/>
      <c r="AS78" s="55" t="n"/>
      <c r="AT78" s="55" t="n"/>
      <c r="AU78" s="55" t="n"/>
      <c r="AV78" s="55" t="n"/>
      <c r="AW78" s="55" t="n"/>
      <c r="AX78" s="55" t="n"/>
      <c r="AY78" s="55" t="n"/>
      <c r="AZ78" s="55" t="n"/>
      <c r="BA78" s="55" t="n"/>
      <c r="BB78" s="55" t="n"/>
      <c r="BC78" s="55" t="n"/>
    </row>
    <row r="79">
      <c r="A79" s="55" t="n"/>
      <c r="B79" s="483" t="n"/>
      <c r="C79" s="55" t="n"/>
      <c r="D79" s="55" t="n"/>
      <c r="E79" s="55" t="n"/>
      <c r="F79" s="55" t="n"/>
      <c r="G79" s="69" t="n"/>
      <c r="H79" s="69" t="n"/>
      <c r="I79" s="55" t="n"/>
      <c r="J79" s="55" t="n"/>
      <c r="K79" s="55" t="n"/>
      <c r="L79" s="55">
        <f>J79-K79</f>
        <v/>
      </c>
      <c r="M79" s="55" t="n"/>
      <c r="N79" s="55">
        <f>P79+Q79+R79+S79</f>
        <v/>
      </c>
      <c r="O79" s="57">
        <f>Q79+V79+Y79+AB79+AE79+AH79+AK79+AN79+AQ79+AT79+AW79+AZ79+BC79</f>
        <v/>
      </c>
      <c r="P79" s="58" t="n"/>
      <c r="Q79" s="59">
        <f>L79-S79-R79-P79</f>
        <v/>
      </c>
      <c r="R79" s="60" t="n"/>
      <c r="S79" s="61" t="n"/>
      <c r="T79" s="55" t="n"/>
      <c r="U79" s="55" t="n"/>
      <c r="V79" s="55" t="n"/>
      <c r="W79" s="55" t="n"/>
      <c r="X79" s="55" t="n"/>
      <c r="Y79" s="55" t="n"/>
      <c r="Z79" s="55" t="n"/>
      <c r="AA79" s="55" t="n"/>
      <c r="AB79" s="55" t="n"/>
      <c r="AC79" s="55" t="n"/>
      <c r="AD79" s="55" t="n"/>
      <c r="AE79" s="55" t="n"/>
      <c r="AF79" s="55" t="n"/>
      <c r="AG79" s="55" t="n"/>
      <c r="AH79" s="55" t="n"/>
      <c r="AI79" s="55" t="n"/>
      <c r="AJ79" s="55" t="n"/>
      <c r="AK79" s="55" t="n"/>
      <c r="AL79" s="55" t="n"/>
      <c r="AM79" s="55" t="n"/>
      <c r="AN79" s="55" t="n"/>
      <c r="AO79" s="55" t="n"/>
      <c r="AP79" s="55" t="n"/>
      <c r="AQ79" s="55" t="n"/>
      <c r="AR79" s="55" t="n"/>
      <c r="AS79" s="55" t="n"/>
      <c r="AT79" s="55" t="n"/>
      <c r="AU79" s="55" t="n"/>
      <c r="AV79" s="55" t="n"/>
      <c r="AW79" s="55" t="n"/>
      <c r="AX79" s="55" t="n"/>
      <c r="AY79" s="55" t="n"/>
      <c r="AZ79" s="55" t="n"/>
      <c r="BA79" s="55" t="n"/>
      <c r="BB79" s="55" t="n"/>
      <c r="BC79" s="55" t="n"/>
    </row>
    <row r="80">
      <c r="A80" s="55" t="n"/>
      <c r="B80" s="483" t="n"/>
      <c r="C80" s="55" t="n"/>
      <c r="D80" s="55" t="n"/>
      <c r="E80" s="55" t="n"/>
      <c r="F80" s="55" t="n"/>
      <c r="G80" s="69" t="n"/>
      <c r="H80" s="69" t="n"/>
      <c r="I80" s="55" t="n"/>
      <c r="J80" s="55" t="n"/>
      <c r="K80" s="55" t="n"/>
      <c r="L80" s="55">
        <f>J80-K80</f>
        <v/>
      </c>
      <c r="M80" s="55" t="n"/>
      <c r="N80" s="55">
        <f>P80+Q80+R80+S80</f>
        <v/>
      </c>
      <c r="O80" s="57">
        <f>Q80+V80+Y80+AB80+AE80+AH80+AK80+AN80+AQ80+AT80+AW80+AZ80+BC80</f>
        <v/>
      </c>
      <c r="P80" s="58" t="n"/>
      <c r="Q80" s="59">
        <f>L80-S80-R80-P80</f>
        <v/>
      </c>
      <c r="R80" s="60" t="n"/>
      <c r="S80" s="61" t="n"/>
      <c r="T80" s="55" t="n"/>
      <c r="U80" s="55" t="n"/>
      <c r="V80" s="55" t="n"/>
      <c r="W80" s="55" t="n"/>
      <c r="X80" s="55" t="n"/>
      <c r="Y80" s="55" t="n"/>
      <c r="Z80" s="55" t="n"/>
      <c r="AA80" s="55" t="n"/>
      <c r="AB80" s="55" t="n"/>
      <c r="AC80" s="55" t="n"/>
      <c r="AD80" s="55" t="n"/>
      <c r="AE80" s="55" t="n"/>
      <c r="AF80" s="55" t="n"/>
      <c r="AG80" s="55" t="n"/>
      <c r="AH80" s="55" t="n"/>
      <c r="AI80" s="55" t="n"/>
      <c r="AJ80" s="55" t="n"/>
      <c r="AK80" s="55" t="n"/>
      <c r="AL80" s="55" t="n"/>
      <c r="AM80" s="55" t="n"/>
      <c r="AN80" s="55" t="n"/>
      <c r="AO80" s="55" t="n"/>
      <c r="AP80" s="55" t="n"/>
      <c r="AQ80" s="55" t="n"/>
      <c r="AR80" s="55" t="n"/>
      <c r="AS80" s="55" t="n"/>
      <c r="AT80" s="55" t="n"/>
      <c r="AU80" s="55" t="n"/>
      <c r="AV80" s="55" t="n"/>
      <c r="AW80" s="55" t="n"/>
      <c r="AX80" s="55" t="n"/>
      <c r="AY80" s="55" t="n"/>
      <c r="AZ80" s="55" t="n"/>
      <c r="BA80" s="55" t="n"/>
      <c r="BB80" s="55" t="n"/>
      <c r="BC80" s="55" t="n"/>
    </row>
    <row r="81">
      <c r="A81" s="55" t="n"/>
      <c r="B81" s="483" t="n"/>
      <c r="C81" s="55" t="n"/>
      <c r="D81" s="55" t="n"/>
      <c r="E81" s="55" t="n"/>
      <c r="F81" s="55" t="n"/>
      <c r="G81" s="69" t="n"/>
      <c r="H81" s="69" t="n"/>
      <c r="I81" s="55" t="n"/>
      <c r="J81" s="55" t="n"/>
      <c r="K81" s="55" t="n"/>
      <c r="L81" s="55">
        <f>J81-K81</f>
        <v/>
      </c>
      <c r="M81" s="55" t="n"/>
      <c r="N81" s="55">
        <f>P81+Q81+R81+S81</f>
        <v/>
      </c>
      <c r="O81" s="57">
        <f>Q81+V81+Y81+AB81+AE81+AH81+AK81+AN81+AQ81+AT81+AW81+AZ81+BC81</f>
        <v/>
      </c>
      <c r="P81" s="58" t="n"/>
      <c r="Q81" s="59">
        <f>L81-S81-R81-P81</f>
        <v/>
      </c>
      <c r="R81" s="60" t="n"/>
      <c r="S81" s="61" t="n"/>
      <c r="T81" s="55" t="n"/>
      <c r="U81" s="55" t="n"/>
      <c r="V81" s="55" t="n"/>
      <c r="W81" s="55" t="n"/>
      <c r="X81" s="55" t="n"/>
      <c r="Y81" s="55" t="n"/>
      <c r="Z81" s="55" t="n"/>
      <c r="AA81" s="55" t="n"/>
      <c r="AB81" s="55" t="n"/>
      <c r="AC81" s="55" t="n"/>
      <c r="AD81" s="55" t="n"/>
      <c r="AE81" s="55" t="n"/>
      <c r="AF81" s="55" t="n"/>
      <c r="AG81" s="55" t="n"/>
      <c r="AH81" s="55" t="n"/>
      <c r="AI81" s="55" t="n"/>
      <c r="AJ81" s="55" t="n"/>
      <c r="AK81" s="55" t="n"/>
      <c r="AL81" s="55" t="n"/>
      <c r="AM81" s="55" t="n"/>
      <c r="AN81" s="55" t="n"/>
      <c r="AO81" s="55" t="n"/>
      <c r="AP81" s="55" t="n"/>
      <c r="AQ81" s="55" t="n"/>
      <c r="AR81" s="55" t="n"/>
      <c r="AS81" s="55" t="n"/>
      <c r="AT81" s="55" t="n"/>
      <c r="AU81" s="55" t="n"/>
      <c r="AV81" s="55" t="n"/>
      <c r="AW81" s="55" t="n"/>
      <c r="AX81" s="55" t="n"/>
      <c r="AY81" s="55" t="n"/>
      <c r="AZ81" s="55" t="n"/>
      <c r="BA81" s="55" t="n"/>
      <c r="BB81" s="55" t="n"/>
      <c r="BC81" s="55" t="n"/>
    </row>
    <row r="82">
      <c r="A82" s="55" t="n"/>
      <c r="B82" s="483" t="n"/>
      <c r="C82" s="55" t="n"/>
      <c r="D82" s="55" t="n"/>
      <c r="E82" s="55" t="n"/>
      <c r="F82" s="55" t="n"/>
      <c r="G82" s="69" t="n"/>
      <c r="H82" s="69" t="n"/>
      <c r="I82" s="55" t="n"/>
      <c r="J82" s="55" t="n"/>
      <c r="K82" s="55" t="n"/>
      <c r="L82" s="55">
        <f>J82-K82</f>
        <v/>
      </c>
      <c r="M82" s="55" t="n"/>
      <c r="N82" s="55">
        <f>P82+Q82+R82+S82</f>
        <v/>
      </c>
      <c r="O82" s="57">
        <f>Q82+V82+Y82+AB82+AE82+AH82+AK82+AN82+AQ82+AT82+AW82+AZ82+BC82</f>
        <v/>
      </c>
      <c r="P82" s="58" t="n"/>
      <c r="Q82" s="59">
        <f>L82-S82-R82-P82</f>
        <v/>
      </c>
      <c r="R82" s="60" t="n"/>
      <c r="S82" s="61" t="n"/>
      <c r="T82" s="55" t="n"/>
      <c r="U82" s="55" t="n"/>
      <c r="V82" s="55" t="n"/>
      <c r="W82" s="55" t="n"/>
      <c r="X82" s="55" t="n"/>
      <c r="Y82" s="55" t="n"/>
      <c r="Z82" s="55" t="n"/>
      <c r="AA82" s="55" t="n"/>
      <c r="AB82" s="55" t="n"/>
      <c r="AC82" s="55" t="n"/>
      <c r="AD82" s="55" t="n"/>
      <c r="AE82" s="55" t="n"/>
      <c r="AF82" s="55" t="n"/>
      <c r="AG82" s="55" t="n"/>
      <c r="AH82" s="55" t="n"/>
      <c r="AI82" s="55" t="n"/>
      <c r="AJ82" s="55" t="n"/>
      <c r="AK82" s="55" t="n"/>
      <c r="AL82" s="55" t="n"/>
      <c r="AM82" s="55" t="n"/>
      <c r="AN82" s="55" t="n"/>
      <c r="AO82" s="55" t="n"/>
      <c r="AP82" s="55" t="n"/>
      <c r="AQ82" s="55" t="n"/>
      <c r="AR82" s="55" t="n"/>
      <c r="AS82" s="55" t="n"/>
      <c r="AT82" s="55" t="n"/>
      <c r="AU82" s="55" t="n"/>
      <c r="AV82" s="55" t="n"/>
      <c r="AW82" s="55" t="n"/>
      <c r="AX82" s="55" t="n"/>
      <c r="AY82" s="55" t="n"/>
      <c r="AZ82" s="55" t="n"/>
      <c r="BA82" s="55" t="n"/>
      <c r="BB82" s="55" t="n"/>
      <c r="BC82" s="55" t="n"/>
    </row>
    <row r="83">
      <c r="A83" s="55" t="n"/>
      <c r="B83" s="483" t="n"/>
      <c r="C83" s="55" t="n"/>
      <c r="D83" s="55" t="n"/>
      <c r="E83" s="55" t="n"/>
      <c r="F83" s="55" t="n"/>
      <c r="G83" s="69" t="n"/>
      <c r="H83" s="69" t="n"/>
      <c r="I83" s="55" t="n"/>
      <c r="J83" s="55" t="n"/>
      <c r="K83" s="55" t="n"/>
      <c r="L83" s="55">
        <f>J83-K83</f>
        <v/>
      </c>
      <c r="M83" s="55" t="n"/>
      <c r="N83" s="55">
        <f>P83+Q83+R83+S83</f>
        <v/>
      </c>
      <c r="O83" s="57">
        <f>Q83+V83+Y83+AB83+AE83+AH83+AK83+AN83+AQ83+AT83+AW83+AZ83+BC83</f>
        <v/>
      </c>
      <c r="P83" s="58" t="n"/>
      <c r="Q83" s="59">
        <f>L83-S83-R83-P83</f>
        <v/>
      </c>
      <c r="R83" s="60" t="n"/>
      <c r="S83" s="61" t="n"/>
      <c r="T83" s="55" t="n"/>
      <c r="U83" s="55" t="n"/>
      <c r="V83" s="55" t="n"/>
      <c r="W83" s="55" t="n"/>
      <c r="X83" s="55" t="n"/>
      <c r="Y83" s="55" t="n"/>
      <c r="Z83" s="55" t="n"/>
      <c r="AA83" s="55" t="n"/>
      <c r="AB83" s="55" t="n"/>
      <c r="AC83" s="55" t="n"/>
      <c r="AD83" s="55" t="n"/>
      <c r="AE83" s="55" t="n"/>
      <c r="AF83" s="55" t="n"/>
      <c r="AG83" s="55" t="n"/>
      <c r="AH83" s="55" t="n"/>
      <c r="AI83" s="55" t="n"/>
      <c r="AJ83" s="55" t="n"/>
      <c r="AK83" s="55" t="n"/>
      <c r="AL83" s="55" t="n"/>
      <c r="AM83" s="55" t="n"/>
      <c r="AN83" s="55" t="n"/>
      <c r="AO83" s="55" t="n"/>
      <c r="AP83" s="55" t="n"/>
      <c r="AQ83" s="55" t="n"/>
      <c r="AR83" s="55" t="n"/>
      <c r="AS83" s="55" t="n"/>
      <c r="AT83" s="55" t="n"/>
      <c r="AU83" s="55" t="n"/>
      <c r="AV83" s="55" t="n"/>
      <c r="AW83" s="55" t="n"/>
      <c r="AX83" s="55" t="n"/>
      <c r="AY83" s="55" t="n"/>
      <c r="AZ83" s="55" t="n"/>
      <c r="BA83" s="55" t="n"/>
      <c r="BB83" s="55" t="n"/>
      <c r="BC83" s="55" t="n"/>
    </row>
    <row r="84">
      <c r="A84" s="55" t="n"/>
      <c r="B84" s="483" t="n"/>
      <c r="C84" s="55" t="n"/>
      <c r="D84" s="55" t="n"/>
      <c r="E84" s="55" t="n"/>
      <c r="F84" s="55" t="n"/>
      <c r="G84" s="69" t="n"/>
      <c r="H84" s="69" t="n"/>
      <c r="I84" s="55" t="n"/>
      <c r="J84" s="55" t="n"/>
      <c r="K84" s="55" t="n"/>
      <c r="L84" s="55">
        <f>J84-K84</f>
        <v/>
      </c>
      <c r="M84" s="55" t="n"/>
      <c r="N84" s="55">
        <f>P84+Q84+R84+S84</f>
        <v/>
      </c>
      <c r="O84" s="57">
        <f>Q84+V84+Y84+AB84+AE84+AH84+AK84+AN84+AQ84+AT84+AW84+AZ84+BC84</f>
        <v/>
      </c>
      <c r="P84" s="58" t="n"/>
      <c r="Q84" s="59">
        <f>L84-S84-R84-P84</f>
        <v/>
      </c>
      <c r="R84" s="60" t="n"/>
      <c r="S84" s="61" t="n"/>
      <c r="T84" s="55" t="n"/>
      <c r="U84" s="55" t="n"/>
      <c r="V84" s="55" t="n"/>
      <c r="W84" s="55" t="n"/>
      <c r="X84" s="55" t="n"/>
      <c r="Y84" s="55" t="n"/>
      <c r="Z84" s="55" t="n"/>
      <c r="AA84" s="55" t="n"/>
      <c r="AB84" s="55" t="n"/>
      <c r="AC84" s="55" t="n"/>
      <c r="AD84" s="55" t="n"/>
      <c r="AE84" s="55" t="n"/>
      <c r="AF84" s="55" t="n"/>
      <c r="AG84" s="55" t="n"/>
      <c r="AH84" s="55" t="n"/>
      <c r="AI84" s="55" t="n"/>
      <c r="AJ84" s="55" t="n"/>
      <c r="AK84" s="55" t="n"/>
      <c r="AL84" s="55" t="n"/>
      <c r="AM84" s="55" t="n"/>
      <c r="AN84" s="55" t="n"/>
      <c r="AO84" s="55" t="n"/>
      <c r="AP84" s="55" t="n"/>
      <c r="AQ84" s="55" t="n"/>
      <c r="AR84" s="55" t="n"/>
      <c r="AS84" s="55" t="n"/>
      <c r="AT84" s="55" t="n"/>
      <c r="AU84" s="55" t="n"/>
      <c r="AV84" s="55" t="n"/>
      <c r="AW84" s="55" t="n"/>
      <c r="AX84" s="55" t="n"/>
      <c r="AY84" s="55" t="n"/>
      <c r="AZ84" s="55" t="n"/>
      <c r="BA84" s="55" t="n"/>
      <c r="BB84" s="55" t="n"/>
      <c r="BC84" s="55" t="n"/>
    </row>
    <row r="85">
      <c r="A85" s="55" t="n"/>
      <c r="B85" s="483" t="n"/>
      <c r="C85" s="55" t="n"/>
      <c r="D85" s="55" t="n"/>
      <c r="E85" s="55" t="n"/>
      <c r="F85" s="55" t="n"/>
      <c r="G85" s="69" t="n"/>
      <c r="H85" s="69" t="n"/>
      <c r="I85" s="55" t="n"/>
      <c r="J85" s="55" t="n"/>
      <c r="K85" s="55" t="n"/>
      <c r="L85" s="55">
        <f>J85-K85</f>
        <v/>
      </c>
      <c r="M85" s="55" t="n"/>
      <c r="N85" s="55">
        <f>P85+Q85+R85+S85</f>
        <v/>
      </c>
      <c r="O85" s="57">
        <f>Q85+V85+Y85+AB85+AE85+AH85+AK85+AN85+AQ85+AT85+AW85+AZ85+BC85</f>
        <v/>
      </c>
      <c r="P85" s="58" t="n"/>
      <c r="Q85" s="59">
        <f>L85-S85-R85-P85</f>
        <v/>
      </c>
      <c r="R85" s="60" t="n"/>
      <c r="S85" s="61" t="n"/>
      <c r="T85" s="55" t="n"/>
      <c r="U85" s="55" t="n"/>
      <c r="V85" s="55" t="n"/>
      <c r="W85" s="55" t="n"/>
      <c r="X85" s="55" t="n"/>
      <c r="Y85" s="55" t="n"/>
      <c r="Z85" s="55" t="n"/>
      <c r="AA85" s="55" t="n"/>
      <c r="AB85" s="55" t="n"/>
      <c r="AC85" s="55" t="n"/>
      <c r="AD85" s="55" t="n"/>
      <c r="AE85" s="55" t="n"/>
      <c r="AF85" s="55" t="n"/>
      <c r="AG85" s="55" t="n"/>
      <c r="AH85" s="55" t="n"/>
      <c r="AI85" s="55" t="n"/>
      <c r="AJ85" s="55" t="n"/>
      <c r="AK85" s="55" t="n"/>
      <c r="AL85" s="55" t="n"/>
      <c r="AM85" s="55" t="n"/>
      <c r="AN85" s="55" t="n"/>
      <c r="AO85" s="55" t="n"/>
      <c r="AP85" s="55" t="n"/>
      <c r="AQ85" s="55" t="n"/>
      <c r="AR85" s="55" t="n"/>
      <c r="AS85" s="55" t="n"/>
      <c r="AT85" s="55" t="n"/>
      <c r="AU85" s="55" t="n"/>
      <c r="AV85" s="55" t="n"/>
      <c r="AW85" s="55" t="n"/>
      <c r="AX85" s="55" t="n"/>
      <c r="AY85" s="55" t="n"/>
      <c r="AZ85" s="55" t="n"/>
      <c r="BA85" s="55" t="n"/>
      <c r="BB85" s="55" t="n"/>
      <c r="BC85" s="55" t="n"/>
    </row>
    <row r="86">
      <c r="A86" s="55" t="n"/>
      <c r="B86" s="483" t="n"/>
      <c r="C86" s="55" t="n"/>
      <c r="D86" s="55" t="n"/>
      <c r="E86" s="55" t="n"/>
      <c r="F86" s="55" t="n"/>
      <c r="G86" s="69" t="n"/>
      <c r="H86" s="69" t="n"/>
      <c r="I86" s="55" t="n"/>
      <c r="J86" s="55" t="n"/>
      <c r="K86" s="55" t="n"/>
      <c r="L86" s="55">
        <f>J86-K86</f>
        <v/>
      </c>
      <c r="M86" s="55" t="n"/>
      <c r="N86" s="55">
        <f>P86+Q86+R86+S86</f>
        <v/>
      </c>
      <c r="O86" s="57">
        <f>Q86+V86+Y86+AB86+AE86+AH86+AK86+AN86+AQ86+AT86+AW86+AZ86+BC86</f>
        <v/>
      </c>
      <c r="P86" s="58" t="n"/>
      <c r="Q86" s="59">
        <f>L86-S86-R86-P86</f>
        <v/>
      </c>
      <c r="R86" s="60" t="n"/>
      <c r="S86" s="61" t="n"/>
      <c r="T86" s="55" t="n"/>
      <c r="U86" s="55" t="n"/>
      <c r="V86" s="55" t="n"/>
      <c r="W86" s="55" t="n"/>
      <c r="X86" s="55" t="n"/>
      <c r="Y86" s="55" t="n"/>
      <c r="Z86" s="55" t="n"/>
      <c r="AA86" s="55" t="n"/>
      <c r="AB86" s="55" t="n"/>
      <c r="AC86" s="55" t="n"/>
      <c r="AD86" s="55" t="n"/>
      <c r="AE86" s="55" t="n"/>
      <c r="AF86" s="55" t="n"/>
      <c r="AG86" s="55" t="n"/>
      <c r="AH86" s="55" t="n"/>
      <c r="AI86" s="55" t="n"/>
      <c r="AJ86" s="55" t="n"/>
      <c r="AK86" s="55" t="n"/>
      <c r="AL86" s="55" t="n"/>
      <c r="AM86" s="55" t="n"/>
      <c r="AN86" s="55" t="n"/>
      <c r="AO86" s="55" t="n"/>
      <c r="AP86" s="55" t="n"/>
      <c r="AQ86" s="55" t="n"/>
      <c r="AR86" s="55" t="n"/>
      <c r="AS86" s="55" t="n"/>
      <c r="AT86" s="55" t="n"/>
      <c r="AU86" s="55" t="n"/>
      <c r="AV86" s="55" t="n"/>
      <c r="AW86" s="55" t="n"/>
      <c r="AX86" s="55" t="n"/>
      <c r="AY86" s="55" t="n"/>
      <c r="AZ86" s="55" t="n"/>
      <c r="BA86" s="55" t="n"/>
      <c r="BB86" s="55" t="n"/>
      <c r="BC86" s="55" t="n"/>
    </row>
    <row r="87">
      <c r="A87" s="55" t="n"/>
      <c r="B87" s="483" t="n"/>
      <c r="C87" s="55" t="n"/>
      <c r="D87" s="55" t="n"/>
      <c r="E87" s="55" t="n"/>
      <c r="F87" s="55" t="n"/>
      <c r="G87" s="69" t="n"/>
      <c r="H87" s="69" t="n"/>
      <c r="I87" s="55" t="n"/>
      <c r="J87" s="55" t="n"/>
      <c r="K87" s="55" t="n"/>
      <c r="L87" s="55">
        <f>J87-K87</f>
        <v/>
      </c>
      <c r="M87" s="55" t="n"/>
      <c r="N87" s="55">
        <f>P87+Q87+R87+S87</f>
        <v/>
      </c>
      <c r="O87" s="57">
        <f>Q87+V87+Y87+AB87+AE87+AH87+AK87+AN87+AQ87+AT87+AW87+AZ87+BC87</f>
        <v/>
      </c>
      <c r="P87" s="58" t="n"/>
      <c r="Q87" s="59">
        <f>L87-S87-R87-P87</f>
        <v/>
      </c>
      <c r="R87" s="60" t="n"/>
      <c r="S87" s="61" t="n"/>
      <c r="T87" s="55" t="n"/>
      <c r="U87" s="55" t="n"/>
      <c r="V87" s="55" t="n"/>
      <c r="W87" s="55" t="n"/>
      <c r="X87" s="55" t="n"/>
      <c r="Y87" s="55" t="n"/>
      <c r="Z87" s="55" t="n"/>
      <c r="AA87" s="55" t="n"/>
      <c r="AB87" s="55" t="n"/>
      <c r="AC87" s="55" t="n"/>
      <c r="AD87" s="55" t="n"/>
      <c r="AE87" s="55" t="n"/>
      <c r="AF87" s="55" t="n"/>
      <c r="AG87" s="55" t="n"/>
      <c r="AH87" s="55" t="n"/>
      <c r="AI87" s="55" t="n"/>
      <c r="AJ87" s="55" t="n"/>
      <c r="AK87" s="55" t="n"/>
      <c r="AL87" s="55" t="n"/>
      <c r="AM87" s="55" t="n"/>
      <c r="AN87" s="55" t="n"/>
      <c r="AO87" s="55" t="n"/>
      <c r="AP87" s="55" t="n"/>
      <c r="AQ87" s="55" t="n"/>
      <c r="AR87" s="55" t="n"/>
      <c r="AS87" s="55" t="n"/>
      <c r="AT87" s="55" t="n"/>
      <c r="AU87" s="55" t="n"/>
      <c r="AV87" s="55" t="n"/>
      <c r="AW87" s="55" t="n"/>
      <c r="AX87" s="55" t="n"/>
      <c r="AY87" s="55" t="n"/>
      <c r="AZ87" s="55" t="n"/>
      <c r="BA87" s="55" t="n"/>
      <c r="BB87" s="55" t="n"/>
      <c r="BC87" s="55" t="n"/>
    </row>
    <row r="88">
      <c r="A88" s="55" t="n"/>
      <c r="B88" s="483" t="n"/>
      <c r="C88" s="55" t="n"/>
      <c r="D88" s="55" t="n"/>
      <c r="E88" s="55" t="n"/>
      <c r="F88" s="55" t="n"/>
      <c r="G88" s="69" t="n"/>
      <c r="H88" s="69" t="n"/>
      <c r="I88" s="55" t="n"/>
      <c r="J88" s="55" t="n"/>
      <c r="K88" s="55" t="n"/>
      <c r="L88" s="55">
        <f>J88-K88</f>
        <v/>
      </c>
      <c r="M88" s="55" t="n"/>
      <c r="N88" s="55">
        <f>P88+Q88+R88+S88</f>
        <v/>
      </c>
      <c r="O88" s="57">
        <f>Q88+V88+Y88+AB88+AE88+AH88+AK88+AN88+AQ88+AT88+AW88+AZ88+BC88</f>
        <v/>
      </c>
      <c r="P88" s="58" t="n"/>
      <c r="Q88" s="59">
        <f>L88-S88-R88-P88</f>
        <v/>
      </c>
      <c r="R88" s="60" t="n"/>
      <c r="S88" s="61" t="n"/>
      <c r="T88" s="55" t="n"/>
      <c r="U88" s="55" t="n"/>
      <c r="V88" s="55" t="n"/>
      <c r="W88" s="55" t="n"/>
      <c r="X88" s="55" t="n"/>
      <c r="Y88" s="55" t="n"/>
      <c r="Z88" s="55" t="n"/>
      <c r="AA88" s="55" t="n"/>
      <c r="AB88" s="55" t="n"/>
      <c r="AC88" s="55" t="n"/>
      <c r="AD88" s="55" t="n"/>
      <c r="AE88" s="55" t="n"/>
      <c r="AF88" s="55" t="n"/>
      <c r="AG88" s="55" t="n"/>
      <c r="AH88" s="55" t="n"/>
      <c r="AI88" s="55" t="n"/>
      <c r="AJ88" s="55" t="n"/>
      <c r="AK88" s="55" t="n"/>
      <c r="AL88" s="55" t="n"/>
      <c r="AM88" s="55" t="n"/>
      <c r="AN88" s="55" t="n"/>
      <c r="AO88" s="55" t="n"/>
      <c r="AP88" s="55" t="n"/>
      <c r="AQ88" s="55" t="n"/>
      <c r="AR88" s="55" t="n"/>
      <c r="AS88" s="55" t="n"/>
      <c r="AT88" s="55" t="n"/>
      <c r="AU88" s="55" t="n"/>
      <c r="AV88" s="55" t="n"/>
      <c r="AW88" s="55" t="n"/>
      <c r="AX88" s="55" t="n"/>
      <c r="AY88" s="55" t="n"/>
      <c r="AZ88" s="55" t="n"/>
      <c r="BA88" s="55" t="n"/>
      <c r="BB88" s="55" t="n"/>
      <c r="BC88" s="55" t="n"/>
    </row>
    <row r="89">
      <c r="A89" s="55" t="n"/>
      <c r="B89" s="483" t="n"/>
      <c r="C89" s="55" t="n"/>
      <c r="D89" s="55" t="n"/>
      <c r="E89" s="55" t="n"/>
      <c r="F89" s="55" t="n"/>
      <c r="G89" s="69" t="n"/>
      <c r="H89" s="69" t="n"/>
      <c r="I89" s="55" t="n"/>
      <c r="J89" s="55" t="n"/>
      <c r="K89" s="55" t="n"/>
      <c r="L89" s="55">
        <f>J89-K89</f>
        <v/>
      </c>
      <c r="M89" s="55" t="n"/>
      <c r="N89" s="55">
        <f>P89+Q89+R89+S89</f>
        <v/>
      </c>
      <c r="O89" s="57">
        <f>Q89+V89+Y89+AB89+AE89+AH89+AK89+AN89+AQ89+AT89+AW89+AZ89+BC89</f>
        <v/>
      </c>
      <c r="P89" s="58" t="n"/>
      <c r="Q89" s="59">
        <f>L89-S89-R89-P89</f>
        <v/>
      </c>
      <c r="R89" s="60" t="n"/>
      <c r="S89" s="61" t="n"/>
      <c r="T89" s="55" t="n"/>
      <c r="U89" s="55" t="n"/>
      <c r="V89" s="55" t="n"/>
      <c r="W89" s="55" t="n"/>
      <c r="X89" s="55" t="n"/>
      <c r="Y89" s="55" t="n"/>
      <c r="Z89" s="55" t="n"/>
      <c r="AA89" s="55" t="n"/>
      <c r="AB89" s="55" t="n"/>
      <c r="AC89" s="55" t="n"/>
      <c r="AD89" s="55" t="n"/>
      <c r="AE89" s="55" t="n"/>
      <c r="AF89" s="55" t="n"/>
      <c r="AG89" s="55" t="n"/>
      <c r="AH89" s="55" t="n"/>
      <c r="AI89" s="55" t="n"/>
      <c r="AJ89" s="55" t="n"/>
      <c r="AK89" s="55" t="n"/>
      <c r="AL89" s="55" t="n"/>
      <c r="AM89" s="55" t="n"/>
      <c r="AN89" s="55" t="n"/>
      <c r="AO89" s="55" t="n"/>
      <c r="AP89" s="55" t="n"/>
      <c r="AQ89" s="55" t="n"/>
      <c r="AR89" s="55" t="n"/>
      <c r="AS89" s="55" t="n"/>
      <c r="AT89" s="55" t="n"/>
      <c r="AU89" s="55" t="n"/>
      <c r="AV89" s="55" t="n"/>
      <c r="AW89" s="55" t="n"/>
      <c r="AX89" s="55" t="n"/>
      <c r="AY89" s="55" t="n"/>
      <c r="AZ89" s="55" t="n"/>
      <c r="BA89" s="55" t="n"/>
      <c r="BB89" s="55" t="n"/>
      <c r="BC89" s="55" t="n"/>
    </row>
    <row r="90">
      <c r="A90" s="55" t="n"/>
      <c r="B90" s="483" t="n"/>
      <c r="C90" s="55" t="n"/>
      <c r="D90" s="55" t="n"/>
      <c r="E90" s="55" t="n"/>
      <c r="F90" s="55" t="n"/>
      <c r="G90" s="69" t="n"/>
      <c r="H90" s="69" t="n"/>
      <c r="I90" s="55" t="n"/>
      <c r="J90" s="55" t="n"/>
      <c r="K90" s="55" t="n"/>
      <c r="L90" s="55">
        <f>J90-K90</f>
        <v/>
      </c>
      <c r="M90" s="55" t="n"/>
      <c r="N90" s="55">
        <f>P90+Q90+R90+S90</f>
        <v/>
      </c>
      <c r="O90" s="57">
        <f>Q90+V90+Y90+AB90+AE90+AH90+AK90+AN90+AQ90+AT90+AW90+AZ90+BC90</f>
        <v/>
      </c>
      <c r="P90" s="58" t="n"/>
      <c r="Q90" s="59">
        <f>L90-S90-R90-P90</f>
        <v/>
      </c>
      <c r="R90" s="60" t="n"/>
      <c r="S90" s="61" t="n"/>
      <c r="T90" s="55" t="n"/>
      <c r="U90" s="55" t="n"/>
      <c r="V90" s="55" t="n"/>
      <c r="W90" s="55" t="n"/>
      <c r="X90" s="55" t="n"/>
      <c r="Y90" s="55" t="n"/>
      <c r="Z90" s="55" t="n"/>
      <c r="AA90" s="55" t="n"/>
      <c r="AB90" s="55" t="n"/>
      <c r="AC90" s="55" t="n"/>
      <c r="AD90" s="55" t="n"/>
      <c r="AE90" s="55" t="n"/>
      <c r="AF90" s="55" t="n"/>
      <c r="AG90" s="55" t="n"/>
      <c r="AH90" s="55" t="n"/>
      <c r="AI90" s="55" t="n"/>
      <c r="AJ90" s="55" t="n"/>
      <c r="AK90" s="55" t="n"/>
      <c r="AL90" s="55" t="n"/>
      <c r="AM90" s="55" t="n"/>
      <c r="AN90" s="55" t="n"/>
      <c r="AO90" s="55" t="n"/>
      <c r="AP90" s="55" t="n"/>
      <c r="AQ90" s="55" t="n"/>
      <c r="AR90" s="55" t="n"/>
      <c r="AS90" s="55" t="n"/>
      <c r="AT90" s="55" t="n"/>
      <c r="AU90" s="55" t="n"/>
      <c r="AV90" s="55" t="n"/>
      <c r="AW90" s="55" t="n"/>
      <c r="AX90" s="55" t="n"/>
      <c r="AY90" s="55" t="n"/>
      <c r="AZ90" s="55" t="n"/>
      <c r="BA90" s="55" t="n"/>
      <c r="BB90" s="55" t="n"/>
      <c r="BC90" s="55" t="n"/>
    </row>
    <row r="91">
      <c r="A91" s="55" t="n"/>
      <c r="B91" s="483" t="n"/>
      <c r="C91" s="55" t="n"/>
      <c r="D91" s="55" t="n"/>
      <c r="E91" s="55" t="n"/>
      <c r="F91" s="55" t="n"/>
      <c r="G91" s="69" t="n"/>
      <c r="H91" s="69" t="n"/>
      <c r="I91" s="55" t="n"/>
      <c r="J91" s="55" t="n"/>
      <c r="K91" s="55" t="n"/>
      <c r="L91" s="55">
        <f>J91-K91</f>
        <v/>
      </c>
      <c r="M91" s="55" t="n"/>
      <c r="N91" s="55">
        <f>P91+Q91+R91+S91</f>
        <v/>
      </c>
      <c r="O91" s="57">
        <f>Q91+V91+Y91+AB91+AE91+AH91+AK91+AN91+AQ91+AT91+AW91+AZ91+BC91</f>
        <v/>
      </c>
      <c r="P91" s="58" t="n"/>
      <c r="Q91" s="59">
        <f>L91-S91-R91-P91</f>
        <v/>
      </c>
      <c r="R91" s="60" t="n"/>
      <c r="S91" s="61" t="n"/>
      <c r="T91" s="55" t="n"/>
      <c r="U91" s="55" t="n"/>
      <c r="V91" s="55" t="n"/>
      <c r="W91" s="55" t="n"/>
      <c r="X91" s="55" t="n"/>
      <c r="Y91" s="55" t="n"/>
      <c r="Z91" s="55" t="n"/>
      <c r="AA91" s="55" t="n"/>
      <c r="AB91" s="55" t="n"/>
      <c r="AC91" s="55" t="n"/>
      <c r="AD91" s="55" t="n"/>
      <c r="AE91" s="55" t="n"/>
      <c r="AF91" s="55" t="n"/>
      <c r="AG91" s="55" t="n"/>
      <c r="AH91" s="55" t="n"/>
      <c r="AI91" s="55" t="n"/>
      <c r="AJ91" s="55" t="n"/>
      <c r="AK91" s="55" t="n"/>
      <c r="AL91" s="55" t="n"/>
      <c r="AM91" s="55" t="n"/>
      <c r="AN91" s="55" t="n"/>
      <c r="AO91" s="55" t="n"/>
      <c r="AP91" s="55" t="n"/>
      <c r="AQ91" s="55" t="n"/>
      <c r="AR91" s="55" t="n"/>
      <c r="AS91" s="55" t="n"/>
      <c r="AT91" s="55" t="n"/>
      <c r="AU91" s="55" t="n"/>
      <c r="AV91" s="55" t="n"/>
      <c r="AW91" s="55" t="n"/>
      <c r="AX91" s="55" t="n"/>
      <c r="AY91" s="55" t="n"/>
      <c r="AZ91" s="55" t="n"/>
      <c r="BA91" s="55" t="n"/>
      <c r="BB91" s="55" t="n"/>
      <c r="BC91" s="55" t="n"/>
    </row>
    <row r="92">
      <c r="A92" s="55" t="n"/>
      <c r="B92" s="483" t="n"/>
      <c r="C92" s="55" t="n"/>
      <c r="D92" s="55" t="n"/>
      <c r="E92" s="55" t="n"/>
      <c r="F92" s="55" t="n"/>
      <c r="G92" s="69" t="n"/>
      <c r="H92" s="69" t="n"/>
      <c r="I92" s="55" t="n"/>
      <c r="J92" s="55" t="n"/>
      <c r="K92" s="55" t="n"/>
      <c r="L92" s="55">
        <f>J92-K92</f>
        <v/>
      </c>
      <c r="M92" s="55" t="n"/>
      <c r="N92" s="55">
        <f>P92+Q92+R92+S92</f>
        <v/>
      </c>
      <c r="O92" s="57">
        <f>Q92+V92+Y92+AB92+AE92+AH92+AK92+AN92+AQ92+AT92+AW92+AZ92+BC92</f>
        <v/>
      </c>
      <c r="P92" s="58" t="n"/>
      <c r="Q92" s="59">
        <f>L92-S92-R92-P92</f>
        <v/>
      </c>
      <c r="R92" s="60" t="n"/>
      <c r="S92" s="61" t="n"/>
      <c r="T92" s="55" t="n"/>
      <c r="U92" s="55" t="n"/>
      <c r="V92" s="55" t="n"/>
      <c r="W92" s="55" t="n"/>
      <c r="X92" s="55" t="n"/>
      <c r="Y92" s="55" t="n"/>
      <c r="Z92" s="55" t="n"/>
      <c r="AA92" s="55" t="n"/>
      <c r="AB92" s="55" t="n"/>
      <c r="AC92" s="55" t="n"/>
      <c r="AD92" s="55" t="n"/>
      <c r="AE92" s="55" t="n"/>
      <c r="AF92" s="55" t="n"/>
      <c r="AG92" s="55" t="n"/>
      <c r="AH92" s="55" t="n"/>
      <c r="AI92" s="55" t="n"/>
      <c r="AJ92" s="55" t="n"/>
      <c r="AK92" s="55" t="n"/>
      <c r="AL92" s="55" t="n"/>
      <c r="AM92" s="55" t="n"/>
      <c r="AN92" s="55" t="n"/>
      <c r="AO92" s="55" t="n"/>
      <c r="AP92" s="55" t="n"/>
      <c r="AQ92" s="55" t="n"/>
      <c r="AR92" s="55" t="n"/>
      <c r="AS92" s="55" t="n"/>
      <c r="AT92" s="55" t="n"/>
      <c r="AU92" s="55" t="n"/>
      <c r="AV92" s="55" t="n"/>
      <c r="AW92" s="55" t="n"/>
      <c r="AX92" s="55" t="n"/>
      <c r="AY92" s="55" t="n"/>
      <c r="AZ92" s="55" t="n"/>
      <c r="BA92" s="55" t="n"/>
      <c r="BB92" s="55" t="n"/>
      <c r="BC92" s="55" t="n"/>
    </row>
    <row r="93">
      <c r="A93" s="55" t="n"/>
      <c r="B93" s="483" t="n"/>
      <c r="C93" s="55" t="n"/>
      <c r="D93" s="55" t="n"/>
      <c r="E93" s="55" t="n"/>
      <c r="F93" s="55" t="n"/>
      <c r="G93" s="69" t="n"/>
      <c r="H93" s="69" t="n"/>
      <c r="I93" s="55" t="n"/>
      <c r="J93" s="55" t="n"/>
      <c r="K93" s="55" t="n"/>
      <c r="L93" s="55">
        <f>J93-K93</f>
        <v/>
      </c>
      <c r="M93" s="55" t="n"/>
      <c r="N93" s="55">
        <f>P93+Q93+R93+S93</f>
        <v/>
      </c>
      <c r="O93" s="57">
        <f>Q93+V93+Y93+AB93+AE93+AH93+AK93+AN93+AQ93+AT93+AW93+AZ93+BC93</f>
        <v/>
      </c>
      <c r="P93" s="58" t="n"/>
      <c r="Q93" s="59">
        <f>L93-S93-R93-P93</f>
        <v/>
      </c>
      <c r="R93" s="60" t="n"/>
      <c r="S93" s="61" t="n"/>
      <c r="T93" s="55" t="n"/>
      <c r="U93" s="55" t="n"/>
      <c r="V93" s="55" t="n"/>
      <c r="W93" s="55" t="n"/>
      <c r="X93" s="55" t="n"/>
      <c r="Y93" s="55" t="n"/>
      <c r="Z93" s="55" t="n"/>
      <c r="AA93" s="55" t="n"/>
      <c r="AB93" s="55" t="n"/>
      <c r="AC93" s="55" t="n"/>
      <c r="AD93" s="55" t="n"/>
      <c r="AE93" s="55" t="n"/>
      <c r="AF93" s="55" t="n"/>
      <c r="AG93" s="55" t="n"/>
      <c r="AH93" s="55" t="n"/>
      <c r="AI93" s="55" t="n"/>
      <c r="AJ93" s="55" t="n"/>
      <c r="AK93" s="55" t="n"/>
      <c r="AL93" s="55" t="n"/>
      <c r="AM93" s="55" t="n"/>
      <c r="AN93" s="55" t="n"/>
      <c r="AO93" s="55" t="n"/>
      <c r="AP93" s="55" t="n"/>
      <c r="AQ93" s="55" t="n"/>
      <c r="AR93" s="55" t="n"/>
      <c r="AS93" s="55" t="n"/>
      <c r="AT93" s="55" t="n"/>
      <c r="AU93" s="55" t="n"/>
      <c r="AV93" s="55" t="n"/>
      <c r="AW93" s="55" t="n"/>
      <c r="AX93" s="55" t="n"/>
      <c r="AY93" s="55" t="n"/>
      <c r="AZ93" s="55" t="n"/>
      <c r="BA93" s="55" t="n"/>
      <c r="BB93" s="55" t="n"/>
      <c r="BC93" s="55" t="n"/>
    </row>
    <row r="94">
      <c r="A94" s="55" t="n"/>
      <c r="B94" s="483" t="n"/>
      <c r="C94" s="55" t="n"/>
      <c r="D94" s="55" t="n"/>
      <c r="E94" s="55" t="n"/>
      <c r="F94" s="55" t="n"/>
      <c r="G94" s="69" t="n"/>
      <c r="H94" s="69" t="n"/>
      <c r="I94" s="55" t="n"/>
      <c r="J94" s="55" t="n"/>
      <c r="K94" s="55" t="n"/>
      <c r="L94" s="55">
        <f>J94-K94</f>
        <v/>
      </c>
      <c r="M94" s="55" t="n"/>
      <c r="N94" s="55">
        <f>P94+Q94+R94+S94</f>
        <v/>
      </c>
      <c r="O94" s="57">
        <f>Q94+V94+Y94+AB94+AE94+AH94+AK94+AN94+AQ94+AT94+AW94+AZ94+BC94</f>
        <v/>
      </c>
      <c r="P94" s="58" t="n"/>
      <c r="Q94" s="59">
        <f>L94-S94-R94-P94</f>
        <v/>
      </c>
      <c r="R94" s="60" t="n"/>
      <c r="S94" s="61" t="n"/>
      <c r="T94" s="55" t="n"/>
      <c r="U94" s="55" t="n"/>
      <c r="V94" s="55" t="n"/>
      <c r="W94" s="55" t="n"/>
      <c r="X94" s="55" t="n"/>
      <c r="Y94" s="55" t="n"/>
      <c r="Z94" s="55" t="n"/>
      <c r="AA94" s="55" t="n"/>
      <c r="AB94" s="55" t="n"/>
      <c r="AC94" s="55" t="n"/>
      <c r="AD94" s="55" t="n"/>
      <c r="AE94" s="55" t="n"/>
      <c r="AF94" s="55" t="n"/>
      <c r="AG94" s="55" t="n"/>
      <c r="AH94" s="55" t="n"/>
      <c r="AI94" s="55" t="n"/>
      <c r="AJ94" s="55" t="n"/>
      <c r="AK94" s="55" t="n"/>
      <c r="AL94" s="55" t="n"/>
      <c r="AM94" s="55" t="n"/>
      <c r="AN94" s="55" t="n"/>
      <c r="AO94" s="55" t="n"/>
      <c r="AP94" s="55" t="n"/>
      <c r="AQ94" s="55" t="n"/>
      <c r="AR94" s="55" t="n"/>
      <c r="AS94" s="55" t="n"/>
      <c r="AT94" s="55" t="n"/>
      <c r="AU94" s="55" t="n"/>
      <c r="AV94" s="55" t="n"/>
      <c r="AW94" s="55" t="n"/>
      <c r="AX94" s="55" t="n"/>
      <c r="AY94" s="55" t="n"/>
      <c r="AZ94" s="55" t="n"/>
      <c r="BA94" s="55" t="n"/>
      <c r="BB94" s="55" t="n"/>
      <c r="BC94" s="55" t="n"/>
    </row>
    <row r="95">
      <c r="A95" s="55" t="n"/>
      <c r="B95" s="483" t="n"/>
      <c r="C95" s="55" t="n"/>
      <c r="D95" s="55" t="n"/>
      <c r="E95" s="55" t="n"/>
      <c r="F95" s="55" t="n"/>
      <c r="G95" s="69" t="n"/>
      <c r="H95" s="69" t="n"/>
      <c r="I95" s="55" t="n"/>
      <c r="J95" s="55" t="n"/>
      <c r="K95" s="55" t="n"/>
      <c r="L95" s="55">
        <f>J95-K95</f>
        <v/>
      </c>
      <c r="M95" s="55" t="n"/>
      <c r="N95" s="55">
        <f>P95+Q95+R95+S95</f>
        <v/>
      </c>
      <c r="O95" s="57">
        <f>Q95+V95+Y95+AB95+AE95+AH95+AK95+AN95+AQ95+AT95+AW95+AZ95+BC95</f>
        <v/>
      </c>
      <c r="P95" s="58" t="n"/>
      <c r="Q95" s="59">
        <f>L95-S95-R95-P95</f>
        <v/>
      </c>
      <c r="R95" s="60" t="n"/>
      <c r="S95" s="61" t="n"/>
      <c r="T95" s="55" t="n"/>
      <c r="U95" s="55" t="n"/>
      <c r="V95" s="55" t="n"/>
      <c r="W95" s="55" t="n"/>
      <c r="X95" s="55" t="n"/>
      <c r="Y95" s="55" t="n"/>
      <c r="Z95" s="55" t="n"/>
      <c r="AA95" s="55" t="n"/>
      <c r="AB95" s="55" t="n"/>
      <c r="AC95" s="55" t="n"/>
      <c r="AD95" s="55" t="n"/>
      <c r="AE95" s="55" t="n"/>
      <c r="AF95" s="55" t="n"/>
      <c r="AG95" s="55" t="n"/>
      <c r="AH95" s="55" t="n"/>
      <c r="AI95" s="55" t="n"/>
      <c r="AJ95" s="55" t="n"/>
      <c r="AK95" s="55" t="n"/>
      <c r="AL95" s="55" t="n"/>
      <c r="AM95" s="55" t="n"/>
      <c r="AN95" s="55" t="n"/>
      <c r="AO95" s="55" t="n"/>
      <c r="AP95" s="55" t="n"/>
      <c r="AQ95" s="55" t="n"/>
      <c r="AR95" s="55" t="n"/>
      <c r="AS95" s="55" t="n"/>
      <c r="AT95" s="55" t="n"/>
      <c r="AU95" s="55" t="n"/>
      <c r="AV95" s="55" t="n"/>
      <c r="AW95" s="55" t="n"/>
      <c r="AX95" s="55" t="n"/>
      <c r="AY95" s="55" t="n"/>
      <c r="AZ95" s="55" t="n"/>
      <c r="BA95" s="55" t="n"/>
      <c r="BB95" s="55" t="n"/>
      <c r="BC95" s="55" t="n"/>
    </row>
    <row r="96">
      <c r="A96" s="55" t="n"/>
      <c r="B96" s="483" t="n"/>
      <c r="C96" s="55" t="n"/>
      <c r="D96" s="55" t="n"/>
      <c r="E96" s="55" t="n"/>
      <c r="F96" s="55" t="n"/>
      <c r="G96" s="69" t="n"/>
      <c r="H96" s="69" t="n"/>
      <c r="I96" s="55" t="n"/>
      <c r="J96" s="55" t="n"/>
      <c r="K96" s="55" t="n"/>
      <c r="L96" s="55">
        <f>J96-K96</f>
        <v/>
      </c>
      <c r="M96" s="55" t="n"/>
      <c r="N96" s="55">
        <f>P96+Q96+R96+S96</f>
        <v/>
      </c>
      <c r="O96" s="57">
        <f>Q96+V96+Y96+AB96+AE96+AH96+AK96+AN96+AQ96+AT96+AW96+AZ96+BC96</f>
        <v/>
      </c>
      <c r="P96" s="58" t="n"/>
      <c r="Q96" s="59">
        <f>L96-S96-R96-P96</f>
        <v/>
      </c>
      <c r="R96" s="60" t="n"/>
      <c r="S96" s="61" t="n"/>
      <c r="T96" s="55" t="n"/>
      <c r="U96" s="55" t="n"/>
      <c r="V96" s="55" t="n"/>
      <c r="W96" s="55" t="n"/>
      <c r="X96" s="55" t="n"/>
      <c r="Y96" s="55" t="n"/>
      <c r="Z96" s="55" t="n"/>
      <c r="AA96" s="55" t="n"/>
      <c r="AB96" s="55" t="n"/>
      <c r="AC96" s="55" t="n"/>
      <c r="AD96" s="55" t="n"/>
      <c r="AE96" s="55" t="n"/>
      <c r="AF96" s="55" t="n"/>
      <c r="AG96" s="55" t="n"/>
      <c r="AH96" s="55" t="n"/>
      <c r="AI96" s="55" t="n"/>
      <c r="AJ96" s="55" t="n"/>
      <c r="AK96" s="55" t="n"/>
      <c r="AL96" s="55" t="n"/>
      <c r="AM96" s="55" t="n"/>
      <c r="AN96" s="55" t="n"/>
      <c r="AO96" s="55" t="n"/>
      <c r="AP96" s="55" t="n"/>
      <c r="AQ96" s="55" t="n"/>
      <c r="AR96" s="55" t="n"/>
      <c r="AS96" s="55" t="n"/>
      <c r="AT96" s="55" t="n"/>
      <c r="AU96" s="55" t="n"/>
      <c r="AV96" s="55" t="n"/>
      <c r="AW96" s="55" t="n"/>
      <c r="AX96" s="55" t="n"/>
      <c r="AY96" s="55" t="n"/>
      <c r="AZ96" s="55" t="n"/>
      <c r="BA96" s="55" t="n"/>
      <c r="BB96" s="55" t="n"/>
      <c r="BC96" s="55" t="n"/>
    </row>
    <row r="97">
      <c r="A97" s="55" t="n"/>
      <c r="B97" s="483" t="n"/>
      <c r="C97" s="55" t="n"/>
      <c r="D97" s="55" t="n"/>
      <c r="E97" s="55" t="n"/>
      <c r="F97" s="55" t="n"/>
      <c r="G97" s="69" t="n"/>
      <c r="H97" s="69" t="n"/>
      <c r="I97" s="55" t="n"/>
      <c r="J97" s="55" t="n"/>
      <c r="K97" s="55" t="n"/>
      <c r="L97" s="55">
        <f>J97-K97</f>
        <v/>
      </c>
      <c r="M97" s="55" t="n"/>
      <c r="N97" s="55">
        <f>P97+Q97+R97+S97</f>
        <v/>
      </c>
      <c r="O97" s="57">
        <f>Q97+V97+Y97+AB97+AE97+AH97+AK97+AN97+AQ97+AT97+AW97+AZ97+BC97</f>
        <v/>
      </c>
      <c r="P97" s="58" t="n"/>
      <c r="Q97" s="59">
        <f>L97-S97-R97-P97</f>
        <v/>
      </c>
      <c r="R97" s="60" t="n"/>
      <c r="S97" s="61" t="n"/>
      <c r="T97" s="55" t="n"/>
      <c r="U97" s="55" t="n"/>
      <c r="V97" s="55" t="n"/>
      <c r="W97" s="55" t="n"/>
      <c r="X97" s="55" t="n"/>
      <c r="Y97" s="55" t="n"/>
      <c r="Z97" s="55" t="n"/>
      <c r="AA97" s="55" t="n"/>
      <c r="AB97" s="55" t="n"/>
      <c r="AC97" s="55" t="n"/>
      <c r="AD97" s="55" t="n"/>
      <c r="AE97" s="55" t="n"/>
      <c r="AF97" s="55" t="n"/>
      <c r="AG97" s="55" t="n"/>
      <c r="AH97" s="55" t="n"/>
      <c r="AI97" s="55" t="n"/>
      <c r="AJ97" s="55" t="n"/>
      <c r="AK97" s="55" t="n"/>
      <c r="AL97" s="55" t="n"/>
      <c r="AM97" s="55" t="n"/>
      <c r="AN97" s="55" t="n"/>
      <c r="AO97" s="55" t="n"/>
      <c r="AP97" s="55" t="n"/>
      <c r="AQ97" s="55" t="n"/>
      <c r="AR97" s="55" t="n"/>
      <c r="AS97" s="55" t="n"/>
      <c r="AT97" s="55" t="n"/>
      <c r="AU97" s="55" t="n"/>
      <c r="AV97" s="55" t="n"/>
      <c r="AW97" s="55" t="n"/>
      <c r="AX97" s="55" t="n"/>
      <c r="AY97" s="55" t="n"/>
      <c r="AZ97" s="55" t="n"/>
      <c r="BA97" s="55" t="n"/>
      <c r="BB97" s="55" t="n"/>
      <c r="BC97" s="55" t="n"/>
    </row>
    <row r="98">
      <c r="A98" s="55" t="n"/>
      <c r="B98" s="483" t="n"/>
      <c r="C98" s="55" t="n"/>
      <c r="D98" s="55" t="n"/>
      <c r="E98" s="55" t="n"/>
      <c r="F98" s="55" t="n"/>
      <c r="G98" s="69" t="n"/>
      <c r="H98" s="69" t="n"/>
      <c r="I98" s="55" t="n"/>
      <c r="J98" s="55" t="n"/>
      <c r="K98" s="55" t="n"/>
      <c r="L98" s="55">
        <f>J98-K98</f>
        <v/>
      </c>
      <c r="M98" s="55" t="n"/>
      <c r="N98" s="55">
        <f>P98+Q98+R98+S98</f>
        <v/>
      </c>
      <c r="O98" s="57">
        <f>Q98+V98+Y98+AB98+AE98+AH98+AK98+AN98+AQ98+AT98+AW98+AZ98+BC98</f>
        <v/>
      </c>
      <c r="P98" s="58" t="n"/>
      <c r="Q98" s="59">
        <f>L98-S98-R98-P98</f>
        <v/>
      </c>
      <c r="R98" s="60" t="n"/>
      <c r="S98" s="61" t="n"/>
      <c r="T98" s="55" t="n"/>
      <c r="U98" s="55" t="n"/>
      <c r="V98" s="55" t="n"/>
      <c r="W98" s="55" t="n"/>
      <c r="X98" s="55" t="n"/>
      <c r="Y98" s="55" t="n"/>
      <c r="Z98" s="55" t="n"/>
      <c r="AA98" s="55" t="n"/>
      <c r="AB98" s="55" t="n"/>
      <c r="AC98" s="55" t="n"/>
      <c r="AD98" s="55" t="n"/>
      <c r="AE98" s="55" t="n"/>
      <c r="AF98" s="55" t="n"/>
      <c r="AG98" s="55" t="n"/>
      <c r="AH98" s="55" t="n"/>
      <c r="AI98" s="55" t="n"/>
      <c r="AJ98" s="55" t="n"/>
      <c r="AK98" s="55" t="n"/>
      <c r="AL98" s="55" t="n"/>
      <c r="AM98" s="55" t="n"/>
      <c r="AN98" s="55" t="n"/>
      <c r="AO98" s="55" t="n"/>
      <c r="AP98" s="55" t="n"/>
      <c r="AQ98" s="55" t="n"/>
      <c r="AR98" s="55" t="n"/>
      <c r="AS98" s="55" t="n"/>
      <c r="AT98" s="55" t="n"/>
      <c r="AU98" s="55" t="n"/>
      <c r="AV98" s="55" t="n"/>
      <c r="AW98" s="55" t="n"/>
      <c r="AX98" s="55" t="n"/>
      <c r="AY98" s="55" t="n"/>
      <c r="AZ98" s="55" t="n"/>
      <c r="BA98" s="55" t="n"/>
      <c r="BB98" s="55" t="n"/>
      <c r="BC98" s="55" t="n"/>
    </row>
    <row r="99">
      <c r="A99" s="55" t="n"/>
      <c r="B99" s="483" t="n"/>
      <c r="C99" s="55" t="n"/>
      <c r="D99" s="55" t="n"/>
      <c r="E99" s="55" t="n"/>
      <c r="F99" s="55" t="n"/>
      <c r="G99" s="69" t="n"/>
      <c r="H99" s="69" t="n"/>
      <c r="I99" s="55" t="n"/>
      <c r="J99" s="55" t="n"/>
      <c r="K99" s="55" t="n"/>
      <c r="L99" s="55">
        <f>J99-K99</f>
        <v/>
      </c>
      <c r="M99" s="55" t="n"/>
      <c r="N99" s="55">
        <f>P99+Q99+R99+S99</f>
        <v/>
      </c>
      <c r="O99" s="57">
        <f>Q99+V99+Y99+AB99+AE99+AH99+AK99+AN99+AQ99+AT99+AW99+AZ99+BC99</f>
        <v/>
      </c>
      <c r="P99" s="58" t="n"/>
      <c r="Q99" s="59">
        <f>L99-S99-R99-P99</f>
        <v/>
      </c>
      <c r="R99" s="60" t="n"/>
      <c r="S99" s="61" t="n"/>
      <c r="T99" s="55" t="n"/>
      <c r="U99" s="55" t="n"/>
      <c r="V99" s="55" t="n"/>
      <c r="W99" s="55" t="n"/>
      <c r="X99" s="55" t="n"/>
      <c r="Y99" s="55" t="n"/>
      <c r="Z99" s="55" t="n"/>
      <c r="AA99" s="55" t="n"/>
      <c r="AB99" s="55" t="n"/>
      <c r="AC99" s="55" t="n"/>
      <c r="AD99" s="55" t="n"/>
      <c r="AE99" s="55" t="n"/>
      <c r="AF99" s="55" t="n"/>
      <c r="AG99" s="55" t="n"/>
      <c r="AH99" s="55" t="n"/>
      <c r="AI99" s="55" t="n"/>
      <c r="AJ99" s="55" t="n"/>
      <c r="AK99" s="55" t="n"/>
      <c r="AL99" s="55" t="n"/>
      <c r="AM99" s="55" t="n"/>
      <c r="AN99" s="55" t="n"/>
      <c r="AO99" s="55" t="n"/>
      <c r="AP99" s="55" t="n"/>
      <c r="AQ99" s="55" t="n"/>
      <c r="AR99" s="55" t="n"/>
      <c r="AS99" s="55" t="n"/>
      <c r="AT99" s="55" t="n"/>
      <c r="AU99" s="55" t="n"/>
      <c r="AV99" s="55" t="n"/>
      <c r="AW99" s="55" t="n"/>
      <c r="AX99" s="55" t="n"/>
      <c r="AY99" s="55" t="n"/>
      <c r="AZ99" s="55" t="n"/>
      <c r="BA99" s="55" t="n"/>
      <c r="BB99" s="55" t="n"/>
      <c r="BC99" s="55" t="n"/>
    </row>
    <row r="100">
      <c r="A100" s="55" t="n"/>
      <c r="B100" s="483" t="n"/>
      <c r="C100" s="55" t="n"/>
      <c r="D100" s="55" t="n"/>
      <c r="E100" s="55" t="n"/>
      <c r="F100" s="55" t="n"/>
      <c r="G100" s="69" t="n"/>
      <c r="H100" s="69" t="n"/>
      <c r="I100" s="55" t="n"/>
      <c r="J100" s="55" t="n"/>
      <c r="K100" s="55" t="n"/>
      <c r="L100" s="55">
        <f>J100-K100</f>
        <v/>
      </c>
      <c r="M100" s="55" t="n"/>
      <c r="N100" s="55">
        <f>P100+Q100+R100+S100</f>
        <v/>
      </c>
      <c r="O100" s="57">
        <f>Q100+V100+Y100+AB100+AE100+AH100+AK100+AN100+AQ100+AT100+AW100+AZ100+BC100</f>
        <v/>
      </c>
      <c r="P100" s="58" t="n"/>
      <c r="Q100" s="59">
        <f>L100-S100-R100-P100</f>
        <v/>
      </c>
      <c r="R100" s="60" t="n"/>
      <c r="S100" s="61" t="n"/>
      <c r="T100" s="55" t="n"/>
      <c r="U100" s="55" t="n"/>
      <c r="V100" s="55" t="n"/>
      <c r="W100" s="55" t="n"/>
      <c r="X100" s="55" t="n"/>
      <c r="Y100" s="55" t="n"/>
      <c r="Z100" s="55" t="n"/>
      <c r="AA100" s="55" t="n"/>
      <c r="AB100" s="55" t="n"/>
      <c r="AC100" s="55" t="n"/>
      <c r="AD100" s="55" t="n"/>
      <c r="AE100" s="55" t="n"/>
      <c r="AF100" s="55" t="n"/>
      <c r="AG100" s="55" t="n"/>
      <c r="AH100" s="55" t="n"/>
      <c r="AI100" s="55" t="n"/>
      <c r="AJ100" s="55" t="n"/>
      <c r="AK100" s="55" t="n"/>
      <c r="AL100" s="55" t="n"/>
      <c r="AM100" s="55" t="n"/>
      <c r="AN100" s="55" t="n"/>
      <c r="AO100" s="55" t="n"/>
      <c r="AP100" s="55" t="n"/>
      <c r="AQ100" s="55" t="n"/>
      <c r="AR100" s="55" t="n"/>
      <c r="AS100" s="55" t="n"/>
      <c r="AT100" s="55" t="n"/>
      <c r="AU100" s="55" t="n"/>
      <c r="AV100" s="55" t="n"/>
      <c r="AW100" s="55" t="n"/>
      <c r="AX100" s="55" t="n"/>
      <c r="AY100" s="55" t="n"/>
      <c r="AZ100" s="55" t="n"/>
      <c r="BA100" s="55" t="n"/>
      <c r="BB100" s="55" t="n"/>
      <c r="BC100" s="55" t="n"/>
    </row>
    <row r="101">
      <c r="A101" s="55" t="n"/>
      <c r="B101" s="483" t="n"/>
      <c r="C101" s="55" t="n"/>
      <c r="D101" s="55" t="n"/>
      <c r="E101" s="55" t="n"/>
      <c r="F101" s="55" t="n"/>
      <c r="G101" s="69" t="n"/>
      <c r="H101" s="69" t="n"/>
      <c r="I101" s="55" t="n"/>
      <c r="J101" s="55" t="n"/>
      <c r="K101" s="55" t="n"/>
      <c r="L101" s="55">
        <f>J101-K101</f>
        <v/>
      </c>
      <c r="M101" s="55" t="n"/>
      <c r="N101" s="55">
        <f>P101+Q101+R101+S101</f>
        <v/>
      </c>
      <c r="O101" s="57">
        <f>Q101+V101+Y101+AB101+AE101+AH101+AK101+AN101+AQ101+AT101+AW101+AZ101+BC101</f>
        <v/>
      </c>
      <c r="P101" s="58" t="n"/>
      <c r="Q101" s="59">
        <f>L101-S101-R101-P101</f>
        <v/>
      </c>
      <c r="R101" s="60" t="n"/>
      <c r="S101" s="61" t="n"/>
      <c r="T101" s="55" t="n"/>
      <c r="U101" s="55" t="n"/>
      <c r="V101" s="55" t="n"/>
      <c r="W101" s="55" t="n"/>
      <c r="X101" s="55" t="n"/>
      <c r="Y101" s="55" t="n"/>
      <c r="Z101" s="55" t="n"/>
      <c r="AA101" s="55" t="n"/>
      <c r="AB101" s="55" t="n"/>
      <c r="AC101" s="55" t="n"/>
      <c r="AD101" s="55" t="n"/>
      <c r="AE101" s="55" t="n"/>
      <c r="AF101" s="55" t="n"/>
      <c r="AG101" s="55" t="n"/>
      <c r="AH101" s="55" t="n"/>
      <c r="AI101" s="55" t="n"/>
      <c r="AJ101" s="55" t="n"/>
      <c r="AK101" s="55" t="n"/>
      <c r="AL101" s="55" t="n"/>
      <c r="AM101" s="55" t="n"/>
      <c r="AN101" s="55" t="n"/>
      <c r="AO101" s="55" t="n"/>
      <c r="AP101" s="55" t="n"/>
      <c r="AQ101" s="55" t="n"/>
      <c r="AR101" s="55" t="n"/>
      <c r="AS101" s="55" t="n"/>
      <c r="AT101" s="55" t="n"/>
      <c r="AU101" s="55" t="n"/>
      <c r="AV101" s="55" t="n"/>
      <c r="AW101" s="55" t="n"/>
      <c r="AX101" s="55" t="n"/>
      <c r="AY101" s="55" t="n"/>
      <c r="AZ101" s="55" t="n"/>
      <c r="BA101" s="55" t="n"/>
      <c r="BB101" s="55" t="n"/>
      <c r="BC101" s="55" t="n"/>
    </row>
    <row r="102">
      <c r="A102" s="55" t="n"/>
      <c r="B102" s="483" t="n"/>
      <c r="C102" s="55" t="n"/>
      <c r="D102" s="55" t="n"/>
      <c r="E102" s="55" t="n"/>
      <c r="F102" s="55" t="n"/>
      <c r="G102" s="69" t="n"/>
      <c r="H102" s="69" t="n"/>
      <c r="I102" s="55" t="n"/>
      <c r="J102" s="55" t="n"/>
      <c r="K102" s="55" t="n"/>
      <c r="L102" s="55">
        <f>J102-K102</f>
        <v/>
      </c>
      <c r="M102" s="55" t="n"/>
      <c r="N102" s="55">
        <f>P102+Q102+R102+S102</f>
        <v/>
      </c>
      <c r="O102" s="57">
        <f>Q102+V102+Y102+AB102+AE102+AH102+AK102+AN102+AQ102+AT102+AW102+AZ102+BC102</f>
        <v/>
      </c>
      <c r="P102" s="58" t="n"/>
      <c r="Q102" s="59">
        <f>L102-S102-R102-P102</f>
        <v/>
      </c>
      <c r="R102" s="60" t="n"/>
      <c r="S102" s="61" t="n"/>
      <c r="T102" s="55" t="n"/>
      <c r="U102" s="55" t="n"/>
      <c r="V102" s="55" t="n"/>
      <c r="W102" s="55" t="n"/>
      <c r="X102" s="55" t="n"/>
      <c r="Y102" s="55" t="n"/>
      <c r="Z102" s="55" t="n"/>
      <c r="AA102" s="55" t="n"/>
      <c r="AB102" s="55" t="n"/>
      <c r="AC102" s="55" t="n"/>
      <c r="AD102" s="55" t="n"/>
      <c r="AE102" s="55" t="n"/>
      <c r="AF102" s="55" t="n"/>
      <c r="AG102" s="55" t="n"/>
      <c r="AH102" s="55" t="n"/>
      <c r="AI102" s="55" t="n"/>
      <c r="AJ102" s="55" t="n"/>
      <c r="AK102" s="55" t="n"/>
      <c r="AL102" s="55" t="n"/>
      <c r="AM102" s="55" t="n"/>
      <c r="AN102" s="55" t="n"/>
      <c r="AO102" s="55" t="n"/>
      <c r="AP102" s="55" t="n"/>
      <c r="AQ102" s="55" t="n"/>
      <c r="AR102" s="55" t="n"/>
      <c r="AS102" s="55" t="n"/>
      <c r="AT102" s="55" t="n"/>
      <c r="AU102" s="55" t="n"/>
      <c r="AV102" s="55" t="n"/>
      <c r="AW102" s="55" t="n"/>
      <c r="AX102" s="55" t="n"/>
      <c r="AY102" s="55" t="n"/>
      <c r="AZ102" s="55" t="n"/>
      <c r="BA102" s="55" t="n"/>
      <c r="BB102" s="55" t="n"/>
      <c r="BC102" s="55" t="n"/>
    </row>
    <row r="103">
      <c r="A103" s="55" t="n"/>
      <c r="B103" s="483" t="n"/>
      <c r="C103" s="55" t="n"/>
      <c r="D103" s="55" t="n"/>
      <c r="E103" s="55" t="n"/>
      <c r="F103" s="55" t="n"/>
      <c r="G103" s="69" t="n"/>
      <c r="H103" s="69" t="n"/>
      <c r="I103" s="55" t="n"/>
      <c r="J103" s="55" t="n"/>
      <c r="K103" s="55" t="n"/>
      <c r="L103" s="55">
        <f>J103-K103</f>
        <v/>
      </c>
      <c r="M103" s="55" t="n"/>
      <c r="N103" s="55">
        <f>P103+Q103+R103+S103</f>
        <v/>
      </c>
      <c r="O103" s="57">
        <f>Q103+V103+Y103+AB103+AE103+AH103+AK103+AN103+AQ103+AT103+AW103+AZ103+BC103</f>
        <v/>
      </c>
      <c r="P103" s="58" t="n"/>
      <c r="Q103" s="59">
        <f>L103-S103-R103-P103</f>
        <v/>
      </c>
      <c r="R103" s="60" t="n"/>
      <c r="S103" s="61" t="n"/>
      <c r="T103" s="55" t="n"/>
      <c r="U103" s="55" t="n"/>
      <c r="V103" s="55" t="n"/>
      <c r="W103" s="55" t="n"/>
      <c r="X103" s="55" t="n"/>
      <c r="Y103" s="55" t="n"/>
      <c r="Z103" s="55" t="n"/>
      <c r="AA103" s="55" t="n"/>
      <c r="AB103" s="55" t="n"/>
      <c r="AC103" s="55" t="n"/>
      <c r="AD103" s="55" t="n"/>
      <c r="AE103" s="55" t="n"/>
      <c r="AF103" s="55" t="n"/>
      <c r="AG103" s="55" t="n"/>
      <c r="AH103" s="55" t="n"/>
      <c r="AI103" s="55" t="n"/>
      <c r="AJ103" s="55" t="n"/>
      <c r="AK103" s="55" t="n"/>
      <c r="AL103" s="55" t="n"/>
      <c r="AM103" s="55" t="n"/>
      <c r="AN103" s="55" t="n"/>
      <c r="AO103" s="55" t="n"/>
      <c r="AP103" s="55" t="n"/>
      <c r="AQ103" s="55" t="n"/>
      <c r="AR103" s="55" t="n"/>
      <c r="AS103" s="55" t="n"/>
      <c r="AT103" s="55" t="n"/>
      <c r="AU103" s="55" t="n"/>
      <c r="AV103" s="55" t="n"/>
      <c r="AW103" s="55" t="n"/>
      <c r="AX103" s="55" t="n"/>
      <c r="AY103" s="55" t="n"/>
      <c r="AZ103" s="55" t="n"/>
      <c r="BA103" s="55" t="n"/>
      <c r="BB103" s="55" t="n"/>
      <c r="BC103" s="55" t="n"/>
    </row>
    <row r="104">
      <c r="A104" s="55" t="n"/>
      <c r="B104" s="483" t="n"/>
      <c r="C104" s="55" t="n"/>
      <c r="D104" s="55" t="n"/>
      <c r="E104" s="55" t="n"/>
      <c r="F104" s="55" t="n"/>
      <c r="G104" s="69" t="n"/>
      <c r="H104" s="69" t="n"/>
      <c r="I104" s="55" t="n"/>
      <c r="J104" s="55" t="n"/>
      <c r="K104" s="55" t="n"/>
      <c r="L104" s="55">
        <f>J104-K104</f>
        <v/>
      </c>
      <c r="M104" s="55" t="n"/>
      <c r="N104" s="55">
        <f>P104+Q104+R104+S104</f>
        <v/>
      </c>
      <c r="O104" s="57">
        <f>Q104+V104+Y104+AB104+AE104+AH104+AK104+AN104+AQ104+AT104+AW104+AZ104+BC104</f>
        <v/>
      </c>
      <c r="P104" s="58" t="n"/>
      <c r="Q104" s="59">
        <f>L104-S104-R104-P104</f>
        <v/>
      </c>
      <c r="R104" s="60" t="n"/>
      <c r="S104" s="61" t="n"/>
      <c r="T104" s="55" t="n"/>
      <c r="U104" s="55" t="n"/>
      <c r="V104" s="55" t="n"/>
      <c r="W104" s="55" t="n"/>
      <c r="X104" s="55" t="n"/>
      <c r="Y104" s="55" t="n"/>
      <c r="Z104" s="55" t="n"/>
      <c r="AA104" s="55" t="n"/>
      <c r="AB104" s="55" t="n"/>
      <c r="AC104" s="55" t="n"/>
      <c r="AD104" s="55" t="n"/>
      <c r="AE104" s="55" t="n"/>
      <c r="AF104" s="55" t="n"/>
      <c r="AG104" s="55" t="n"/>
      <c r="AH104" s="55" t="n"/>
      <c r="AI104" s="55" t="n"/>
      <c r="AJ104" s="55" t="n"/>
      <c r="AK104" s="55" t="n"/>
      <c r="AL104" s="55" t="n"/>
      <c r="AM104" s="55" t="n"/>
      <c r="AN104" s="55" t="n"/>
      <c r="AO104" s="55" t="n"/>
      <c r="AP104" s="55" t="n"/>
      <c r="AQ104" s="55" t="n"/>
      <c r="AR104" s="55" t="n"/>
      <c r="AS104" s="55" t="n"/>
      <c r="AT104" s="55" t="n"/>
      <c r="AU104" s="55" t="n"/>
      <c r="AV104" s="55" t="n"/>
      <c r="AW104" s="55" t="n"/>
      <c r="AX104" s="55" t="n"/>
      <c r="AY104" s="55" t="n"/>
      <c r="AZ104" s="55" t="n"/>
      <c r="BA104" s="55" t="n"/>
      <c r="BB104" s="55" t="n"/>
      <c r="BC104" s="55" t="n"/>
    </row>
    <row r="105">
      <c r="A105" s="55" t="n"/>
      <c r="B105" s="483" t="n"/>
      <c r="C105" s="55" t="n"/>
      <c r="D105" s="55" t="n"/>
      <c r="E105" s="55" t="n"/>
      <c r="F105" s="55" t="n"/>
      <c r="G105" s="69" t="n"/>
      <c r="H105" s="69" t="n"/>
      <c r="I105" s="55" t="n"/>
      <c r="J105" s="55" t="n"/>
      <c r="K105" s="55" t="n"/>
      <c r="L105" s="55">
        <f>J105-K105</f>
        <v/>
      </c>
      <c r="M105" s="55" t="n"/>
      <c r="N105" s="55">
        <f>P105+Q105+R105+S105</f>
        <v/>
      </c>
      <c r="O105" s="57">
        <f>Q105+V105+Y105+AB105+AE105+AH105+AK105+AN105+AQ105+AT105+AW105+AZ105+BC105</f>
        <v/>
      </c>
      <c r="P105" s="58" t="n"/>
      <c r="Q105" s="59">
        <f>L105-S105-R105-P105</f>
        <v/>
      </c>
      <c r="R105" s="60" t="n"/>
      <c r="S105" s="61" t="n"/>
      <c r="T105" s="55" t="n"/>
      <c r="U105" s="55" t="n"/>
      <c r="V105" s="55" t="n"/>
      <c r="W105" s="55" t="n"/>
      <c r="X105" s="55" t="n"/>
      <c r="Y105" s="55" t="n"/>
      <c r="Z105" s="55" t="n"/>
      <c r="AA105" s="55" t="n"/>
      <c r="AB105" s="55" t="n"/>
      <c r="AC105" s="55" t="n"/>
      <c r="AD105" s="55" t="n"/>
      <c r="AE105" s="55" t="n"/>
      <c r="AF105" s="55" t="n"/>
      <c r="AG105" s="55" t="n"/>
      <c r="AH105" s="55" t="n"/>
      <c r="AI105" s="55" t="n"/>
      <c r="AJ105" s="55" t="n"/>
      <c r="AK105" s="55" t="n"/>
      <c r="AL105" s="55" t="n"/>
      <c r="AM105" s="55" t="n"/>
      <c r="AN105" s="55" t="n"/>
      <c r="AO105" s="55" t="n"/>
      <c r="AP105" s="55" t="n"/>
      <c r="AQ105" s="55" t="n"/>
      <c r="AR105" s="55" t="n"/>
      <c r="AS105" s="55" t="n"/>
      <c r="AT105" s="55" t="n"/>
      <c r="AU105" s="55" t="n"/>
      <c r="AV105" s="55" t="n"/>
      <c r="AW105" s="55" t="n"/>
      <c r="AX105" s="55" t="n"/>
      <c r="AY105" s="55" t="n"/>
      <c r="AZ105" s="55" t="n"/>
      <c r="BA105" s="55" t="n"/>
      <c r="BB105" s="55" t="n"/>
      <c r="BC105" s="55" t="n"/>
    </row>
    <row r="106">
      <c r="A106" s="55" t="n"/>
      <c r="B106" s="483" t="n"/>
      <c r="C106" s="55" t="n"/>
      <c r="D106" s="55" t="n"/>
      <c r="E106" s="55" t="n"/>
      <c r="F106" s="55" t="n"/>
      <c r="G106" s="69" t="n"/>
      <c r="H106" s="69" t="n"/>
      <c r="I106" s="55" t="n"/>
      <c r="J106" s="55" t="n"/>
      <c r="K106" s="55" t="n"/>
      <c r="L106" s="55">
        <f>J106-K106</f>
        <v/>
      </c>
      <c r="M106" s="55" t="n"/>
      <c r="N106" s="55">
        <f>P106+Q106+R106+S106</f>
        <v/>
      </c>
      <c r="O106" s="57">
        <f>Q106+V106+Y106+AB106+AE106+AH106+AK106+AN106+AQ106+AT106+AW106+AZ106+BC106</f>
        <v/>
      </c>
      <c r="P106" s="58" t="n"/>
      <c r="Q106" s="59">
        <f>L106-S106-R106-P106</f>
        <v/>
      </c>
      <c r="R106" s="60" t="n"/>
      <c r="S106" s="61" t="n"/>
      <c r="T106" s="55" t="n"/>
      <c r="U106" s="55" t="n"/>
      <c r="V106" s="55" t="n"/>
      <c r="W106" s="55" t="n"/>
      <c r="X106" s="55" t="n"/>
      <c r="Y106" s="55" t="n"/>
      <c r="Z106" s="55" t="n"/>
      <c r="AA106" s="55" t="n"/>
      <c r="AB106" s="55" t="n"/>
      <c r="AC106" s="55" t="n"/>
      <c r="AD106" s="55" t="n"/>
      <c r="AE106" s="55" t="n"/>
      <c r="AF106" s="55" t="n"/>
      <c r="AG106" s="55" t="n"/>
      <c r="AH106" s="55" t="n"/>
      <c r="AI106" s="55" t="n"/>
      <c r="AJ106" s="55" t="n"/>
      <c r="AK106" s="55" t="n"/>
      <c r="AL106" s="55" t="n"/>
      <c r="AM106" s="55" t="n"/>
      <c r="AN106" s="55" t="n"/>
      <c r="AO106" s="55" t="n"/>
      <c r="AP106" s="55" t="n"/>
      <c r="AQ106" s="55" t="n"/>
      <c r="AR106" s="55" t="n"/>
      <c r="AS106" s="55" t="n"/>
      <c r="AT106" s="55" t="n"/>
      <c r="AU106" s="55" t="n"/>
      <c r="AV106" s="55" t="n"/>
      <c r="AW106" s="55" t="n"/>
      <c r="AX106" s="55" t="n"/>
      <c r="AY106" s="55" t="n"/>
      <c r="AZ106" s="55" t="n"/>
      <c r="BA106" s="55" t="n"/>
      <c r="BB106" s="55" t="n"/>
      <c r="BC106" s="55" t="n"/>
    </row>
    <row r="107">
      <c r="A107" s="55" t="n"/>
      <c r="B107" s="483" t="n"/>
      <c r="C107" s="55" t="n"/>
      <c r="D107" s="55" t="n"/>
      <c r="E107" s="55" t="n"/>
      <c r="F107" s="55" t="n"/>
      <c r="G107" s="69" t="n"/>
      <c r="H107" s="69" t="n"/>
      <c r="I107" s="55" t="n"/>
      <c r="J107" s="55" t="n"/>
      <c r="K107" s="55" t="n"/>
      <c r="L107" s="55">
        <f>J107-K107</f>
        <v/>
      </c>
      <c r="M107" s="55" t="n"/>
      <c r="N107" s="55">
        <f>P107+Q107+R107+S107</f>
        <v/>
      </c>
      <c r="O107" s="57">
        <f>Q107+V107+Y107+AB107+AE107+AH107+AK107+AN107+AQ107+AT107+AW107+AZ107+BC107</f>
        <v/>
      </c>
      <c r="P107" s="58" t="n"/>
      <c r="Q107" s="59">
        <f>L107-S107-R107-P107</f>
        <v/>
      </c>
      <c r="R107" s="60" t="n"/>
      <c r="S107" s="61" t="n"/>
      <c r="T107" s="55" t="n"/>
      <c r="U107" s="55" t="n"/>
      <c r="V107" s="55" t="n"/>
      <c r="W107" s="55" t="n"/>
      <c r="X107" s="55" t="n"/>
      <c r="Y107" s="55" t="n"/>
      <c r="Z107" s="55" t="n"/>
      <c r="AA107" s="55" t="n"/>
      <c r="AB107" s="55" t="n"/>
      <c r="AC107" s="55" t="n"/>
      <c r="AD107" s="55" t="n"/>
      <c r="AE107" s="55" t="n"/>
      <c r="AF107" s="55" t="n"/>
      <c r="AG107" s="55" t="n"/>
      <c r="AH107" s="55" t="n"/>
      <c r="AI107" s="55" t="n"/>
      <c r="AJ107" s="55" t="n"/>
      <c r="AK107" s="55" t="n"/>
      <c r="AL107" s="55" t="n"/>
      <c r="AM107" s="55" t="n"/>
      <c r="AN107" s="55" t="n"/>
      <c r="AO107" s="55" t="n"/>
      <c r="AP107" s="55" t="n"/>
      <c r="AQ107" s="55" t="n"/>
      <c r="AR107" s="55" t="n"/>
      <c r="AS107" s="55" t="n"/>
      <c r="AT107" s="55" t="n"/>
      <c r="AU107" s="55" t="n"/>
      <c r="AV107" s="55" t="n"/>
      <c r="AW107" s="55" t="n"/>
      <c r="AX107" s="55" t="n"/>
      <c r="AY107" s="55" t="n"/>
      <c r="AZ107" s="55" t="n"/>
      <c r="BA107" s="55" t="n"/>
      <c r="BB107" s="55" t="n"/>
      <c r="BC107" s="55" t="n"/>
    </row>
    <row r="108">
      <c r="A108" s="55" t="n"/>
      <c r="B108" s="483" t="n"/>
      <c r="C108" s="55" t="n"/>
      <c r="D108" s="55" t="n"/>
      <c r="E108" s="55" t="n"/>
      <c r="F108" s="55" t="n"/>
      <c r="G108" s="69" t="n"/>
      <c r="H108" s="69" t="n"/>
      <c r="I108" s="55" t="n"/>
      <c r="J108" s="55" t="n"/>
      <c r="K108" s="55" t="n"/>
      <c r="L108" s="55">
        <f>J108-K108</f>
        <v/>
      </c>
      <c r="M108" s="55" t="n"/>
      <c r="N108" s="55">
        <f>P108+Q108+R108+S108</f>
        <v/>
      </c>
      <c r="O108" s="57">
        <f>Q108+V108+Y108+AB108+AE108+AH108+AK108+AN108+AQ108+AT108+AW108+AZ108+BC108</f>
        <v/>
      </c>
      <c r="P108" s="58" t="n"/>
      <c r="Q108" s="59">
        <f>L108-S108-R108-P108</f>
        <v/>
      </c>
      <c r="R108" s="60" t="n"/>
      <c r="S108" s="61" t="n"/>
      <c r="T108" s="55" t="n"/>
      <c r="U108" s="55" t="n"/>
      <c r="V108" s="55" t="n"/>
      <c r="W108" s="55" t="n"/>
      <c r="X108" s="55" t="n"/>
      <c r="Y108" s="55" t="n"/>
      <c r="Z108" s="55" t="n"/>
      <c r="AA108" s="55" t="n"/>
      <c r="AB108" s="55" t="n"/>
      <c r="AC108" s="55" t="n"/>
      <c r="AD108" s="55" t="n"/>
      <c r="AE108" s="55" t="n"/>
      <c r="AF108" s="55" t="n"/>
      <c r="AG108" s="55" t="n"/>
      <c r="AH108" s="55" t="n"/>
      <c r="AI108" s="55" t="n"/>
      <c r="AJ108" s="55" t="n"/>
      <c r="AK108" s="55" t="n"/>
      <c r="AL108" s="55" t="n"/>
      <c r="AM108" s="55" t="n"/>
      <c r="AN108" s="55" t="n"/>
      <c r="AO108" s="55" t="n"/>
      <c r="AP108" s="55" t="n"/>
      <c r="AQ108" s="55" t="n"/>
      <c r="AR108" s="55" t="n"/>
      <c r="AS108" s="55" t="n"/>
      <c r="AT108" s="55" t="n"/>
      <c r="AU108" s="55" t="n"/>
      <c r="AV108" s="55" t="n"/>
      <c r="AW108" s="55" t="n"/>
      <c r="AX108" s="55" t="n"/>
      <c r="AY108" s="55" t="n"/>
      <c r="AZ108" s="55" t="n"/>
      <c r="BA108" s="55" t="n"/>
      <c r="BB108" s="55" t="n"/>
      <c r="BC108" s="55" t="n"/>
    </row>
    <row r="109">
      <c r="A109" s="55" t="n"/>
      <c r="B109" s="483" t="n"/>
      <c r="C109" s="55" t="n"/>
      <c r="D109" s="55" t="n"/>
      <c r="E109" s="55" t="n"/>
      <c r="F109" s="55" t="n"/>
      <c r="G109" s="69" t="n"/>
      <c r="H109" s="69" t="n"/>
      <c r="I109" s="55" t="n"/>
      <c r="J109" s="55" t="n"/>
      <c r="K109" s="55" t="n"/>
      <c r="L109" s="55">
        <f>J109-K109</f>
        <v/>
      </c>
      <c r="M109" s="55" t="n"/>
      <c r="N109" s="55">
        <f>P109+Q109+R109+S109</f>
        <v/>
      </c>
      <c r="O109" s="57">
        <f>Q109+V109+Y109+AB109+AE109+AH109+AK109+AN109+AQ109+AT109+AW109+AZ109+BC109</f>
        <v/>
      </c>
      <c r="P109" s="58" t="n"/>
      <c r="Q109" s="59">
        <f>L109-S109-R109-P109</f>
        <v/>
      </c>
      <c r="R109" s="60" t="n"/>
      <c r="S109" s="61" t="n"/>
      <c r="T109" s="55" t="n"/>
      <c r="U109" s="55" t="n"/>
      <c r="V109" s="55" t="n"/>
      <c r="W109" s="55" t="n"/>
      <c r="X109" s="55" t="n"/>
      <c r="Y109" s="55" t="n"/>
      <c r="Z109" s="55" t="n"/>
      <c r="AA109" s="55" t="n"/>
      <c r="AB109" s="55" t="n"/>
      <c r="AC109" s="55" t="n"/>
      <c r="AD109" s="55" t="n"/>
      <c r="AE109" s="55" t="n"/>
      <c r="AF109" s="55" t="n"/>
      <c r="AG109" s="55" t="n"/>
      <c r="AH109" s="55" t="n"/>
      <c r="AI109" s="55" t="n"/>
      <c r="AJ109" s="55" t="n"/>
      <c r="AK109" s="55" t="n"/>
      <c r="AL109" s="55" t="n"/>
      <c r="AM109" s="55" t="n"/>
      <c r="AN109" s="55" t="n"/>
      <c r="AO109" s="55" t="n"/>
      <c r="AP109" s="55" t="n"/>
      <c r="AQ109" s="55" t="n"/>
      <c r="AR109" s="55" t="n"/>
      <c r="AS109" s="55" t="n"/>
      <c r="AT109" s="55" t="n"/>
      <c r="AU109" s="55" t="n"/>
      <c r="AV109" s="55" t="n"/>
      <c r="AW109" s="55" t="n"/>
      <c r="AX109" s="55" t="n"/>
      <c r="AY109" s="55" t="n"/>
      <c r="AZ109" s="55" t="n"/>
      <c r="BA109" s="55" t="n"/>
      <c r="BB109" s="55" t="n"/>
      <c r="BC109" s="55" t="n"/>
    </row>
    <row r="110">
      <c r="A110" s="55" t="n"/>
      <c r="B110" s="483" t="n"/>
      <c r="C110" s="55" t="n"/>
      <c r="D110" s="55" t="n"/>
      <c r="E110" s="55" t="n"/>
      <c r="F110" s="55" t="n"/>
      <c r="G110" s="69" t="n"/>
      <c r="H110" s="69" t="n"/>
      <c r="I110" s="55" t="n"/>
      <c r="J110" s="55" t="n"/>
      <c r="K110" s="55" t="n"/>
      <c r="L110" s="55">
        <f>J110-K110</f>
        <v/>
      </c>
      <c r="M110" s="55" t="n"/>
      <c r="N110" s="55">
        <f>P110+Q110+R110+S110</f>
        <v/>
      </c>
      <c r="O110" s="57">
        <f>Q110+V110+Y110+AB110+AE110+AH110+AK110+AN110+AQ110+AT110+AW110+AZ110+BC110</f>
        <v/>
      </c>
      <c r="P110" s="58" t="n"/>
      <c r="Q110" s="59">
        <f>L110-S110-R110-P110</f>
        <v/>
      </c>
      <c r="R110" s="60" t="n"/>
      <c r="S110" s="61" t="n"/>
      <c r="T110" s="55" t="n"/>
      <c r="U110" s="55" t="n"/>
      <c r="V110" s="55" t="n"/>
      <c r="W110" s="55" t="n"/>
      <c r="X110" s="55" t="n"/>
      <c r="Y110" s="55" t="n"/>
      <c r="Z110" s="55" t="n"/>
      <c r="AA110" s="55" t="n"/>
      <c r="AB110" s="55" t="n"/>
      <c r="AC110" s="55" t="n"/>
      <c r="AD110" s="55" t="n"/>
      <c r="AE110" s="55" t="n"/>
      <c r="AF110" s="55" t="n"/>
      <c r="AG110" s="55" t="n"/>
      <c r="AH110" s="55" t="n"/>
      <c r="AI110" s="55" t="n"/>
      <c r="AJ110" s="55" t="n"/>
      <c r="AK110" s="55" t="n"/>
      <c r="AL110" s="55" t="n"/>
      <c r="AM110" s="55" t="n"/>
      <c r="AN110" s="55" t="n"/>
      <c r="AO110" s="55" t="n"/>
      <c r="AP110" s="55" t="n"/>
      <c r="AQ110" s="55" t="n"/>
      <c r="AR110" s="55" t="n"/>
      <c r="AS110" s="55" t="n"/>
      <c r="AT110" s="55" t="n"/>
      <c r="AU110" s="55" t="n"/>
      <c r="AV110" s="55" t="n"/>
      <c r="AW110" s="55" t="n"/>
      <c r="AX110" s="55" t="n"/>
      <c r="AY110" s="55" t="n"/>
      <c r="AZ110" s="55" t="n"/>
      <c r="BA110" s="55" t="n"/>
      <c r="BB110" s="55" t="n"/>
      <c r="BC110" s="55" t="n"/>
    </row>
    <row r="111">
      <c r="A111" s="55" t="n"/>
      <c r="B111" s="483" t="n"/>
      <c r="C111" s="55" t="n"/>
      <c r="D111" s="55" t="n"/>
      <c r="E111" s="55" t="n"/>
      <c r="F111" s="55" t="n"/>
      <c r="G111" s="69" t="n"/>
      <c r="H111" s="69" t="n"/>
      <c r="I111" s="55" t="n"/>
      <c r="J111" s="55" t="n"/>
      <c r="K111" s="55" t="n"/>
      <c r="L111" s="55">
        <f>J111-K111</f>
        <v/>
      </c>
      <c r="M111" s="55" t="n"/>
      <c r="N111" s="55">
        <f>P111+Q111+R111+S111</f>
        <v/>
      </c>
      <c r="O111" s="57">
        <f>Q111+V111+Y111+AB111+AE111+AH111+AK111+AN111+AQ111+AT111+AW111+AZ111+BC111</f>
        <v/>
      </c>
      <c r="P111" s="58" t="n"/>
      <c r="Q111" s="59">
        <f>L111-S111-R111-P111</f>
        <v/>
      </c>
      <c r="R111" s="60" t="n"/>
      <c r="S111" s="61" t="n"/>
      <c r="T111" s="55" t="n"/>
      <c r="U111" s="55" t="n"/>
      <c r="V111" s="55" t="n"/>
      <c r="W111" s="55" t="n"/>
      <c r="X111" s="55" t="n"/>
      <c r="Y111" s="55" t="n"/>
      <c r="Z111" s="55" t="n"/>
      <c r="AA111" s="55" t="n"/>
      <c r="AB111" s="55" t="n"/>
      <c r="AC111" s="55" t="n"/>
      <c r="AD111" s="55" t="n"/>
      <c r="AE111" s="55" t="n"/>
      <c r="AF111" s="55" t="n"/>
      <c r="AG111" s="55" t="n"/>
      <c r="AH111" s="55" t="n"/>
      <c r="AI111" s="55" t="n"/>
      <c r="AJ111" s="55" t="n"/>
      <c r="AK111" s="55" t="n"/>
      <c r="AL111" s="55" t="n"/>
      <c r="AM111" s="55" t="n"/>
      <c r="AN111" s="55" t="n"/>
      <c r="AO111" s="55" t="n"/>
      <c r="AP111" s="55" t="n"/>
      <c r="AQ111" s="55" t="n"/>
      <c r="AR111" s="55" t="n"/>
      <c r="AS111" s="55" t="n"/>
      <c r="AT111" s="55" t="n"/>
      <c r="AU111" s="55" t="n"/>
      <c r="AV111" s="55" t="n"/>
      <c r="AW111" s="55" t="n"/>
      <c r="AX111" s="55" t="n"/>
      <c r="AY111" s="55" t="n"/>
      <c r="AZ111" s="55" t="n"/>
      <c r="BA111" s="55" t="n"/>
      <c r="BB111" s="55" t="n"/>
      <c r="BC111" s="55" t="n"/>
    </row>
    <row r="112">
      <c r="A112" s="55" t="n"/>
      <c r="B112" s="483" t="n"/>
      <c r="C112" s="55" t="n"/>
      <c r="D112" s="55" t="n"/>
      <c r="E112" s="55" t="n"/>
      <c r="F112" s="55" t="n"/>
      <c r="G112" s="69" t="n"/>
      <c r="H112" s="69" t="n"/>
      <c r="I112" s="55" t="n"/>
      <c r="J112" s="55" t="n"/>
      <c r="K112" s="55" t="n"/>
      <c r="L112" s="55">
        <f>J112-K112</f>
        <v/>
      </c>
      <c r="M112" s="55" t="n"/>
      <c r="N112" s="55">
        <f>P112+Q112+R112+S112</f>
        <v/>
      </c>
      <c r="O112" s="57">
        <f>Q112+V112+Y112+AB112+AE112+AH112+AK112+AN112+AQ112+AT112+AW112+AZ112+BC112</f>
        <v/>
      </c>
      <c r="P112" s="58" t="n"/>
      <c r="Q112" s="59">
        <f>L112-S112-R112-P112</f>
        <v/>
      </c>
      <c r="R112" s="60" t="n"/>
      <c r="S112" s="61" t="n"/>
      <c r="T112" s="55" t="n"/>
      <c r="U112" s="55" t="n"/>
      <c r="V112" s="55" t="n"/>
      <c r="W112" s="55" t="n"/>
      <c r="X112" s="55" t="n"/>
      <c r="Y112" s="55" t="n"/>
      <c r="Z112" s="55" t="n"/>
      <c r="AA112" s="55" t="n"/>
      <c r="AB112" s="55" t="n"/>
      <c r="AC112" s="55" t="n"/>
      <c r="AD112" s="55" t="n"/>
      <c r="AE112" s="55" t="n"/>
      <c r="AF112" s="55" t="n"/>
      <c r="AG112" s="55" t="n"/>
      <c r="AH112" s="55" t="n"/>
      <c r="AI112" s="55" t="n"/>
      <c r="AJ112" s="55" t="n"/>
      <c r="AK112" s="55" t="n"/>
      <c r="AL112" s="55" t="n"/>
      <c r="AM112" s="55" t="n"/>
      <c r="AN112" s="55" t="n"/>
      <c r="AO112" s="55" t="n"/>
      <c r="AP112" s="55" t="n"/>
      <c r="AQ112" s="55" t="n"/>
      <c r="AR112" s="55" t="n"/>
      <c r="AS112" s="55" t="n"/>
      <c r="AT112" s="55" t="n"/>
      <c r="AU112" s="55" t="n"/>
      <c r="AV112" s="55" t="n"/>
      <c r="AW112" s="55" t="n"/>
      <c r="AX112" s="55" t="n"/>
      <c r="AY112" s="55" t="n"/>
      <c r="AZ112" s="55" t="n"/>
      <c r="BA112" s="55" t="n"/>
      <c r="BB112" s="55" t="n"/>
      <c r="BC112" s="55" t="n"/>
    </row>
    <row r="113">
      <c r="A113" s="55" t="n"/>
      <c r="B113" s="483" t="n"/>
      <c r="C113" s="55" t="n"/>
      <c r="D113" s="55" t="n"/>
      <c r="E113" s="55" t="n"/>
      <c r="F113" s="55" t="n"/>
      <c r="G113" s="69" t="n"/>
      <c r="H113" s="69" t="n"/>
      <c r="I113" s="55" t="n"/>
      <c r="J113" s="55" t="n"/>
      <c r="K113" s="55" t="n"/>
      <c r="L113" s="55">
        <f>J113-K113</f>
        <v/>
      </c>
      <c r="M113" s="55" t="n"/>
      <c r="N113" s="55">
        <f>P113+Q113+R113+S113</f>
        <v/>
      </c>
      <c r="O113" s="57">
        <f>Q113+V113+Y113+AB113+AE113+AH113+AK113+AN113+AQ113+AT113+AW113+AZ113+BC113</f>
        <v/>
      </c>
      <c r="P113" s="58" t="n"/>
      <c r="Q113" s="59">
        <f>L113-S113-R113-P113</f>
        <v/>
      </c>
      <c r="R113" s="60" t="n"/>
      <c r="S113" s="61" t="n"/>
      <c r="T113" s="55" t="n"/>
      <c r="U113" s="55" t="n"/>
      <c r="V113" s="55" t="n"/>
      <c r="W113" s="55" t="n"/>
      <c r="X113" s="55" t="n"/>
      <c r="Y113" s="55" t="n"/>
      <c r="Z113" s="55" t="n"/>
      <c r="AA113" s="55" t="n"/>
      <c r="AB113" s="55" t="n"/>
      <c r="AC113" s="55" t="n"/>
      <c r="AD113" s="55" t="n"/>
      <c r="AE113" s="55" t="n"/>
      <c r="AF113" s="55" t="n"/>
      <c r="AG113" s="55" t="n"/>
      <c r="AH113" s="55" t="n"/>
      <c r="AI113" s="55" t="n"/>
      <c r="AJ113" s="55" t="n"/>
      <c r="AK113" s="55" t="n"/>
      <c r="AL113" s="55" t="n"/>
      <c r="AM113" s="55" t="n"/>
      <c r="AN113" s="55" t="n"/>
      <c r="AO113" s="55" t="n"/>
      <c r="AP113" s="55" t="n"/>
      <c r="AQ113" s="55" t="n"/>
      <c r="AR113" s="55" t="n"/>
      <c r="AS113" s="55" t="n"/>
      <c r="AT113" s="55" t="n"/>
      <c r="AU113" s="55" t="n"/>
      <c r="AV113" s="55" t="n"/>
      <c r="AW113" s="55" t="n"/>
      <c r="AX113" s="55" t="n"/>
      <c r="AY113" s="55" t="n"/>
      <c r="AZ113" s="55" t="n"/>
      <c r="BA113" s="55" t="n"/>
      <c r="BB113" s="55" t="n"/>
      <c r="BC113" s="55" t="n"/>
    </row>
    <row r="114">
      <c r="A114" s="55" t="n"/>
      <c r="B114" s="483" t="n"/>
      <c r="C114" s="55" t="n"/>
      <c r="D114" s="55" t="n"/>
      <c r="E114" s="55" t="n"/>
      <c r="F114" s="55" t="n"/>
      <c r="G114" s="69" t="n"/>
      <c r="H114" s="69" t="n"/>
      <c r="I114" s="55" t="n"/>
      <c r="J114" s="55" t="n"/>
      <c r="K114" s="55" t="n"/>
      <c r="L114" s="55">
        <f>J114-K114</f>
        <v/>
      </c>
      <c r="M114" s="55" t="n"/>
      <c r="N114" s="55">
        <f>P114+Q114+R114+S114</f>
        <v/>
      </c>
      <c r="O114" s="57">
        <f>Q114+V114+Y114+AB114+AE114+AH114+AK114+AN114+AQ114+AT114+AW114+AZ114+BC114</f>
        <v/>
      </c>
      <c r="P114" s="58" t="n"/>
      <c r="Q114" s="59">
        <f>L114-S114-R114-P114</f>
        <v/>
      </c>
      <c r="R114" s="60" t="n"/>
      <c r="S114" s="61" t="n"/>
      <c r="T114" s="55" t="n"/>
      <c r="U114" s="55" t="n"/>
      <c r="V114" s="55" t="n"/>
      <c r="W114" s="55" t="n"/>
      <c r="X114" s="55" t="n"/>
      <c r="Y114" s="55" t="n"/>
      <c r="Z114" s="55" t="n"/>
      <c r="AA114" s="55" t="n"/>
      <c r="AB114" s="55" t="n"/>
      <c r="AC114" s="55" t="n"/>
      <c r="AD114" s="55" t="n"/>
      <c r="AE114" s="55" t="n"/>
      <c r="AF114" s="55" t="n"/>
      <c r="AG114" s="55" t="n"/>
      <c r="AH114" s="55" t="n"/>
      <c r="AI114" s="55" t="n"/>
      <c r="AJ114" s="55" t="n"/>
      <c r="AK114" s="55" t="n"/>
      <c r="AL114" s="55" t="n"/>
      <c r="AM114" s="55" t="n"/>
      <c r="AN114" s="55" t="n"/>
      <c r="AO114" s="55" t="n"/>
      <c r="AP114" s="55" t="n"/>
      <c r="AQ114" s="55" t="n"/>
      <c r="AR114" s="55" t="n"/>
      <c r="AS114" s="55" t="n"/>
      <c r="AT114" s="55" t="n"/>
      <c r="AU114" s="55" t="n"/>
      <c r="AV114" s="55" t="n"/>
      <c r="AW114" s="55" t="n"/>
      <c r="AX114" s="55" t="n"/>
      <c r="AY114" s="55" t="n"/>
      <c r="AZ114" s="55" t="n"/>
      <c r="BA114" s="55" t="n"/>
      <c r="BB114" s="55" t="n"/>
      <c r="BC114" s="55" t="n"/>
    </row>
    <row r="115">
      <c r="A115" s="55" t="n"/>
      <c r="B115" s="483" t="n"/>
      <c r="C115" s="55" t="n"/>
      <c r="D115" s="55" t="n"/>
      <c r="E115" s="55" t="n"/>
      <c r="F115" s="55" t="n"/>
      <c r="G115" s="69" t="n"/>
      <c r="H115" s="69" t="n"/>
      <c r="I115" s="55" t="n"/>
      <c r="J115" s="55" t="n"/>
      <c r="K115" s="55" t="n"/>
      <c r="L115" s="55">
        <f>J115-K115</f>
        <v/>
      </c>
      <c r="M115" s="55" t="n"/>
      <c r="N115" s="55">
        <f>P115+Q115+R115+S115</f>
        <v/>
      </c>
      <c r="O115" s="57">
        <f>Q115+V115+Y115+AB115+AE115+AH115+AK115+AN115+AQ115+AT115+AW115+AZ115+BC115</f>
        <v/>
      </c>
      <c r="P115" s="58" t="n"/>
      <c r="Q115" s="59">
        <f>L115-S115-R115-P115</f>
        <v/>
      </c>
      <c r="R115" s="60" t="n"/>
      <c r="S115" s="61" t="n"/>
      <c r="T115" s="55" t="n"/>
      <c r="U115" s="55" t="n"/>
      <c r="V115" s="55" t="n"/>
      <c r="W115" s="55" t="n"/>
      <c r="X115" s="55" t="n"/>
      <c r="Y115" s="55" t="n"/>
      <c r="Z115" s="55" t="n"/>
      <c r="AA115" s="55" t="n"/>
      <c r="AB115" s="55" t="n"/>
      <c r="AC115" s="55" t="n"/>
      <c r="AD115" s="55" t="n"/>
      <c r="AE115" s="55" t="n"/>
      <c r="AF115" s="55" t="n"/>
      <c r="AG115" s="55" t="n"/>
      <c r="AH115" s="55" t="n"/>
      <c r="AI115" s="55" t="n"/>
      <c r="AJ115" s="55" t="n"/>
      <c r="AK115" s="55" t="n"/>
      <c r="AL115" s="55" t="n"/>
      <c r="AM115" s="55" t="n"/>
      <c r="AN115" s="55" t="n"/>
      <c r="AO115" s="55" t="n"/>
      <c r="AP115" s="55" t="n"/>
      <c r="AQ115" s="55" t="n"/>
      <c r="AR115" s="55" t="n"/>
      <c r="AS115" s="55" t="n"/>
      <c r="AT115" s="55" t="n"/>
      <c r="AU115" s="55" t="n"/>
      <c r="AV115" s="55" t="n"/>
      <c r="AW115" s="55" t="n"/>
      <c r="AX115" s="55" t="n"/>
      <c r="AY115" s="55" t="n"/>
      <c r="AZ115" s="55" t="n"/>
      <c r="BA115" s="55" t="n"/>
      <c r="BB115" s="55" t="n"/>
      <c r="BC115" s="55" t="n"/>
    </row>
    <row r="116">
      <c r="A116" s="55" t="n"/>
      <c r="B116" s="483" t="n"/>
      <c r="C116" s="55" t="n"/>
      <c r="D116" s="55" t="n"/>
      <c r="E116" s="55" t="n"/>
      <c r="F116" s="55" t="n"/>
      <c r="G116" s="69" t="n"/>
      <c r="H116" s="69" t="n"/>
      <c r="I116" s="55" t="n"/>
      <c r="J116" s="55" t="n"/>
      <c r="K116" s="55" t="n"/>
      <c r="L116" s="55">
        <f>J116-K116</f>
        <v/>
      </c>
      <c r="M116" s="55" t="n"/>
      <c r="N116" s="55">
        <f>P116+Q116+R116+S116</f>
        <v/>
      </c>
      <c r="O116" s="57">
        <f>Q116+V116+Y116+AB116+AE116+AH116+AK116+AN116+AQ116+AT116+AW116+AZ116+BC116</f>
        <v/>
      </c>
      <c r="P116" s="58" t="n"/>
      <c r="Q116" s="59">
        <f>L116-S116-R116-P116</f>
        <v/>
      </c>
      <c r="R116" s="60" t="n"/>
      <c r="S116" s="61" t="n"/>
      <c r="T116" s="55" t="n"/>
      <c r="U116" s="55" t="n"/>
      <c r="V116" s="55" t="n"/>
      <c r="W116" s="55" t="n"/>
      <c r="X116" s="55" t="n"/>
      <c r="Y116" s="55" t="n"/>
      <c r="Z116" s="55" t="n"/>
      <c r="AA116" s="55" t="n"/>
      <c r="AB116" s="55" t="n"/>
      <c r="AC116" s="55" t="n"/>
      <c r="AD116" s="55" t="n"/>
      <c r="AE116" s="55" t="n"/>
      <c r="AF116" s="55" t="n"/>
      <c r="AG116" s="55" t="n"/>
      <c r="AH116" s="55" t="n"/>
      <c r="AI116" s="55" t="n"/>
      <c r="AJ116" s="55" t="n"/>
      <c r="AK116" s="55" t="n"/>
      <c r="AL116" s="55" t="n"/>
      <c r="AM116" s="55" t="n"/>
      <c r="AN116" s="55" t="n"/>
      <c r="AO116" s="55" t="n"/>
      <c r="AP116" s="55" t="n"/>
      <c r="AQ116" s="55" t="n"/>
      <c r="AR116" s="55" t="n"/>
      <c r="AS116" s="55" t="n"/>
      <c r="AT116" s="55" t="n"/>
      <c r="AU116" s="55" t="n"/>
      <c r="AV116" s="55" t="n"/>
      <c r="AW116" s="55" t="n"/>
      <c r="AX116" s="55" t="n"/>
      <c r="AY116" s="55" t="n"/>
      <c r="AZ116" s="55" t="n"/>
      <c r="BA116" s="55" t="n"/>
      <c r="BB116" s="55" t="n"/>
      <c r="BC116" s="55" t="n"/>
    </row>
    <row r="117">
      <c r="A117" s="55" t="n"/>
      <c r="B117" s="483" t="n"/>
      <c r="C117" s="55" t="n"/>
      <c r="D117" s="55" t="n"/>
      <c r="E117" s="55" t="n"/>
      <c r="F117" s="55" t="n"/>
      <c r="G117" s="69" t="n"/>
      <c r="H117" s="69" t="n"/>
      <c r="I117" s="55" t="n"/>
      <c r="J117" s="55" t="n"/>
      <c r="K117" s="55" t="n"/>
      <c r="L117" s="55">
        <f>J117-K117</f>
        <v/>
      </c>
      <c r="M117" s="55" t="n"/>
      <c r="N117" s="55">
        <f>P117+Q117+R117+S117</f>
        <v/>
      </c>
      <c r="O117" s="57">
        <f>Q117+V117+Y117+AB117+AE117+AH117+AK117+AN117+AQ117+AT117+AW117+AZ117+BC117</f>
        <v/>
      </c>
      <c r="P117" s="58" t="n"/>
      <c r="Q117" s="59">
        <f>L117-S117-R117-P117</f>
        <v/>
      </c>
      <c r="R117" s="60" t="n"/>
      <c r="S117" s="61" t="n"/>
      <c r="T117" s="55" t="n"/>
      <c r="U117" s="55" t="n"/>
      <c r="V117" s="55" t="n"/>
      <c r="W117" s="55" t="n"/>
      <c r="X117" s="55" t="n"/>
      <c r="Y117" s="55" t="n"/>
      <c r="Z117" s="55" t="n"/>
      <c r="AA117" s="55" t="n"/>
      <c r="AB117" s="55" t="n"/>
      <c r="AC117" s="55" t="n"/>
      <c r="AD117" s="55" t="n"/>
      <c r="AE117" s="55" t="n"/>
      <c r="AF117" s="55" t="n"/>
      <c r="AG117" s="55" t="n"/>
      <c r="AH117" s="55" t="n"/>
      <c r="AI117" s="55" t="n"/>
      <c r="AJ117" s="55" t="n"/>
      <c r="AK117" s="55" t="n"/>
      <c r="AL117" s="55" t="n"/>
      <c r="AM117" s="55" t="n"/>
      <c r="AN117" s="55" t="n"/>
      <c r="AO117" s="55" t="n"/>
      <c r="AP117" s="55" t="n"/>
      <c r="AQ117" s="55" t="n"/>
      <c r="AR117" s="55" t="n"/>
      <c r="AS117" s="55" t="n"/>
      <c r="AT117" s="55" t="n"/>
      <c r="AU117" s="55" t="n"/>
      <c r="AV117" s="55" t="n"/>
      <c r="AW117" s="55" t="n"/>
      <c r="AX117" s="55" t="n"/>
      <c r="AY117" s="55" t="n"/>
      <c r="AZ117" s="55" t="n"/>
      <c r="BA117" s="55" t="n"/>
      <c r="BB117" s="55" t="n"/>
      <c r="BC117" s="55" t="n"/>
    </row>
    <row r="118">
      <c r="A118" s="55" t="n"/>
      <c r="B118" s="483" t="n"/>
      <c r="C118" s="55" t="n"/>
      <c r="D118" s="55" t="n"/>
      <c r="E118" s="55" t="n"/>
      <c r="F118" s="55" t="n"/>
      <c r="G118" s="69" t="n"/>
      <c r="H118" s="69" t="n"/>
      <c r="I118" s="55" t="n"/>
      <c r="J118" s="55" t="n"/>
      <c r="K118" s="55" t="n"/>
      <c r="L118" s="55">
        <f>J118-K118</f>
        <v/>
      </c>
      <c r="M118" s="55" t="n"/>
      <c r="N118" s="55">
        <f>P118+Q118+R118+S118</f>
        <v/>
      </c>
      <c r="O118" s="57">
        <f>Q118+V118+Y118+AB118+AE118+AH118+AK118+AN118+AQ118+AT118+AW118+AZ118+BC118</f>
        <v/>
      </c>
      <c r="P118" s="58" t="n"/>
      <c r="Q118" s="59">
        <f>L118-S118-R118-P118</f>
        <v/>
      </c>
      <c r="R118" s="60" t="n"/>
      <c r="S118" s="61" t="n"/>
      <c r="T118" s="55" t="n"/>
      <c r="U118" s="55" t="n"/>
      <c r="V118" s="55" t="n"/>
      <c r="W118" s="55" t="n"/>
      <c r="X118" s="55" t="n"/>
      <c r="Y118" s="55" t="n"/>
      <c r="Z118" s="55" t="n"/>
      <c r="AA118" s="55" t="n"/>
      <c r="AB118" s="55" t="n"/>
      <c r="AC118" s="55" t="n"/>
      <c r="AD118" s="55" t="n"/>
      <c r="AE118" s="55" t="n"/>
      <c r="AF118" s="55" t="n"/>
      <c r="AG118" s="55" t="n"/>
      <c r="AH118" s="55" t="n"/>
      <c r="AI118" s="55" t="n"/>
      <c r="AJ118" s="55" t="n"/>
      <c r="AK118" s="55" t="n"/>
      <c r="AL118" s="55" t="n"/>
      <c r="AM118" s="55" t="n"/>
      <c r="AN118" s="55" t="n"/>
      <c r="AO118" s="55" t="n"/>
      <c r="AP118" s="55" t="n"/>
      <c r="AQ118" s="55" t="n"/>
      <c r="AR118" s="55" t="n"/>
      <c r="AS118" s="55" t="n"/>
      <c r="AT118" s="55" t="n"/>
      <c r="AU118" s="55" t="n"/>
      <c r="AV118" s="55" t="n"/>
      <c r="AW118" s="55" t="n"/>
      <c r="AX118" s="55" t="n"/>
      <c r="AY118" s="55" t="n"/>
      <c r="AZ118" s="55" t="n"/>
      <c r="BA118" s="55" t="n"/>
      <c r="BB118" s="55" t="n"/>
      <c r="BC118" s="55" t="n"/>
    </row>
    <row r="119">
      <c r="A119" s="55" t="n"/>
      <c r="B119" s="483" t="n"/>
      <c r="C119" s="55" t="n"/>
      <c r="D119" s="55" t="n"/>
      <c r="E119" s="55" t="n"/>
      <c r="F119" s="55" t="n"/>
      <c r="G119" s="69" t="n"/>
      <c r="H119" s="69" t="n"/>
      <c r="I119" s="55" t="n"/>
      <c r="J119" s="55" t="n"/>
      <c r="K119" s="55" t="n"/>
      <c r="L119" s="55">
        <f>J119-K119</f>
        <v/>
      </c>
      <c r="M119" s="55" t="n"/>
      <c r="N119" s="55">
        <f>P119+Q119+R119+S119</f>
        <v/>
      </c>
      <c r="O119" s="57">
        <f>Q119+V119+Y119+AB119+AE119+AH119+AK119+AN119+AQ119+AT119+AW119+AZ119+BC119</f>
        <v/>
      </c>
      <c r="P119" s="58" t="n"/>
      <c r="Q119" s="59">
        <f>L119-S119-R119-P119</f>
        <v/>
      </c>
      <c r="R119" s="60" t="n"/>
      <c r="S119" s="61" t="n"/>
      <c r="T119" s="55" t="n"/>
      <c r="U119" s="55" t="n"/>
      <c r="V119" s="55" t="n"/>
      <c r="W119" s="55" t="n"/>
      <c r="X119" s="55" t="n"/>
      <c r="Y119" s="55" t="n"/>
      <c r="Z119" s="55" t="n"/>
      <c r="AA119" s="55" t="n"/>
      <c r="AB119" s="55" t="n"/>
      <c r="AC119" s="55" t="n"/>
      <c r="AD119" s="55" t="n"/>
      <c r="AE119" s="55" t="n"/>
      <c r="AF119" s="55" t="n"/>
      <c r="AG119" s="55" t="n"/>
      <c r="AH119" s="55" t="n"/>
      <c r="AI119" s="55" t="n"/>
      <c r="AJ119" s="55" t="n"/>
      <c r="AK119" s="55" t="n"/>
      <c r="AL119" s="55" t="n"/>
      <c r="AM119" s="55" t="n"/>
      <c r="AN119" s="55" t="n"/>
      <c r="AO119" s="55" t="n"/>
      <c r="AP119" s="55" t="n"/>
      <c r="AQ119" s="55" t="n"/>
      <c r="AR119" s="55" t="n"/>
      <c r="AS119" s="55" t="n"/>
      <c r="AT119" s="55" t="n"/>
      <c r="AU119" s="55" t="n"/>
      <c r="AV119" s="55" t="n"/>
      <c r="AW119" s="55" t="n"/>
      <c r="AX119" s="55" t="n"/>
      <c r="AY119" s="55" t="n"/>
      <c r="AZ119" s="55" t="n"/>
      <c r="BA119" s="55" t="n"/>
      <c r="BB119" s="55" t="n"/>
      <c r="BC119" s="55" t="n"/>
    </row>
    <row r="120">
      <c r="A120" s="55" t="n"/>
      <c r="B120" s="483" t="n"/>
      <c r="C120" s="55" t="n"/>
      <c r="D120" s="55" t="n"/>
      <c r="E120" s="55" t="n"/>
      <c r="F120" s="55" t="n"/>
      <c r="G120" s="69" t="n"/>
      <c r="H120" s="69" t="n"/>
      <c r="I120" s="55" t="n"/>
      <c r="J120" s="55" t="n"/>
      <c r="K120" s="55" t="n"/>
      <c r="L120" s="55">
        <f>J120-K120</f>
        <v/>
      </c>
      <c r="M120" s="55" t="n"/>
      <c r="N120" s="55">
        <f>P120+Q120+R120+S120</f>
        <v/>
      </c>
      <c r="O120" s="57">
        <f>Q120+V120+Y120+AB120+AE120+AH120+AK120+AN120+AQ120+AT120+AW120+AZ120+BC120</f>
        <v/>
      </c>
      <c r="P120" s="58" t="n"/>
      <c r="Q120" s="59">
        <f>L120-S120-R120-P120</f>
        <v/>
      </c>
      <c r="R120" s="60" t="n"/>
      <c r="S120" s="61" t="n"/>
      <c r="T120" s="55" t="n"/>
      <c r="U120" s="55" t="n"/>
      <c r="V120" s="55" t="n"/>
      <c r="W120" s="55" t="n"/>
      <c r="X120" s="55" t="n"/>
      <c r="Y120" s="55" t="n"/>
      <c r="Z120" s="55" t="n"/>
      <c r="AA120" s="55" t="n"/>
      <c r="AB120" s="55" t="n"/>
      <c r="AC120" s="55" t="n"/>
      <c r="AD120" s="55" t="n"/>
      <c r="AE120" s="55" t="n"/>
      <c r="AF120" s="55" t="n"/>
      <c r="AG120" s="55" t="n"/>
      <c r="AH120" s="55" t="n"/>
      <c r="AI120" s="55" t="n"/>
      <c r="AJ120" s="55" t="n"/>
      <c r="AK120" s="55" t="n"/>
      <c r="AL120" s="55" t="n"/>
      <c r="AM120" s="55" t="n"/>
      <c r="AN120" s="55" t="n"/>
      <c r="AO120" s="55" t="n"/>
      <c r="AP120" s="55" t="n"/>
      <c r="AQ120" s="55" t="n"/>
      <c r="AR120" s="55" t="n"/>
      <c r="AS120" s="55" t="n"/>
      <c r="AT120" s="55" t="n"/>
      <c r="AU120" s="55" t="n"/>
      <c r="AV120" s="55" t="n"/>
      <c r="AW120" s="55" t="n"/>
      <c r="AX120" s="55" t="n"/>
      <c r="AY120" s="55" t="n"/>
      <c r="AZ120" s="55" t="n"/>
      <c r="BA120" s="55" t="n"/>
      <c r="BB120" s="55" t="n"/>
      <c r="BC120" s="55" t="n"/>
    </row>
    <row r="121">
      <c r="A121" s="55" t="n"/>
      <c r="B121" s="483" t="n"/>
      <c r="C121" s="55" t="n"/>
      <c r="D121" s="55" t="n"/>
      <c r="E121" s="55" t="n"/>
      <c r="F121" s="55" t="n"/>
      <c r="G121" s="69" t="n"/>
      <c r="H121" s="69" t="n"/>
      <c r="I121" s="55" t="n"/>
      <c r="J121" s="55" t="n"/>
      <c r="K121" s="55" t="n"/>
      <c r="L121" s="55">
        <f>J121-K121</f>
        <v/>
      </c>
      <c r="M121" s="55" t="n"/>
      <c r="N121" s="55">
        <f>P121+Q121+R121+S121</f>
        <v/>
      </c>
      <c r="O121" s="57">
        <f>Q121+V121+Y121+AB121+AE121+AH121+AK121+AN121+AQ121+AT121+AW121+AZ121+BC121</f>
        <v/>
      </c>
      <c r="P121" s="58" t="n"/>
      <c r="Q121" s="59">
        <f>L121-S121-R121-P121</f>
        <v/>
      </c>
      <c r="R121" s="60" t="n"/>
      <c r="S121" s="61" t="n"/>
      <c r="T121" s="55" t="n"/>
      <c r="U121" s="55" t="n"/>
      <c r="V121" s="55" t="n"/>
      <c r="W121" s="55" t="n"/>
      <c r="X121" s="55" t="n"/>
      <c r="Y121" s="55" t="n"/>
      <c r="Z121" s="55" t="n"/>
      <c r="AA121" s="55" t="n"/>
      <c r="AB121" s="55" t="n"/>
      <c r="AC121" s="55" t="n"/>
      <c r="AD121" s="55" t="n"/>
      <c r="AE121" s="55" t="n"/>
      <c r="AF121" s="55" t="n"/>
      <c r="AG121" s="55" t="n"/>
      <c r="AH121" s="55" t="n"/>
      <c r="AI121" s="55" t="n"/>
      <c r="AJ121" s="55" t="n"/>
      <c r="AK121" s="55" t="n"/>
      <c r="AL121" s="55" t="n"/>
      <c r="AM121" s="55" t="n"/>
      <c r="AN121" s="55" t="n"/>
      <c r="AO121" s="55" t="n"/>
      <c r="AP121" s="55" t="n"/>
      <c r="AQ121" s="55" t="n"/>
      <c r="AR121" s="55" t="n"/>
      <c r="AS121" s="55" t="n"/>
      <c r="AT121" s="55" t="n"/>
      <c r="AU121" s="55" t="n"/>
      <c r="AV121" s="55" t="n"/>
      <c r="AW121" s="55" t="n"/>
      <c r="AX121" s="55" t="n"/>
      <c r="AY121" s="55" t="n"/>
      <c r="AZ121" s="55" t="n"/>
      <c r="BA121" s="55" t="n"/>
      <c r="BB121" s="55" t="n"/>
      <c r="BC121" s="55" t="n"/>
    </row>
    <row r="122">
      <c r="A122" s="55" t="n"/>
      <c r="B122" s="483" t="n"/>
      <c r="C122" s="55" t="n"/>
      <c r="D122" s="55" t="n"/>
      <c r="E122" s="55" t="n"/>
      <c r="F122" s="55" t="n"/>
      <c r="G122" s="69" t="n"/>
      <c r="H122" s="69" t="n"/>
      <c r="I122" s="55" t="n"/>
      <c r="J122" s="55" t="n"/>
      <c r="K122" s="55" t="n"/>
      <c r="L122" s="55">
        <f>J122-K122</f>
        <v/>
      </c>
      <c r="M122" s="55" t="n"/>
      <c r="N122" s="55">
        <f>P122+Q122+R122+S122</f>
        <v/>
      </c>
      <c r="O122" s="57">
        <f>Q122+V122+Y122+AB122+AE122+AH122+AK122+AN122+AQ122+AT122+AW122+AZ122+BC122</f>
        <v/>
      </c>
      <c r="P122" s="58" t="n"/>
      <c r="Q122" s="59">
        <f>L122-S122-R122-P122</f>
        <v/>
      </c>
      <c r="R122" s="60" t="n"/>
      <c r="S122" s="61" t="n"/>
      <c r="T122" s="55" t="n"/>
      <c r="U122" s="55" t="n"/>
      <c r="V122" s="55" t="n"/>
      <c r="W122" s="55" t="n"/>
      <c r="X122" s="55" t="n"/>
      <c r="Y122" s="55" t="n"/>
      <c r="Z122" s="55" t="n"/>
      <c r="AA122" s="55" t="n"/>
      <c r="AB122" s="55" t="n"/>
      <c r="AC122" s="55" t="n"/>
      <c r="AD122" s="55" t="n"/>
      <c r="AE122" s="55" t="n"/>
      <c r="AF122" s="55" t="n"/>
      <c r="AG122" s="55" t="n"/>
      <c r="AH122" s="55" t="n"/>
      <c r="AI122" s="55" t="n"/>
      <c r="AJ122" s="55" t="n"/>
      <c r="AK122" s="55" t="n"/>
      <c r="AL122" s="55" t="n"/>
      <c r="AM122" s="55" t="n"/>
      <c r="AN122" s="55" t="n"/>
      <c r="AO122" s="55" t="n"/>
      <c r="AP122" s="55" t="n"/>
      <c r="AQ122" s="55" t="n"/>
      <c r="AR122" s="55" t="n"/>
      <c r="AS122" s="55" t="n"/>
      <c r="AT122" s="55" t="n"/>
      <c r="AU122" s="55" t="n"/>
      <c r="AV122" s="55" t="n"/>
      <c r="AW122" s="55" t="n"/>
      <c r="AX122" s="55" t="n"/>
      <c r="AY122" s="55" t="n"/>
      <c r="AZ122" s="55" t="n"/>
      <c r="BA122" s="55" t="n"/>
      <c r="BB122" s="55" t="n"/>
      <c r="BC122" s="55" t="n"/>
    </row>
    <row r="123">
      <c r="A123" s="55" t="n"/>
      <c r="B123" s="483" t="n"/>
      <c r="C123" s="55" t="n"/>
      <c r="D123" s="55" t="n"/>
      <c r="E123" s="55" t="n"/>
      <c r="F123" s="55" t="n"/>
      <c r="G123" s="69" t="n"/>
      <c r="H123" s="69" t="n"/>
      <c r="I123" s="55" t="n"/>
      <c r="J123" s="55" t="n"/>
      <c r="K123" s="55" t="n"/>
      <c r="L123" s="55">
        <f>J123-K123</f>
        <v/>
      </c>
      <c r="M123" s="55" t="n"/>
      <c r="N123" s="55">
        <f>P123+Q123+R123+S123</f>
        <v/>
      </c>
      <c r="O123" s="57">
        <f>Q123+V123+Y123+AB123+AE123+AH123+AK123+AN123+AQ123+AT123+AW123+AZ123+BC123</f>
        <v/>
      </c>
      <c r="P123" s="58" t="n"/>
      <c r="Q123" s="59">
        <f>L123-S123-R123-P123</f>
        <v/>
      </c>
      <c r="R123" s="60" t="n"/>
      <c r="S123" s="61" t="n"/>
      <c r="T123" s="55" t="n"/>
      <c r="U123" s="55" t="n"/>
      <c r="V123" s="55" t="n"/>
      <c r="W123" s="55" t="n"/>
      <c r="X123" s="55" t="n"/>
      <c r="Y123" s="55" t="n"/>
      <c r="Z123" s="55" t="n"/>
      <c r="AA123" s="55" t="n"/>
      <c r="AB123" s="55" t="n"/>
      <c r="AC123" s="55" t="n"/>
      <c r="AD123" s="55" t="n"/>
      <c r="AE123" s="55" t="n"/>
      <c r="AF123" s="55" t="n"/>
      <c r="AG123" s="55" t="n"/>
      <c r="AH123" s="55" t="n"/>
      <c r="AI123" s="55" t="n"/>
      <c r="AJ123" s="55" t="n"/>
      <c r="AK123" s="55" t="n"/>
      <c r="AL123" s="55" t="n"/>
      <c r="AM123" s="55" t="n"/>
      <c r="AN123" s="55" t="n"/>
      <c r="AO123" s="55" t="n"/>
      <c r="AP123" s="55" t="n"/>
      <c r="AQ123" s="55" t="n"/>
      <c r="AR123" s="55" t="n"/>
      <c r="AS123" s="55" t="n"/>
      <c r="AT123" s="55" t="n"/>
      <c r="AU123" s="55" t="n"/>
      <c r="AV123" s="55" t="n"/>
      <c r="AW123" s="55" t="n"/>
      <c r="AX123" s="55" t="n"/>
      <c r="AY123" s="55" t="n"/>
      <c r="AZ123" s="55" t="n"/>
      <c r="BA123" s="55" t="n"/>
      <c r="BB123" s="55" t="n"/>
      <c r="BC123" s="55" t="n"/>
    </row>
    <row r="124">
      <c r="A124" s="55" t="n"/>
      <c r="B124" s="483" t="n"/>
      <c r="C124" s="55" t="n"/>
      <c r="D124" s="55" t="n"/>
      <c r="E124" s="55" t="n"/>
      <c r="F124" s="55" t="n"/>
      <c r="G124" s="69" t="n"/>
      <c r="H124" s="69" t="n"/>
      <c r="I124" s="55" t="n"/>
      <c r="J124" s="55" t="n"/>
      <c r="K124" s="55" t="n"/>
      <c r="L124" s="55">
        <f>J124-K124</f>
        <v/>
      </c>
      <c r="M124" s="55" t="n"/>
      <c r="N124" s="55">
        <f>P124+Q124+R124+S124</f>
        <v/>
      </c>
      <c r="O124" s="57">
        <f>Q124+V124+Y124+AB124+AE124+AH124+AK124+AN124+AQ124+AT124+AW124+AZ124+BC124</f>
        <v/>
      </c>
      <c r="P124" s="58" t="n"/>
      <c r="Q124" s="59">
        <f>L124-S124-R124-P124</f>
        <v/>
      </c>
      <c r="R124" s="60" t="n"/>
      <c r="S124" s="61" t="n"/>
      <c r="T124" s="55" t="n"/>
      <c r="U124" s="55" t="n"/>
      <c r="V124" s="55" t="n"/>
      <c r="W124" s="55" t="n"/>
      <c r="X124" s="55" t="n"/>
      <c r="Y124" s="55" t="n"/>
      <c r="Z124" s="55" t="n"/>
      <c r="AA124" s="55" t="n"/>
      <c r="AB124" s="55" t="n"/>
      <c r="AC124" s="55" t="n"/>
      <c r="AD124" s="55" t="n"/>
      <c r="AE124" s="55" t="n"/>
      <c r="AF124" s="55" t="n"/>
      <c r="AG124" s="55" t="n"/>
      <c r="AH124" s="55" t="n"/>
      <c r="AI124" s="55" t="n"/>
      <c r="AJ124" s="55" t="n"/>
      <c r="AK124" s="55" t="n"/>
      <c r="AL124" s="55" t="n"/>
      <c r="AM124" s="55" t="n"/>
      <c r="AN124" s="55" t="n"/>
      <c r="AO124" s="55" t="n"/>
      <c r="AP124" s="55" t="n"/>
      <c r="AQ124" s="55" t="n"/>
      <c r="AR124" s="55" t="n"/>
      <c r="AS124" s="55" t="n"/>
      <c r="AT124" s="55" t="n"/>
      <c r="AU124" s="55" t="n"/>
      <c r="AV124" s="55" t="n"/>
      <c r="AW124" s="55" t="n"/>
      <c r="AX124" s="55" t="n"/>
      <c r="AY124" s="55" t="n"/>
      <c r="AZ124" s="55" t="n"/>
      <c r="BA124" s="55" t="n"/>
      <c r="BB124" s="55" t="n"/>
      <c r="BC124" s="55" t="n"/>
    </row>
    <row r="125">
      <c r="A125" s="55" t="n"/>
      <c r="B125" s="483" t="n"/>
      <c r="C125" s="55" t="n"/>
      <c r="D125" s="55" t="n"/>
      <c r="E125" s="55" t="n"/>
      <c r="F125" s="55" t="n"/>
      <c r="G125" s="69" t="n"/>
      <c r="H125" s="69" t="n"/>
      <c r="I125" s="55" t="n"/>
      <c r="J125" s="55" t="n"/>
      <c r="K125" s="55" t="n"/>
      <c r="L125" s="55">
        <f>J125-K125</f>
        <v/>
      </c>
      <c r="M125" s="55" t="n"/>
      <c r="N125" s="55">
        <f>P125+Q125+R125+S125</f>
        <v/>
      </c>
      <c r="O125" s="57">
        <f>Q125+V125+Y125+AB125+AE125+AH125+AK125+AN125+AQ125+AT125+AW125+AZ125+BC125</f>
        <v/>
      </c>
      <c r="P125" s="58" t="n"/>
      <c r="Q125" s="59">
        <f>L125-S125-R125-P125</f>
        <v/>
      </c>
      <c r="R125" s="60" t="n"/>
      <c r="S125" s="61" t="n"/>
      <c r="T125" s="55" t="n"/>
      <c r="U125" s="55" t="n"/>
      <c r="V125" s="55" t="n"/>
      <c r="W125" s="55" t="n"/>
      <c r="X125" s="55" t="n"/>
      <c r="Y125" s="55" t="n"/>
      <c r="Z125" s="55" t="n"/>
      <c r="AA125" s="55" t="n"/>
      <c r="AB125" s="55" t="n"/>
      <c r="AC125" s="55" t="n"/>
      <c r="AD125" s="55" t="n"/>
      <c r="AE125" s="55" t="n"/>
      <c r="AF125" s="55" t="n"/>
      <c r="AG125" s="55" t="n"/>
      <c r="AH125" s="55" t="n"/>
      <c r="AI125" s="55" t="n"/>
      <c r="AJ125" s="55" t="n"/>
      <c r="AK125" s="55" t="n"/>
      <c r="AL125" s="55" t="n"/>
      <c r="AM125" s="55" t="n"/>
      <c r="AN125" s="55" t="n"/>
      <c r="AO125" s="55" t="n"/>
      <c r="AP125" s="55" t="n"/>
      <c r="AQ125" s="55" t="n"/>
      <c r="AR125" s="55" t="n"/>
      <c r="AS125" s="55" t="n"/>
      <c r="AT125" s="55" t="n"/>
      <c r="AU125" s="55" t="n"/>
      <c r="AV125" s="55" t="n"/>
      <c r="AW125" s="55" t="n"/>
      <c r="AX125" s="55" t="n"/>
      <c r="AY125" s="55" t="n"/>
      <c r="AZ125" s="55" t="n"/>
      <c r="BA125" s="55" t="n"/>
      <c r="BB125" s="55" t="n"/>
      <c r="BC125" s="55" t="n"/>
    </row>
    <row r="126">
      <c r="A126" s="55" t="n"/>
      <c r="B126" s="483" t="n"/>
      <c r="C126" s="55" t="n"/>
      <c r="D126" s="55" t="n"/>
      <c r="E126" s="55" t="n"/>
      <c r="F126" s="55" t="n"/>
      <c r="G126" s="69" t="n"/>
      <c r="H126" s="69" t="n"/>
      <c r="I126" s="55" t="n"/>
      <c r="J126" s="55" t="n"/>
      <c r="K126" s="55" t="n"/>
      <c r="L126" s="55">
        <f>J126-K126</f>
        <v/>
      </c>
      <c r="M126" s="55" t="n"/>
      <c r="N126" s="55">
        <f>P126+Q126+R126+S126</f>
        <v/>
      </c>
      <c r="O126" s="57">
        <f>Q126+V126+Y126+AB126+AE126+AH126+AK126+AN126+AQ126+AT126+AW126+AZ126+BC126</f>
        <v/>
      </c>
      <c r="P126" s="58" t="n"/>
      <c r="Q126" s="59">
        <f>L126-S126-R126-P126</f>
        <v/>
      </c>
      <c r="R126" s="60" t="n"/>
      <c r="S126" s="61" t="n"/>
      <c r="T126" s="55" t="n"/>
      <c r="U126" s="55" t="n"/>
      <c r="V126" s="55" t="n"/>
      <c r="W126" s="55" t="n"/>
      <c r="X126" s="55" t="n"/>
      <c r="Y126" s="55" t="n"/>
      <c r="Z126" s="55" t="n"/>
      <c r="AA126" s="55" t="n"/>
      <c r="AB126" s="55" t="n"/>
      <c r="AC126" s="55" t="n"/>
      <c r="AD126" s="55" t="n"/>
      <c r="AE126" s="55" t="n"/>
      <c r="AF126" s="55" t="n"/>
      <c r="AG126" s="55" t="n"/>
      <c r="AH126" s="55" t="n"/>
      <c r="AI126" s="55" t="n"/>
      <c r="AJ126" s="55" t="n"/>
      <c r="AK126" s="55" t="n"/>
      <c r="AL126" s="55" t="n"/>
      <c r="AM126" s="55" t="n"/>
      <c r="AN126" s="55" t="n"/>
      <c r="AO126" s="55" t="n"/>
      <c r="AP126" s="55" t="n"/>
      <c r="AQ126" s="55" t="n"/>
      <c r="AR126" s="55" t="n"/>
      <c r="AS126" s="55" t="n"/>
      <c r="AT126" s="55" t="n"/>
      <c r="AU126" s="55" t="n"/>
      <c r="AV126" s="55" t="n"/>
      <c r="AW126" s="55" t="n"/>
      <c r="AX126" s="55" t="n"/>
      <c r="AY126" s="55" t="n"/>
      <c r="AZ126" s="55" t="n"/>
      <c r="BA126" s="55" t="n"/>
      <c r="BB126" s="55" t="n"/>
      <c r="BC126" s="55" t="n"/>
    </row>
    <row r="127">
      <c r="A127" s="55" t="n"/>
      <c r="B127" s="483" t="n"/>
      <c r="C127" s="55" t="n"/>
      <c r="D127" s="55" t="n"/>
      <c r="E127" s="55" t="n"/>
      <c r="F127" s="55" t="n"/>
      <c r="G127" s="69" t="n"/>
      <c r="H127" s="69" t="n"/>
      <c r="I127" s="55" t="n"/>
      <c r="J127" s="55" t="n"/>
      <c r="K127" s="55" t="n"/>
      <c r="L127" s="55">
        <f>J127-K127</f>
        <v/>
      </c>
      <c r="M127" s="55" t="n"/>
      <c r="N127" s="55">
        <f>P127+Q127+R127+S127</f>
        <v/>
      </c>
      <c r="O127" s="57">
        <f>Q127+V127+Y127+AB127+AE127+AH127+AK127+AN127+AQ127+AT127+AW127+AZ127+BC127</f>
        <v/>
      </c>
      <c r="P127" s="58" t="n"/>
      <c r="Q127" s="59">
        <f>L127-S127-R127-P127</f>
        <v/>
      </c>
      <c r="R127" s="60" t="n"/>
      <c r="S127" s="61" t="n"/>
      <c r="T127" s="55" t="n"/>
      <c r="U127" s="55" t="n"/>
      <c r="V127" s="55" t="n"/>
      <c r="W127" s="55" t="n"/>
      <c r="X127" s="55" t="n"/>
      <c r="Y127" s="55" t="n"/>
      <c r="Z127" s="55" t="n"/>
      <c r="AA127" s="55" t="n"/>
      <c r="AB127" s="55" t="n"/>
      <c r="AC127" s="55" t="n"/>
      <c r="AD127" s="55" t="n"/>
      <c r="AE127" s="55" t="n"/>
      <c r="AF127" s="55" t="n"/>
      <c r="AG127" s="55" t="n"/>
      <c r="AH127" s="55" t="n"/>
      <c r="AI127" s="55" t="n"/>
      <c r="AJ127" s="55" t="n"/>
      <c r="AK127" s="55" t="n"/>
      <c r="AL127" s="55" t="n"/>
      <c r="AM127" s="55" t="n"/>
      <c r="AN127" s="55" t="n"/>
      <c r="AO127" s="55" t="n"/>
      <c r="AP127" s="55" t="n"/>
      <c r="AQ127" s="55" t="n"/>
      <c r="AR127" s="55" t="n"/>
      <c r="AS127" s="55" t="n"/>
      <c r="AT127" s="55" t="n"/>
      <c r="AU127" s="55" t="n"/>
      <c r="AV127" s="55" t="n"/>
      <c r="AW127" s="55" t="n"/>
      <c r="AX127" s="55" t="n"/>
      <c r="AY127" s="55" t="n"/>
      <c r="AZ127" s="55" t="n"/>
      <c r="BA127" s="55" t="n"/>
      <c r="BB127" s="55" t="n"/>
      <c r="BC127" s="55" t="n"/>
    </row>
    <row r="128">
      <c r="A128" s="55" t="n"/>
      <c r="B128" s="483" t="n"/>
      <c r="C128" s="55" t="n"/>
      <c r="D128" s="55" t="n"/>
      <c r="E128" s="55" t="n"/>
      <c r="F128" s="55" t="n"/>
      <c r="G128" s="69" t="n"/>
      <c r="H128" s="69" t="n"/>
      <c r="I128" s="55" t="n"/>
      <c r="J128" s="55" t="n"/>
      <c r="K128" s="55" t="n"/>
      <c r="L128" s="55">
        <f>J128-K128</f>
        <v/>
      </c>
      <c r="M128" s="55" t="n"/>
      <c r="N128" s="55">
        <f>P128+Q128+R128+S128</f>
        <v/>
      </c>
      <c r="O128" s="57">
        <f>Q128+V128+Y128+AB128+AE128+AH128+AK128+AN128+AQ128+AT128+AW128+AZ128+BC128</f>
        <v/>
      </c>
      <c r="P128" s="58" t="n"/>
      <c r="Q128" s="59">
        <f>L128-S128-R128-P128</f>
        <v/>
      </c>
      <c r="R128" s="60" t="n"/>
      <c r="S128" s="61" t="n"/>
      <c r="T128" s="55" t="n"/>
      <c r="U128" s="55" t="n"/>
      <c r="V128" s="55" t="n"/>
      <c r="W128" s="55" t="n"/>
      <c r="X128" s="55" t="n"/>
      <c r="Y128" s="55" t="n"/>
      <c r="Z128" s="55" t="n"/>
      <c r="AA128" s="55" t="n"/>
      <c r="AB128" s="55" t="n"/>
      <c r="AC128" s="55" t="n"/>
      <c r="AD128" s="55" t="n"/>
      <c r="AE128" s="55" t="n"/>
      <c r="AF128" s="55" t="n"/>
      <c r="AG128" s="55" t="n"/>
      <c r="AH128" s="55" t="n"/>
      <c r="AI128" s="55" t="n"/>
      <c r="AJ128" s="55" t="n"/>
      <c r="AK128" s="55" t="n"/>
      <c r="AL128" s="55" t="n"/>
      <c r="AM128" s="55" t="n"/>
      <c r="AN128" s="55" t="n"/>
      <c r="AO128" s="55" t="n"/>
      <c r="AP128" s="55" t="n"/>
      <c r="AQ128" s="55" t="n"/>
      <c r="AR128" s="55" t="n"/>
      <c r="AS128" s="55" t="n"/>
      <c r="AT128" s="55" t="n"/>
      <c r="AU128" s="55" t="n"/>
      <c r="AV128" s="55" t="n"/>
      <c r="AW128" s="55" t="n"/>
      <c r="AX128" s="55" t="n"/>
      <c r="AY128" s="55" t="n"/>
      <c r="AZ128" s="55" t="n"/>
      <c r="BA128" s="55" t="n"/>
      <c r="BB128" s="55" t="n"/>
      <c r="BC128" s="55" t="n"/>
    </row>
    <row r="129">
      <c r="A129" s="55" t="n"/>
      <c r="B129" s="483" t="n"/>
      <c r="C129" s="55" t="n"/>
      <c r="D129" s="55" t="n"/>
      <c r="E129" s="55" t="n"/>
      <c r="F129" s="55" t="n"/>
      <c r="G129" s="69" t="n"/>
      <c r="H129" s="69" t="n"/>
      <c r="I129" s="55" t="n"/>
      <c r="J129" s="55" t="n"/>
      <c r="K129" s="55" t="n"/>
      <c r="L129" s="55">
        <f>J129-K129</f>
        <v/>
      </c>
      <c r="M129" s="55" t="n"/>
      <c r="N129" s="55">
        <f>P129+Q129+R129+S129</f>
        <v/>
      </c>
      <c r="O129" s="57">
        <f>Q129+V129+Y129+AB129+AE129+AH129+AK129+AN129+AQ129+AT129+AW129+AZ129+BC129</f>
        <v/>
      </c>
      <c r="P129" s="58" t="n"/>
      <c r="Q129" s="59">
        <f>L129-S129-R129-P129</f>
        <v/>
      </c>
      <c r="R129" s="60" t="n"/>
      <c r="S129" s="61" t="n"/>
      <c r="T129" s="55" t="n"/>
      <c r="U129" s="55" t="n"/>
      <c r="V129" s="55" t="n"/>
      <c r="W129" s="55" t="n"/>
      <c r="X129" s="55" t="n"/>
      <c r="Y129" s="55" t="n"/>
      <c r="Z129" s="55" t="n"/>
      <c r="AA129" s="55" t="n"/>
      <c r="AB129" s="55" t="n"/>
      <c r="AC129" s="55" t="n"/>
      <c r="AD129" s="55" t="n"/>
      <c r="AE129" s="55" t="n"/>
      <c r="AF129" s="55" t="n"/>
      <c r="AG129" s="55" t="n"/>
      <c r="AH129" s="55" t="n"/>
      <c r="AI129" s="55" t="n"/>
      <c r="AJ129" s="55" t="n"/>
      <c r="AK129" s="55" t="n"/>
      <c r="AL129" s="55" t="n"/>
      <c r="AM129" s="55" t="n"/>
      <c r="AN129" s="55" t="n"/>
      <c r="AO129" s="55" t="n"/>
      <c r="AP129" s="55" t="n"/>
      <c r="AQ129" s="55" t="n"/>
      <c r="AR129" s="55" t="n"/>
      <c r="AS129" s="55" t="n"/>
      <c r="AT129" s="55" t="n"/>
      <c r="AU129" s="55" t="n"/>
      <c r="AV129" s="55" t="n"/>
      <c r="AW129" s="55" t="n"/>
      <c r="AX129" s="55" t="n"/>
      <c r="AY129" s="55" t="n"/>
      <c r="AZ129" s="55" t="n"/>
      <c r="BA129" s="55" t="n"/>
      <c r="BB129" s="55" t="n"/>
      <c r="BC129" s="55" t="n"/>
    </row>
    <row r="130">
      <c r="A130" s="55" t="n"/>
      <c r="B130" s="483" t="n"/>
      <c r="C130" s="55" t="n"/>
      <c r="D130" s="55" t="n"/>
      <c r="E130" s="55" t="n"/>
      <c r="F130" s="55" t="n"/>
      <c r="G130" s="69" t="n"/>
      <c r="H130" s="69" t="n"/>
      <c r="I130" s="55" t="n"/>
      <c r="J130" s="55" t="n"/>
      <c r="K130" s="55" t="n"/>
      <c r="L130" s="55">
        <f>J130-K130</f>
        <v/>
      </c>
      <c r="M130" s="55" t="n"/>
      <c r="N130" s="55">
        <f>P130+Q130+R130+S130</f>
        <v/>
      </c>
      <c r="O130" s="57">
        <f>Q130+V130+Y130+AB130+AE130+AH130+AK130+AN130+AQ130+AT130+AW130+AZ130+BC130</f>
        <v/>
      </c>
      <c r="P130" s="58" t="n"/>
      <c r="Q130" s="59">
        <f>L130-S130-R130-P130</f>
        <v/>
      </c>
      <c r="R130" s="60" t="n"/>
      <c r="S130" s="61" t="n"/>
      <c r="T130" s="55" t="n"/>
      <c r="U130" s="55" t="n"/>
      <c r="V130" s="55" t="n"/>
      <c r="W130" s="55" t="n"/>
      <c r="X130" s="55" t="n"/>
      <c r="Y130" s="55" t="n"/>
      <c r="Z130" s="55" t="n"/>
      <c r="AA130" s="55" t="n"/>
      <c r="AB130" s="55" t="n"/>
      <c r="AC130" s="55" t="n"/>
      <c r="AD130" s="55" t="n"/>
      <c r="AE130" s="55" t="n"/>
      <c r="AF130" s="55" t="n"/>
      <c r="AG130" s="55" t="n"/>
      <c r="AH130" s="55" t="n"/>
      <c r="AI130" s="55" t="n"/>
      <c r="AJ130" s="55" t="n"/>
      <c r="AK130" s="55" t="n"/>
      <c r="AL130" s="55" t="n"/>
      <c r="AM130" s="55" t="n"/>
      <c r="AN130" s="55" t="n"/>
      <c r="AO130" s="55" t="n"/>
      <c r="AP130" s="55" t="n"/>
      <c r="AQ130" s="55" t="n"/>
      <c r="AR130" s="55" t="n"/>
      <c r="AS130" s="55" t="n"/>
      <c r="AT130" s="55" t="n"/>
      <c r="AU130" s="55" t="n"/>
      <c r="AV130" s="55" t="n"/>
      <c r="AW130" s="55" t="n"/>
      <c r="AX130" s="55" t="n"/>
      <c r="AY130" s="55" t="n"/>
      <c r="AZ130" s="55" t="n"/>
      <c r="BA130" s="55" t="n"/>
      <c r="BB130" s="55" t="n"/>
      <c r="BC130" s="55" t="n"/>
    </row>
    <row r="131">
      <c r="A131" s="55" t="n"/>
      <c r="B131" s="483" t="n"/>
      <c r="C131" s="55" t="n"/>
      <c r="D131" s="55" t="n"/>
      <c r="E131" s="55" t="n"/>
      <c r="F131" s="55" t="n"/>
      <c r="G131" s="69" t="n"/>
      <c r="H131" s="69" t="n"/>
      <c r="I131" s="55" t="n"/>
      <c r="J131" s="55" t="n"/>
      <c r="K131" s="55" t="n"/>
      <c r="L131" s="55">
        <f>J131-K131</f>
        <v/>
      </c>
      <c r="M131" s="55" t="n"/>
      <c r="N131" s="55">
        <f>P131+Q131+R131+S131</f>
        <v/>
      </c>
      <c r="O131" s="57">
        <f>Q131+V131+Y131+AB131+AE131+AH131+AK131+AN131+AQ131+AT131+AW131+AZ131+BC131</f>
        <v/>
      </c>
      <c r="P131" s="58" t="n"/>
      <c r="Q131" s="59">
        <f>L131-S131-R131-P131</f>
        <v/>
      </c>
      <c r="R131" s="60" t="n"/>
      <c r="S131" s="61" t="n"/>
      <c r="T131" s="55" t="n"/>
      <c r="U131" s="55" t="n"/>
      <c r="V131" s="55" t="n"/>
      <c r="W131" s="55" t="n"/>
      <c r="X131" s="55" t="n"/>
      <c r="Y131" s="55" t="n"/>
      <c r="Z131" s="55" t="n"/>
      <c r="AA131" s="55" t="n"/>
      <c r="AB131" s="55" t="n"/>
      <c r="AC131" s="55" t="n"/>
      <c r="AD131" s="55" t="n"/>
      <c r="AE131" s="55" t="n"/>
      <c r="AF131" s="55" t="n"/>
      <c r="AG131" s="55" t="n"/>
      <c r="AH131" s="55" t="n"/>
      <c r="AI131" s="55" t="n"/>
      <c r="AJ131" s="55" t="n"/>
      <c r="AK131" s="55" t="n"/>
      <c r="AL131" s="55" t="n"/>
      <c r="AM131" s="55" t="n"/>
      <c r="AN131" s="55" t="n"/>
      <c r="AO131" s="55" t="n"/>
      <c r="AP131" s="55" t="n"/>
      <c r="AQ131" s="55" t="n"/>
      <c r="AR131" s="55" t="n"/>
      <c r="AS131" s="55" t="n"/>
      <c r="AT131" s="55" t="n"/>
      <c r="AU131" s="55" t="n"/>
      <c r="AV131" s="55" t="n"/>
      <c r="AW131" s="55" t="n"/>
      <c r="AX131" s="55" t="n"/>
      <c r="AY131" s="55" t="n"/>
      <c r="AZ131" s="55" t="n"/>
      <c r="BA131" s="55" t="n"/>
      <c r="BB131" s="55" t="n"/>
      <c r="BC131" s="55" t="n"/>
    </row>
    <row r="132">
      <c r="A132" s="55" t="n"/>
      <c r="B132" s="483" t="n"/>
      <c r="C132" s="55" t="n"/>
      <c r="D132" s="55" t="n"/>
      <c r="E132" s="55" t="n"/>
      <c r="F132" s="55" t="n"/>
      <c r="G132" s="69" t="n"/>
      <c r="H132" s="69" t="n"/>
      <c r="I132" s="55" t="n"/>
      <c r="J132" s="55" t="n"/>
      <c r="K132" s="55" t="n"/>
      <c r="L132" s="55">
        <f>J132-K132</f>
        <v/>
      </c>
      <c r="M132" s="55" t="n"/>
      <c r="N132" s="55">
        <f>P132+Q132+R132+S132</f>
        <v/>
      </c>
      <c r="O132" s="57">
        <f>Q132+V132+Y132+AB132+AE132+AH132+AK132+AN132+AQ132+AT132+AW132+AZ132+BC132</f>
        <v/>
      </c>
      <c r="P132" s="58" t="n"/>
      <c r="Q132" s="59">
        <f>L132-S132-R132-P132</f>
        <v/>
      </c>
      <c r="R132" s="60" t="n"/>
      <c r="S132" s="61" t="n"/>
      <c r="T132" s="55" t="n"/>
      <c r="U132" s="55" t="n"/>
      <c r="V132" s="55" t="n"/>
      <c r="W132" s="55" t="n"/>
      <c r="X132" s="55" t="n"/>
      <c r="Y132" s="55" t="n"/>
      <c r="Z132" s="55" t="n"/>
      <c r="AA132" s="55" t="n"/>
      <c r="AB132" s="55" t="n"/>
      <c r="AC132" s="55" t="n"/>
      <c r="AD132" s="55" t="n"/>
      <c r="AE132" s="55" t="n"/>
      <c r="AF132" s="55" t="n"/>
      <c r="AG132" s="55" t="n"/>
      <c r="AH132" s="55" t="n"/>
      <c r="AI132" s="55" t="n"/>
      <c r="AJ132" s="55" t="n"/>
      <c r="AK132" s="55" t="n"/>
      <c r="AL132" s="55" t="n"/>
      <c r="AM132" s="55" t="n"/>
      <c r="AN132" s="55" t="n"/>
      <c r="AO132" s="55" t="n"/>
      <c r="AP132" s="55" t="n"/>
      <c r="AQ132" s="55" t="n"/>
      <c r="AR132" s="55" t="n"/>
      <c r="AS132" s="55" t="n"/>
      <c r="AT132" s="55" t="n"/>
      <c r="AU132" s="55" t="n"/>
      <c r="AV132" s="55" t="n"/>
      <c r="AW132" s="55" t="n"/>
      <c r="AX132" s="55" t="n"/>
      <c r="AY132" s="55" t="n"/>
      <c r="AZ132" s="55" t="n"/>
      <c r="BA132" s="55" t="n"/>
      <c r="BB132" s="55" t="n"/>
      <c r="BC132" s="55" t="n"/>
    </row>
    <row r="133">
      <c r="A133" s="55" t="n"/>
      <c r="B133" s="483" t="n"/>
      <c r="C133" s="55" t="n"/>
      <c r="D133" s="55" t="n"/>
      <c r="E133" s="55" t="n"/>
      <c r="F133" s="55" t="n"/>
      <c r="G133" s="69" t="n"/>
      <c r="H133" s="69" t="n"/>
      <c r="I133" s="55" t="n"/>
      <c r="J133" s="55" t="n"/>
      <c r="K133" s="55" t="n"/>
      <c r="L133" s="55">
        <f>J133-K133</f>
        <v/>
      </c>
      <c r="M133" s="55" t="n"/>
      <c r="N133" s="55">
        <f>P133+Q133+R133+S133</f>
        <v/>
      </c>
      <c r="O133" s="57">
        <f>Q133+V133+Y133+AB133+AE133+AH133+AK133+AN133+AQ133+AT133+AW133+AZ133+BC133</f>
        <v/>
      </c>
      <c r="P133" s="58" t="n"/>
      <c r="Q133" s="59">
        <f>L133-S133-R133-P133</f>
        <v/>
      </c>
      <c r="R133" s="60" t="n"/>
      <c r="S133" s="61" t="n"/>
      <c r="T133" s="55" t="n"/>
      <c r="U133" s="55" t="n"/>
      <c r="V133" s="55" t="n"/>
      <c r="W133" s="55" t="n"/>
      <c r="X133" s="55" t="n"/>
      <c r="Y133" s="55" t="n"/>
      <c r="Z133" s="55" t="n"/>
      <c r="AA133" s="55" t="n"/>
      <c r="AB133" s="55" t="n"/>
      <c r="AC133" s="55" t="n"/>
      <c r="AD133" s="55" t="n"/>
      <c r="AE133" s="55" t="n"/>
      <c r="AF133" s="55" t="n"/>
      <c r="AG133" s="55" t="n"/>
      <c r="AH133" s="55" t="n"/>
      <c r="AI133" s="55" t="n"/>
      <c r="AJ133" s="55" t="n"/>
      <c r="AK133" s="55" t="n"/>
      <c r="AL133" s="55" t="n"/>
      <c r="AM133" s="55" t="n"/>
      <c r="AN133" s="55" t="n"/>
      <c r="AO133" s="55" t="n"/>
      <c r="AP133" s="55" t="n"/>
      <c r="AQ133" s="55" t="n"/>
      <c r="AR133" s="55" t="n"/>
      <c r="AS133" s="55" t="n"/>
      <c r="AT133" s="55" t="n"/>
      <c r="AU133" s="55" t="n"/>
      <c r="AV133" s="55" t="n"/>
      <c r="AW133" s="55" t="n"/>
      <c r="AX133" s="55" t="n"/>
      <c r="AY133" s="55" t="n"/>
      <c r="AZ133" s="55" t="n"/>
      <c r="BA133" s="55" t="n"/>
      <c r="BB133" s="55" t="n"/>
      <c r="BC133" s="55" t="n"/>
    </row>
    <row r="134">
      <c r="A134" s="55" t="n"/>
      <c r="B134" s="483" t="n"/>
      <c r="C134" s="55" t="n"/>
      <c r="D134" s="55" t="n"/>
      <c r="E134" s="55" t="n"/>
      <c r="F134" s="55" t="n"/>
      <c r="G134" s="69" t="n"/>
      <c r="H134" s="69" t="n"/>
      <c r="I134" s="55" t="n"/>
      <c r="J134" s="55" t="n"/>
      <c r="K134" s="55" t="n"/>
      <c r="L134" s="55">
        <f>J134-K134</f>
        <v/>
      </c>
      <c r="M134" s="55" t="n"/>
      <c r="N134" s="55">
        <f>P134+Q134+R134+S134</f>
        <v/>
      </c>
      <c r="O134" s="57">
        <f>Q134+V134+Y134+AB134+AE134+AH134+AK134+AN134+AQ134+AT134+AW134+AZ134+BC134</f>
        <v/>
      </c>
      <c r="P134" s="58" t="n"/>
      <c r="Q134" s="59">
        <f>L134-S134-R134-P134</f>
        <v/>
      </c>
      <c r="R134" s="60" t="n"/>
      <c r="S134" s="61" t="n"/>
      <c r="T134" s="55" t="n"/>
      <c r="U134" s="55" t="n"/>
      <c r="V134" s="55" t="n"/>
      <c r="W134" s="55" t="n"/>
      <c r="X134" s="55" t="n"/>
      <c r="Y134" s="55" t="n"/>
      <c r="Z134" s="55" t="n"/>
      <c r="AA134" s="55" t="n"/>
      <c r="AB134" s="55" t="n"/>
      <c r="AC134" s="55" t="n"/>
      <c r="AD134" s="55" t="n"/>
      <c r="AE134" s="55" t="n"/>
      <c r="AF134" s="55" t="n"/>
      <c r="AG134" s="55" t="n"/>
      <c r="AH134" s="55" t="n"/>
      <c r="AI134" s="55" t="n"/>
      <c r="AJ134" s="55" t="n"/>
      <c r="AK134" s="55" t="n"/>
      <c r="AL134" s="55" t="n"/>
      <c r="AM134" s="55" t="n"/>
      <c r="AN134" s="55" t="n"/>
      <c r="AO134" s="55" t="n"/>
      <c r="AP134" s="55" t="n"/>
      <c r="AQ134" s="55" t="n"/>
      <c r="AR134" s="55" t="n"/>
      <c r="AS134" s="55" t="n"/>
      <c r="AT134" s="55" t="n"/>
      <c r="AU134" s="55" t="n"/>
      <c r="AV134" s="55" t="n"/>
      <c r="AW134" s="55" t="n"/>
      <c r="AX134" s="55" t="n"/>
      <c r="AY134" s="55" t="n"/>
      <c r="AZ134" s="55" t="n"/>
      <c r="BA134" s="55" t="n"/>
      <c r="BB134" s="55" t="n"/>
      <c r="BC134" s="55" t="n"/>
    </row>
    <row r="135">
      <c r="A135" s="55" t="n"/>
      <c r="B135" s="483" t="n"/>
      <c r="C135" s="55" t="n"/>
      <c r="D135" s="55" t="n"/>
      <c r="E135" s="55" t="n"/>
      <c r="F135" s="55" t="n"/>
      <c r="G135" s="69" t="n"/>
      <c r="H135" s="69" t="n"/>
      <c r="I135" s="55" t="n"/>
      <c r="J135" s="55" t="n"/>
      <c r="K135" s="55" t="n"/>
      <c r="L135" s="55">
        <f>J135-K135</f>
        <v/>
      </c>
      <c r="M135" s="55" t="n"/>
      <c r="N135" s="55">
        <f>P135+Q135+R135+S135</f>
        <v/>
      </c>
      <c r="O135" s="57">
        <f>Q135+V135+Y135+AB135+AE135+AH135+AK135+AN135+AQ135+AT135+AW135+AZ135+BC135</f>
        <v/>
      </c>
      <c r="P135" s="58" t="n"/>
      <c r="Q135" s="59">
        <f>L135-S135-R135-P135</f>
        <v/>
      </c>
      <c r="R135" s="60" t="n"/>
      <c r="S135" s="61" t="n"/>
      <c r="T135" s="55" t="n"/>
      <c r="U135" s="55" t="n"/>
      <c r="V135" s="55" t="n"/>
      <c r="W135" s="55" t="n"/>
      <c r="X135" s="55" t="n"/>
      <c r="Y135" s="55" t="n"/>
      <c r="Z135" s="55" t="n"/>
      <c r="AA135" s="55" t="n"/>
      <c r="AB135" s="55" t="n"/>
      <c r="AC135" s="55" t="n"/>
      <c r="AD135" s="55" t="n"/>
      <c r="AE135" s="55" t="n"/>
      <c r="AF135" s="55" t="n"/>
      <c r="AG135" s="55" t="n"/>
      <c r="AH135" s="55" t="n"/>
      <c r="AI135" s="55" t="n"/>
      <c r="AJ135" s="55" t="n"/>
      <c r="AK135" s="55" t="n"/>
      <c r="AL135" s="55" t="n"/>
      <c r="AM135" s="55" t="n"/>
      <c r="AN135" s="55" t="n"/>
      <c r="AO135" s="55" t="n"/>
      <c r="AP135" s="55" t="n"/>
      <c r="AQ135" s="55" t="n"/>
      <c r="AR135" s="55" t="n"/>
      <c r="AS135" s="55" t="n"/>
      <c r="AT135" s="55" t="n"/>
      <c r="AU135" s="55" t="n"/>
      <c r="AV135" s="55" t="n"/>
      <c r="AW135" s="55" t="n"/>
      <c r="AX135" s="55" t="n"/>
      <c r="AY135" s="55" t="n"/>
      <c r="AZ135" s="55" t="n"/>
      <c r="BA135" s="55" t="n"/>
      <c r="BB135" s="55" t="n"/>
      <c r="BC135" s="55" t="n"/>
    </row>
    <row r="136">
      <c r="A136" s="55" t="n"/>
      <c r="B136" s="483" t="n"/>
      <c r="C136" s="55" t="n"/>
      <c r="D136" s="55" t="n"/>
      <c r="E136" s="55" t="n"/>
      <c r="F136" s="55" t="n"/>
      <c r="G136" s="69" t="n"/>
      <c r="H136" s="69" t="n"/>
      <c r="I136" s="55" t="n"/>
      <c r="J136" s="55" t="n"/>
      <c r="K136" s="55" t="n"/>
      <c r="L136" s="55">
        <f>J136-K136</f>
        <v/>
      </c>
      <c r="M136" s="55" t="n"/>
      <c r="N136" s="55">
        <f>P136+Q136+R136+S136</f>
        <v/>
      </c>
      <c r="O136" s="57">
        <f>Q136+V136+Y136+AB136+AE136+AH136+AK136+AN136+AQ136+AT136+AW136+AZ136+BC136</f>
        <v/>
      </c>
      <c r="P136" s="58" t="n"/>
      <c r="Q136" s="59">
        <f>L136-S136-R136-P136</f>
        <v/>
      </c>
      <c r="R136" s="60" t="n"/>
      <c r="S136" s="61" t="n"/>
      <c r="T136" s="55" t="n"/>
      <c r="U136" s="55" t="n"/>
      <c r="V136" s="55" t="n"/>
      <c r="W136" s="55" t="n"/>
      <c r="X136" s="55" t="n"/>
      <c r="Y136" s="55" t="n"/>
      <c r="Z136" s="55" t="n"/>
      <c r="AA136" s="55" t="n"/>
      <c r="AB136" s="55" t="n"/>
      <c r="AC136" s="55" t="n"/>
      <c r="AD136" s="55" t="n"/>
      <c r="AE136" s="55" t="n"/>
      <c r="AF136" s="55" t="n"/>
      <c r="AG136" s="55" t="n"/>
      <c r="AH136" s="55" t="n"/>
      <c r="AI136" s="55" t="n"/>
      <c r="AJ136" s="55" t="n"/>
      <c r="AK136" s="55" t="n"/>
      <c r="AL136" s="55" t="n"/>
      <c r="AM136" s="55" t="n"/>
      <c r="AN136" s="55" t="n"/>
      <c r="AO136" s="55" t="n"/>
      <c r="AP136" s="55" t="n"/>
      <c r="AQ136" s="55" t="n"/>
      <c r="AR136" s="55" t="n"/>
      <c r="AS136" s="55" t="n"/>
      <c r="AT136" s="55" t="n"/>
      <c r="AU136" s="55" t="n"/>
      <c r="AV136" s="55" t="n"/>
      <c r="AW136" s="55" t="n"/>
      <c r="AX136" s="55" t="n"/>
      <c r="AY136" s="55" t="n"/>
      <c r="AZ136" s="55" t="n"/>
      <c r="BA136" s="55" t="n"/>
      <c r="BB136" s="55" t="n"/>
      <c r="BC136" s="55" t="n"/>
    </row>
    <row r="137">
      <c r="A137" s="55" t="n"/>
      <c r="B137" s="483" t="n"/>
      <c r="C137" s="55" t="n"/>
      <c r="D137" s="55" t="n"/>
      <c r="E137" s="55" t="n"/>
      <c r="F137" s="55" t="n"/>
      <c r="G137" s="69" t="n"/>
      <c r="H137" s="69" t="n"/>
      <c r="I137" s="55" t="n"/>
      <c r="J137" s="55" t="n"/>
      <c r="K137" s="55" t="n"/>
      <c r="L137" s="55">
        <f>J137-K137</f>
        <v/>
      </c>
      <c r="M137" s="55" t="n"/>
      <c r="N137" s="55">
        <f>P137+Q137+R137+S137</f>
        <v/>
      </c>
      <c r="O137" s="57">
        <f>Q137+V137+Y137+AB137+AE137+AH137+AK137+AN137+AQ137+AT137+AW137+AZ137+BC137</f>
        <v/>
      </c>
      <c r="P137" s="58" t="n"/>
      <c r="Q137" s="59">
        <f>L137-S137-R137-P137</f>
        <v/>
      </c>
      <c r="R137" s="60" t="n"/>
      <c r="S137" s="61" t="n"/>
      <c r="T137" s="55" t="n"/>
      <c r="U137" s="55" t="n"/>
      <c r="V137" s="55" t="n"/>
      <c r="W137" s="55" t="n"/>
      <c r="X137" s="55" t="n"/>
      <c r="Y137" s="55" t="n"/>
      <c r="Z137" s="55" t="n"/>
      <c r="AA137" s="55" t="n"/>
      <c r="AB137" s="55" t="n"/>
      <c r="AC137" s="55" t="n"/>
      <c r="AD137" s="55" t="n"/>
      <c r="AE137" s="55" t="n"/>
      <c r="AF137" s="55" t="n"/>
      <c r="AG137" s="55" t="n"/>
      <c r="AH137" s="55" t="n"/>
      <c r="AI137" s="55" t="n"/>
      <c r="AJ137" s="55" t="n"/>
      <c r="AK137" s="55" t="n"/>
      <c r="AL137" s="55" t="n"/>
      <c r="AM137" s="55" t="n"/>
      <c r="AN137" s="55" t="n"/>
      <c r="AO137" s="55" t="n"/>
      <c r="AP137" s="55" t="n"/>
      <c r="AQ137" s="55" t="n"/>
      <c r="AR137" s="55" t="n"/>
      <c r="AS137" s="55" t="n"/>
      <c r="AT137" s="55" t="n"/>
      <c r="AU137" s="55" t="n"/>
      <c r="AV137" s="55" t="n"/>
      <c r="AW137" s="55" t="n"/>
      <c r="AX137" s="55" t="n"/>
      <c r="AY137" s="55" t="n"/>
      <c r="AZ137" s="55" t="n"/>
      <c r="BA137" s="55" t="n"/>
      <c r="BB137" s="55" t="n"/>
      <c r="BC137" s="55" t="n"/>
    </row>
    <row r="138">
      <c r="A138" s="55" t="n"/>
      <c r="B138" s="483" t="n"/>
      <c r="C138" s="55" t="n"/>
      <c r="D138" s="55" t="n"/>
      <c r="E138" s="55" t="n"/>
      <c r="F138" s="55" t="n"/>
      <c r="G138" s="69" t="n"/>
      <c r="H138" s="69" t="n"/>
      <c r="I138" s="55" t="n"/>
      <c r="J138" s="55" t="n"/>
      <c r="K138" s="55" t="n"/>
      <c r="L138" s="55">
        <f>J138-K138</f>
        <v/>
      </c>
      <c r="M138" s="55" t="n"/>
      <c r="N138" s="55">
        <f>P138+Q138+R138+S138</f>
        <v/>
      </c>
      <c r="O138" s="57">
        <f>Q138+V138+Y138+AB138+AE138+AH138+AK138+AN138+AQ138+AT138+AW138+AZ138+BC138</f>
        <v/>
      </c>
      <c r="P138" s="58" t="n"/>
      <c r="Q138" s="59">
        <f>L138-S138-R138-P138</f>
        <v/>
      </c>
      <c r="R138" s="60" t="n"/>
      <c r="S138" s="61" t="n"/>
      <c r="T138" s="55" t="n"/>
      <c r="U138" s="55" t="n"/>
      <c r="V138" s="55" t="n"/>
      <c r="W138" s="55" t="n"/>
      <c r="X138" s="55" t="n"/>
      <c r="Y138" s="55" t="n"/>
      <c r="Z138" s="55" t="n"/>
      <c r="AA138" s="55" t="n"/>
      <c r="AB138" s="55" t="n"/>
      <c r="AC138" s="55" t="n"/>
      <c r="AD138" s="55" t="n"/>
      <c r="AE138" s="55" t="n"/>
      <c r="AF138" s="55" t="n"/>
      <c r="AG138" s="55" t="n"/>
      <c r="AH138" s="55" t="n"/>
      <c r="AI138" s="55" t="n"/>
      <c r="AJ138" s="55" t="n"/>
      <c r="AK138" s="55" t="n"/>
      <c r="AL138" s="55" t="n"/>
      <c r="AM138" s="55" t="n"/>
      <c r="AN138" s="55" t="n"/>
      <c r="AO138" s="55" t="n"/>
      <c r="AP138" s="55" t="n"/>
      <c r="AQ138" s="55" t="n"/>
      <c r="AR138" s="55" t="n"/>
      <c r="AS138" s="55" t="n"/>
      <c r="AT138" s="55" t="n"/>
      <c r="AU138" s="55" t="n"/>
      <c r="AV138" s="55" t="n"/>
      <c r="AW138" s="55" t="n"/>
      <c r="AX138" s="55" t="n"/>
      <c r="AY138" s="55" t="n"/>
      <c r="AZ138" s="55" t="n"/>
      <c r="BA138" s="55" t="n"/>
      <c r="BB138" s="55" t="n"/>
      <c r="BC138" s="55" t="n"/>
    </row>
    <row r="139">
      <c r="A139" s="55" t="n"/>
      <c r="B139" s="483" t="n"/>
      <c r="C139" s="55" t="n"/>
      <c r="D139" s="55" t="n"/>
      <c r="E139" s="55" t="n"/>
      <c r="F139" s="55" t="n"/>
      <c r="G139" s="69" t="n"/>
      <c r="H139" s="69" t="n"/>
      <c r="I139" s="55" t="n"/>
      <c r="J139" s="55" t="n"/>
      <c r="K139" s="55" t="n"/>
      <c r="L139" s="55">
        <f>J139-K139</f>
        <v/>
      </c>
      <c r="M139" s="55" t="n"/>
      <c r="N139" s="55">
        <f>P139+Q139+R139+S139</f>
        <v/>
      </c>
      <c r="O139" s="57">
        <f>Q139+V139+Y139+AB139+AE139+AH139+AK139+AN139+AQ139+AT139+AW139+AZ139+BC139</f>
        <v/>
      </c>
      <c r="P139" s="58" t="n"/>
      <c r="Q139" s="59">
        <f>L139-S139-R139-P139</f>
        <v/>
      </c>
      <c r="R139" s="60" t="n"/>
      <c r="S139" s="61" t="n"/>
      <c r="T139" s="55" t="n"/>
      <c r="U139" s="55" t="n"/>
      <c r="V139" s="55" t="n"/>
      <c r="W139" s="55" t="n"/>
      <c r="X139" s="55" t="n"/>
      <c r="Y139" s="55" t="n"/>
      <c r="Z139" s="55" t="n"/>
      <c r="AA139" s="55" t="n"/>
      <c r="AB139" s="55" t="n"/>
      <c r="AC139" s="55" t="n"/>
      <c r="AD139" s="55" t="n"/>
      <c r="AE139" s="55" t="n"/>
      <c r="AF139" s="55" t="n"/>
      <c r="AG139" s="55" t="n"/>
      <c r="AH139" s="55" t="n"/>
      <c r="AI139" s="55" t="n"/>
      <c r="AJ139" s="55" t="n"/>
      <c r="AK139" s="55" t="n"/>
      <c r="AL139" s="55" t="n"/>
      <c r="AM139" s="55" t="n"/>
      <c r="AN139" s="55" t="n"/>
      <c r="AO139" s="55" t="n"/>
      <c r="AP139" s="55" t="n"/>
      <c r="AQ139" s="55" t="n"/>
      <c r="AR139" s="55" t="n"/>
      <c r="AS139" s="55" t="n"/>
      <c r="AT139" s="55" t="n"/>
      <c r="AU139" s="55" t="n"/>
      <c r="AV139" s="55" t="n"/>
      <c r="AW139" s="55" t="n"/>
      <c r="AX139" s="55" t="n"/>
      <c r="AY139" s="55" t="n"/>
      <c r="AZ139" s="55" t="n"/>
      <c r="BA139" s="55" t="n"/>
      <c r="BB139" s="55" t="n"/>
      <c r="BC139" s="55" t="n"/>
    </row>
    <row r="140">
      <c r="A140" s="55" t="n"/>
      <c r="B140" s="483" t="n"/>
      <c r="C140" s="55" t="n"/>
      <c r="D140" s="55" t="n"/>
      <c r="E140" s="55" t="n"/>
      <c r="F140" s="55" t="n"/>
      <c r="G140" s="69" t="n"/>
      <c r="H140" s="69" t="n"/>
      <c r="I140" s="55" t="n"/>
      <c r="J140" s="55" t="n"/>
      <c r="K140" s="55" t="n"/>
      <c r="L140" s="55">
        <f>J140-K140</f>
        <v/>
      </c>
      <c r="M140" s="55" t="n"/>
      <c r="N140" s="55">
        <f>P140+Q140+R140+S140</f>
        <v/>
      </c>
      <c r="O140" s="57">
        <f>Q140+V140+Y140+AB140+AE140+AH140+AK140+AN140+AQ140+AT140+AW140+AZ140+BC140</f>
        <v/>
      </c>
      <c r="P140" s="58" t="n"/>
      <c r="Q140" s="59">
        <f>L140-S140-R140-P140</f>
        <v/>
      </c>
      <c r="R140" s="60" t="n"/>
      <c r="S140" s="61" t="n"/>
      <c r="T140" s="55" t="n"/>
      <c r="U140" s="55" t="n"/>
      <c r="V140" s="55" t="n"/>
      <c r="W140" s="55" t="n"/>
      <c r="X140" s="55" t="n"/>
      <c r="Y140" s="55" t="n"/>
      <c r="Z140" s="55" t="n"/>
      <c r="AA140" s="55" t="n"/>
      <c r="AB140" s="55" t="n"/>
      <c r="AC140" s="55" t="n"/>
      <c r="AD140" s="55" t="n"/>
      <c r="AE140" s="55" t="n"/>
      <c r="AF140" s="55" t="n"/>
      <c r="AG140" s="55" t="n"/>
      <c r="AH140" s="55" t="n"/>
      <c r="AI140" s="55" t="n"/>
      <c r="AJ140" s="55" t="n"/>
      <c r="AK140" s="55" t="n"/>
      <c r="AL140" s="55" t="n"/>
      <c r="AM140" s="55" t="n"/>
      <c r="AN140" s="55" t="n"/>
      <c r="AO140" s="55" t="n"/>
      <c r="AP140" s="55" t="n"/>
      <c r="AQ140" s="55" t="n"/>
      <c r="AR140" s="55" t="n"/>
      <c r="AS140" s="55" t="n"/>
      <c r="AT140" s="55" t="n"/>
      <c r="AU140" s="55" t="n"/>
      <c r="AV140" s="55" t="n"/>
      <c r="AW140" s="55" t="n"/>
      <c r="AX140" s="55" t="n"/>
      <c r="AY140" s="55" t="n"/>
      <c r="AZ140" s="55" t="n"/>
      <c r="BA140" s="55" t="n"/>
      <c r="BB140" s="55" t="n"/>
      <c r="BC140" s="55" t="n"/>
    </row>
    <row r="141">
      <c r="A141" s="55" t="n"/>
      <c r="B141" s="483" t="n"/>
      <c r="C141" s="55" t="n"/>
      <c r="D141" s="55" t="n"/>
      <c r="E141" s="55" t="n"/>
      <c r="F141" s="55" t="n"/>
      <c r="G141" s="69" t="n"/>
      <c r="H141" s="69" t="n"/>
      <c r="I141" s="55" t="n"/>
      <c r="J141" s="55" t="n"/>
      <c r="K141" s="55" t="n"/>
      <c r="L141" s="55">
        <f>J141-K141</f>
        <v/>
      </c>
      <c r="M141" s="55" t="n"/>
      <c r="N141" s="55">
        <f>P141+Q141+R141+S141</f>
        <v/>
      </c>
      <c r="O141" s="57">
        <f>Q141+V141+Y141+AB141+AE141+AH141+AK141+AN141+AQ141+AT141+AW141+AZ141+BC141</f>
        <v/>
      </c>
      <c r="P141" s="58" t="n"/>
      <c r="Q141" s="59">
        <f>L141-S141-R141-P141</f>
        <v/>
      </c>
      <c r="R141" s="60" t="n"/>
      <c r="S141" s="61" t="n"/>
      <c r="T141" s="55" t="n"/>
      <c r="U141" s="55" t="n"/>
      <c r="V141" s="55" t="n"/>
      <c r="W141" s="55" t="n"/>
      <c r="X141" s="55" t="n"/>
      <c r="Y141" s="55" t="n"/>
      <c r="Z141" s="55" t="n"/>
      <c r="AA141" s="55" t="n"/>
      <c r="AB141" s="55" t="n"/>
      <c r="AC141" s="55" t="n"/>
      <c r="AD141" s="55" t="n"/>
      <c r="AE141" s="55" t="n"/>
      <c r="AF141" s="55" t="n"/>
      <c r="AG141" s="55" t="n"/>
      <c r="AH141" s="55" t="n"/>
      <c r="AI141" s="55" t="n"/>
      <c r="AJ141" s="55" t="n"/>
      <c r="AK141" s="55" t="n"/>
      <c r="AL141" s="55" t="n"/>
      <c r="AM141" s="55" t="n"/>
      <c r="AN141" s="55" t="n"/>
      <c r="AO141" s="55" t="n"/>
      <c r="AP141" s="55" t="n"/>
      <c r="AQ141" s="55" t="n"/>
      <c r="AR141" s="55" t="n"/>
      <c r="AS141" s="55" t="n"/>
      <c r="AT141" s="55" t="n"/>
      <c r="AU141" s="55" t="n"/>
      <c r="AV141" s="55" t="n"/>
      <c r="AW141" s="55" t="n"/>
      <c r="AX141" s="55" t="n"/>
      <c r="AY141" s="55" t="n"/>
      <c r="AZ141" s="55" t="n"/>
      <c r="BA141" s="55" t="n"/>
      <c r="BB141" s="55" t="n"/>
      <c r="BC141" s="55" t="n"/>
    </row>
    <row r="142">
      <c r="A142" s="55" t="n"/>
      <c r="B142" s="483" t="n"/>
      <c r="C142" s="55" t="n"/>
      <c r="D142" s="55" t="n"/>
      <c r="E142" s="55" t="n"/>
      <c r="F142" s="55" t="n"/>
      <c r="G142" s="69" t="n"/>
      <c r="H142" s="69" t="n"/>
      <c r="I142" s="55" t="n"/>
      <c r="J142" s="55" t="n"/>
      <c r="K142" s="55" t="n"/>
      <c r="L142" s="55">
        <f>J142-K142</f>
        <v/>
      </c>
      <c r="M142" s="55" t="n"/>
      <c r="N142" s="55">
        <f>P142+Q142+R142+S142</f>
        <v/>
      </c>
      <c r="O142" s="57">
        <f>Q142+V142+Y142+AB142+AE142+AH142+AK142+AN142+AQ142+AT142+AW142+AZ142+BC142</f>
        <v/>
      </c>
      <c r="P142" s="58" t="n"/>
      <c r="Q142" s="59">
        <f>L142-S142-R142-P142</f>
        <v/>
      </c>
      <c r="R142" s="60" t="n"/>
      <c r="S142" s="61" t="n"/>
      <c r="T142" s="55" t="n"/>
      <c r="U142" s="55" t="n"/>
      <c r="V142" s="55" t="n"/>
      <c r="W142" s="55" t="n"/>
      <c r="X142" s="55" t="n"/>
      <c r="Y142" s="55" t="n"/>
      <c r="Z142" s="55" t="n"/>
      <c r="AA142" s="55" t="n"/>
      <c r="AB142" s="55" t="n"/>
      <c r="AC142" s="55" t="n"/>
      <c r="AD142" s="55" t="n"/>
      <c r="AE142" s="55" t="n"/>
      <c r="AF142" s="55" t="n"/>
      <c r="AG142" s="55" t="n"/>
      <c r="AH142" s="55" t="n"/>
      <c r="AI142" s="55" t="n"/>
      <c r="AJ142" s="55" t="n"/>
      <c r="AK142" s="55" t="n"/>
      <c r="AL142" s="55" t="n"/>
      <c r="AM142" s="55" t="n"/>
      <c r="AN142" s="55" t="n"/>
      <c r="AO142" s="55" t="n"/>
      <c r="AP142" s="55" t="n"/>
      <c r="AQ142" s="55" t="n"/>
      <c r="AR142" s="55" t="n"/>
      <c r="AS142" s="55" t="n"/>
      <c r="AT142" s="55" t="n"/>
      <c r="AU142" s="55" t="n"/>
      <c r="AV142" s="55" t="n"/>
      <c r="AW142" s="55" t="n"/>
      <c r="AX142" s="55" t="n"/>
      <c r="AY142" s="55" t="n"/>
      <c r="AZ142" s="55" t="n"/>
      <c r="BA142" s="55" t="n"/>
      <c r="BB142" s="55" t="n"/>
      <c r="BC142" s="55" t="n"/>
    </row>
    <row r="143">
      <c r="A143" s="55" t="n"/>
      <c r="B143" s="483" t="n"/>
      <c r="C143" s="55" t="n"/>
      <c r="D143" s="55" t="n"/>
      <c r="E143" s="55" t="n"/>
      <c r="F143" s="55" t="n"/>
      <c r="G143" s="69" t="n"/>
      <c r="H143" s="69" t="n"/>
      <c r="I143" s="55" t="n"/>
      <c r="J143" s="55" t="n"/>
      <c r="K143" s="55" t="n"/>
      <c r="L143" s="55">
        <f>J143-K143</f>
        <v/>
      </c>
      <c r="M143" s="55" t="n"/>
      <c r="N143" s="55">
        <f>P143+Q143+R143+S143</f>
        <v/>
      </c>
      <c r="O143" s="57">
        <f>Q143+V143+Y143+AB143+AE143+AH143+AK143+AN143+AQ143+AT143+AW143+AZ143+BC143</f>
        <v/>
      </c>
      <c r="P143" s="58" t="n"/>
      <c r="Q143" s="59">
        <f>L143-S143-R143-P143</f>
        <v/>
      </c>
      <c r="R143" s="60" t="n"/>
      <c r="S143" s="61" t="n"/>
      <c r="T143" s="55" t="n"/>
      <c r="U143" s="55" t="n"/>
      <c r="V143" s="55" t="n"/>
      <c r="W143" s="55" t="n"/>
      <c r="X143" s="55" t="n"/>
      <c r="Y143" s="55" t="n"/>
      <c r="Z143" s="55" t="n"/>
      <c r="AA143" s="55" t="n"/>
      <c r="AB143" s="55" t="n"/>
      <c r="AC143" s="55" t="n"/>
      <c r="AD143" s="55" t="n"/>
      <c r="AE143" s="55" t="n"/>
      <c r="AF143" s="55" t="n"/>
      <c r="AG143" s="55" t="n"/>
      <c r="AH143" s="55" t="n"/>
      <c r="AI143" s="55" t="n"/>
      <c r="AJ143" s="55" t="n"/>
      <c r="AK143" s="55" t="n"/>
      <c r="AL143" s="55" t="n"/>
      <c r="AM143" s="55" t="n"/>
      <c r="AN143" s="55" t="n"/>
      <c r="AO143" s="55" t="n"/>
      <c r="AP143" s="55" t="n"/>
      <c r="AQ143" s="55" t="n"/>
      <c r="AR143" s="55" t="n"/>
      <c r="AS143" s="55" t="n"/>
      <c r="AT143" s="55" t="n"/>
      <c r="AU143" s="55" t="n"/>
      <c r="AV143" s="55" t="n"/>
      <c r="AW143" s="55" t="n"/>
      <c r="AX143" s="55" t="n"/>
      <c r="AY143" s="55" t="n"/>
      <c r="AZ143" s="55" t="n"/>
      <c r="BA143" s="55" t="n"/>
      <c r="BB143" s="55" t="n"/>
      <c r="BC143" s="55" t="n"/>
    </row>
    <row r="144">
      <c r="A144" s="55" t="n"/>
      <c r="B144" s="483" t="n"/>
      <c r="C144" s="55" t="n"/>
      <c r="D144" s="55" t="n"/>
      <c r="E144" s="55" t="n"/>
      <c r="F144" s="55" t="n"/>
      <c r="G144" s="69" t="n"/>
      <c r="H144" s="69" t="n"/>
      <c r="I144" s="55" t="n"/>
      <c r="J144" s="55" t="n"/>
      <c r="K144" s="55" t="n"/>
      <c r="L144" s="55">
        <f>J144-K144</f>
        <v/>
      </c>
      <c r="M144" s="55" t="n"/>
      <c r="N144" s="55">
        <f>P144+Q144+R144+S144</f>
        <v/>
      </c>
      <c r="O144" s="57">
        <f>Q144+V144+Y144+AB144+AE144+AH144+AK144+AN144+AQ144+AT144+AW144+AZ144+BC144</f>
        <v/>
      </c>
      <c r="P144" s="58" t="n"/>
      <c r="Q144" s="59">
        <f>L144-S144-R144-P144</f>
        <v/>
      </c>
      <c r="R144" s="60" t="n"/>
      <c r="S144" s="61" t="n"/>
      <c r="T144" s="55" t="n"/>
      <c r="U144" s="55" t="n"/>
      <c r="V144" s="55" t="n"/>
      <c r="W144" s="55" t="n"/>
      <c r="X144" s="55" t="n"/>
      <c r="Y144" s="55" t="n"/>
      <c r="Z144" s="55" t="n"/>
      <c r="AA144" s="55" t="n"/>
      <c r="AB144" s="55" t="n"/>
      <c r="AC144" s="55" t="n"/>
      <c r="AD144" s="55" t="n"/>
      <c r="AE144" s="55" t="n"/>
      <c r="AF144" s="55" t="n"/>
      <c r="AG144" s="55" t="n"/>
      <c r="AH144" s="55" t="n"/>
      <c r="AI144" s="55" t="n"/>
      <c r="AJ144" s="55" t="n"/>
      <c r="AK144" s="55" t="n"/>
      <c r="AL144" s="55" t="n"/>
      <c r="AM144" s="55" t="n"/>
      <c r="AN144" s="55" t="n"/>
      <c r="AO144" s="55" t="n"/>
      <c r="AP144" s="55" t="n"/>
      <c r="AQ144" s="55" t="n"/>
      <c r="AR144" s="55" t="n"/>
      <c r="AS144" s="55" t="n"/>
      <c r="AT144" s="55" t="n"/>
      <c r="AU144" s="55" t="n"/>
      <c r="AV144" s="55" t="n"/>
      <c r="AW144" s="55" t="n"/>
      <c r="AX144" s="55" t="n"/>
      <c r="AY144" s="55" t="n"/>
      <c r="AZ144" s="55" t="n"/>
      <c r="BA144" s="55" t="n"/>
      <c r="BB144" s="55" t="n"/>
      <c r="BC144" s="55" t="n"/>
    </row>
    <row r="145">
      <c r="A145" s="55" t="n"/>
      <c r="B145" s="483" t="n"/>
      <c r="C145" s="55" t="n"/>
      <c r="D145" s="55" t="n"/>
      <c r="E145" s="55" t="n"/>
      <c r="F145" s="55" t="n"/>
      <c r="G145" s="69" t="n"/>
      <c r="H145" s="69" t="n"/>
      <c r="I145" s="55" t="n"/>
      <c r="J145" s="55" t="n"/>
      <c r="K145" s="55" t="n"/>
      <c r="L145" s="55">
        <f>J145-K145</f>
        <v/>
      </c>
      <c r="M145" s="55" t="n"/>
      <c r="N145" s="55">
        <f>P145+Q145+R145+S145</f>
        <v/>
      </c>
      <c r="O145" s="57">
        <f>Q145+V145+Y145+AB145+AE145+AH145+AK145+AN145+AQ145+AT145+AW145+AZ145+BC145</f>
        <v/>
      </c>
      <c r="P145" s="58" t="n"/>
      <c r="Q145" s="59">
        <f>L145-S145-R145-P145</f>
        <v/>
      </c>
      <c r="R145" s="60" t="n"/>
      <c r="S145" s="61" t="n"/>
      <c r="T145" s="55" t="n"/>
      <c r="U145" s="55" t="n"/>
      <c r="V145" s="55" t="n"/>
      <c r="W145" s="55" t="n"/>
      <c r="X145" s="55" t="n"/>
      <c r="Y145" s="55" t="n"/>
      <c r="Z145" s="55" t="n"/>
      <c r="AA145" s="55" t="n"/>
      <c r="AB145" s="55" t="n"/>
      <c r="AC145" s="55" t="n"/>
      <c r="AD145" s="55" t="n"/>
      <c r="AE145" s="55" t="n"/>
      <c r="AF145" s="55" t="n"/>
      <c r="AG145" s="55" t="n"/>
      <c r="AH145" s="55" t="n"/>
      <c r="AI145" s="55" t="n"/>
      <c r="AJ145" s="55" t="n"/>
      <c r="AK145" s="55" t="n"/>
      <c r="AL145" s="55" t="n"/>
      <c r="AM145" s="55" t="n"/>
      <c r="AN145" s="55" t="n"/>
      <c r="AO145" s="55" t="n"/>
      <c r="AP145" s="55" t="n"/>
      <c r="AQ145" s="55" t="n"/>
      <c r="AR145" s="55" t="n"/>
      <c r="AS145" s="55" t="n"/>
      <c r="AT145" s="55" t="n"/>
      <c r="AU145" s="55" t="n"/>
      <c r="AV145" s="55" t="n"/>
      <c r="AW145" s="55" t="n"/>
      <c r="AX145" s="55" t="n"/>
      <c r="AY145" s="55" t="n"/>
      <c r="AZ145" s="55" t="n"/>
      <c r="BA145" s="55" t="n"/>
      <c r="BB145" s="55" t="n"/>
      <c r="BC145" s="55" t="n"/>
    </row>
    <row r="146">
      <c r="A146" s="55" t="n"/>
      <c r="B146" s="483" t="n"/>
      <c r="C146" s="55" t="n"/>
      <c r="D146" s="55" t="n"/>
      <c r="E146" s="55" t="n"/>
      <c r="F146" s="55" t="n"/>
      <c r="G146" s="69" t="n"/>
      <c r="H146" s="69" t="n"/>
      <c r="I146" s="55" t="n"/>
      <c r="J146" s="55" t="n"/>
      <c r="K146" s="55" t="n"/>
      <c r="L146" s="55">
        <f>J146-K146</f>
        <v/>
      </c>
      <c r="M146" s="55" t="n"/>
      <c r="N146" s="55">
        <f>P146+Q146+R146+S146</f>
        <v/>
      </c>
      <c r="O146" s="57">
        <f>Q146+V146+Y146+AB146+AE146+AH146+AK146+AN146+AQ146+AT146+AW146+AZ146+BC146</f>
        <v/>
      </c>
      <c r="P146" s="58" t="n"/>
      <c r="Q146" s="59">
        <f>L146-S146-R146-P146</f>
        <v/>
      </c>
      <c r="R146" s="60" t="n"/>
      <c r="S146" s="61" t="n"/>
      <c r="T146" s="55" t="n"/>
      <c r="U146" s="55" t="n"/>
      <c r="V146" s="55" t="n"/>
      <c r="W146" s="55" t="n"/>
      <c r="X146" s="55" t="n"/>
      <c r="Y146" s="55" t="n"/>
      <c r="Z146" s="55" t="n"/>
      <c r="AA146" s="55" t="n"/>
      <c r="AB146" s="55" t="n"/>
      <c r="AC146" s="55" t="n"/>
      <c r="AD146" s="55" t="n"/>
      <c r="AE146" s="55" t="n"/>
      <c r="AF146" s="55" t="n"/>
      <c r="AG146" s="55" t="n"/>
      <c r="AH146" s="55" t="n"/>
      <c r="AI146" s="55" t="n"/>
      <c r="AJ146" s="55" t="n"/>
      <c r="AK146" s="55" t="n"/>
      <c r="AL146" s="55" t="n"/>
      <c r="AM146" s="55" t="n"/>
      <c r="AN146" s="55" t="n"/>
      <c r="AO146" s="55" t="n"/>
      <c r="AP146" s="55" t="n"/>
      <c r="AQ146" s="55" t="n"/>
      <c r="AR146" s="55" t="n"/>
      <c r="AS146" s="55" t="n"/>
      <c r="AT146" s="55" t="n"/>
      <c r="AU146" s="55" t="n"/>
      <c r="AV146" s="55" t="n"/>
      <c r="AW146" s="55" t="n"/>
      <c r="AX146" s="55" t="n"/>
      <c r="AY146" s="55" t="n"/>
      <c r="AZ146" s="55" t="n"/>
      <c r="BA146" s="55" t="n"/>
      <c r="BB146" s="55" t="n"/>
      <c r="BC146" s="55" t="n"/>
    </row>
    <row r="147">
      <c r="A147" s="55" t="n"/>
      <c r="B147" s="483" t="n"/>
      <c r="C147" s="55" t="n"/>
      <c r="D147" s="55" t="n"/>
      <c r="E147" s="55" t="n"/>
      <c r="F147" s="55" t="n"/>
      <c r="G147" s="69" t="n"/>
      <c r="H147" s="69" t="n"/>
      <c r="I147" s="55" t="n"/>
      <c r="J147" s="55" t="n"/>
      <c r="K147" s="55" t="n"/>
      <c r="L147" s="55">
        <f>J147-K147</f>
        <v/>
      </c>
      <c r="M147" s="55" t="n"/>
      <c r="N147" s="55">
        <f>P147+Q147+R147+S147</f>
        <v/>
      </c>
      <c r="O147" s="57">
        <f>Q147+V147+Y147+AB147+AE147+AH147+AK147+AN147+AQ147+AT147+AW147+AZ147+BC147</f>
        <v/>
      </c>
      <c r="P147" s="58" t="n"/>
      <c r="Q147" s="59">
        <f>L147-S147-R147-P147</f>
        <v/>
      </c>
      <c r="R147" s="60" t="n"/>
      <c r="S147" s="61" t="n"/>
      <c r="T147" s="55" t="n"/>
      <c r="U147" s="55" t="n"/>
      <c r="V147" s="55" t="n"/>
      <c r="W147" s="55" t="n"/>
      <c r="X147" s="55" t="n"/>
      <c r="Y147" s="55" t="n"/>
      <c r="Z147" s="55" t="n"/>
      <c r="AA147" s="55" t="n"/>
      <c r="AB147" s="55" t="n"/>
      <c r="AC147" s="55" t="n"/>
      <c r="AD147" s="55" t="n"/>
      <c r="AE147" s="55" t="n"/>
      <c r="AF147" s="55" t="n"/>
      <c r="AG147" s="55" t="n"/>
      <c r="AH147" s="55" t="n"/>
      <c r="AI147" s="55" t="n"/>
      <c r="AJ147" s="55" t="n"/>
      <c r="AK147" s="55" t="n"/>
      <c r="AL147" s="55" t="n"/>
      <c r="AM147" s="55" t="n"/>
      <c r="AN147" s="55" t="n"/>
      <c r="AO147" s="55" t="n"/>
      <c r="AP147" s="55" t="n"/>
      <c r="AQ147" s="55" t="n"/>
      <c r="AR147" s="55" t="n"/>
      <c r="AS147" s="55" t="n"/>
      <c r="AT147" s="55" t="n"/>
      <c r="AU147" s="55" t="n"/>
      <c r="AV147" s="55" t="n"/>
      <c r="AW147" s="55" t="n"/>
      <c r="AX147" s="55" t="n"/>
      <c r="AY147" s="55" t="n"/>
      <c r="AZ147" s="55" t="n"/>
      <c r="BA147" s="55" t="n"/>
      <c r="BB147" s="55" t="n"/>
      <c r="BC147" s="55" t="n"/>
    </row>
    <row r="148">
      <c r="A148" s="55" t="n"/>
      <c r="B148" s="483" t="n"/>
      <c r="C148" s="55" t="n"/>
      <c r="D148" s="55" t="n"/>
      <c r="E148" s="55" t="n"/>
      <c r="F148" s="55" t="n"/>
      <c r="G148" s="69" t="n"/>
      <c r="H148" s="69" t="n"/>
      <c r="I148" s="55" t="n"/>
      <c r="J148" s="55" t="n"/>
      <c r="K148" s="55" t="n"/>
      <c r="L148" s="55">
        <f>J148-K148</f>
        <v/>
      </c>
      <c r="M148" s="55" t="n"/>
      <c r="N148" s="55">
        <f>P148+Q148+R148+S148</f>
        <v/>
      </c>
      <c r="O148" s="57">
        <f>Q148+V148+Y148+AB148+AE148+AH148+AK148+AN148+AQ148+AT148+AW148+AZ148+BC148</f>
        <v/>
      </c>
      <c r="P148" s="58" t="n"/>
      <c r="Q148" s="59">
        <f>L148-S148-R148-P148</f>
        <v/>
      </c>
      <c r="R148" s="60" t="n"/>
      <c r="S148" s="61" t="n"/>
      <c r="T148" s="55" t="n"/>
      <c r="U148" s="55" t="n"/>
      <c r="V148" s="55" t="n"/>
      <c r="W148" s="55" t="n"/>
      <c r="X148" s="55" t="n"/>
      <c r="Y148" s="55" t="n"/>
      <c r="Z148" s="55" t="n"/>
      <c r="AA148" s="55" t="n"/>
      <c r="AB148" s="55" t="n"/>
      <c r="AC148" s="55" t="n"/>
      <c r="AD148" s="55" t="n"/>
      <c r="AE148" s="55" t="n"/>
      <c r="AF148" s="55" t="n"/>
      <c r="AG148" s="55" t="n"/>
      <c r="AH148" s="55" t="n"/>
      <c r="AI148" s="55" t="n"/>
      <c r="AJ148" s="55" t="n"/>
      <c r="AK148" s="55" t="n"/>
      <c r="AL148" s="55" t="n"/>
      <c r="AM148" s="55" t="n"/>
      <c r="AN148" s="55" t="n"/>
      <c r="AO148" s="55" t="n"/>
      <c r="AP148" s="55" t="n"/>
      <c r="AQ148" s="55" t="n"/>
      <c r="AR148" s="55" t="n"/>
      <c r="AS148" s="55" t="n"/>
      <c r="AT148" s="55" t="n"/>
      <c r="AU148" s="55" t="n"/>
      <c r="AV148" s="55" t="n"/>
      <c r="AW148" s="55" t="n"/>
      <c r="AX148" s="55" t="n"/>
      <c r="AY148" s="55" t="n"/>
      <c r="AZ148" s="55" t="n"/>
      <c r="BA148" s="55" t="n"/>
      <c r="BB148" s="55" t="n"/>
      <c r="BC148" s="55" t="n"/>
    </row>
    <row r="149">
      <c r="A149" s="55" t="n"/>
      <c r="B149" s="483" t="n"/>
      <c r="C149" s="55" t="n"/>
      <c r="D149" s="55" t="n"/>
      <c r="E149" s="55" t="n"/>
      <c r="F149" s="55" t="n"/>
      <c r="G149" s="69" t="n"/>
      <c r="H149" s="69" t="n"/>
      <c r="I149" s="55" t="n"/>
      <c r="J149" s="55" t="n"/>
      <c r="K149" s="55" t="n"/>
      <c r="L149" s="55">
        <f>J149-K149</f>
        <v/>
      </c>
      <c r="M149" s="55" t="n"/>
      <c r="N149" s="55">
        <f>P149+Q149+R149+S149</f>
        <v/>
      </c>
      <c r="O149" s="57">
        <f>Q149+V149+Y149+AB149+AE149+AH149+AK149+AN149+AQ149+AT149+AW149+AZ149+BC149</f>
        <v/>
      </c>
      <c r="P149" s="58" t="n"/>
      <c r="Q149" s="59">
        <f>L149-S149-R149-P149</f>
        <v/>
      </c>
      <c r="R149" s="60" t="n"/>
      <c r="S149" s="61" t="n"/>
      <c r="T149" s="55" t="n"/>
      <c r="U149" s="55" t="n"/>
      <c r="V149" s="55" t="n"/>
      <c r="W149" s="55" t="n"/>
      <c r="X149" s="55" t="n"/>
      <c r="Y149" s="55" t="n"/>
      <c r="Z149" s="55" t="n"/>
      <c r="AA149" s="55" t="n"/>
      <c r="AB149" s="55" t="n"/>
      <c r="AC149" s="55" t="n"/>
      <c r="AD149" s="55" t="n"/>
      <c r="AE149" s="55" t="n"/>
      <c r="AF149" s="55" t="n"/>
      <c r="AG149" s="55" t="n"/>
      <c r="AH149" s="55" t="n"/>
      <c r="AI149" s="55" t="n"/>
      <c r="AJ149" s="55" t="n"/>
      <c r="AK149" s="55" t="n"/>
      <c r="AL149" s="55" t="n"/>
      <c r="AM149" s="55" t="n"/>
      <c r="AN149" s="55" t="n"/>
      <c r="AO149" s="55" t="n"/>
      <c r="AP149" s="55" t="n"/>
      <c r="AQ149" s="55" t="n"/>
      <c r="AR149" s="55" t="n"/>
      <c r="AS149" s="55" t="n"/>
      <c r="AT149" s="55" t="n"/>
      <c r="AU149" s="55" t="n"/>
      <c r="AV149" s="55" t="n"/>
      <c r="AW149" s="55" t="n"/>
      <c r="AX149" s="55" t="n"/>
      <c r="AY149" s="55" t="n"/>
      <c r="AZ149" s="55" t="n"/>
      <c r="BA149" s="55" t="n"/>
      <c r="BB149" s="55" t="n"/>
      <c r="BC149" s="55" t="n"/>
    </row>
    <row r="150">
      <c r="A150" s="55" t="n"/>
      <c r="B150" s="483" t="n"/>
      <c r="C150" s="55" t="n"/>
      <c r="D150" s="55" t="n"/>
      <c r="E150" s="55" t="n"/>
      <c r="F150" s="55" t="n"/>
      <c r="G150" s="69" t="n"/>
      <c r="H150" s="69" t="n"/>
      <c r="I150" s="55" t="n"/>
      <c r="J150" s="55" t="n"/>
      <c r="K150" s="55" t="n"/>
      <c r="L150" s="55">
        <f>J150-K150</f>
        <v/>
      </c>
      <c r="M150" s="55" t="n"/>
      <c r="N150" s="55">
        <f>P150+Q150+R150+S150</f>
        <v/>
      </c>
      <c r="O150" s="57">
        <f>Q150+V150+Y150+AB150+AE150+AH150+AK150+AN150+AQ150+AT150+AW150+AZ150+BC150</f>
        <v/>
      </c>
      <c r="P150" s="58" t="n"/>
      <c r="Q150" s="59">
        <f>L150-S150-R150-P150</f>
        <v/>
      </c>
      <c r="R150" s="60" t="n"/>
      <c r="S150" s="61" t="n"/>
      <c r="T150" s="55" t="n"/>
      <c r="U150" s="55" t="n"/>
      <c r="V150" s="55" t="n"/>
      <c r="W150" s="55" t="n"/>
      <c r="X150" s="55" t="n"/>
      <c r="Y150" s="55" t="n"/>
      <c r="Z150" s="55" t="n"/>
      <c r="AA150" s="55" t="n"/>
      <c r="AB150" s="55" t="n"/>
      <c r="AC150" s="55" t="n"/>
      <c r="AD150" s="55" t="n"/>
      <c r="AE150" s="55" t="n"/>
      <c r="AF150" s="55" t="n"/>
      <c r="AG150" s="55" t="n"/>
      <c r="AH150" s="55" t="n"/>
      <c r="AI150" s="55" t="n"/>
      <c r="AJ150" s="55" t="n"/>
      <c r="AK150" s="55" t="n"/>
      <c r="AL150" s="55" t="n"/>
      <c r="AM150" s="55" t="n"/>
      <c r="AN150" s="55" t="n"/>
      <c r="AO150" s="55" t="n"/>
      <c r="AP150" s="55" t="n"/>
      <c r="AQ150" s="55" t="n"/>
      <c r="AR150" s="55" t="n"/>
      <c r="AS150" s="55" t="n"/>
      <c r="AT150" s="55" t="n"/>
      <c r="AU150" s="55" t="n"/>
      <c r="AV150" s="55" t="n"/>
      <c r="AW150" s="55" t="n"/>
      <c r="AX150" s="55" t="n"/>
      <c r="AY150" s="55" t="n"/>
      <c r="AZ150" s="55" t="n"/>
      <c r="BA150" s="55" t="n"/>
      <c r="BB150" s="55" t="n"/>
      <c r="BC150" s="55" t="n"/>
    </row>
    <row r="151">
      <c r="A151" s="55" t="n"/>
      <c r="B151" s="483" t="n"/>
      <c r="C151" s="55" t="n"/>
      <c r="D151" s="55" t="n"/>
      <c r="E151" s="55" t="n"/>
      <c r="F151" s="55" t="n"/>
      <c r="G151" s="69" t="n"/>
      <c r="H151" s="69" t="n"/>
      <c r="I151" s="55" t="n"/>
      <c r="J151" s="55" t="n"/>
      <c r="K151" s="55" t="n"/>
      <c r="L151" s="55">
        <f>J151-K151</f>
        <v/>
      </c>
      <c r="M151" s="55" t="n"/>
      <c r="N151" s="55">
        <f>P151+Q151+R151+S151</f>
        <v/>
      </c>
      <c r="O151" s="57">
        <f>Q151+V151+Y151+AB151+AE151+AH151+AK151+AN151+AQ151+AT151+AW151+AZ151+BC151</f>
        <v/>
      </c>
      <c r="P151" s="58" t="n"/>
      <c r="Q151" s="59">
        <f>L151-S151-R151-P151</f>
        <v/>
      </c>
      <c r="R151" s="60" t="n"/>
      <c r="S151" s="61" t="n"/>
      <c r="T151" s="55" t="n"/>
      <c r="U151" s="55" t="n"/>
      <c r="V151" s="55" t="n"/>
      <c r="W151" s="55" t="n"/>
      <c r="X151" s="55" t="n"/>
      <c r="Y151" s="55" t="n"/>
      <c r="Z151" s="55" t="n"/>
      <c r="AA151" s="55" t="n"/>
      <c r="AB151" s="55" t="n"/>
      <c r="AC151" s="55" t="n"/>
      <c r="AD151" s="55" t="n"/>
      <c r="AE151" s="55" t="n"/>
      <c r="AF151" s="55" t="n"/>
      <c r="AG151" s="55" t="n"/>
      <c r="AH151" s="55" t="n"/>
      <c r="AI151" s="55" t="n"/>
      <c r="AJ151" s="55" t="n"/>
      <c r="AK151" s="55" t="n"/>
      <c r="AL151" s="55" t="n"/>
      <c r="AM151" s="55" t="n"/>
      <c r="AN151" s="55" t="n"/>
      <c r="AO151" s="55" t="n"/>
      <c r="AP151" s="55" t="n"/>
      <c r="AQ151" s="55" t="n"/>
      <c r="AR151" s="55" t="n"/>
      <c r="AS151" s="55" t="n"/>
      <c r="AT151" s="55" t="n"/>
      <c r="AU151" s="55" t="n"/>
      <c r="AV151" s="55" t="n"/>
      <c r="AW151" s="55" t="n"/>
      <c r="AX151" s="55" t="n"/>
      <c r="AY151" s="55" t="n"/>
      <c r="AZ151" s="55" t="n"/>
      <c r="BA151" s="55" t="n"/>
      <c r="BB151" s="55" t="n"/>
      <c r="BC151" s="55" t="n"/>
    </row>
    <row r="152">
      <c r="A152" s="55" t="n"/>
      <c r="B152" s="483" t="n"/>
      <c r="C152" s="55" t="n"/>
      <c r="D152" s="55" t="n"/>
      <c r="E152" s="55" t="n"/>
      <c r="F152" s="55" t="n"/>
      <c r="G152" s="69" t="n"/>
      <c r="H152" s="69" t="n"/>
      <c r="I152" s="55" t="n"/>
      <c r="J152" s="55" t="n"/>
      <c r="K152" s="55" t="n"/>
      <c r="L152" s="55">
        <f>J152-K152</f>
        <v/>
      </c>
      <c r="M152" s="55" t="n"/>
      <c r="N152" s="55">
        <f>P152+Q152+R152+S152</f>
        <v/>
      </c>
      <c r="O152" s="57">
        <f>Q152+V152+Y152+AB152+AE152+AH152+AK152+AN152+AQ152+AT152+AW152+AZ152+BC152</f>
        <v/>
      </c>
      <c r="P152" s="58" t="n"/>
      <c r="Q152" s="59">
        <f>L152-S152-R152-P152</f>
        <v/>
      </c>
      <c r="R152" s="60" t="n"/>
      <c r="S152" s="61" t="n"/>
      <c r="T152" s="55" t="n"/>
      <c r="U152" s="55" t="n"/>
      <c r="V152" s="55" t="n"/>
      <c r="W152" s="55" t="n"/>
      <c r="X152" s="55" t="n"/>
      <c r="Y152" s="55" t="n"/>
      <c r="Z152" s="55" t="n"/>
      <c r="AA152" s="55" t="n"/>
      <c r="AB152" s="55" t="n"/>
      <c r="AC152" s="55" t="n"/>
      <c r="AD152" s="55" t="n"/>
      <c r="AE152" s="55" t="n"/>
      <c r="AF152" s="55" t="n"/>
      <c r="AG152" s="55" t="n"/>
      <c r="AH152" s="55" t="n"/>
      <c r="AI152" s="55" t="n"/>
      <c r="AJ152" s="55" t="n"/>
      <c r="AK152" s="55" t="n"/>
      <c r="AL152" s="55" t="n"/>
      <c r="AM152" s="55" t="n"/>
      <c r="AN152" s="55" t="n"/>
      <c r="AO152" s="55" t="n"/>
      <c r="AP152" s="55" t="n"/>
      <c r="AQ152" s="55" t="n"/>
      <c r="AR152" s="55" t="n"/>
      <c r="AS152" s="55" t="n"/>
      <c r="AT152" s="55" t="n"/>
      <c r="AU152" s="55" t="n"/>
      <c r="AV152" s="55" t="n"/>
      <c r="AW152" s="55" t="n"/>
      <c r="AX152" s="55" t="n"/>
      <c r="AY152" s="55" t="n"/>
      <c r="AZ152" s="55" t="n"/>
      <c r="BA152" s="55" t="n"/>
      <c r="BB152" s="55" t="n"/>
      <c r="BC152" s="55" t="n"/>
    </row>
    <row r="153">
      <c r="A153" s="55" t="n"/>
      <c r="B153" s="483" t="n"/>
      <c r="C153" s="55" t="n"/>
      <c r="D153" s="55" t="n"/>
      <c r="E153" s="55" t="n"/>
      <c r="F153" s="55" t="n"/>
      <c r="G153" s="69" t="n"/>
      <c r="H153" s="69" t="n"/>
      <c r="I153" s="55" t="n"/>
      <c r="J153" s="55" t="n"/>
      <c r="K153" s="55" t="n"/>
      <c r="L153" s="55">
        <f>J153-K153</f>
        <v/>
      </c>
      <c r="M153" s="55" t="n"/>
      <c r="N153" s="55">
        <f>P153+Q153+R153+S153</f>
        <v/>
      </c>
      <c r="O153" s="57">
        <f>Q153+V153+Y153+AB153+AE153+AH153+AK153+AN153+AQ153+AT153+AW153+AZ153+BC153</f>
        <v/>
      </c>
      <c r="P153" s="58" t="n"/>
      <c r="Q153" s="59">
        <f>L153-S153-R153-P153</f>
        <v/>
      </c>
      <c r="R153" s="60" t="n"/>
      <c r="S153" s="61" t="n"/>
      <c r="T153" s="55" t="n"/>
      <c r="U153" s="55" t="n"/>
      <c r="V153" s="55" t="n"/>
      <c r="W153" s="55" t="n"/>
      <c r="X153" s="55" t="n"/>
      <c r="Y153" s="55" t="n"/>
      <c r="Z153" s="55" t="n"/>
      <c r="AA153" s="55" t="n"/>
      <c r="AB153" s="55" t="n"/>
      <c r="AC153" s="55" t="n"/>
      <c r="AD153" s="55" t="n"/>
      <c r="AE153" s="55" t="n"/>
      <c r="AF153" s="55" t="n"/>
      <c r="AG153" s="55" t="n"/>
      <c r="AH153" s="55" t="n"/>
      <c r="AI153" s="55" t="n"/>
      <c r="AJ153" s="55" t="n"/>
      <c r="AK153" s="55" t="n"/>
      <c r="AL153" s="55" t="n"/>
      <c r="AM153" s="55" t="n"/>
      <c r="AN153" s="55" t="n"/>
      <c r="AO153" s="55" t="n"/>
      <c r="AP153" s="55" t="n"/>
      <c r="AQ153" s="55" t="n"/>
      <c r="AR153" s="55" t="n"/>
      <c r="AS153" s="55" t="n"/>
      <c r="AT153" s="55" t="n"/>
      <c r="AU153" s="55" t="n"/>
      <c r="AV153" s="55" t="n"/>
      <c r="AW153" s="55" t="n"/>
      <c r="AX153" s="55" t="n"/>
      <c r="AY153" s="55" t="n"/>
      <c r="AZ153" s="55" t="n"/>
      <c r="BA153" s="55" t="n"/>
      <c r="BB153" s="55" t="n"/>
      <c r="BC153" s="55" t="n"/>
    </row>
    <row r="154">
      <c r="A154" s="55" t="n"/>
      <c r="B154" s="483" t="n"/>
      <c r="C154" s="55" t="n"/>
      <c r="D154" s="55" t="n"/>
      <c r="E154" s="55" t="n"/>
      <c r="F154" s="55" t="n"/>
      <c r="G154" s="69" t="n"/>
      <c r="H154" s="69" t="n"/>
      <c r="I154" s="55" t="n"/>
      <c r="J154" s="55" t="n"/>
      <c r="K154" s="55" t="n"/>
      <c r="L154" s="55">
        <f>J154-K154</f>
        <v/>
      </c>
      <c r="M154" s="55" t="n"/>
      <c r="N154" s="55">
        <f>P154+Q154+R154+S154</f>
        <v/>
      </c>
      <c r="O154" s="57">
        <f>Q154+V154+Y154+AB154+AE154+AH154+AK154+AN154+AQ154+AT154+AW154+AZ154+BC154</f>
        <v/>
      </c>
      <c r="P154" s="58" t="n"/>
      <c r="Q154" s="59">
        <f>L154-S154-R154-P154</f>
        <v/>
      </c>
      <c r="R154" s="60" t="n"/>
      <c r="S154" s="61" t="n"/>
      <c r="T154" s="55" t="n"/>
      <c r="U154" s="55" t="n"/>
      <c r="V154" s="55" t="n"/>
      <c r="W154" s="55" t="n"/>
      <c r="X154" s="55" t="n"/>
      <c r="Y154" s="55" t="n"/>
      <c r="Z154" s="55" t="n"/>
      <c r="AA154" s="55" t="n"/>
      <c r="AB154" s="55" t="n"/>
      <c r="AC154" s="55" t="n"/>
      <c r="AD154" s="55" t="n"/>
      <c r="AE154" s="55" t="n"/>
      <c r="AF154" s="55" t="n"/>
      <c r="AG154" s="55" t="n"/>
      <c r="AH154" s="55" t="n"/>
      <c r="AI154" s="55" t="n"/>
      <c r="AJ154" s="55" t="n"/>
      <c r="AK154" s="55" t="n"/>
      <c r="AL154" s="55" t="n"/>
      <c r="AM154" s="55" t="n"/>
      <c r="AN154" s="55" t="n"/>
      <c r="AO154" s="55" t="n"/>
      <c r="AP154" s="55" t="n"/>
      <c r="AQ154" s="55" t="n"/>
      <c r="AR154" s="55" t="n"/>
      <c r="AS154" s="55" t="n"/>
      <c r="AT154" s="55" t="n"/>
      <c r="AU154" s="55" t="n"/>
      <c r="AV154" s="55" t="n"/>
      <c r="AW154" s="55" t="n"/>
      <c r="AX154" s="55" t="n"/>
      <c r="AY154" s="55" t="n"/>
      <c r="AZ154" s="55" t="n"/>
      <c r="BA154" s="55" t="n"/>
      <c r="BB154" s="55" t="n"/>
      <c r="BC154" s="55" t="n"/>
    </row>
    <row r="155">
      <c r="A155" s="55" t="n"/>
      <c r="B155" s="483" t="n"/>
      <c r="C155" s="55" t="n"/>
      <c r="D155" s="55" t="n"/>
      <c r="E155" s="55" t="n"/>
      <c r="F155" s="55" t="n"/>
      <c r="G155" s="69" t="n"/>
      <c r="H155" s="69" t="n"/>
      <c r="I155" s="55" t="n"/>
      <c r="J155" s="55" t="n"/>
      <c r="K155" s="55" t="n"/>
      <c r="L155" s="55">
        <f>J155-K155</f>
        <v/>
      </c>
      <c r="M155" s="55" t="n"/>
      <c r="N155" s="55">
        <f>P155+Q155+R155+S155</f>
        <v/>
      </c>
      <c r="O155" s="57">
        <f>Q155+V155+Y155+AB155+AE155+AH155+AK155+AN155+AQ155+AT155+AW155+AZ155+BC155</f>
        <v/>
      </c>
      <c r="P155" s="58" t="n"/>
      <c r="Q155" s="59">
        <f>L155-S155-R155-P155</f>
        <v/>
      </c>
      <c r="R155" s="60" t="n"/>
      <c r="S155" s="61" t="n"/>
      <c r="T155" s="55" t="n"/>
      <c r="U155" s="55" t="n"/>
      <c r="V155" s="55" t="n"/>
      <c r="W155" s="55" t="n"/>
      <c r="X155" s="55" t="n"/>
      <c r="Y155" s="55" t="n"/>
      <c r="Z155" s="55" t="n"/>
      <c r="AA155" s="55" t="n"/>
      <c r="AB155" s="55" t="n"/>
      <c r="AC155" s="55" t="n"/>
      <c r="AD155" s="55" t="n"/>
      <c r="AE155" s="55" t="n"/>
      <c r="AF155" s="55" t="n"/>
      <c r="AG155" s="55" t="n"/>
      <c r="AH155" s="55" t="n"/>
      <c r="AI155" s="55" t="n"/>
      <c r="AJ155" s="55" t="n"/>
      <c r="AK155" s="55" t="n"/>
      <c r="AL155" s="55" t="n"/>
      <c r="AM155" s="55" t="n"/>
      <c r="AN155" s="55" t="n"/>
      <c r="AO155" s="55" t="n"/>
      <c r="AP155" s="55" t="n"/>
      <c r="AQ155" s="55" t="n"/>
      <c r="AR155" s="55" t="n"/>
      <c r="AS155" s="55" t="n"/>
      <c r="AT155" s="55" t="n"/>
      <c r="AU155" s="55" t="n"/>
      <c r="AV155" s="55" t="n"/>
      <c r="AW155" s="55" t="n"/>
      <c r="AX155" s="55" t="n"/>
      <c r="AY155" s="55" t="n"/>
      <c r="AZ155" s="55" t="n"/>
      <c r="BA155" s="55" t="n"/>
      <c r="BB155" s="55" t="n"/>
      <c r="BC155" s="55" t="n"/>
    </row>
    <row r="156">
      <c r="A156" s="55" t="n"/>
      <c r="B156" s="483" t="n"/>
      <c r="C156" s="55" t="n"/>
      <c r="D156" s="55" t="n"/>
      <c r="E156" s="55" t="n"/>
      <c r="F156" s="55" t="n"/>
      <c r="G156" s="69" t="n"/>
      <c r="H156" s="69" t="n"/>
      <c r="I156" s="55" t="n"/>
      <c r="J156" s="55" t="n"/>
      <c r="K156" s="55" t="n"/>
      <c r="L156" s="55">
        <f>J156-K156</f>
        <v/>
      </c>
      <c r="M156" s="55" t="n"/>
      <c r="N156" s="55">
        <f>P156+Q156+R156+S156</f>
        <v/>
      </c>
      <c r="O156" s="57">
        <f>Q156+V156+Y156+AB156+AE156+AH156+AK156+AN156+AQ156+AT156+AW156+AZ156+BC156</f>
        <v/>
      </c>
      <c r="P156" s="58" t="n"/>
      <c r="Q156" s="59">
        <f>L156-S156-R156-P156</f>
        <v/>
      </c>
      <c r="R156" s="60" t="n"/>
      <c r="S156" s="61" t="n"/>
      <c r="T156" s="55" t="n"/>
      <c r="U156" s="55" t="n"/>
      <c r="V156" s="55" t="n"/>
      <c r="W156" s="55" t="n"/>
      <c r="X156" s="55" t="n"/>
      <c r="Y156" s="55" t="n"/>
      <c r="Z156" s="55" t="n"/>
      <c r="AA156" s="55" t="n"/>
      <c r="AB156" s="55" t="n"/>
      <c r="AC156" s="55" t="n"/>
      <c r="AD156" s="55" t="n"/>
      <c r="AE156" s="55" t="n"/>
      <c r="AF156" s="55" t="n"/>
      <c r="AG156" s="55" t="n"/>
      <c r="AH156" s="55" t="n"/>
      <c r="AI156" s="55" t="n"/>
      <c r="AJ156" s="55" t="n"/>
      <c r="AK156" s="55" t="n"/>
      <c r="AL156" s="55" t="n"/>
      <c r="AM156" s="55" t="n"/>
      <c r="AN156" s="55" t="n"/>
      <c r="AO156" s="55" t="n"/>
      <c r="AP156" s="55" t="n"/>
      <c r="AQ156" s="55" t="n"/>
      <c r="AR156" s="55" t="n"/>
      <c r="AS156" s="55" t="n"/>
      <c r="AT156" s="55" t="n"/>
      <c r="AU156" s="55" t="n"/>
      <c r="AV156" s="55" t="n"/>
      <c r="AW156" s="55" t="n"/>
      <c r="AX156" s="55" t="n"/>
      <c r="AY156" s="55" t="n"/>
      <c r="AZ156" s="55" t="n"/>
      <c r="BA156" s="55" t="n"/>
      <c r="BB156" s="55" t="n"/>
      <c r="BC156" s="55" t="n"/>
    </row>
    <row r="157">
      <c r="A157" s="55" t="n"/>
      <c r="B157" s="483" t="n"/>
      <c r="C157" s="55" t="n"/>
      <c r="D157" s="55" t="n"/>
      <c r="E157" s="55" t="n"/>
      <c r="F157" s="55" t="n"/>
      <c r="G157" s="69" t="n"/>
      <c r="H157" s="69" t="n"/>
      <c r="I157" s="55" t="n"/>
      <c r="J157" s="55" t="n"/>
      <c r="K157" s="55" t="n"/>
      <c r="L157" s="55">
        <f>J157-K157</f>
        <v/>
      </c>
      <c r="M157" s="55" t="n"/>
      <c r="N157" s="55">
        <f>P157+Q157+R157+S157</f>
        <v/>
      </c>
      <c r="O157" s="57">
        <f>Q157+V157+Y157+AB157+AE157+AH157+AK157+AN157+AQ157+AT157+AW157+AZ157+BC157</f>
        <v/>
      </c>
      <c r="P157" s="58" t="n"/>
      <c r="Q157" s="59">
        <f>L157-S157-R157-P157</f>
        <v/>
      </c>
      <c r="R157" s="60" t="n"/>
      <c r="S157" s="61" t="n"/>
      <c r="T157" s="55" t="n"/>
      <c r="U157" s="55" t="n"/>
      <c r="V157" s="55" t="n"/>
      <c r="W157" s="55" t="n"/>
      <c r="X157" s="55" t="n"/>
      <c r="Y157" s="55" t="n"/>
      <c r="Z157" s="55" t="n"/>
      <c r="AA157" s="55" t="n"/>
      <c r="AB157" s="55" t="n"/>
      <c r="AC157" s="55" t="n"/>
      <c r="AD157" s="55" t="n"/>
      <c r="AE157" s="55" t="n"/>
      <c r="AF157" s="55" t="n"/>
      <c r="AG157" s="55" t="n"/>
      <c r="AH157" s="55" t="n"/>
      <c r="AI157" s="55" t="n"/>
      <c r="AJ157" s="55" t="n"/>
      <c r="AK157" s="55" t="n"/>
      <c r="AL157" s="55" t="n"/>
      <c r="AM157" s="55" t="n"/>
      <c r="AN157" s="55" t="n"/>
      <c r="AO157" s="55" t="n"/>
      <c r="AP157" s="55" t="n"/>
      <c r="AQ157" s="55" t="n"/>
      <c r="AR157" s="55" t="n"/>
      <c r="AS157" s="55" t="n"/>
      <c r="AT157" s="55" t="n"/>
      <c r="AU157" s="55" t="n"/>
      <c r="AV157" s="55" t="n"/>
      <c r="AW157" s="55" t="n"/>
      <c r="AX157" s="55" t="n"/>
      <c r="AY157" s="55" t="n"/>
      <c r="AZ157" s="55" t="n"/>
      <c r="BA157" s="55" t="n"/>
      <c r="BB157" s="55" t="n"/>
      <c r="BC157" s="55" t="n"/>
    </row>
    <row r="158">
      <c r="A158" s="55" t="n"/>
      <c r="B158" s="483" t="n"/>
      <c r="C158" s="55" t="n"/>
      <c r="D158" s="55" t="n"/>
      <c r="E158" s="55" t="n"/>
      <c r="F158" s="55" t="n"/>
      <c r="G158" s="69" t="n"/>
      <c r="H158" s="69" t="n"/>
      <c r="I158" s="55" t="n"/>
      <c r="J158" s="55" t="n"/>
      <c r="K158" s="55" t="n"/>
      <c r="L158" s="55">
        <f>J158-K158</f>
        <v/>
      </c>
      <c r="M158" s="55" t="n"/>
      <c r="N158" s="55">
        <f>P158+Q158+R158+S158</f>
        <v/>
      </c>
      <c r="O158" s="57">
        <f>Q158+V158+Y158+AB158+AE158+AH158+AK158+AN158+AQ158+AT158+AW158+AZ158+BC158</f>
        <v/>
      </c>
      <c r="P158" s="58" t="n"/>
      <c r="Q158" s="59">
        <f>L158-S158-R158-P158</f>
        <v/>
      </c>
      <c r="R158" s="60" t="n"/>
      <c r="S158" s="61" t="n"/>
      <c r="T158" s="55" t="n"/>
      <c r="U158" s="55" t="n"/>
      <c r="V158" s="55" t="n"/>
      <c r="W158" s="55" t="n"/>
      <c r="X158" s="55" t="n"/>
      <c r="Y158" s="55" t="n"/>
      <c r="Z158" s="55" t="n"/>
      <c r="AA158" s="55" t="n"/>
      <c r="AB158" s="55" t="n"/>
      <c r="AC158" s="55" t="n"/>
      <c r="AD158" s="55" t="n"/>
      <c r="AE158" s="55" t="n"/>
      <c r="AF158" s="55" t="n"/>
      <c r="AG158" s="55" t="n"/>
      <c r="AH158" s="55" t="n"/>
      <c r="AI158" s="55" t="n"/>
      <c r="AJ158" s="55" t="n"/>
      <c r="AK158" s="55" t="n"/>
      <c r="AL158" s="55" t="n"/>
      <c r="AM158" s="55" t="n"/>
      <c r="AN158" s="55" t="n"/>
      <c r="AO158" s="55" t="n"/>
      <c r="AP158" s="55" t="n"/>
      <c r="AQ158" s="55" t="n"/>
      <c r="AR158" s="55" t="n"/>
      <c r="AS158" s="55" t="n"/>
      <c r="AT158" s="55" t="n"/>
      <c r="AU158" s="55" t="n"/>
      <c r="AV158" s="55" t="n"/>
      <c r="AW158" s="55" t="n"/>
      <c r="AX158" s="55" t="n"/>
      <c r="AY158" s="55" t="n"/>
      <c r="AZ158" s="55" t="n"/>
      <c r="BA158" s="55" t="n"/>
      <c r="BB158" s="55" t="n"/>
      <c r="BC158" s="55" t="n"/>
    </row>
    <row r="159">
      <c r="A159" s="55" t="n"/>
      <c r="B159" s="483" t="n"/>
      <c r="C159" s="55" t="n"/>
      <c r="D159" s="55" t="n"/>
      <c r="E159" s="55" t="n"/>
      <c r="F159" s="55" t="n"/>
      <c r="G159" s="69" t="n"/>
      <c r="H159" s="69" t="n"/>
      <c r="I159" s="55" t="n"/>
      <c r="J159" s="55" t="n"/>
      <c r="K159" s="55" t="n"/>
      <c r="L159" s="55">
        <f>J159-K159</f>
        <v/>
      </c>
      <c r="M159" s="55" t="n"/>
      <c r="N159" s="55">
        <f>P159+Q159+R159+S159</f>
        <v/>
      </c>
      <c r="O159" s="57">
        <f>Q159+V159+Y159+AB159+AE159+AH159+AK159+AN159+AQ159+AT159+AW159+AZ159+BC159</f>
        <v/>
      </c>
      <c r="P159" s="58" t="n"/>
      <c r="Q159" s="59">
        <f>L159-S159-R159-P159</f>
        <v/>
      </c>
      <c r="R159" s="60" t="n"/>
      <c r="S159" s="61" t="n"/>
      <c r="T159" s="55" t="n"/>
      <c r="U159" s="55" t="n"/>
      <c r="V159" s="55" t="n"/>
      <c r="W159" s="55" t="n"/>
      <c r="X159" s="55" t="n"/>
      <c r="Y159" s="55" t="n"/>
      <c r="Z159" s="55" t="n"/>
      <c r="AA159" s="55" t="n"/>
      <c r="AB159" s="55" t="n"/>
      <c r="AC159" s="55" t="n"/>
      <c r="AD159" s="55" t="n"/>
      <c r="AE159" s="55" t="n"/>
      <c r="AF159" s="55" t="n"/>
      <c r="AG159" s="55" t="n"/>
      <c r="AH159" s="55" t="n"/>
      <c r="AI159" s="55" t="n"/>
      <c r="AJ159" s="55" t="n"/>
      <c r="AK159" s="55" t="n"/>
      <c r="AL159" s="55" t="n"/>
      <c r="AM159" s="55" t="n"/>
      <c r="AN159" s="55" t="n"/>
      <c r="AO159" s="55" t="n"/>
      <c r="AP159" s="55" t="n"/>
      <c r="AQ159" s="55" t="n"/>
      <c r="AR159" s="55" t="n"/>
      <c r="AS159" s="55" t="n"/>
      <c r="AT159" s="55" t="n"/>
      <c r="AU159" s="55" t="n"/>
      <c r="AV159" s="55" t="n"/>
      <c r="AW159" s="55" t="n"/>
      <c r="AX159" s="55" t="n"/>
      <c r="AY159" s="55" t="n"/>
      <c r="AZ159" s="55" t="n"/>
      <c r="BA159" s="55" t="n"/>
      <c r="BB159" s="55" t="n"/>
      <c r="BC159" s="55" t="n"/>
    </row>
    <row r="160">
      <c r="A160" s="55" t="n"/>
      <c r="B160" s="483" t="n"/>
      <c r="C160" s="55" t="n"/>
      <c r="D160" s="55" t="n"/>
      <c r="E160" s="55" t="n"/>
      <c r="F160" s="55" t="n"/>
      <c r="G160" s="69" t="n"/>
      <c r="H160" s="69" t="n"/>
      <c r="I160" s="55" t="n"/>
      <c r="J160" s="55" t="n"/>
      <c r="K160" s="55" t="n"/>
      <c r="L160" s="55">
        <f>J160-K160</f>
        <v/>
      </c>
      <c r="M160" s="55" t="n"/>
      <c r="N160" s="55">
        <f>P160+Q160+R160+S160</f>
        <v/>
      </c>
      <c r="O160" s="57">
        <f>Q160+V160+Y160+AB160+AE160+AH160+AK160+AN160+AQ160+AT160+AW160+AZ160+BC160</f>
        <v/>
      </c>
      <c r="P160" s="58" t="n"/>
      <c r="Q160" s="59">
        <f>L160-S160-R160-P160</f>
        <v/>
      </c>
      <c r="R160" s="60" t="n"/>
      <c r="S160" s="61" t="n"/>
      <c r="T160" s="55" t="n"/>
      <c r="U160" s="55" t="n"/>
      <c r="V160" s="55" t="n"/>
      <c r="W160" s="55" t="n"/>
      <c r="X160" s="55" t="n"/>
      <c r="Y160" s="55" t="n"/>
      <c r="Z160" s="55" t="n"/>
      <c r="AA160" s="55" t="n"/>
      <c r="AB160" s="55" t="n"/>
      <c r="AC160" s="55" t="n"/>
      <c r="AD160" s="55" t="n"/>
      <c r="AE160" s="55" t="n"/>
      <c r="AF160" s="55" t="n"/>
      <c r="AG160" s="55" t="n"/>
      <c r="AH160" s="55" t="n"/>
      <c r="AI160" s="55" t="n"/>
      <c r="AJ160" s="55" t="n"/>
      <c r="AK160" s="55" t="n"/>
      <c r="AL160" s="55" t="n"/>
      <c r="AM160" s="55" t="n"/>
      <c r="AN160" s="55" t="n"/>
      <c r="AO160" s="55" t="n"/>
      <c r="AP160" s="55" t="n"/>
      <c r="AQ160" s="55" t="n"/>
      <c r="AR160" s="55" t="n"/>
      <c r="AS160" s="55" t="n"/>
      <c r="AT160" s="55" t="n"/>
      <c r="AU160" s="55" t="n"/>
      <c r="AV160" s="55" t="n"/>
      <c r="AW160" s="55" t="n"/>
      <c r="AX160" s="55" t="n"/>
      <c r="AY160" s="55" t="n"/>
      <c r="AZ160" s="55" t="n"/>
      <c r="BA160" s="55" t="n"/>
      <c r="BB160" s="55" t="n"/>
      <c r="BC160" s="55" t="n"/>
    </row>
    <row r="161">
      <c r="A161" s="55" t="n"/>
      <c r="B161" s="483" t="n"/>
      <c r="C161" s="55" t="n"/>
      <c r="D161" s="55" t="n"/>
      <c r="E161" s="55" t="n"/>
      <c r="F161" s="55" t="n"/>
      <c r="G161" s="69" t="n"/>
      <c r="H161" s="69" t="n"/>
      <c r="I161" s="55" t="n"/>
      <c r="J161" s="55" t="n"/>
      <c r="K161" s="55" t="n"/>
      <c r="L161" s="55">
        <f>J161-K161</f>
        <v/>
      </c>
      <c r="M161" s="55" t="n"/>
      <c r="N161" s="55">
        <f>P161+Q161+R161+S161</f>
        <v/>
      </c>
      <c r="O161" s="57">
        <f>Q161+V161+Y161+AB161+AE161+AH161+AK161+AN161+AQ161+AT161+AW161+AZ161+BC161</f>
        <v/>
      </c>
      <c r="P161" s="58" t="n"/>
      <c r="Q161" s="59">
        <f>L161-S161-R161-P161</f>
        <v/>
      </c>
      <c r="R161" s="60" t="n"/>
      <c r="S161" s="61" t="n"/>
      <c r="T161" s="55" t="n"/>
      <c r="U161" s="55" t="n"/>
      <c r="V161" s="55" t="n"/>
      <c r="W161" s="55" t="n"/>
      <c r="X161" s="55" t="n"/>
      <c r="Y161" s="55" t="n"/>
      <c r="Z161" s="55" t="n"/>
      <c r="AA161" s="55" t="n"/>
      <c r="AB161" s="55" t="n"/>
      <c r="AC161" s="55" t="n"/>
      <c r="AD161" s="55" t="n"/>
      <c r="AE161" s="55" t="n"/>
      <c r="AF161" s="55" t="n"/>
      <c r="AG161" s="55" t="n"/>
      <c r="AH161" s="55" t="n"/>
      <c r="AI161" s="55" t="n"/>
      <c r="AJ161" s="55" t="n"/>
      <c r="AK161" s="55" t="n"/>
      <c r="AL161" s="55" t="n"/>
      <c r="AM161" s="55" t="n"/>
      <c r="AN161" s="55" t="n"/>
      <c r="AO161" s="55" t="n"/>
      <c r="AP161" s="55" t="n"/>
      <c r="AQ161" s="55" t="n"/>
      <c r="AR161" s="55" t="n"/>
      <c r="AS161" s="55" t="n"/>
      <c r="AT161" s="55" t="n"/>
      <c r="AU161" s="55" t="n"/>
      <c r="AV161" s="55" t="n"/>
      <c r="AW161" s="55" t="n"/>
      <c r="AX161" s="55" t="n"/>
      <c r="AY161" s="55" t="n"/>
      <c r="AZ161" s="55" t="n"/>
      <c r="BA161" s="55" t="n"/>
      <c r="BB161" s="55" t="n"/>
      <c r="BC161" s="55" t="n"/>
    </row>
    <row r="162">
      <c r="A162" s="55" t="n"/>
      <c r="B162" s="483" t="n"/>
      <c r="C162" s="55" t="n"/>
      <c r="D162" s="55" t="n"/>
      <c r="E162" s="55" t="n"/>
      <c r="F162" s="55" t="n"/>
      <c r="G162" s="69" t="n"/>
      <c r="H162" s="69" t="n"/>
      <c r="I162" s="55" t="n"/>
      <c r="J162" s="55" t="n"/>
      <c r="K162" s="55" t="n"/>
      <c r="L162" s="55">
        <f>J162-K162</f>
        <v/>
      </c>
      <c r="M162" s="55" t="n"/>
      <c r="N162" s="55">
        <f>P162+Q162+R162+S162</f>
        <v/>
      </c>
      <c r="O162" s="57">
        <f>Q162+V162+Y162+AB162+AE162+AH162+AK162+AN162+AQ162+AT162+AW162+AZ162+BC162</f>
        <v/>
      </c>
      <c r="P162" s="58" t="n"/>
      <c r="Q162" s="59">
        <f>L162-S162-R162-P162</f>
        <v/>
      </c>
      <c r="R162" s="60" t="n"/>
      <c r="S162" s="61" t="n"/>
      <c r="T162" s="55" t="n"/>
      <c r="U162" s="55" t="n"/>
      <c r="V162" s="55" t="n"/>
      <c r="W162" s="55" t="n"/>
      <c r="X162" s="55" t="n"/>
      <c r="Y162" s="55" t="n"/>
      <c r="Z162" s="55" t="n"/>
      <c r="AA162" s="55" t="n"/>
      <c r="AB162" s="55" t="n"/>
      <c r="AC162" s="55" t="n"/>
      <c r="AD162" s="55" t="n"/>
      <c r="AE162" s="55" t="n"/>
      <c r="AF162" s="55" t="n"/>
      <c r="AG162" s="55" t="n"/>
      <c r="AH162" s="55" t="n"/>
      <c r="AI162" s="55" t="n"/>
      <c r="AJ162" s="55" t="n"/>
      <c r="AK162" s="55" t="n"/>
      <c r="AL162" s="55" t="n"/>
      <c r="AM162" s="55" t="n"/>
      <c r="AN162" s="55" t="n"/>
      <c r="AO162" s="55" t="n"/>
      <c r="AP162" s="55" t="n"/>
      <c r="AQ162" s="55" t="n"/>
      <c r="AR162" s="55" t="n"/>
      <c r="AS162" s="55" t="n"/>
      <c r="AT162" s="55" t="n"/>
      <c r="AU162" s="55" t="n"/>
      <c r="AV162" s="55" t="n"/>
      <c r="AW162" s="55" t="n"/>
      <c r="AX162" s="55" t="n"/>
      <c r="AY162" s="55" t="n"/>
      <c r="AZ162" s="55" t="n"/>
      <c r="BA162" s="55" t="n"/>
      <c r="BB162" s="55" t="n"/>
      <c r="BC162" s="55" t="n"/>
    </row>
    <row r="163">
      <c r="A163" s="55" t="n"/>
      <c r="B163" s="483" t="n"/>
      <c r="C163" s="55" t="n"/>
      <c r="D163" s="55" t="n"/>
      <c r="E163" s="55" t="n"/>
      <c r="F163" s="55" t="n"/>
      <c r="G163" s="69" t="n"/>
      <c r="H163" s="69" t="n"/>
      <c r="I163" s="55" t="n"/>
      <c r="J163" s="55" t="n"/>
      <c r="K163" s="55" t="n"/>
      <c r="L163" s="55">
        <f>J163-K163</f>
        <v/>
      </c>
      <c r="M163" s="55" t="n"/>
      <c r="N163" s="55">
        <f>P163+Q163+R163+S163</f>
        <v/>
      </c>
      <c r="O163" s="57">
        <f>Q163+V163+Y163+AB163+AE163+AH163+AK163+AN163+AQ163+AT163+AW163+AZ163+BC163</f>
        <v/>
      </c>
      <c r="P163" s="58" t="n"/>
      <c r="Q163" s="59">
        <f>L163-S163-R163-P163</f>
        <v/>
      </c>
      <c r="R163" s="60" t="n"/>
      <c r="S163" s="61" t="n"/>
      <c r="T163" s="55" t="n"/>
      <c r="U163" s="55" t="n"/>
      <c r="V163" s="55" t="n"/>
      <c r="W163" s="55" t="n"/>
      <c r="X163" s="55" t="n"/>
      <c r="Y163" s="55" t="n"/>
      <c r="Z163" s="55" t="n"/>
      <c r="AA163" s="55" t="n"/>
      <c r="AB163" s="55" t="n"/>
      <c r="AC163" s="55" t="n"/>
      <c r="AD163" s="55" t="n"/>
      <c r="AE163" s="55" t="n"/>
      <c r="AF163" s="55" t="n"/>
      <c r="AG163" s="55" t="n"/>
      <c r="AH163" s="55" t="n"/>
      <c r="AI163" s="55" t="n"/>
      <c r="AJ163" s="55" t="n"/>
      <c r="AK163" s="55" t="n"/>
      <c r="AL163" s="55" t="n"/>
      <c r="AM163" s="55" t="n"/>
      <c r="AN163" s="55" t="n"/>
      <c r="AO163" s="55" t="n"/>
      <c r="AP163" s="55" t="n"/>
      <c r="AQ163" s="55" t="n"/>
      <c r="AR163" s="55" t="n"/>
      <c r="AS163" s="55" t="n"/>
      <c r="AT163" s="55" t="n"/>
      <c r="AU163" s="55" t="n"/>
      <c r="AV163" s="55" t="n"/>
      <c r="AW163" s="55" t="n"/>
      <c r="AX163" s="55" t="n"/>
      <c r="AY163" s="55" t="n"/>
      <c r="AZ163" s="55" t="n"/>
      <c r="BA163" s="55" t="n"/>
      <c r="BB163" s="55" t="n"/>
      <c r="BC163" s="55" t="n"/>
    </row>
    <row r="164">
      <c r="A164" s="55" t="n"/>
      <c r="B164" s="483" t="n"/>
      <c r="C164" s="55" t="n"/>
      <c r="D164" s="55" t="n"/>
      <c r="E164" s="55" t="n"/>
      <c r="F164" s="55" t="n"/>
      <c r="G164" s="69" t="n"/>
      <c r="H164" s="69" t="n"/>
      <c r="I164" s="55" t="n"/>
      <c r="J164" s="55" t="n"/>
      <c r="K164" s="55" t="n"/>
      <c r="L164" s="55">
        <f>J164-K164</f>
        <v/>
      </c>
      <c r="M164" s="55" t="n"/>
      <c r="N164" s="55">
        <f>P164+Q164+R164+S164</f>
        <v/>
      </c>
      <c r="O164" s="57">
        <f>Q164+V164+Y164+AB164+AE164+AH164+AK164+AN164+AQ164+AT164+AW164+AZ164+BC164</f>
        <v/>
      </c>
      <c r="P164" s="58" t="n"/>
      <c r="Q164" s="59">
        <f>L164-S164-R164-P164</f>
        <v/>
      </c>
      <c r="R164" s="60" t="n"/>
      <c r="S164" s="61" t="n"/>
      <c r="T164" s="55" t="n"/>
      <c r="U164" s="55" t="n"/>
      <c r="V164" s="55" t="n"/>
      <c r="W164" s="55" t="n"/>
      <c r="X164" s="55" t="n"/>
      <c r="Y164" s="55" t="n"/>
      <c r="Z164" s="55" t="n"/>
      <c r="AA164" s="55" t="n"/>
      <c r="AB164" s="55" t="n"/>
      <c r="AC164" s="55" t="n"/>
      <c r="AD164" s="55" t="n"/>
      <c r="AE164" s="55" t="n"/>
      <c r="AF164" s="55" t="n"/>
      <c r="AG164" s="55" t="n"/>
      <c r="AH164" s="55" t="n"/>
      <c r="AI164" s="55" t="n"/>
      <c r="AJ164" s="55" t="n"/>
      <c r="AK164" s="55" t="n"/>
      <c r="AL164" s="55" t="n"/>
      <c r="AM164" s="55" t="n"/>
      <c r="AN164" s="55" t="n"/>
      <c r="AO164" s="55" t="n"/>
      <c r="AP164" s="55" t="n"/>
      <c r="AQ164" s="55" t="n"/>
      <c r="AR164" s="55" t="n"/>
      <c r="AS164" s="55" t="n"/>
      <c r="AT164" s="55" t="n"/>
      <c r="AU164" s="55" t="n"/>
      <c r="AV164" s="55" t="n"/>
      <c r="AW164" s="55" t="n"/>
      <c r="AX164" s="55" t="n"/>
      <c r="AY164" s="55" t="n"/>
      <c r="AZ164" s="55" t="n"/>
      <c r="BA164" s="55" t="n"/>
      <c r="BB164" s="55" t="n"/>
      <c r="BC164" s="55" t="n"/>
    </row>
    <row r="165">
      <c r="A165" s="55" t="n"/>
      <c r="B165" s="483" t="n"/>
      <c r="C165" s="55" t="n"/>
      <c r="D165" s="55" t="n"/>
      <c r="E165" s="55" t="n"/>
      <c r="F165" s="55" t="n"/>
      <c r="G165" s="69" t="n"/>
      <c r="H165" s="69" t="n"/>
      <c r="I165" s="55" t="n"/>
      <c r="J165" s="55" t="n"/>
      <c r="K165" s="55" t="n"/>
      <c r="L165" s="55">
        <f>J165-K165</f>
        <v/>
      </c>
      <c r="M165" s="55" t="n"/>
      <c r="N165" s="55">
        <f>P165+Q165+R165+S165</f>
        <v/>
      </c>
      <c r="O165" s="57">
        <f>Q165+V165+Y165+AB165+AE165+AH165+AK165+AN165+AQ165+AT165+AW165+AZ165+BC165</f>
        <v/>
      </c>
      <c r="P165" s="58" t="n"/>
      <c r="Q165" s="59">
        <f>L165-S165-R165-P165</f>
        <v/>
      </c>
      <c r="R165" s="60" t="n"/>
      <c r="S165" s="61" t="n"/>
      <c r="T165" s="55" t="n"/>
      <c r="U165" s="55" t="n"/>
      <c r="V165" s="55" t="n"/>
      <c r="W165" s="55" t="n"/>
      <c r="X165" s="55" t="n"/>
      <c r="Y165" s="55" t="n"/>
      <c r="Z165" s="55" t="n"/>
      <c r="AA165" s="55" t="n"/>
      <c r="AB165" s="55" t="n"/>
      <c r="AC165" s="55" t="n"/>
      <c r="AD165" s="55" t="n"/>
      <c r="AE165" s="55" t="n"/>
      <c r="AF165" s="55" t="n"/>
      <c r="AG165" s="55" t="n"/>
      <c r="AH165" s="55" t="n"/>
      <c r="AI165" s="55" t="n"/>
      <c r="AJ165" s="55" t="n"/>
      <c r="AK165" s="55" t="n"/>
      <c r="AL165" s="55" t="n"/>
      <c r="AM165" s="55" t="n"/>
      <c r="AN165" s="55" t="n"/>
      <c r="AO165" s="55" t="n"/>
      <c r="AP165" s="55" t="n"/>
      <c r="AQ165" s="55" t="n"/>
      <c r="AR165" s="55" t="n"/>
      <c r="AS165" s="55" t="n"/>
      <c r="AT165" s="55" t="n"/>
      <c r="AU165" s="55" t="n"/>
      <c r="AV165" s="55" t="n"/>
      <c r="AW165" s="55" t="n"/>
      <c r="AX165" s="55" t="n"/>
      <c r="AY165" s="55" t="n"/>
      <c r="AZ165" s="55" t="n"/>
      <c r="BA165" s="55" t="n"/>
      <c r="BB165" s="55" t="n"/>
      <c r="BC165" s="55" t="n"/>
    </row>
    <row r="166">
      <c r="A166" s="55" t="n"/>
      <c r="B166" s="483" t="n"/>
      <c r="C166" s="55" t="n"/>
      <c r="D166" s="55" t="n"/>
      <c r="E166" s="55" t="n"/>
      <c r="F166" s="55" t="n"/>
      <c r="G166" s="69" t="n"/>
      <c r="H166" s="69" t="n"/>
      <c r="I166" s="55" t="n"/>
      <c r="J166" s="55" t="n"/>
      <c r="K166" s="55" t="n"/>
      <c r="L166" s="55">
        <f>J166-K166</f>
        <v/>
      </c>
      <c r="M166" s="55" t="n"/>
      <c r="N166" s="55">
        <f>P166+Q166+R166+S166</f>
        <v/>
      </c>
      <c r="O166" s="57">
        <f>Q166+V166+Y166+AB166+AE166+AH166+AK166+AN166+AQ166+AT166+AW166+AZ166+BC166</f>
        <v/>
      </c>
      <c r="P166" s="58" t="n"/>
      <c r="Q166" s="59">
        <f>L166-S166-R166-P166</f>
        <v/>
      </c>
      <c r="R166" s="60" t="n"/>
      <c r="S166" s="61" t="n"/>
      <c r="T166" s="55" t="n"/>
      <c r="U166" s="55" t="n"/>
      <c r="V166" s="55" t="n"/>
      <c r="W166" s="55" t="n"/>
      <c r="X166" s="55" t="n"/>
      <c r="Y166" s="55" t="n"/>
      <c r="Z166" s="55" t="n"/>
      <c r="AA166" s="55" t="n"/>
      <c r="AB166" s="55" t="n"/>
      <c r="AC166" s="55" t="n"/>
      <c r="AD166" s="55" t="n"/>
      <c r="AE166" s="55" t="n"/>
      <c r="AF166" s="55" t="n"/>
      <c r="AG166" s="55" t="n"/>
      <c r="AH166" s="55" t="n"/>
      <c r="AI166" s="55" t="n"/>
      <c r="AJ166" s="55" t="n"/>
      <c r="AK166" s="55" t="n"/>
      <c r="AL166" s="55" t="n"/>
      <c r="AM166" s="55" t="n"/>
      <c r="AN166" s="55" t="n"/>
      <c r="AO166" s="55" t="n"/>
      <c r="AP166" s="55" t="n"/>
      <c r="AQ166" s="55" t="n"/>
      <c r="AR166" s="55" t="n"/>
      <c r="AS166" s="55" t="n"/>
      <c r="AT166" s="55" t="n"/>
      <c r="AU166" s="55" t="n"/>
      <c r="AV166" s="55" t="n"/>
      <c r="AW166" s="55" t="n"/>
      <c r="AX166" s="55" t="n"/>
      <c r="AY166" s="55" t="n"/>
      <c r="AZ166" s="55" t="n"/>
      <c r="BA166" s="55" t="n"/>
      <c r="BB166" s="55" t="n"/>
      <c r="BC166" s="55" t="n"/>
    </row>
    <row r="167">
      <c r="A167" s="55" t="n"/>
      <c r="B167" s="483" t="n"/>
      <c r="C167" s="55" t="n"/>
      <c r="D167" s="55" t="n"/>
      <c r="E167" s="55" t="n"/>
      <c r="F167" s="55" t="n"/>
      <c r="G167" s="69" t="n"/>
      <c r="H167" s="69" t="n"/>
      <c r="I167" s="55" t="n"/>
      <c r="J167" s="55" t="n"/>
      <c r="K167" s="55" t="n"/>
      <c r="L167" s="55">
        <f>J167-K167</f>
        <v/>
      </c>
      <c r="M167" s="55" t="n"/>
      <c r="N167" s="55">
        <f>P167+Q167+R167+S167</f>
        <v/>
      </c>
      <c r="O167" s="57">
        <f>Q167+V167+Y167+AB167+AE167+AH167+AK167+AN167+AQ167+AT167+AW167+AZ167+BC167</f>
        <v/>
      </c>
      <c r="P167" s="58" t="n"/>
      <c r="Q167" s="59">
        <f>L167-S167-R167-P167</f>
        <v/>
      </c>
      <c r="R167" s="60" t="n"/>
      <c r="S167" s="61" t="n"/>
      <c r="T167" s="55" t="n"/>
      <c r="U167" s="55" t="n"/>
      <c r="V167" s="55" t="n"/>
      <c r="W167" s="55" t="n"/>
      <c r="X167" s="55" t="n"/>
      <c r="Y167" s="55" t="n"/>
      <c r="Z167" s="55" t="n"/>
      <c r="AA167" s="55" t="n"/>
      <c r="AB167" s="55" t="n"/>
      <c r="AC167" s="55" t="n"/>
      <c r="AD167" s="55" t="n"/>
      <c r="AE167" s="55" t="n"/>
      <c r="AF167" s="55" t="n"/>
      <c r="AG167" s="55" t="n"/>
      <c r="AH167" s="55" t="n"/>
      <c r="AI167" s="55" t="n"/>
      <c r="AJ167" s="55" t="n"/>
      <c r="AK167" s="55" t="n"/>
      <c r="AL167" s="55" t="n"/>
      <c r="AM167" s="55" t="n"/>
      <c r="AN167" s="55" t="n"/>
      <c r="AO167" s="55" t="n"/>
      <c r="AP167" s="55" t="n"/>
      <c r="AQ167" s="55" t="n"/>
      <c r="AR167" s="55" t="n"/>
      <c r="AS167" s="55" t="n"/>
      <c r="AT167" s="55" t="n"/>
      <c r="AU167" s="55" t="n"/>
      <c r="AV167" s="55" t="n"/>
      <c r="AW167" s="55" t="n"/>
      <c r="AX167" s="55" t="n"/>
      <c r="AY167" s="55" t="n"/>
      <c r="AZ167" s="55" t="n"/>
      <c r="BA167" s="55" t="n"/>
      <c r="BB167" s="55" t="n"/>
      <c r="BC167" s="55" t="n"/>
    </row>
    <row r="168">
      <c r="A168" s="55" t="n"/>
      <c r="B168" s="483" t="n"/>
      <c r="C168" s="55" t="n"/>
      <c r="D168" s="55" t="n"/>
      <c r="E168" s="55" t="n"/>
      <c r="F168" s="55" t="n"/>
      <c r="G168" s="69" t="n"/>
      <c r="H168" s="69" t="n"/>
      <c r="I168" s="55" t="n"/>
      <c r="J168" s="55" t="n"/>
      <c r="K168" s="55" t="n"/>
      <c r="L168" s="55">
        <f>J168-K168</f>
        <v/>
      </c>
      <c r="M168" s="55" t="n"/>
      <c r="N168" s="55">
        <f>P168+Q168+R168+S168</f>
        <v/>
      </c>
      <c r="O168" s="57">
        <f>Q168+V168+Y168+AB168+AE168+AH168+AK168+AN168+AQ168+AT168+AW168+AZ168+BC168</f>
        <v/>
      </c>
      <c r="P168" s="58" t="n"/>
      <c r="Q168" s="59">
        <f>L168-S168-R168-P168</f>
        <v/>
      </c>
      <c r="R168" s="60" t="n"/>
      <c r="S168" s="61" t="n"/>
      <c r="T168" s="55" t="n"/>
      <c r="U168" s="55" t="n"/>
      <c r="V168" s="55" t="n"/>
      <c r="W168" s="55" t="n"/>
      <c r="X168" s="55" t="n"/>
      <c r="Y168" s="55" t="n"/>
      <c r="Z168" s="55" t="n"/>
      <c r="AA168" s="55" t="n"/>
      <c r="AB168" s="55" t="n"/>
      <c r="AC168" s="55" t="n"/>
      <c r="AD168" s="55" t="n"/>
      <c r="AE168" s="55" t="n"/>
      <c r="AF168" s="55" t="n"/>
      <c r="AG168" s="55" t="n"/>
      <c r="AH168" s="55" t="n"/>
      <c r="AI168" s="55" t="n"/>
      <c r="AJ168" s="55" t="n"/>
      <c r="AK168" s="55" t="n"/>
      <c r="AL168" s="55" t="n"/>
      <c r="AM168" s="55" t="n"/>
      <c r="AN168" s="55" t="n"/>
      <c r="AO168" s="55" t="n"/>
      <c r="AP168" s="55" t="n"/>
      <c r="AQ168" s="55" t="n"/>
      <c r="AR168" s="55" t="n"/>
      <c r="AS168" s="55" t="n"/>
      <c r="AT168" s="55" t="n"/>
      <c r="AU168" s="55" t="n"/>
      <c r="AV168" s="55" t="n"/>
      <c r="AW168" s="55" t="n"/>
      <c r="AX168" s="55" t="n"/>
      <c r="AY168" s="55" t="n"/>
      <c r="AZ168" s="55" t="n"/>
      <c r="BA168" s="55" t="n"/>
      <c r="BB168" s="55" t="n"/>
      <c r="BC168" s="55" t="n"/>
    </row>
    <row r="169">
      <c r="A169" s="55" t="n"/>
      <c r="B169" s="483" t="n"/>
      <c r="C169" s="55" t="n"/>
      <c r="D169" s="55" t="n"/>
      <c r="E169" s="55" t="n"/>
      <c r="F169" s="55" t="n"/>
      <c r="G169" s="69" t="n"/>
      <c r="H169" s="69" t="n"/>
      <c r="I169" s="55" t="n"/>
      <c r="J169" s="55" t="n"/>
      <c r="K169" s="55" t="n"/>
      <c r="L169" s="55">
        <f>J169-K169</f>
        <v/>
      </c>
      <c r="M169" s="55" t="n"/>
      <c r="N169" s="55">
        <f>P169+Q169+R169+S169</f>
        <v/>
      </c>
      <c r="O169" s="57">
        <f>Q169+V169+Y169+AB169+AE169+AH169+AK169+AN169+AQ169+AT169+AW169+AZ169+BC169</f>
        <v/>
      </c>
      <c r="P169" s="58" t="n"/>
      <c r="Q169" s="59">
        <f>L169-S169-R169-P169</f>
        <v/>
      </c>
      <c r="R169" s="60" t="n"/>
      <c r="S169" s="61" t="n"/>
      <c r="T169" s="55" t="n"/>
      <c r="U169" s="55" t="n"/>
      <c r="V169" s="55" t="n"/>
      <c r="W169" s="55" t="n"/>
      <c r="X169" s="55" t="n"/>
      <c r="Y169" s="55" t="n"/>
      <c r="Z169" s="55" t="n"/>
      <c r="AA169" s="55" t="n"/>
      <c r="AB169" s="55" t="n"/>
      <c r="AC169" s="55" t="n"/>
      <c r="AD169" s="55" t="n"/>
      <c r="AE169" s="55" t="n"/>
      <c r="AF169" s="55" t="n"/>
      <c r="AG169" s="55" t="n"/>
      <c r="AH169" s="55" t="n"/>
      <c r="AI169" s="55" t="n"/>
      <c r="AJ169" s="55" t="n"/>
      <c r="AK169" s="55" t="n"/>
      <c r="AL169" s="55" t="n"/>
      <c r="AM169" s="55" t="n"/>
      <c r="AN169" s="55" t="n"/>
      <c r="AO169" s="55" t="n"/>
      <c r="AP169" s="55" t="n"/>
      <c r="AQ169" s="55" t="n"/>
      <c r="AR169" s="55" t="n"/>
      <c r="AS169" s="55" t="n"/>
      <c r="AT169" s="55" t="n"/>
      <c r="AU169" s="55" t="n"/>
      <c r="AV169" s="55" t="n"/>
      <c r="AW169" s="55" t="n"/>
      <c r="AX169" s="55" t="n"/>
      <c r="AY169" s="55" t="n"/>
      <c r="AZ169" s="55" t="n"/>
      <c r="BA169" s="55" t="n"/>
      <c r="BB169" s="55" t="n"/>
      <c r="BC169" s="55" t="n"/>
    </row>
    <row r="170">
      <c r="A170" s="55" t="n"/>
      <c r="B170" s="483" t="n"/>
      <c r="C170" s="55" t="n"/>
      <c r="D170" s="55" t="n"/>
      <c r="E170" s="55" t="n"/>
      <c r="F170" s="55" t="n"/>
      <c r="G170" s="69" t="n"/>
      <c r="H170" s="69" t="n"/>
      <c r="I170" s="55" t="n"/>
      <c r="J170" s="55" t="n"/>
      <c r="K170" s="55" t="n"/>
      <c r="L170" s="55">
        <f>J170-K170</f>
        <v/>
      </c>
      <c r="M170" s="55" t="n"/>
      <c r="N170" s="55">
        <f>P170+Q170+R170+S170</f>
        <v/>
      </c>
      <c r="O170" s="57">
        <f>Q170+V170+Y170+AB170+AE170+AH170+AK170+AN170+AQ170+AT170+AW170+AZ170+BC170</f>
        <v/>
      </c>
      <c r="P170" s="58" t="n"/>
      <c r="Q170" s="59">
        <f>L170-S170-R170-P170</f>
        <v/>
      </c>
      <c r="R170" s="60" t="n"/>
      <c r="S170" s="61" t="n"/>
      <c r="T170" s="55" t="n"/>
      <c r="U170" s="55" t="n"/>
      <c r="V170" s="55" t="n"/>
      <c r="W170" s="55" t="n"/>
      <c r="X170" s="55" t="n"/>
      <c r="Y170" s="55" t="n"/>
      <c r="Z170" s="55" t="n"/>
      <c r="AA170" s="55" t="n"/>
      <c r="AB170" s="55" t="n"/>
      <c r="AC170" s="55" t="n"/>
      <c r="AD170" s="55" t="n"/>
      <c r="AE170" s="55" t="n"/>
      <c r="AF170" s="55" t="n"/>
      <c r="AG170" s="55" t="n"/>
      <c r="AH170" s="55" t="n"/>
      <c r="AI170" s="55" t="n"/>
      <c r="AJ170" s="55" t="n"/>
      <c r="AK170" s="55" t="n"/>
      <c r="AL170" s="55" t="n"/>
      <c r="AM170" s="55" t="n"/>
      <c r="AN170" s="55" t="n"/>
      <c r="AO170" s="55" t="n"/>
      <c r="AP170" s="55" t="n"/>
      <c r="AQ170" s="55" t="n"/>
      <c r="AR170" s="55" t="n"/>
      <c r="AS170" s="55" t="n"/>
      <c r="AT170" s="55" t="n"/>
      <c r="AU170" s="55" t="n"/>
      <c r="AV170" s="55" t="n"/>
      <c r="AW170" s="55" t="n"/>
      <c r="AX170" s="55" t="n"/>
      <c r="AY170" s="55" t="n"/>
      <c r="AZ170" s="55" t="n"/>
      <c r="BA170" s="55" t="n"/>
      <c r="BB170" s="55" t="n"/>
      <c r="BC170" s="55" t="n"/>
    </row>
    <row r="171">
      <c r="A171" s="55" t="n"/>
      <c r="B171" s="483" t="n"/>
      <c r="C171" s="55" t="n"/>
      <c r="D171" s="55" t="n"/>
      <c r="E171" s="55" t="n"/>
      <c r="F171" s="55" t="n"/>
      <c r="G171" s="69" t="n"/>
      <c r="H171" s="69" t="n"/>
      <c r="I171" s="55" t="n"/>
      <c r="J171" s="55" t="n"/>
      <c r="K171" s="55" t="n"/>
      <c r="L171" s="55">
        <f>J171-K171</f>
        <v/>
      </c>
      <c r="M171" s="55" t="n"/>
      <c r="N171" s="55">
        <f>P171+Q171+R171+S171</f>
        <v/>
      </c>
      <c r="O171" s="57">
        <f>Q171+V171+Y171+AB171+AE171+AH171+AK171+AN171+AQ171+AT171+AW171+AZ171+BC171</f>
        <v/>
      </c>
      <c r="P171" s="58" t="n"/>
      <c r="Q171" s="59">
        <f>L171-S171-R171-P171</f>
        <v/>
      </c>
      <c r="R171" s="60" t="n"/>
      <c r="S171" s="61" t="n"/>
      <c r="T171" s="55" t="n"/>
      <c r="U171" s="55" t="n"/>
      <c r="V171" s="55" t="n"/>
      <c r="W171" s="55" t="n"/>
      <c r="X171" s="55" t="n"/>
      <c r="Y171" s="55" t="n"/>
      <c r="Z171" s="55" t="n"/>
      <c r="AA171" s="55" t="n"/>
      <c r="AB171" s="55" t="n"/>
      <c r="AC171" s="55" t="n"/>
      <c r="AD171" s="55" t="n"/>
      <c r="AE171" s="55" t="n"/>
      <c r="AF171" s="55" t="n"/>
      <c r="AG171" s="55" t="n"/>
      <c r="AH171" s="55" t="n"/>
      <c r="AI171" s="55" t="n"/>
      <c r="AJ171" s="55" t="n"/>
      <c r="AK171" s="55" t="n"/>
      <c r="AL171" s="55" t="n"/>
      <c r="AM171" s="55" t="n"/>
      <c r="AN171" s="55" t="n"/>
      <c r="AO171" s="55" t="n"/>
      <c r="AP171" s="55" t="n"/>
      <c r="AQ171" s="55" t="n"/>
      <c r="AR171" s="55" t="n"/>
      <c r="AS171" s="55" t="n"/>
      <c r="AT171" s="55" t="n"/>
      <c r="AU171" s="55" t="n"/>
      <c r="AV171" s="55" t="n"/>
      <c r="AW171" s="55" t="n"/>
      <c r="AX171" s="55" t="n"/>
      <c r="AY171" s="55" t="n"/>
      <c r="AZ171" s="55" t="n"/>
      <c r="BA171" s="55" t="n"/>
      <c r="BB171" s="55" t="n"/>
      <c r="BC171" s="55" t="n"/>
    </row>
    <row r="172">
      <c r="A172" s="55" t="n"/>
      <c r="B172" s="483" t="n"/>
      <c r="C172" s="55" t="n"/>
      <c r="D172" s="55" t="n"/>
      <c r="E172" s="55" t="n"/>
      <c r="F172" s="55" t="n"/>
      <c r="G172" s="69" t="n"/>
      <c r="H172" s="69" t="n"/>
      <c r="I172" s="55" t="n"/>
      <c r="J172" s="55" t="n"/>
      <c r="K172" s="55" t="n"/>
      <c r="L172" s="55">
        <f>J172-K172</f>
        <v/>
      </c>
      <c r="M172" s="55" t="n"/>
      <c r="N172" s="55">
        <f>P172+Q172+R172+S172</f>
        <v/>
      </c>
      <c r="O172" s="57">
        <f>Q172+V172+Y172+AB172+AE172+AH172+AK172+AN172+AQ172+AT172+AW172+AZ172+BC172</f>
        <v/>
      </c>
      <c r="P172" s="58" t="n"/>
      <c r="Q172" s="59">
        <f>L172-S172-R172-P172</f>
        <v/>
      </c>
      <c r="R172" s="60" t="n"/>
      <c r="S172" s="61" t="n"/>
      <c r="T172" s="55" t="n"/>
      <c r="U172" s="55" t="n"/>
      <c r="V172" s="55" t="n"/>
      <c r="W172" s="55" t="n"/>
      <c r="X172" s="55" t="n"/>
      <c r="Y172" s="55" t="n"/>
      <c r="Z172" s="55" t="n"/>
      <c r="AA172" s="55" t="n"/>
      <c r="AB172" s="55" t="n"/>
      <c r="AC172" s="55" t="n"/>
      <c r="AD172" s="55" t="n"/>
      <c r="AE172" s="55" t="n"/>
      <c r="AF172" s="55" t="n"/>
      <c r="AG172" s="55" t="n"/>
      <c r="AH172" s="55" t="n"/>
      <c r="AI172" s="55" t="n"/>
      <c r="AJ172" s="55" t="n"/>
      <c r="AK172" s="55" t="n"/>
      <c r="AL172" s="55" t="n"/>
      <c r="AM172" s="55" t="n"/>
      <c r="AN172" s="55" t="n"/>
      <c r="AO172" s="55" t="n"/>
      <c r="AP172" s="55" t="n"/>
      <c r="AQ172" s="55" t="n"/>
      <c r="AR172" s="55" t="n"/>
      <c r="AS172" s="55" t="n"/>
      <c r="AT172" s="55" t="n"/>
      <c r="AU172" s="55" t="n"/>
      <c r="AV172" s="55" t="n"/>
      <c r="AW172" s="55" t="n"/>
      <c r="AX172" s="55" t="n"/>
      <c r="AY172" s="55" t="n"/>
      <c r="AZ172" s="55" t="n"/>
      <c r="BA172" s="55" t="n"/>
      <c r="BB172" s="55" t="n"/>
      <c r="BC172" s="55" t="n"/>
    </row>
    <row r="173">
      <c r="A173" s="55" t="n"/>
      <c r="B173" s="483" t="n"/>
      <c r="C173" s="55" t="n"/>
      <c r="D173" s="55" t="n"/>
      <c r="E173" s="55" t="n"/>
      <c r="F173" s="55" t="n"/>
      <c r="G173" s="69" t="n"/>
      <c r="H173" s="69" t="n"/>
      <c r="I173" s="55" t="n"/>
      <c r="J173" s="55" t="n"/>
      <c r="K173" s="55" t="n"/>
      <c r="L173" s="55">
        <f>J173-K173</f>
        <v/>
      </c>
      <c r="M173" s="55" t="n"/>
      <c r="N173" s="55">
        <f>P173+Q173+R173+S173</f>
        <v/>
      </c>
      <c r="O173" s="57">
        <f>Q173+V173+Y173+AB173+AE173+AH173+AK173+AN173+AQ173+AT173+AW173+AZ173+BC173</f>
        <v/>
      </c>
      <c r="P173" s="58" t="n"/>
      <c r="Q173" s="59">
        <f>L173-S173-R173-P173</f>
        <v/>
      </c>
      <c r="R173" s="60" t="n"/>
      <c r="S173" s="61" t="n"/>
      <c r="T173" s="55" t="n"/>
      <c r="U173" s="55" t="n"/>
      <c r="V173" s="55" t="n"/>
      <c r="W173" s="55" t="n"/>
      <c r="X173" s="55" t="n"/>
      <c r="Y173" s="55" t="n"/>
      <c r="Z173" s="55" t="n"/>
      <c r="AA173" s="55" t="n"/>
      <c r="AB173" s="55" t="n"/>
      <c r="AC173" s="55" t="n"/>
      <c r="AD173" s="55" t="n"/>
      <c r="AE173" s="55" t="n"/>
      <c r="AF173" s="55" t="n"/>
      <c r="AG173" s="55" t="n"/>
      <c r="AH173" s="55" t="n"/>
      <c r="AI173" s="55" t="n"/>
      <c r="AJ173" s="55" t="n"/>
      <c r="AK173" s="55" t="n"/>
      <c r="AL173" s="55" t="n"/>
      <c r="AM173" s="55" t="n"/>
      <c r="AN173" s="55" t="n"/>
      <c r="AO173" s="55" t="n"/>
      <c r="AP173" s="55" t="n"/>
      <c r="AQ173" s="55" t="n"/>
      <c r="AR173" s="55" t="n"/>
      <c r="AS173" s="55" t="n"/>
      <c r="AT173" s="55" t="n"/>
      <c r="AU173" s="55" t="n"/>
      <c r="AV173" s="55" t="n"/>
      <c r="AW173" s="55" t="n"/>
      <c r="AX173" s="55" t="n"/>
      <c r="AY173" s="55" t="n"/>
      <c r="AZ173" s="55" t="n"/>
      <c r="BA173" s="55" t="n"/>
      <c r="BB173" s="55" t="n"/>
      <c r="BC173" s="55" t="n"/>
    </row>
    <row r="174">
      <c r="A174" s="55" t="n"/>
      <c r="B174" s="483" t="n"/>
      <c r="C174" s="55" t="n"/>
      <c r="D174" s="55" t="n"/>
      <c r="E174" s="55" t="n"/>
      <c r="F174" s="55" t="n"/>
      <c r="G174" s="69" t="n"/>
      <c r="H174" s="69" t="n"/>
      <c r="I174" s="55" t="n"/>
      <c r="J174" s="55" t="n"/>
      <c r="K174" s="55" t="n"/>
      <c r="L174" s="55">
        <f>J174-K174</f>
        <v/>
      </c>
      <c r="M174" s="55" t="n"/>
      <c r="N174" s="55">
        <f>P174+Q174+R174+S174</f>
        <v/>
      </c>
      <c r="O174" s="57">
        <f>Q174+V174+Y174+AB174+AE174+AH174+AK174+AN174+AQ174+AT174+AW174+AZ174+BC174</f>
        <v/>
      </c>
      <c r="P174" s="58" t="n"/>
      <c r="Q174" s="59">
        <f>L174-S174-R174-P174</f>
        <v/>
      </c>
      <c r="R174" s="60" t="n"/>
      <c r="S174" s="61" t="n"/>
      <c r="T174" s="55" t="n"/>
      <c r="U174" s="55" t="n"/>
      <c r="V174" s="55" t="n"/>
      <c r="W174" s="55" t="n"/>
      <c r="X174" s="55" t="n"/>
      <c r="Y174" s="55" t="n"/>
      <c r="Z174" s="55" t="n"/>
      <c r="AA174" s="55" t="n"/>
      <c r="AB174" s="55" t="n"/>
      <c r="AC174" s="55" t="n"/>
      <c r="AD174" s="55" t="n"/>
      <c r="AE174" s="55" t="n"/>
      <c r="AF174" s="55" t="n"/>
      <c r="AG174" s="55" t="n"/>
      <c r="AH174" s="55" t="n"/>
      <c r="AI174" s="55" t="n"/>
      <c r="AJ174" s="55" t="n"/>
      <c r="AK174" s="55" t="n"/>
      <c r="AL174" s="55" t="n"/>
      <c r="AM174" s="55" t="n"/>
      <c r="AN174" s="55" t="n"/>
      <c r="AO174" s="55" t="n"/>
      <c r="AP174" s="55" t="n"/>
      <c r="AQ174" s="55" t="n"/>
      <c r="AR174" s="55" t="n"/>
      <c r="AS174" s="55" t="n"/>
      <c r="AT174" s="55" t="n"/>
      <c r="AU174" s="55" t="n"/>
      <c r="AV174" s="55" t="n"/>
      <c r="AW174" s="55" t="n"/>
      <c r="AX174" s="55" t="n"/>
      <c r="AY174" s="55" t="n"/>
      <c r="AZ174" s="55" t="n"/>
      <c r="BA174" s="55" t="n"/>
      <c r="BB174" s="55" t="n"/>
      <c r="BC174" s="55" t="n"/>
    </row>
    <row r="175">
      <c r="A175" s="55" t="n"/>
      <c r="B175" s="483" t="n"/>
      <c r="C175" s="55" t="n"/>
      <c r="D175" s="55" t="n"/>
      <c r="E175" s="55" t="n"/>
      <c r="F175" s="55" t="n"/>
      <c r="G175" s="69" t="n"/>
      <c r="H175" s="69" t="n"/>
      <c r="I175" s="55" t="n"/>
      <c r="J175" s="55" t="n"/>
      <c r="K175" s="55" t="n"/>
      <c r="L175" s="55">
        <f>J175-K175</f>
        <v/>
      </c>
      <c r="M175" s="55" t="n"/>
      <c r="N175" s="55">
        <f>P175+Q175+R175+S175</f>
        <v/>
      </c>
      <c r="O175" s="57">
        <f>Q175+V175+Y175+AB175+AE175+AH175+AK175+AN175+AQ175+AT175+AW175+AZ175+BC175</f>
        <v/>
      </c>
      <c r="P175" s="58" t="n"/>
      <c r="Q175" s="59">
        <f>L175-S175-R175-P175</f>
        <v/>
      </c>
      <c r="R175" s="60" t="n"/>
      <c r="S175" s="61" t="n"/>
      <c r="T175" s="55" t="n"/>
      <c r="U175" s="55" t="n"/>
      <c r="V175" s="55" t="n"/>
      <c r="W175" s="55" t="n"/>
      <c r="X175" s="55" t="n"/>
      <c r="Y175" s="55" t="n"/>
      <c r="Z175" s="55" t="n"/>
      <c r="AA175" s="55" t="n"/>
      <c r="AB175" s="55" t="n"/>
      <c r="AC175" s="55" t="n"/>
      <c r="AD175" s="55" t="n"/>
      <c r="AE175" s="55" t="n"/>
      <c r="AF175" s="55" t="n"/>
      <c r="AG175" s="55" t="n"/>
      <c r="AH175" s="55" t="n"/>
      <c r="AI175" s="55" t="n"/>
      <c r="AJ175" s="55" t="n"/>
      <c r="AK175" s="55" t="n"/>
      <c r="AL175" s="55" t="n"/>
      <c r="AM175" s="55" t="n"/>
      <c r="AN175" s="55" t="n"/>
      <c r="AO175" s="55" t="n"/>
      <c r="AP175" s="55" t="n"/>
      <c r="AQ175" s="55" t="n"/>
      <c r="AR175" s="55" t="n"/>
      <c r="AS175" s="55" t="n"/>
      <c r="AT175" s="55" t="n"/>
      <c r="AU175" s="55" t="n"/>
      <c r="AV175" s="55" t="n"/>
      <c r="AW175" s="55" t="n"/>
      <c r="AX175" s="55" t="n"/>
      <c r="AY175" s="55" t="n"/>
      <c r="AZ175" s="55" t="n"/>
      <c r="BA175" s="55" t="n"/>
      <c r="BB175" s="55" t="n"/>
      <c r="BC175" s="55" t="n"/>
    </row>
    <row r="176">
      <c r="A176" s="55" t="n"/>
      <c r="B176" s="483" t="n"/>
      <c r="C176" s="55" t="n"/>
      <c r="D176" s="55" t="n"/>
      <c r="E176" s="55" t="n"/>
      <c r="F176" s="55" t="n"/>
      <c r="G176" s="69" t="n"/>
      <c r="H176" s="69" t="n"/>
      <c r="I176" s="55" t="n"/>
      <c r="J176" s="55" t="n"/>
      <c r="K176" s="55" t="n"/>
      <c r="L176" s="55">
        <f>J176-K176</f>
        <v/>
      </c>
      <c r="M176" s="55" t="n"/>
      <c r="N176" s="55">
        <f>P176+Q176+R176+S176</f>
        <v/>
      </c>
      <c r="O176" s="57">
        <f>Q176+V176+Y176+AB176+AE176+AH176+AK176+AN176+AQ176+AT176+AW176+AZ176+BC176</f>
        <v/>
      </c>
      <c r="P176" s="58" t="n"/>
      <c r="Q176" s="59">
        <f>L176-S176-R176-P176</f>
        <v/>
      </c>
      <c r="R176" s="60" t="n"/>
      <c r="S176" s="61" t="n"/>
      <c r="T176" s="55" t="n"/>
      <c r="U176" s="55" t="n"/>
      <c r="V176" s="55" t="n"/>
      <c r="W176" s="55" t="n"/>
      <c r="X176" s="55" t="n"/>
      <c r="Y176" s="55" t="n"/>
      <c r="Z176" s="55" t="n"/>
      <c r="AA176" s="55" t="n"/>
      <c r="AB176" s="55" t="n"/>
      <c r="AC176" s="55" t="n"/>
      <c r="AD176" s="55" t="n"/>
      <c r="AE176" s="55" t="n"/>
      <c r="AF176" s="55" t="n"/>
      <c r="AG176" s="55" t="n"/>
      <c r="AH176" s="55" t="n"/>
      <c r="AI176" s="55" t="n"/>
      <c r="AJ176" s="55" t="n"/>
      <c r="AK176" s="55" t="n"/>
      <c r="AL176" s="55" t="n"/>
      <c r="AM176" s="55" t="n"/>
      <c r="AN176" s="55" t="n"/>
      <c r="AO176" s="55" t="n"/>
      <c r="AP176" s="55" t="n"/>
      <c r="AQ176" s="55" t="n"/>
      <c r="AR176" s="55" t="n"/>
      <c r="AS176" s="55" t="n"/>
      <c r="AT176" s="55" t="n"/>
      <c r="AU176" s="55" t="n"/>
      <c r="AV176" s="55" t="n"/>
      <c r="AW176" s="55" t="n"/>
      <c r="AX176" s="55" t="n"/>
      <c r="AY176" s="55" t="n"/>
      <c r="AZ176" s="55" t="n"/>
      <c r="BA176" s="55" t="n"/>
      <c r="BB176" s="55" t="n"/>
      <c r="BC176" s="55" t="n"/>
    </row>
    <row r="177">
      <c r="A177" s="55" t="n"/>
      <c r="B177" s="483" t="n"/>
      <c r="C177" s="55" t="n"/>
      <c r="D177" s="55" t="n"/>
      <c r="E177" s="55" t="n"/>
      <c r="F177" s="55" t="n"/>
      <c r="G177" s="69" t="n"/>
      <c r="H177" s="69" t="n"/>
      <c r="I177" s="55" t="n"/>
      <c r="J177" s="55" t="n"/>
      <c r="K177" s="55" t="n"/>
      <c r="L177" s="55">
        <f>J177-K177</f>
        <v/>
      </c>
      <c r="M177" s="55" t="n"/>
      <c r="N177" s="55">
        <f>P177+Q177+R177+S177</f>
        <v/>
      </c>
      <c r="O177" s="57">
        <f>Q177+V177+Y177+AB177+AE177+AH177+AK177+AN177+AQ177+AT177+AW177+AZ177+BC177</f>
        <v/>
      </c>
      <c r="P177" s="58" t="n"/>
      <c r="Q177" s="59">
        <f>L177-S177-R177-P177</f>
        <v/>
      </c>
      <c r="R177" s="60" t="n"/>
      <c r="S177" s="61" t="n"/>
      <c r="T177" s="55" t="n"/>
      <c r="U177" s="55" t="n"/>
      <c r="V177" s="55" t="n"/>
      <c r="W177" s="55" t="n"/>
      <c r="X177" s="55" t="n"/>
      <c r="Y177" s="55" t="n"/>
      <c r="Z177" s="55" t="n"/>
      <c r="AA177" s="55" t="n"/>
      <c r="AB177" s="55" t="n"/>
      <c r="AC177" s="55" t="n"/>
      <c r="AD177" s="55" t="n"/>
      <c r="AE177" s="55" t="n"/>
      <c r="AF177" s="55" t="n"/>
      <c r="AG177" s="55" t="n"/>
      <c r="AH177" s="55" t="n"/>
      <c r="AI177" s="55" t="n"/>
      <c r="AJ177" s="55" t="n"/>
      <c r="AK177" s="55" t="n"/>
      <c r="AL177" s="55" t="n"/>
      <c r="AM177" s="55" t="n"/>
      <c r="AN177" s="55" t="n"/>
      <c r="AO177" s="55" t="n"/>
      <c r="AP177" s="55" t="n"/>
      <c r="AQ177" s="55" t="n"/>
      <c r="AR177" s="55" t="n"/>
      <c r="AS177" s="55" t="n"/>
      <c r="AT177" s="55" t="n"/>
      <c r="AU177" s="55" t="n"/>
      <c r="AV177" s="55" t="n"/>
      <c r="AW177" s="55" t="n"/>
      <c r="AX177" s="55" t="n"/>
      <c r="AY177" s="55" t="n"/>
      <c r="AZ177" s="55" t="n"/>
      <c r="BA177" s="55" t="n"/>
      <c r="BB177" s="55" t="n"/>
      <c r="BC177" s="55" t="n"/>
    </row>
    <row r="178">
      <c r="A178" s="55" t="n"/>
      <c r="B178" s="483" t="n"/>
      <c r="C178" s="55" t="n"/>
      <c r="D178" s="55" t="n"/>
      <c r="E178" s="55" t="n"/>
      <c r="F178" s="55" t="n"/>
      <c r="G178" s="69" t="n"/>
      <c r="H178" s="69" t="n"/>
      <c r="I178" s="55" t="n"/>
      <c r="J178" s="55" t="n"/>
      <c r="K178" s="55" t="n"/>
      <c r="L178" s="55">
        <f>J178-K178</f>
        <v/>
      </c>
      <c r="M178" s="55" t="n"/>
      <c r="N178" s="55">
        <f>P178+Q178+R178+S178</f>
        <v/>
      </c>
      <c r="O178" s="57">
        <f>Q178+V178+Y178+AB178+AE178+AH178+AK178+AN178+AQ178+AT178+AW178+AZ178+BC178</f>
        <v/>
      </c>
      <c r="P178" s="58" t="n"/>
      <c r="Q178" s="59">
        <f>L178-S178-R178-P178</f>
        <v/>
      </c>
      <c r="R178" s="60" t="n"/>
      <c r="S178" s="61" t="n"/>
      <c r="T178" s="55" t="n"/>
      <c r="U178" s="55" t="n"/>
      <c r="V178" s="55" t="n"/>
      <c r="W178" s="55" t="n"/>
      <c r="X178" s="55" t="n"/>
      <c r="Y178" s="55" t="n"/>
      <c r="Z178" s="55" t="n"/>
      <c r="AA178" s="55" t="n"/>
      <c r="AB178" s="55" t="n"/>
      <c r="AC178" s="55" t="n"/>
      <c r="AD178" s="55" t="n"/>
      <c r="AE178" s="55" t="n"/>
      <c r="AF178" s="55" t="n"/>
      <c r="AG178" s="55" t="n"/>
      <c r="AH178" s="55" t="n"/>
      <c r="AI178" s="55" t="n"/>
      <c r="AJ178" s="55" t="n"/>
      <c r="AK178" s="55" t="n"/>
      <c r="AL178" s="55" t="n"/>
      <c r="AM178" s="55" t="n"/>
      <c r="AN178" s="55" t="n"/>
      <c r="AO178" s="55" t="n"/>
      <c r="AP178" s="55" t="n"/>
      <c r="AQ178" s="55" t="n"/>
      <c r="AR178" s="55" t="n"/>
      <c r="AS178" s="55" t="n"/>
      <c r="AT178" s="55" t="n"/>
      <c r="AU178" s="55" t="n"/>
      <c r="AV178" s="55" t="n"/>
      <c r="AW178" s="55" t="n"/>
      <c r="AX178" s="55" t="n"/>
      <c r="AY178" s="55" t="n"/>
      <c r="AZ178" s="55" t="n"/>
      <c r="BA178" s="55" t="n"/>
      <c r="BB178" s="55" t="n"/>
      <c r="BC178" s="55" t="n"/>
    </row>
    <row r="179">
      <c r="A179" s="55" t="n"/>
      <c r="B179" s="483" t="n"/>
      <c r="C179" s="55" t="n"/>
      <c r="D179" s="55" t="n"/>
      <c r="E179" s="55" t="n"/>
      <c r="F179" s="55" t="n"/>
      <c r="G179" s="69" t="n"/>
      <c r="H179" s="69" t="n"/>
      <c r="I179" s="55" t="n"/>
      <c r="J179" s="55" t="n"/>
      <c r="K179" s="55" t="n"/>
      <c r="L179" s="55">
        <f>J179-K179</f>
        <v/>
      </c>
      <c r="M179" s="55" t="n"/>
      <c r="N179" s="55">
        <f>P179+Q179+R179+S179</f>
        <v/>
      </c>
      <c r="O179" s="57">
        <f>Q179+V179+Y179+AB179+AE179+AH179+AK179+AN179+AQ179+AT179+AW179+AZ179+BC179</f>
        <v/>
      </c>
      <c r="P179" s="58" t="n"/>
      <c r="Q179" s="59">
        <f>L179-S179-R179-P179</f>
        <v/>
      </c>
      <c r="R179" s="60" t="n"/>
      <c r="S179" s="61" t="n"/>
      <c r="T179" s="55" t="n"/>
      <c r="U179" s="55" t="n"/>
      <c r="V179" s="55" t="n"/>
      <c r="W179" s="55" t="n"/>
      <c r="X179" s="55" t="n"/>
      <c r="Y179" s="55" t="n"/>
      <c r="Z179" s="55" t="n"/>
      <c r="AA179" s="55" t="n"/>
      <c r="AB179" s="55" t="n"/>
      <c r="AC179" s="55" t="n"/>
      <c r="AD179" s="55" t="n"/>
      <c r="AE179" s="55" t="n"/>
      <c r="AF179" s="55" t="n"/>
      <c r="AG179" s="55" t="n"/>
      <c r="AH179" s="55" t="n"/>
      <c r="AI179" s="55" t="n"/>
      <c r="AJ179" s="55" t="n"/>
      <c r="AK179" s="55" t="n"/>
      <c r="AL179" s="55" t="n"/>
      <c r="AM179" s="55" t="n"/>
      <c r="AN179" s="55" t="n"/>
      <c r="AO179" s="55" t="n"/>
      <c r="AP179" s="55" t="n"/>
      <c r="AQ179" s="55" t="n"/>
      <c r="AR179" s="55" t="n"/>
      <c r="AS179" s="55" t="n"/>
      <c r="AT179" s="55" t="n"/>
      <c r="AU179" s="55" t="n"/>
      <c r="AV179" s="55" t="n"/>
      <c r="AW179" s="55" t="n"/>
      <c r="AX179" s="55" t="n"/>
      <c r="AY179" s="55" t="n"/>
      <c r="AZ179" s="55" t="n"/>
      <c r="BA179" s="55" t="n"/>
      <c r="BB179" s="55" t="n"/>
      <c r="BC179" s="55" t="n"/>
    </row>
    <row r="180">
      <c r="A180" s="55" t="n"/>
      <c r="B180" s="483" t="n"/>
      <c r="C180" s="55" t="n"/>
      <c r="D180" s="55" t="n"/>
      <c r="E180" s="55" t="n"/>
      <c r="F180" s="55" t="n"/>
      <c r="G180" s="69" t="n"/>
      <c r="H180" s="69" t="n"/>
      <c r="I180" s="55" t="n"/>
      <c r="J180" s="55" t="n"/>
      <c r="K180" s="55" t="n"/>
      <c r="L180" s="55">
        <f>J180-K180</f>
        <v/>
      </c>
      <c r="M180" s="55" t="n"/>
      <c r="N180" s="55">
        <f>P180+Q180+R180+S180</f>
        <v/>
      </c>
      <c r="O180" s="57">
        <f>Q180+V180+Y180+AB180+AE180+AH180+AK180+AN180+AQ180+AT180+AW180+AZ180+BC180</f>
        <v/>
      </c>
      <c r="P180" s="58" t="n"/>
      <c r="Q180" s="59">
        <f>L180-S180-R180-P180</f>
        <v/>
      </c>
      <c r="R180" s="60" t="n"/>
      <c r="S180" s="61" t="n"/>
      <c r="T180" s="55" t="n"/>
      <c r="U180" s="55" t="n"/>
      <c r="V180" s="55" t="n"/>
      <c r="W180" s="55" t="n"/>
      <c r="X180" s="55" t="n"/>
      <c r="Y180" s="55" t="n"/>
      <c r="Z180" s="55" t="n"/>
      <c r="AA180" s="55" t="n"/>
      <c r="AB180" s="55" t="n"/>
      <c r="AC180" s="55" t="n"/>
      <c r="AD180" s="55" t="n"/>
      <c r="AE180" s="55" t="n"/>
      <c r="AF180" s="55" t="n"/>
      <c r="AG180" s="55" t="n"/>
      <c r="AH180" s="55" t="n"/>
      <c r="AI180" s="55" t="n"/>
      <c r="AJ180" s="55" t="n"/>
      <c r="AK180" s="55" t="n"/>
      <c r="AL180" s="55" t="n"/>
      <c r="AM180" s="55" t="n"/>
      <c r="AN180" s="55" t="n"/>
      <c r="AO180" s="55" t="n"/>
      <c r="AP180" s="55" t="n"/>
      <c r="AQ180" s="55" t="n"/>
      <c r="AR180" s="55" t="n"/>
      <c r="AS180" s="55" t="n"/>
      <c r="AT180" s="55" t="n"/>
      <c r="AU180" s="55" t="n"/>
      <c r="AV180" s="55" t="n"/>
      <c r="AW180" s="55" t="n"/>
      <c r="AX180" s="55" t="n"/>
      <c r="AY180" s="55" t="n"/>
      <c r="AZ180" s="55" t="n"/>
      <c r="BA180" s="55" t="n"/>
      <c r="BB180" s="55" t="n"/>
      <c r="BC180" s="55" t="n"/>
    </row>
    <row r="181">
      <c r="A181" s="55" t="n"/>
      <c r="B181" s="483" t="n"/>
      <c r="C181" s="55" t="n"/>
      <c r="D181" s="55" t="n"/>
      <c r="E181" s="55" t="n"/>
      <c r="F181" s="55" t="n"/>
      <c r="G181" s="69" t="n"/>
      <c r="H181" s="69" t="n"/>
      <c r="I181" s="55" t="n"/>
      <c r="J181" s="55" t="n"/>
      <c r="K181" s="55" t="n"/>
      <c r="L181" s="55">
        <f>J181-K181</f>
        <v/>
      </c>
      <c r="M181" s="55" t="n"/>
      <c r="N181" s="55">
        <f>P181+Q181+R181+S181</f>
        <v/>
      </c>
      <c r="O181" s="57">
        <f>Q181+V181+Y181+AB181+AE181+AH181+AK181+AN181+AQ181+AT181+AW181+AZ181+BC181</f>
        <v/>
      </c>
      <c r="P181" s="58" t="n"/>
      <c r="Q181" s="59">
        <f>L181-S181-R181-P181</f>
        <v/>
      </c>
      <c r="R181" s="60" t="n"/>
      <c r="S181" s="61" t="n"/>
      <c r="T181" s="55" t="n"/>
      <c r="U181" s="55" t="n"/>
      <c r="V181" s="55" t="n"/>
      <c r="W181" s="55" t="n"/>
      <c r="X181" s="55" t="n"/>
      <c r="Y181" s="55" t="n"/>
      <c r="Z181" s="55" t="n"/>
      <c r="AA181" s="55" t="n"/>
      <c r="AB181" s="55" t="n"/>
      <c r="AC181" s="55" t="n"/>
      <c r="AD181" s="55" t="n"/>
      <c r="AE181" s="55" t="n"/>
      <c r="AF181" s="55" t="n"/>
      <c r="AG181" s="55" t="n"/>
      <c r="AH181" s="55" t="n"/>
      <c r="AI181" s="55" t="n"/>
      <c r="AJ181" s="55" t="n"/>
      <c r="AK181" s="55" t="n"/>
      <c r="AL181" s="55" t="n"/>
      <c r="AM181" s="55" t="n"/>
      <c r="AN181" s="55" t="n"/>
      <c r="AO181" s="55" t="n"/>
      <c r="AP181" s="55" t="n"/>
      <c r="AQ181" s="55" t="n"/>
      <c r="AR181" s="55" t="n"/>
      <c r="AS181" s="55" t="n"/>
      <c r="AT181" s="55" t="n"/>
      <c r="AU181" s="55" t="n"/>
      <c r="AV181" s="55" t="n"/>
      <c r="AW181" s="55" t="n"/>
      <c r="AX181" s="55" t="n"/>
      <c r="AY181" s="55" t="n"/>
      <c r="AZ181" s="55" t="n"/>
      <c r="BA181" s="55" t="n"/>
      <c r="BB181" s="55" t="n"/>
      <c r="BC181" s="55" t="n"/>
    </row>
    <row r="182">
      <c r="A182" s="55" t="n"/>
      <c r="B182" s="483" t="n"/>
      <c r="C182" s="55" t="n"/>
      <c r="D182" s="55" t="n"/>
      <c r="E182" s="55" t="n"/>
      <c r="F182" s="55" t="n"/>
      <c r="G182" s="69" t="n"/>
      <c r="H182" s="69" t="n"/>
      <c r="I182" s="55" t="n"/>
      <c r="J182" s="55" t="n"/>
      <c r="K182" s="55" t="n"/>
      <c r="L182" s="55">
        <f>J182-K182</f>
        <v/>
      </c>
      <c r="M182" s="55" t="n"/>
      <c r="N182" s="55">
        <f>P182+Q182+R182+S182</f>
        <v/>
      </c>
      <c r="O182" s="57">
        <f>Q182+V182+Y182+AB182+AE182+AH182+AK182+AN182+AQ182+AT182+AW182+AZ182+BC182</f>
        <v/>
      </c>
      <c r="P182" s="58" t="n"/>
      <c r="Q182" s="59">
        <f>L182-S182-R182-P182</f>
        <v/>
      </c>
      <c r="R182" s="60" t="n"/>
      <c r="S182" s="61" t="n"/>
      <c r="T182" s="55" t="n"/>
      <c r="U182" s="55" t="n"/>
      <c r="V182" s="55" t="n"/>
      <c r="W182" s="55" t="n"/>
      <c r="X182" s="55" t="n"/>
      <c r="Y182" s="55" t="n"/>
      <c r="Z182" s="55" t="n"/>
      <c r="AA182" s="55" t="n"/>
      <c r="AB182" s="55" t="n"/>
      <c r="AC182" s="55" t="n"/>
      <c r="AD182" s="55" t="n"/>
      <c r="AE182" s="55" t="n"/>
      <c r="AF182" s="55" t="n"/>
      <c r="AG182" s="55" t="n"/>
      <c r="AH182" s="55" t="n"/>
      <c r="AI182" s="55" t="n"/>
      <c r="AJ182" s="55" t="n"/>
      <c r="AK182" s="55" t="n"/>
      <c r="AL182" s="55" t="n"/>
      <c r="AM182" s="55" t="n"/>
      <c r="AN182" s="55" t="n"/>
      <c r="AO182" s="55" t="n"/>
      <c r="AP182" s="55" t="n"/>
      <c r="AQ182" s="55" t="n"/>
      <c r="AR182" s="55" t="n"/>
      <c r="AS182" s="55" t="n"/>
      <c r="AT182" s="55" t="n"/>
      <c r="AU182" s="55" t="n"/>
      <c r="AV182" s="55" t="n"/>
      <c r="AW182" s="55" t="n"/>
      <c r="AX182" s="55" t="n"/>
      <c r="AY182" s="55" t="n"/>
      <c r="AZ182" s="55" t="n"/>
      <c r="BA182" s="55" t="n"/>
      <c r="BB182" s="55" t="n"/>
      <c r="BC182" s="55" t="n"/>
    </row>
    <row r="183">
      <c r="A183" s="55" t="n"/>
      <c r="B183" s="483" t="n"/>
      <c r="C183" s="55" t="n"/>
      <c r="D183" s="55" t="n"/>
      <c r="E183" s="55" t="n"/>
      <c r="F183" s="55" t="n"/>
      <c r="G183" s="69" t="n"/>
      <c r="H183" s="69" t="n"/>
      <c r="I183" s="55" t="n"/>
      <c r="J183" s="55" t="n"/>
      <c r="K183" s="55" t="n"/>
      <c r="L183" s="55">
        <f>J183-K183</f>
        <v/>
      </c>
      <c r="M183" s="55" t="n"/>
      <c r="N183" s="55">
        <f>P183+Q183+R183+S183</f>
        <v/>
      </c>
      <c r="O183" s="57">
        <f>Q183+V183+Y183+AB183+AE183+AH183+AK183+AN183+AQ183+AT183+AW183+AZ183+BC183</f>
        <v/>
      </c>
      <c r="P183" s="58" t="n"/>
      <c r="Q183" s="59">
        <f>L183-S183-R183-P183</f>
        <v/>
      </c>
      <c r="R183" s="60" t="n"/>
      <c r="S183" s="61" t="n"/>
      <c r="T183" s="55" t="n"/>
      <c r="U183" s="55" t="n"/>
      <c r="V183" s="55" t="n"/>
      <c r="W183" s="55" t="n"/>
      <c r="X183" s="55" t="n"/>
      <c r="Y183" s="55" t="n"/>
      <c r="Z183" s="55" t="n"/>
      <c r="AA183" s="55" t="n"/>
      <c r="AB183" s="55" t="n"/>
      <c r="AC183" s="55" t="n"/>
      <c r="AD183" s="55" t="n"/>
      <c r="AE183" s="55" t="n"/>
      <c r="AF183" s="55" t="n"/>
      <c r="AG183" s="55" t="n"/>
      <c r="AH183" s="55" t="n"/>
      <c r="AI183" s="55" t="n"/>
      <c r="AJ183" s="55" t="n"/>
      <c r="AK183" s="55" t="n"/>
      <c r="AL183" s="55" t="n"/>
      <c r="AM183" s="55" t="n"/>
      <c r="AN183" s="55" t="n"/>
      <c r="AO183" s="55" t="n"/>
      <c r="AP183" s="55" t="n"/>
      <c r="AQ183" s="55" t="n"/>
      <c r="AR183" s="55" t="n"/>
      <c r="AS183" s="55" t="n"/>
      <c r="AT183" s="55" t="n"/>
      <c r="AU183" s="55" t="n"/>
      <c r="AV183" s="55" t="n"/>
      <c r="AW183" s="55" t="n"/>
      <c r="AX183" s="55" t="n"/>
      <c r="AY183" s="55" t="n"/>
      <c r="AZ183" s="55" t="n"/>
      <c r="BA183" s="55" t="n"/>
      <c r="BB183" s="55" t="n"/>
      <c r="BC183" s="55" t="n"/>
    </row>
    <row r="184">
      <c r="A184" s="55" t="n"/>
      <c r="B184" s="483" t="n"/>
      <c r="C184" s="55" t="n"/>
      <c r="D184" s="55" t="n"/>
      <c r="E184" s="55" t="n"/>
      <c r="F184" s="55" t="n"/>
      <c r="G184" s="69" t="n"/>
      <c r="H184" s="69" t="n"/>
      <c r="I184" s="55" t="n"/>
      <c r="J184" s="55" t="n"/>
      <c r="K184" s="55" t="n"/>
      <c r="L184" s="55">
        <f>J184-K184</f>
        <v/>
      </c>
      <c r="M184" s="55" t="n"/>
      <c r="N184" s="55">
        <f>P184+Q184+R184+S184</f>
        <v/>
      </c>
      <c r="O184" s="57">
        <f>Q184+V184+Y184+AB184+AE184+AH184+AK184+AN184+AQ184+AT184+AW184+AZ184+BC184</f>
        <v/>
      </c>
      <c r="P184" s="58" t="n"/>
      <c r="Q184" s="59">
        <f>L184-S184-R184-P184</f>
        <v/>
      </c>
      <c r="R184" s="60" t="n"/>
      <c r="S184" s="61" t="n"/>
      <c r="T184" s="55" t="n"/>
      <c r="U184" s="55" t="n"/>
      <c r="V184" s="55" t="n"/>
      <c r="W184" s="55" t="n"/>
      <c r="X184" s="55" t="n"/>
      <c r="Y184" s="55" t="n"/>
      <c r="Z184" s="55" t="n"/>
      <c r="AA184" s="55" t="n"/>
      <c r="AB184" s="55" t="n"/>
      <c r="AC184" s="55" t="n"/>
      <c r="AD184" s="55" t="n"/>
      <c r="AE184" s="55" t="n"/>
      <c r="AF184" s="55" t="n"/>
      <c r="AG184" s="55" t="n"/>
      <c r="AH184" s="55" t="n"/>
      <c r="AI184" s="55" t="n"/>
      <c r="AJ184" s="55" t="n"/>
      <c r="AK184" s="55" t="n"/>
      <c r="AL184" s="55" t="n"/>
      <c r="AM184" s="55" t="n"/>
      <c r="AN184" s="55" t="n"/>
      <c r="AO184" s="55" t="n"/>
      <c r="AP184" s="55" t="n"/>
      <c r="AQ184" s="55" t="n"/>
      <c r="AR184" s="55" t="n"/>
      <c r="AS184" s="55" t="n"/>
      <c r="AT184" s="55" t="n"/>
      <c r="AU184" s="55" t="n"/>
      <c r="AV184" s="55" t="n"/>
      <c r="AW184" s="55" t="n"/>
      <c r="AX184" s="55" t="n"/>
      <c r="AY184" s="55" t="n"/>
      <c r="AZ184" s="55" t="n"/>
      <c r="BA184" s="55" t="n"/>
      <c r="BB184" s="55" t="n"/>
      <c r="BC184" s="55" t="n"/>
    </row>
    <row r="185">
      <c r="A185" s="55" t="n"/>
      <c r="B185" s="483" t="n"/>
      <c r="C185" s="55" t="n"/>
      <c r="D185" s="55" t="n"/>
      <c r="E185" s="55" t="n"/>
      <c r="F185" s="55" t="n"/>
      <c r="G185" s="69" t="n"/>
      <c r="H185" s="69" t="n"/>
      <c r="I185" s="55" t="n"/>
      <c r="J185" s="55" t="n"/>
      <c r="K185" s="55" t="n"/>
      <c r="L185" s="55">
        <f>J185-K185</f>
        <v/>
      </c>
      <c r="M185" s="55" t="n"/>
      <c r="N185" s="55">
        <f>P185+Q185+R185+S185</f>
        <v/>
      </c>
      <c r="O185" s="57">
        <f>Q185+V185+Y185+AB185+AE185+AH185+AK185+AN185+AQ185+AT185+AW185+AZ185+BC185</f>
        <v/>
      </c>
      <c r="P185" s="58" t="n"/>
      <c r="Q185" s="59">
        <f>L185-S185-R185-P185</f>
        <v/>
      </c>
      <c r="R185" s="60" t="n"/>
      <c r="S185" s="61" t="n"/>
      <c r="T185" s="55" t="n"/>
      <c r="U185" s="55" t="n"/>
      <c r="V185" s="55" t="n"/>
      <c r="W185" s="55" t="n"/>
      <c r="X185" s="55" t="n"/>
      <c r="Y185" s="55" t="n"/>
      <c r="Z185" s="55" t="n"/>
      <c r="AA185" s="55" t="n"/>
      <c r="AB185" s="55" t="n"/>
      <c r="AC185" s="55" t="n"/>
      <c r="AD185" s="55" t="n"/>
      <c r="AE185" s="55" t="n"/>
      <c r="AF185" s="55" t="n"/>
      <c r="AG185" s="55" t="n"/>
      <c r="AH185" s="55" t="n"/>
      <c r="AI185" s="55" t="n"/>
      <c r="AJ185" s="55" t="n"/>
      <c r="AK185" s="55" t="n"/>
      <c r="AL185" s="55" t="n"/>
      <c r="AM185" s="55" t="n"/>
      <c r="AN185" s="55" t="n"/>
      <c r="AO185" s="55" t="n"/>
      <c r="AP185" s="55" t="n"/>
      <c r="AQ185" s="55" t="n"/>
      <c r="AR185" s="55" t="n"/>
      <c r="AS185" s="55" t="n"/>
      <c r="AT185" s="55" t="n"/>
      <c r="AU185" s="55" t="n"/>
      <c r="AV185" s="55" t="n"/>
      <c r="AW185" s="55" t="n"/>
      <c r="AX185" s="55" t="n"/>
      <c r="AY185" s="55" t="n"/>
      <c r="AZ185" s="55" t="n"/>
      <c r="BA185" s="55" t="n"/>
      <c r="BB185" s="55" t="n"/>
      <c r="BC185" s="55" t="n"/>
    </row>
    <row r="186">
      <c r="A186" s="55" t="n"/>
      <c r="B186" s="483" t="n"/>
      <c r="C186" s="55" t="n"/>
      <c r="D186" s="55" t="n"/>
      <c r="E186" s="55" t="n"/>
      <c r="F186" s="55" t="n"/>
      <c r="G186" s="69" t="n"/>
      <c r="H186" s="69" t="n"/>
      <c r="I186" s="55" t="n"/>
      <c r="J186" s="55" t="n"/>
      <c r="K186" s="55" t="n"/>
      <c r="L186" s="55">
        <f>J186-K186</f>
        <v/>
      </c>
      <c r="M186" s="55" t="n"/>
      <c r="N186" s="55">
        <f>P186+Q186+R186+S186</f>
        <v/>
      </c>
      <c r="O186" s="57">
        <f>Q186+V186+Y186+AB186+AE186+AH186+AK186+AN186+AQ186+AT186+AW186+AZ186+BC186</f>
        <v/>
      </c>
      <c r="P186" s="58" t="n"/>
      <c r="Q186" s="59">
        <f>L186-S186-R186-P186</f>
        <v/>
      </c>
      <c r="R186" s="60" t="n"/>
      <c r="S186" s="61" t="n"/>
      <c r="T186" s="55" t="n"/>
      <c r="U186" s="55" t="n"/>
      <c r="V186" s="55" t="n"/>
      <c r="W186" s="55" t="n"/>
      <c r="X186" s="55" t="n"/>
      <c r="Y186" s="55" t="n"/>
      <c r="Z186" s="55" t="n"/>
      <c r="AA186" s="55" t="n"/>
      <c r="AB186" s="55" t="n"/>
      <c r="AC186" s="55" t="n"/>
      <c r="AD186" s="55" t="n"/>
      <c r="AE186" s="55" t="n"/>
      <c r="AF186" s="55" t="n"/>
      <c r="AG186" s="55" t="n"/>
      <c r="AH186" s="55" t="n"/>
      <c r="AI186" s="55" t="n"/>
      <c r="AJ186" s="55" t="n"/>
      <c r="AK186" s="55" t="n"/>
      <c r="AL186" s="55" t="n"/>
      <c r="AM186" s="55" t="n"/>
      <c r="AN186" s="55" t="n"/>
      <c r="AO186" s="55" t="n"/>
      <c r="AP186" s="55" t="n"/>
      <c r="AQ186" s="55" t="n"/>
      <c r="AR186" s="55" t="n"/>
      <c r="AS186" s="55" t="n"/>
      <c r="AT186" s="55" t="n"/>
      <c r="AU186" s="55" t="n"/>
      <c r="AV186" s="55" t="n"/>
      <c r="AW186" s="55" t="n"/>
      <c r="AX186" s="55" t="n"/>
      <c r="AY186" s="55" t="n"/>
      <c r="AZ186" s="55" t="n"/>
      <c r="BA186" s="55" t="n"/>
      <c r="BB186" s="55" t="n"/>
      <c r="BC186" s="55" t="n"/>
    </row>
    <row r="187">
      <c r="A187" s="55" t="n"/>
      <c r="B187" s="483" t="n"/>
      <c r="C187" s="55" t="n"/>
      <c r="D187" s="55" t="n"/>
      <c r="E187" s="55" t="n"/>
      <c r="F187" s="55" t="n"/>
      <c r="G187" s="69" t="n"/>
      <c r="H187" s="69" t="n"/>
      <c r="I187" s="55" t="n"/>
      <c r="J187" s="55" t="n"/>
      <c r="K187" s="55" t="n"/>
      <c r="L187" s="55">
        <f>J187-K187</f>
        <v/>
      </c>
      <c r="M187" s="55" t="n"/>
      <c r="N187" s="55">
        <f>P187+Q187+R187+S187</f>
        <v/>
      </c>
      <c r="O187" s="57">
        <f>Q187+V187+Y187+AB187+AE187+AH187+AK187+AN187+AQ187+AT187+AW187+AZ187+BC187</f>
        <v/>
      </c>
      <c r="P187" s="58" t="n"/>
      <c r="Q187" s="59">
        <f>L187-S187-R187-P187</f>
        <v/>
      </c>
      <c r="R187" s="60" t="n"/>
      <c r="S187" s="61" t="n"/>
      <c r="T187" s="55" t="n"/>
      <c r="U187" s="55" t="n"/>
      <c r="V187" s="55" t="n"/>
      <c r="W187" s="55" t="n"/>
      <c r="X187" s="55" t="n"/>
      <c r="Y187" s="55" t="n"/>
      <c r="Z187" s="55" t="n"/>
      <c r="AA187" s="55" t="n"/>
      <c r="AB187" s="55" t="n"/>
      <c r="AC187" s="55" t="n"/>
      <c r="AD187" s="55" t="n"/>
      <c r="AE187" s="55" t="n"/>
      <c r="AF187" s="55" t="n"/>
      <c r="AG187" s="55" t="n"/>
      <c r="AH187" s="55" t="n"/>
      <c r="AI187" s="55" t="n"/>
      <c r="AJ187" s="55" t="n"/>
      <c r="AK187" s="55" t="n"/>
      <c r="AL187" s="55" t="n"/>
      <c r="AM187" s="55" t="n"/>
      <c r="AN187" s="55" t="n"/>
      <c r="AO187" s="55" t="n"/>
      <c r="AP187" s="55" t="n"/>
      <c r="AQ187" s="55" t="n"/>
      <c r="AR187" s="55" t="n"/>
      <c r="AS187" s="55" t="n"/>
      <c r="AT187" s="55" t="n"/>
      <c r="AU187" s="55" t="n"/>
      <c r="AV187" s="55" t="n"/>
      <c r="AW187" s="55" t="n"/>
      <c r="AX187" s="55" t="n"/>
      <c r="AY187" s="55" t="n"/>
      <c r="AZ187" s="55" t="n"/>
      <c r="BA187" s="55" t="n"/>
      <c r="BB187" s="55" t="n"/>
      <c r="BC187" s="55" t="n"/>
    </row>
    <row r="188">
      <c r="A188" s="55" t="n"/>
      <c r="B188" s="483" t="n"/>
      <c r="C188" s="55" t="n"/>
      <c r="D188" s="55" t="n"/>
      <c r="E188" s="55" t="n"/>
      <c r="F188" s="55" t="n"/>
      <c r="G188" s="69" t="n"/>
      <c r="H188" s="69" t="n"/>
      <c r="I188" s="55" t="n"/>
      <c r="J188" s="55" t="n"/>
      <c r="K188" s="55" t="n"/>
      <c r="L188" s="55">
        <f>J188-K188</f>
        <v/>
      </c>
      <c r="M188" s="55" t="n"/>
      <c r="N188" s="55">
        <f>P188+Q188+R188+S188</f>
        <v/>
      </c>
      <c r="O188" s="57">
        <f>Q188+V188+Y188+AB188+AE188+AH188+AK188+AN188+AQ188+AT188+AW188+AZ188+BC188</f>
        <v/>
      </c>
      <c r="P188" s="58" t="n"/>
      <c r="Q188" s="59">
        <f>L188-S188-R188-P188</f>
        <v/>
      </c>
      <c r="R188" s="60" t="n"/>
      <c r="S188" s="61" t="n"/>
      <c r="T188" s="55" t="n"/>
      <c r="U188" s="55" t="n"/>
      <c r="V188" s="55" t="n"/>
      <c r="W188" s="55" t="n"/>
      <c r="X188" s="55" t="n"/>
      <c r="Y188" s="55" t="n"/>
      <c r="Z188" s="55" t="n"/>
      <c r="AA188" s="55" t="n"/>
      <c r="AB188" s="55" t="n"/>
      <c r="AC188" s="55" t="n"/>
      <c r="AD188" s="55" t="n"/>
      <c r="AE188" s="55" t="n"/>
      <c r="AF188" s="55" t="n"/>
      <c r="AG188" s="55" t="n"/>
      <c r="AH188" s="55" t="n"/>
      <c r="AI188" s="55" t="n"/>
      <c r="AJ188" s="55" t="n"/>
      <c r="AK188" s="55" t="n"/>
      <c r="AL188" s="55" t="n"/>
      <c r="AM188" s="55" t="n"/>
      <c r="AN188" s="55" t="n"/>
      <c r="AO188" s="55" t="n"/>
      <c r="AP188" s="55" t="n"/>
      <c r="AQ188" s="55" t="n"/>
      <c r="AR188" s="55" t="n"/>
      <c r="AS188" s="55" t="n"/>
      <c r="AT188" s="55" t="n"/>
      <c r="AU188" s="55" t="n"/>
      <c r="AV188" s="55" t="n"/>
      <c r="AW188" s="55" t="n"/>
      <c r="AX188" s="55" t="n"/>
      <c r="AY188" s="55" t="n"/>
      <c r="AZ188" s="55" t="n"/>
      <c r="BA188" s="55" t="n"/>
      <c r="BB188" s="55" t="n"/>
      <c r="BC188" s="55" t="n"/>
    </row>
    <row r="189">
      <c r="A189" s="55" t="n"/>
      <c r="B189" s="483" t="n"/>
      <c r="C189" s="55" t="n"/>
      <c r="D189" s="55" t="n"/>
      <c r="E189" s="55" t="n"/>
      <c r="F189" s="55" t="n"/>
      <c r="G189" s="69" t="n"/>
      <c r="H189" s="69" t="n"/>
      <c r="I189" s="55" t="n"/>
      <c r="J189" s="55" t="n"/>
      <c r="K189" s="55" t="n"/>
      <c r="L189" s="55">
        <f>J189-K189</f>
        <v/>
      </c>
      <c r="M189" s="55" t="n"/>
      <c r="N189" s="55">
        <f>P189+Q189+R189+S189</f>
        <v/>
      </c>
      <c r="O189" s="57">
        <f>Q189+V189+Y189+AB189+AE189+AH189+AK189+AN189+AQ189+AT189+AW189+AZ189+BC189</f>
        <v/>
      </c>
      <c r="P189" s="58" t="n"/>
      <c r="Q189" s="59">
        <f>L189-S189-R189-P189</f>
        <v/>
      </c>
      <c r="R189" s="60" t="n"/>
      <c r="S189" s="61" t="n"/>
      <c r="T189" s="55" t="n"/>
      <c r="U189" s="55" t="n"/>
      <c r="V189" s="55" t="n"/>
      <c r="W189" s="55" t="n"/>
      <c r="X189" s="55" t="n"/>
      <c r="Y189" s="55" t="n"/>
      <c r="Z189" s="55" t="n"/>
      <c r="AA189" s="55" t="n"/>
      <c r="AB189" s="55" t="n"/>
      <c r="AC189" s="55" t="n"/>
      <c r="AD189" s="55" t="n"/>
      <c r="AE189" s="55" t="n"/>
      <c r="AF189" s="55" t="n"/>
      <c r="AG189" s="55" t="n"/>
      <c r="AH189" s="55" t="n"/>
      <c r="AI189" s="55" t="n"/>
      <c r="AJ189" s="55" t="n"/>
      <c r="AK189" s="55" t="n"/>
      <c r="AL189" s="55" t="n"/>
      <c r="AM189" s="55" t="n"/>
      <c r="AN189" s="55" t="n"/>
      <c r="AO189" s="55" t="n"/>
      <c r="AP189" s="55" t="n"/>
      <c r="AQ189" s="55" t="n"/>
      <c r="AR189" s="55" t="n"/>
      <c r="AS189" s="55" t="n"/>
      <c r="AT189" s="55" t="n"/>
      <c r="AU189" s="55" t="n"/>
      <c r="AV189" s="55" t="n"/>
      <c r="AW189" s="55" t="n"/>
      <c r="AX189" s="55" t="n"/>
      <c r="AY189" s="55" t="n"/>
      <c r="AZ189" s="55" t="n"/>
      <c r="BA189" s="55" t="n"/>
      <c r="BB189" s="55" t="n"/>
      <c r="BC189" s="55" t="n"/>
    </row>
    <row r="190">
      <c r="A190" s="55" t="n"/>
      <c r="B190" s="483" t="n"/>
      <c r="C190" s="55" t="n"/>
      <c r="D190" s="55" t="n"/>
      <c r="E190" s="55" t="n"/>
      <c r="F190" s="55" t="n"/>
      <c r="G190" s="69" t="n"/>
      <c r="H190" s="69" t="n"/>
      <c r="I190" s="55" t="n"/>
      <c r="J190" s="55" t="n"/>
      <c r="K190" s="55" t="n"/>
      <c r="L190" s="55">
        <f>J190-K190</f>
        <v/>
      </c>
      <c r="M190" s="55" t="n"/>
      <c r="N190" s="55">
        <f>P190+Q190+R190+S190</f>
        <v/>
      </c>
      <c r="O190" s="57">
        <f>Q190+V190+Y190+AB190+AE190+AH190+AK190+AN190+AQ190+AT190+AW190+AZ190+BC190</f>
        <v/>
      </c>
      <c r="P190" s="58" t="n"/>
      <c r="Q190" s="59">
        <f>L190-S190-R190-P190</f>
        <v/>
      </c>
      <c r="R190" s="60" t="n"/>
      <c r="S190" s="61" t="n"/>
      <c r="T190" s="55" t="n"/>
      <c r="U190" s="55" t="n"/>
      <c r="V190" s="55" t="n"/>
      <c r="W190" s="55" t="n"/>
      <c r="X190" s="55" t="n"/>
      <c r="Y190" s="55" t="n"/>
      <c r="Z190" s="55" t="n"/>
      <c r="AA190" s="55" t="n"/>
      <c r="AB190" s="55" t="n"/>
      <c r="AC190" s="55" t="n"/>
      <c r="AD190" s="55" t="n"/>
      <c r="AE190" s="55" t="n"/>
      <c r="AF190" s="55" t="n"/>
      <c r="AG190" s="55" t="n"/>
      <c r="AH190" s="55" t="n"/>
      <c r="AI190" s="55" t="n"/>
      <c r="AJ190" s="55" t="n"/>
      <c r="AK190" s="55" t="n"/>
      <c r="AL190" s="55" t="n"/>
      <c r="AM190" s="55" t="n"/>
      <c r="AN190" s="55" t="n"/>
      <c r="AO190" s="55" t="n"/>
      <c r="AP190" s="55" t="n"/>
      <c r="AQ190" s="55" t="n"/>
      <c r="AR190" s="55" t="n"/>
      <c r="AS190" s="55" t="n"/>
      <c r="AT190" s="55" t="n"/>
      <c r="AU190" s="55" t="n"/>
      <c r="AV190" s="55" t="n"/>
      <c r="AW190" s="55" t="n"/>
      <c r="AX190" s="55" t="n"/>
      <c r="AY190" s="55" t="n"/>
      <c r="AZ190" s="55" t="n"/>
      <c r="BA190" s="55" t="n"/>
      <c r="BB190" s="55" t="n"/>
      <c r="BC190" s="55" t="n"/>
    </row>
    <row r="191">
      <c r="A191" s="55" t="n"/>
      <c r="B191" s="483" t="n"/>
      <c r="C191" s="55" t="n"/>
      <c r="D191" s="55" t="n"/>
      <c r="E191" s="55" t="n"/>
      <c r="F191" s="55" t="n"/>
      <c r="G191" s="69" t="n"/>
      <c r="H191" s="69" t="n"/>
      <c r="I191" s="55" t="n"/>
      <c r="J191" s="55" t="n"/>
      <c r="K191" s="55" t="n"/>
      <c r="L191" s="55">
        <f>J191-K191</f>
        <v/>
      </c>
      <c r="M191" s="55" t="n"/>
      <c r="N191" s="55">
        <f>P191+Q191+R191+S191</f>
        <v/>
      </c>
      <c r="O191" s="57">
        <f>Q191+V191+Y191+AB191+AE191+AH191+AK191+AN191+AQ191+AT191+AW191+AZ191+BC191</f>
        <v/>
      </c>
      <c r="P191" s="58" t="n"/>
      <c r="Q191" s="59">
        <f>L191-S191-R191-P191</f>
        <v/>
      </c>
      <c r="R191" s="60" t="n"/>
      <c r="S191" s="61" t="n"/>
      <c r="T191" s="55" t="n"/>
      <c r="U191" s="55" t="n"/>
      <c r="V191" s="55" t="n"/>
      <c r="W191" s="55" t="n"/>
      <c r="X191" s="55" t="n"/>
      <c r="Y191" s="55" t="n"/>
      <c r="Z191" s="55" t="n"/>
      <c r="AA191" s="55" t="n"/>
      <c r="AB191" s="55" t="n"/>
      <c r="AC191" s="55" t="n"/>
      <c r="AD191" s="55" t="n"/>
      <c r="AE191" s="55" t="n"/>
      <c r="AF191" s="55" t="n"/>
      <c r="AG191" s="55" t="n"/>
      <c r="AH191" s="55" t="n"/>
      <c r="AI191" s="55" t="n"/>
      <c r="AJ191" s="55" t="n"/>
      <c r="AK191" s="55" t="n"/>
      <c r="AL191" s="55" t="n"/>
      <c r="AM191" s="55" t="n"/>
      <c r="AN191" s="55" t="n"/>
      <c r="AO191" s="55" t="n"/>
      <c r="AP191" s="55" t="n"/>
      <c r="AQ191" s="55" t="n"/>
      <c r="AR191" s="55" t="n"/>
      <c r="AS191" s="55" t="n"/>
      <c r="AT191" s="55" t="n"/>
      <c r="AU191" s="55" t="n"/>
      <c r="AV191" s="55" t="n"/>
      <c r="AW191" s="55" t="n"/>
      <c r="AX191" s="55" t="n"/>
      <c r="AY191" s="55" t="n"/>
      <c r="AZ191" s="55" t="n"/>
      <c r="BA191" s="55" t="n"/>
      <c r="BB191" s="55" t="n"/>
      <c r="BC191" s="55" t="n"/>
    </row>
    <row r="192">
      <c r="A192" s="55" t="n"/>
      <c r="B192" s="483" t="n"/>
      <c r="C192" s="55" t="n"/>
      <c r="D192" s="55" t="n"/>
      <c r="E192" s="55" t="n"/>
      <c r="F192" s="55" t="n"/>
      <c r="G192" s="69" t="n"/>
      <c r="H192" s="69" t="n"/>
      <c r="I192" s="55" t="n"/>
      <c r="J192" s="55" t="n"/>
      <c r="K192" s="55" t="n"/>
      <c r="L192" s="55">
        <f>J192-K192</f>
        <v/>
      </c>
      <c r="M192" s="55" t="n"/>
      <c r="N192" s="55">
        <f>P192+Q192+R192+S192</f>
        <v/>
      </c>
      <c r="O192" s="57">
        <f>Q192+V192+Y192+AB192+AE192+AH192+AK192+AN192+AQ192+AT192+AW192+AZ192+BC192</f>
        <v/>
      </c>
      <c r="P192" s="58" t="n"/>
      <c r="Q192" s="59">
        <f>L192-S192-R192-P192</f>
        <v/>
      </c>
      <c r="R192" s="60" t="n"/>
      <c r="S192" s="61" t="n"/>
      <c r="T192" s="55" t="n"/>
      <c r="U192" s="55" t="n"/>
      <c r="V192" s="55" t="n"/>
      <c r="W192" s="55" t="n"/>
      <c r="X192" s="55" t="n"/>
      <c r="Y192" s="55" t="n"/>
      <c r="Z192" s="55" t="n"/>
      <c r="AA192" s="55" t="n"/>
      <c r="AB192" s="55" t="n"/>
      <c r="AC192" s="55" t="n"/>
      <c r="AD192" s="55" t="n"/>
      <c r="AE192" s="55" t="n"/>
      <c r="AF192" s="55" t="n"/>
      <c r="AG192" s="55" t="n"/>
      <c r="AH192" s="55" t="n"/>
      <c r="AI192" s="55" t="n"/>
      <c r="AJ192" s="55" t="n"/>
      <c r="AK192" s="55" t="n"/>
      <c r="AL192" s="55" t="n"/>
      <c r="AM192" s="55" t="n"/>
      <c r="AN192" s="55" t="n"/>
      <c r="AO192" s="55" t="n"/>
      <c r="AP192" s="55" t="n"/>
      <c r="AQ192" s="55" t="n"/>
      <c r="AR192" s="55" t="n"/>
      <c r="AS192" s="55" t="n"/>
      <c r="AT192" s="55" t="n"/>
      <c r="AU192" s="55" t="n"/>
      <c r="AV192" s="55" t="n"/>
      <c r="AW192" s="55" t="n"/>
      <c r="AX192" s="55" t="n"/>
      <c r="AY192" s="55" t="n"/>
      <c r="AZ192" s="55" t="n"/>
      <c r="BA192" s="55" t="n"/>
      <c r="BB192" s="55" t="n"/>
      <c r="BC192" s="55" t="n"/>
    </row>
    <row r="193">
      <c r="A193" s="55" t="n"/>
      <c r="B193" s="483" t="n"/>
      <c r="C193" s="55" t="n"/>
      <c r="D193" s="55" t="n"/>
      <c r="E193" s="55" t="n"/>
      <c r="F193" s="55" t="n"/>
      <c r="G193" s="69" t="n"/>
      <c r="H193" s="69" t="n"/>
      <c r="I193" s="55" t="n"/>
      <c r="J193" s="55" t="n"/>
      <c r="K193" s="55" t="n"/>
      <c r="L193" s="55">
        <f>J193-K193</f>
        <v/>
      </c>
      <c r="M193" s="55" t="n"/>
      <c r="N193" s="55">
        <f>P193+Q193+R193+S193</f>
        <v/>
      </c>
      <c r="O193" s="57">
        <f>Q193+V193+Y193+AB193+AE193+AH193+AK193+AN193+AQ193+AT193+AW193+AZ193+BC193</f>
        <v/>
      </c>
      <c r="P193" s="58" t="n"/>
      <c r="Q193" s="59">
        <f>L193-S193-R193-P193</f>
        <v/>
      </c>
      <c r="R193" s="60" t="n"/>
      <c r="S193" s="61" t="n"/>
      <c r="T193" s="55" t="n"/>
      <c r="U193" s="55" t="n"/>
      <c r="V193" s="55" t="n"/>
      <c r="W193" s="55" t="n"/>
      <c r="X193" s="55" t="n"/>
      <c r="Y193" s="55" t="n"/>
      <c r="Z193" s="55" t="n"/>
      <c r="AA193" s="55" t="n"/>
      <c r="AB193" s="55" t="n"/>
      <c r="AC193" s="55" t="n"/>
      <c r="AD193" s="55" t="n"/>
      <c r="AE193" s="55" t="n"/>
      <c r="AF193" s="55" t="n"/>
      <c r="AG193" s="55" t="n"/>
      <c r="AH193" s="55" t="n"/>
      <c r="AI193" s="55" t="n"/>
      <c r="AJ193" s="55" t="n"/>
      <c r="AK193" s="55" t="n"/>
      <c r="AL193" s="55" t="n"/>
      <c r="AM193" s="55" t="n"/>
      <c r="AN193" s="55" t="n"/>
      <c r="AO193" s="55" t="n"/>
      <c r="AP193" s="55" t="n"/>
      <c r="AQ193" s="55" t="n"/>
      <c r="AR193" s="55" t="n"/>
      <c r="AS193" s="55" t="n"/>
      <c r="AT193" s="55" t="n"/>
      <c r="AU193" s="55" t="n"/>
      <c r="AV193" s="55" t="n"/>
      <c r="AW193" s="55" t="n"/>
      <c r="AX193" s="55" t="n"/>
      <c r="AY193" s="55" t="n"/>
      <c r="AZ193" s="55" t="n"/>
      <c r="BA193" s="55" t="n"/>
      <c r="BB193" s="55" t="n"/>
      <c r="BC193" s="55" t="n"/>
    </row>
    <row r="194">
      <c r="A194" s="55" t="n"/>
      <c r="B194" s="483" t="n"/>
      <c r="C194" s="55" t="n"/>
      <c r="D194" s="55" t="n"/>
      <c r="E194" s="55" t="n"/>
      <c r="F194" s="55" t="n"/>
      <c r="G194" s="69" t="n"/>
      <c r="H194" s="69" t="n"/>
      <c r="I194" s="55" t="n"/>
      <c r="J194" s="55" t="n"/>
      <c r="K194" s="55" t="n"/>
      <c r="L194" s="55">
        <f>J194-K194</f>
        <v/>
      </c>
      <c r="M194" s="55" t="n"/>
      <c r="N194" s="55">
        <f>P194+Q194+R194+S194</f>
        <v/>
      </c>
      <c r="O194" s="57">
        <f>Q194+V194+Y194+AB194+AE194+AH194+AK194+AN194+AQ194+AT194+AW194+AZ194+BC194</f>
        <v/>
      </c>
      <c r="P194" s="58" t="n"/>
      <c r="Q194" s="59">
        <f>L194-S194-R194-P194</f>
        <v/>
      </c>
      <c r="R194" s="60" t="n"/>
      <c r="S194" s="61" t="n"/>
      <c r="T194" s="55" t="n"/>
      <c r="U194" s="55" t="n"/>
      <c r="V194" s="55" t="n"/>
      <c r="W194" s="55" t="n"/>
      <c r="X194" s="55" t="n"/>
      <c r="Y194" s="55" t="n"/>
      <c r="Z194" s="55" t="n"/>
      <c r="AA194" s="55" t="n"/>
      <c r="AB194" s="55" t="n"/>
      <c r="AC194" s="55" t="n"/>
      <c r="AD194" s="55" t="n"/>
      <c r="AE194" s="55" t="n"/>
      <c r="AF194" s="55" t="n"/>
      <c r="AG194" s="55" t="n"/>
      <c r="AH194" s="55" t="n"/>
      <c r="AI194" s="55" t="n"/>
      <c r="AJ194" s="55" t="n"/>
      <c r="AK194" s="55" t="n"/>
      <c r="AL194" s="55" t="n"/>
      <c r="AM194" s="55" t="n"/>
      <c r="AN194" s="55" t="n"/>
      <c r="AO194" s="55" t="n"/>
      <c r="AP194" s="55" t="n"/>
      <c r="AQ194" s="55" t="n"/>
      <c r="AR194" s="55" t="n"/>
      <c r="AS194" s="55" t="n"/>
      <c r="AT194" s="55" t="n"/>
      <c r="AU194" s="55" t="n"/>
      <c r="AV194" s="55" t="n"/>
      <c r="AW194" s="55" t="n"/>
      <c r="AX194" s="55" t="n"/>
      <c r="AY194" s="55" t="n"/>
      <c r="AZ194" s="55" t="n"/>
      <c r="BA194" s="55" t="n"/>
      <c r="BB194" s="55" t="n"/>
      <c r="BC194" s="55" t="n"/>
    </row>
    <row r="195">
      <c r="A195" s="55" t="n"/>
      <c r="B195" s="483" t="n"/>
      <c r="C195" s="55" t="n"/>
      <c r="D195" s="55" t="n"/>
      <c r="E195" s="55" t="n"/>
      <c r="F195" s="55" t="n"/>
      <c r="G195" s="69" t="n"/>
      <c r="H195" s="69" t="n"/>
      <c r="I195" s="55" t="n"/>
      <c r="J195" s="55" t="n"/>
      <c r="K195" s="55" t="n"/>
      <c r="L195" s="55">
        <f>J195-K195</f>
        <v/>
      </c>
      <c r="M195" s="55" t="n"/>
      <c r="N195" s="55">
        <f>P195+Q195+R195+S195</f>
        <v/>
      </c>
      <c r="O195" s="57">
        <f>Q195+V195+Y195+AB195+AE195+AH195+AK195+AN195+AQ195+AT195+AW195+AZ195+BC195</f>
        <v/>
      </c>
      <c r="P195" s="58" t="n"/>
      <c r="Q195" s="59">
        <f>L195-S195-R195-P195</f>
        <v/>
      </c>
      <c r="R195" s="60" t="n"/>
      <c r="S195" s="61" t="n"/>
      <c r="T195" s="55" t="n"/>
      <c r="U195" s="55" t="n"/>
      <c r="V195" s="55" t="n"/>
      <c r="W195" s="55" t="n"/>
      <c r="X195" s="55" t="n"/>
      <c r="Y195" s="55" t="n"/>
      <c r="Z195" s="55" t="n"/>
      <c r="AA195" s="55" t="n"/>
      <c r="AB195" s="55" t="n"/>
      <c r="AC195" s="55" t="n"/>
      <c r="AD195" s="55" t="n"/>
      <c r="AE195" s="55" t="n"/>
      <c r="AF195" s="55" t="n"/>
      <c r="AG195" s="55" t="n"/>
      <c r="AH195" s="55" t="n"/>
      <c r="AI195" s="55" t="n"/>
      <c r="AJ195" s="55" t="n"/>
      <c r="AK195" s="55" t="n"/>
      <c r="AL195" s="55" t="n"/>
      <c r="AM195" s="55" t="n"/>
      <c r="AN195" s="55" t="n"/>
      <c r="AO195" s="55" t="n"/>
      <c r="AP195" s="55" t="n"/>
      <c r="AQ195" s="55" t="n"/>
      <c r="AR195" s="55" t="n"/>
      <c r="AS195" s="55" t="n"/>
      <c r="AT195" s="55" t="n"/>
      <c r="AU195" s="55" t="n"/>
      <c r="AV195" s="55" t="n"/>
      <c r="AW195" s="55" t="n"/>
      <c r="AX195" s="55" t="n"/>
      <c r="AY195" s="55" t="n"/>
      <c r="AZ195" s="55" t="n"/>
      <c r="BA195" s="55" t="n"/>
      <c r="BB195" s="55" t="n"/>
      <c r="BC195" s="55" t="n"/>
    </row>
    <row r="196">
      <c r="A196" s="55" t="n"/>
      <c r="B196" s="483" t="n"/>
      <c r="C196" s="55" t="n"/>
      <c r="D196" s="55" t="n"/>
      <c r="E196" s="55" t="n"/>
      <c r="F196" s="55" t="n"/>
      <c r="G196" s="69" t="n"/>
      <c r="H196" s="69" t="n"/>
      <c r="I196" s="55" t="n"/>
      <c r="J196" s="55" t="n"/>
      <c r="K196" s="55" t="n"/>
      <c r="L196" s="55">
        <f>J196-K196</f>
        <v/>
      </c>
      <c r="M196" s="55" t="n"/>
      <c r="N196" s="55">
        <f>P196+Q196+R196+S196</f>
        <v/>
      </c>
      <c r="O196" s="57">
        <f>Q196+V196+Y196+AB196+AE196+AH196+AK196+AN196+AQ196+AT196+AW196+AZ196+BC196</f>
        <v/>
      </c>
      <c r="P196" s="58" t="n"/>
      <c r="Q196" s="59">
        <f>L196-S196-R196-P196</f>
        <v/>
      </c>
      <c r="R196" s="60" t="n"/>
      <c r="S196" s="61" t="n"/>
      <c r="T196" s="55" t="n"/>
      <c r="U196" s="55" t="n"/>
      <c r="V196" s="55" t="n"/>
      <c r="W196" s="55" t="n"/>
      <c r="X196" s="55" t="n"/>
      <c r="Y196" s="55" t="n"/>
      <c r="Z196" s="55" t="n"/>
      <c r="AA196" s="55" t="n"/>
      <c r="AB196" s="55" t="n"/>
      <c r="AC196" s="55" t="n"/>
      <c r="AD196" s="55" t="n"/>
      <c r="AE196" s="55" t="n"/>
      <c r="AF196" s="55" t="n"/>
      <c r="AG196" s="55" t="n"/>
      <c r="AH196" s="55" t="n"/>
      <c r="AI196" s="55" t="n"/>
      <c r="AJ196" s="55" t="n"/>
      <c r="AK196" s="55" t="n"/>
      <c r="AL196" s="55" t="n"/>
      <c r="AM196" s="55" t="n"/>
      <c r="AN196" s="55" t="n"/>
      <c r="AO196" s="55" t="n"/>
      <c r="AP196" s="55" t="n"/>
      <c r="AQ196" s="55" t="n"/>
      <c r="AR196" s="55" t="n"/>
      <c r="AS196" s="55" t="n"/>
      <c r="AT196" s="55" t="n"/>
      <c r="AU196" s="55" t="n"/>
      <c r="AV196" s="55" t="n"/>
      <c r="AW196" s="55" t="n"/>
      <c r="AX196" s="55" t="n"/>
      <c r="AY196" s="55" t="n"/>
      <c r="AZ196" s="55" t="n"/>
      <c r="BA196" s="55" t="n"/>
      <c r="BB196" s="55" t="n"/>
      <c r="BC196" s="55" t="n"/>
    </row>
    <row r="197">
      <c r="A197" s="55" t="n"/>
      <c r="B197" s="483" t="n"/>
      <c r="C197" s="55" t="n"/>
      <c r="D197" s="55" t="n"/>
      <c r="E197" s="55" t="n"/>
      <c r="F197" s="55" t="n"/>
      <c r="G197" s="69" t="n"/>
      <c r="H197" s="69" t="n"/>
      <c r="I197" s="55" t="n"/>
      <c r="J197" s="55" t="n"/>
      <c r="K197" s="55" t="n"/>
      <c r="L197" s="55">
        <f>J197-K197</f>
        <v/>
      </c>
      <c r="M197" s="55" t="n"/>
      <c r="N197" s="55">
        <f>P197+Q197+R197+S197</f>
        <v/>
      </c>
      <c r="O197" s="57">
        <f>Q197+V197+Y197+AB197+AE197+AH197+AK197+AN197+AQ197+AT197+AW197+AZ197+BC197</f>
        <v/>
      </c>
      <c r="P197" s="58" t="n"/>
      <c r="Q197" s="59">
        <f>L197-S197-R197-P197</f>
        <v/>
      </c>
      <c r="R197" s="60" t="n"/>
      <c r="S197" s="61" t="n"/>
      <c r="T197" s="55" t="n"/>
      <c r="U197" s="55" t="n"/>
      <c r="V197" s="55" t="n"/>
      <c r="W197" s="55" t="n"/>
      <c r="X197" s="55" t="n"/>
      <c r="Y197" s="55" t="n"/>
      <c r="Z197" s="55" t="n"/>
      <c r="AA197" s="55" t="n"/>
      <c r="AB197" s="55" t="n"/>
      <c r="AC197" s="55" t="n"/>
      <c r="AD197" s="55" t="n"/>
      <c r="AE197" s="55" t="n"/>
      <c r="AF197" s="55" t="n"/>
      <c r="AG197" s="55" t="n"/>
      <c r="AH197" s="55" t="n"/>
      <c r="AI197" s="55" t="n"/>
      <c r="AJ197" s="55" t="n"/>
      <c r="AK197" s="55" t="n"/>
      <c r="AL197" s="55" t="n"/>
      <c r="AM197" s="55" t="n"/>
      <c r="AN197" s="55" t="n"/>
      <c r="AO197" s="55" t="n"/>
      <c r="AP197" s="55" t="n"/>
      <c r="AQ197" s="55" t="n"/>
      <c r="AR197" s="55" t="n"/>
      <c r="AS197" s="55" t="n"/>
      <c r="AT197" s="55" t="n"/>
      <c r="AU197" s="55" t="n"/>
      <c r="AV197" s="55" t="n"/>
      <c r="AW197" s="55" t="n"/>
      <c r="AX197" s="55" t="n"/>
      <c r="AY197" s="55" t="n"/>
      <c r="AZ197" s="55" t="n"/>
      <c r="BA197" s="55" t="n"/>
      <c r="BB197" s="55" t="n"/>
      <c r="BC197" s="55" t="n"/>
    </row>
    <row r="198">
      <c r="A198" s="55" t="n"/>
      <c r="B198" s="483" t="n"/>
      <c r="C198" s="55" t="n"/>
      <c r="D198" s="55" t="n"/>
      <c r="E198" s="55" t="n"/>
      <c r="F198" s="55" t="n"/>
      <c r="G198" s="69" t="n"/>
      <c r="H198" s="69" t="n"/>
      <c r="I198" s="55" t="n"/>
      <c r="J198" s="55" t="n"/>
      <c r="K198" s="55" t="n"/>
      <c r="L198" s="55">
        <f>J198-K198</f>
        <v/>
      </c>
      <c r="M198" s="55" t="n"/>
      <c r="N198" s="55">
        <f>P198+Q198+R198+S198</f>
        <v/>
      </c>
      <c r="O198" s="57">
        <f>Q198+V198+Y198+AB198+AE198+AH198+AK198+AN198+AQ198+AT198+AW198+AZ198+BC198</f>
        <v/>
      </c>
      <c r="P198" s="58" t="n"/>
      <c r="Q198" s="59">
        <f>L198-S198-R198-P198</f>
        <v/>
      </c>
      <c r="R198" s="60" t="n"/>
      <c r="S198" s="61" t="n"/>
      <c r="T198" s="55" t="n"/>
      <c r="U198" s="55" t="n"/>
      <c r="V198" s="55" t="n"/>
      <c r="W198" s="55" t="n"/>
      <c r="X198" s="55" t="n"/>
      <c r="Y198" s="55" t="n"/>
      <c r="Z198" s="55" t="n"/>
      <c r="AA198" s="55" t="n"/>
      <c r="AB198" s="55" t="n"/>
      <c r="AC198" s="55" t="n"/>
      <c r="AD198" s="55" t="n"/>
      <c r="AE198" s="55" t="n"/>
      <c r="AF198" s="55" t="n"/>
      <c r="AG198" s="55" t="n"/>
      <c r="AH198" s="55" t="n"/>
      <c r="AI198" s="55" t="n"/>
      <c r="AJ198" s="55" t="n"/>
      <c r="AK198" s="55" t="n"/>
      <c r="AL198" s="55" t="n"/>
      <c r="AM198" s="55" t="n"/>
      <c r="AN198" s="55" t="n"/>
      <c r="AO198" s="55" t="n"/>
      <c r="AP198" s="55" t="n"/>
      <c r="AQ198" s="55" t="n"/>
      <c r="AR198" s="55" t="n"/>
      <c r="AS198" s="55" t="n"/>
      <c r="AT198" s="55" t="n"/>
      <c r="AU198" s="55" t="n"/>
      <c r="AV198" s="55" t="n"/>
      <c r="AW198" s="55" t="n"/>
      <c r="AX198" s="55" t="n"/>
      <c r="AY198" s="55" t="n"/>
      <c r="AZ198" s="55" t="n"/>
      <c r="BA198" s="55" t="n"/>
      <c r="BB198" s="55" t="n"/>
      <c r="BC198" s="55" t="n"/>
    </row>
    <row r="199">
      <c r="A199" s="55" t="n"/>
      <c r="B199" s="483" t="n"/>
      <c r="C199" s="55" t="n"/>
      <c r="D199" s="55" t="n"/>
      <c r="E199" s="55" t="n"/>
      <c r="F199" s="55" t="n"/>
      <c r="G199" s="69" t="n"/>
      <c r="H199" s="69" t="n"/>
      <c r="I199" s="55" t="n"/>
      <c r="J199" s="55" t="n"/>
      <c r="K199" s="55" t="n"/>
      <c r="L199" s="55">
        <f>J199-K199</f>
        <v/>
      </c>
      <c r="M199" s="55" t="n"/>
      <c r="N199" s="55">
        <f>P199+Q199+R199+S199</f>
        <v/>
      </c>
      <c r="O199" s="57">
        <f>Q199+V199+Y199+AB199+AE199+AH199+AK199+AN199+AQ199+AT199+AW199+AZ199+BC199</f>
        <v/>
      </c>
      <c r="P199" s="58" t="n"/>
      <c r="Q199" s="59">
        <f>L199-S199-R199-P199</f>
        <v/>
      </c>
      <c r="R199" s="60" t="n"/>
      <c r="S199" s="61" t="n"/>
      <c r="T199" s="55" t="n"/>
      <c r="U199" s="55" t="n"/>
      <c r="V199" s="55" t="n"/>
      <c r="W199" s="55" t="n"/>
      <c r="X199" s="55" t="n"/>
      <c r="Y199" s="55" t="n"/>
      <c r="Z199" s="55" t="n"/>
      <c r="AA199" s="55" t="n"/>
      <c r="AB199" s="55" t="n"/>
      <c r="AC199" s="55" t="n"/>
      <c r="AD199" s="55" t="n"/>
      <c r="AE199" s="55" t="n"/>
      <c r="AF199" s="55" t="n"/>
      <c r="AG199" s="55" t="n"/>
      <c r="AH199" s="55" t="n"/>
      <c r="AI199" s="55" t="n"/>
      <c r="AJ199" s="55" t="n"/>
      <c r="AK199" s="55" t="n"/>
      <c r="AL199" s="55" t="n"/>
      <c r="AM199" s="55" t="n"/>
      <c r="AN199" s="55" t="n"/>
      <c r="AO199" s="55" t="n"/>
      <c r="AP199" s="55" t="n"/>
      <c r="AQ199" s="55" t="n"/>
      <c r="AR199" s="55" t="n"/>
      <c r="AS199" s="55" t="n"/>
      <c r="AT199" s="55" t="n"/>
      <c r="AU199" s="55" t="n"/>
      <c r="AV199" s="55" t="n"/>
      <c r="AW199" s="55" t="n"/>
      <c r="AX199" s="55" t="n"/>
      <c r="AY199" s="55" t="n"/>
      <c r="AZ199" s="55" t="n"/>
      <c r="BA199" s="55" t="n"/>
      <c r="BB199" s="55" t="n"/>
      <c r="BC199" s="55" t="n"/>
    </row>
    <row r="200">
      <c r="A200" s="55" t="n"/>
      <c r="B200" s="483" t="n"/>
      <c r="C200" s="55" t="n"/>
      <c r="D200" s="55" t="n"/>
      <c r="E200" s="55" t="n"/>
      <c r="F200" s="55" t="n"/>
      <c r="G200" s="69" t="n"/>
      <c r="H200" s="69" t="n"/>
      <c r="I200" s="55" t="n"/>
      <c r="J200" s="55" t="n"/>
      <c r="K200" s="55" t="n"/>
      <c r="L200" s="55">
        <f>J200-K200</f>
        <v/>
      </c>
      <c r="M200" s="55" t="n"/>
      <c r="N200" s="55">
        <f>P200+Q200+R200+S200</f>
        <v/>
      </c>
      <c r="O200" s="57">
        <f>Q200+V200+Y200+AB200+AE200+AH200+AK200+AN200+AQ200+AT200+AW200+AZ200+BC200</f>
        <v/>
      </c>
      <c r="P200" s="58" t="n"/>
      <c r="Q200" s="59">
        <f>L200-S200-R200-P200</f>
        <v/>
      </c>
      <c r="R200" s="60" t="n"/>
      <c r="S200" s="61" t="n"/>
      <c r="T200" s="55" t="n"/>
      <c r="U200" s="55" t="n"/>
      <c r="V200" s="55" t="n"/>
      <c r="W200" s="55" t="n"/>
      <c r="X200" s="55" t="n"/>
      <c r="Y200" s="55" t="n"/>
      <c r="Z200" s="55" t="n"/>
      <c r="AA200" s="55" t="n"/>
      <c r="AB200" s="55" t="n"/>
      <c r="AC200" s="55" t="n"/>
      <c r="AD200" s="55" t="n"/>
      <c r="AE200" s="55" t="n"/>
      <c r="AF200" s="55" t="n"/>
      <c r="AG200" s="55" t="n"/>
      <c r="AH200" s="55" t="n"/>
      <c r="AI200" s="55" t="n"/>
      <c r="AJ200" s="55" t="n"/>
      <c r="AK200" s="55" t="n"/>
      <c r="AL200" s="55" t="n"/>
      <c r="AM200" s="55" t="n"/>
      <c r="AN200" s="55" t="n"/>
      <c r="AO200" s="55" t="n"/>
      <c r="AP200" s="55" t="n"/>
      <c r="AQ200" s="55" t="n"/>
      <c r="AR200" s="55" t="n"/>
      <c r="AS200" s="55" t="n"/>
      <c r="AT200" s="55" t="n"/>
      <c r="AU200" s="55" t="n"/>
      <c r="AV200" s="55" t="n"/>
      <c r="AW200" s="55" t="n"/>
      <c r="AX200" s="55" t="n"/>
      <c r="AY200" s="55" t="n"/>
      <c r="AZ200" s="55" t="n"/>
      <c r="BA200" s="55" t="n"/>
      <c r="BB200" s="55" t="n"/>
      <c r="BC200" s="55" t="n"/>
    </row>
    <row r="201">
      <c r="A201" s="55" t="n"/>
      <c r="B201" s="483" t="n"/>
      <c r="C201" s="55" t="n"/>
      <c r="D201" s="55" t="n"/>
      <c r="E201" s="55" t="n"/>
      <c r="F201" s="55" t="n"/>
      <c r="G201" s="69" t="n"/>
      <c r="H201" s="69" t="n"/>
      <c r="I201" s="55" t="n"/>
      <c r="J201" s="55" t="n"/>
      <c r="K201" s="55" t="n"/>
      <c r="L201" s="55">
        <f>J201-K201</f>
        <v/>
      </c>
      <c r="M201" s="55" t="n"/>
      <c r="N201" s="55">
        <f>P201+Q201+R201+S201</f>
        <v/>
      </c>
      <c r="O201" s="57">
        <f>Q201+V201+Y201+AB201+AE201+AH201+AK201+AN201+AQ201+AT201+AW201+AZ201+BC201</f>
        <v/>
      </c>
      <c r="P201" s="58" t="n"/>
      <c r="Q201" s="59">
        <f>L201-S201-R201-P201</f>
        <v/>
      </c>
      <c r="R201" s="60" t="n"/>
      <c r="S201" s="61" t="n"/>
      <c r="T201" s="55" t="n"/>
      <c r="U201" s="55" t="n"/>
      <c r="V201" s="55" t="n"/>
      <c r="W201" s="55" t="n"/>
      <c r="X201" s="55" t="n"/>
      <c r="Y201" s="55" t="n"/>
      <c r="Z201" s="55" t="n"/>
      <c r="AA201" s="55" t="n"/>
      <c r="AB201" s="55" t="n"/>
      <c r="AC201" s="55" t="n"/>
      <c r="AD201" s="55" t="n"/>
      <c r="AE201" s="55" t="n"/>
      <c r="AF201" s="55" t="n"/>
      <c r="AG201" s="55" t="n"/>
      <c r="AH201" s="55" t="n"/>
      <c r="AI201" s="55" t="n"/>
      <c r="AJ201" s="55" t="n"/>
      <c r="AK201" s="55" t="n"/>
      <c r="AL201" s="55" t="n"/>
      <c r="AM201" s="55" t="n"/>
      <c r="AN201" s="55" t="n"/>
      <c r="AO201" s="55" t="n"/>
      <c r="AP201" s="55" t="n"/>
      <c r="AQ201" s="55" t="n"/>
      <c r="AR201" s="55" t="n"/>
      <c r="AS201" s="55" t="n"/>
      <c r="AT201" s="55" t="n"/>
      <c r="AU201" s="55" t="n"/>
      <c r="AV201" s="55" t="n"/>
      <c r="AW201" s="55" t="n"/>
      <c r="AX201" s="55" t="n"/>
      <c r="AY201" s="55" t="n"/>
      <c r="AZ201" s="55" t="n"/>
      <c r="BA201" s="55" t="n"/>
      <c r="BB201" s="55" t="n"/>
      <c r="BC201" s="55" t="n"/>
    </row>
    <row r="202">
      <c r="A202" s="55" t="n"/>
      <c r="B202" s="483" t="n"/>
      <c r="C202" s="55" t="n"/>
      <c r="D202" s="55" t="n"/>
      <c r="E202" s="55" t="n"/>
      <c r="F202" s="55" t="n"/>
      <c r="G202" s="69" t="n"/>
      <c r="H202" s="69" t="n"/>
      <c r="I202" s="55" t="n"/>
      <c r="J202" s="55" t="n"/>
      <c r="K202" s="55" t="n"/>
      <c r="L202" s="55">
        <f>J202-K202</f>
        <v/>
      </c>
      <c r="M202" s="55" t="n"/>
      <c r="N202" s="55">
        <f>P202+Q202+R202+S202</f>
        <v/>
      </c>
      <c r="O202" s="57">
        <f>Q202+V202+Y202+AB202+AE202+AH202+AK202+AN202+AQ202+AT202+AW202+AZ202+BC202</f>
        <v/>
      </c>
      <c r="P202" s="58" t="n"/>
      <c r="Q202" s="59">
        <f>L202-S202-R202-P202</f>
        <v/>
      </c>
      <c r="R202" s="60" t="n"/>
      <c r="S202" s="61" t="n"/>
      <c r="T202" s="55" t="n"/>
      <c r="U202" s="55" t="n"/>
      <c r="V202" s="55" t="n"/>
      <c r="W202" s="55" t="n"/>
      <c r="X202" s="55" t="n"/>
      <c r="Y202" s="55" t="n"/>
      <c r="Z202" s="55" t="n"/>
      <c r="AA202" s="55" t="n"/>
      <c r="AB202" s="55" t="n"/>
      <c r="AC202" s="55" t="n"/>
      <c r="AD202" s="55" t="n"/>
      <c r="AE202" s="55" t="n"/>
      <c r="AF202" s="55" t="n"/>
      <c r="AG202" s="55" t="n"/>
      <c r="AH202" s="55" t="n"/>
      <c r="AI202" s="55" t="n"/>
      <c r="AJ202" s="55" t="n"/>
      <c r="AK202" s="55" t="n"/>
      <c r="AL202" s="55" t="n"/>
      <c r="AM202" s="55" t="n"/>
      <c r="AN202" s="55" t="n"/>
      <c r="AO202" s="55" t="n"/>
      <c r="AP202" s="55" t="n"/>
      <c r="AQ202" s="55" t="n"/>
      <c r="AR202" s="55" t="n"/>
      <c r="AS202" s="55" t="n"/>
      <c r="AT202" s="55" t="n"/>
      <c r="AU202" s="55" t="n"/>
      <c r="AV202" s="55" t="n"/>
      <c r="AW202" s="55" t="n"/>
      <c r="AX202" s="55" t="n"/>
      <c r="AY202" s="55" t="n"/>
      <c r="AZ202" s="55" t="n"/>
      <c r="BA202" s="55" t="n"/>
      <c r="BB202" s="55" t="n"/>
      <c r="BC202" s="55" t="n"/>
    </row>
    <row r="203">
      <c r="A203" s="55" t="n"/>
      <c r="B203" s="483" t="n"/>
      <c r="C203" s="55" t="n"/>
      <c r="D203" s="55" t="n"/>
      <c r="E203" s="55" t="n"/>
      <c r="F203" s="55" t="n"/>
      <c r="G203" s="69" t="n"/>
      <c r="H203" s="69" t="n"/>
      <c r="I203" s="55" t="n"/>
      <c r="J203" s="55" t="n"/>
      <c r="K203" s="55" t="n"/>
      <c r="L203" s="55">
        <f>J203-K203</f>
        <v/>
      </c>
      <c r="M203" s="55" t="n"/>
      <c r="N203" s="55">
        <f>P203+Q203+R203+S203</f>
        <v/>
      </c>
      <c r="O203" s="57">
        <f>Q203+V203+Y203+AB203+AE203+AH203+AK203+AN203+AQ203+AT203+AW203+AZ203+BC203</f>
        <v/>
      </c>
      <c r="P203" s="58" t="n"/>
      <c r="Q203" s="59">
        <f>L203-S203-R203-P203</f>
        <v/>
      </c>
      <c r="R203" s="60" t="n"/>
      <c r="S203" s="61" t="n"/>
      <c r="T203" s="55" t="n"/>
      <c r="U203" s="55" t="n"/>
      <c r="V203" s="55" t="n"/>
      <c r="W203" s="55" t="n"/>
      <c r="X203" s="55" t="n"/>
      <c r="Y203" s="55" t="n"/>
      <c r="Z203" s="55" t="n"/>
      <c r="AA203" s="55" t="n"/>
      <c r="AB203" s="55" t="n"/>
      <c r="AC203" s="55" t="n"/>
      <c r="AD203" s="55" t="n"/>
      <c r="AE203" s="55" t="n"/>
      <c r="AF203" s="55" t="n"/>
      <c r="AG203" s="55" t="n"/>
      <c r="AH203" s="55" t="n"/>
      <c r="AI203" s="55" t="n"/>
      <c r="AJ203" s="55" t="n"/>
      <c r="AK203" s="55" t="n"/>
      <c r="AL203" s="55" t="n"/>
      <c r="AM203" s="55" t="n"/>
      <c r="AN203" s="55" t="n"/>
      <c r="AO203" s="55" t="n"/>
      <c r="AP203" s="55" t="n"/>
      <c r="AQ203" s="55" t="n"/>
      <c r="AR203" s="55" t="n"/>
      <c r="AS203" s="55" t="n"/>
      <c r="AT203" s="55" t="n"/>
      <c r="AU203" s="55" t="n"/>
      <c r="AV203" s="55" t="n"/>
      <c r="AW203" s="55" t="n"/>
      <c r="AX203" s="55" t="n"/>
      <c r="AY203" s="55" t="n"/>
      <c r="AZ203" s="55" t="n"/>
      <c r="BA203" s="55" t="n"/>
      <c r="BB203" s="55" t="n"/>
      <c r="BC203" s="55" t="n"/>
    </row>
    <row r="204">
      <c r="A204" s="55" t="n"/>
      <c r="B204" s="483" t="n"/>
      <c r="C204" s="55" t="n"/>
      <c r="D204" s="55" t="n"/>
      <c r="E204" s="55" t="n"/>
      <c r="F204" s="55" t="n"/>
      <c r="G204" s="69" t="n"/>
      <c r="H204" s="69" t="n"/>
      <c r="I204" s="55" t="n"/>
      <c r="J204" s="55" t="n"/>
      <c r="K204" s="55" t="n"/>
      <c r="L204" s="55">
        <f>J204-K204</f>
        <v/>
      </c>
      <c r="M204" s="55" t="n"/>
      <c r="N204" s="55">
        <f>P204+Q204+R204+S204</f>
        <v/>
      </c>
      <c r="O204" s="57">
        <f>Q204+V204+Y204+AB204+AE204+AH204+AK204+AN204+AQ204+AT204+AW204+AZ204+BC204</f>
        <v/>
      </c>
      <c r="P204" s="58" t="n"/>
      <c r="Q204" s="59">
        <f>L204-S204-R204-P204</f>
        <v/>
      </c>
      <c r="R204" s="60" t="n"/>
      <c r="S204" s="61" t="n"/>
      <c r="T204" s="55" t="n"/>
      <c r="U204" s="55" t="n"/>
      <c r="V204" s="55" t="n"/>
      <c r="W204" s="55" t="n"/>
      <c r="X204" s="55" t="n"/>
      <c r="Y204" s="55" t="n"/>
      <c r="Z204" s="55" t="n"/>
      <c r="AA204" s="55" t="n"/>
      <c r="AB204" s="55" t="n"/>
      <c r="AC204" s="55" t="n"/>
      <c r="AD204" s="55" t="n"/>
      <c r="AE204" s="55" t="n"/>
      <c r="AF204" s="55" t="n"/>
      <c r="AG204" s="55" t="n"/>
      <c r="AH204" s="55" t="n"/>
      <c r="AI204" s="55" t="n"/>
      <c r="AJ204" s="55" t="n"/>
      <c r="AK204" s="55" t="n"/>
      <c r="AL204" s="55" t="n"/>
      <c r="AM204" s="55" t="n"/>
      <c r="AN204" s="55" t="n"/>
      <c r="AO204" s="55" t="n"/>
      <c r="AP204" s="55" t="n"/>
      <c r="AQ204" s="55" t="n"/>
      <c r="AR204" s="55" t="n"/>
      <c r="AS204" s="55" t="n"/>
      <c r="AT204" s="55" t="n"/>
      <c r="AU204" s="55" t="n"/>
      <c r="AV204" s="55" t="n"/>
      <c r="AW204" s="55" t="n"/>
      <c r="AX204" s="55" t="n"/>
      <c r="AY204" s="55" t="n"/>
      <c r="AZ204" s="55" t="n"/>
      <c r="BA204" s="55" t="n"/>
      <c r="BB204" s="55" t="n"/>
      <c r="BC204" s="55" t="n"/>
    </row>
    <row r="205">
      <c r="A205" s="55" t="n"/>
      <c r="B205" s="483" t="n"/>
      <c r="C205" s="55" t="n"/>
      <c r="D205" s="55" t="n"/>
      <c r="E205" s="55" t="n"/>
      <c r="F205" s="55" t="n"/>
      <c r="G205" s="69" t="n"/>
      <c r="H205" s="69" t="n"/>
      <c r="I205" s="55" t="n"/>
      <c r="J205" s="55" t="n"/>
      <c r="K205" s="55" t="n"/>
      <c r="L205" s="55">
        <f>J205-K205</f>
        <v/>
      </c>
      <c r="M205" s="55" t="n"/>
      <c r="N205" s="55">
        <f>P205+Q205+R205+S205</f>
        <v/>
      </c>
      <c r="O205" s="57">
        <f>Q205+V205+Y205+AB205+AE205+AH205+AK205+AN205+AQ205+AT205+AW205+AZ205+BC205</f>
        <v/>
      </c>
      <c r="P205" s="58" t="n"/>
      <c r="Q205" s="59">
        <f>L205-S205-R205-P205</f>
        <v/>
      </c>
      <c r="R205" s="60" t="n"/>
      <c r="S205" s="61" t="n"/>
      <c r="T205" s="55" t="n"/>
      <c r="U205" s="55" t="n"/>
      <c r="V205" s="55" t="n"/>
      <c r="W205" s="55" t="n"/>
      <c r="X205" s="55" t="n"/>
      <c r="Y205" s="55" t="n"/>
      <c r="Z205" s="55" t="n"/>
      <c r="AA205" s="55" t="n"/>
      <c r="AB205" s="55" t="n"/>
      <c r="AC205" s="55" t="n"/>
      <c r="AD205" s="55" t="n"/>
      <c r="AE205" s="55" t="n"/>
      <c r="AF205" s="55" t="n"/>
      <c r="AG205" s="55" t="n"/>
      <c r="AH205" s="55" t="n"/>
      <c r="AI205" s="55" t="n"/>
      <c r="AJ205" s="55" t="n"/>
      <c r="AK205" s="55" t="n"/>
      <c r="AL205" s="55" t="n"/>
      <c r="AM205" s="55" t="n"/>
      <c r="AN205" s="55" t="n"/>
      <c r="AO205" s="55" t="n"/>
      <c r="AP205" s="55" t="n"/>
      <c r="AQ205" s="55" t="n"/>
      <c r="AR205" s="55" t="n"/>
      <c r="AS205" s="55" t="n"/>
      <c r="AT205" s="55" t="n"/>
      <c r="AU205" s="55" t="n"/>
      <c r="AV205" s="55" t="n"/>
      <c r="AW205" s="55" t="n"/>
      <c r="AX205" s="55" t="n"/>
      <c r="AY205" s="55" t="n"/>
      <c r="AZ205" s="55" t="n"/>
      <c r="BA205" s="55" t="n"/>
      <c r="BB205" s="55" t="n"/>
      <c r="BC205" s="55" t="n"/>
    </row>
    <row r="206">
      <c r="A206" s="55" t="n"/>
      <c r="B206" s="483" t="n"/>
      <c r="C206" s="55" t="n"/>
      <c r="D206" s="55" t="n"/>
      <c r="E206" s="55" t="n"/>
      <c r="F206" s="55" t="n"/>
      <c r="G206" s="69" t="n"/>
      <c r="H206" s="69" t="n"/>
      <c r="I206" s="55" t="n"/>
      <c r="J206" s="55" t="n"/>
      <c r="K206" s="55" t="n"/>
      <c r="L206" s="55">
        <f>J206-K206</f>
        <v/>
      </c>
      <c r="M206" s="55" t="n"/>
      <c r="N206" s="55">
        <f>P206+Q206+R206+S206</f>
        <v/>
      </c>
      <c r="O206" s="57">
        <f>Q206+V206+Y206+AB206+AE206+AH206+AK206+AN206+AQ206+AT206+AW206+AZ206+BC206</f>
        <v/>
      </c>
      <c r="P206" s="58" t="n"/>
      <c r="Q206" s="59">
        <f>L206-S206-R206-P206</f>
        <v/>
      </c>
      <c r="R206" s="60" t="n"/>
      <c r="S206" s="61" t="n"/>
      <c r="T206" s="55" t="n"/>
      <c r="U206" s="55" t="n"/>
      <c r="V206" s="55" t="n"/>
      <c r="W206" s="55" t="n"/>
      <c r="X206" s="55" t="n"/>
      <c r="Y206" s="55" t="n"/>
      <c r="Z206" s="55" t="n"/>
      <c r="AA206" s="55" t="n"/>
      <c r="AB206" s="55" t="n"/>
      <c r="AC206" s="55" t="n"/>
      <c r="AD206" s="55" t="n"/>
      <c r="AE206" s="55" t="n"/>
      <c r="AF206" s="55" t="n"/>
      <c r="AG206" s="55" t="n"/>
      <c r="AH206" s="55" t="n"/>
      <c r="AI206" s="55" t="n"/>
      <c r="AJ206" s="55" t="n"/>
      <c r="AK206" s="55" t="n"/>
      <c r="AL206" s="55" t="n"/>
      <c r="AM206" s="55" t="n"/>
      <c r="AN206" s="55" t="n"/>
      <c r="AO206" s="55" t="n"/>
      <c r="AP206" s="55" t="n"/>
      <c r="AQ206" s="55" t="n"/>
      <c r="AR206" s="55" t="n"/>
      <c r="AS206" s="55" t="n"/>
      <c r="AT206" s="55" t="n"/>
      <c r="AU206" s="55" t="n"/>
      <c r="AV206" s="55" t="n"/>
      <c r="AW206" s="55" t="n"/>
      <c r="AX206" s="55" t="n"/>
      <c r="AY206" s="55" t="n"/>
      <c r="AZ206" s="55" t="n"/>
      <c r="BA206" s="55" t="n"/>
      <c r="BB206" s="55" t="n"/>
      <c r="BC206" s="55" t="n"/>
    </row>
    <row r="207">
      <c r="A207" s="55" t="n"/>
      <c r="B207" s="483" t="n"/>
      <c r="C207" s="55" t="n"/>
      <c r="D207" s="55" t="n"/>
      <c r="E207" s="55" t="n"/>
      <c r="F207" s="55" t="n"/>
      <c r="G207" s="69" t="n"/>
      <c r="H207" s="69" t="n"/>
      <c r="I207" s="55" t="n"/>
      <c r="J207" s="55" t="n"/>
      <c r="K207" s="55" t="n"/>
      <c r="L207" s="55">
        <f>J207-K207</f>
        <v/>
      </c>
      <c r="M207" s="55" t="n"/>
      <c r="N207" s="55">
        <f>P207+Q207+R207+S207</f>
        <v/>
      </c>
      <c r="O207" s="57">
        <f>Q207+V207+Y207+AB207+AE207+AH207+AK207+AN207+AQ207+AT207+AW207+AZ207+BC207</f>
        <v/>
      </c>
      <c r="P207" s="58" t="n"/>
      <c r="Q207" s="59">
        <f>L207-S207-R207-P207</f>
        <v/>
      </c>
      <c r="R207" s="60" t="n"/>
      <c r="S207" s="61" t="n"/>
      <c r="T207" s="55" t="n"/>
      <c r="U207" s="55" t="n"/>
      <c r="V207" s="55" t="n"/>
      <c r="W207" s="55" t="n"/>
      <c r="X207" s="55" t="n"/>
      <c r="Y207" s="55" t="n"/>
      <c r="Z207" s="55" t="n"/>
      <c r="AA207" s="55" t="n"/>
      <c r="AB207" s="55" t="n"/>
      <c r="AC207" s="55" t="n"/>
      <c r="AD207" s="55" t="n"/>
      <c r="AE207" s="55" t="n"/>
      <c r="AF207" s="55" t="n"/>
      <c r="AG207" s="55" t="n"/>
      <c r="AH207" s="55" t="n"/>
      <c r="AI207" s="55" t="n"/>
      <c r="AJ207" s="55" t="n"/>
      <c r="AK207" s="55" t="n"/>
      <c r="AL207" s="55" t="n"/>
      <c r="AM207" s="55" t="n"/>
      <c r="AN207" s="55" t="n"/>
      <c r="AO207" s="55" t="n"/>
      <c r="AP207" s="55" t="n"/>
      <c r="AQ207" s="55" t="n"/>
      <c r="AR207" s="55" t="n"/>
      <c r="AS207" s="55" t="n"/>
      <c r="AT207" s="55" t="n"/>
      <c r="AU207" s="55" t="n"/>
      <c r="AV207" s="55" t="n"/>
      <c r="AW207" s="55" t="n"/>
      <c r="AX207" s="55" t="n"/>
      <c r="AY207" s="55" t="n"/>
      <c r="AZ207" s="55" t="n"/>
      <c r="BA207" s="55" t="n"/>
      <c r="BB207" s="55" t="n"/>
      <c r="BC207" s="55" t="n"/>
    </row>
    <row r="208">
      <c r="A208" s="55" t="n"/>
      <c r="B208" s="483" t="n"/>
      <c r="C208" s="55" t="n"/>
      <c r="D208" s="55" t="n"/>
      <c r="E208" s="55" t="n"/>
      <c r="F208" s="55" t="n"/>
      <c r="G208" s="69" t="n"/>
      <c r="H208" s="69" t="n"/>
      <c r="I208" s="55" t="n"/>
      <c r="J208" s="55" t="n"/>
      <c r="K208" s="55" t="n"/>
      <c r="L208" s="55">
        <f>J208-K208</f>
        <v/>
      </c>
      <c r="M208" s="55" t="n"/>
      <c r="N208" s="55">
        <f>P208+Q208+R208+S208</f>
        <v/>
      </c>
      <c r="O208" s="57">
        <f>Q208+V208+Y208+AB208+AE208+AH208+AK208+AN208+AQ208+AT208+AW208+AZ208+BC208</f>
        <v/>
      </c>
      <c r="P208" s="58" t="n"/>
      <c r="Q208" s="59">
        <f>L208-S208-R208-P208</f>
        <v/>
      </c>
      <c r="R208" s="60" t="n"/>
      <c r="S208" s="61" t="n"/>
      <c r="T208" s="55" t="n"/>
      <c r="U208" s="55" t="n"/>
      <c r="V208" s="55" t="n"/>
      <c r="W208" s="55" t="n"/>
      <c r="X208" s="55" t="n"/>
      <c r="Y208" s="55" t="n"/>
      <c r="Z208" s="55" t="n"/>
      <c r="AA208" s="55" t="n"/>
      <c r="AB208" s="55" t="n"/>
      <c r="AC208" s="55" t="n"/>
      <c r="AD208" s="55" t="n"/>
      <c r="AE208" s="55" t="n"/>
      <c r="AF208" s="55" t="n"/>
      <c r="AG208" s="55" t="n"/>
      <c r="AH208" s="55" t="n"/>
      <c r="AI208" s="55" t="n"/>
      <c r="AJ208" s="55" t="n"/>
      <c r="AK208" s="55" t="n"/>
      <c r="AL208" s="55" t="n"/>
      <c r="AM208" s="55" t="n"/>
      <c r="AN208" s="55" t="n"/>
      <c r="AO208" s="55" t="n"/>
      <c r="AP208" s="55" t="n"/>
      <c r="AQ208" s="55" t="n"/>
      <c r="AR208" s="55" t="n"/>
      <c r="AS208" s="55" t="n"/>
      <c r="AT208" s="55" t="n"/>
      <c r="AU208" s="55" t="n"/>
      <c r="AV208" s="55" t="n"/>
      <c r="AW208" s="55" t="n"/>
      <c r="AX208" s="55" t="n"/>
      <c r="AY208" s="55" t="n"/>
      <c r="AZ208" s="55" t="n"/>
      <c r="BA208" s="55" t="n"/>
      <c r="BB208" s="55" t="n"/>
      <c r="BC208" s="55" t="n"/>
    </row>
    <row r="209">
      <c r="A209" s="55" t="n"/>
      <c r="B209" s="483" t="n"/>
      <c r="C209" s="55" t="n"/>
      <c r="D209" s="55" t="n"/>
      <c r="E209" s="55" t="n"/>
      <c r="F209" s="55" t="n"/>
      <c r="G209" s="69" t="n"/>
      <c r="H209" s="69" t="n"/>
      <c r="I209" s="55" t="n"/>
      <c r="J209" s="55" t="n"/>
      <c r="K209" s="55" t="n"/>
      <c r="L209" s="55">
        <f>J209-K209</f>
        <v/>
      </c>
      <c r="M209" s="55" t="n"/>
      <c r="N209" s="55">
        <f>P209+Q209+R209+S209</f>
        <v/>
      </c>
      <c r="O209" s="57">
        <f>Q209+V209+Y209+AB209+AE209+AH209+AK209+AN209+AQ209+AT209+AW209+AZ209+BC209</f>
        <v/>
      </c>
      <c r="P209" s="58" t="n"/>
      <c r="Q209" s="59">
        <f>L209-S209-R209-P209</f>
        <v/>
      </c>
      <c r="R209" s="60" t="n"/>
      <c r="S209" s="61" t="n"/>
      <c r="T209" s="55" t="n"/>
      <c r="U209" s="55" t="n"/>
      <c r="V209" s="55" t="n"/>
      <c r="W209" s="55" t="n"/>
      <c r="X209" s="55" t="n"/>
      <c r="Y209" s="55" t="n"/>
      <c r="Z209" s="55" t="n"/>
      <c r="AA209" s="55" t="n"/>
      <c r="AB209" s="55" t="n"/>
      <c r="AC209" s="55" t="n"/>
      <c r="AD209" s="55" t="n"/>
      <c r="AE209" s="55" t="n"/>
      <c r="AF209" s="55" t="n"/>
      <c r="AG209" s="55" t="n"/>
      <c r="AH209" s="55" t="n"/>
      <c r="AI209" s="55" t="n"/>
      <c r="AJ209" s="55" t="n"/>
      <c r="AK209" s="55" t="n"/>
      <c r="AL209" s="55" t="n"/>
      <c r="AM209" s="55" t="n"/>
      <c r="AN209" s="55" t="n"/>
      <c r="AO209" s="55" t="n"/>
      <c r="AP209" s="55" t="n"/>
      <c r="AQ209" s="55" t="n"/>
      <c r="AR209" s="55" t="n"/>
      <c r="AS209" s="55" t="n"/>
      <c r="AT209" s="55" t="n"/>
      <c r="AU209" s="55" t="n"/>
      <c r="AV209" s="55" t="n"/>
      <c r="AW209" s="55" t="n"/>
      <c r="AX209" s="55" t="n"/>
      <c r="AY209" s="55" t="n"/>
      <c r="AZ209" s="55" t="n"/>
      <c r="BA209" s="55" t="n"/>
      <c r="BB209" s="55" t="n"/>
      <c r="BC209" s="55" t="n"/>
    </row>
    <row r="210">
      <c r="A210" s="55" t="n"/>
      <c r="B210" s="483" t="n"/>
      <c r="C210" s="55" t="n"/>
      <c r="D210" s="55" t="n"/>
      <c r="E210" s="55" t="n"/>
      <c r="F210" s="55" t="n"/>
      <c r="G210" s="69" t="n"/>
      <c r="H210" s="69" t="n"/>
      <c r="I210" s="55" t="n"/>
      <c r="J210" s="55" t="n"/>
      <c r="K210" s="55" t="n"/>
      <c r="L210" s="55">
        <f>J210-K210</f>
        <v/>
      </c>
      <c r="M210" s="55" t="n"/>
      <c r="N210" s="55">
        <f>P210+Q210+R210+S210</f>
        <v/>
      </c>
      <c r="O210" s="57">
        <f>Q210+V210+Y210+AB210+AE210+AH210+AK210+AN210+AQ210+AT210+AW210+AZ210+BC210</f>
        <v/>
      </c>
      <c r="P210" s="58" t="n"/>
      <c r="Q210" s="59">
        <f>L210-S210-R210-P210</f>
        <v/>
      </c>
      <c r="R210" s="60" t="n"/>
      <c r="S210" s="61" t="n"/>
      <c r="T210" s="55" t="n"/>
      <c r="U210" s="55" t="n"/>
      <c r="V210" s="55" t="n"/>
      <c r="W210" s="55" t="n"/>
      <c r="X210" s="55" t="n"/>
      <c r="Y210" s="55" t="n"/>
      <c r="Z210" s="55" t="n"/>
      <c r="AA210" s="55" t="n"/>
      <c r="AB210" s="55" t="n"/>
      <c r="AC210" s="55" t="n"/>
      <c r="AD210" s="55" t="n"/>
      <c r="AE210" s="55" t="n"/>
      <c r="AF210" s="55" t="n"/>
      <c r="AG210" s="55" t="n"/>
      <c r="AH210" s="55" t="n"/>
      <c r="AI210" s="55" t="n"/>
      <c r="AJ210" s="55" t="n"/>
      <c r="AK210" s="55" t="n"/>
      <c r="AL210" s="55" t="n"/>
      <c r="AM210" s="55" t="n"/>
      <c r="AN210" s="55" t="n"/>
      <c r="AO210" s="55" t="n"/>
      <c r="AP210" s="55" t="n"/>
      <c r="AQ210" s="55" t="n"/>
      <c r="AR210" s="55" t="n"/>
      <c r="AS210" s="55" t="n"/>
      <c r="AT210" s="55" t="n"/>
      <c r="AU210" s="55" t="n"/>
      <c r="AV210" s="55" t="n"/>
      <c r="AW210" s="55" t="n"/>
      <c r="AX210" s="55" t="n"/>
      <c r="AY210" s="55" t="n"/>
      <c r="AZ210" s="55" t="n"/>
      <c r="BA210" s="55" t="n"/>
      <c r="BB210" s="55" t="n"/>
      <c r="BC210" s="55" t="n"/>
    </row>
    <row r="211">
      <c r="A211" s="55" t="n"/>
      <c r="B211" s="483" t="n"/>
      <c r="C211" s="55" t="n"/>
      <c r="D211" s="55" t="n"/>
      <c r="E211" s="55" t="n"/>
      <c r="F211" s="55" t="n"/>
      <c r="G211" s="69" t="n"/>
      <c r="H211" s="69" t="n"/>
      <c r="I211" s="55" t="n"/>
      <c r="J211" s="55" t="n"/>
      <c r="K211" s="55" t="n"/>
      <c r="L211" s="55">
        <f>J211-K211</f>
        <v/>
      </c>
      <c r="M211" s="55" t="n"/>
      <c r="N211" s="55">
        <f>P211+Q211+R211+S211</f>
        <v/>
      </c>
      <c r="O211" s="57">
        <f>Q211+V211+Y211+AB211+AE211+AH211+AK211+AN211+AQ211+AT211+AW211+AZ211+BC211</f>
        <v/>
      </c>
      <c r="P211" s="58" t="n"/>
      <c r="Q211" s="59">
        <f>L211-S211-R211-P211</f>
        <v/>
      </c>
      <c r="R211" s="60" t="n"/>
      <c r="S211" s="61" t="n"/>
      <c r="T211" s="55" t="n"/>
      <c r="U211" s="55" t="n"/>
      <c r="V211" s="55" t="n"/>
      <c r="W211" s="55" t="n"/>
      <c r="X211" s="55" t="n"/>
      <c r="Y211" s="55" t="n"/>
      <c r="Z211" s="55" t="n"/>
      <c r="AA211" s="55" t="n"/>
      <c r="AB211" s="55" t="n"/>
      <c r="AC211" s="55" t="n"/>
      <c r="AD211" s="55" t="n"/>
      <c r="AE211" s="55" t="n"/>
      <c r="AF211" s="55" t="n"/>
      <c r="AG211" s="55" t="n"/>
      <c r="AH211" s="55" t="n"/>
      <c r="AI211" s="55" t="n"/>
      <c r="AJ211" s="55" t="n"/>
      <c r="AK211" s="55" t="n"/>
      <c r="AL211" s="55" t="n"/>
      <c r="AM211" s="55" t="n"/>
      <c r="AN211" s="55" t="n"/>
      <c r="AO211" s="55" t="n"/>
      <c r="AP211" s="55" t="n"/>
      <c r="AQ211" s="55" t="n"/>
      <c r="AR211" s="55" t="n"/>
      <c r="AS211" s="55" t="n"/>
      <c r="AT211" s="55" t="n"/>
      <c r="AU211" s="55" t="n"/>
      <c r="AV211" s="55" t="n"/>
      <c r="AW211" s="55" t="n"/>
      <c r="AX211" s="55" t="n"/>
      <c r="AY211" s="55" t="n"/>
      <c r="AZ211" s="55" t="n"/>
      <c r="BA211" s="55" t="n"/>
      <c r="BB211" s="55" t="n"/>
      <c r="BC211" s="55" t="n"/>
    </row>
    <row r="212">
      <c r="A212" s="55" t="n"/>
      <c r="B212" s="483" t="n"/>
      <c r="C212" s="55" t="n"/>
      <c r="D212" s="55" t="n"/>
      <c r="E212" s="55" t="n"/>
      <c r="F212" s="55" t="n"/>
      <c r="G212" s="69" t="n"/>
      <c r="H212" s="69" t="n"/>
      <c r="I212" s="55" t="n"/>
      <c r="J212" s="55" t="n"/>
      <c r="K212" s="55" t="n"/>
      <c r="L212" s="55">
        <f>J212-K212</f>
        <v/>
      </c>
      <c r="M212" s="55" t="n"/>
      <c r="N212" s="55">
        <f>P212+Q212+R212+S212</f>
        <v/>
      </c>
      <c r="O212" s="57">
        <f>Q212+V212+Y212+AB212+AE212+AH212+AK212+AN212+AQ212+AT212+AW212+AZ212+BC212</f>
        <v/>
      </c>
      <c r="P212" s="58" t="n"/>
      <c r="Q212" s="59">
        <f>L212-S212-R212-P212</f>
        <v/>
      </c>
      <c r="R212" s="60" t="n"/>
      <c r="S212" s="61" t="n"/>
      <c r="T212" s="55" t="n"/>
      <c r="U212" s="55" t="n"/>
      <c r="V212" s="55" t="n"/>
      <c r="W212" s="55" t="n"/>
      <c r="X212" s="55" t="n"/>
      <c r="Y212" s="55" t="n"/>
      <c r="Z212" s="55" t="n"/>
      <c r="AA212" s="55" t="n"/>
      <c r="AB212" s="55" t="n"/>
      <c r="AC212" s="55" t="n"/>
      <c r="AD212" s="55" t="n"/>
      <c r="AE212" s="55" t="n"/>
      <c r="AF212" s="55" t="n"/>
      <c r="AG212" s="55" t="n"/>
      <c r="AH212" s="55" t="n"/>
      <c r="AI212" s="55" t="n"/>
      <c r="AJ212" s="55" t="n"/>
      <c r="AK212" s="55" t="n"/>
      <c r="AL212" s="55" t="n"/>
      <c r="AM212" s="55" t="n"/>
      <c r="AN212" s="55" t="n"/>
      <c r="AO212" s="55" t="n"/>
      <c r="AP212" s="55" t="n"/>
      <c r="AQ212" s="55" t="n"/>
      <c r="AR212" s="55" t="n"/>
      <c r="AS212" s="55" t="n"/>
      <c r="AT212" s="55" t="n"/>
      <c r="AU212" s="55" t="n"/>
      <c r="AV212" s="55" t="n"/>
      <c r="AW212" s="55" t="n"/>
      <c r="AX212" s="55" t="n"/>
      <c r="AY212" s="55" t="n"/>
      <c r="AZ212" s="55" t="n"/>
      <c r="BA212" s="55" t="n"/>
      <c r="BB212" s="55" t="n"/>
      <c r="BC212" s="55" t="n"/>
    </row>
    <row r="213">
      <c r="A213" s="55" t="n"/>
      <c r="B213" s="483" t="n"/>
      <c r="C213" s="55" t="n"/>
      <c r="D213" s="55" t="n"/>
      <c r="E213" s="55" t="n"/>
      <c r="F213" s="55" t="n"/>
      <c r="G213" s="69" t="n"/>
      <c r="H213" s="69" t="n"/>
      <c r="I213" s="55" t="n"/>
      <c r="J213" s="55" t="n"/>
      <c r="K213" s="55" t="n"/>
      <c r="L213" s="55">
        <f>J213-K213</f>
        <v/>
      </c>
      <c r="M213" s="55" t="n"/>
      <c r="N213" s="55">
        <f>P213+Q213+R213+S213</f>
        <v/>
      </c>
      <c r="O213" s="57">
        <f>Q213+V213+Y213+AB213+AE213+AH213+AK213+AN213+AQ213+AT213+AW213+AZ213+BC213</f>
        <v/>
      </c>
      <c r="P213" s="58" t="n"/>
      <c r="Q213" s="59">
        <f>L213-S213-R213-P213</f>
        <v/>
      </c>
      <c r="R213" s="60" t="n"/>
      <c r="S213" s="61" t="n"/>
      <c r="T213" s="55" t="n"/>
      <c r="U213" s="55" t="n"/>
      <c r="V213" s="55" t="n"/>
      <c r="W213" s="55" t="n"/>
      <c r="X213" s="55" t="n"/>
      <c r="Y213" s="55" t="n"/>
      <c r="Z213" s="55" t="n"/>
      <c r="AA213" s="55" t="n"/>
      <c r="AB213" s="55" t="n"/>
      <c r="AC213" s="55" t="n"/>
      <c r="AD213" s="55" t="n"/>
      <c r="AE213" s="55" t="n"/>
      <c r="AF213" s="55" t="n"/>
      <c r="AG213" s="55" t="n"/>
      <c r="AH213" s="55" t="n"/>
      <c r="AI213" s="55" t="n"/>
      <c r="AJ213" s="55" t="n"/>
      <c r="AK213" s="55" t="n"/>
      <c r="AL213" s="55" t="n"/>
      <c r="AM213" s="55" t="n"/>
      <c r="AN213" s="55" t="n"/>
      <c r="AO213" s="55" t="n"/>
      <c r="AP213" s="55" t="n"/>
      <c r="AQ213" s="55" t="n"/>
      <c r="AR213" s="55" t="n"/>
      <c r="AS213" s="55" t="n"/>
      <c r="AT213" s="55" t="n"/>
      <c r="AU213" s="55" t="n"/>
      <c r="AV213" s="55" t="n"/>
      <c r="AW213" s="55" t="n"/>
      <c r="AX213" s="55" t="n"/>
      <c r="AY213" s="55" t="n"/>
      <c r="AZ213" s="55" t="n"/>
      <c r="BA213" s="55" t="n"/>
      <c r="BB213" s="55" t="n"/>
      <c r="BC213" s="55" t="n"/>
    </row>
    <row r="214">
      <c r="A214" s="55" t="n"/>
      <c r="B214" s="483" t="n"/>
      <c r="C214" s="55" t="n"/>
      <c r="D214" s="55" t="n"/>
      <c r="E214" s="55" t="n"/>
      <c r="F214" s="55" t="n"/>
      <c r="G214" s="69" t="n"/>
      <c r="H214" s="69" t="n"/>
      <c r="I214" s="55" t="n"/>
      <c r="J214" s="55" t="n"/>
      <c r="K214" s="55" t="n"/>
      <c r="L214" s="55">
        <f>J214-K214</f>
        <v/>
      </c>
      <c r="M214" s="55" t="n"/>
      <c r="N214" s="55">
        <f>P214+Q214+R214+S214</f>
        <v/>
      </c>
      <c r="O214" s="57">
        <f>Q214+V214+Y214+AB214+AE214+AH214+AK214+AN214+AQ214+AT214+AW214+AZ214+BC214</f>
        <v/>
      </c>
      <c r="P214" s="58" t="n"/>
      <c r="Q214" s="59">
        <f>L214-S214-R214-P214</f>
        <v/>
      </c>
      <c r="R214" s="60" t="n"/>
      <c r="S214" s="61" t="n"/>
      <c r="T214" s="55" t="n"/>
      <c r="U214" s="55" t="n"/>
      <c r="V214" s="55" t="n"/>
      <c r="W214" s="55" t="n"/>
      <c r="X214" s="55" t="n"/>
      <c r="Y214" s="55" t="n"/>
      <c r="Z214" s="55" t="n"/>
      <c r="AA214" s="55" t="n"/>
      <c r="AB214" s="55" t="n"/>
      <c r="AC214" s="55" t="n"/>
      <c r="AD214" s="55" t="n"/>
      <c r="AE214" s="55" t="n"/>
      <c r="AF214" s="55" t="n"/>
      <c r="AG214" s="55" t="n"/>
      <c r="AH214" s="55" t="n"/>
      <c r="AI214" s="55" t="n"/>
      <c r="AJ214" s="55" t="n"/>
      <c r="AK214" s="55" t="n"/>
      <c r="AL214" s="55" t="n"/>
      <c r="AM214" s="55" t="n"/>
      <c r="AN214" s="55" t="n"/>
      <c r="AO214" s="55" t="n"/>
      <c r="AP214" s="55" t="n"/>
      <c r="AQ214" s="55" t="n"/>
      <c r="AR214" s="55" t="n"/>
      <c r="AS214" s="55" t="n"/>
      <c r="AT214" s="55" t="n"/>
      <c r="AU214" s="55" t="n"/>
      <c r="AV214" s="55" t="n"/>
      <c r="AW214" s="55" t="n"/>
      <c r="AX214" s="55" t="n"/>
      <c r="AY214" s="55" t="n"/>
      <c r="AZ214" s="55" t="n"/>
      <c r="BA214" s="55" t="n"/>
      <c r="BB214" s="55" t="n"/>
      <c r="BC214" s="55" t="n"/>
    </row>
    <row r="215">
      <c r="A215" s="55" t="n"/>
      <c r="B215" s="483" t="n"/>
      <c r="C215" s="55" t="n"/>
      <c r="D215" s="55" t="n"/>
      <c r="E215" s="55" t="n"/>
      <c r="F215" s="55" t="n"/>
      <c r="G215" s="69" t="n"/>
      <c r="H215" s="69" t="n"/>
      <c r="I215" s="55" t="n"/>
      <c r="J215" s="55" t="n"/>
      <c r="K215" s="55" t="n"/>
      <c r="L215" s="55">
        <f>J215-K215</f>
        <v/>
      </c>
      <c r="M215" s="55" t="n"/>
      <c r="N215" s="55">
        <f>P215+Q215+R215+S215</f>
        <v/>
      </c>
      <c r="O215" s="57">
        <f>Q215+V215+Y215+AB215+AE215+AH215+AK215+AN215+AQ215+AT215+AW215+AZ215+BC215</f>
        <v/>
      </c>
      <c r="P215" s="58" t="n"/>
      <c r="Q215" s="59">
        <f>L215-S215-R215-P215</f>
        <v/>
      </c>
      <c r="R215" s="60" t="n"/>
      <c r="S215" s="61" t="n"/>
      <c r="T215" s="55" t="n"/>
      <c r="U215" s="55" t="n"/>
      <c r="V215" s="55" t="n"/>
      <c r="W215" s="55" t="n"/>
      <c r="X215" s="55" t="n"/>
      <c r="Y215" s="55" t="n"/>
      <c r="Z215" s="55" t="n"/>
      <c r="AA215" s="55" t="n"/>
      <c r="AB215" s="55" t="n"/>
      <c r="AC215" s="55" t="n"/>
      <c r="AD215" s="55" t="n"/>
      <c r="AE215" s="55" t="n"/>
      <c r="AF215" s="55" t="n"/>
      <c r="AG215" s="55" t="n"/>
      <c r="AH215" s="55" t="n"/>
      <c r="AI215" s="55" t="n"/>
      <c r="AJ215" s="55" t="n"/>
      <c r="AK215" s="55" t="n"/>
      <c r="AL215" s="55" t="n"/>
      <c r="AM215" s="55" t="n"/>
      <c r="AN215" s="55" t="n"/>
      <c r="AO215" s="55" t="n"/>
      <c r="AP215" s="55" t="n"/>
      <c r="AQ215" s="55" t="n"/>
      <c r="AR215" s="55" t="n"/>
      <c r="AS215" s="55" t="n"/>
      <c r="AT215" s="55" t="n"/>
      <c r="AU215" s="55" t="n"/>
      <c r="AV215" s="55" t="n"/>
      <c r="AW215" s="55" t="n"/>
      <c r="AX215" s="55" t="n"/>
      <c r="AY215" s="55" t="n"/>
      <c r="AZ215" s="55" t="n"/>
      <c r="BA215" s="55" t="n"/>
      <c r="BB215" s="55" t="n"/>
      <c r="BC215" s="55" t="n"/>
    </row>
    <row r="216">
      <c r="A216" s="55" t="n"/>
      <c r="B216" s="483" t="n"/>
      <c r="C216" s="55" t="n"/>
      <c r="D216" s="55" t="n"/>
      <c r="E216" s="55" t="n"/>
      <c r="F216" s="55" t="n"/>
      <c r="G216" s="69" t="n"/>
      <c r="H216" s="69" t="n"/>
      <c r="I216" s="55" t="n"/>
      <c r="J216" s="55" t="n"/>
      <c r="K216" s="55" t="n"/>
      <c r="L216" s="55">
        <f>J216-K216</f>
        <v/>
      </c>
      <c r="M216" s="55" t="n"/>
      <c r="N216" s="55">
        <f>P216+Q216+R216+S216</f>
        <v/>
      </c>
      <c r="O216" s="57">
        <f>Q216+V216+Y216+AB216+AE216+AH216+AK216+AN216+AQ216+AT216+AW216+AZ216+BC216</f>
        <v/>
      </c>
      <c r="P216" s="58" t="n"/>
      <c r="Q216" s="59">
        <f>L216-S216-R216-P216</f>
        <v/>
      </c>
      <c r="R216" s="60" t="n"/>
      <c r="S216" s="61" t="n"/>
      <c r="T216" s="55" t="n"/>
      <c r="U216" s="55" t="n"/>
      <c r="V216" s="55" t="n"/>
      <c r="W216" s="55" t="n"/>
      <c r="X216" s="55" t="n"/>
      <c r="Y216" s="55" t="n"/>
      <c r="Z216" s="55" t="n"/>
      <c r="AA216" s="55" t="n"/>
      <c r="AB216" s="55" t="n"/>
      <c r="AC216" s="55" t="n"/>
      <c r="AD216" s="55" t="n"/>
      <c r="AE216" s="55" t="n"/>
      <c r="AF216" s="55" t="n"/>
      <c r="AG216" s="55" t="n"/>
      <c r="AH216" s="55" t="n"/>
      <c r="AI216" s="55" t="n"/>
      <c r="AJ216" s="55" t="n"/>
      <c r="AK216" s="55" t="n"/>
      <c r="AL216" s="55" t="n"/>
      <c r="AM216" s="55" t="n"/>
      <c r="AN216" s="55" t="n"/>
      <c r="AO216" s="55" t="n"/>
      <c r="AP216" s="55" t="n"/>
      <c r="AQ216" s="55" t="n"/>
      <c r="AR216" s="55" t="n"/>
      <c r="AS216" s="55" t="n"/>
      <c r="AT216" s="55" t="n"/>
      <c r="AU216" s="55" t="n"/>
      <c r="AV216" s="55" t="n"/>
      <c r="AW216" s="55" t="n"/>
      <c r="AX216" s="55" t="n"/>
      <c r="AY216" s="55" t="n"/>
      <c r="AZ216" s="55" t="n"/>
      <c r="BA216" s="55" t="n"/>
      <c r="BB216" s="55" t="n"/>
      <c r="BC216" s="55" t="n"/>
    </row>
    <row r="217">
      <c r="A217" s="55" t="n"/>
      <c r="B217" s="483" t="n"/>
      <c r="C217" s="55" t="n"/>
      <c r="D217" s="55" t="n"/>
      <c r="E217" s="55" t="n"/>
      <c r="F217" s="55" t="n"/>
      <c r="G217" s="69" t="n"/>
      <c r="H217" s="69" t="n"/>
      <c r="I217" s="55" t="n"/>
      <c r="J217" s="55" t="n"/>
      <c r="K217" s="55" t="n"/>
      <c r="L217" s="55">
        <f>J217-K217</f>
        <v/>
      </c>
      <c r="M217" s="55" t="n"/>
      <c r="N217" s="55">
        <f>P217+Q217+R217+S217</f>
        <v/>
      </c>
      <c r="O217" s="57">
        <f>Q217+V217+Y217+AB217+AE217+AH217+AK217+AN217+AQ217+AT217+AW217+AZ217+BC217</f>
        <v/>
      </c>
      <c r="P217" s="58" t="n"/>
      <c r="Q217" s="59">
        <f>L217-S217-R217-P217</f>
        <v/>
      </c>
      <c r="R217" s="60" t="n"/>
      <c r="S217" s="61" t="n"/>
      <c r="T217" s="55" t="n"/>
      <c r="U217" s="55" t="n"/>
      <c r="V217" s="55" t="n"/>
      <c r="W217" s="55" t="n"/>
      <c r="X217" s="55" t="n"/>
      <c r="Y217" s="55" t="n"/>
      <c r="Z217" s="55" t="n"/>
      <c r="AA217" s="55" t="n"/>
      <c r="AB217" s="55" t="n"/>
      <c r="AC217" s="55" t="n"/>
      <c r="AD217" s="55" t="n"/>
      <c r="AE217" s="55" t="n"/>
      <c r="AF217" s="55" t="n"/>
      <c r="AG217" s="55" t="n"/>
      <c r="AH217" s="55" t="n"/>
      <c r="AI217" s="55" t="n"/>
      <c r="AJ217" s="55" t="n"/>
      <c r="AK217" s="55" t="n"/>
      <c r="AL217" s="55" t="n"/>
      <c r="AM217" s="55" t="n"/>
      <c r="AN217" s="55" t="n"/>
      <c r="AO217" s="55" t="n"/>
      <c r="AP217" s="55" t="n"/>
      <c r="AQ217" s="55" t="n"/>
      <c r="AR217" s="55" t="n"/>
      <c r="AS217" s="55" t="n"/>
      <c r="AT217" s="55" t="n"/>
      <c r="AU217" s="55" t="n"/>
      <c r="AV217" s="55" t="n"/>
      <c r="AW217" s="55" t="n"/>
      <c r="AX217" s="55" t="n"/>
      <c r="AY217" s="55" t="n"/>
      <c r="AZ217" s="55" t="n"/>
      <c r="BA217" s="55" t="n"/>
      <c r="BB217" s="55" t="n"/>
      <c r="BC217" s="55" t="n"/>
    </row>
    <row r="218">
      <c r="A218" s="55" t="n"/>
      <c r="B218" s="483" t="n"/>
      <c r="C218" s="55" t="n"/>
      <c r="D218" s="55" t="n"/>
      <c r="E218" s="55" t="n"/>
      <c r="F218" s="55" t="n"/>
      <c r="G218" s="69" t="n"/>
      <c r="H218" s="69" t="n"/>
      <c r="I218" s="55" t="n"/>
      <c r="J218" s="55" t="n"/>
      <c r="K218" s="55" t="n"/>
      <c r="L218" s="55">
        <f>J218-K218</f>
        <v/>
      </c>
      <c r="M218" s="55" t="n"/>
      <c r="N218" s="55">
        <f>P218+Q218+R218+S218</f>
        <v/>
      </c>
      <c r="O218" s="57">
        <f>Q218+V218+Y218+AB218+AE218+AH218+AK218+AN218+AQ218+AT218+AW218+AZ218+BC218</f>
        <v/>
      </c>
      <c r="P218" s="58" t="n"/>
      <c r="Q218" s="59">
        <f>L218-S218-R218-P218</f>
        <v/>
      </c>
      <c r="R218" s="60" t="n"/>
      <c r="S218" s="61" t="n"/>
      <c r="T218" s="55" t="n"/>
      <c r="U218" s="55" t="n"/>
      <c r="V218" s="55" t="n"/>
      <c r="W218" s="55" t="n"/>
      <c r="X218" s="55" t="n"/>
      <c r="Y218" s="55" t="n"/>
      <c r="Z218" s="55" t="n"/>
      <c r="AA218" s="55" t="n"/>
      <c r="AB218" s="55" t="n"/>
      <c r="AC218" s="55" t="n"/>
      <c r="AD218" s="55" t="n"/>
      <c r="AE218" s="55" t="n"/>
      <c r="AF218" s="55" t="n"/>
      <c r="AG218" s="55" t="n"/>
      <c r="AH218" s="55" t="n"/>
      <c r="AI218" s="55" t="n"/>
      <c r="AJ218" s="55" t="n"/>
      <c r="AK218" s="55" t="n"/>
      <c r="AL218" s="55" t="n"/>
      <c r="AM218" s="55" t="n"/>
      <c r="AN218" s="55" t="n"/>
      <c r="AO218" s="55" t="n"/>
      <c r="AP218" s="55" t="n"/>
      <c r="AQ218" s="55" t="n"/>
      <c r="AR218" s="55" t="n"/>
      <c r="AS218" s="55" t="n"/>
      <c r="AT218" s="55" t="n"/>
      <c r="AU218" s="55" t="n"/>
      <c r="AV218" s="55" t="n"/>
      <c r="AW218" s="55" t="n"/>
      <c r="AX218" s="55" t="n"/>
      <c r="AY218" s="55" t="n"/>
      <c r="AZ218" s="55" t="n"/>
      <c r="BA218" s="55" t="n"/>
      <c r="BB218" s="55" t="n"/>
      <c r="BC218" s="55" t="n"/>
    </row>
    <row r="219">
      <c r="A219" s="55" t="n"/>
      <c r="B219" s="483" t="n"/>
      <c r="C219" s="55" t="n"/>
      <c r="D219" s="55" t="n"/>
      <c r="E219" s="55" t="n"/>
      <c r="F219" s="55" t="n"/>
      <c r="G219" s="69" t="n"/>
      <c r="H219" s="69" t="n"/>
      <c r="I219" s="55" t="n"/>
      <c r="J219" s="55" t="n"/>
      <c r="K219" s="55" t="n"/>
      <c r="L219" s="55">
        <f>J219-K219</f>
        <v/>
      </c>
      <c r="M219" s="55" t="n"/>
      <c r="N219" s="55">
        <f>P219+Q219+R219+S219</f>
        <v/>
      </c>
      <c r="O219" s="57">
        <f>Q219+V219+Y219+AB219+AE219+AH219+AK219+AN219+AQ219+AT219+AW219+AZ219+BC219</f>
        <v/>
      </c>
      <c r="P219" s="58" t="n"/>
      <c r="Q219" s="59">
        <f>L219-S219-R219-P219</f>
        <v/>
      </c>
      <c r="R219" s="60" t="n"/>
      <c r="S219" s="61" t="n"/>
      <c r="T219" s="55" t="n"/>
      <c r="U219" s="55" t="n"/>
      <c r="V219" s="55" t="n"/>
      <c r="W219" s="55" t="n"/>
      <c r="X219" s="55" t="n"/>
      <c r="Y219" s="55" t="n"/>
      <c r="Z219" s="55" t="n"/>
      <c r="AA219" s="55" t="n"/>
      <c r="AB219" s="55" t="n"/>
      <c r="AC219" s="55" t="n"/>
      <c r="AD219" s="55" t="n"/>
      <c r="AE219" s="55" t="n"/>
      <c r="AF219" s="55" t="n"/>
      <c r="AG219" s="55" t="n"/>
      <c r="AH219" s="55" t="n"/>
      <c r="AI219" s="55" t="n"/>
      <c r="AJ219" s="55" t="n"/>
      <c r="AK219" s="55" t="n"/>
      <c r="AL219" s="55" t="n"/>
      <c r="AM219" s="55" t="n"/>
      <c r="AN219" s="55" t="n"/>
      <c r="AO219" s="55" t="n"/>
      <c r="AP219" s="55" t="n"/>
      <c r="AQ219" s="55" t="n"/>
      <c r="AR219" s="55" t="n"/>
      <c r="AS219" s="55" t="n"/>
      <c r="AT219" s="55" t="n"/>
      <c r="AU219" s="55" t="n"/>
      <c r="AV219" s="55" t="n"/>
      <c r="AW219" s="55" t="n"/>
      <c r="AX219" s="55" t="n"/>
      <c r="AY219" s="55" t="n"/>
      <c r="AZ219" s="55" t="n"/>
      <c r="BA219" s="55" t="n"/>
      <c r="BB219" s="55" t="n"/>
      <c r="BC219" s="55" t="n"/>
    </row>
    <row r="220">
      <c r="A220" s="55" t="n"/>
      <c r="B220" s="483" t="n"/>
      <c r="C220" s="55" t="n"/>
      <c r="D220" s="55" t="n"/>
      <c r="E220" s="55" t="n"/>
      <c r="F220" s="55" t="n"/>
      <c r="G220" s="69" t="n"/>
      <c r="H220" s="69" t="n"/>
      <c r="I220" s="55" t="n"/>
      <c r="J220" s="55" t="n"/>
      <c r="K220" s="55" t="n"/>
      <c r="L220" s="55">
        <f>J220-K220</f>
        <v/>
      </c>
      <c r="M220" s="55" t="n"/>
      <c r="N220" s="55">
        <f>P220+Q220+R220+S220</f>
        <v/>
      </c>
      <c r="O220" s="57">
        <f>Q220+V220+Y220+AB220+AE220+AH220+AK220+AN220+AQ220+AT220+AW220+AZ220+BC220</f>
        <v/>
      </c>
      <c r="P220" s="58" t="n"/>
      <c r="Q220" s="59">
        <f>L220-S220-R220-P220</f>
        <v/>
      </c>
      <c r="R220" s="60" t="n"/>
      <c r="S220" s="61" t="n"/>
      <c r="T220" s="55" t="n"/>
      <c r="U220" s="55" t="n"/>
      <c r="V220" s="55" t="n"/>
      <c r="W220" s="55" t="n"/>
      <c r="X220" s="55" t="n"/>
      <c r="Y220" s="55" t="n"/>
      <c r="Z220" s="55" t="n"/>
      <c r="AA220" s="55" t="n"/>
      <c r="AB220" s="55" t="n"/>
      <c r="AC220" s="55" t="n"/>
      <c r="AD220" s="55" t="n"/>
      <c r="AE220" s="55" t="n"/>
      <c r="AF220" s="55" t="n"/>
      <c r="AG220" s="55" t="n"/>
      <c r="AH220" s="55" t="n"/>
      <c r="AI220" s="55" t="n"/>
      <c r="AJ220" s="55" t="n"/>
      <c r="AK220" s="55" t="n"/>
      <c r="AL220" s="55" t="n"/>
      <c r="AM220" s="55" t="n"/>
      <c r="AN220" s="55" t="n"/>
      <c r="AO220" s="55" t="n"/>
      <c r="AP220" s="55" t="n"/>
      <c r="AQ220" s="55" t="n"/>
      <c r="AR220" s="55" t="n"/>
      <c r="AS220" s="55" t="n"/>
      <c r="AT220" s="55" t="n"/>
      <c r="AU220" s="55" t="n"/>
      <c r="AV220" s="55" t="n"/>
      <c r="AW220" s="55" t="n"/>
      <c r="AX220" s="55" t="n"/>
      <c r="AY220" s="55" t="n"/>
      <c r="AZ220" s="55" t="n"/>
      <c r="BA220" s="55" t="n"/>
      <c r="BB220" s="55" t="n"/>
      <c r="BC220" s="55" t="n"/>
    </row>
    <row r="221">
      <c r="A221" s="55" t="n"/>
      <c r="B221" s="483" t="n"/>
      <c r="C221" s="55" t="n"/>
      <c r="D221" s="55" t="n"/>
      <c r="E221" s="55" t="n"/>
      <c r="F221" s="55" t="n"/>
      <c r="G221" s="69" t="n"/>
      <c r="H221" s="69" t="n"/>
      <c r="I221" s="55" t="n"/>
      <c r="J221" s="55" t="n"/>
      <c r="K221" s="55" t="n"/>
      <c r="L221" s="55">
        <f>J221-K221</f>
        <v/>
      </c>
      <c r="M221" s="55" t="n"/>
      <c r="N221" s="55">
        <f>P221+Q221+R221+S221</f>
        <v/>
      </c>
      <c r="O221" s="57">
        <f>Q221+V221+Y221+AB221+AE221+AH221+AK221+AN221+AQ221+AT221+AW221+AZ221+BC221</f>
        <v/>
      </c>
      <c r="P221" s="58" t="n"/>
      <c r="Q221" s="59">
        <f>L221-S221-R221-P221</f>
        <v/>
      </c>
      <c r="R221" s="60" t="n"/>
      <c r="S221" s="61" t="n"/>
      <c r="T221" s="55" t="n"/>
      <c r="U221" s="55" t="n"/>
      <c r="V221" s="55" t="n"/>
      <c r="W221" s="55" t="n"/>
      <c r="X221" s="55" t="n"/>
      <c r="Y221" s="55" t="n"/>
      <c r="Z221" s="55" t="n"/>
      <c r="AA221" s="55" t="n"/>
      <c r="AB221" s="55" t="n"/>
      <c r="AC221" s="55" t="n"/>
      <c r="AD221" s="55" t="n"/>
      <c r="AE221" s="55" t="n"/>
      <c r="AF221" s="55" t="n"/>
      <c r="AG221" s="55" t="n"/>
      <c r="AH221" s="55" t="n"/>
      <c r="AI221" s="55" t="n"/>
      <c r="AJ221" s="55" t="n"/>
      <c r="AK221" s="55" t="n"/>
      <c r="AL221" s="55" t="n"/>
      <c r="AM221" s="55" t="n"/>
      <c r="AN221" s="55" t="n"/>
      <c r="AO221" s="55" t="n"/>
      <c r="AP221" s="55" t="n"/>
      <c r="AQ221" s="55" t="n"/>
      <c r="AR221" s="55" t="n"/>
      <c r="AS221" s="55" t="n"/>
      <c r="AT221" s="55" t="n"/>
      <c r="AU221" s="55" t="n"/>
      <c r="AV221" s="55" t="n"/>
      <c r="AW221" s="55" t="n"/>
      <c r="AX221" s="55" t="n"/>
      <c r="AY221" s="55" t="n"/>
      <c r="AZ221" s="55" t="n"/>
      <c r="BA221" s="55" t="n"/>
      <c r="BB221" s="55" t="n"/>
      <c r="BC221" s="55" t="n"/>
    </row>
    <row r="222">
      <c r="A222" s="55" t="n"/>
      <c r="B222" s="483" t="n"/>
      <c r="C222" s="55" t="n"/>
      <c r="D222" s="55" t="n"/>
      <c r="E222" s="55" t="n"/>
      <c r="F222" s="55" t="n"/>
      <c r="G222" s="69" t="n"/>
      <c r="H222" s="69" t="n"/>
      <c r="I222" s="55" t="n"/>
      <c r="J222" s="55" t="n"/>
      <c r="K222" s="55" t="n"/>
      <c r="L222" s="55">
        <f>J222-K222</f>
        <v/>
      </c>
      <c r="M222" s="55" t="n"/>
      <c r="N222" s="55">
        <f>P222+Q222+R222+S222</f>
        <v/>
      </c>
      <c r="O222" s="57">
        <f>Q222+V222+Y222+AB222+AE222+AH222+AK222+AN222+AQ222+AT222+AW222+AZ222+BC222</f>
        <v/>
      </c>
      <c r="P222" s="58" t="n"/>
      <c r="Q222" s="59">
        <f>L222-S222-R222-P222</f>
        <v/>
      </c>
      <c r="R222" s="60" t="n"/>
      <c r="S222" s="61" t="n"/>
      <c r="T222" s="55" t="n"/>
      <c r="U222" s="55" t="n"/>
      <c r="V222" s="55" t="n"/>
      <c r="W222" s="55" t="n"/>
      <c r="X222" s="55" t="n"/>
      <c r="Y222" s="55" t="n"/>
      <c r="Z222" s="55" t="n"/>
      <c r="AA222" s="55" t="n"/>
      <c r="AB222" s="55" t="n"/>
      <c r="AC222" s="55" t="n"/>
      <c r="AD222" s="55" t="n"/>
      <c r="AE222" s="55" t="n"/>
      <c r="AF222" s="55" t="n"/>
      <c r="AG222" s="55" t="n"/>
      <c r="AH222" s="55" t="n"/>
      <c r="AI222" s="55" t="n"/>
      <c r="AJ222" s="55" t="n"/>
      <c r="AK222" s="55" t="n"/>
      <c r="AL222" s="55" t="n"/>
      <c r="AM222" s="55" t="n"/>
      <c r="AN222" s="55" t="n"/>
      <c r="AO222" s="55" t="n"/>
      <c r="AP222" s="55" t="n"/>
      <c r="AQ222" s="55" t="n"/>
      <c r="AR222" s="55" t="n"/>
      <c r="AS222" s="55" t="n"/>
      <c r="AT222" s="55" t="n"/>
      <c r="AU222" s="55" t="n"/>
      <c r="AV222" s="55" t="n"/>
      <c r="AW222" s="55" t="n"/>
      <c r="AX222" s="55" t="n"/>
      <c r="AY222" s="55" t="n"/>
      <c r="AZ222" s="55" t="n"/>
      <c r="BA222" s="55" t="n"/>
      <c r="BB222" s="55" t="n"/>
      <c r="BC222" s="55" t="n"/>
    </row>
    <row r="223">
      <c r="A223" s="55" t="n"/>
      <c r="B223" s="483" t="n"/>
      <c r="C223" s="55" t="n"/>
      <c r="D223" s="55" t="n"/>
      <c r="E223" s="55" t="n"/>
      <c r="F223" s="55" t="n"/>
      <c r="G223" s="69" t="n"/>
      <c r="H223" s="69" t="n"/>
      <c r="I223" s="55" t="n"/>
      <c r="J223" s="55" t="n"/>
      <c r="K223" s="55" t="n"/>
      <c r="L223" s="55">
        <f>J223-K223</f>
        <v/>
      </c>
      <c r="M223" s="55" t="n"/>
      <c r="N223" s="55">
        <f>P223+Q223+R223+S223</f>
        <v/>
      </c>
      <c r="O223" s="57">
        <f>Q223+V223+Y223+AB223+AE223+AH223+AK223+AN223+AQ223+AT223+AW223+AZ223+BC223</f>
        <v/>
      </c>
      <c r="P223" s="58" t="n"/>
      <c r="Q223" s="59">
        <f>L223-S223-R223-P223</f>
        <v/>
      </c>
      <c r="R223" s="60" t="n"/>
      <c r="S223" s="61" t="n"/>
      <c r="T223" s="55" t="n"/>
      <c r="U223" s="55" t="n"/>
      <c r="V223" s="55" t="n"/>
      <c r="W223" s="55" t="n"/>
      <c r="X223" s="55" t="n"/>
      <c r="Y223" s="55" t="n"/>
      <c r="Z223" s="55" t="n"/>
      <c r="AA223" s="55" t="n"/>
      <c r="AB223" s="55" t="n"/>
      <c r="AC223" s="55" t="n"/>
      <c r="AD223" s="55" t="n"/>
      <c r="AE223" s="55" t="n"/>
      <c r="AF223" s="55" t="n"/>
      <c r="AG223" s="55" t="n"/>
      <c r="AH223" s="55" t="n"/>
      <c r="AI223" s="55" t="n"/>
      <c r="AJ223" s="55" t="n"/>
      <c r="AK223" s="55" t="n"/>
      <c r="AL223" s="55" t="n"/>
      <c r="AM223" s="55" t="n"/>
      <c r="AN223" s="55" t="n"/>
      <c r="AO223" s="55" t="n"/>
      <c r="AP223" s="55" t="n"/>
      <c r="AQ223" s="55" t="n"/>
      <c r="AR223" s="55" t="n"/>
      <c r="AS223" s="55" t="n"/>
      <c r="AT223" s="55" t="n"/>
      <c r="AU223" s="55" t="n"/>
      <c r="AV223" s="55" t="n"/>
      <c r="AW223" s="55" t="n"/>
      <c r="AX223" s="55" t="n"/>
      <c r="AY223" s="55" t="n"/>
      <c r="AZ223" s="55" t="n"/>
      <c r="BA223" s="55" t="n"/>
      <c r="BB223" s="55" t="n"/>
      <c r="BC223" s="55" t="n"/>
    </row>
    <row r="224">
      <c r="A224" s="55" t="n"/>
      <c r="B224" s="483" t="n"/>
      <c r="C224" s="55" t="n"/>
      <c r="D224" s="55" t="n"/>
      <c r="E224" s="55" t="n"/>
      <c r="F224" s="55" t="n"/>
      <c r="G224" s="69" t="n"/>
      <c r="H224" s="69" t="n"/>
      <c r="I224" s="55" t="n"/>
      <c r="J224" s="55" t="n"/>
      <c r="K224" s="55" t="n"/>
      <c r="L224" s="55">
        <f>J224-K224</f>
        <v/>
      </c>
      <c r="M224" s="55" t="n"/>
      <c r="N224" s="55">
        <f>P224+Q224+R224+S224</f>
        <v/>
      </c>
      <c r="O224" s="57">
        <f>Q224+V224+Y224+AB224+AE224+AH224+AK224+AN224+AQ224+AT224+AW224+AZ224+BC224</f>
        <v/>
      </c>
      <c r="P224" s="58" t="n"/>
      <c r="Q224" s="59">
        <f>L224-S224-R224-P224</f>
        <v/>
      </c>
      <c r="R224" s="60" t="n"/>
      <c r="S224" s="61" t="n"/>
      <c r="T224" s="55" t="n"/>
      <c r="U224" s="55" t="n"/>
      <c r="V224" s="55" t="n"/>
      <c r="W224" s="55" t="n"/>
      <c r="X224" s="55" t="n"/>
      <c r="Y224" s="55" t="n"/>
      <c r="Z224" s="55" t="n"/>
      <c r="AA224" s="55" t="n"/>
      <c r="AB224" s="55" t="n"/>
      <c r="AC224" s="55" t="n"/>
      <c r="AD224" s="55" t="n"/>
      <c r="AE224" s="55" t="n"/>
      <c r="AF224" s="55" t="n"/>
      <c r="AG224" s="55" t="n"/>
      <c r="AH224" s="55" t="n"/>
      <c r="AI224" s="55" t="n"/>
      <c r="AJ224" s="55" t="n"/>
      <c r="AK224" s="55" t="n"/>
      <c r="AL224" s="55" t="n"/>
      <c r="AM224" s="55" t="n"/>
      <c r="AN224" s="55" t="n"/>
      <c r="AO224" s="55" t="n"/>
      <c r="AP224" s="55" t="n"/>
      <c r="AQ224" s="55" t="n"/>
      <c r="AR224" s="55" t="n"/>
      <c r="AS224" s="55" t="n"/>
      <c r="AT224" s="55" t="n"/>
      <c r="AU224" s="55" t="n"/>
      <c r="AV224" s="55" t="n"/>
      <c r="AW224" s="55" t="n"/>
      <c r="AX224" s="55" t="n"/>
      <c r="AY224" s="55" t="n"/>
      <c r="AZ224" s="55" t="n"/>
      <c r="BA224" s="55" t="n"/>
      <c r="BB224" s="55" t="n"/>
      <c r="BC224" s="55" t="n"/>
    </row>
    <row r="225">
      <c r="A225" s="55" t="n"/>
      <c r="B225" s="483" t="n"/>
      <c r="C225" s="55" t="n"/>
      <c r="D225" s="55" t="n"/>
      <c r="E225" s="55" t="n"/>
      <c r="F225" s="55" t="n"/>
      <c r="G225" s="69" t="n"/>
      <c r="H225" s="69" t="n"/>
      <c r="I225" s="55" t="n"/>
      <c r="J225" s="55" t="n"/>
      <c r="K225" s="55" t="n"/>
      <c r="L225" s="55">
        <f>J225-K225</f>
        <v/>
      </c>
      <c r="M225" s="55" t="n"/>
      <c r="N225" s="55">
        <f>P225+Q225+R225+S225</f>
        <v/>
      </c>
      <c r="O225" s="57">
        <f>Q225+V225+Y225+AB225+AE225+AH225+AK225+AN225+AQ225+AT225+AW225+AZ225+BC225</f>
        <v/>
      </c>
      <c r="P225" s="58" t="n"/>
      <c r="Q225" s="59">
        <f>L225-S225-R225-P225</f>
        <v/>
      </c>
      <c r="R225" s="60" t="n"/>
      <c r="S225" s="61" t="n"/>
      <c r="T225" s="55" t="n"/>
      <c r="U225" s="55" t="n"/>
      <c r="V225" s="55" t="n"/>
      <c r="W225" s="55" t="n"/>
      <c r="X225" s="55" t="n"/>
      <c r="Y225" s="55" t="n"/>
      <c r="Z225" s="55" t="n"/>
      <c r="AA225" s="55" t="n"/>
      <c r="AB225" s="55" t="n"/>
      <c r="AC225" s="55" t="n"/>
      <c r="AD225" s="55" t="n"/>
      <c r="AE225" s="55" t="n"/>
      <c r="AF225" s="55" t="n"/>
      <c r="AG225" s="55" t="n"/>
      <c r="AH225" s="55" t="n"/>
      <c r="AI225" s="55" t="n"/>
      <c r="AJ225" s="55" t="n"/>
      <c r="AK225" s="55" t="n"/>
      <c r="AL225" s="55" t="n"/>
      <c r="AM225" s="55" t="n"/>
      <c r="AN225" s="55" t="n"/>
      <c r="AO225" s="55" t="n"/>
      <c r="AP225" s="55" t="n"/>
      <c r="AQ225" s="55" t="n"/>
      <c r="AR225" s="55" t="n"/>
      <c r="AS225" s="55" t="n"/>
      <c r="AT225" s="55" t="n"/>
      <c r="AU225" s="55" t="n"/>
      <c r="AV225" s="55" t="n"/>
      <c r="AW225" s="55" t="n"/>
      <c r="AX225" s="55" t="n"/>
      <c r="AY225" s="55" t="n"/>
      <c r="AZ225" s="55" t="n"/>
      <c r="BA225" s="55" t="n"/>
      <c r="BB225" s="55" t="n"/>
      <c r="BC225" s="55" t="n"/>
    </row>
    <row r="226">
      <c r="A226" s="55" t="n"/>
      <c r="B226" s="483" t="n"/>
      <c r="C226" s="55" t="n"/>
      <c r="D226" s="55" t="n"/>
      <c r="E226" s="55" t="n"/>
      <c r="F226" s="55" t="n"/>
      <c r="G226" s="69" t="n"/>
      <c r="H226" s="69" t="n"/>
      <c r="I226" s="55" t="n"/>
      <c r="J226" s="55" t="n"/>
      <c r="K226" s="55" t="n"/>
      <c r="L226" s="55">
        <f>J226-K226</f>
        <v/>
      </c>
      <c r="M226" s="55" t="n"/>
      <c r="N226" s="55">
        <f>P226+Q226+R226+S226</f>
        <v/>
      </c>
      <c r="O226" s="57">
        <f>Q226+V226+Y226+AB226+AE226+AH226+AK226+AN226+AQ226+AT226+AW226+AZ226+BC226</f>
        <v/>
      </c>
      <c r="P226" s="58" t="n"/>
      <c r="Q226" s="59">
        <f>L226-S226-R226-P226</f>
        <v/>
      </c>
      <c r="R226" s="60" t="n"/>
      <c r="S226" s="61" t="n"/>
      <c r="T226" s="55" t="n"/>
      <c r="U226" s="55" t="n"/>
      <c r="V226" s="55" t="n"/>
      <c r="W226" s="55" t="n"/>
      <c r="X226" s="55" t="n"/>
      <c r="Y226" s="55" t="n"/>
      <c r="Z226" s="55" t="n"/>
      <c r="AA226" s="55" t="n"/>
      <c r="AB226" s="55" t="n"/>
      <c r="AC226" s="55" t="n"/>
      <c r="AD226" s="55" t="n"/>
      <c r="AE226" s="55" t="n"/>
      <c r="AF226" s="55" t="n"/>
      <c r="AG226" s="55" t="n"/>
      <c r="AH226" s="55" t="n"/>
      <c r="AI226" s="55" t="n"/>
      <c r="AJ226" s="55" t="n"/>
      <c r="AK226" s="55" t="n"/>
      <c r="AL226" s="55" t="n"/>
      <c r="AM226" s="55" t="n"/>
      <c r="AN226" s="55" t="n"/>
      <c r="AO226" s="55" t="n"/>
      <c r="AP226" s="55" t="n"/>
      <c r="AQ226" s="55" t="n"/>
      <c r="AR226" s="55" t="n"/>
      <c r="AS226" s="55" t="n"/>
      <c r="AT226" s="55" t="n"/>
      <c r="AU226" s="55" t="n"/>
      <c r="AV226" s="55" t="n"/>
      <c r="AW226" s="55" t="n"/>
      <c r="AX226" s="55" t="n"/>
      <c r="AY226" s="55" t="n"/>
      <c r="AZ226" s="55" t="n"/>
      <c r="BA226" s="55" t="n"/>
      <c r="BB226" s="55" t="n"/>
      <c r="BC226" s="55" t="n"/>
    </row>
    <row r="227">
      <c r="A227" s="55" t="n"/>
      <c r="B227" s="483" t="n"/>
      <c r="C227" s="55" t="n"/>
      <c r="D227" s="55" t="n"/>
      <c r="E227" s="55" t="n"/>
      <c r="F227" s="55" t="n"/>
      <c r="G227" s="69" t="n"/>
      <c r="H227" s="69" t="n"/>
      <c r="I227" s="55" t="n"/>
      <c r="J227" s="55" t="n"/>
      <c r="K227" s="55" t="n"/>
      <c r="L227" s="55">
        <f>J227-K227</f>
        <v/>
      </c>
      <c r="M227" s="55" t="n"/>
      <c r="N227" s="55">
        <f>P227+Q227+R227+S227</f>
        <v/>
      </c>
      <c r="O227" s="57">
        <f>Q227+V227+Y227+AB227+AE227+AH227+AK227+AN227+AQ227+AT227+AW227+AZ227+BC227</f>
        <v/>
      </c>
      <c r="P227" s="58" t="n"/>
      <c r="Q227" s="59">
        <f>L227-S227-R227-P227</f>
        <v/>
      </c>
      <c r="R227" s="60" t="n"/>
      <c r="S227" s="61" t="n"/>
      <c r="T227" s="55" t="n"/>
      <c r="U227" s="55" t="n"/>
      <c r="V227" s="55" t="n"/>
      <c r="W227" s="55" t="n"/>
      <c r="X227" s="55" t="n"/>
      <c r="Y227" s="55" t="n"/>
      <c r="Z227" s="55" t="n"/>
      <c r="AA227" s="55" t="n"/>
      <c r="AB227" s="55" t="n"/>
      <c r="AC227" s="55" t="n"/>
      <c r="AD227" s="55" t="n"/>
      <c r="AE227" s="55" t="n"/>
      <c r="AF227" s="55" t="n"/>
      <c r="AG227" s="55" t="n"/>
      <c r="AH227" s="55" t="n"/>
      <c r="AI227" s="55" t="n"/>
      <c r="AJ227" s="55" t="n"/>
      <c r="AK227" s="55" t="n"/>
      <c r="AL227" s="55" t="n"/>
      <c r="AM227" s="55" t="n"/>
      <c r="AN227" s="55" t="n"/>
      <c r="AO227" s="55" t="n"/>
      <c r="AP227" s="55" t="n"/>
      <c r="AQ227" s="55" t="n"/>
      <c r="AR227" s="55" t="n"/>
      <c r="AS227" s="55" t="n"/>
      <c r="AT227" s="55" t="n"/>
      <c r="AU227" s="55" t="n"/>
      <c r="AV227" s="55" t="n"/>
      <c r="AW227" s="55" t="n"/>
      <c r="AX227" s="55" t="n"/>
      <c r="AY227" s="55" t="n"/>
      <c r="AZ227" s="55" t="n"/>
      <c r="BA227" s="55" t="n"/>
      <c r="BB227" s="55" t="n"/>
      <c r="BC227" s="55" t="n"/>
    </row>
    <row r="228">
      <c r="A228" s="55" t="n"/>
      <c r="B228" s="483" t="n"/>
      <c r="C228" s="55" t="n"/>
      <c r="D228" s="55" t="n"/>
      <c r="E228" s="55" t="n"/>
      <c r="F228" s="55" t="n"/>
      <c r="G228" s="69" t="n"/>
      <c r="H228" s="69" t="n"/>
      <c r="I228" s="55" t="n"/>
      <c r="J228" s="55" t="n"/>
      <c r="K228" s="55" t="n"/>
      <c r="L228" s="55">
        <f>J228-K228</f>
        <v/>
      </c>
      <c r="M228" s="55" t="n"/>
      <c r="N228" s="55">
        <f>P228+Q228+R228+S228</f>
        <v/>
      </c>
      <c r="O228" s="57">
        <f>Q228+V228+Y228+AB228+AE228+AH228+AK228+AN228+AQ228+AT228+AW228+AZ228+BC228</f>
        <v/>
      </c>
      <c r="P228" s="58" t="n"/>
      <c r="Q228" s="59">
        <f>L228-S228-R228-P228</f>
        <v/>
      </c>
      <c r="R228" s="60" t="n"/>
      <c r="S228" s="61" t="n"/>
      <c r="T228" s="55" t="n"/>
      <c r="U228" s="55" t="n"/>
      <c r="V228" s="55" t="n"/>
      <c r="W228" s="55" t="n"/>
      <c r="X228" s="55" t="n"/>
      <c r="Y228" s="55" t="n"/>
      <c r="Z228" s="55" t="n"/>
      <c r="AA228" s="55" t="n"/>
      <c r="AB228" s="55" t="n"/>
      <c r="AC228" s="55" t="n"/>
      <c r="AD228" s="55" t="n"/>
      <c r="AE228" s="55" t="n"/>
      <c r="AF228" s="55" t="n"/>
      <c r="AG228" s="55" t="n"/>
      <c r="AH228" s="55" t="n"/>
      <c r="AI228" s="55" t="n"/>
      <c r="AJ228" s="55" t="n"/>
      <c r="AK228" s="55" t="n"/>
      <c r="AL228" s="55" t="n"/>
      <c r="AM228" s="55" t="n"/>
      <c r="AN228" s="55" t="n"/>
      <c r="AO228" s="55" t="n"/>
      <c r="AP228" s="55" t="n"/>
      <c r="AQ228" s="55" t="n"/>
      <c r="AR228" s="55" t="n"/>
      <c r="AS228" s="55" t="n"/>
      <c r="AT228" s="55" t="n"/>
      <c r="AU228" s="55" t="n"/>
      <c r="AV228" s="55" t="n"/>
      <c r="AW228" s="55" t="n"/>
      <c r="AX228" s="55" t="n"/>
      <c r="AY228" s="55" t="n"/>
      <c r="AZ228" s="55" t="n"/>
      <c r="BA228" s="55" t="n"/>
      <c r="BB228" s="55" t="n"/>
      <c r="BC228" s="55" t="n"/>
    </row>
    <row r="229">
      <c r="A229" s="55" t="n"/>
      <c r="B229" s="483" t="n"/>
      <c r="C229" s="55" t="n"/>
      <c r="D229" s="55" t="n"/>
      <c r="E229" s="55" t="n"/>
      <c r="F229" s="55" t="n"/>
      <c r="G229" s="69" t="n"/>
      <c r="H229" s="69" t="n"/>
      <c r="I229" s="55" t="n"/>
      <c r="J229" s="55" t="n"/>
      <c r="K229" s="55" t="n"/>
      <c r="L229" s="55">
        <f>J229-K229</f>
        <v/>
      </c>
      <c r="M229" s="55" t="n"/>
      <c r="N229" s="55">
        <f>P229+Q229+R229+S229</f>
        <v/>
      </c>
      <c r="O229" s="57">
        <f>Q229+V229+Y229+AB229+AE229+AH229+AK229+AN229+AQ229+AT229+AW229+AZ229+BC229</f>
        <v/>
      </c>
      <c r="P229" s="58" t="n"/>
      <c r="Q229" s="59">
        <f>L229-S229-R229-P229</f>
        <v/>
      </c>
      <c r="R229" s="60" t="n"/>
      <c r="S229" s="61" t="n"/>
      <c r="T229" s="55" t="n"/>
      <c r="U229" s="55" t="n"/>
      <c r="V229" s="55" t="n"/>
      <c r="W229" s="55" t="n"/>
      <c r="X229" s="55" t="n"/>
      <c r="Y229" s="55" t="n"/>
      <c r="Z229" s="55" t="n"/>
      <c r="AA229" s="55" t="n"/>
      <c r="AB229" s="55" t="n"/>
      <c r="AC229" s="55" t="n"/>
      <c r="AD229" s="55" t="n"/>
      <c r="AE229" s="55" t="n"/>
      <c r="AF229" s="55" t="n"/>
      <c r="AG229" s="55" t="n"/>
      <c r="AH229" s="55" t="n"/>
      <c r="AI229" s="55" t="n"/>
      <c r="AJ229" s="55" t="n"/>
      <c r="AK229" s="55" t="n"/>
      <c r="AL229" s="55" t="n"/>
      <c r="AM229" s="55" t="n"/>
      <c r="AN229" s="55" t="n"/>
      <c r="AO229" s="55" t="n"/>
      <c r="AP229" s="55" t="n"/>
      <c r="AQ229" s="55" t="n"/>
      <c r="AR229" s="55" t="n"/>
      <c r="AS229" s="55" t="n"/>
      <c r="AT229" s="55" t="n"/>
      <c r="AU229" s="55" t="n"/>
      <c r="AV229" s="55" t="n"/>
      <c r="AW229" s="55" t="n"/>
      <c r="AX229" s="55" t="n"/>
      <c r="AY229" s="55" t="n"/>
      <c r="AZ229" s="55" t="n"/>
      <c r="BA229" s="55" t="n"/>
      <c r="BB229" s="55" t="n"/>
      <c r="BC229" s="55" t="n"/>
    </row>
    <row r="230">
      <c r="A230" s="55" t="n"/>
      <c r="B230" s="483" t="n"/>
      <c r="C230" s="55" t="n"/>
      <c r="D230" s="55" t="n"/>
      <c r="E230" s="55" t="n"/>
      <c r="F230" s="55" t="n"/>
      <c r="G230" s="69" t="n"/>
      <c r="H230" s="69" t="n"/>
      <c r="I230" s="55" t="n"/>
      <c r="J230" s="55" t="n"/>
      <c r="K230" s="55" t="n"/>
      <c r="L230" s="55">
        <f>J230-K230</f>
        <v/>
      </c>
      <c r="M230" s="55" t="n"/>
      <c r="N230" s="55">
        <f>P230+Q230+R230+S230</f>
        <v/>
      </c>
      <c r="O230" s="57">
        <f>Q230+V230+Y230+AB230+AE230+AH230+AK230+AN230+AQ230+AT230+AW230+AZ230+BC230</f>
        <v/>
      </c>
      <c r="P230" s="58" t="n"/>
      <c r="Q230" s="59">
        <f>L230-S230-R230-P230</f>
        <v/>
      </c>
      <c r="R230" s="60" t="n"/>
      <c r="S230" s="61" t="n"/>
      <c r="T230" s="55" t="n"/>
      <c r="U230" s="55" t="n"/>
      <c r="V230" s="55" t="n"/>
      <c r="W230" s="55" t="n"/>
      <c r="X230" s="55" t="n"/>
      <c r="Y230" s="55" t="n"/>
      <c r="Z230" s="55" t="n"/>
      <c r="AA230" s="55" t="n"/>
      <c r="AB230" s="55" t="n"/>
      <c r="AC230" s="55" t="n"/>
      <c r="AD230" s="55" t="n"/>
      <c r="AE230" s="55" t="n"/>
      <c r="AF230" s="55" t="n"/>
      <c r="AG230" s="55" t="n"/>
      <c r="AH230" s="55" t="n"/>
      <c r="AI230" s="55" t="n"/>
      <c r="AJ230" s="55" t="n"/>
      <c r="AK230" s="55" t="n"/>
      <c r="AL230" s="55" t="n"/>
      <c r="AM230" s="55" t="n"/>
      <c r="AN230" s="55" t="n"/>
      <c r="AO230" s="55" t="n"/>
      <c r="AP230" s="55" t="n"/>
      <c r="AQ230" s="55" t="n"/>
      <c r="AR230" s="55" t="n"/>
      <c r="AS230" s="55" t="n"/>
      <c r="AT230" s="55" t="n"/>
      <c r="AU230" s="55" t="n"/>
      <c r="AV230" s="55" t="n"/>
      <c r="AW230" s="55" t="n"/>
      <c r="AX230" s="55" t="n"/>
      <c r="AY230" s="55" t="n"/>
      <c r="AZ230" s="55" t="n"/>
      <c r="BA230" s="55" t="n"/>
      <c r="BB230" s="55" t="n"/>
      <c r="BC230" s="55" t="n"/>
    </row>
    <row r="231">
      <c r="A231" s="55" t="n"/>
      <c r="B231" s="483" t="n"/>
      <c r="C231" s="55" t="n"/>
      <c r="D231" s="55" t="n"/>
      <c r="E231" s="55" t="n"/>
      <c r="F231" s="55" t="n"/>
      <c r="G231" s="69" t="n"/>
      <c r="H231" s="69" t="n"/>
      <c r="I231" s="55" t="n"/>
      <c r="J231" s="55" t="n"/>
      <c r="K231" s="55" t="n"/>
      <c r="L231" s="55">
        <f>J231-K231</f>
        <v/>
      </c>
      <c r="M231" s="55" t="n"/>
      <c r="N231" s="55">
        <f>P231+Q231+R231+S231</f>
        <v/>
      </c>
      <c r="O231" s="57">
        <f>Q231+V231+Y231+AB231+AE231+AH231+AK231+AN231+AQ231+AT231+AW231+AZ231+BC231</f>
        <v/>
      </c>
      <c r="P231" s="58" t="n"/>
      <c r="Q231" s="59">
        <f>L231-S231-R231-P231</f>
        <v/>
      </c>
      <c r="R231" s="60" t="n"/>
      <c r="S231" s="61" t="n"/>
      <c r="T231" s="55" t="n"/>
      <c r="U231" s="55" t="n"/>
      <c r="V231" s="55" t="n"/>
      <c r="W231" s="55" t="n"/>
      <c r="X231" s="55" t="n"/>
      <c r="Y231" s="55" t="n"/>
      <c r="Z231" s="55" t="n"/>
      <c r="AA231" s="55" t="n"/>
      <c r="AB231" s="55" t="n"/>
      <c r="AC231" s="55" t="n"/>
      <c r="AD231" s="55" t="n"/>
      <c r="AE231" s="55" t="n"/>
      <c r="AF231" s="55" t="n"/>
      <c r="AG231" s="55" t="n"/>
      <c r="AH231" s="55" t="n"/>
      <c r="AI231" s="55" t="n"/>
      <c r="AJ231" s="55" t="n"/>
      <c r="AK231" s="55" t="n"/>
      <c r="AL231" s="55" t="n"/>
      <c r="AM231" s="55" t="n"/>
      <c r="AN231" s="55" t="n"/>
      <c r="AO231" s="55" t="n"/>
      <c r="AP231" s="55" t="n"/>
      <c r="AQ231" s="55" t="n"/>
      <c r="AR231" s="55" t="n"/>
      <c r="AS231" s="55" t="n"/>
      <c r="AT231" s="55" t="n"/>
      <c r="AU231" s="55" t="n"/>
      <c r="AV231" s="55" t="n"/>
      <c r="AW231" s="55" t="n"/>
      <c r="AX231" s="55" t="n"/>
      <c r="AY231" s="55" t="n"/>
      <c r="AZ231" s="55" t="n"/>
      <c r="BA231" s="55" t="n"/>
      <c r="BB231" s="55" t="n"/>
      <c r="BC231" s="55" t="n"/>
    </row>
    <row r="232">
      <c r="A232" s="55" t="n"/>
      <c r="B232" s="483" t="n"/>
      <c r="C232" s="55" t="n"/>
      <c r="D232" s="55" t="n"/>
      <c r="E232" s="55" t="n"/>
      <c r="F232" s="55" t="n"/>
      <c r="G232" s="69" t="n"/>
      <c r="H232" s="69" t="n"/>
      <c r="I232" s="55" t="n"/>
      <c r="J232" s="55" t="n"/>
      <c r="K232" s="55" t="n"/>
      <c r="L232" s="55">
        <f>J232-K232</f>
        <v/>
      </c>
      <c r="M232" s="55" t="n"/>
      <c r="N232" s="55">
        <f>P232+Q232+R232+S232</f>
        <v/>
      </c>
      <c r="O232" s="57">
        <f>Q232+V232+Y232+AB232+AE232+AH232+AK232+AN232+AQ232+AT232+AW232+AZ232+BC232</f>
        <v/>
      </c>
      <c r="P232" s="58" t="n"/>
      <c r="Q232" s="59">
        <f>L232-S232-R232-P232</f>
        <v/>
      </c>
      <c r="R232" s="60" t="n"/>
      <c r="S232" s="61" t="n"/>
      <c r="T232" s="55" t="n"/>
      <c r="U232" s="55" t="n"/>
      <c r="V232" s="55" t="n"/>
      <c r="W232" s="55" t="n"/>
      <c r="X232" s="55" t="n"/>
      <c r="Y232" s="55" t="n"/>
      <c r="Z232" s="55" t="n"/>
      <c r="AA232" s="55" t="n"/>
      <c r="AB232" s="55" t="n"/>
      <c r="AC232" s="55" t="n"/>
      <c r="AD232" s="55" t="n"/>
      <c r="AE232" s="55" t="n"/>
      <c r="AF232" s="55" t="n"/>
      <c r="AG232" s="55" t="n"/>
      <c r="AH232" s="55" t="n"/>
      <c r="AI232" s="55" t="n"/>
      <c r="AJ232" s="55" t="n"/>
      <c r="AK232" s="55" t="n"/>
      <c r="AL232" s="55" t="n"/>
      <c r="AM232" s="55" t="n"/>
      <c r="AN232" s="55" t="n"/>
      <c r="AO232" s="55" t="n"/>
      <c r="AP232" s="55" t="n"/>
      <c r="AQ232" s="55" t="n"/>
      <c r="AR232" s="55" t="n"/>
      <c r="AS232" s="55" t="n"/>
      <c r="AT232" s="55" t="n"/>
      <c r="AU232" s="55" t="n"/>
      <c r="AV232" s="55" t="n"/>
      <c r="AW232" s="55" t="n"/>
      <c r="AX232" s="55" t="n"/>
      <c r="AY232" s="55" t="n"/>
      <c r="AZ232" s="55" t="n"/>
      <c r="BA232" s="55" t="n"/>
      <c r="BB232" s="55" t="n"/>
      <c r="BC232" s="55" t="n"/>
    </row>
    <row r="233">
      <c r="A233" s="55" t="n"/>
      <c r="B233" s="483" t="n"/>
      <c r="C233" s="55" t="n"/>
      <c r="D233" s="55" t="n"/>
      <c r="E233" s="55" t="n"/>
      <c r="F233" s="55" t="n"/>
      <c r="G233" s="69" t="n"/>
      <c r="H233" s="69" t="n"/>
      <c r="I233" s="55" t="n"/>
      <c r="J233" s="55" t="n"/>
      <c r="K233" s="55" t="n"/>
      <c r="L233" s="55">
        <f>J233-K233</f>
        <v/>
      </c>
      <c r="M233" s="55" t="n"/>
      <c r="N233" s="55">
        <f>P233+Q233+R233+S233</f>
        <v/>
      </c>
      <c r="O233" s="57">
        <f>Q233+V233+Y233+AB233+AE233+AH233+AK233+AN233+AQ233+AT233+AW233+AZ233+BC233</f>
        <v/>
      </c>
      <c r="P233" s="58" t="n"/>
      <c r="Q233" s="59">
        <f>L233-S233-R233-P233</f>
        <v/>
      </c>
      <c r="R233" s="60" t="n"/>
      <c r="S233" s="61" t="n"/>
      <c r="T233" s="55" t="n"/>
      <c r="U233" s="55" t="n"/>
      <c r="V233" s="55" t="n"/>
      <c r="W233" s="55" t="n"/>
      <c r="X233" s="55" t="n"/>
      <c r="Y233" s="55" t="n"/>
      <c r="Z233" s="55" t="n"/>
      <c r="AA233" s="55" t="n"/>
      <c r="AB233" s="55" t="n"/>
      <c r="AC233" s="55" t="n"/>
      <c r="AD233" s="55" t="n"/>
      <c r="AE233" s="55" t="n"/>
      <c r="AF233" s="55" t="n"/>
      <c r="AG233" s="55" t="n"/>
      <c r="AH233" s="55" t="n"/>
      <c r="AI233" s="55" t="n"/>
      <c r="AJ233" s="55" t="n"/>
      <c r="AK233" s="55" t="n"/>
      <c r="AL233" s="55" t="n"/>
      <c r="AM233" s="55" t="n"/>
      <c r="AN233" s="55" t="n"/>
      <c r="AO233" s="55" t="n"/>
      <c r="AP233" s="55" t="n"/>
      <c r="AQ233" s="55" t="n"/>
      <c r="AR233" s="55" t="n"/>
      <c r="AS233" s="55" t="n"/>
      <c r="AT233" s="55" t="n"/>
      <c r="AU233" s="55" t="n"/>
      <c r="AV233" s="55" t="n"/>
      <c r="AW233" s="55" t="n"/>
      <c r="AX233" s="55" t="n"/>
      <c r="AY233" s="55" t="n"/>
      <c r="AZ233" s="55" t="n"/>
      <c r="BA233" s="55" t="n"/>
      <c r="BB233" s="55" t="n"/>
      <c r="BC233" s="55" t="n"/>
    </row>
    <row r="234">
      <c r="A234" s="55" t="n"/>
      <c r="B234" s="483" t="n"/>
      <c r="C234" s="55" t="n"/>
      <c r="D234" s="55" t="n"/>
      <c r="E234" s="55" t="n"/>
      <c r="F234" s="55" t="n"/>
      <c r="G234" s="69" t="n"/>
      <c r="H234" s="69" t="n"/>
      <c r="I234" s="55" t="n"/>
      <c r="J234" s="55" t="n"/>
      <c r="K234" s="55" t="n"/>
      <c r="L234" s="55">
        <f>J234-K234</f>
        <v/>
      </c>
      <c r="M234" s="55" t="n"/>
      <c r="N234" s="55">
        <f>P234+Q234+R234+S234</f>
        <v/>
      </c>
      <c r="O234" s="57">
        <f>Q234+V234+Y234+AB234+AE234+AH234+AK234+AN234+AQ234+AT234+AW234+AZ234+BC234</f>
        <v/>
      </c>
      <c r="P234" s="58" t="n"/>
      <c r="Q234" s="59">
        <f>L234-S234-R234-P234</f>
        <v/>
      </c>
      <c r="R234" s="60" t="n"/>
      <c r="S234" s="61" t="n"/>
      <c r="T234" s="55" t="n"/>
      <c r="U234" s="55" t="n"/>
      <c r="V234" s="55" t="n"/>
      <c r="W234" s="55" t="n"/>
      <c r="X234" s="55" t="n"/>
      <c r="Y234" s="55" t="n"/>
      <c r="Z234" s="55" t="n"/>
      <c r="AA234" s="55" t="n"/>
      <c r="AB234" s="55" t="n"/>
      <c r="AC234" s="55" t="n"/>
      <c r="AD234" s="55" t="n"/>
      <c r="AE234" s="55" t="n"/>
      <c r="AF234" s="55" t="n"/>
      <c r="AG234" s="55" t="n"/>
      <c r="AH234" s="55" t="n"/>
      <c r="AI234" s="55" t="n"/>
      <c r="AJ234" s="55" t="n"/>
      <c r="AK234" s="55" t="n"/>
      <c r="AL234" s="55" t="n"/>
      <c r="AM234" s="55" t="n"/>
      <c r="AN234" s="55" t="n"/>
      <c r="AO234" s="55" t="n"/>
      <c r="AP234" s="55" t="n"/>
      <c r="AQ234" s="55" t="n"/>
      <c r="AR234" s="55" t="n"/>
      <c r="AS234" s="55" t="n"/>
      <c r="AT234" s="55" t="n"/>
      <c r="AU234" s="55" t="n"/>
      <c r="AV234" s="55" t="n"/>
      <c r="AW234" s="55" t="n"/>
      <c r="AX234" s="55" t="n"/>
      <c r="AY234" s="55" t="n"/>
      <c r="AZ234" s="55" t="n"/>
      <c r="BA234" s="55" t="n"/>
      <c r="BB234" s="55" t="n"/>
      <c r="BC234" s="55" t="n"/>
    </row>
    <row r="235">
      <c r="A235" s="55" t="n"/>
      <c r="B235" s="483" t="n"/>
      <c r="C235" s="55" t="n"/>
      <c r="D235" s="55" t="n"/>
      <c r="E235" s="55" t="n"/>
      <c r="F235" s="55" t="n"/>
      <c r="G235" s="69" t="n"/>
      <c r="H235" s="69" t="n"/>
      <c r="I235" s="55" t="n"/>
      <c r="J235" s="55" t="n"/>
      <c r="K235" s="55" t="n"/>
      <c r="L235" s="55">
        <f>J235-K235</f>
        <v/>
      </c>
      <c r="M235" s="55" t="n"/>
      <c r="N235" s="55">
        <f>P235+Q235+R235+S235</f>
        <v/>
      </c>
      <c r="O235" s="57">
        <f>Q235+V235+Y235+AB235+AE235+AH235+AK235+AN235+AQ235+AT235+AW235+AZ235+BC235</f>
        <v/>
      </c>
      <c r="P235" s="58" t="n"/>
      <c r="Q235" s="59">
        <f>L235-S235-R235-P235</f>
        <v/>
      </c>
      <c r="R235" s="60" t="n"/>
      <c r="S235" s="61" t="n"/>
      <c r="T235" s="55" t="n"/>
      <c r="U235" s="55" t="n"/>
      <c r="V235" s="55" t="n"/>
      <c r="W235" s="55" t="n"/>
      <c r="X235" s="55" t="n"/>
      <c r="Y235" s="55" t="n"/>
      <c r="Z235" s="55" t="n"/>
      <c r="AA235" s="55" t="n"/>
      <c r="AB235" s="55" t="n"/>
      <c r="AC235" s="55" t="n"/>
      <c r="AD235" s="55" t="n"/>
      <c r="AE235" s="55" t="n"/>
      <c r="AF235" s="55" t="n"/>
      <c r="AG235" s="55" t="n"/>
      <c r="AH235" s="55" t="n"/>
      <c r="AI235" s="55" t="n"/>
      <c r="AJ235" s="55" t="n"/>
      <c r="AK235" s="55" t="n"/>
      <c r="AL235" s="55" t="n"/>
      <c r="AM235" s="55" t="n"/>
      <c r="AN235" s="55" t="n"/>
      <c r="AO235" s="55" t="n"/>
      <c r="AP235" s="55" t="n"/>
      <c r="AQ235" s="55" t="n"/>
      <c r="AR235" s="55" t="n"/>
      <c r="AS235" s="55" t="n"/>
      <c r="AT235" s="55" t="n"/>
      <c r="AU235" s="55" t="n"/>
      <c r="AV235" s="55" t="n"/>
      <c r="AW235" s="55" t="n"/>
      <c r="AX235" s="55" t="n"/>
      <c r="AY235" s="55" t="n"/>
      <c r="AZ235" s="55" t="n"/>
      <c r="BA235" s="55" t="n"/>
      <c r="BB235" s="55" t="n"/>
      <c r="BC235" s="55" t="n"/>
    </row>
    <row r="236">
      <c r="A236" s="55" t="n"/>
      <c r="B236" s="483" t="n"/>
      <c r="C236" s="55" t="n"/>
      <c r="D236" s="55" t="n"/>
      <c r="E236" s="55" t="n"/>
      <c r="F236" s="55" t="n"/>
      <c r="G236" s="69" t="n"/>
      <c r="H236" s="69" t="n"/>
      <c r="I236" s="55" t="n"/>
      <c r="J236" s="55" t="n"/>
      <c r="K236" s="55" t="n"/>
      <c r="L236" s="55">
        <f>J236-K236</f>
        <v/>
      </c>
      <c r="M236" s="55" t="n"/>
      <c r="N236" s="55">
        <f>P236+Q236+R236+S236</f>
        <v/>
      </c>
      <c r="O236" s="57">
        <f>Q236+V236+Y236+AB236+AE236+AH236+AK236+AN236+AQ236+AT236+AW236+AZ236+BC236</f>
        <v/>
      </c>
      <c r="P236" s="58" t="n"/>
      <c r="Q236" s="59">
        <f>L236-S236-R236-P236</f>
        <v/>
      </c>
      <c r="R236" s="60" t="n"/>
      <c r="S236" s="61" t="n"/>
      <c r="T236" s="55" t="n"/>
      <c r="U236" s="55" t="n"/>
      <c r="V236" s="55" t="n"/>
      <c r="W236" s="55" t="n"/>
      <c r="X236" s="55" t="n"/>
      <c r="Y236" s="55" t="n"/>
      <c r="Z236" s="55" t="n"/>
      <c r="AA236" s="55" t="n"/>
      <c r="AB236" s="55" t="n"/>
      <c r="AC236" s="55" t="n"/>
      <c r="AD236" s="55" t="n"/>
      <c r="AE236" s="55" t="n"/>
      <c r="AF236" s="55" t="n"/>
      <c r="AG236" s="55" t="n"/>
      <c r="AH236" s="55" t="n"/>
      <c r="AI236" s="55" t="n"/>
      <c r="AJ236" s="55" t="n"/>
      <c r="AK236" s="55" t="n"/>
      <c r="AL236" s="55" t="n"/>
      <c r="AM236" s="55" t="n"/>
      <c r="AN236" s="55" t="n"/>
      <c r="AO236" s="55" t="n"/>
      <c r="AP236" s="55" t="n"/>
      <c r="AQ236" s="55" t="n"/>
      <c r="AR236" s="55" t="n"/>
      <c r="AS236" s="55" t="n"/>
      <c r="AT236" s="55" t="n"/>
      <c r="AU236" s="55" t="n"/>
      <c r="AV236" s="55" t="n"/>
      <c r="AW236" s="55" t="n"/>
      <c r="AX236" s="55" t="n"/>
      <c r="AY236" s="55" t="n"/>
      <c r="AZ236" s="55" t="n"/>
      <c r="BA236" s="55" t="n"/>
      <c r="BB236" s="55" t="n"/>
      <c r="BC236" s="55" t="n"/>
    </row>
    <row r="237">
      <c r="A237" s="55" t="n"/>
      <c r="B237" s="483" t="n"/>
      <c r="C237" s="55" t="n"/>
      <c r="D237" s="55" t="n"/>
      <c r="E237" s="55" t="n"/>
      <c r="F237" s="55" t="n"/>
      <c r="G237" s="69" t="n"/>
      <c r="H237" s="69" t="n"/>
      <c r="I237" s="55" t="n"/>
      <c r="J237" s="55" t="n"/>
      <c r="K237" s="55" t="n"/>
      <c r="L237" s="55">
        <f>J237-K237</f>
        <v/>
      </c>
      <c r="M237" s="55" t="n"/>
      <c r="N237" s="55">
        <f>P237+Q237+R237+S237</f>
        <v/>
      </c>
      <c r="O237" s="57">
        <f>Q237+V237+Y237+AB237+AE237+AH237+AK237+AN237+AQ237+AT237+AW237+AZ237+BC237</f>
        <v/>
      </c>
      <c r="P237" s="58" t="n"/>
      <c r="Q237" s="59">
        <f>L237-S237-R237-P237</f>
        <v/>
      </c>
      <c r="R237" s="60" t="n"/>
      <c r="S237" s="61" t="n"/>
      <c r="T237" s="55" t="n"/>
      <c r="U237" s="55" t="n"/>
      <c r="V237" s="55" t="n"/>
      <c r="W237" s="55" t="n"/>
      <c r="X237" s="55" t="n"/>
      <c r="Y237" s="55" t="n"/>
      <c r="Z237" s="55" t="n"/>
      <c r="AA237" s="55" t="n"/>
      <c r="AB237" s="55" t="n"/>
      <c r="AC237" s="55" t="n"/>
      <c r="AD237" s="55" t="n"/>
      <c r="AE237" s="55" t="n"/>
      <c r="AF237" s="55" t="n"/>
      <c r="AG237" s="55" t="n"/>
      <c r="AH237" s="55" t="n"/>
      <c r="AI237" s="55" t="n"/>
      <c r="AJ237" s="55" t="n"/>
      <c r="AK237" s="55" t="n"/>
      <c r="AL237" s="55" t="n"/>
      <c r="AM237" s="55" t="n"/>
      <c r="AN237" s="55" t="n"/>
      <c r="AO237" s="55" t="n"/>
      <c r="AP237" s="55" t="n"/>
      <c r="AQ237" s="55" t="n"/>
      <c r="AR237" s="55" t="n"/>
      <c r="AS237" s="55" t="n"/>
      <c r="AT237" s="55" t="n"/>
      <c r="AU237" s="55" t="n"/>
      <c r="AV237" s="55" t="n"/>
      <c r="AW237" s="55" t="n"/>
      <c r="AX237" s="55" t="n"/>
      <c r="AY237" s="55" t="n"/>
      <c r="AZ237" s="55" t="n"/>
      <c r="BA237" s="55" t="n"/>
      <c r="BB237" s="55" t="n"/>
      <c r="BC237" s="55" t="n"/>
    </row>
    <row r="238">
      <c r="A238" s="55" t="n"/>
      <c r="B238" s="483" t="n"/>
      <c r="C238" s="55" t="n"/>
      <c r="D238" s="55" t="n"/>
      <c r="E238" s="55" t="n"/>
      <c r="F238" s="55" t="n"/>
      <c r="G238" s="69" t="n"/>
      <c r="H238" s="69" t="n"/>
      <c r="I238" s="55" t="n"/>
      <c r="J238" s="55" t="n"/>
      <c r="K238" s="55" t="n"/>
      <c r="L238" s="55">
        <f>J238-K238</f>
        <v/>
      </c>
      <c r="M238" s="55" t="n"/>
      <c r="N238" s="55">
        <f>P238+Q238+R238+S238</f>
        <v/>
      </c>
      <c r="O238" s="57">
        <f>Q238+V238+Y238+AB238+AE238+AH238+AK238+AN238+AQ238+AT238+AW238+AZ238+BC238</f>
        <v/>
      </c>
      <c r="P238" s="58" t="n"/>
      <c r="Q238" s="59">
        <f>L238-S238-R238-P238</f>
        <v/>
      </c>
      <c r="R238" s="60" t="n"/>
      <c r="S238" s="61" t="n"/>
      <c r="T238" s="55" t="n"/>
      <c r="U238" s="55" t="n"/>
      <c r="V238" s="55" t="n"/>
      <c r="W238" s="55" t="n"/>
      <c r="X238" s="55" t="n"/>
      <c r="Y238" s="55" t="n"/>
      <c r="Z238" s="55" t="n"/>
      <c r="AA238" s="55" t="n"/>
      <c r="AB238" s="55" t="n"/>
      <c r="AC238" s="55" t="n"/>
      <c r="AD238" s="55" t="n"/>
      <c r="AE238" s="55" t="n"/>
      <c r="AF238" s="55" t="n"/>
      <c r="AG238" s="55" t="n"/>
      <c r="AH238" s="55" t="n"/>
      <c r="AI238" s="55" t="n"/>
      <c r="AJ238" s="55" t="n"/>
      <c r="AK238" s="55" t="n"/>
      <c r="AL238" s="55" t="n"/>
      <c r="AM238" s="55" t="n"/>
      <c r="AN238" s="55" t="n"/>
      <c r="AO238" s="55" t="n"/>
      <c r="AP238" s="55" t="n"/>
      <c r="AQ238" s="55" t="n"/>
      <c r="AR238" s="55" t="n"/>
      <c r="AS238" s="55" t="n"/>
      <c r="AT238" s="55" t="n"/>
      <c r="AU238" s="55" t="n"/>
      <c r="AV238" s="55" t="n"/>
      <c r="AW238" s="55" t="n"/>
      <c r="AX238" s="55" t="n"/>
      <c r="AY238" s="55" t="n"/>
      <c r="AZ238" s="55" t="n"/>
      <c r="BA238" s="55" t="n"/>
      <c r="BB238" s="55" t="n"/>
      <c r="BC238" s="55" t="n"/>
    </row>
    <row r="239">
      <c r="A239" s="55" t="n"/>
      <c r="B239" s="483" t="n"/>
      <c r="C239" s="55" t="n"/>
      <c r="D239" s="55" t="n"/>
      <c r="E239" s="55" t="n"/>
      <c r="F239" s="55" t="n"/>
      <c r="G239" s="69" t="n"/>
      <c r="H239" s="69" t="n"/>
      <c r="I239" s="55" t="n"/>
      <c r="J239" s="55" t="n"/>
      <c r="K239" s="55" t="n"/>
      <c r="L239" s="55">
        <f>J239-K239</f>
        <v/>
      </c>
      <c r="M239" s="55" t="n"/>
      <c r="N239" s="55">
        <f>P239+Q239+R239+S239</f>
        <v/>
      </c>
      <c r="O239" s="57">
        <f>Q239+V239+Y239+AB239+AE239+AH239+AK239+AN239+AQ239+AT239+AW239+AZ239+BC239</f>
        <v/>
      </c>
      <c r="P239" s="58" t="n"/>
      <c r="Q239" s="59">
        <f>L239-S239-R239-P239</f>
        <v/>
      </c>
      <c r="R239" s="60" t="n"/>
      <c r="S239" s="61" t="n"/>
      <c r="T239" s="55" t="n"/>
      <c r="U239" s="55" t="n"/>
      <c r="V239" s="55" t="n"/>
      <c r="W239" s="55" t="n"/>
      <c r="X239" s="55" t="n"/>
      <c r="Y239" s="55" t="n"/>
      <c r="Z239" s="55" t="n"/>
      <c r="AA239" s="55" t="n"/>
      <c r="AB239" s="55" t="n"/>
      <c r="AC239" s="55" t="n"/>
      <c r="AD239" s="55" t="n"/>
      <c r="AE239" s="55" t="n"/>
      <c r="AF239" s="55" t="n"/>
      <c r="AG239" s="55" t="n"/>
      <c r="AH239" s="55" t="n"/>
      <c r="AI239" s="55" t="n"/>
      <c r="AJ239" s="55" t="n"/>
      <c r="AK239" s="55" t="n"/>
      <c r="AL239" s="55" t="n"/>
      <c r="AM239" s="55" t="n"/>
      <c r="AN239" s="55" t="n"/>
      <c r="AO239" s="55" t="n"/>
      <c r="AP239" s="55" t="n"/>
      <c r="AQ239" s="55" t="n"/>
      <c r="AR239" s="55" t="n"/>
      <c r="AS239" s="55" t="n"/>
      <c r="AT239" s="55" t="n"/>
      <c r="AU239" s="55" t="n"/>
      <c r="AV239" s="55" t="n"/>
      <c r="AW239" s="55" t="n"/>
      <c r="AX239" s="55" t="n"/>
      <c r="AY239" s="55" t="n"/>
      <c r="AZ239" s="55" t="n"/>
      <c r="BA239" s="55" t="n"/>
      <c r="BB239" s="55" t="n"/>
      <c r="BC239" s="55" t="n"/>
    </row>
    <row r="240">
      <c r="A240" s="55" t="n"/>
      <c r="B240" s="483" t="n"/>
      <c r="C240" s="55" t="n"/>
      <c r="D240" s="55" t="n"/>
      <c r="E240" s="55" t="n"/>
      <c r="F240" s="55" t="n"/>
      <c r="G240" s="69" t="n"/>
      <c r="H240" s="69" t="n"/>
      <c r="I240" s="55" t="n"/>
      <c r="J240" s="55" t="n"/>
      <c r="K240" s="55" t="n"/>
      <c r="L240" s="55">
        <f>J240-K240</f>
        <v/>
      </c>
      <c r="M240" s="55" t="n"/>
      <c r="N240" s="55">
        <f>P240+Q240+R240+S240</f>
        <v/>
      </c>
      <c r="O240" s="57">
        <f>Q240+V240+Y240+AB240+AE240+AH240+AK240+AN240+AQ240+AT240+AW240+AZ240+BC240</f>
        <v/>
      </c>
      <c r="P240" s="58" t="n"/>
      <c r="Q240" s="59">
        <f>L240-S240-R240-P240</f>
        <v/>
      </c>
      <c r="R240" s="60" t="n"/>
      <c r="S240" s="61" t="n"/>
      <c r="T240" s="55" t="n"/>
      <c r="U240" s="55" t="n"/>
      <c r="V240" s="55" t="n"/>
      <c r="W240" s="55" t="n"/>
      <c r="X240" s="55" t="n"/>
      <c r="Y240" s="55" t="n"/>
      <c r="Z240" s="55" t="n"/>
      <c r="AA240" s="55" t="n"/>
      <c r="AB240" s="55" t="n"/>
      <c r="AC240" s="55" t="n"/>
      <c r="AD240" s="55" t="n"/>
      <c r="AE240" s="55" t="n"/>
      <c r="AF240" s="55" t="n"/>
      <c r="AG240" s="55" t="n"/>
      <c r="AH240" s="55" t="n"/>
      <c r="AI240" s="55" t="n"/>
      <c r="AJ240" s="55" t="n"/>
      <c r="AK240" s="55" t="n"/>
      <c r="AL240" s="55" t="n"/>
      <c r="AM240" s="55" t="n"/>
      <c r="AN240" s="55" t="n"/>
      <c r="AO240" s="55" t="n"/>
      <c r="AP240" s="55" t="n"/>
      <c r="AQ240" s="55" t="n"/>
      <c r="AR240" s="55" t="n"/>
      <c r="AS240" s="55" t="n"/>
      <c r="AT240" s="55" t="n"/>
      <c r="AU240" s="55" t="n"/>
      <c r="AV240" s="55" t="n"/>
      <c r="AW240" s="55" t="n"/>
      <c r="AX240" s="55" t="n"/>
      <c r="AY240" s="55" t="n"/>
      <c r="AZ240" s="55" t="n"/>
      <c r="BA240" s="55" t="n"/>
      <c r="BB240" s="55" t="n"/>
      <c r="BC240" s="55" t="n"/>
    </row>
    <row r="241">
      <c r="A241" s="55" t="n"/>
      <c r="B241" s="483" t="n"/>
      <c r="C241" s="55" t="n"/>
      <c r="D241" s="55" t="n"/>
      <c r="E241" s="55" t="n"/>
      <c r="F241" s="55" t="n"/>
      <c r="G241" s="69" t="n"/>
      <c r="H241" s="69" t="n"/>
      <c r="I241" s="55" t="n"/>
      <c r="J241" s="55" t="n"/>
      <c r="K241" s="55" t="n"/>
      <c r="L241" s="55">
        <f>J241-K241</f>
        <v/>
      </c>
      <c r="M241" s="55" t="n"/>
      <c r="N241" s="55">
        <f>P241+Q241+R241+S241</f>
        <v/>
      </c>
      <c r="O241" s="57">
        <f>Q241+V241+Y241+AB241+AE241+AH241+AK241+AN241+AQ241+AT241+AW241+AZ241+BC241</f>
        <v/>
      </c>
      <c r="P241" s="58" t="n"/>
      <c r="Q241" s="59">
        <f>L241-S241-R241-P241</f>
        <v/>
      </c>
      <c r="R241" s="60" t="n"/>
      <c r="S241" s="61" t="n"/>
      <c r="T241" s="55" t="n"/>
      <c r="U241" s="55" t="n"/>
      <c r="V241" s="55" t="n"/>
      <c r="W241" s="55" t="n"/>
      <c r="X241" s="55" t="n"/>
      <c r="Y241" s="55" t="n"/>
      <c r="Z241" s="55" t="n"/>
      <c r="AA241" s="55" t="n"/>
      <c r="AB241" s="55" t="n"/>
      <c r="AC241" s="55" t="n"/>
      <c r="AD241" s="55" t="n"/>
      <c r="AE241" s="55" t="n"/>
      <c r="AF241" s="55" t="n"/>
      <c r="AG241" s="55" t="n"/>
      <c r="AH241" s="55" t="n"/>
      <c r="AI241" s="55" t="n"/>
      <c r="AJ241" s="55" t="n"/>
      <c r="AK241" s="55" t="n"/>
      <c r="AL241" s="55" t="n"/>
      <c r="AM241" s="55" t="n"/>
      <c r="AN241" s="55" t="n"/>
      <c r="AO241" s="55" t="n"/>
      <c r="AP241" s="55" t="n"/>
      <c r="AQ241" s="55" t="n"/>
      <c r="AR241" s="55" t="n"/>
      <c r="AS241" s="55" t="n"/>
      <c r="AT241" s="55" t="n"/>
      <c r="AU241" s="55" t="n"/>
      <c r="AV241" s="55" t="n"/>
      <c r="AW241" s="55" t="n"/>
      <c r="AX241" s="55" t="n"/>
      <c r="AY241" s="55" t="n"/>
      <c r="AZ241" s="55" t="n"/>
      <c r="BA241" s="55" t="n"/>
      <c r="BB241" s="55" t="n"/>
      <c r="BC241" s="55" t="n"/>
    </row>
    <row r="242">
      <c r="A242" s="55" t="n"/>
      <c r="B242" s="483" t="n"/>
      <c r="C242" s="55" t="n"/>
      <c r="D242" s="55" t="n"/>
      <c r="E242" s="55" t="n"/>
      <c r="F242" s="55" t="n"/>
      <c r="G242" s="69" t="n"/>
      <c r="H242" s="69" t="n"/>
      <c r="I242" s="55" t="n"/>
      <c r="J242" s="55" t="n"/>
      <c r="K242" s="55" t="n"/>
      <c r="L242" s="55">
        <f>J242-K242</f>
        <v/>
      </c>
      <c r="M242" s="55" t="n"/>
      <c r="N242" s="55">
        <f>P242+Q242+R242+S242</f>
        <v/>
      </c>
      <c r="O242" s="57">
        <f>Q242+V242+Y242+AB242+AE242+AH242+AK242+AN242+AQ242+AT242+AW242+AZ242+BC242</f>
        <v/>
      </c>
      <c r="P242" s="58" t="n"/>
      <c r="Q242" s="59">
        <f>L242-S242-R242-P242</f>
        <v/>
      </c>
      <c r="R242" s="60" t="n"/>
      <c r="S242" s="61" t="n"/>
      <c r="T242" s="55" t="n"/>
      <c r="U242" s="55" t="n"/>
      <c r="V242" s="55" t="n"/>
      <c r="W242" s="55" t="n"/>
      <c r="X242" s="55" t="n"/>
      <c r="Y242" s="55" t="n"/>
      <c r="Z242" s="55" t="n"/>
      <c r="AA242" s="55" t="n"/>
      <c r="AB242" s="55" t="n"/>
      <c r="AC242" s="55" t="n"/>
      <c r="AD242" s="55" t="n"/>
      <c r="AE242" s="55" t="n"/>
      <c r="AF242" s="55" t="n"/>
      <c r="AG242" s="55" t="n"/>
      <c r="AH242" s="55" t="n"/>
      <c r="AI242" s="55" t="n"/>
      <c r="AJ242" s="55" t="n"/>
      <c r="AK242" s="55" t="n"/>
      <c r="AL242" s="55" t="n"/>
      <c r="AM242" s="55" t="n"/>
      <c r="AN242" s="55" t="n"/>
      <c r="AO242" s="55" t="n"/>
      <c r="AP242" s="55" t="n"/>
      <c r="AQ242" s="55" t="n"/>
      <c r="AR242" s="55" t="n"/>
      <c r="AS242" s="55" t="n"/>
      <c r="AT242" s="55" t="n"/>
      <c r="AU242" s="55" t="n"/>
      <c r="AV242" s="55" t="n"/>
      <c r="AW242" s="55" t="n"/>
      <c r="AX242" s="55" t="n"/>
      <c r="AY242" s="55" t="n"/>
      <c r="AZ242" s="55" t="n"/>
      <c r="BA242" s="55" t="n"/>
      <c r="BB242" s="55" t="n"/>
      <c r="BC242" s="55" t="n"/>
    </row>
    <row r="243">
      <c r="A243" s="55" t="n"/>
      <c r="B243" s="483" t="n"/>
      <c r="C243" s="55" t="n"/>
      <c r="D243" s="55" t="n"/>
      <c r="E243" s="55" t="n"/>
      <c r="F243" s="55" t="n"/>
      <c r="G243" s="69" t="n"/>
      <c r="H243" s="69" t="n"/>
      <c r="I243" s="55" t="n"/>
      <c r="J243" s="55" t="n"/>
      <c r="K243" s="55" t="n"/>
      <c r="L243" s="55">
        <f>J243-K243</f>
        <v/>
      </c>
      <c r="M243" s="55" t="n"/>
      <c r="N243" s="55">
        <f>P243+Q243+R243+S243</f>
        <v/>
      </c>
      <c r="O243" s="57">
        <f>Q243+V243+Y243+AB243+AE243+AH243+AK243+AN243+AQ243+AT243+AW243+AZ243+BC243</f>
        <v/>
      </c>
      <c r="P243" s="58" t="n"/>
      <c r="Q243" s="59">
        <f>L243-S243-R243-P243</f>
        <v/>
      </c>
      <c r="R243" s="60" t="n"/>
      <c r="S243" s="61" t="n"/>
      <c r="T243" s="55" t="n"/>
      <c r="U243" s="55" t="n"/>
      <c r="V243" s="55" t="n"/>
      <c r="W243" s="55" t="n"/>
      <c r="X243" s="55" t="n"/>
      <c r="Y243" s="55" t="n"/>
      <c r="Z243" s="55" t="n"/>
      <c r="AA243" s="55" t="n"/>
      <c r="AB243" s="55" t="n"/>
      <c r="AC243" s="55" t="n"/>
      <c r="AD243" s="55" t="n"/>
      <c r="AE243" s="55" t="n"/>
      <c r="AF243" s="55" t="n"/>
      <c r="AG243" s="55" t="n"/>
      <c r="AH243" s="55" t="n"/>
      <c r="AI243" s="55" t="n"/>
      <c r="AJ243" s="55" t="n"/>
      <c r="AK243" s="55" t="n"/>
      <c r="AL243" s="55" t="n"/>
      <c r="AM243" s="55" t="n"/>
      <c r="AN243" s="55" t="n"/>
      <c r="AO243" s="55" t="n"/>
      <c r="AP243" s="55" t="n"/>
      <c r="AQ243" s="55" t="n"/>
      <c r="AR243" s="55" t="n"/>
      <c r="AS243" s="55" t="n"/>
      <c r="AT243" s="55" t="n"/>
      <c r="AU243" s="55" t="n"/>
      <c r="AV243" s="55" t="n"/>
      <c r="AW243" s="55" t="n"/>
      <c r="AX243" s="55" t="n"/>
      <c r="AY243" s="55" t="n"/>
      <c r="AZ243" s="55" t="n"/>
      <c r="BA243" s="55" t="n"/>
      <c r="BB243" s="55" t="n"/>
      <c r="BC243" s="55" t="n"/>
    </row>
    <row r="244">
      <c r="A244" s="55" t="n"/>
      <c r="B244" s="483" t="n"/>
      <c r="C244" s="55" t="n"/>
      <c r="D244" s="55" t="n"/>
      <c r="E244" s="55" t="n"/>
      <c r="F244" s="55" t="n"/>
      <c r="G244" s="69" t="n"/>
      <c r="H244" s="69" t="n"/>
      <c r="I244" s="55" t="n"/>
      <c r="J244" s="55" t="n"/>
      <c r="K244" s="55" t="n"/>
      <c r="L244" s="55">
        <f>J244-K244</f>
        <v/>
      </c>
      <c r="M244" s="55" t="n"/>
      <c r="N244" s="55">
        <f>P244+Q244+R244+S244</f>
        <v/>
      </c>
      <c r="O244" s="57">
        <f>Q244+V244+Y244+AB244+AE244+AH244+AK244+AN244+AQ244+AT244+AW244+AZ244+BC244</f>
        <v/>
      </c>
      <c r="P244" s="58" t="n"/>
      <c r="Q244" s="59">
        <f>L244-S244-R244-P244</f>
        <v/>
      </c>
      <c r="R244" s="60" t="n"/>
      <c r="S244" s="61" t="n"/>
      <c r="T244" s="55" t="n"/>
      <c r="U244" s="55" t="n"/>
      <c r="V244" s="55" t="n"/>
      <c r="W244" s="55" t="n"/>
      <c r="X244" s="55" t="n"/>
      <c r="Y244" s="55" t="n"/>
      <c r="Z244" s="55" t="n"/>
      <c r="AA244" s="55" t="n"/>
      <c r="AB244" s="55" t="n"/>
      <c r="AC244" s="55" t="n"/>
      <c r="AD244" s="55" t="n"/>
      <c r="AE244" s="55" t="n"/>
      <c r="AF244" s="55" t="n"/>
      <c r="AG244" s="55" t="n"/>
      <c r="AH244" s="55" t="n"/>
      <c r="AI244" s="55" t="n"/>
      <c r="AJ244" s="55" t="n"/>
      <c r="AK244" s="55" t="n"/>
      <c r="AL244" s="55" t="n"/>
      <c r="AM244" s="55" t="n"/>
      <c r="AN244" s="55" t="n"/>
      <c r="AO244" s="55" t="n"/>
      <c r="AP244" s="55" t="n"/>
      <c r="AQ244" s="55" t="n"/>
      <c r="AR244" s="55" t="n"/>
      <c r="AS244" s="55" t="n"/>
      <c r="AT244" s="55" t="n"/>
      <c r="AU244" s="55" t="n"/>
      <c r="AV244" s="55" t="n"/>
      <c r="AW244" s="55" t="n"/>
      <c r="AX244" s="55" t="n"/>
      <c r="AY244" s="55" t="n"/>
      <c r="AZ244" s="55" t="n"/>
      <c r="BA244" s="55" t="n"/>
      <c r="BB244" s="55" t="n"/>
      <c r="BC244" s="55" t="n"/>
    </row>
    <row r="245">
      <c r="A245" s="55" t="n"/>
      <c r="B245" s="483" t="n"/>
      <c r="C245" s="55" t="n"/>
      <c r="D245" s="55" t="n"/>
      <c r="E245" s="55" t="n"/>
      <c r="F245" s="55" t="n"/>
      <c r="G245" s="69" t="n"/>
      <c r="H245" s="69" t="n"/>
      <c r="I245" s="55" t="n"/>
      <c r="J245" s="55" t="n"/>
      <c r="K245" s="55" t="n"/>
      <c r="L245" s="55">
        <f>J245-K245</f>
        <v/>
      </c>
      <c r="M245" s="55" t="n"/>
      <c r="N245" s="55">
        <f>P245+Q245+R245+S245</f>
        <v/>
      </c>
      <c r="O245" s="57">
        <f>Q245+V245+Y245+AB245+AE245+AH245+AK245+AN245+AQ245+AT245+AW245+AZ245+BC245</f>
        <v/>
      </c>
      <c r="P245" s="58" t="n"/>
      <c r="Q245" s="59">
        <f>L245-S245-R245-P245</f>
        <v/>
      </c>
      <c r="R245" s="60" t="n"/>
      <c r="S245" s="61" t="n"/>
      <c r="T245" s="55" t="n"/>
      <c r="U245" s="55" t="n"/>
      <c r="V245" s="55" t="n"/>
      <c r="W245" s="55" t="n"/>
      <c r="X245" s="55" t="n"/>
      <c r="Y245" s="55" t="n"/>
      <c r="Z245" s="55" t="n"/>
      <c r="AA245" s="55" t="n"/>
      <c r="AB245" s="55" t="n"/>
      <c r="AC245" s="55" t="n"/>
      <c r="AD245" s="55" t="n"/>
      <c r="AE245" s="55" t="n"/>
      <c r="AF245" s="55" t="n"/>
      <c r="AG245" s="55" t="n"/>
      <c r="AH245" s="55" t="n"/>
      <c r="AI245" s="55" t="n"/>
      <c r="AJ245" s="55" t="n"/>
      <c r="AK245" s="55" t="n"/>
      <c r="AL245" s="55" t="n"/>
      <c r="AM245" s="55" t="n"/>
      <c r="AN245" s="55" t="n"/>
      <c r="AO245" s="55" t="n"/>
      <c r="AP245" s="55" t="n"/>
      <c r="AQ245" s="55" t="n"/>
      <c r="AR245" s="55" t="n"/>
      <c r="AS245" s="55" t="n"/>
      <c r="AT245" s="55" t="n"/>
      <c r="AU245" s="55" t="n"/>
      <c r="AV245" s="55" t="n"/>
      <c r="AW245" s="55" t="n"/>
      <c r="AX245" s="55" t="n"/>
      <c r="AY245" s="55" t="n"/>
      <c r="AZ245" s="55" t="n"/>
      <c r="BA245" s="55" t="n"/>
      <c r="BB245" s="55" t="n"/>
      <c r="BC245" s="55" t="n"/>
    </row>
    <row r="246">
      <c r="A246" s="55" t="n"/>
      <c r="B246" s="483" t="n"/>
      <c r="C246" s="55" t="n"/>
      <c r="D246" s="55" t="n"/>
      <c r="E246" s="55" t="n"/>
      <c r="F246" s="55" t="n"/>
      <c r="G246" s="69" t="n"/>
      <c r="H246" s="69" t="n"/>
      <c r="I246" s="55" t="n"/>
      <c r="J246" s="55" t="n"/>
      <c r="K246" s="55" t="n"/>
      <c r="L246" s="55">
        <f>J246-K246</f>
        <v/>
      </c>
      <c r="M246" s="55" t="n"/>
      <c r="N246" s="55">
        <f>P246+Q246+R246+S246</f>
        <v/>
      </c>
      <c r="O246" s="57">
        <f>Q246+V246+Y246+AB246+AE246+AH246+AK246+AN246+AQ246+AT246+AW246+AZ246+BC246</f>
        <v/>
      </c>
      <c r="P246" s="58" t="n"/>
      <c r="Q246" s="59">
        <f>L246-S246-R246-P246</f>
        <v/>
      </c>
      <c r="R246" s="60" t="n"/>
      <c r="S246" s="61" t="n"/>
      <c r="T246" s="55" t="n"/>
      <c r="U246" s="55" t="n"/>
      <c r="V246" s="55" t="n"/>
      <c r="W246" s="55" t="n"/>
      <c r="X246" s="55" t="n"/>
      <c r="Y246" s="55" t="n"/>
      <c r="Z246" s="55" t="n"/>
      <c r="AA246" s="55" t="n"/>
      <c r="AB246" s="55" t="n"/>
      <c r="AC246" s="55" t="n"/>
      <c r="AD246" s="55" t="n"/>
      <c r="AE246" s="55" t="n"/>
      <c r="AF246" s="55" t="n"/>
      <c r="AG246" s="55" t="n"/>
      <c r="AH246" s="55" t="n"/>
      <c r="AI246" s="55" t="n"/>
      <c r="AJ246" s="55" t="n"/>
      <c r="AK246" s="55" t="n"/>
      <c r="AL246" s="55" t="n"/>
      <c r="AM246" s="55" t="n"/>
      <c r="AN246" s="55" t="n"/>
      <c r="AO246" s="55" t="n"/>
      <c r="AP246" s="55" t="n"/>
      <c r="AQ246" s="55" t="n"/>
      <c r="AR246" s="55" t="n"/>
      <c r="AS246" s="55" t="n"/>
      <c r="AT246" s="55" t="n"/>
      <c r="AU246" s="55" t="n"/>
      <c r="AV246" s="55" t="n"/>
      <c r="AW246" s="55" t="n"/>
      <c r="AX246" s="55" t="n"/>
      <c r="AY246" s="55" t="n"/>
      <c r="AZ246" s="55" t="n"/>
      <c r="BA246" s="55" t="n"/>
      <c r="BB246" s="55" t="n"/>
      <c r="BC246" s="55" t="n"/>
    </row>
    <row r="247">
      <c r="A247" s="55" t="n"/>
      <c r="B247" s="483" t="n"/>
      <c r="C247" s="55" t="n"/>
      <c r="D247" s="55" t="n"/>
      <c r="E247" s="55" t="n"/>
      <c r="F247" s="55" t="n"/>
      <c r="G247" s="69" t="n"/>
      <c r="H247" s="69" t="n"/>
      <c r="I247" s="55" t="n"/>
      <c r="J247" s="55" t="n"/>
      <c r="K247" s="55" t="n"/>
      <c r="L247" s="55">
        <f>J247-K247</f>
        <v/>
      </c>
      <c r="M247" s="55" t="n"/>
      <c r="N247" s="55">
        <f>P247+Q247+R247+S247</f>
        <v/>
      </c>
      <c r="O247" s="57">
        <f>Q247+V247+Y247+AB247+AE247+AH247+AK247+AN247+AQ247+AT247+AW247+AZ247+BC247</f>
        <v/>
      </c>
      <c r="P247" s="58" t="n"/>
      <c r="Q247" s="59">
        <f>L247-S247-R247-P247</f>
        <v/>
      </c>
      <c r="R247" s="60" t="n"/>
      <c r="S247" s="61" t="n"/>
      <c r="T247" s="55" t="n"/>
      <c r="U247" s="55" t="n"/>
      <c r="V247" s="55" t="n"/>
      <c r="W247" s="55" t="n"/>
      <c r="X247" s="55" t="n"/>
      <c r="Y247" s="55" t="n"/>
      <c r="Z247" s="55" t="n"/>
      <c r="AA247" s="55" t="n"/>
      <c r="AB247" s="55" t="n"/>
      <c r="AC247" s="55" t="n"/>
      <c r="AD247" s="55" t="n"/>
      <c r="AE247" s="55" t="n"/>
      <c r="AF247" s="55" t="n"/>
      <c r="AG247" s="55" t="n"/>
      <c r="AH247" s="55" t="n"/>
      <c r="AI247" s="55" t="n"/>
      <c r="AJ247" s="55" t="n"/>
      <c r="AK247" s="55" t="n"/>
      <c r="AL247" s="55" t="n"/>
      <c r="AM247" s="55" t="n"/>
      <c r="AN247" s="55" t="n"/>
      <c r="AO247" s="55" t="n"/>
      <c r="AP247" s="55" t="n"/>
      <c r="AQ247" s="55" t="n"/>
      <c r="AR247" s="55" t="n"/>
      <c r="AS247" s="55" t="n"/>
      <c r="AT247" s="55" t="n"/>
      <c r="AU247" s="55" t="n"/>
      <c r="AV247" s="55" t="n"/>
      <c r="AW247" s="55" t="n"/>
      <c r="AX247" s="55" t="n"/>
      <c r="AY247" s="55" t="n"/>
      <c r="AZ247" s="55" t="n"/>
      <c r="BA247" s="55" t="n"/>
      <c r="BB247" s="55" t="n"/>
      <c r="BC247" s="55" t="n"/>
    </row>
    <row r="248">
      <c r="A248" s="55" t="n"/>
      <c r="B248" s="483" t="n"/>
      <c r="C248" s="55" t="n"/>
      <c r="D248" s="55" t="n"/>
      <c r="E248" s="55" t="n"/>
      <c r="F248" s="55" t="n"/>
      <c r="G248" s="69" t="n"/>
      <c r="H248" s="69" t="n"/>
      <c r="I248" s="55" t="n"/>
      <c r="J248" s="55" t="n"/>
      <c r="K248" s="55" t="n"/>
      <c r="L248" s="55">
        <f>J248-K248</f>
        <v/>
      </c>
      <c r="M248" s="55" t="n"/>
      <c r="N248" s="55">
        <f>P248+Q248+R248+S248</f>
        <v/>
      </c>
      <c r="O248" s="57">
        <f>Q248+V248+Y248+AB248+AE248+AH248+AK248+AN248+AQ248+AT248+AW248+AZ248+BC248</f>
        <v/>
      </c>
      <c r="P248" s="58" t="n"/>
      <c r="Q248" s="59">
        <f>L248-S248-R248-P248</f>
        <v/>
      </c>
      <c r="R248" s="60" t="n"/>
      <c r="S248" s="61" t="n"/>
      <c r="T248" s="55" t="n"/>
      <c r="U248" s="55" t="n"/>
      <c r="V248" s="55" t="n"/>
      <c r="W248" s="55" t="n"/>
      <c r="X248" s="55" t="n"/>
      <c r="Y248" s="55" t="n"/>
      <c r="Z248" s="55" t="n"/>
      <c r="AA248" s="55" t="n"/>
      <c r="AB248" s="55" t="n"/>
      <c r="AC248" s="55" t="n"/>
      <c r="AD248" s="55" t="n"/>
      <c r="AE248" s="55" t="n"/>
      <c r="AF248" s="55" t="n"/>
      <c r="AG248" s="55" t="n"/>
      <c r="AH248" s="55" t="n"/>
      <c r="AI248" s="55" t="n"/>
      <c r="AJ248" s="55" t="n"/>
      <c r="AK248" s="55" t="n"/>
      <c r="AL248" s="55" t="n"/>
      <c r="AM248" s="55" t="n"/>
      <c r="AN248" s="55" t="n"/>
      <c r="AO248" s="55" t="n"/>
      <c r="AP248" s="55" t="n"/>
      <c r="AQ248" s="55" t="n"/>
      <c r="AR248" s="55" t="n"/>
      <c r="AS248" s="55" t="n"/>
      <c r="AT248" s="55" t="n"/>
      <c r="AU248" s="55" t="n"/>
      <c r="AV248" s="55" t="n"/>
      <c r="AW248" s="55" t="n"/>
      <c r="AX248" s="55" t="n"/>
      <c r="AY248" s="55" t="n"/>
      <c r="AZ248" s="55" t="n"/>
      <c r="BA248" s="55" t="n"/>
      <c r="BB248" s="55" t="n"/>
      <c r="BC248" s="55" t="n"/>
    </row>
    <row r="249">
      <c r="A249" s="55" t="n"/>
      <c r="B249" s="483" t="n"/>
      <c r="C249" s="55" t="n"/>
      <c r="D249" s="55" t="n"/>
      <c r="E249" s="55" t="n"/>
      <c r="F249" s="55" t="n"/>
      <c r="G249" s="69" t="n"/>
      <c r="H249" s="69" t="n"/>
      <c r="I249" s="55" t="n"/>
      <c r="J249" s="55" t="n"/>
      <c r="K249" s="55" t="n"/>
      <c r="L249" s="55">
        <f>J249-K249</f>
        <v/>
      </c>
      <c r="M249" s="55" t="n"/>
      <c r="N249" s="55">
        <f>P249+Q249+R249+S249</f>
        <v/>
      </c>
      <c r="O249" s="57">
        <f>Q249+V249+Y249+AB249+AE249+AH249+AK249+AN249+AQ249+AT249+AW249+AZ249+BC249</f>
        <v/>
      </c>
      <c r="P249" s="58" t="n"/>
      <c r="Q249" s="59">
        <f>L249-S249-R249-P249</f>
        <v/>
      </c>
      <c r="R249" s="60" t="n"/>
      <c r="S249" s="61" t="n"/>
      <c r="T249" s="55" t="n"/>
      <c r="U249" s="55" t="n"/>
      <c r="V249" s="55" t="n"/>
      <c r="W249" s="55" t="n"/>
      <c r="X249" s="55" t="n"/>
      <c r="Y249" s="55" t="n"/>
      <c r="Z249" s="55" t="n"/>
      <c r="AA249" s="55" t="n"/>
      <c r="AB249" s="55" t="n"/>
      <c r="AC249" s="55" t="n"/>
      <c r="AD249" s="55" t="n"/>
      <c r="AE249" s="55" t="n"/>
      <c r="AF249" s="55" t="n"/>
      <c r="AG249" s="55" t="n"/>
      <c r="AH249" s="55" t="n"/>
      <c r="AI249" s="55" t="n"/>
      <c r="AJ249" s="55" t="n"/>
      <c r="AK249" s="55" t="n"/>
      <c r="AL249" s="55" t="n"/>
      <c r="AM249" s="55" t="n"/>
      <c r="AN249" s="55" t="n"/>
      <c r="AO249" s="55" t="n"/>
      <c r="AP249" s="55" t="n"/>
      <c r="AQ249" s="55" t="n"/>
      <c r="AR249" s="55" t="n"/>
      <c r="AS249" s="55" t="n"/>
      <c r="AT249" s="55" t="n"/>
      <c r="AU249" s="55" t="n"/>
      <c r="AV249" s="55" t="n"/>
      <c r="AW249" s="55" t="n"/>
      <c r="AX249" s="55" t="n"/>
      <c r="AY249" s="55" t="n"/>
      <c r="AZ249" s="55" t="n"/>
      <c r="BA249" s="55" t="n"/>
      <c r="BB249" s="55" t="n"/>
      <c r="BC249" s="55" t="n"/>
    </row>
    <row r="250">
      <c r="A250" s="55" t="n"/>
      <c r="B250" s="483" t="n"/>
      <c r="C250" s="55" t="n"/>
      <c r="D250" s="55" t="n"/>
      <c r="E250" s="55" t="n"/>
      <c r="F250" s="55" t="n"/>
      <c r="G250" s="69" t="n"/>
      <c r="H250" s="69" t="n"/>
      <c r="I250" s="55" t="n"/>
      <c r="J250" s="55" t="n"/>
      <c r="K250" s="55" t="n"/>
      <c r="L250" s="55">
        <f>J250-K250</f>
        <v/>
      </c>
      <c r="M250" s="55" t="n"/>
      <c r="N250" s="55">
        <f>P250+Q250+R250+S250</f>
        <v/>
      </c>
      <c r="O250" s="57">
        <f>Q250+V250+Y250+AB250+AE250+AH250+AK250+AN250+AQ250+AT250+AW250+AZ250+BC250</f>
        <v/>
      </c>
      <c r="P250" s="58" t="n"/>
      <c r="Q250" s="59">
        <f>L250-S250-R250-P250</f>
        <v/>
      </c>
      <c r="R250" s="60" t="n"/>
      <c r="S250" s="61" t="n"/>
      <c r="T250" s="55" t="n"/>
      <c r="U250" s="55" t="n"/>
      <c r="V250" s="55" t="n"/>
      <c r="W250" s="55" t="n"/>
      <c r="X250" s="55" t="n"/>
      <c r="Y250" s="55" t="n"/>
      <c r="Z250" s="55" t="n"/>
      <c r="AA250" s="55" t="n"/>
      <c r="AB250" s="55" t="n"/>
      <c r="AC250" s="55" t="n"/>
      <c r="AD250" s="55" t="n"/>
      <c r="AE250" s="55" t="n"/>
      <c r="AF250" s="55" t="n"/>
      <c r="AG250" s="55" t="n"/>
      <c r="AH250" s="55" t="n"/>
      <c r="AI250" s="55" t="n"/>
      <c r="AJ250" s="55" t="n"/>
      <c r="AK250" s="55" t="n"/>
      <c r="AL250" s="55" t="n"/>
      <c r="AM250" s="55" t="n"/>
      <c r="AN250" s="55" t="n"/>
      <c r="AO250" s="55" t="n"/>
      <c r="AP250" s="55" t="n"/>
      <c r="AQ250" s="55" t="n"/>
      <c r="AR250" s="55" t="n"/>
      <c r="AS250" s="55" t="n"/>
      <c r="AT250" s="55" t="n"/>
      <c r="AU250" s="55" t="n"/>
      <c r="AV250" s="55" t="n"/>
      <c r="AW250" s="55" t="n"/>
      <c r="AX250" s="55" t="n"/>
      <c r="AY250" s="55" t="n"/>
      <c r="AZ250" s="55" t="n"/>
      <c r="BA250" s="55" t="n"/>
      <c r="BB250" s="55" t="n"/>
      <c r="BC250" s="55" t="n"/>
    </row>
    <row r="251">
      <c r="A251" s="55" t="n"/>
      <c r="B251" s="483" t="n"/>
      <c r="C251" s="55" t="n"/>
      <c r="D251" s="55" t="n"/>
      <c r="E251" s="55" t="n"/>
      <c r="F251" s="55" t="n"/>
      <c r="G251" s="69" t="n"/>
      <c r="H251" s="69" t="n"/>
      <c r="I251" s="55" t="n"/>
      <c r="J251" s="55" t="n"/>
      <c r="K251" s="55" t="n"/>
      <c r="L251" s="55">
        <f>J251-K251</f>
        <v/>
      </c>
      <c r="M251" s="55" t="n"/>
      <c r="N251" s="55">
        <f>P251+Q251+R251+S251</f>
        <v/>
      </c>
      <c r="O251" s="57">
        <f>Q251+V251+Y251+AB251+AE251+AH251+AK251+AN251+AQ251+AT251+AW251+AZ251+BC251</f>
        <v/>
      </c>
      <c r="P251" s="58" t="n"/>
      <c r="Q251" s="59">
        <f>L251-S251-R251-P251</f>
        <v/>
      </c>
      <c r="R251" s="60" t="n"/>
      <c r="S251" s="61" t="n"/>
      <c r="T251" s="55" t="n"/>
      <c r="U251" s="55" t="n"/>
      <c r="V251" s="55" t="n"/>
      <c r="W251" s="55" t="n"/>
      <c r="X251" s="55" t="n"/>
      <c r="Y251" s="55" t="n"/>
      <c r="Z251" s="55" t="n"/>
      <c r="AA251" s="55" t="n"/>
      <c r="AB251" s="55" t="n"/>
      <c r="AC251" s="55" t="n"/>
      <c r="AD251" s="55" t="n"/>
      <c r="AE251" s="55" t="n"/>
      <c r="AF251" s="55" t="n"/>
      <c r="AG251" s="55" t="n"/>
      <c r="AH251" s="55" t="n"/>
      <c r="AI251" s="55" t="n"/>
      <c r="AJ251" s="55" t="n"/>
      <c r="AK251" s="55" t="n"/>
      <c r="AL251" s="55" t="n"/>
      <c r="AM251" s="55" t="n"/>
      <c r="AN251" s="55" t="n"/>
      <c r="AO251" s="55" t="n"/>
      <c r="AP251" s="55" t="n"/>
      <c r="AQ251" s="55" t="n"/>
      <c r="AR251" s="55" t="n"/>
      <c r="AS251" s="55" t="n"/>
      <c r="AT251" s="55" t="n"/>
      <c r="AU251" s="55" t="n"/>
      <c r="AV251" s="55" t="n"/>
      <c r="AW251" s="55" t="n"/>
      <c r="AX251" s="55" t="n"/>
      <c r="AY251" s="55" t="n"/>
      <c r="AZ251" s="55" t="n"/>
      <c r="BA251" s="55" t="n"/>
      <c r="BB251" s="55" t="n"/>
      <c r="BC251" s="55" t="n"/>
    </row>
    <row r="252">
      <c r="A252" s="55" t="n"/>
      <c r="B252" s="483" t="n"/>
      <c r="C252" s="55" t="n"/>
      <c r="D252" s="55" t="n"/>
      <c r="E252" s="55" t="n"/>
      <c r="F252" s="55" t="n"/>
      <c r="G252" s="69" t="n"/>
      <c r="H252" s="69" t="n"/>
      <c r="I252" s="55" t="n"/>
      <c r="J252" s="55" t="n"/>
      <c r="K252" s="55" t="n"/>
      <c r="L252" s="55">
        <f>J252-K252</f>
        <v/>
      </c>
      <c r="M252" s="55" t="n"/>
      <c r="N252" s="55">
        <f>P252+Q252+R252+S252</f>
        <v/>
      </c>
      <c r="O252" s="57">
        <f>Q252+V252+Y252+AB252+AE252+AH252+AK252+AN252+AQ252+AT252+AW252+AZ252+BC252</f>
        <v/>
      </c>
      <c r="P252" s="58" t="n"/>
      <c r="Q252" s="59">
        <f>L252-S252-R252-P252</f>
        <v/>
      </c>
      <c r="R252" s="60" t="n"/>
      <c r="S252" s="61" t="n"/>
      <c r="T252" s="55" t="n"/>
      <c r="U252" s="55" t="n"/>
      <c r="V252" s="55" t="n"/>
      <c r="W252" s="55" t="n"/>
      <c r="X252" s="55" t="n"/>
      <c r="Y252" s="55" t="n"/>
      <c r="Z252" s="55" t="n"/>
      <c r="AA252" s="55" t="n"/>
      <c r="AB252" s="55" t="n"/>
      <c r="AC252" s="55" t="n"/>
      <c r="AD252" s="55" t="n"/>
      <c r="AE252" s="55" t="n"/>
      <c r="AF252" s="55" t="n"/>
      <c r="AG252" s="55" t="n"/>
      <c r="AH252" s="55" t="n"/>
      <c r="AI252" s="55" t="n"/>
      <c r="AJ252" s="55" t="n"/>
      <c r="AK252" s="55" t="n"/>
      <c r="AL252" s="55" t="n"/>
      <c r="AM252" s="55" t="n"/>
      <c r="AN252" s="55" t="n"/>
      <c r="AO252" s="55" t="n"/>
      <c r="AP252" s="55" t="n"/>
      <c r="AQ252" s="55" t="n"/>
      <c r="AR252" s="55" t="n"/>
      <c r="AS252" s="55" t="n"/>
      <c r="AT252" s="55" t="n"/>
      <c r="AU252" s="55" t="n"/>
      <c r="AV252" s="55" t="n"/>
      <c r="AW252" s="55" t="n"/>
      <c r="AX252" s="55" t="n"/>
      <c r="AY252" s="55" t="n"/>
      <c r="AZ252" s="55" t="n"/>
      <c r="BA252" s="55" t="n"/>
      <c r="BB252" s="55" t="n"/>
      <c r="BC252" s="55" t="n"/>
    </row>
    <row r="253">
      <c r="A253" s="55" t="n"/>
      <c r="B253" s="483" t="n"/>
      <c r="C253" s="55" t="n"/>
      <c r="D253" s="55" t="n"/>
      <c r="E253" s="55" t="n"/>
      <c r="F253" s="55" t="n"/>
      <c r="G253" s="69" t="n"/>
      <c r="H253" s="69" t="n"/>
      <c r="I253" s="55" t="n"/>
      <c r="J253" s="55" t="n"/>
      <c r="K253" s="55" t="n"/>
      <c r="L253" s="55">
        <f>J253-K253</f>
        <v/>
      </c>
      <c r="M253" s="55" t="n"/>
      <c r="N253" s="55">
        <f>P253+Q253+R253+S253</f>
        <v/>
      </c>
      <c r="O253" s="57">
        <f>Q253+V253+Y253+AB253+AE253+AH253+AK253+AN253+AQ253+AT253+AW253+AZ253+BC253</f>
        <v/>
      </c>
      <c r="P253" s="58" t="n"/>
      <c r="Q253" s="59">
        <f>L253-S253-R253-P253</f>
        <v/>
      </c>
      <c r="R253" s="60" t="n"/>
      <c r="S253" s="61" t="n"/>
      <c r="T253" s="55" t="n"/>
      <c r="U253" s="55" t="n"/>
      <c r="V253" s="55" t="n"/>
      <c r="W253" s="55" t="n"/>
      <c r="X253" s="55" t="n"/>
      <c r="Y253" s="55" t="n"/>
      <c r="Z253" s="55" t="n"/>
      <c r="AA253" s="55" t="n"/>
      <c r="AB253" s="55" t="n"/>
      <c r="AC253" s="55" t="n"/>
      <c r="AD253" s="55" t="n"/>
      <c r="AE253" s="55" t="n"/>
      <c r="AF253" s="55" t="n"/>
      <c r="AG253" s="55" t="n"/>
      <c r="AH253" s="55" t="n"/>
      <c r="AI253" s="55" t="n"/>
      <c r="AJ253" s="55" t="n"/>
      <c r="AK253" s="55" t="n"/>
      <c r="AL253" s="55" t="n"/>
      <c r="AM253" s="55" t="n"/>
      <c r="AN253" s="55" t="n"/>
      <c r="AO253" s="55" t="n"/>
      <c r="AP253" s="55" t="n"/>
      <c r="AQ253" s="55" t="n"/>
      <c r="AR253" s="55" t="n"/>
      <c r="AS253" s="55" t="n"/>
      <c r="AT253" s="55" t="n"/>
      <c r="AU253" s="55" t="n"/>
      <c r="AV253" s="55" t="n"/>
      <c r="AW253" s="55" t="n"/>
      <c r="AX253" s="55" t="n"/>
      <c r="AY253" s="55" t="n"/>
      <c r="AZ253" s="55" t="n"/>
      <c r="BA253" s="55" t="n"/>
      <c r="BB253" s="55" t="n"/>
      <c r="BC253" s="55" t="n"/>
    </row>
    <row r="254">
      <c r="A254" s="55" t="n"/>
      <c r="B254" s="483" t="n"/>
      <c r="C254" s="55" t="n"/>
      <c r="D254" s="55" t="n"/>
      <c r="E254" s="55" t="n"/>
      <c r="F254" s="55" t="n"/>
      <c r="G254" s="69" t="n"/>
      <c r="H254" s="69" t="n"/>
      <c r="I254" s="55" t="n"/>
      <c r="J254" s="55" t="n"/>
      <c r="K254" s="55" t="n"/>
      <c r="L254" s="55">
        <f>J254-K254</f>
        <v/>
      </c>
      <c r="M254" s="55" t="n"/>
      <c r="N254" s="55">
        <f>P254+Q254+R254+S254</f>
        <v/>
      </c>
      <c r="O254" s="57">
        <f>Q254+V254+Y254+AB254+AE254+AH254+AK254+AN254+AQ254+AT254+AW254+AZ254+BC254</f>
        <v/>
      </c>
      <c r="P254" s="58" t="n"/>
      <c r="Q254" s="59">
        <f>L254-S254-R254-P254</f>
        <v/>
      </c>
      <c r="R254" s="60" t="n"/>
      <c r="S254" s="61" t="n"/>
      <c r="T254" s="55" t="n"/>
      <c r="U254" s="55" t="n"/>
      <c r="V254" s="55" t="n"/>
      <c r="W254" s="55" t="n"/>
      <c r="X254" s="55" t="n"/>
      <c r="Y254" s="55" t="n"/>
      <c r="Z254" s="55" t="n"/>
      <c r="AA254" s="55" t="n"/>
      <c r="AB254" s="55" t="n"/>
      <c r="AC254" s="55" t="n"/>
      <c r="AD254" s="55" t="n"/>
      <c r="AE254" s="55" t="n"/>
      <c r="AF254" s="55" t="n"/>
      <c r="AG254" s="55" t="n"/>
      <c r="AH254" s="55" t="n"/>
      <c r="AI254" s="55" t="n"/>
      <c r="AJ254" s="55" t="n"/>
      <c r="AK254" s="55" t="n"/>
      <c r="AL254" s="55" t="n"/>
      <c r="AM254" s="55" t="n"/>
      <c r="AN254" s="55" t="n"/>
      <c r="AO254" s="55" t="n"/>
      <c r="AP254" s="55" t="n"/>
      <c r="AQ254" s="55" t="n"/>
      <c r="AR254" s="55" t="n"/>
      <c r="AS254" s="55" t="n"/>
      <c r="AT254" s="55" t="n"/>
      <c r="AU254" s="55" t="n"/>
      <c r="AV254" s="55" t="n"/>
      <c r="AW254" s="55" t="n"/>
      <c r="AX254" s="55" t="n"/>
      <c r="AY254" s="55" t="n"/>
      <c r="AZ254" s="55" t="n"/>
      <c r="BA254" s="55" t="n"/>
      <c r="BB254" s="55" t="n"/>
      <c r="BC254" s="55" t="n"/>
    </row>
    <row r="255">
      <c r="A255" s="55" t="n"/>
      <c r="B255" s="483" t="n"/>
      <c r="C255" s="55" t="n"/>
      <c r="D255" s="55" t="n"/>
      <c r="E255" s="55" t="n"/>
      <c r="F255" s="55" t="n"/>
      <c r="G255" s="69" t="n"/>
      <c r="H255" s="69" t="n"/>
      <c r="I255" s="55" t="n"/>
      <c r="J255" s="55" t="n"/>
      <c r="K255" s="55" t="n"/>
      <c r="L255" s="55">
        <f>J255-K255</f>
        <v/>
      </c>
      <c r="M255" s="55" t="n"/>
      <c r="N255" s="55">
        <f>P255+Q255+R255+S255</f>
        <v/>
      </c>
      <c r="O255" s="57">
        <f>Q255+V255+Y255+AB255+AE255+AH255+AK255+AN255+AQ255+AT255+AW255+AZ255+BC255</f>
        <v/>
      </c>
      <c r="P255" s="58" t="n"/>
      <c r="Q255" s="59">
        <f>L255-S255-R255-P255</f>
        <v/>
      </c>
      <c r="R255" s="60" t="n"/>
      <c r="S255" s="61" t="n"/>
      <c r="T255" s="55" t="n"/>
      <c r="U255" s="55" t="n"/>
      <c r="V255" s="55" t="n"/>
      <c r="W255" s="55" t="n"/>
      <c r="X255" s="55" t="n"/>
      <c r="Y255" s="55" t="n"/>
      <c r="Z255" s="55" t="n"/>
      <c r="AA255" s="55" t="n"/>
      <c r="AB255" s="55" t="n"/>
      <c r="AC255" s="55" t="n"/>
      <c r="AD255" s="55" t="n"/>
      <c r="AE255" s="55" t="n"/>
      <c r="AF255" s="55" t="n"/>
      <c r="AG255" s="55" t="n"/>
      <c r="AH255" s="55" t="n"/>
      <c r="AI255" s="55" t="n"/>
      <c r="AJ255" s="55" t="n"/>
      <c r="AK255" s="55" t="n"/>
      <c r="AL255" s="55" t="n"/>
      <c r="AM255" s="55" t="n"/>
      <c r="AN255" s="55" t="n"/>
      <c r="AO255" s="55" t="n"/>
      <c r="AP255" s="55" t="n"/>
      <c r="AQ255" s="55" t="n"/>
      <c r="AR255" s="55" t="n"/>
      <c r="AS255" s="55" t="n"/>
      <c r="AT255" s="55" t="n"/>
      <c r="AU255" s="55" t="n"/>
      <c r="AV255" s="55" t="n"/>
      <c r="AW255" s="55" t="n"/>
      <c r="AX255" s="55" t="n"/>
      <c r="AY255" s="55" t="n"/>
      <c r="AZ255" s="55" t="n"/>
      <c r="BA255" s="55" t="n"/>
      <c r="BB255" s="55" t="n"/>
      <c r="BC255" s="55" t="n"/>
    </row>
    <row r="256">
      <c r="A256" s="55" t="n"/>
      <c r="B256" s="483" t="n"/>
      <c r="C256" s="55" t="n"/>
      <c r="D256" s="55" t="n"/>
      <c r="E256" s="55" t="n"/>
      <c r="F256" s="55" t="n"/>
      <c r="G256" s="69" t="n"/>
      <c r="H256" s="69" t="n"/>
      <c r="I256" s="55" t="n"/>
      <c r="J256" s="55" t="n"/>
      <c r="K256" s="55" t="n"/>
      <c r="L256" s="55">
        <f>J256-K256</f>
        <v/>
      </c>
      <c r="M256" s="55" t="n"/>
      <c r="N256" s="55">
        <f>P256+Q256+R256+S256</f>
        <v/>
      </c>
      <c r="O256" s="57">
        <f>Q256+V256+Y256+AB256+AE256+AH256+AK256+AN256+AQ256+AT256+AW256+AZ256+BC256</f>
        <v/>
      </c>
      <c r="P256" s="58" t="n"/>
      <c r="Q256" s="59">
        <f>L256-S256-R256-P256</f>
        <v/>
      </c>
      <c r="R256" s="60" t="n"/>
      <c r="S256" s="61" t="n"/>
      <c r="T256" s="55" t="n"/>
      <c r="U256" s="55" t="n"/>
      <c r="V256" s="55" t="n"/>
      <c r="W256" s="55" t="n"/>
      <c r="X256" s="55" t="n"/>
      <c r="Y256" s="55" t="n"/>
      <c r="Z256" s="55" t="n"/>
      <c r="AA256" s="55" t="n"/>
      <c r="AB256" s="55" t="n"/>
      <c r="AC256" s="55" t="n"/>
      <c r="AD256" s="55" t="n"/>
      <c r="AE256" s="55" t="n"/>
      <c r="AF256" s="55" t="n"/>
      <c r="AG256" s="55" t="n"/>
      <c r="AH256" s="55" t="n"/>
      <c r="AI256" s="55" t="n"/>
      <c r="AJ256" s="55" t="n"/>
      <c r="AK256" s="55" t="n"/>
      <c r="AL256" s="55" t="n"/>
      <c r="AM256" s="55" t="n"/>
      <c r="AN256" s="55" t="n"/>
      <c r="AO256" s="55" t="n"/>
      <c r="AP256" s="55" t="n"/>
      <c r="AQ256" s="55" t="n"/>
      <c r="AR256" s="55" t="n"/>
      <c r="AS256" s="55" t="n"/>
      <c r="AT256" s="55" t="n"/>
      <c r="AU256" s="55" t="n"/>
      <c r="AV256" s="55" t="n"/>
      <c r="AW256" s="55" t="n"/>
      <c r="AX256" s="55" t="n"/>
      <c r="AY256" s="55" t="n"/>
      <c r="AZ256" s="55" t="n"/>
      <c r="BA256" s="55" t="n"/>
      <c r="BB256" s="55" t="n"/>
      <c r="BC256" s="55" t="n"/>
    </row>
    <row r="257">
      <c r="A257" s="55" t="n"/>
      <c r="B257" s="483" t="n"/>
      <c r="C257" s="55" t="n"/>
      <c r="D257" s="55" t="n"/>
      <c r="E257" s="55" t="n"/>
      <c r="F257" s="55" t="n"/>
      <c r="G257" s="69" t="n"/>
      <c r="H257" s="69" t="n"/>
      <c r="I257" s="55" t="n"/>
      <c r="J257" s="55" t="n"/>
      <c r="K257" s="55" t="n"/>
      <c r="L257" s="55">
        <f>J257-K257</f>
        <v/>
      </c>
      <c r="M257" s="55" t="n"/>
      <c r="N257" s="55">
        <f>P257+Q257+R257+S257</f>
        <v/>
      </c>
      <c r="O257" s="57">
        <f>Q257+V257+Y257+AB257+AE257+AH257+AK257+AN257+AQ257+AT257+AW257+AZ257+BC257</f>
        <v/>
      </c>
      <c r="P257" s="58" t="n"/>
      <c r="Q257" s="59">
        <f>L257-S257-R257-P257</f>
        <v/>
      </c>
      <c r="R257" s="60" t="n"/>
      <c r="S257" s="61" t="n"/>
      <c r="T257" s="55" t="n"/>
      <c r="U257" s="55" t="n"/>
      <c r="V257" s="55" t="n"/>
      <c r="W257" s="55" t="n"/>
      <c r="X257" s="55" t="n"/>
      <c r="Y257" s="55" t="n"/>
      <c r="Z257" s="55" t="n"/>
      <c r="AA257" s="55" t="n"/>
      <c r="AB257" s="55" t="n"/>
      <c r="AC257" s="55" t="n"/>
      <c r="AD257" s="55" t="n"/>
      <c r="AE257" s="55" t="n"/>
      <c r="AF257" s="55" t="n"/>
      <c r="AG257" s="55" t="n"/>
      <c r="AH257" s="55" t="n"/>
      <c r="AI257" s="55" t="n"/>
      <c r="AJ257" s="55" t="n"/>
      <c r="AK257" s="55" t="n"/>
      <c r="AL257" s="55" t="n"/>
      <c r="AM257" s="55" t="n"/>
      <c r="AN257" s="55" t="n"/>
      <c r="AO257" s="55" t="n"/>
      <c r="AP257" s="55" t="n"/>
      <c r="AQ257" s="55" t="n"/>
      <c r="AR257" s="55" t="n"/>
      <c r="AS257" s="55" t="n"/>
      <c r="AT257" s="55" t="n"/>
      <c r="AU257" s="55" t="n"/>
      <c r="AV257" s="55" t="n"/>
      <c r="AW257" s="55" t="n"/>
      <c r="AX257" s="55" t="n"/>
      <c r="AY257" s="55" t="n"/>
      <c r="AZ257" s="55" t="n"/>
      <c r="BA257" s="55" t="n"/>
      <c r="BB257" s="55" t="n"/>
      <c r="BC257" s="55" t="n"/>
    </row>
    <row r="258">
      <c r="A258" s="55" t="n"/>
      <c r="B258" s="483" t="n"/>
      <c r="C258" s="55" t="n"/>
      <c r="D258" s="55" t="n"/>
      <c r="E258" s="55" t="n"/>
      <c r="F258" s="55" t="n"/>
      <c r="G258" s="69" t="n"/>
      <c r="H258" s="69" t="n"/>
      <c r="I258" s="55" t="n"/>
      <c r="J258" s="55" t="n"/>
      <c r="K258" s="55" t="n"/>
      <c r="L258" s="55">
        <f>J258-K258</f>
        <v/>
      </c>
      <c r="M258" s="55" t="n"/>
      <c r="N258" s="55">
        <f>P258+Q258+R258+S258</f>
        <v/>
      </c>
      <c r="O258" s="57">
        <f>Q258+V258+Y258+AB258+AE258+AH258+AK258+AN258+AQ258+AT258+AW258+AZ258+BC258</f>
        <v/>
      </c>
      <c r="P258" s="58" t="n"/>
      <c r="Q258" s="59">
        <f>L258-S258-R258-P258</f>
        <v/>
      </c>
      <c r="R258" s="60" t="n"/>
      <c r="S258" s="61" t="n"/>
      <c r="T258" s="55" t="n"/>
      <c r="U258" s="55" t="n"/>
      <c r="V258" s="55" t="n"/>
      <c r="W258" s="55" t="n"/>
      <c r="X258" s="55" t="n"/>
      <c r="Y258" s="55" t="n"/>
      <c r="Z258" s="55" t="n"/>
      <c r="AA258" s="55" t="n"/>
      <c r="AB258" s="55" t="n"/>
      <c r="AC258" s="55" t="n"/>
      <c r="AD258" s="55" t="n"/>
      <c r="AE258" s="55" t="n"/>
      <c r="AF258" s="55" t="n"/>
      <c r="AG258" s="55" t="n"/>
      <c r="AH258" s="55" t="n"/>
      <c r="AI258" s="55" t="n"/>
      <c r="AJ258" s="55" t="n"/>
      <c r="AK258" s="55" t="n"/>
      <c r="AL258" s="55" t="n"/>
      <c r="AM258" s="55" t="n"/>
      <c r="AN258" s="55" t="n"/>
      <c r="AO258" s="55" t="n"/>
      <c r="AP258" s="55" t="n"/>
      <c r="AQ258" s="55" t="n"/>
      <c r="AR258" s="55" t="n"/>
      <c r="AS258" s="55" t="n"/>
      <c r="AT258" s="55" t="n"/>
      <c r="AU258" s="55" t="n"/>
      <c r="AV258" s="55" t="n"/>
      <c r="AW258" s="55" t="n"/>
      <c r="AX258" s="55" t="n"/>
      <c r="AY258" s="55" t="n"/>
      <c r="AZ258" s="55" t="n"/>
      <c r="BA258" s="55" t="n"/>
      <c r="BB258" s="55" t="n"/>
      <c r="BC258" s="55" t="n"/>
    </row>
    <row r="259">
      <c r="A259" s="55" t="n"/>
      <c r="B259" s="483" t="n"/>
      <c r="C259" s="55" t="n"/>
      <c r="D259" s="55" t="n"/>
      <c r="E259" s="55" t="n"/>
      <c r="F259" s="55" t="n"/>
      <c r="G259" s="69" t="n"/>
      <c r="H259" s="69" t="n"/>
      <c r="I259" s="55" t="n"/>
      <c r="J259" s="55" t="n"/>
      <c r="K259" s="55" t="n"/>
      <c r="L259" s="55">
        <f>J259-K259</f>
        <v/>
      </c>
      <c r="M259" s="55" t="n"/>
      <c r="N259" s="55">
        <f>P259+Q259+R259+S259</f>
        <v/>
      </c>
      <c r="O259" s="57">
        <f>Q259+V259+Y259+AB259+AE259+AH259+AK259+AN259+AQ259+AT259+AW259+AZ259+BC259</f>
        <v/>
      </c>
      <c r="P259" s="58" t="n"/>
      <c r="Q259" s="59">
        <f>L259-S259-R259-P259</f>
        <v/>
      </c>
      <c r="R259" s="60" t="n"/>
      <c r="S259" s="61" t="n"/>
      <c r="T259" s="55" t="n"/>
      <c r="U259" s="55" t="n"/>
      <c r="V259" s="55" t="n"/>
      <c r="W259" s="55" t="n"/>
      <c r="X259" s="55" t="n"/>
      <c r="Y259" s="55" t="n"/>
      <c r="Z259" s="55" t="n"/>
      <c r="AA259" s="55" t="n"/>
      <c r="AB259" s="55" t="n"/>
      <c r="AC259" s="55" t="n"/>
      <c r="AD259" s="55" t="n"/>
      <c r="AE259" s="55" t="n"/>
      <c r="AF259" s="55" t="n"/>
      <c r="AG259" s="55" t="n"/>
      <c r="AH259" s="55" t="n"/>
      <c r="AI259" s="55" t="n"/>
      <c r="AJ259" s="55" t="n"/>
      <c r="AK259" s="55" t="n"/>
      <c r="AL259" s="55" t="n"/>
      <c r="AM259" s="55" t="n"/>
      <c r="AN259" s="55" t="n"/>
      <c r="AO259" s="55" t="n"/>
      <c r="AP259" s="55" t="n"/>
      <c r="AQ259" s="55" t="n"/>
      <c r="AR259" s="55" t="n"/>
      <c r="AS259" s="55" t="n"/>
      <c r="AT259" s="55" t="n"/>
      <c r="AU259" s="55" t="n"/>
      <c r="AV259" s="55" t="n"/>
      <c r="AW259" s="55" t="n"/>
      <c r="AX259" s="55" t="n"/>
      <c r="AY259" s="55" t="n"/>
      <c r="AZ259" s="55" t="n"/>
      <c r="BA259" s="55" t="n"/>
      <c r="BB259" s="55" t="n"/>
      <c r="BC259" s="55" t="n"/>
    </row>
    <row r="260">
      <c r="A260" s="55" t="n"/>
      <c r="B260" s="483" t="n"/>
      <c r="C260" s="55" t="n"/>
      <c r="D260" s="55" t="n"/>
      <c r="E260" s="55" t="n"/>
      <c r="F260" s="55" t="n"/>
      <c r="G260" s="69" t="n"/>
      <c r="H260" s="69" t="n"/>
      <c r="I260" s="55" t="n"/>
      <c r="J260" s="55" t="n"/>
      <c r="K260" s="55" t="n"/>
      <c r="L260" s="55">
        <f>J260-K260</f>
        <v/>
      </c>
      <c r="M260" s="55" t="n"/>
      <c r="N260" s="55">
        <f>P260+Q260+R260+S260</f>
        <v/>
      </c>
      <c r="O260" s="57">
        <f>Q260+V260+Y260+AB260+AE260+AH260+AK260+AN260+AQ260+AT260+AW260+AZ260+BC260</f>
        <v/>
      </c>
      <c r="P260" s="58" t="n"/>
      <c r="Q260" s="59">
        <f>L260-S260-R260-P260</f>
        <v/>
      </c>
      <c r="R260" s="60" t="n"/>
      <c r="S260" s="61" t="n"/>
      <c r="T260" s="55" t="n"/>
      <c r="U260" s="55" t="n"/>
      <c r="V260" s="55" t="n"/>
      <c r="W260" s="55" t="n"/>
      <c r="X260" s="55" t="n"/>
      <c r="Y260" s="55" t="n"/>
      <c r="Z260" s="55" t="n"/>
      <c r="AA260" s="55" t="n"/>
      <c r="AB260" s="55" t="n"/>
      <c r="AC260" s="55" t="n"/>
      <c r="AD260" s="55" t="n"/>
      <c r="AE260" s="55" t="n"/>
      <c r="AF260" s="55" t="n"/>
      <c r="AG260" s="55" t="n"/>
      <c r="AH260" s="55" t="n"/>
      <c r="AI260" s="55" t="n"/>
      <c r="AJ260" s="55" t="n"/>
      <c r="AK260" s="55" t="n"/>
      <c r="AL260" s="55" t="n"/>
      <c r="AM260" s="55" t="n"/>
      <c r="AN260" s="55" t="n"/>
      <c r="AO260" s="55" t="n"/>
      <c r="AP260" s="55" t="n"/>
      <c r="AQ260" s="55" t="n"/>
      <c r="AR260" s="55" t="n"/>
      <c r="AS260" s="55" t="n"/>
      <c r="AT260" s="55" t="n"/>
      <c r="AU260" s="55" t="n"/>
      <c r="AV260" s="55" t="n"/>
      <c r="AW260" s="55" t="n"/>
      <c r="AX260" s="55" t="n"/>
      <c r="AY260" s="55" t="n"/>
      <c r="AZ260" s="55" t="n"/>
      <c r="BA260" s="55" t="n"/>
      <c r="BB260" s="55" t="n"/>
      <c r="BC260" s="55" t="n"/>
    </row>
    <row r="261">
      <c r="A261" s="55" t="n"/>
      <c r="B261" s="483" t="n"/>
      <c r="C261" s="55" t="n"/>
      <c r="D261" s="55" t="n"/>
      <c r="E261" s="55" t="n"/>
      <c r="F261" s="55" t="n"/>
      <c r="G261" s="69" t="n"/>
      <c r="H261" s="69" t="n"/>
      <c r="I261" s="55" t="n"/>
      <c r="J261" s="55" t="n"/>
      <c r="K261" s="55" t="n"/>
      <c r="L261" s="55">
        <f>J261-K261</f>
        <v/>
      </c>
      <c r="M261" s="55" t="n"/>
      <c r="N261" s="55">
        <f>P261+Q261+R261+S261</f>
        <v/>
      </c>
      <c r="O261" s="57">
        <f>Q261+V261+Y261+AB261+AE261+AH261+AK261+AN261+AQ261+AT261+AW261+AZ261+BC261</f>
        <v/>
      </c>
      <c r="P261" s="58" t="n"/>
      <c r="Q261" s="59">
        <f>L261-S261-R261-P261</f>
        <v/>
      </c>
      <c r="R261" s="60" t="n"/>
      <c r="S261" s="61" t="n"/>
      <c r="T261" s="55" t="n"/>
      <c r="U261" s="55" t="n"/>
      <c r="V261" s="55" t="n"/>
      <c r="W261" s="55" t="n"/>
      <c r="X261" s="55" t="n"/>
      <c r="Y261" s="55" t="n"/>
      <c r="Z261" s="55" t="n"/>
      <c r="AA261" s="55" t="n"/>
      <c r="AB261" s="55" t="n"/>
      <c r="AC261" s="55" t="n"/>
      <c r="AD261" s="55" t="n"/>
      <c r="AE261" s="55" t="n"/>
      <c r="AF261" s="55" t="n"/>
      <c r="AG261" s="55" t="n"/>
      <c r="AH261" s="55" t="n"/>
      <c r="AI261" s="55" t="n"/>
      <c r="AJ261" s="55" t="n"/>
      <c r="AK261" s="55" t="n"/>
      <c r="AL261" s="55" t="n"/>
      <c r="AM261" s="55" t="n"/>
      <c r="AN261" s="55" t="n"/>
      <c r="AO261" s="55" t="n"/>
      <c r="AP261" s="55" t="n"/>
      <c r="AQ261" s="55" t="n"/>
      <c r="AR261" s="55" t="n"/>
      <c r="AS261" s="55" t="n"/>
      <c r="AT261" s="55" t="n"/>
      <c r="AU261" s="55" t="n"/>
      <c r="AV261" s="55" t="n"/>
      <c r="AW261" s="55" t="n"/>
      <c r="AX261" s="55" t="n"/>
      <c r="AY261" s="55" t="n"/>
      <c r="AZ261" s="55" t="n"/>
      <c r="BA261" s="55" t="n"/>
      <c r="BB261" s="55" t="n"/>
      <c r="BC261" s="55" t="n"/>
    </row>
    <row r="262">
      <c r="A262" s="55" t="n"/>
      <c r="B262" s="483" t="n"/>
      <c r="C262" s="55" t="n"/>
      <c r="D262" s="55" t="n"/>
      <c r="E262" s="55" t="n"/>
      <c r="F262" s="55" t="n"/>
      <c r="G262" s="69" t="n"/>
      <c r="H262" s="69" t="n"/>
      <c r="I262" s="55" t="n"/>
      <c r="J262" s="55" t="n"/>
      <c r="K262" s="55" t="n"/>
      <c r="L262" s="55">
        <f>J262-K262</f>
        <v/>
      </c>
      <c r="M262" s="55" t="n"/>
      <c r="N262" s="55">
        <f>P262+Q262+R262+S262</f>
        <v/>
      </c>
      <c r="O262" s="57">
        <f>Q262+V262+Y262+AB262+AE262+AH262+AK262+AN262+AQ262+AT262+AW262+AZ262+BC262</f>
        <v/>
      </c>
      <c r="P262" s="58" t="n"/>
      <c r="Q262" s="59">
        <f>L262-S262-R262-P262</f>
        <v/>
      </c>
      <c r="R262" s="60" t="n"/>
      <c r="S262" s="61" t="n"/>
      <c r="T262" s="55" t="n"/>
      <c r="U262" s="55" t="n"/>
      <c r="V262" s="55" t="n"/>
      <c r="W262" s="55" t="n"/>
      <c r="X262" s="55" t="n"/>
      <c r="Y262" s="55" t="n"/>
      <c r="Z262" s="55" t="n"/>
      <c r="AA262" s="55" t="n"/>
      <c r="AB262" s="55" t="n"/>
      <c r="AC262" s="55" t="n"/>
      <c r="AD262" s="55" t="n"/>
      <c r="AE262" s="55" t="n"/>
      <c r="AF262" s="55" t="n"/>
      <c r="AG262" s="55" t="n"/>
      <c r="AH262" s="55" t="n"/>
      <c r="AI262" s="55" t="n"/>
      <c r="AJ262" s="55" t="n"/>
      <c r="AK262" s="55" t="n"/>
      <c r="AL262" s="55" t="n"/>
      <c r="AM262" s="55" t="n"/>
      <c r="AN262" s="55" t="n"/>
      <c r="AO262" s="55" t="n"/>
      <c r="AP262" s="55" t="n"/>
      <c r="AQ262" s="55" t="n"/>
      <c r="AR262" s="55" t="n"/>
      <c r="AS262" s="55" t="n"/>
      <c r="AT262" s="55" t="n"/>
      <c r="AU262" s="55" t="n"/>
      <c r="AV262" s="55" t="n"/>
      <c r="AW262" s="55" t="n"/>
      <c r="AX262" s="55" t="n"/>
      <c r="AY262" s="55" t="n"/>
      <c r="AZ262" s="55" t="n"/>
      <c r="BA262" s="55" t="n"/>
      <c r="BB262" s="55" t="n"/>
      <c r="BC262" s="55" t="n"/>
    </row>
    <row r="263">
      <c r="A263" s="55" t="n"/>
      <c r="B263" s="483" t="n"/>
      <c r="C263" s="55" t="n"/>
      <c r="D263" s="55" t="n"/>
      <c r="E263" s="55" t="n"/>
      <c r="F263" s="55" t="n"/>
      <c r="G263" s="69" t="n"/>
      <c r="H263" s="69" t="n"/>
      <c r="I263" s="55" t="n"/>
      <c r="J263" s="55" t="n"/>
      <c r="K263" s="55" t="n"/>
      <c r="L263" s="55">
        <f>J263-K263</f>
        <v/>
      </c>
      <c r="M263" s="55" t="n"/>
      <c r="N263" s="55">
        <f>P263+Q263+R263+S263</f>
        <v/>
      </c>
      <c r="O263" s="57">
        <f>Q263+V263+Y263+AB263+AE263+AH263+AK263+AN263+AQ263+AT263+AW263+AZ263+BC263</f>
        <v/>
      </c>
      <c r="P263" s="58" t="n"/>
      <c r="Q263" s="59">
        <f>L263-S263-R263-P263</f>
        <v/>
      </c>
      <c r="R263" s="60" t="n"/>
      <c r="S263" s="61" t="n"/>
      <c r="T263" s="55" t="n"/>
      <c r="U263" s="55" t="n"/>
      <c r="V263" s="55" t="n"/>
      <c r="W263" s="55" t="n"/>
      <c r="X263" s="55" t="n"/>
      <c r="Y263" s="55" t="n"/>
      <c r="Z263" s="55" t="n"/>
      <c r="AA263" s="55" t="n"/>
      <c r="AB263" s="55" t="n"/>
      <c r="AC263" s="55" t="n"/>
      <c r="AD263" s="55" t="n"/>
      <c r="AE263" s="55" t="n"/>
      <c r="AF263" s="55" t="n"/>
      <c r="AG263" s="55" t="n"/>
      <c r="AH263" s="55" t="n"/>
      <c r="AI263" s="55" t="n"/>
      <c r="AJ263" s="55" t="n"/>
      <c r="AK263" s="55" t="n"/>
      <c r="AL263" s="55" t="n"/>
      <c r="AM263" s="55" t="n"/>
      <c r="AN263" s="55" t="n"/>
      <c r="AO263" s="55" t="n"/>
      <c r="AP263" s="55" t="n"/>
      <c r="AQ263" s="55" t="n"/>
      <c r="AR263" s="55" t="n"/>
      <c r="AS263" s="55" t="n"/>
      <c r="AT263" s="55" t="n"/>
      <c r="AU263" s="55" t="n"/>
      <c r="AV263" s="55" t="n"/>
      <c r="AW263" s="55" t="n"/>
      <c r="AX263" s="55" t="n"/>
      <c r="AY263" s="55" t="n"/>
      <c r="AZ263" s="55" t="n"/>
      <c r="BA263" s="55" t="n"/>
      <c r="BB263" s="55" t="n"/>
      <c r="BC263" s="55" t="n"/>
    </row>
    <row r="264">
      <c r="A264" s="55" t="n"/>
      <c r="B264" s="483" t="n"/>
      <c r="C264" s="55" t="n"/>
      <c r="D264" s="55" t="n"/>
      <c r="E264" s="55" t="n"/>
      <c r="F264" s="55" t="n"/>
      <c r="G264" s="69" t="n"/>
      <c r="H264" s="69" t="n"/>
      <c r="I264" s="55" t="n"/>
      <c r="J264" s="55" t="n"/>
      <c r="K264" s="55" t="n"/>
      <c r="L264" s="55">
        <f>J264-K264</f>
        <v/>
      </c>
      <c r="M264" s="55" t="n"/>
      <c r="N264" s="55">
        <f>P264+Q264+R264+S264</f>
        <v/>
      </c>
      <c r="O264" s="57">
        <f>Q264+V264+Y264+AB264+AE264+AH264+AK264+AN264+AQ264+AT264+AW264+AZ264+BC264</f>
        <v/>
      </c>
      <c r="P264" s="58" t="n"/>
      <c r="Q264" s="59">
        <f>L264-S264-R264-P264</f>
        <v/>
      </c>
      <c r="R264" s="60" t="n"/>
      <c r="S264" s="61" t="n"/>
      <c r="T264" s="55" t="n"/>
      <c r="U264" s="55" t="n"/>
      <c r="V264" s="55" t="n"/>
      <c r="W264" s="55" t="n"/>
      <c r="X264" s="55" t="n"/>
      <c r="Y264" s="55" t="n"/>
      <c r="Z264" s="55" t="n"/>
      <c r="AA264" s="55" t="n"/>
      <c r="AB264" s="55" t="n"/>
      <c r="AC264" s="55" t="n"/>
      <c r="AD264" s="55" t="n"/>
      <c r="AE264" s="55" t="n"/>
      <c r="AF264" s="55" t="n"/>
      <c r="AG264" s="55" t="n"/>
      <c r="AH264" s="55" t="n"/>
      <c r="AI264" s="55" t="n"/>
      <c r="AJ264" s="55" t="n"/>
      <c r="AK264" s="55" t="n"/>
      <c r="AL264" s="55" t="n"/>
      <c r="AM264" s="55" t="n"/>
      <c r="AN264" s="55" t="n"/>
      <c r="AO264" s="55" t="n"/>
      <c r="AP264" s="55" t="n"/>
      <c r="AQ264" s="55" t="n"/>
      <c r="AR264" s="55" t="n"/>
      <c r="AS264" s="55" t="n"/>
      <c r="AT264" s="55" t="n"/>
      <c r="AU264" s="55" t="n"/>
      <c r="AV264" s="55" t="n"/>
      <c r="AW264" s="55" t="n"/>
      <c r="AX264" s="55" t="n"/>
      <c r="AY264" s="55" t="n"/>
      <c r="AZ264" s="55" t="n"/>
      <c r="BA264" s="55" t="n"/>
      <c r="BB264" s="55" t="n"/>
      <c r="BC264" s="55" t="n"/>
    </row>
    <row r="265">
      <c r="A265" s="55" t="n"/>
      <c r="B265" s="483" t="n"/>
      <c r="C265" s="55" t="n"/>
      <c r="D265" s="55" t="n"/>
      <c r="E265" s="55" t="n"/>
      <c r="F265" s="55" t="n"/>
      <c r="G265" s="69" t="n"/>
      <c r="H265" s="69" t="n"/>
      <c r="I265" s="55" t="n"/>
      <c r="J265" s="55" t="n"/>
      <c r="K265" s="55" t="n"/>
      <c r="L265" s="55">
        <f>J265-K265</f>
        <v/>
      </c>
      <c r="M265" s="55" t="n"/>
      <c r="N265" s="55">
        <f>P265+Q265+R265+S265</f>
        <v/>
      </c>
      <c r="O265" s="57">
        <f>Q265+V265+Y265+AB265+AE265+AH265+AK265+AN265+AQ265+AT265+AW265+AZ265+BC265</f>
        <v/>
      </c>
      <c r="P265" s="58" t="n"/>
      <c r="Q265" s="59">
        <f>L265-S265-R265-P265</f>
        <v/>
      </c>
      <c r="R265" s="60" t="n"/>
      <c r="S265" s="61" t="n"/>
      <c r="T265" s="55" t="n"/>
      <c r="U265" s="55" t="n"/>
      <c r="V265" s="55" t="n"/>
      <c r="W265" s="55" t="n"/>
      <c r="X265" s="55" t="n"/>
      <c r="Y265" s="55" t="n"/>
      <c r="Z265" s="55" t="n"/>
      <c r="AA265" s="55" t="n"/>
      <c r="AB265" s="55" t="n"/>
      <c r="AC265" s="55" t="n"/>
      <c r="AD265" s="55" t="n"/>
      <c r="AE265" s="55" t="n"/>
      <c r="AF265" s="55" t="n"/>
      <c r="AG265" s="55" t="n"/>
      <c r="AH265" s="55" t="n"/>
      <c r="AI265" s="55" t="n"/>
      <c r="AJ265" s="55" t="n"/>
      <c r="AK265" s="55" t="n"/>
      <c r="AL265" s="55" t="n"/>
      <c r="AM265" s="55" t="n"/>
      <c r="AN265" s="55" t="n"/>
      <c r="AO265" s="55" t="n"/>
      <c r="AP265" s="55" t="n"/>
      <c r="AQ265" s="55" t="n"/>
      <c r="AR265" s="55" t="n"/>
      <c r="AS265" s="55" t="n"/>
      <c r="AT265" s="55" t="n"/>
      <c r="AU265" s="55" t="n"/>
      <c r="AV265" s="55" t="n"/>
      <c r="AW265" s="55" t="n"/>
      <c r="AX265" s="55" t="n"/>
      <c r="AY265" s="55" t="n"/>
      <c r="AZ265" s="55" t="n"/>
      <c r="BA265" s="55" t="n"/>
      <c r="BB265" s="55" t="n"/>
      <c r="BC265" s="55" t="n"/>
    </row>
    <row r="266">
      <c r="A266" s="55" t="n"/>
      <c r="B266" s="483" t="n"/>
      <c r="C266" s="55" t="n"/>
      <c r="D266" s="55" t="n"/>
      <c r="E266" s="55" t="n"/>
      <c r="F266" s="55" t="n"/>
      <c r="G266" s="69" t="n"/>
      <c r="H266" s="69" t="n"/>
      <c r="I266" s="55" t="n"/>
      <c r="J266" s="55" t="n"/>
      <c r="K266" s="55" t="n"/>
      <c r="L266" s="55">
        <f>J266-K266</f>
        <v/>
      </c>
      <c r="M266" s="55" t="n"/>
      <c r="N266" s="55">
        <f>P266+Q266+R266+S266</f>
        <v/>
      </c>
      <c r="O266" s="57">
        <f>Q266+V266+Y266+AB266+AE266+AH266+AK266+AN266+AQ266+AT266+AW266+AZ266+BC266</f>
        <v/>
      </c>
      <c r="P266" s="58" t="n"/>
      <c r="Q266" s="59">
        <f>L266-S266-R266-P266</f>
        <v/>
      </c>
      <c r="R266" s="60" t="n"/>
      <c r="S266" s="61" t="n"/>
      <c r="T266" s="55" t="n"/>
      <c r="U266" s="55" t="n"/>
      <c r="V266" s="55" t="n"/>
      <c r="W266" s="55" t="n"/>
      <c r="X266" s="55" t="n"/>
      <c r="Y266" s="55" t="n"/>
      <c r="Z266" s="55" t="n"/>
      <c r="AA266" s="55" t="n"/>
      <c r="AB266" s="55" t="n"/>
      <c r="AC266" s="55" t="n"/>
      <c r="AD266" s="55" t="n"/>
      <c r="AE266" s="55" t="n"/>
      <c r="AF266" s="55" t="n"/>
      <c r="AG266" s="55" t="n"/>
      <c r="AH266" s="55" t="n"/>
      <c r="AI266" s="55" t="n"/>
      <c r="AJ266" s="55" t="n"/>
      <c r="AK266" s="55" t="n"/>
      <c r="AL266" s="55" t="n"/>
      <c r="AM266" s="55" t="n"/>
      <c r="AN266" s="55" t="n"/>
      <c r="AO266" s="55" t="n"/>
      <c r="AP266" s="55" t="n"/>
      <c r="AQ266" s="55" t="n"/>
      <c r="AR266" s="55" t="n"/>
      <c r="AS266" s="55" t="n"/>
      <c r="AT266" s="55" t="n"/>
      <c r="AU266" s="55" t="n"/>
      <c r="AV266" s="55" t="n"/>
      <c r="AW266" s="55" t="n"/>
      <c r="AX266" s="55" t="n"/>
      <c r="AY266" s="55" t="n"/>
      <c r="AZ266" s="55" t="n"/>
      <c r="BA266" s="55" t="n"/>
      <c r="BB266" s="55" t="n"/>
      <c r="BC266" s="55" t="n"/>
    </row>
    <row r="267">
      <c r="A267" s="55" t="n"/>
      <c r="B267" s="483" t="n"/>
      <c r="C267" s="55" t="n"/>
      <c r="D267" s="55" t="n"/>
      <c r="E267" s="55" t="n"/>
      <c r="F267" s="55" t="n"/>
      <c r="G267" s="69" t="n"/>
      <c r="H267" s="69" t="n"/>
      <c r="I267" s="55" t="n"/>
      <c r="J267" s="55" t="n"/>
      <c r="K267" s="55" t="n"/>
      <c r="L267" s="55">
        <f>J267-K267</f>
        <v/>
      </c>
      <c r="M267" s="55" t="n"/>
      <c r="N267" s="55">
        <f>P267+Q267+R267+S267</f>
        <v/>
      </c>
      <c r="O267" s="57">
        <f>Q267+V267+Y267+AB267+AE267+AH267+AK267+AN267+AQ267+AT267+AW267+AZ267+BC267</f>
        <v/>
      </c>
      <c r="P267" s="58" t="n"/>
      <c r="Q267" s="59">
        <f>L267-S267-R267-P267</f>
        <v/>
      </c>
      <c r="R267" s="60" t="n"/>
      <c r="S267" s="61" t="n"/>
      <c r="T267" s="55" t="n"/>
      <c r="U267" s="55" t="n"/>
      <c r="V267" s="55" t="n"/>
      <c r="W267" s="55" t="n"/>
      <c r="X267" s="55" t="n"/>
      <c r="Y267" s="55" t="n"/>
      <c r="Z267" s="55" t="n"/>
      <c r="AA267" s="55" t="n"/>
      <c r="AB267" s="55" t="n"/>
      <c r="AC267" s="55" t="n"/>
      <c r="AD267" s="55" t="n"/>
      <c r="AE267" s="55" t="n"/>
      <c r="AF267" s="55" t="n"/>
      <c r="AG267" s="55" t="n"/>
      <c r="AH267" s="55" t="n"/>
      <c r="AI267" s="55" t="n"/>
      <c r="AJ267" s="55" t="n"/>
      <c r="AK267" s="55" t="n"/>
      <c r="AL267" s="55" t="n"/>
      <c r="AM267" s="55" t="n"/>
      <c r="AN267" s="55" t="n"/>
      <c r="AO267" s="55" t="n"/>
      <c r="AP267" s="55" t="n"/>
      <c r="AQ267" s="55" t="n"/>
      <c r="AR267" s="55" t="n"/>
      <c r="AS267" s="55" t="n"/>
      <c r="AT267" s="55" t="n"/>
      <c r="AU267" s="55" t="n"/>
      <c r="AV267" s="55" t="n"/>
      <c r="AW267" s="55" t="n"/>
      <c r="AX267" s="55" t="n"/>
      <c r="AY267" s="55" t="n"/>
      <c r="AZ267" s="55" t="n"/>
      <c r="BA267" s="55" t="n"/>
      <c r="BB267" s="55" t="n"/>
      <c r="BC267" s="55" t="n"/>
    </row>
    <row r="268">
      <c r="A268" s="55" t="n"/>
      <c r="B268" s="483" t="n"/>
      <c r="C268" s="55" t="n"/>
      <c r="D268" s="55" t="n"/>
      <c r="E268" s="55" t="n"/>
      <c r="F268" s="55" t="n"/>
      <c r="G268" s="69" t="n"/>
      <c r="H268" s="69" t="n"/>
      <c r="I268" s="55" t="n"/>
      <c r="J268" s="55" t="n"/>
      <c r="K268" s="55" t="n"/>
      <c r="L268" s="55">
        <f>J268-K268</f>
        <v/>
      </c>
      <c r="M268" s="55" t="n"/>
      <c r="N268" s="55">
        <f>P268+Q268+R268+S268</f>
        <v/>
      </c>
      <c r="O268" s="57">
        <f>Q268+V268+Y268+AB268+AE268+AH268+AK268+AN268+AQ268+AT268+AW268+AZ268+BC268</f>
        <v/>
      </c>
      <c r="P268" s="58" t="n"/>
      <c r="Q268" s="59">
        <f>L268-S268-R268-P268</f>
        <v/>
      </c>
      <c r="R268" s="60" t="n"/>
      <c r="S268" s="61" t="n"/>
      <c r="T268" s="55" t="n"/>
      <c r="U268" s="55" t="n"/>
      <c r="V268" s="55" t="n"/>
      <c r="W268" s="55" t="n"/>
      <c r="X268" s="55" t="n"/>
      <c r="Y268" s="55" t="n"/>
      <c r="Z268" s="55" t="n"/>
      <c r="AA268" s="55" t="n"/>
      <c r="AB268" s="55" t="n"/>
      <c r="AC268" s="55" t="n"/>
      <c r="AD268" s="55" t="n"/>
      <c r="AE268" s="55" t="n"/>
      <c r="AF268" s="55" t="n"/>
      <c r="AG268" s="55" t="n"/>
      <c r="AH268" s="55" t="n"/>
      <c r="AI268" s="55" t="n"/>
      <c r="AJ268" s="55" t="n"/>
      <c r="AK268" s="55" t="n"/>
      <c r="AL268" s="55" t="n"/>
      <c r="AM268" s="55" t="n"/>
      <c r="AN268" s="55" t="n"/>
      <c r="AO268" s="55" t="n"/>
      <c r="AP268" s="55" t="n"/>
      <c r="AQ268" s="55" t="n"/>
      <c r="AR268" s="55" t="n"/>
      <c r="AS268" s="55" t="n"/>
      <c r="AT268" s="55" t="n"/>
      <c r="AU268" s="55" t="n"/>
      <c r="AV268" s="55" t="n"/>
      <c r="AW268" s="55" t="n"/>
      <c r="AX268" s="55" t="n"/>
      <c r="AY268" s="55" t="n"/>
      <c r="AZ268" s="55" t="n"/>
      <c r="BA268" s="55" t="n"/>
      <c r="BB268" s="55" t="n"/>
      <c r="BC268" s="55" t="n"/>
    </row>
    <row r="269">
      <c r="A269" s="55" t="n"/>
      <c r="B269" s="483" t="n"/>
      <c r="C269" s="55" t="n"/>
      <c r="D269" s="55" t="n"/>
      <c r="E269" s="55" t="n"/>
      <c r="F269" s="55" t="n"/>
      <c r="G269" s="69" t="n"/>
      <c r="H269" s="69" t="n"/>
      <c r="I269" s="55" t="n"/>
      <c r="J269" s="55" t="n"/>
      <c r="K269" s="55" t="n"/>
      <c r="L269" s="55">
        <f>J269-K269</f>
        <v/>
      </c>
      <c r="M269" s="55" t="n"/>
      <c r="N269" s="55">
        <f>P269+Q269+R269+S269</f>
        <v/>
      </c>
      <c r="O269" s="57">
        <f>Q269+V269+Y269+AB269+AE269+AH269+AK269+AN269+AQ269+AT269+AW269+AZ269+BC269</f>
        <v/>
      </c>
      <c r="P269" s="58" t="n"/>
      <c r="Q269" s="59">
        <f>L269-S269-R269-P269</f>
        <v/>
      </c>
      <c r="R269" s="60" t="n"/>
      <c r="S269" s="61" t="n"/>
      <c r="T269" s="55" t="n"/>
      <c r="U269" s="55" t="n"/>
      <c r="V269" s="55" t="n"/>
      <c r="W269" s="55" t="n"/>
      <c r="X269" s="55" t="n"/>
      <c r="Y269" s="55" t="n"/>
      <c r="Z269" s="55" t="n"/>
      <c r="AA269" s="55" t="n"/>
      <c r="AB269" s="55" t="n"/>
      <c r="AC269" s="55" t="n"/>
      <c r="AD269" s="55" t="n"/>
      <c r="AE269" s="55" t="n"/>
      <c r="AF269" s="55" t="n"/>
      <c r="AG269" s="55" t="n"/>
      <c r="AH269" s="55" t="n"/>
      <c r="AI269" s="55" t="n"/>
      <c r="AJ269" s="55" t="n"/>
      <c r="AK269" s="55" t="n"/>
      <c r="AL269" s="55" t="n"/>
      <c r="AM269" s="55" t="n"/>
      <c r="AN269" s="55" t="n"/>
      <c r="AO269" s="55" t="n"/>
      <c r="AP269" s="55" t="n"/>
      <c r="AQ269" s="55" t="n"/>
      <c r="AR269" s="55" t="n"/>
      <c r="AS269" s="55" t="n"/>
      <c r="AT269" s="55" t="n"/>
      <c r="AU269" s="55" t="n"/>
      <c r="AV269" s="55" t="n"/>
      <c r="AW269" s="55" t="n"/>
      <c r="AX269" s="55" t="n"/>
      <c r="AY269" s="55" t="n"/>
      <c r="AZ269" s="55" t="n"/>
      <c r="BA269" s="55" t="n"/>
      <c r="BB269" s="55" t="n"/>
      <c r="BC269" s="55" t="n"/>
    </row>
    <row r="270">
      <c r="A270" s="55" t="n"/>
      <c r="B270" s="483" t="n"/>
      <c r="C270" s="55" t="n"/>
      <c r="D270" s="55" t="n"/>
      <c r="E270" s="55" t="n"/>
      <c r="F270" s="55" t="n"/>
      <c r="G270" s="69" t="n"/>
      <c r="H270" s="69" t="n"/>
      <c r="I270" s="55" t="n"/>
      <c r="J270" s="55" t="n"/>
      <c r="K270" s="55" t="n"/>
      <c r="L270" s="55">
        <f>J270-K270</f>
        <v/>
      </c>
      <c r="M270" s="55" t="n"/>
      <c r="N270" s="55">
        <f>P270+Q270+R270+S270</f>
        <v/>
      </c>
      <c r="O270" s="57">
        <f>Q270+V270+Y270+AB270+AE270+AH270+AK270+AN270+AQ270+AT270+AW270+AZ270+BC270</f>
        <v/>
      </c>
      <c r="P270" s="58" t="n"/>
      <c r="Q270" s="59">
        <f>L270-S270-R270-P270</f>
        <v/>
      </c>
      <c r="R270" s="60" t="n"/>
      <c r="S270" s="61" t="n"/>
      <c r="T270" s="55" t="n"/>
      <c r="U270" s="55" t="n"/>
      <c r="V270" s="55" t="n"/>
      <c r="W270" s="55" t="n"/>
      <c r="X270" s="55" t="n"/>
      <c r="Y270" s="55" t="n"/>
      <c r="Z270" s="55" t="n"/>
      <c r="AA270" s="55" t="n"/>
      <c r="AB270" s="55" t="n"/>
      <c r="AC270" s="55" t="n"/>
      <c r="AD270" s="55" t="n"/>
      <c r="AE270" s="55" t="n"/>
      <c r="AF270" s="55" t="n"/>
      <c r="AG270" s="55" t="n"/>
      <c r="AH270" s="55" t="n"/>
      <c r="AI270" s="55" t="n"/>
      <c r="AJ270" s="55" t="n"/>
      <c r="AK270" s="55" t="n"/>
      <c r="AL270" s="55" t="n"/>
      <c r="AM270" s="55" t="n"/>
      <c r="AN270" s="55" t="n"/>
      <c r="AO270" s="55" t="n"/>
      <c r="AP270" s="55" t="n"/>
      <c r="AQ270" s="55" t="n"/>
      <c r="AR270" s="55" t="n"/>
      <c r="AS270" s="55" t="n"/>
      <c r="AT270" s="55" t="n"/>
      <c r="AU270" s="55" t="n"/>
      <c r="AV270" s="55" t="n"/>
      <c r="AW270" s="55" t="n"/>
      <c r="AX270" s="55" t="n"/>
      <c r="AY270" s="55" t="n"/>
      <c r="AZ270" s="55" t="n"/>
      <c r="BA270" s="55" t="n"/>
      <c r="BB270" s="55" t="n"/>
      <c r="BC270" s="55" t="n"/>
    </row>
    <row r="271">
      <c r="A271" s="55" t="n"/>
      <c r="B271" s="483" t="n"/>
      <c r="C271" s="55" t="n"/>
      <c r="D271" s="55" t="n"/>
      <c r="E271" s="55" t="n"/>
      <c r="F271" s="55" t="n"/>
      <c r="G271" s="69" t="n"/>
      <c r="H271" s="69" t="n"/>
      <c r="I271" s="55" t="n"/>
      <c r="J271" s="55" t="n"/>
      <c r="K271" s="55" t="n"/>
      <c r="L271" s="55">
        <f>J271-K271</f>
        <v/>
      </c>
      <c r="M271" s="55" t="n"/>
      <c r="N271" s="55">
        <f>P271+Q271+R271+S271</f>
        <v/>
      </c>
      <c r="O271" s="57">
        <f>Q271+V271+Y271+AB271+AE271+AH271+AK271+AN271+AQ271+AT271+AW271+AZ271+BC271</f>
        <v/>
      </c>
      <c r="P271" s="58" t="n"/>
      <c r="Q271" s="59">
        <f>L271-S271-R271-P271</f>
        <v/>
      </c>
      <c r="R271" s="60" t="n"/>
      <c r="S271" s="61" t="n"/>
      <c r="T271" s="55" t="n"/>
      <c r="U271" s="55" t="n"/>
      <c r="V271" s="55" t="n"/>
      <c r="W271" s="55" t="n"/>
      <c r="X271" s="55" t="n"/>
      <c r="Y271" s="55" t="n"/>
      <c r="Z271" s="55" t="n"/>
      <c r="AA271" s="55" t="n"/>
      <c r="AB271" s="55" t="n"/>
      <c r="AC271" s="55" t="n"/>
      <c r="AD271" s="55" t="n"/>
      <c r="AE271" s="55" t="n"/>
      <c r="AF271" s="55" t="n"/>
      <c r="AG271" s="55" t="n"/>
      <c r="AH271" s="55" t="n"/>
      <c r="AI271" s="55" t="n"/>
      <c r="AJ271" s="55" t="n"/>
      <c r="AK271" s="55" t="n"/>
      <c r="AL271" s="55" t="n"/>
      <c r="AM271" s="55" t="n"/>
      <c r="AN271" s="55" t="n"/>
      <c r="AO271" s="55" t="n"/>
      <c r="AP271" s="55" t="n"/>
      <c r="AQ271" s="55" t="n"/>
      <c r="AR271" s="55" t="n"/>
      <c r="AS271" s="55" t="n"/>
      <c r="AT271" s="55" t="n"/>
      <c r="AU271" s="55" t="n"/>
      <c r="AV271" s="55" t="n"/>
      <c r="AW271" s="55" t="n"/>
      <c r="AX271" s="55" t="n"/>
      <c r="AY271" s="55" t="n"/>
      <c r="AZ271" s="55" t="n"/>
      <c r="BA271" s="55" t="n"/>
      <c r="BB271" s="55" t="n"/>
      <c r="BC271" s="55" t="n"/>
    </row>
    <row r="272">
      <c r="A272" s="55" t="n"/>
      <c r="B272" s="483" t="n"/>
      <c r="C272" s="55" t="n"/>
      <c r="D272" s="55" t="n"/>
      <c r="E272" s="55" t="n"/>
      <c r="F272" s="55" t="n"/>
      <c r="G272" s="69" t="n"/>
      <c r="H272" s="69" t="n"/>
      <c r="I272" s="55" t="n"/>
      <c r="J272" s="55" t="n"/>
      <c r="K272" s="55" t="n"/>
      <c r="L272" s="55">
        <f>J272-K272</f>
        <v/>
      </c>
      <c r="M272" s="55" t="n"/>
      <c r="N272" s="55">
        <f>P272+Q272+R272+S272</f>
        <v/>
      </c>
      <c r="O272" s="57">
        <f>Q272+V272+Y272+AB272+AE272+AH272+AK272+AN272+AQ272+AT272+AW272+AZ272+BC272</f>
        <v/>
      </c>
      <c r="P272" s="58" t="n"/>
      <c r="Q272" s="59">
        <f>L272-S272-R272-P272</f>
        <v/>
      </c>
      <c r="R272" s="60" t="n"/>
      <c r="S272" s="61" t="n"/>
      <c r="T272" s="55" t="n"/>
      <c r="U272" s="55" t="n"/>
      <c r="V272" s="55" t="n"/>
      <c r="W272" s="55" t="n"/>
      <c r="X272" s="55" t="n"/>
      <c r="Y272" s="55" t="n"/>
      <c r="Z272" s="55" t="n"/>
      <c r="AA272" s="55" t="n"/>
      <c r="AB272" s="55" t="n"/>
      <c r="AC272" s="55" t="n"/>
      <c r="AD272" s="55" t="n"/>
      <c r="AE272" s="55" t="n"/>
      <c r="AF272" s="55" t="n"/>
      <c r="AG272" s="55" t="n"/>
      <c r="AH272" s="55" t="n"/>
      <c r="AI272" s="55" t="n"/>
      <c r="AJ272" s="55" t="n"/>
      <c r="AK272" s="55" t="n"/>
      <c r="AL272" s="55" t="n"/>
      <c r="AM272" s="55" t="n"/>
      <c r="AN272" s="55" t="n"/>
      <c r="AO272" s="55" t="n"/>
      <c r="AP272" s="55" t="n"/>
      <c r="AQ272" s="55" t="n"/>
      <c r="AR272" s="55" t="n"/>
      <c r="AS272" s="55" t="n"/>
      <c r="AT272" s="55" t="n"/>
      <c r="AU272" s="55" t="n"/>
      <c r="AV272" s="55" t="n"/>
      <c r="AW272" s="55" t="n"/>
      <c r="AX272" s="55" t="n"/>
      <c r="AY272" s="55" t="n"/>
      <c r="AZ272" s="55" t="n"/>
      <c r="BA272" s="55" t="n"/>
      <c r="BB272" s="55" t="n"/>
      <c r="BC272" s="55" t="n"/>
    </row>
    <row r="273">
      <c r="A273" s="55" t="n"/>
      <c r="B273" s="483" t="n"/>
      <c r="C273" s="55" t="n"/>
      <c r="D273" s="55" t="n"/>
      <c r="E273" s="55" t="n"/>
      <c r="F273" s="55" t="n"/>
      <c r="G273" s="69" t="n"/>
      <c r="H273" s="69" t="n"/>
      <c r="I273" s="55" t="n"/>
      <c r="J273" s="55" t="n"/>
      <c r="K273" s="55" t="n"/>
      <c r="L273" s="55">
        <f>J273-K273</f>
        <v/>
      </c>
      <c r="M273" s="55" t="n"/>
      <c r="N273" s="55">
        <f>P273+Q273+R273+S273</f>
        <v/>
      </c>
      <c r="O273" s="57">
        <f>Q273+V273+Y273+AB273+AE273+AH273+AK273+AN273+AQ273+AT273+AW273+AZ273+BC273</f>
        <v/>
      </c>
      <c r="P273" s="58" t="n"/>
      <c r="Q273" s="59">
        <f>L273-S273-R273-P273</f>
        <v/>
      </c>
      <c r="R273" s="60" t="n"/>
      <c r="S273" s="61" t="n"/>
      <c r="T273" s="55" t="n"/>
      <c r="U273" s="55" t="n"/>
      <c r="V273" s="55" t="n"/>
      <c r="W273" s="55" t="n"/>
      <c r="X273" s="55" t="n"/>
      <c r="Y273" s="55" t="n"/>
      <c r="Z273" s="55" t="n"/>
      <c r="AA273" s="55" t="n"/>
      <c r="AB273" s="55" t="n"/>
      <c r="AC273" s="55" t="n"/>
      <c r="AD273" s="55" t="n"/>
      <c r="AE273" s="55" t="n"/>
      <c r="AF273" s="55" t="n"/>
      <c r="AG273" s="55" t="n"/>
      <c r="AH273" s="55" t="n"/>
      <c r="AI273" s="55" t="n"/>
      <c r="AJ273" s="55" t="n"/>
      <c r="AK273" s="55" t="n"/>
      <c r="AL273" s="55" t="n"/>
      <c r="AM273" s="55" t="n"/>
      <c r="AN273" s="55" t="n"/>
      <c r="AO273" s="55" t="n"/>
      <c r="AP273" s="55" t="n"/>
      <c r="AQ273" s="55" t="n"/>
      <c r="AR273" s="55" t="n"/>
      <c r="AS273" s="55" t="n"/>
      <c r="AT273" s="55" t="n"/>
      <c r="AU273" s="55" t="n"/>
      <c r="AV273" s="55" t="n"/>
      <c r="AW273" s="55" t="n"/>
      <c r="AX273" s="55" t="n"/>
      <c r="AY273" s="55" t="n"/>
      <c r="AZ273" s="55" t="n"/>
      <c r="BA273" s="55" t="n"/>
      <c r="BB273" s="55" t="n"/>
      <c r="BC273" s="55" t="n"/>
    </row>
    <row r="274">
      <c r="A274" s="55" t="n"/>
      <c r="B274" s="483" t="n"/>
      <c r="C274" s="55" t="n"/>
      <c r="D274" s="55" t="n"/>
      <c r="E274" s="55" t="n"/>
      <c r="F274" s="55" t="n"/>
      <c r="G274" s="69" t="n"/>
      <c r="H274" s="69" t="n"/>
      <c r="I274" s="55" t="n"/>
      <c r="J274" s="55" t="n"/>
      <c r="K274" s="55" t="n"/>
      <c r="L274" s="55">
        <f>J274-K274</f>
        <v/>
      </c>
      <c r="M274" s="55" t="n"/>
      <c r="N274" s="55">
        <f>P274+Q274+R274+S274</f>
        <v/>
      </c>
      <c r="O274" s="57">
        <f>Q274+V274+Y274+AB274+AE274+AH274+AK274+AN274+AQ274+AT274+AW274+AZ274+BC274</f>
        <v/>
      </c>
      <c r="P274" s="58" t="n"/>
      <c r="Q274" s="59">
        <f>L274-S274-R274-P274</f>
        <v/>
      </c>
      <c r="R274" s="60" t="n"/>
      <c r="S274" s="61" t="n"/>
      <c r="T274" s="55" t="n"/>
      <c r="U274" s="55" t="n"/>
      <c r="V274" s="55" t="n"/>
      <c r="W274" s="55" t="n"/>
      <c r="X274" s="55" t="n"/>
      <c r="Y274" s="55" t="n"/>
      <c r="Z274" s="55" t="n"/>
      <c r="AA274" s="55" t="n"/>
      <c r="AB274" s="55" t="n"/>
      <c r="AC274" s="55" t="n"/>
      <c r="AD274" s="55" t="n"/>
      <c r="AE274" s="55" t="n"/>
      <c r="AF274" s="55" t="n"/>
      <c r="AG274" s="55" t="n"/>
      <c r="AH274" s="55" t="n"/>
      <c r="AI274" s="55" t="n"/>
      <c r="AJ274" s="55" t="n"/>
      <c r="AK274" s="55" t="n"/>
      <c r="AL274" s="55" t="n"/>
      <c r="AM274" s="55" t="n"/>
      <c r="AN274" s="55" t="n"/>
      <c r="AO274" s="55" t="n"/>
      <c r="AP274" s="55" t="n"/>
      <c r="AQ274" s="55" t="n"/>
      <c r="AR274" s="55" t="n"/>
      <c r="AS274" s="55" t="n"/>
      <c r="AT274" s="55" t="n"/>
      <c r="AU274" s="55" t="n"/>
      <c r="AV274" s="55" t="n"/>
      <c r="AW274" s="55" t="n"/>
      <c r="AX274" s="55" t="n"/>
      <c r="AY274" s="55" t="n"/>
      <c r="AZ274" s="55" t="n"/>
      <c r="BA274" s="55" t="n"/>
      <c r="BB274" s="55" t="n"/>
      <c r="BC274" s="55" t="n"/>
    </row>
    <row r="275">
      <c r="A275" s="55" t="n"/>
      <c r="B275" s="483" t="n"/>
      <c r="C275" s="55" t="n"/>
      <c r="D275" s="55" t="n"/>
      <c r="E275" s="55" t="n"/>
      <c r="F275" s="55" t="n"/>
      <c r="G275" s="69" t="n"/>
      <c r="H275" s="69" t="n"/>
      <c r="I275" s="55" t="n"/>
      <c r="J275" s="55" t="n"/>
      <c r="K275" s="55" t="n"/>
      <c r="L275" s="55">
        <f>J275-K275</f>
        <v/>
      </c>
      <c r="M275" s="55" t="n"/>
      <c r="N275" s="55">
        <f>P275+Q275+R275+S275</f>
        <v/>
      </c>
      <c r="O275" s="57">
        <f>Q275+V275+Y275+AB275+AE275+AH275+AK275+AN275+AQ275+AT275+AW275+AZ275+BC275</f>
        <v/>
      </c>
      <c r="P275" s="58" t="n"/>
      <c r="Q275" s="59">
        <f>L275-S275-R275-P275</f>
        <v/>
      </c>
      <c r="R275" s="60" t="n"/>
      <c r="S275" s="61" t="n"/>
      <c r="T275" s="55" t="n"/>
      <c r="U275" s="55" t="n"/>
      <c r="V275" s="55" t="n"/>
      <c r="W275" s="55" t="n"/>
      <c r="X275" s="55" t="n"/>
      <c r="Y275" s="55" t="n"/>
      <c r="Z275" s="55" t="n"/>
      <c r="AA275" s="55" t="n"/>
      <c r="AB275" s="55" t="n"/>
      <c r="AC275" s="55" t="n"/>
      <c r="AD275" s="55" t="n"/>
      <c r="AE275" s="55" t="n"/>
      <c r="AF275" s="55" t="n"/>
      <c r="AG275" s="55" t="n"/>
      <c r="AH275" s="55" t="n"/>
      <c r="AI275" s="55" t="n"/>
      <c r="AJ275" s="55" t="n"/>
      <c r="AK275" s="55" t="n"/>
      <c r="AL275" s="55" t="n"/>
      <c r="AM275" s="55" t="n"/>
      <c r="AN275" s="55" t="n"/>
      <c r="AO275" s="55" t="n"/>
      <c r="AP275" s="55" t="n"/>
      <c r="AQ275" s="55" t="n"/>
      <c r="AR275" s="55" t="n"/>
      <c r="AS275" s="55" t="n"/>
      <c r="AT275" s="55" t="n"/>
      <c r="AU275" s="55" t="n"/>
      <c r="AV275" s="55" t="n"/>
      <c r="AW275" s="55" t="n"/>
      <c r="AX275" s="55" t="n"/>
      <c r="AY275" s="55" t="n"/>
      <c r="AZ275" s="55" t="n"/>
      <c r="BA275" s="55" t="n"/>
      <c r="BB275" s="55" t="n"/>
      <c r="BC275" s="55" t="n"/>
    </row>
    <row r="276">
      <c r="A276" s="55" t="n"/>
      <c r="B276" s="483" t="n"/>
      <c r="C276" s="55" t="n"/>
      <c r="D276" s="55" t="n"/>
      <c r="E276" s="55" t="n"/>
      <c r="F276" s="55" t="n"/>
      <c r="G276" s="69" t="n"/>
      <c r="H276" s="69" t="n"/>
      <c r="I276" s="55" t="n"/>
      <c r="J276" s="55" t="n"/>
      <c r="K276" s="55" t="n"/>
      <c r="L276" s="55">
        <f>J276-K276</f>
        <v/>
      </c>
      <c r="M276" s="55" t="n"/>
      <c r="N276" s="55">
        <f>P276+Q276+R276+S276</f>
        <v/>
      </c>
      <c r="O276" s="57">
        <f>Q276+V276+Y276+AB276+AE276+AH276+AK276+AN276+AQ276+AT276+AW276+AZ276+BC276</f>
        <v/>
      </c>
      <c r="P276" s="58" t="n"/>
      <c r="Q276" s="59">
        <f>L276-S276-R276-P276</f>
        <v/>
      </c>
      <c r="R276" s="60" t="n"/>
      <c r="S276" s="61" t="n"/>
      <c r="T276" s="55" t="n"/>
      <c r="U276" s="55" t="n"/>
      <c r="V276" s="55" t="n"/>
      <c r="W276" s="55" t="n"/>
      <c r="X276" s="55" t="n"/>
      <c r="Y276" s="55" t="n"/>
      <c r="Z276" s="55" t="n"/>
      <c r="AA276" s="55" t="n"/>
      <c r="AB276" s="55" t="n"/>
      <c r="AC276" s="55" t="n"/>
      <c r="AD276" s="55" t="n"/>
      <c r="AE276" s="55" t="n"/>
      <c r="AF276" s="55" t="n"/>
      <c r="AG276" s="55" t="n"/>
      <c r="AH276" s="55" t="n"/>
      <c r="AI276" s="55" t="n"/>
      <c r="AJ276" s="55" t="n"/>
      <c r="AK276" s="55" t="n"/>
      <c r="AL276" s="55" t="n"/>
      <c r="AM276" s="55" t="n"/>
      <c r="AN276" s="55" t="n"/>
      <c r="AO276" s="55" t="n"/>
      <c r="AP276" s="55" t="n"/>
      <c r="AQ276" s="55" t="n"/>
      <c r="AR276" s="55" t="n"/>
      <c r="AS276" s="55" t="n"/>
      <c r="AT276" s="55" t="n"/>
      <c r="AU276" s="55" t="n"/>
      <c r="AV276" s="55" t="n"/>
      <c r="AW276" s="55" t="n"/>
      <c r="AX276" s="55" t="n"/>
      <c r="AY276" s="55" t="n"/>
      <c r="AZ276" s="55" t="n"/>
      <c r="BA276" s="55" t="n"/>
      <c r="BB276" s="55" t="n"/>
      <c r="BC276" s="55" t="n"/>
    </row>
    <row r="277">
      <c r="A277" s="55" t="n"/>
      <c r="B277" s="483" t="n"/>
      <c r="C277" s="55" t="n"/>
      <c r="D277" s="55" t="n"/>
      <c r="E277" s="55" t="n"/>
      <c r="F277" s="55" t="n"/>
      <c r="G277" s="69" t="n"/>
      <c r="H277" s="69" t="n"/>
      <c r="I277" s="55" t="n"/>
      <c r="J277" s="55" t="n"/>
      <c r="K277" s="55" t="n"/>
      <c r="L277" s="55">
        <f>J277-K277</f>
        <v/>
      </c>
      <c r="M277" s="55" t="n"/>
      <c r="N277" s="55">
        <f>P277+Q277+R277+S277</f>
        <v/>
      </c>
      <c r="O277" s="57">
        <f>Q277+V277+Y277+AB277+AE277+AH277+AK277+AN277+AQ277+AT277+AW277+AZ277+BC277</f>
        <v/>
      </c>
      <c r="P277" s="58" t="n"/>
      <c r="Q277" s="59">
        <f>L277-S277-R277-P277</f>
        <v/>
      </c>
      <c r="R277" s="60" t="n"/>
      <c r="S277" s="61" t="n"/>
      <c r="T277" s="55" t="n"/>
      <c r="U277" s="55" t="n"/>
      <c r="V277" s="55" t="n"/>
      <c r="W277" s="55" t="n"/>
      <c r="X277" s="55" t="n"/>
      <c r="Y277" s="55" t="n"/>
      <c r="Z277" s="55" t="n"/>
      <c r="AA277" s="55" t="n"/>
      <c r="AB277" s="55" t="n"/>
      <c r="AC277" s="55" t="n"/>
      <c r="AD277" s="55" t="n"/>
      <c r="AE277" s="55" t="n"/>
      <c r="AF277" s="55" t="n"/>
      <c r="AG277" s="55" t="n"/>
      <c r="AH277" s="55" t="n"/>
      <c r="AI277" s="55" t="n"/>
      <c r="AJ277" s="55" t="n"/>
      <c r="AK277" s="55" t="n"/>
      <c r="AL277" s="55" t="n"/>
      <c r="AM277" s="55" t="n"/>
      <c r="AN277" s="55" t="n"/>
      <c r="AO277" s="55" t="n"/>
      <c r="AP277" s="55" t="n"/>
      <c r="AQ277" s="55" t="n"/>
      <c r="AR277" s="55" t="n"/>
      <c r="AS277" s="55" t="n"/>
      <c r="AT277" s="55" t="n"/>
      <c r="AU277" s="55" t="n"/>
      <c r="AV277" s="55" t="n"/>
      <c r="AW277" s="55" t="n"/>
      <c r="AX277" s="55" t="n"/>
      <c r="AY277" s="55" t="n"/>
      <c r="AZ277" s="55" t="n"/>
      <c r="BA277" s="55" t="n"/>
      <c r="BB277" s="55" t="n"/>
      <c r="BC277" s="55" t="n"/>
    </row>
    <row r="278">
      <c r="A278" s="55" t="n"/>
      <c r="B278" s="483" t="n"/>
      <c r="C278" s="55" t="n"/>
      <c r="D278" s="55" t="n"/>
      <c r="E278" s="55" t="n"/>
      <c r="F278" s="55" t="n"/>
      <c r="G278" s="69" t="n"/>
      <c r="H278" s="69" t="n"/>
      <c r="I278" s="55" t="n"/>
      <c r="J278" s="55" t="n"/>
      <c r="K278" s="55" t="n"/>
      <c r="L278" s="55">
        <f>J278-K278</f>
        <v/>
      </c>
      <c r="M278" s="55" t="n"/>
      <c r="N278" s="55">
        <f>P278+Q278+R278+S278</f>
        <v/>
      </c>
      <c r="O278" s="57">
        <f>Q278+V278+Y278+AB278+AE278+AH278+AK278+AN278+AQ278+AT278+AW278+AZ278+BC278</f>
        <v/>
      </c>
      <c r="P278" s="58" t="n"/>
      <c r="Q278" s="59">
        <f>L278-S278-R278-P278</f>
        <v/>
      </c>
      <c r="R278" s="60" t="n"/>
      <c r="S278" s="61" t="n"/>
      <c r="T278" s="55" t="n"/>
      <c r="U278" s="55" t="n"/>
      <c r="V278" s="55" t="n"/>
      <c r="W278" s="55" t="n"/>
      <c r="X278" s="55" t="n"/>
      <c r="Y278" s="55" t="n"/>
      <c r="Z278" s="55" t="n"/>
      <c r="AA278" s="55" t="n"/>
      <c r="AB278" s="55" t="n"/>
      <c r="AC278" s="55" t="n"/>
      <c r="AD278" s="55" t="n"/>
      <c r="AE278" s="55" t="n"/>
      <c r="AF278" s="55" t="n"/>
      <c r="AG278" s="55" t="n"/>
      <c r="AH278" s="55" t="n"/>
      <c r="AI278" s="55" t="n"/>
      <c r="AJ278" s="55" t="n"/>
      <c r="AK278" s="55" t="n"/>
      <c r="AL278" s="55" t="n"/>
      <c r="AM278" s="55" t="n"/>
      <c r="AN278" s="55" t="n"/>
      <c r="AO278" s="55" t="n"/>
      <c r="AP278" s="55" t="n"/>
      <c r="AQ278" s="55" t="n"/>
      <c r="AR278" s="55" t="n"/>
      <c r="AS278" s="55" t="n"/>
      <c r="AT278" s="55" t="n"/>
      <c r="AU278" s="55" t="n"/>
      <c r="AV278" s="55" t="n"/>
      <c r="AW278" s="55" t="n"/>
      <c r="AX278" s="55" t="n"/>
      <c r="AY278" s="55" t="n"/>
      <c r="AZ278" s="55" t="n"/>
      <c r="BA278" s="55" t="n"/>
      <c r="BB278" s="55" t="n"/>
      <c r="BC278" s="55" t="n"/>
    </row>
    <row r="279">
      <c r="A279" s="55" t="n"/>
      <c r="B279" s="483" t="n"/>
      <c r="C279" s="55" t="n"/>
      <c r="D279" s="55" t="n"/>
      <c r="E279" s="55" t="n"/>
      <c r="F279" s="55" t="n"/>
      <c r="G279" s="69" t="n"/>
      <c r="H279" s="69" t="n"/>
      <c r="I279" s="55" t="n"/>
      <c r="J279" s="55" t="n"/>
      <c r="K279" s="55" t="n"/>
      <c r="L279" s="55">
        <f>J279-K279</f>
        <v/>
      </c>
      <c r="M279" s="55" t="n"/>
      <c r="N279" s="55">
        <f>P279+Q279+R279+S279</f>
        <v/>
      </c>
      <c r="O279" s="57">
        <f>Q279+V279+Y279+AB279+AE279+AH279+AK279+AN279+AQ279+AT279+AW279+AZ279+BC279</f>
        <v/>
      </c>
      <c r="P279" s="58" t="n"/>
      <c r="Q279" s="59">
        <f>L279-S279-R279-P279</f>
        <v/>
      </c>
      <c r="R279" s="60" t="n"/>
      <c r="S279" s="61" t="n"/>
      <c r="T279" s="55" t="n"/>
      <c r="U279" s="55" t="n"/>
      <c r="V279" s="55" t="n"/>
      <c r="W279" s="55" t="n"/>
      <c r="X279" s="55" t="n"/>
      <c r="Y279" s="55" t="n"/>
      <c r="Z279" s="55" t="n"/>
      <c r="AA279" s="55" t="n"/>
      <c r="AB279" s="55" t="n"/>
      <c r="AC279" s="55" t="n"/>
      <c r="AD279" s="55" t="n"/>
      <c r="AE279" s="55" t="n"/>
      <c r="AF279" s="55" t="n"/>
      <c r="AG279" s="55" t="n"/>
      <c r="AH279" s="55" t="n"/>
      <c r="AI279" s="55" t="n"/>
      <c r="AJ279" s="55" t="n"/>
      <c r="AK279" s="55" t="n"/>
      <c r="AL279" s="55" t="n"/>
      <c r="AM279" s="55" t="n"/>
      <c r="AN279" s="55" t="n"/>
      <c r="AO279" s="55" t="n"/>
      <c r="AP279" s="55" t="n"/>
      <c r="AQ279" s="55" t="n"/>
      <c r="AR279" s="55" t="n"/>
      <c r="AS279" s="55" t="n"/>
      <c r="AT279" s="55" t="n"/>
      <c r="AU279" s="55" t="n"/>
      <c r="AV279" s="55" t="n"/>
      <c r="AW279" s="55" t="n"/>
      <c r="AX279" s="55" t="n"/>
      <c r="AY279" s="55" t="n"/>
      <c r="AZ279" s="55" t="n"/>
      <c r="BA279" s="55" t="n"/>
      <c r="BB279" s="55" t="n"/>
      <c r="BC279" s="55" t="n"/>
    </row>
    <row r="280">
      <c r="A280" s="55" t="n"/>
      <c r="B280" s="483" t="n"/>
      <c r="C280" s="55" t="n"/>
      <c r="D280" s="55" t="n"/>
      <c r="E280" s="55" t="n"/>
      <c r="F280" s="55" t="n"/>
      <c r="G280" s="69" t="n"/>
      <c r="H280" s="69" t="n"/>
      <c r="I280" s="55" t="n"/>
      <c r="J280" s="55" t="n"/>
      <c r="K280" s="55" t="n"/>
      <c r="L280" s="55">
        <f>J280-K280</f>
        <v/>
      </c>
      <c r="M280" s="55" t="n"/>
      <c r="N280" s="55">
        <f>P280+Q280+R280+S280</f>
        <v/>
      </c>
      <c r="O280" s="57">
        <f>Q280+V280+Y280+AB280+AE280+AH280+AK280+AN280+AQ280+AT280+AW280+AZ280+BC280</f>
        <v/>
      </c>
      <c r="P280" s="58" t="n"/>
      <c r="Q280" s="59">
        <f>L280-S280-R280-P280</f>
        <v/>
      </c>
      <c r="R280" s="60" t="n"/>
      <c r="S280" s="61" t="n"/>
      <c r="T280" s="55" t="n"/>
      <c r="U280" s="55" t="n"/>
      <c r="V280" s="55" t="n"/>
      <c r="W280" s="55" t="n"/>
      <c r="X280" s="55" t="n"/>
      <c r="Y280" s="55" t="n"/>
      <c r="Z280" s="55" t="n"/>
      <c r="AA280" s="55" t="n"/>
      <c r="AB280" s="55" t="n"/>
      <c r="AC280" s="55" t="n"/>
      <c r="AD280" s="55" t="n"/>
      <c r="AE280" s="55" t="n"/>
      <c r="AF280" s="55" t="n"/>
      <c r="AG280" s="55" t="n"/>
      <c r="AH280" s="55" t="n"/>
      <c r="AI280" s="55" t="n"/>
      <c r="AJ280" s="55" t="n"/>
      <c r="AK280" s="55" t="n"/>
      <c r="AL280" s="55" t="n"/>
      <c r="AM280" s="55" t="n"/>
      <c r="AN280" s="55" t="n"/>
      <c r="AO280" s="55" t="n"/>
      <c r="AP280" s="55" t="n"/>
      <c r="AQ280" s="55" t="n"/>
      <c r="AR280" s="55" t="n"/>
      <c r="AS280" s="55" t="n"/>
      <c r="AT280" s="55" t="n"/>
      <c r="AU280" s="55" t="n"/>
      <c r="AV280" s="55" t="n"/>
      <c r="AW280" s="55" t="n"/>
      <c r="AX280" s="55" t="n"/>
      <c r="AY280" s="55" t="n"/>
      <c r="AZ280" s="55" t="n"/>
      <c r="BA280" s="55" t="n"/>
      <c r="BB280" s="55" t="n"/>
      <c r="BC280" s="55" t="n"/>
    </row>
    <row r="281">
      <c r="A281" s="55" t="n"/>
      <c r="B281" s="483" t="n"/>
      <c r="C281" s="55" t="n"/>
      <c r="D281" s="55" t="n"/>
      <c r="E281" s="55" t="n"/>
      <c r="F281" s="55" t="n"/>
      <c r="G281" s="69" t="n"/>
      <c r="H281" s="69" t="n"/>
      <c r="I281" s="55" t="n"/>
      <c r="J281" s="55" t="n"/>
      <c r="K281" s="55" t="n"/>
      <c r="L281" s="55">
        <f>J281-K281</f>
        <v/>
      </c>
      <c r="M281" s="55" t="n"/>
      <c r="N281" s="55">
        <f>P281+Q281+R281+S281</f>
        <v/>
      </c>
      <c r="O281" s="57">
        <f>Q281+V281+Y281+AB281+AE281+AH281+AK281+AN281+AQ281+AT281+AW281+AZ281+BC281</f>
        <v/>
      </c>
      <c r="P281" s="58" t="n"/>
      <c r="Q281" s="59">
        <f>L281-S281-R281-P281</f>
        <v/>
      </c>
      <c r="R281" s="60" t="n"/>
      <c r="S281" s="61" t="n"/>
      <c r="T281" s="55" t="n"/>
      <c r="U281" s="55" t="n"/>
      <c r="V281" s="55" t="n"/>
      <c r="W281" s="55" t="n"/>
      <c r="X281" s="55" t="n"/>
      <c r="Y281" s="55" t="n"/>
      <c r="Z281" s="55" t="n"/>
      <c r="AA281" s="55" t="n"/>
      <c r="AB281" s="55" t="n"/>
      <c r="AC281" s="55" t="n"/>
      <c r="AD281" s="55" t="n"/>
      <c r="AE281" s="55" t="n"/>
      <c r="AF281" s="55" t="n"/>
      <c r="AG281" s="55" t="n"/>
      <c r="AH281" s="55" t="n"/>
      <c r="AI281" s="55" t="n"/>
      <c r="AJ281" s="55" t="n"/>
      <c r="AK281" s="55" t="n"/>
      <c r="AL281" s="55" t="n"/>
      <c r="AM281" s="55" t="n"/>
      <c r="AN281" s="55" t="n"/>
      <c r="AO281" s="55" t="n"/>
      <c r="AP281" s="55" t="n"/>
      <c r="AQ281" s="55" t="n"/>
      <c r="AR281" s="55" t="n"/>
      <c r="AS281" s="55" t="n"/>
      <c r="AT281" s="55" t="n"/>
      <c r="AU281" s="55" t="n"/>
      <c r="AV281" s="55" t="n"/>
      <c r="AW281" s="55" t="n"/>
      <c r="AX281" s="55" t="n"/>
      <c r="AY281" s="55" t="n"/>
      <c r="AZ281" s="55" t="n"/>
      <c r="BA281" s="55" t="n"/>
      <c r="BB281" s="55" t="n"/>
      <c r="BC281" s="55" t="n"/>
    </row>
    <row r="282">
      <c r="A282" s="55" t="n"/>
      <c r="B282" s="483" t="n"/>
      <c r="C282" s="55" t="n"/>
      <c r="D282" s="55" t="n"/>
      <c r="E282" s="55" t="n"/>
      <c r="F282" s="55" t="n"/>
      <c r="G282" s="69" t="n"/>
      <c r="H282" s="69" t="n"/>
      <c r="I282" s="55" t="n"/>
      <c r="J282" s="55" t="n"/>
      <c r="K282" s="55" t="n"/>
      <c r="L282" s="55">
        <f>J282-K282</f>
        <v/>
      </c>
      <c r="M282" s="55" t="n"/>
      <c r="N282" s="55">
        <f>P282+Q282+R282+S282</f>
        <v/>
      </c>
      <c r="O282" s="57">
        <f>Q282+V282+Y282+AB282+AE282+AH282+AK282+AN282+AQ282+AT282+AW282+AZ282+BC282</f>
        <v/>
      </c>
      <c r="P282" s="58" t="n"/>
      <c r="Q282" s="59">
        <f>L282-S282-R282-P282</f>
        <v/>
      </c>
      <c r="R282" s="60" t="n"/>
      <c r="S282" s="61" t="n"/>
      <c r="T282" s="55" t="n"/>
      <c r="U282" s="55" t="n"/>
      <c r="V282" s="55" t="n"/>
      <c r="W282" s="55" t="n"/>
      <c r="X282" s="55" t="n"/>
      <c r="Y282" s="55" t="n"/>
      <c r="Z282" s="55" t="n"/>
      <c r="AA282" s="55" t="n"/>
      <c r="AB282" s="55" t="n"/>
      <c r="AC282" s="55" t="n"/>
      <c r="AD282" s="55" t="n"/>
      <c r="AE282" s="55" t="n"/>
      <c r="AF282" s="55" t="n"/>
      <c r="AG282" s="55" t="n"/>
      <c r="AH282" s="55" t="n"/>
      <c r="AI282" s="55" t="n"/>
      <c r="AJ282" s="55" t="n"/>
      <c r="AK282" s="55" t="n"/>
      <c r="AL282" s="55" t="n"/>
      <c r="AM282" s="55" t="n"/>
      <c r="AN282" s="55" t="n"/>
      <c r="AO282" s="55" t="n"/>
      <c r="AP282" s="55" t="n"/>
      <c r="AQ282" s="55" t="n"/>
      <c r="AR282" s="55" t="n"/>
      <c r="AS282" s="55" t="n"/>
      <c r="AT282" s="55" t="n"/>
      <c r="AU282" s="55" t="n"/>
      <c r="AV282" s="55" t="n"/>
      <c r="AW282" s="55" t="n"/>
      <c r="AX282" s="55" t="n"/>
      <c r="AY282" s="55" t="n"/>
      <c r="AZ282" s="55" t="n"/>
      <c r="BA282" s="55" t="n"/>
      <c r="BB282" s="55" t="n"/>
      <c r="BC282" s="55" t="n"/>
    </row>
    <row r="283">
      <c r="A283" s="55" t="n"/>
      <c r="B283" s="483" t="n"/>
      <c r="C283" s="55" t="n"/>
      <c r="D283" s="55" t="n"/>
      <c r="E283" s="55" t="n"/>
      <c r="F283" s="55" t="n"/>
      <c r="G283" s="69" t="n"/>
      <c r="H283" s="69" t="n"/>
      <c r="I283" s="55" t="n"/>
      <c r="J283" s="55" t="n"/>
      <c r="K283" s="55" t="n"/>
      <c r="L283" s="55">
        <f>J283-K283</f>
        <v/>
      </c>
      <c r="M283" s="55" t="n"/>
      <c r="N283" s="55">
        <f>P283+Q283+R283+S283</f>
        <v/>
      </c>
      <c r="O283" s="57">
        <f>Q283+V283+Y283+AB283+AE283+AH283+AK283+AN283+AQ283+AT283+AW283+AZ283+BC283</f>
        <v/>
      </c>
      <c r="P283" s="58" t="n"/>
      <c r="Q283" s="59">
        <f>L283-S283-R283-P283</f>
        <v/>
      </c>
      <c r="R283" s="60" t="n"/>
      <c r="S283" s="61" t="n"/>
      <c r="T283" s="55" t="n"/>
      <c r="U283" s="55" t="n"/>
      <c r="V283" s="55" t="n"/>
      <c r="W283" s="55" t="n"/>
      <c r="X283" s="55" t="n"/>
      <c r="Y283" s="55" t="n"/>
      <c r="Z283" s="55" t="n"/>
      <c r="AA283" s="55" t="n"/>
      <c r="AB283" s="55" t="n"/>
      <c r="AC283" s="55" t="n"/>
      <c r="AD283" s="55" t="n"/>
      <c r="AE283" s="55" t="n"/>
      <c r="AF283" s="55" t="n"/>
      <c r="AG283" s="55" t="n"/>
      <c r="AH283" s="55" t="n"/>
      <c r="AI283" s="55" t="n"/>
      <c r="AJ283" s="55" t="n"/>
      <c r="AK283" s="55" t="n"/>
      <c r="AL283" s="55" t="n"/>
      <c r="AM283" s="55" t="n"/>
      <c r="AN283" s="55" t="n"/>
      <c r="AO283" s="55" t="n"/>
      <c r="AP283" s="55" t="n"/>
      <c r="AQ283" s="55" t="n"/>
      <c r="AR283" s="55" t="n"/>
      <c r="AS283" s="55" t="n"/>
      <c r="AT283" s="55" t="n"/>
      <c r="AU283" s="55" t="n"/>
      <c r="AV283" s="55" t="n"/>
      <c r="AW283" s="55" t="n"/>
      <c r="AX283" s="55" t="n"/>
      <c r="AY283" s="55" t="n"/>
      <c r="AZ283" s="55" t="n"/>
      <c r="BA283" s="55" t="n"/>
      <c r="BB283" s="55" t="n"/>
      <c r="BC283" s="55" t="n"/>
    </row>
    <row r="284">
      <c r="A284" s="55" t="n"/>
      <c r="B284" s="483" t="n"/>
      <c r="C284" s="55" t="n"/>
      <c r="D284" s="55" t="n"/>
      <c r="E284" s="55" t="n"/>
      <c r="F284" s="55" t="n"/>
      <c r="G284" s="69" t="n"/>
      <c r="H284" s="69" t="n"/>
      <c r="I284" s="55" t="n"/>
      <c r="J284" s="55" t="n"/>
      <c r="K284" s="55" t="n"/>
      <c r="L284" s="55">
        <f>J284-K284</f>
        <v/>
      </c>
      <c r="M284" s="55" t="n"/>
      <c r="N284" s="55">
        <f>P284+Q284+R284+S284</f>
        <v/>
      </c>
      <c r="O284" s="57">
        <f>Q284+V284+Y284+AB284+AE284+AH284+AK284+AN284+AQ284+AT284+AW284+AZ284+BC284</f>
        <v/>
      </c>
      <c r="P284" s="58" t="n"/>
      <c r="Q284" s="59">
        <f>L284-S284-R284-P284</f>
        <v/>
      </c>
      <c r="R284" s="60" t="n"/>
      <c r="S284" s="61" t="n"/>
      <c r="T284" s="55" t="n"/>
      <c r="U284" s="55" t="n"/>
      <c r="V284" s="55" t="n"/>
      <c r="W284" s="55" t="n"/>
      <c r="X284" s="55" t="n"/>
      <c r="Y284" s="55" t="n"/>
      <c r="Z284" s="55" t="n"/>
      <c r="AA284" s="55" t="n"/>
      <c r="AB284" s="55" t="n"/>
      <c r="AC284" s="55" t="n"/>
      <c r="AD284" s="55" t="n"/>
      <c r="AE284" s="55" t="n"/>
      <c r="AF284" s="55" t="n"/>
      <c r="AG284" s="55" t="n"/>
      <c r="AH284" s="55" t="n"/>
      <c r="AI284" s="55" t="n"/>
      <c r="AJ284" s="55" t="n"/>
      <c r="AK284" s="55" t="n"/>
      <c r="AL284" s="55" t="n"/>
      <c r="AM284" s="55" t="n"/>
      <c r="AN284" s="55" t="n"/>
      <c r="AO284" s="55" t="n"/>
      <c r="AP284" s="55" t="n"/>
      <c r="AQ284" s="55" t="n"/>
      <c r="AR284" s="55" t="n"/>
      <c r="AS284" s="55" t="n"/>
      <c r="AT284" s="55" t="n"/>
      <c r="AU284" s="55" t="n"/>
      <c r="AV284" s="55" t="n"/>
      <c r="AW284" s="55" t="n"/>
      <c r="AX284" s="55" t="n"/>
      <c r="AY284" s="55" t="n"/>
      <c r="AZ284" s="55" t="n"/>
      <c r="BA284" s="55" t="n"/>
      <c r="BB284" s="55" t="n"/>
      <c r="BC284" s="55" t="n"/>
    </row>
    <row r="285">
      <c r="A285" s="55" t="n"/>
      <c r="B285" s="483" t="n"/>
      <c r="C285" s="55" t="n"/>
      <c r="D285" s="55" t="n"/>
      <c r="E285" s="55" t="n"/>
      <c r="F285" s="55" t="n"/>
      <c r="G285" s="69" t="n"/>
      <c r="H285" s="69" t="n"/>
      <c r="I285" s="55" t="n"/>
      <c r="J285" s="55" t="n"/>
      <c r="K285" s="55" t="n"/>
      <c r="L285" s="55">
        <f>J285-K285</f>
        <v/>
      </c>
      <c r="M285" s="55" t="n"/>
      <c r="N285" s="55">
        <f>P285+Q285+R285+S285</f>
        <v/>
      </c>
      <c r="O285" s="57">
        <f>Q285+V285+Y285+AB285+AE285+AH285+AK285+AN285+AQ285+AT285+AW285+AZ285+BC285</f>
        <v/>
      </c>
      <c r="P285" s="58" t="n"/>
      <c r="Q285" s="59">
        <f>L285-S285-R285-P285</f>
        <v/>
      </c>
      <c r="R285" s="60" t="n"/>
      <c r="S285" s="61" t="n"/>
      <c r="T285" s="55" t="n"/>
      <c r="U285" s="55" t="n"/>
      <c r="V285" s="55" t="n"/>
      <c r="W285" s="55" t="n"/>
      <c r="X285" s="55" t="n"/>
      <c r="Y285" s="55" t="n"/>
      <c r="Z285" s="55" t="n"/>
      <c r="AA285" s="55" t="n"/>
      <c r="AB285" s="55" t="n"/>
      <c r="AC285" s="55" t="n"/>
      <c r="AD285" s="55" t="n"/>
      <c r="AE285" s="55" t="n"/>
      <c r="AF285" s="55" t="n"/>
      <c r="AG285" s="55" t="n"/>
      <c r="AH285" s="55" t="n"/>
      <c r="AI285" s="55" t="n"/>
      <c r="AJ285" s="55" t="n"/>
      <c r="AK285" s="55" t="n"/>
      <c r="AL285" s="55" t="n"/>
      <c r="AM285" s="55" t="n"/>
      <c r="AN285" s="55" t="n"/>
      <c r="AO285" s="55" t="n"/>
      <c r="AP285" s="55" t="n"/>
      <c r="AQ285" s="55" t="n"/>
      <c r="AR285" s="55" t="n"/>
      <c r="AS285" s="55" t="n"/>
      <c r="AT285" s="55" t="n"/>
      <c r="AU285" s="55" t="n"/>
      <c r="AV285" s="55" t="n"/>
      <c r="AW285" s="55" t="n"/>
      <c r="AX285" s="55" t="n"/>
      <c r="AY285" s="55" t="n"/>
      <c r="AZ285" s="55" t="n"/>
      <c r="BA285" s="55" t="n"/>
      <c r="BB285" s="55" t="n"/>
      <c r="BC285" s="55" t="n"/>
    </row>
    <row r="286">
      <c r="A286" s="55" t="n"/>
      <c r="B286" s="483" t="n"/>
      <c r="C286" s="55" t="n"/>
      <c r="D286" s="55" t="n"/>
      <c r="E286" s="55" t="n"/>
      <c r="F286" s="55" t="n"/>
      <c r="G286" s="69" t="n"/>
      <c r="H286" s="69" t="n"/>
      <c r="I286" s="55" t="n"/>
      <c r="J286" s="55" t="n"/>
      <c r="K286" s="55" t="n"/>
      <c r="L286" s="55">
        <f>J286-K286</f>
        <v/>
      </c>
      <c r="M286" s="55" t="n"/>
      <c r="N286" s="55">
        <f>P286+Q286+R286+S286</f>
        <v/>
      </c>
      <c r="O286" s="57">
        <f>Q286+V286+Y286+AB286+AE286+AH286+AK286+AN286+AQ286+AT286+AW286+AZ286+BC286</f>
        <v/>
      </c>
      <c r="P286" s="58" t="n"/>
      <c r="Q286" s="59">
        <f>L286-S286-R286-P286</f>
        <v/>
      </c>
      <c r="R286" s="60" t="n"/>
      <c r="S286" s="61" t="n"/>
      <c r="T286" s="55" t="n"/>
      <c r="U286" s="55" t="n"/>
      <c r="V286" s="55" t="n"/>
      <c r="W286" s="55" t="n"/>
      <c r="X286" s="55" t="n"/>
      <c r="Y286" s="55" t="n"/>
      <c r="Z286" s="55" t="n"/>
      <c r="AA286" s="55" t="n"/>
      <c r="AB286" s="55" t="n"/>
      <c r="AC286" s="55" t="n"/>
      <c r="AD286" s="55" t="n"/>
      <c r="AE286" s="55" t="n"/>
      <c r="AF286" s="55" t="n"/>
      <c r="AG286" s="55" t="n"/>
      <c r="AH286" s="55" t="n"/>
      <c r="AI286" s="55" t="n"/>
      <c r="AJ286" s="55" t="n"/>
      <c r="AK286" s="55" t="n"/>
      <c r="AL286" s="55" t="n"/>
      <c r="AM286" s="55" t="n"/>
      <c r="AN286" s="55" t="n"/>
      <c r="AO286" s="55" t="n"/>
      <c r="AP286" s="55" t="n"/>
      <c r="AQ286" s="55" t="n"/>
      <c r="AR286" s="55" t="n"/>
      <c r="AS286" s="55" t="n"/>
      <c r="AT286" s="55" t="n"/>
      <c r="AU286" s="55" t="n"/>
      <c r="AV286" s="55" t="n"/>
      <c r="AW286" s="55" t="n"/>
      <c r="AX286" s="55" t="n"/>
      <c r="AY286" s="55" t="n"/>
      <c r="AZ286" s="55" t="n"/>
      <c r="BA286" s="55" t="n"/>
      <c r="BB286" s="55" t="n"/>
      <c r="BC286" s="55" t="n"/>
    </row>
    <row r="287">
      <c r="A287" s="55" t="n"/>
      <c r="B287" s="483" t="n"/>
      <c r="C287" s="55" t="n"/>
      <c r="D287" s="55" t="n"/>
      <c r="E287" s="55" t="n"/>
      <c r="F287" s="55" t="n"/>
      <c r="G287" s="69" t="n"/>
      <c r="H287" s="69" t="n"/>
      <c r="I287" s="55" t="n"/>
      <c r="J287" s="55" t="n"/>
      <c r="K287" s="55" t="n"/>
      <c r="L287" s="55">
        <f>J287-K287</f>
        <v/>
      </c>
      <c r="M287" s="55" t="n"/>
      <c r="N287" s="55">
        <f>P287+Q287+R287+S287</f>
        <v/>
      </c>
      <c r="O287" s="57">
        <f>Q287+V287+Y287+AB287+AE287+AH287+AK287+AN287+AQ287+AT287+AW287+AZ287+BC287</f>
        <v/>
      </c>
      <c r="P287" s="58" t="n"/>
      <c r="Q287" s="59">
        <f>L287-S287-R287-P287</f>
        <v/>
      </c>
      <c r="R287" s="60" t="n"/>
      <c r="S287" s="61" t="n"/>
      <c r="T287" s="55" t="n"/>
      <c r="U287" s="55" t="n"/>
      <c r="V287" s="55" t="n"/>
      <c r="W287" s="55" t="n"/>
      <c r="X287" s="55" t="n"/>
      <c r="Y287" s="55" t="n"/>
      <c r="Z287" s="55" t="n"/>
      <c r="AA287" s="55" t="n"/>
      <c r="AB287" s="55" t="n"/>
      <c r="AC287" s="55" t="n"/>
      <c r="AD287" s="55" t="n"/>
      <c r="AE287" s="55" t="n"/>
      <c r="AF287" s="55" t="n"/>
      <c r="AG287" s="55" t="n"/>
      <c r="AH287" s="55" t="n"/>
      <c r="AI287" s="55" t="n"/>
      <c r="AJ287" s="55" t="n"/>
      <c r="AK287" s="55" t="n"/>
      <c r="AL287" s="55" t="n"/>
      <c r="AM287" s="55" t="n"/>
      <c r="AN287" s="55" t="n"/>
      <c r="AO287" s="55" t="n"/>
      <c r="AP287" s="55" t="n"/>
      <c r="AQ287" s="55" t="n"/>
      <c r="AR287" s="55" t="n"/>
      <c r="AS287" s="55" t="n"/>
      <c r="AT287" s="55" t="n"/>
      <c r="AU287" s="55" t="n"/>
      <c r="AV287" s="55" t="n"/>
      <c r="AW287" s="55" t="n"/>
      <c r="AX287" s="55" t="n"/>
      <c r="AY287" s="55" t="n"/>
      <c r="AZ287" s="55" t="n"/>
      <c r="BA287" s="55" t="n"/>
      <c r="BB287" s="55" t="n"/>
      <c r="BC287" s="55" t="n"/>
    </row>
    <row r="288">
      <c r="A288" s="55" t="n"/>
      <c r="B288" s="483" t="n"/>
      <c r="C288" s="55" t="n"/>
      <c r="D288" s="55" t="n"/>
      <c r="E288" s="55" t="n"/>
      <c r="F288" s="55" t="n"/>
      <c r="G288" s="69" t="n"/>
      <c r="H288" s="69" t="n"/>
      <c r="I288" s="55" t="n"/>
      <c r="J288" s="55" t="n"/>
      <c r="K288" s="55" t="n"/>
      <c r="L288" s="55">
        <f>J288-K288</f>
        <v/>
      </c>
      <c r="M288" s="55" t="n"/>
      <c r="N288" s="55">
        <f>P288+Q288+R288+S288</f>
        <v/>
      </c>
      <c r="O288" s="57">
        <f>Q288+V288+Y288+AB288+AE288+AH288+AK288+AN288+AQ288+AT288+AW288+AZ288+BC288</f>
        <v/>
      </c>
      <c r="P288" s="58" t="n"/>
      <c r="Q288" s="59">
        <f>L288-S288-R288-P288</f>
        <v/>
      </c>
      <c r="R288" s="60" t="n"/>
      <c r="S288" s="61" t="n"/>
      <c r="T288" s="55" t="n"/>
      <c r="U288" s="55" t="n"/>
      <c r="V288" s="55" t="n"/>
      <c r="W288" s="55" t="n"/>
      <c r="X288" s="55" t="n"/>
      <c r="Y288" s="55" t="n"/>
      <c r="Z288" s="55" t="n"/>
      <c r="AA288" s="55" t="n"/>
      <c r="AB288" s="55" t="n"/>
      <c r="AC288" s="55" t="n"/>
      <c r="AD288" s="55" t="n"/>
      <c r="AE288" s="55" t="n"/>
      <c r="AF288" s="55" t="n"/>
      <c r="AG288" s="55" t="n"/>
      <c r="AH288" s="55" t="n"/>
      <c r="AI288" s="55" t="n"/>
      <c r="AJ288" s="55" t="n"/>
      <c r="AK288" s="55" t="n"/>
      <c r="AL288" s="55" t="n"/>
      <c r="AM288" s="55" t="n"/>
      <c r="AN288" s="55" t="n"/>
      <c r="AO288" s="55" t="n"/>
      <c r="AP288" s="55" t="n"/>
      <c r="AQ288" s="55" t="n"/>
      <c r="AR288" s="55" t="n"/>
      <c r="AS288" s="55" t="n"/>
      <c r="AT288" s="55" t="n"/>
      <c r="AU288" s="55" t="n"/>
      <c r="AV288" s="55" t="n"/>
      <c r="AW288" s="55" t="n"/>
      <c r="AX288" s="55" t="n"/>
      <c r="AY288" s="55" t="n"/>
      <c r="AZ288" s="55" t="n"/>
      <c r="BA288" s="55" t="n"/>
      <c r="BB288" s="55" t="n"/>
      <c r="BC288" s="55" t="n"/>
    </row>
    <row r="289">
      <c r="A289" s="55" t="n"/>
      <c r="B289" s="483" t="n"/>
      <c r="C289" s="55" t="n"/>
      <c r="D289" s="55" t="n"/>
      <c r="E289" s="55" t="n"/>
      <c r="F289" s="55" t="n"/>
      <c r="G289" s="69" t="n"/>
      <c r="H289" s="69" t="n"/>
      <c r="I289" s="55" t="n"/>
      <c r="J289" s="55" t="n"/>
      <c r="K289" s="55" t="n"/>
      <c r="L289" s="55">
        <f>J289-K289</f>
        <v/>
      </c>
      <c r="M289" s="55" t="n"/>
      <c r="N289" s="55">
        <f>P289+Q289+R289+S289</f>
        <v/>
      </c>
      <c r="O289" s="57">
        <f>Q289+V289+Y289+AB289+AE289+AH289+AK289+AN289+AQ289+AT289+AW289+AZ289+BC289</f>
        <v/>
      </c>
      <c r="P289" s="58" t="n"/>
      <c r="Q289" s="59">
        <f>L289-S289-R289-P289</f>
        <v/>
      </c>
      <c r="R289" s="60" t="n"/>
      <c r="S289" s="61" t="n"/>
      <c r="T289" s="55" t="n"/>
      <c r="U289" s="55" t="n"/>
      <c r="V289" s="55" t="n"/>
      <c r="W289" s="55" t="n"/>
      <c r="X289" s="55" t="n"/>
      <c r="Y289" s="55" t="n"/>
      <c r="Z289" s="55" t="n"/>
      <c r="AA289" s="55" t="n"/>
      <c r="AB289" s="55" t="n"/>
      <c r="AC289" s="55" t="n"/>
      <c r="AD289" s="55" t="n"/>
      <c r="AE289" s="55" t="n"/>
      <c r="AF289" s="55" t="n"/>
      <c r="AG289" s="55" t="n"/>
      <c r="AH289" s="55" t="n"/>
      <c r="AI289" s="55" t="n"/>
      <c r="AJ289" s="55" t="n"/>
      <c r="AK289" s="55" t="n"/>
      <c r="AL289" s="55" t="n"/>
      <c r="AM289" s="55" t="n"/>
      <c r="AN289" s="55" t="n"/>
      <c r="AO289" s="55" t="n"/>
      <c r="AP289" s="55" t="n"/>
      <c r="AQ289" s="55" t="n"/>
      <c r="AR289" s="55" t="n"/>
      <c r="AS289" s="55" t="n"/>
      <c r="AT289" s="55" t="n"/>
      <c r="AU289" s="55" t="n"/>
      <c r="AV289" s="55" t="n"/>
      <c r="AW289" s="55" t="n"/>
      <c r="AX289" s="55" t="n"/>
      <c r="AY289" s="55" t="n"/>
      <c r="AZ289" s="55" t="n"/>
      <c r="BA289" s="55" t="n"/>
      <c r="BB289" s="55" t="n"/>
      <c r="BC289" s="55" t="n"/>
    </row>
    <row r="290">
      <c r="A290" s="55" t="n"/>
      <c r="B290" s="483" t="n"/>
      <c r="C290" s="55" t="n"/>
      <c r="D290" s="55" t="n"/>
      <c r="E290" s="55" t="n"/>
      <c r="F290" s="55" t="n"/>
      <c r="G290" s="69" t="n"/>
      <c r="H290" s="69" t="n"/>
      <c r="I290" s="55" t="n"/>
      <c r="J290" s="55" t="n"/>
      <c r="K290" s="55" t="n"/>
      <c r="L290" s="55">
        <f>J290-K290</f>
        <v/>
      </c>
      <c r="M290" s="55" t="n"/>
      <c r="N290" s="55">
        <f>P290+Q290+R290+S290</f>
        <v/>
      </c>
      <c r="O290" s="57">
        <f>Q290+V290+Y290+AB290+AE290+AH290+AK290+AN290+AQ290+AT290+AW290+AZ290+BC290</f>
        <v/>
      </c>
      <c r="P290" s="58" t="n"/>
      <c r="Q290" s="59">
        <f>L290-S290-R290-P290</f>
        <v/>
      </c>
      <c r="R290" s="60" t="n"/>
      <c r="S290" s="61" t="n"/>
      <c r="T290" s="55" t="n"/>
      <c r="U290" s="55" t="n"/>
      <c r="V290" s="55" t="n"/>
      <c r="W290" s="55" t="n"/>
      <c r="X290" s="55" t="n"/>
      <c r="Y290" s="55" t="n"/>
      <c r="Z290" s="55" t="n"/>
      <c r="AA290" s="55" t="n"/>
      <c r="AB290" s="55" t="n"/>
      <c r="AC290" s="55" t="n"/>
      <c r="AD290" s="55" t="n"/>
      <c r="AE290" s="55" t="n"/>
      <c r="AF290" s="55" t="n"/>
      <c r="AG290" s="55" t="n"/>
      <c r="AH290" s="55" t="n"/>
      <c r="AI290" s="55" t="n"/>
      <c r="AJ290" s="55" t="n"/>
      <c r="AK290" s="55" t="n"/>
      <c r="AL290" s="55" t="n"/>
      <c r="AM290" s="55" t="n"/>
      <c r="AN290" s="55" t="n"/>
      <c r="AO290" s="55" t="n"/>
      <c r="AP290" s="55" t="n"/>
      <c r="AQ290" s="55" t="n"/>
      <c r="AR290" s="55" t="n"/>
      <c r="AS290" s="55" t="n"/>
      <c r="AT290" s="55" t="n"/>
      <c r="AU290" s="55" t="n"/>
      <c r="AV290" s="55" t="n"/>
      <c r="AW290" s="55" t="n"/>
      <c r="AX290" s="55" t="n"/>
      <c r="AY290" s="55" t="n"/>
      <c r="AZ290" s="55" t="n"/>
      <c r="BA290" s="55" t="n"/>
      <c r="BB290" s="55" t="n"/>
      <c r="BC290" s="55" t="n"/>
    </row>
    <row r="291">
      <c r="A291" s="55" t="n"/>
      <c r="B291" s="483" t="n"/>
      <c r="C291" s="55" t="n"/>
      <c r="D291" s="55" t="n"/>
      <c r="E291" s="55" t="n"/>
      <c r="F291" s="55" t="n"/>
      <c r="G291" s="69" t="n"/>
      <c r="H291" s="69" t="n"/>
      <c r="I291" s="55" t="n"/>
      <c r="J291" s="55" t="n"/>
      <c r="K291" s="55" t="n"/>
      <c r="L291" s="55">
        <f>J291-K291</f>
        <v/>
      </c>
      <c r="M291" s="55" t="n"/>
      <c r="N291" s="55">
        <f>P291+Q291+R291+S291</f>
        <v/>
      </c>
      <c r="O291" s="57">
        <f>Q291+V291+Y291+AB291+AE291+AH291+AK291+AN291+AQ291+AT291+AW291+AZ291+BC291</f>
        <v/>
      </c>
      <c r="P291" s="58" t="n"/>
      <c r="Q291" s="59">
        <f>L291-S291-R291-P291</f>
        <v/>
      </c>
      <c r="R291" s="60" t="n"/>
      <c r="S291" s="61" t="n"/>
      <c r="T291" s="55" t="n"/>
      <c r="U291" s="55" t="n"/>
      <c r="V291" s="55" t="n"/>
      <c r="W291" s="55" t="n"/>
      <c r="X291" s="55" t="n"/>
      <c r="Y291" s="55" t="n"/>
      <c r="Z291" s="55" t="n"/>
      <c r="AA291" s="55" t="n"/>
      <c r="AB291" s="55" t="n"/>
      <c r="AC291" s="55" t="n"/>
      <c r="AD291" s="55" t="n"/>
      <c r="AE291" s="55" t="n"/>
      <c r="AF291" s="55" t="n"/>
      <c r="AG291" s="55" t="n"/>
      <c r="AH291" s="55" t="n"/>
      <c r="AI291" s="55" t="n"/>
      <c r="AJ291" s="55" t="n"/>
      <c r="AK291" s="55" t="n"/>
      <c r="AL291" s="55" t="n"/>
      <c r="AM291" s="55" t="n"/>
      <c r="AN291" s="55" t="n"/>
      <c r="AO291" s="55" t="n"/>
      <c r="AP291" s="55" t="n"/>
      <c r="AQ291" s="55" t="n"/>
      <c r="AR291" s="55" t="n"/>
      <c r="AS291" s="55" t="n"/>
      <c r="AT291" s="55" t="n"/>
      <c r="AU291" s="55" t="n"/>
      <c r="AV291" s="55" t="n"/>
      <c r="AW291" s="55" t="n"/>
      <c r="AX291" s="55" t="n"/>
      <c r="AY291" s="55" t="n"/>
      <c r="AZ291" s="55" t="n"/>
      <c r="BA291" s="55" t="n"/>
      <c r="BB291" s="55" t="n"/>
      <c r="BC291" s="55" t="n"/>
    </row>
    <row r="292">
      <c r="A292" s="55" t="n"/>
      <c r="B292" s="483" t="n"/>
      <c r="C292" s="55" t="n"/>
      <c r="D292" s="55" t="n"/>
      <c r="E292" s="55" t="n"/>
      <c r="F292" s="55" t="n"/>
      <c r="G292" s="69" t="n"/>
      <c r="H292" s="69" t="n"/>
      <c r="I292" s="55" t="n"/>
      <c r="J292" s="55" t="n"/>
      <c r="K292" s="55" t="n"/>
      <c r="L292" s="55">
        <f>J292-K292</f>
        <v/>
      </c>
      <c r="M292" s="55" t="n"/>
      <c r="N292" s="55">
        <f>P292+Q292+R292+S292</f>
        <v/>
      </c>
      <c r="O292" s="57">
        <f>Q292+V292+Y292+AB292+AE292+AH292+AK292+AN292+AQ292+AT292+AW292+AZ292+BC292</f>
        <v/>
      </c>
      <c r="P292" s="58" t="n"/>
      <c r="Q292" s="59">
        <f>L292-S292-R292-P292</f>
        <v/>
      </c>
      <c r="R292" s="60" t="n"/>
      <c r="S292" s="61" t="n"/>
      <c r="T292" s="55" t="n"/>
      <c r="U292" s="55" t="n"/>
      <c r="V292" s="55" t="n"/>
      <c r="W292" s="55" t="n"/>
      <c r="X292" s="55" t="n"/>
      <c r="Y292" s="55" t="n"/>
      <c r="Z292" s="55" t="n"/>
      <c r="AA292" s="55" t="n"/>
      <c r="AB292" s="55" t="n"/>
      <c r="AC292" s="55" t="n"/>
      <c r="AD292" s="55" t="n"/>
      <c r="AE292" s="55" t="n"/>
      <c r="AF292" s="55" t="n"/>
      <c r="AG292" s="55" t="n"/>
      <c r="AH292" s="55" t="n"/>
      <c r="AI292" s="55" t="n"/>
      <c r="AJ292" s="55" t="n"/>
      <c r="AK292" s="55" t="n"/>
      <c r="AL292" s="55" t="n"/>
      <c r="AM292" s="55" t="n"/>
      <c r="AN292" s="55" t="n"/>
      <c r="AO292" s="55" t="n"/>
      <c r="AP292" s="55" t="n"/>
      <c r="AQ292" s="55" t="n"/>
      <c r="AR292" s="55" t="n"/>
      <c r="AS292" s="55" t="n"/>
      <c r="AT292" s="55" t="n"/>
      <c r="AU292" s="55" t="n"/>
      <c r="AV292" s="55" t="n"/>
      <c r="AW292" s="55" t="n"/>
      <c r="AX292" s="55" t="n"/>
      <c r="AY292" s="55" t="n"/>
      <c r="AZ292" s="55" t="n"/>
      <c r="BA292" s="55" t="n"/>
      <c r="BB292" s="55" t="n"/>
      <c r="BC292" s="55" t="n"/>
    </row>
    <row r="293">
      <c r="A293" s="55" t="n"/>
      <c r="B293" s="483" t="n"/>
      <c r="C293" s="55" t="n"/>
      <c r="D293" s="55" t="n"/>
      <c r="E293" s="55" t="n"/>
      <c r="F293" s="55" t="n"/>
      <c r="G293" s="69" t="n"/>
      <c r="H293" s="69" t="n"/>
      <c r="I293" s="55" t="n"/>
      <c r="J293" s="55" t="n"/>
      <c r="K293" s="55" t="n"/>
      <c r="L293" s="55">
        <f>J293-K293</f>
        <v/>
      </c>
      <c r="M293" s="55" t="n"/>
      <c r="N293" s="55">
        <f>P293+Q293+R293+S293</f>
        <v/>
      </c>
      <c r="O293" s="57">
        <f>Q293+V293+Y293+AB293+AE293+AH293+AK293+AN293+AQ293+AT293+AW293+AZ293+BC293</f>
        <v/>
      </c>
      <c r="P293" s="58" t="n"/>
      <c r="Q293" s="59">
        <f>L293-S293-R293-P293</f>
        <v/>
      </c>
      <c r="R293" s="60" t="n"/>
      <c r="S293" s="61" t="n"/>
      <c r="T293" s="55" t="n"/>
      <c r="U293" s="55" t="n"/>
      <c r="V293" s="55" t="n"/>
      <c r="W293" s="55" t="n"/>
      <c r="X293" s="55" t="n"/>
      <c r="Y293" s="55" t="n"/>
      <c r="Z293" s="55" t="n"/>
      <c r="AA293" s="55" t="n"/>
      <c r="AB293" s="55" t="n"/>
      <c r="AC293" s="55" t="n"/>
      <c r="AD293" s="55" t="n"/>
      <c r="AE293" s="55" t="n"/>
      <c r="AF293" s="55" t="n"/>
      <c r="AG293" s="55" t="n"/>
      <c r="AH293" s="55" t="n"/>
      <c r="AI293" s="55" t="n"/>
      <c r="AJ293" s="55" t="n"/>
      <c r="AK293" s="55" t="n"/>
      <c r="AL293" s="55" t="n"/>
      <c r="AM293" s="55" t="n"/>
      <c r="AN293" s="55" t="n"/>
      <c r="AO293" s="55" t="n"/>
      <c r="AP293" s="55" t="n"/>
      <c r="AQ293" s="55" t="n"/>
      <c r="AR293" s="55" t="n"/>
      <c r="AS293" s="55" t="n"/>
      <c r="AT293" s="55" t="n"/>
      <c r="AU293" s="55" t="n"/>
      <c r="AV293" s="55" t="n"/>
      <c r="AW293" s="55" t="n"/>
      <c r="AX293" s="55" t="n"/>
      <c r="AY293" s="55" t="n"/>
      <c r="AZ293" s="55" t="n"/>
      <c r="BA293" s="55" t="n"/>
      <c r="BB293" s="55" t="n"/>
      <c r="BC293" s="55" t="n"/>
    </row>
    <row r="294">
      <c r="A294" s="55" t="n"/>
      <c r="B294" s="483" t="n"/>
      <c r="C294" s="55" t="n"/>
      <c r="D294" s="55" t="n"/>
      <c r="E294" s="55" t="n"/>
      <c r="F294" s="55" t="n"/>
      <c r="G294" s="69" t="n"/>
      <c r="H294" s="69" t="n"/>
      <c r="I294" s="55" t="n"/>
      <c r="J294" s="55" t="n"/>
      <c r="K294" s="55" t="n"/>
      <c r="L294" s="55">
        <f>J294-K294</f>
        <v/>
      </c>
      <c r="M294" s="55" t="n"/>
      <c r="N294" s="55">
        <f>P294+Q294+R294+S294</f>
        <v/>
      </c>
      <c r="O294" s="57">
        <f>Q294+V294+Y294+AB294+AE294+AH294+AK294+AN294+AQ294+AT294+AW294+AZ294+BC294</f>
        <v/>
      </c>
      <c r="P294" s="58" t="n"/>
      <c r="Q294" s="59">
        <f>L294-S294-R294-P294</f>
        <v/>
      </c>
      <c r="R294" s="60" t="n"/>
      <c r="S294" s="61" t="n"/>
      <c r="T294" s="55" t="n"/>
      <c r="U294" s="55" t="n"/>
      <c r="V294" s="55" t="n"/>
      <c r="W294" s="55" t="n"/>
      <c r="X294" s="55" t="n"/>
      <c r="Y294" s="55" t="n"/>
      <c r="Z294" s="55" t="n"/>
      <c r="AA294" s="55" t="n"/>
      <c r="AB294" s="55" t="n"/>
      <c r="AC294" s="55" t="n"/>
      <c r="AD294" s="55" t="n"/>
      <c r="AE294" s="55" t="n"/>
      <c r="AF294" s="55" t="n"/>
      <c r="AG294" s="55" t="n"/>
      <c r="AH294" s="55" t="n"/>
      <c r="AI294" s="55" t="n"/>
      <c r="AJ294" s="55" t="n"/>
      <c r="AK294" s="55" t="n"/>
      <c r="AL294" s="55" t="n"/>
      <c r="AM294" s="55" t="n"/>
      <c r="AN294" s="55" t="n"/>
      <c r="AO294" s="55" t="n"/>
      <c r="AP294" s="55" t="n"/>
      <c r="AQ294" s="55" t="n"/>
      <c r="AR294" s="55" t="n"/>
      <c r="AS294" s="55" t="n"/>
      <c r="AT294" s="55" t="n"/>
      <c r="AU294" s="55" t="n"/>
      <c r="AV294" s="55" t="n"/>
      <c r="AW294" s="55" t="n"/>
      <c r="AX294" s="55" t="n"/>
      <c r="AY294" s="55" t="n"/>
      <c r="AZ294" s="55" t="n"/>
      <c r="BA294" s="55" t="n"/>
      <c r="BB294" s="55" t="n"/>
      <c r="BC294" s="55" t="n"/>
    </row>
    <row r="295">
      <c r="A295" s="55" t="n"/>
      <c r="B295" s="483" t="n"/>
      <c r="C295" s="55" t="n"/>
      <c r="D295" s="55" t="n"/>
      <c r="E295" s="55" t="n"/>
      <c r="F295" s="55" t="n"/>
      <c r="G295" s="69" t="n"/>
      <c r="H295" s="69" t="n"/>
      <c r="I295" s="55" t="n"/>
      <c r="J295" s="55" t="n"/>
      <c r="K295" s="55" t="n"/>
      <c r="L295" s="55">
        <f>J295-K295</f>
        <v/>
      </c>
      <c r="M295" s="55" t="n"/>
      <c r="N295" s="55">
        <f>P295+Q295+R295+S295</f>
        <v/>
      </c>
      <c r="O295" s="57">
        <f>Q295+V295+Y295+AB295+AE295+AH295+AK295+AN295+AQ295+AT295+AW295+AZ295+BC295</f>
        <v/>
      </c>
      <c r="P295" s="58" t="n"/>
      <c r="Q295" s="59">
        <f>L295-S295-R295-P295</f>
        <v/>
      </c>
      <c r="R295" s="60" t="n"/>
      <c r="S295" s="61" t="n"/>
      <c r="T295" s="55" t="n"/>
      <c r="U295" s="55" t="n"/>
      <c r="V295" s="55" t="n"/>
      <c r="W295" s="55" t="n"/>
      <c r="X295" s="55" t="n"/>
      <c r="Y295" s="55" t="n"/>
      <c r="Z295" s="55" t="n"/>
      <c r="AA295" s="55" t="n"/>
      <c r="AB295" s="55" t="n"/>
      <c r="AC295" s="55" t="n"/>
      <c r="AD295" s="55" t="n"/>
      <c r="AE295" s="55" t="n"/>
      <c r="AF295" s="55" t="n"/>
      <c r="AG295" s="55" t="n"/>
      <c r="AH295" s="55" t="n"/>
      <c r="AI295" s="55" t="n"/>
      <c r="AJ295" s="55" t="n"/>
      <c r="AK295" s="55" t="n"/>
      <c r="AL295" s="55" t="n"/>
      <c r="AM295" s="55" t="n"/>
      <c r="AN295" s="55" t="n"/>
      <c r="AO295" s="55" t="n"/>
      <c r="AP295" s="55" t="n"/>
      <c r="AQ295" s="55" t="n"/>
      <c r="AR295" s="55" t="n"/>
      <c r="AS295" s="55" t="n"/>
      <c r="AT295" s="55" t="n"/>
      <c r="AU295" s="55" t="n"/>
      <c r="AV295" s="55" t="n"/>
      <c r="AW295" s="55" t="n"/>
      <c r="AX295" s="55" t="n"/>
      <c r="AY295" s="55" t="n"/>
      <c r="AZ295" s="55" t="n"/>
      <c r="BA295" s="55" t="n"/>
      <c r="BB295" s="55" t="n"/>
      <c r="BC295" s="55" t="n"/>
    </row>
    <row r="296">
      <c r="A296" s="55" t="n"/>
      <c r="B296" s="483" t="n"/>
      <c r="C296" s="55" t="n"/>
      <c r="D296" s="55" t="n"/>
      <c r="E296" s="55" t="n"/>
      <c r="F296" s="55" t="n"/>
      <c r="G296" s="69" t="n"/>
      <c r="H296" s="69" t="n"/>
      <c r="I296" s="55" t="n"/>
      <c r="J296" s="55" t="n"/>
      <c r="K296" s="55" t="n"/>
      <c r="L296" s="55">
        <f>J296-K296</f>
        <v/>
      </c>
      <c r="M296" s="55" t="n"/>
      <c r="N296" s="55">
        <f>P296+Q296+R296+S296</f>
        <v/>
      </c>
      <c r="O296" s="57">
        <f>Q296+V296+Y296+AB296+AE296+AH296+AK296+AN296+AQ296+AT296+AW296+AZ296+BC296</f>
        <v/>
      </c>
      <c r="P296" s="58" t="n"/>
      <c r="Q296" s="59">
        <f>L296-S296-R296-P296</f>
        <v/>
      </c>
      <c r="R296" s="60" t="n"/>
      <c r="S296" s="61" t="n"/>
      <c r="T296" s="55" t="n"/>
      <c r="U296" s="55" t="n"/>
      <c r="V296" s="55" t="n"/>
      <c r="W296" s="55" t="n"/>
      <c r="X296" s="55" t="n"/>
      <c r="Y296" s="55" t="n"/>
      <c r="Z296" s="55" t="n"/>
      <c r="AA296" s="55" t="n"/>
      <c r="AB296" s="55" t="n"/>
      <c r="AC296" s="55" t="n"/>
      <c r="AD296" s="55" t="n"/>
      <c r="AE296" s="55" t="n"/>
      <c r="AF296" s="55" t="n"/>
      <c r="AG296" s="55" t="n"/>
      <c r="AH296" s="55" t="n"/>
      <c r="AI296" s="55" t="n"/>
      <c r="AJ296" s="55" t="n"/>
      <c r="AK296" s="55" t="n"/>
      <c r="AL296" s="55" t="n"/>
      <c r="AM296" s="55" t="n"/>
      <c r="AN296" s="55" t="n"/>
      <c r="AO296" s="55" t="n"/>
      <c r="AP296" s="55" t="n"/>
      <c r="AQ296" s="55" t="n"/>
      <c r="AR296" s="55" t="n"/>
      <c r="AS296" s="55" t="n"/>
      <c r="AT296" s="55" t="n"/>
      <c r="AU296" s="55" t="n"/>
      <c r="AV296" s="55" t="n"/>
      <c r="AW296" s="55" t="n"/>
      <c r="AX296" s="55" t="n"/>
      <c r="AY296" s="55" t="n"/>
      <c r="AZ296" s="55" t="n"/>
      <c r="BA296" s="55" t="n"/>
      <c r="BB296" s="55" t="n"/>
      <c r="BC296" s="55" t="n"/>
    </row>
    <row r="297">
      <c r="A297" s="55" t="n"/>
      <c r="B297" s="483" t="n"/>
      <c r="C297" s="55" t="n"/>
      <c r="D297" s="55" t="n"/>
      <c r="E297" s="55" t="n"/>
      <c r="F297" s="55" t="n"/>
      <c r="G297" s="69" t="n"/>
      <c r="H297" s="69" t="n"/>
      <c r="I297" s="55" t="n"/>
      <c r="J297" s="55" t="n"/>
      <c r="K297" s="55" t="n"/>
      <c r="L297" s="55">
        <f>J297-K297</f>
        <v/>
      </c>
      <c r="M297" s="55" t="n"/>
      <c r="N297" s="55">
        <f>P297+Q297+R297+S297</f>
        <v/>
      </c>
      <c r="O297" s="57">
        <f>Q297+V297+Y297+AB297+AE297+AH297+AK297+AN297+AQ297+AT297+AW297+AZ297+BC297</f>
        <v/>
      </c>
      <c r="P297" s="58" t="n"/>
      <c r="Q297" s="59">
        <f>L297-S297-R297-P297</f>
        <v/>
      </c>
      <c r="R297" s="60" t="n"/>
      <c r="S297" s="61" t="n"/>
      <c r="T297" s="55" t="n"/>
      <c r="U297" s="55" t="n"/>
      <c r="V297" s="55" t="n"/>
      <c r="W297" s="55" t="n"/>
      <c r="X297" s="55" t="n"/>
      <c r="Y297" s="55" t="n"/>
      <c r="Z297" s="55" t="n"/>
      <c r="AA297" s="55" t="n"/>
      <c r="AB297" s="55" t="n"/>
      <c r="AC297" s="55" t="n"/>
      <c r="AD297" s="55" t="n"/>
      <c r="AE297" s="55" t="n"/>
      <c r="AF297" s="55" t="n"/>
      <c r="AG297" s="55" t="n"/>
      <c r="AH297" s="55" t="n"/>
      <c r="AI297" s="55" t="n"/>
      <c r="AJ297" s="55" t="n"/>
      <c r="AK297" s="55" t="n"/>
      <c r="AL297" s="55" t="n"/>
      <c r="AM297" s="55" t="n"/>
      <c r="AN297" s="55" t="n"/>
      <c r="AO297" s="55" t="n"/>
      <c r="AP297" s="55" t="n"/>
      <c r="AQ297" s="55" t="n"/>
      <c r="AR297" s="55" t="n"/>
      <c r="AS297" s="55" t="n"/>
      <c r="AT297" s="55" t="n"/>
      <c r="AU297" s="55" t="n"/>
      <c r="AV297" s="55" t="n"/>
      <c r="AW297" s="55" t="n"/>
      <c r="AX297" s="55" t="n"/>
      <c r="AY297" s="55" t="n"/>
      <c r="AZ297" s="55" t="n"/>
      <c r="BA297" s="55" t="n"/>
      <c r="BB297" s="55" t="n"/>
      <c r="BC297" s="55" t="n"/>
    </row>
    <row r="298">
      <c r="A298" s="55" t="n"/>
      <c r="B298" s="483" t="n"/>
      <c r="C298" s="55" t="n"/>
      <c r="D298" s="55" t="n"/>
      <c r="E298" s="55" t="n"/>
      <c r="F298" s="55" t="n"/>
      <c r="G298" s="69" t="n"/>
      <c r="H298" s="69" t="n"/>
      <c r="I298" s="55" t="n"/>
      <c r="J298" s="55" t="n"/>
      <c r="K298" s="55" t="n"/>
      <c r="L298" s="55">
        <f>J298-K298</f>
        <v/>
      </c>
      <c r="M298" s="55" t="n"/>
      <c r="N298" s="55">
        <f>P298+Q298+R298+S298</f>
        <v/>
      </c>
      <c r="O298" s="57">
        <f>Q298+V298+Y298+AB298+AE298+AH298+AK298+AN298+AQ298+AT298+AW298+AZ298+BC298</f>
        <v/>
      </c>
      <c r="P298" s="58" t="n"/>
      <c r="Q298" s="59">
        <f>L298-S298-R298-P298</f>
        <v/>
      </c>
      <c r="R298" s="60" t="n"/>
      <c r="S298" s="61" t="n"/>
      <c r="T298" s="55" t="n"/>
      <c r="U298" s="55" t="n"/>
      <c r="V298" s="55" t="n"/>
      <c r="W298" s="55" t="n"/>
      <c r="X298" s="55" t="n"/>
      <c r="Y298" s="55" t="n"/>
      <c r="Z298" s="55" t="n"/>
      <c r="AA298" s="55" t="n"/>
      <c r="AB298" s="55" t="n"/>
      <c r="AC298" s="55" t="n"/>
      <c r="AD298" s="55" t="n"/>
      <c r="AE298" s="55" t="n"/>
      <c r="AF298" s="55" t="n"/>
      <c r="AG298" s="55" t="n"/>
      <c r="AH298" s="55" t="n"/>
      <c r="AI298" s="55" t="n"/>
      <c r="AJ298" s="55" t="n"/>
      <c r="AK298" s="55" t="n"/>
      <c r="AL298" s="55" t="n"/>
      <c r="AM298" s="55" t="n"/>
      <c r="AN298" s="55" t="n"/>
      <c r="AO298" s="55" t="n"/>
      <c r="AP298" s="55" t="n"/>
      <c r="AQ298" s="55" t="n"/>
      <c r="AR298" s="55" t="n"/>
      <c r="AS298" s="55" t="n"/>
      <c r="AT298" s="55" t="n"/>
      <c r="AU298" s="55" t="n"/>
      <c r="AV298" s="55" t="n"/>
      <c r="AW298" s="55" t="n"/>
      <c r="AX298" s="55" t="n"/>
      <c r="AY298" s="55" t="n"/>
      <c r="AZ298" s="55" t="n"/>
      <c r="BA298" s="55" t="n"/>
      <c r="BB298" s="55" t="n"/>
      <c r="BC298" s="55" t="n"/>
    </row>
    <row r="299">
      <c r="A299" s="55" t="n"/>
      <c r="B299" s="483" t="n"/>
      <c r="C299" s="55" t="n"/>
      <c r="D299" s="55" t="n"/>
      <c r="E299" s="55" t="n"/>
      <c r="F299" s="55" t="n"/>
      <c r="G299" s="69" t="n"/>
      <c r="H299" s="69" t="n"/>
      <c r="I299" s="55" t="n"/>
      <c r="J299" s="55" t="n"/>
      <c r="K299" s="55" t="n"/>
      <c r="L299" s="55">
        <f>J299-K299</f>
        <v/>
      </c>
      <c r="M299" s="55" t="n"/>
      <c r="N299" s="55">
        <f>P299+Q299+R299+S299</f>
        <v/>
      </c>
      <c r="O299" s="57">
        <f>Q299+V299+Y299+AB299+AE299+AH299+AK299+AN299+AQ299+AT299+AW299+AZ299+BC299</f>
        <v/>
      </c>
      <c r="P299" s="58" t="n"/>
      <c r="Q299" s="59">
        <f>L299-S299-R299-P299</f>
        <v/>
      </c>
      <c r="R299" s="60" t="n"/>
      <c r="S299" s="61" t="n"/>
      <c r="T299" s="55" t="n"/>
      <c r="U299" s="55" t="n"/>
      <c r="V299" s="55" t="n"/>
      <c r="W299" s="55" t="n"/>
      <c r="X299" s="55" t="n"/>
      <c r="Y299" s="55" t="n"/>
      <c r="Z299" s="55" t="n"/>
      <c r="AA299" s="55" t="n"/>
      <c r="AB299" s="55" t="n"/>
      <c r="AC299" s="55" t="n"/>
      <c r="AD299" s="55" t="n"/>
      <c r="AE299" s="55" t="n"/>
      <c r="AF299" s="55" t="n"/>
      <c r="AG299" s="55" t="n"/>
      <c r="AH299" s="55" t="n"/>
      <c r="AI299" s="55" t="n"/>
      <c r="AJ299" s="55" t="n"/>
      <c r="AK299" s="55" t="n"/>
      <c r="AL299" s="55" t="n"/>
      <c r="AM299" s="55" t="n"/>
      <c r="AN299" s="55" t="n"/>
      <c r="AO299" s="55" t="n"/>
      <c r="AP299" s="55" t="n"/>
      <c r="AQ299" s="55" t="n"/>
      <c r="AR299" s="55" t="n"/>
      <c r="AS299" s="55" t="n"/>
      <c r="AT299" s="55" t="n"/>
      <c r="AU299" s="55" t="n"/>
      <c r="AV299" s="55" t="n"/>
      <c r="AW299" s="55" t="n"/>
      <c r="AX299" s="55" t="n"/>
      <c r="AY299" s="55" t="n"/>
      <c r="AZ299" s="55" t="n"/>
      <c r="BA299" s="55" t="n"/>
      <c r="BB299" s="55" t="n"/>
      <c r="BC299" s="55" t="n"/>
    </row>
    <row r="300">
      <c r="A300" s="55" t="n"/>
      <c r="B300" s="483" t="n"/>
      <c r="C300" s="55" t="n"/>
      <c r="D300" s="55" t="n"/>
      <c r="E300" s="55" t="n"/>
      <c r="F300" s="55" t="n"/>
      <c r="G300" s="69" t="n"/>
      <c r="H300" s="69" t="n"/>
      <c r="I300" s="55" t="n"/>
      <c r="J300" s="55" t="n"/>
      <c r="K300" s="55" t="n"/>
      <c r="L300" s="55">
        <f>J300-K300</f>
        <v/>
      </c>
      <c r="M300" s="55" t="n"/>
      <c r="N300" s="55">
        <f>P300+Q300+R300+S300</f>
        <v/>
      </c>
      <c r="O300" s="57">
        <f>Q300+V300+Y300+AB300+AE300+AH300+AK300+AN300+AQ300+AT300+AW300+AZ300+BC300</f>
        <v/>
      </c>
      <c r="P300" s="58" t="n"/>
      <c r="Q300" s="59">
        <f>L300-S300-R300-P300</f>
        <v/>
      </c>
      <c r="R300" s="60" t="n"/>
      <c r="S300" s="61" t="n"/>
      <c r="T300" s="55" t="n"/>
      <c r="U300" s="55" t="n"/>
      <c r="V300" s="55" t="n"/>
      <c r="W300" s="55" t="n"/>
      <c r="X300" s="55" t="n"/>
      <c r="Y300" s="55" t="n"/>
      <c r="Z300" s="55" t="n"/>
      <c r="AA300" s="55" t="n"/>
      <c r="AB300" s="55" t="n"/>
      <c r="AC300" s="55" t="n"/>
      <c r="AD300" s="55" t="n"/>
      <c r="AE300" s="55" t="n"/>
      <c r="AF300" s="55" t="n"/>
      <c r="AG300" s="55" t="n"/>
      <c r="AH300" s="55" t="n"/>
      <c r="AI300" s="55" t="n"/>
      <c r="AJ300" s="55" t="n"/>
      <c r="AK300" s="55" t="n"/>
      <c r="AL300" s="55" t="n"/>
      <c r="AM300" s="55" t="n"/>
      <c r="AN300" s="55" t="n"/>
      <c r="AO300" s="55" t="n"/>
      <c r="AP300" s="55" t="n"/>
      <c r="AQ300" s="55" t="n"/>
      <c r="AR300" s="55" t="n"/>
      <c r="AS300" s="55" t="n"/>
      <c r="AT300" s="55" t="n"/>
      <c r="AU300" s="55" t="n"/>
      <c r="AV300" s="55" t="n"/>
      <c r="AW300" s="55" t="n"/>
      <c r="AX300" s="55" t="n"/>
      <c r="AY300" s="55" t="n"/>
      <c r="AZ300" s="55" t="n"/>
      <c r="BA300" s="55" t="n"/>
      <c r="BB300" s="55" t="n"/>
      <c r="BC300" s="55" t="n"/>
    </row>
    <row r="301">
      <c r="A301" s="55" t="n"/>
      <c r="B301" s="483" t="n"/>
      <c r="C301" s="55" t="n"/>
      <c r="D301" s="55" t="n"/>
      <c r="E301" s="55" t="n"/>
      <c r="F301" s="55" t="n"/>
      <c r="G301" s="69" t="n"/>
      <c r="H301" s="69" t="n"/>
      <c r="I301" s="55" t="n"/>
      <c r="J301" s="55" t="n"/>
      <c r="K301" s="55" t="n"/>
      <c r="L301" s="55">
        <f>J301-K301</f>
        <v/>
      </c>
      <c r="M301" s="55" t="n"/>
      <c r="N301" s="55">
        <f>P301+Q301+R301+S301</f>
        <v/>
      </c>
      <c r="O301" s="57">
        <f>Q301+V301+Y301+AB301+AE301+AH301+AK301+AN301+AQ301+AT301+AW301+AZ301+BC301</f>
        <v/>
      </c>
      <c r="P301" s="58" t="n"/>
      <c r="Q301" s="59">
        <f>L301-S301-R301-P301</f>
        <v/>
      </c>
      <c r="R301" s="60" t="n"/>
      <c r="S301" s="61" t="n"/>
      <c r="T301" s="55" t="n"/>
      <c r="U301" s="55" t="n"/>
      <c r="V301" s="55" t="n"/>
      <c r="W301" s="55" t="n"/>
      <c r="X301" s="55" t="n"/>
      <c r="Y301" s="55" t="n"/>
      <c r="Z301" s="55" t="n"/>
      <c r="AA301" s="55" t="n"/>
      <c r="AB301" s="55" t="n"/>
      <c r="AC301" s="55" t="n"/>
      <c r="AD301" s="55" t="n"/>
      <c r="AE301" s="55" t="n"/>
      <c r="AF301" s="55" t="n"/>
      <c r="AG301" s="55" t="n"/>
      <c r="AH301" s="55" t="n"/>
      <c r="AI301" s="55" t="n"/>
      <c r="AJ301" s="55" t="n"/>
      <c r="AK301" s="55" t="n"/>
      <c r="AL301" s="55" t="n"/>
      <c r="AM301" s="55" t="n"/>
      <c r="AN301" s="55" t="n"/>
      <c r="AO301" s="55" t="n"/>
      <c r="AP301" s="55" t="n"/>
      <c r="AQ301" s="55" t="n"/>
      <c r="AR301" s="55" t="n"/>
      <c r="AS301" s="55" t="n"/>
      <c r="AT301" s="55" t="n"/>
      <c r="AU301" s="55" t="n"/>
      <c r="AV301" s="55" t="n"/>
      <c r="AW301" s="55" t="n"/>
      <c r="AX301" s="55" t="n"/>
      <c r="AY301" s="55" t="n"/>
      <c r="AZ301" s="55" t="n"/>
      <c r="BA301" s="55" t="n"/>
      <c r="BB301" s="55" t="n"/>
      <c r="BC301" s="55" t="n"/>
    </row>
    <row r="302">
      <c r="A302" s="55" t="n"/>
      <c r="B302" s="483" t="n"/>
      <c r="C302" s="55" t="n"/>
      <c r="D302" s="55" t="n"/>
      <c r="E302" s="55" t="n"/>
      <c r="F302" s="55" t="n"/>
      <c r="G302" s="69" t="n"/>
      <c r="H302" s="69" t="n"/>
      <c r="I302" s="55" t="n"/>
      <c r="J302" s="55" t="n"/>
      <c r="K302" s="55" t="n"/>
      <c r="L302" s="55">
        <f>J302-K302</f>
        <v/>
      </c>
      <c r="M302" s="55" t="n"/>
      <c r="N302" s="55">
        <f>P302+Q302+R302+S302</f>
        <v/>
      </c>
      <c r="O302" s="57">
        <f>Q302+V302+Y302+AB302+AE302+AH302+AK302+AN302+AQ302+AT302+AW302+AZ302+BC302</f>
        <v/>
      </c>
      <c r="P302" s="58" t="n"/>
      <c r="Q302" s="59">
        <f>L302-S302-R302-P302</f>
        <v/>
      </c>
      <c r="R302" s="60" t="n"/>
      <c r="S302" s="61" t="n"/>
      <c r="T302" s="55" t="n"/>
      <c r="U302" s="55" t="n"/>
      <c r="V302" s="55" t="n"/>
      <c r="W302" s="55" t="n"/>
      <c r="X302" s="55" t="n"/>
      <c r="Y302" s="55" t="n"/>
      <c r="Z302" s="55" t="n"/>
      <c r="AA302" s="55" t="n"/>
      <c r="AB302" s="55" t="n"/>
      <c r="AC302" s="55" t="n"/>
      <c r="AD302" s="55" t="n"/>
      <c r="AE302" s="55" t="n"/>
      <c r="AF302" s="55" t="n"/>
      <c r="AG302" s="55" t="n"/>
      <c r="AH302" s="55" t="n"/>
      <c r="AI302" s="55" t="n"/>
      <c r="AJ302" s="55" t="n"/>
      <c r="AK302" s="55" t="n"/>
      <c r="AL302" s="55" t="n"/>
      <c r="AM302" s="55" t="n"/>
      <c r="AN302" s="55" t="n"/>
      <c r="AO302" s="55" t="n"/>
      <c r="AP302" s="55" t="n"/>
      <c r="AQ302" s="55" t="n"/>
      <c r="AR302" s="55" t="n"/>
      <c r="AS302" s="55" t="n"/>
      <c r="AT302" s="55" t="n"/>
      <c r="AU302" s="55" t="n"/>
      <c r="AV302" s="55" t="n"/>
      <c r="AW302" s="55" t="n"/>
      <c r="AX302" s="55" t="n"/>
      <c r="AY302" s="55" t="n"/>
      <c r="AZ302" s="55" t="n"/>
      <c r="BA302" s="55" t="n"/>
      <c r="BB302" s="55" t="n"/>
      <c r="BC302" s="55" t="n"/>
    </row>
    <row r="303">
      <c r="A303" s="55" t="n"/>
      <c r="B303" s="483" t="n"/>
      <c r="C303" s="55" t="n"/>
      <c r="D303" s="55" t="n"/>
      <c r="E303" s="55" t="n"/>
      <c r="F303" s="55" t="n"/>
      <c r="G303" s="69" t="n"/>
      <c r="H303" s="69" t="n"/>
      <c r="I303" s="55" t="n"/>
      <c r="J303" s="55" t="n"/>
      <c r="K303" s="55" t="n"/>
      <c r="L303" s="55">
        <f>J303-K303</f>
        <v/>
      </c>
      <c r="M303" s="55" t="n"/>
      <c r="N303" s="55">
        <f>P303+Q303+R303+S303</f>
        <v/>
      </c>
      <c r="O303" s="57">
        <f>Q303+V303+Y303+AB303+AE303+AH303+AK303+AN303+AQ303+AT303+AW303+AZ303+BC303</f>
        <v/>
      </c>
      <c r="P303" s="58" t="n"/>
      <c r="Q303" s="59">
        <f>L303-S303-R303-P303</f>
        <v/>
      </c>
      <c r="R303" s="60" t="n"/>
      <c r="S303" s="61" t="n"/>
      <c r="T303" s="55" t="n"/>
      <c r="U303" s="55" t="n"/>
      <c r="V303" s="55" t="n"/>
      <c r="W303" s="55" t="n"/>
      <c r="X303" s="55" t="n"/>
      <c r="Y303" s="55" t="n"/>
      <c r="Z303" s="55" t="n"/>
      <c r="AA303" s="55" t="n"/>
      <c r="AB303" s="55" t="n"/>
      <c r="AC303" s="55" t="n"/>
      <c r="AD303" s="55" t="n"/>
      <c r="AE303" s="55" t="n"/>
      <c r="AF303" s="55" t="n"/>
      <c r="AG303" s="55" t="n"/>
      <c r="AH303" s="55" t="n"/>
      <c r="AI303" s="55" t="n"/>
      <c r="AJ303" s="55" t="n"/>
      <c r="AK303" s="55" t="n"/>
      <c r="AL303" s="55" t="n"/>
      <c r="AM303" s="55" t="n"/>
      <c r="AN303" s="55" t="n"/>
      <c r="AO303" s="55" t="n"/>
      <c r="AP303" s="55" t="n"/>
      <c r="AQ303" s="55" t="n"/>
      <c r="AR303" s="55" t="n"/>
      <c r="AS303" s="55" t="n"/>
      <c r="AT303" s="55" t="n"/>
      <c r="AU303" s="55" t="n"/>
      <c r="AV303" s="55" t="n"/>
      <c r="AW303" s="55" t="n"/>
      <c r="AX303" s="55" t="n"/>
      <c r="AY303" s="55" t="n"/>
      <c r="AZ303" s="55" t="n"/>
      <c r="BA303" s="55" t="n"/>
      <c r="BB303" s="55" t="n"/>
      <c r="BC303" s="55" t="n"/>
    </row>
    <row r="304">
      <c r="A304" s="55" t="n"/>
      <c r="B304" s="483" t="n"/>
      <c r="C304" s="55" t="n"/>
      <c r="D304" s="55" t="n"/>
      <c r="E304" s="55" t="n"/>
      <c r="F304" s="55" t="n"/>
      <c r="G304" s="69" t="n"/>
      <c r="H304" s="69" t="n"/>
      <c r="I304" s="55" t="n"/>
      <c r="J304" s="55" t="n"/>
      <c r="K304" s="55" t="n"/>
      <c r="L304" s="55">
        <f>J304-K304</f>
        <v/>
      </c>
      <c r="M304" s="55" t="n"/>
      <c r="N304" s="55">
        <f>P304+Q304+R304+S304</f>
        <v/>
      </c>
      <c r="O304" s="57">
        <f>Q304+V304+Y304+AB304+AE304+AH304+AK304+AN304+AQ304+AT304+AW304+AZ304+BC304</f>
        <v/>
      </c>
      <c r="P304" s="58" t="n"/>
      <c r="Q304" s="59">
        <f>L304-S304-R304-P304</f>
        <v/>
      </c>
      <c r="R304" s="60" t="n"/>
      <c r="S304" s="61" t="n"/>
      <c r="T304" s="55" t="n"/>
      <c r="U304" s="55" t="n"/>
      <c r="V304" s="55" t="n"/>
      <c r="W304" s="55" t="n"/>
      <c r="X304" s="55" t="n"/>
      <c r="Y304" s="55" t="n"/>
      <c r="Z304" s="55" t="n"/>
      <c r="AA304" s="55" t="n"/>
      <c r="AB304" s="55" t="n"/>
      <c r="AC304" s="55" t="n"/>
      <c r="AD304" s="55" t="n"/>
      <c r="AE304" s="55" t="n"/>
      <c r="AF304" s="55" t="n"/>
      <c r="AG304" s="55" t="n"/>
      <c r="AH304" s="55" t="n"/>
      <c r="AI304" s="55" t="n"/>
      <c r="AJ304" s="55" t="n"/>
      <c r="AK304" s="55" t="n"/>
      <c r="AL304" s="55" t="n"/>
      <c r="AM304" s="55" t="n"/>
      <c r="AN304" s="55" t="n"/>
      <c r="AO304" s="55" t="n"/>
      <c r="AP304" s="55" t="n"/>
      <c r="AQ304" s="55" t="n"/>
      <c r="AR304" s="55" t="n"/>
      <c r="AS304" s="55" t="n"/>
      <c r="AT304" s="55" t="n"/>
      <c r="AU304" s="55" t="n"/>
      <c r="AV304" s="55" t="n"/>
      <c r="AW304" s="55" t="n"/>
      <c r="AX304" s="55" t="n"/>
      <c r="AY304" s="55" t="n"/>
      <c r="AZ304" s="55" t="n"/>
      <c r="BA304" s="55" t="n"/>
      <c r="BB304" s="55" t="n"/>
      <c r="BC304" s="55" t="n"/>
    </row>
    <row r="305">
      <c r="A305" s="55" t="n"/>
      <c r="B305" s="483" t="n"/>
      <c r="C305" s="55" t="n"/>
      <c r="D305" s="55" t="n"/>
      <c r="E305" s="55" t="n"/>
      <c r="F305" s="55" t="n"/>
      <c r="G305" s="69" t="n"/>
      <c r="H305" s="69" t="n"/>
      <c r="I305" s="55" t="n"/>
      <c r="J305" s="55" t="n"/>
      <c r="K305" s="55" t="n"/>
      <c r="L305" s="55">
        <f>J305-K305</f>
        <v/>
      </c>
      <c r="M305" s="55" t="n"/>
      <c r="N305" s="55">
        <f>P305+Q305+R305+S305</f>
        <v/>
      </c>
      <c r="O305" s="57">
        <f>Q305+V305+Y305+AB305+AE305+AH305+AK305+AN305+AQ305+AT305+AW305+AZ305+BC305</f>
        <v/>
      </c>
      <c r="P305" s="58" t="n"/>
      <c r="Q305" s="59">
        <f>L305-S305-R305-P305</f>
        <v/>
      </c>
      <c r="R305" s="60" t="n"/>
      <c r="S305" s="61" t="n"/>
      <c r="T305" s="55" t="n"/>
      <c r="U305" s="55" t="n"/>
      <c r="V305" s="55" t="n"/>
      <c r="W305" s="55" t="n"/>
      <c r="X305" s="55" t="n"/>
      <c r="Y305" s="55" t="n"/>
      <c r="Z305" s="55" t="n"/>
      <c r="AA305" s="55" t="n"/>
      <c r="AB305" s="55" t="n"/>
      <c r="AC305" s="55" t="n"/>
      <c r="AD305" s="55" t="n"/>
      <c r="AE305" s="55" t="n"/>
      <c r="AF305" s="55" t="n"/>
      <c r="AG305" s="55" t="n"/>
      <c r="AH305" s="55" t="n"/>
      <c r="AI305" s="55" t="n"/>
      <c r="AJ305" s="55" t="n"/>
      <c r="AK305" s="55" t="n"/>
      <c r="AL305" s="55" t="n"/>
      <c r="AM305" s="55" t="n"/>
      <c r="AN305" s="55" t="n"/>
      <c r="AO305" s="55" t="n"/>
      <c r="AP305" s="55" t="n"/>
      <c r="AQ305" s="55" t="n"/>
      <c r="AR305" s="55" t="n"/>
      <c r="AS305" s="55" t="n"/>
      <c r="AT305" s="55" t="n"/>
      <c r="AU305" s="55" t="n"/>
      <c r="AV305" s="55" t="n"/>
      <c r="AW305" s="55" t="n"/>
      <c r="AX305" s="55" t="n"/>
      <c r="AY305" s="55" t="n"/>
      <c r="AZ305" s="55" t="n"/>
      <c r="BA305" s="55" t="n"/>
      <c r="BB305" s="55" t="n"/>
      <c r="BC305" s="55" t="n"/>
    </row>
    <row r="306">
      <c r="A306" s="55" t="n"/>
      <c r="B306" s="483" t="n"/>
      <c r="C306" s="55" t="n"/>
      <c r="D306" s="55" t="n"/>
      <c r="E306" s="55" t="n"/>
      <c r="F306" s="55" t="n"/>
      <c r="G306" s="69" t="n"/>
      <c r="H306" s="69" t="n"/>
      <c r="I306" s="55" t="n"/>
      <c r="J306" s="55" t="n"/>
      <c r="K306" s="55" t="n"/>
      <c r="L306" s="55">
        <f>J306-K306</f>
        <v/>
      </c>
      <c r="M306" s="55" t="n"/>
      <c r="N306" s="55">
        <f>P306+Q306+R306+S306</f>
        <v/>
      </c>
      <c r="O306" s="57">
        <f>Q306+V306+Y306+AB306+AE306+AH306+AK306+AN306+AQ306+AT306+AW306+AZ306+BC306</f>
        <v/>
      </c>
      <c r="P306" s="58" t="n"/>
      <c r="Q306" s="59">
        <f>L306-S306-R306-P306</f>
        <v/>
      </c>
      <c r="R306" s="60" t="n"/>
      <c r="S306" s="61" t="n"/>
      <c r="T306" s="55" t="n"/>
      <c r="U306" s="55" t="n"/>
      <c r="V306" s="55" t="n"/>
      <c r="W306" s="55" t="n"/>
      <c r="X306" s="55" t="n"/>
      <c r="Y306" s="55" t="n"/>
      <c r="Z306" s="55" t="n"/>
      <c r="AA306" s="55" t="n"/>
      <c r="AB306" s="55" t="n"/>
      <c r="AC306" s="55" t="n"/>
      <c r="AD306" s="55" t="n"/>
      <c r="AE306" s="55" t="n"/>
      <c r="AF306" s="55" t="n"/>
      <c r="AG306" s="55" t="n"/>
      <c r="AH306" s="55" t="n"/>
      <c r="AI306" s="55" t="n"/>
      <c r="AJ306" s="55" t="n"/>
      <c r="AK306" s="55" t="n"/>
      <c r="AL306" s="55" t="n"/>
      <c r="AM306" s="55" t="n"/>
      <c r="AN306" s="55" t="n"/>
      <c r="AO306" s="55" t="n"/>
      <c r="AP306" s="55" t="n"/>
      <c r="AQ306" s="55" t="n"/>
      <c r="AR306" s="55" t="n"/>
      <c r="AS306" s="55" t="n"/>
      <c r="AT306" s="55" t="n"/>
      <c r="AU306" s="55" t="n"/>
      <c r="AV306" s="55" t="n"/>
      <c r="AW306" s="55" t="n"/>
      <c r="AX306" s="55" t="n"/>
      <c r="AY306" s="55" t="n"/>
      <c r="AZ306" s="55" t="n"/>
      <c r="BA306" s="55" t="n"/>
      <c r="BB306" s="55" t="n"/>
      <c r="BC306" s="55" t="n"/>
    </row>
    <row r="307">
      <c r="A307" s="55" t="n"/>
      <c r="B307" s="483" t="n"/>
      <c r="C307" s="55" t="n"/>
      <c r="D307" s="55" t="n"/>
      <c r="E307" s="55" t="n"/>
      <c r="F307" s="55" t="n"/>
      <c r="G307" s="69" t="n"/>
      <c r="H307" s="69" t="n"/>
      <c r="I307" s="55" t="n"/>
      <c r="J307" s="55" t="n"/>
      <c r="K307" s="55" t="n"/>
      <c r="L307" s="55">
        <f>J307-K307</f>
        <v/>
      </c>
      <c r="M307" s="55" t="n"/>
      <c r="N307" s="55">
        <f>P307+Q307+R307+S307</f>
        <v/>
      </c>
      <c r="O307" s="57">
        <f>Q307+V307+Y307+AB307+AE307+AH307+AK307+AN307+AQ307+AT307+AW307+AZ307+BC307</f>
        <v/>
      </c>
      <c r="P307" s="58" t="n"/>
      <c r="Q307" s="59">
        <f>L307-S307-R307-P307</f>
        <v/>
      </c>
      <c r="R307" s="60" t="n"/>
      <c r="S307" s="61" t="n"/>
      <c r="T307" s="55" t="n"/>
      <c r="U307" s="55" t="n"/>
      <c r="V307" s="55" t="n"/>
      <c r="W307" s="55" t="n"/>
      <c r="X307" s="55" t="n"/>
      <c r="Y307" s="55" t="n"/>
      <c r="Z307" s="55" t="n"/>
      <c r="AA307" s="55" t="n"/>
      <c r="AB307" s="55" t="n"/>
      <c r="AC307" s="55" t="n"/>
      <c r="AD307" s="55" t="n"/>
      <c r="AE307" s="55" t="n"/>
      <c r="AF307" s="55" t="n"/>
      <c r="AG307" s="55" t="n"/>
      <c r="AH307" s="55" t="n"/>
      <c r="AI307" s="55" t="n"/>
      <c r="AJ307" s="55" t="n"/>
      <c r="AK307" s="55" t="n"/>
      <c r="AL307" s="55" t="n"/>
      <c r="AM307" s="55" t="n"/>
      <c r="AN307" s="55" t="n"/>
      <c r="AO307" s="55" t="n"/>
      <c r="AP307" s="55" t="n"/>
      <c r="AQ307" s="55" t="n"/>
      <c r="AR307" s="55" t="n"/>
      <c r="AS307" s="55" t="n"/>
      <c r="AT307" s="55" t="n"/>
      <c r="AU307" s="55" t="n"/>
      <c r="AV307" s="55" t="n"/>
      <c r="AW307" s="55" t="n"/>
      <c r="AX307" s="55" t="n"/>
      <c r="AY307" s="55" t="n"/>
      <c r="AZ307" s="55" t="n"/>
      <c r="BA307" s="55" t="n"/>
      <c r="BB307" s="55" t="n"/>
      <c r="BC307" s="55" t="n"/>
    </row>
    <row r="308">
      <c r="A308" s="55" t="n"/>
      <c r="B308" s="483" t="n"/>
      <c r="C308" s="55" t="n"/>
      <c r="D308" s="55" t="n"/>
      <c r="E308" s="55" t="n"/>
      <c r="F308" s="55" t="n"/>
      <c r="G308" s="69" t="n"/>
      <c r="H308" s="69" t="n"/>
      <c r="I308" s="55" t="n"/>
      <c r="J308" s="55" t="n"/>
      <c r="K308" s="55" t="n"/>
      <c r="L308" s="55">
        <f>J308-K308</f>
        <v/>
      </c>
      <c r="M308" s="55" t="n"/>
      <c r="N308" s="55">
        <f>P308+Q308+R308+S308</f>
        <v/>
      </c>
      <c r="O308" s="57">
        <f>Q308+V308+Y308+AB308+AE308+AH308+AK308+AN308+AQ308+AT308+AW308+AZ308+BC308</f>
        <v/>
      </c>
      <c r="P308" s="58" t="n"/>
      <c r="Q308" s="59">
        <f>L308-S308-R308-P308</f>
        <v/>
      </c>
      <c r="R308" s="60" t="n"/>
      <c r="S308" s="61" t="n"/>
      <c r="T308" s="55" t="n"/>
      <c r="U308" s="55" t="n"/>
      <c r="V308" s="55" t="n"/>
      <c r="W308" s="55" t="n"/>
      <c r="X308" s="55" t="n"/>
      <c r="Y308" s="55" t="n"/>
      <c r="Z308" s="55" t="n"/>
      <c r="AA308" s="55" t="n"/>
      <c r="AB308" s="55" t="n"/>
      <c r="AC308" s="55" t="n"/>
      <c r="AD308" s="55" t="n"/>
      <c r="AE308" s="55" t="n"/>
      <c r="AF308" s="55" t="n"/>
      <c r="AG308" s="55" t="n"/>
      <c r="AH308" s="55" t="n"/>
      <c r="AI308" s="55" t="n"/>
      <c r="AJ308" s="55" t="n"/>
      <c r="AK308" s="55" t="n"/>
      <c r="AL308" s="55" t="n"/>
      <c r="AM308" s="55" t="n"/>
      <c r="AN308" s="55" t="n"/>
      <c r="AO308" s="55" t="n"/>
      <c r="AP308" s="55" t="n"/>
      <c r="AQ308" s="55" t="n"/>
      <c r="AR308" s="55" t="n"/>
      <c r="AS308" s="55" t="n"/>
      <c r="AT308" s="55" t="n"/>
      <c r="AU308" s="55" t="n"/>
      <c r="AV308" s="55" t="n"/>
      <c r="AW308" s="55" t="n"/>
      <c r="AX308" s="55" t="n"/>
      <c r="AY308" s="55" t="n"/>
      <c r="AZ308" s="55" t="n"/>
      <c r="BA308" s="55" t="n"/>
      <c r="BB308" s="55" t="n"/>
      <c r="BC308" s="55" t="n"/>
    </row>
    <row r="309">
      <c r="A309" s="55" t="n"/>
      <c r="B309" s="483" t="n"/>
      <c r="C309" s="55" t="n"/>
      <c r="D309" s="55" t="n"/>
      <c r="E309" s="55" t="n"/>
      <c r="F309" s="55" t="n"/>
      <c r="G309" s="69" t="n"/>
      <c r="H309" s="69" t="n"/>
      <c r="I309" s="55" t="n"/>
      <c r="J309" s="55" t="n"/>
      <c r="K309" s="55" t="n"/>
      <c r="L309" s="55">
        <f>J309-K309</f>
        <v/>
      </c>
      <c r="M309" s="55" t="n"/>
      <c r="N309" s="55">
        <f>P309+Q309+R309+S309</f>
        <v/>
      </c>
      <c r="O309" s="57">
        <f>Q309+V309+Y309+AB309+AE309+AH309+AK309+AN309+AQ309+AT309+AW309+AZ309+BC309</f>
        <v/>
      </c>
      <c r="P309" s="58" t="n"/>
      <c r="Q309" s="59">
        <f>L309-S309-R309-P309</f>
        <v/>
      </c>
      <c r="R309" s="60" t="n"/>
      <c r="S309" s="61" t="n"/>
      <c r="T309" s="55" t="n"/>
      <c r="U309" s="55" t="n"/>
      <c r="V309" s="55" t="n"/>
      <c r="W309" s="55" t="n"/>
      <c r="X309" s="55" t="n"/>
      <c r="Y309" s="55" t="n"/>
      <c r="Z309" s="55" t="n"/>
      <c r="AA309" s="55" t="n"/>
      <c r="AB309" s="55" t="n"/>
      <c r="AC309" s="55" t="n"/>
      <c r="AD309" s="55" t="n"/>
      <c r="AE309" s="55" t="n"/>
      <c r="AF309" s="55" t="n"/>
      <c r="AG309" s="55" t="n"/>
      <c r="AH309" s="55" t="n"/>
      <c r="AI309" s="55" t="n"/>
      <c r="AJ309" s="55" t="n"/>
      <c r="AK309" s="55" t="n"/>
      <c r="AL309" s="55" t="n"/>
      <c r="AM309" s="55" t="n"/>
      <c r="AN309" s="55" t="n"/>
      <c r="AO309" s="55" t="n"/>
      <c r="AP309" s="55" t="n"/>
      <c r="AQ309" s="55" t="n"/>
      <c r="AR309" s="55" t="n"/>
      <c r="AS309" s="55" t="n"/>
      <c r="AT309" s="55" t="n"/>
      <c r="AU309" s="55" t="n"/>
      <c r="AV309" s="55" t="n"/>
      <c r="AW309" s="55" t="n"/>
      <c r="AX309" s="55" t="n"/>
      <c r="AY309" s="55" t="n"/>
      <c r="AZ309" s="55" t="n"/>
      <c r="BA309" s="55" t="n"/>
      <c r="BB309" s="55" t="n"/>
      <c r="BC309" s="55" t="n"/>
    </row>
    <row r="310">
      <c r="A310" s="55" t="n"/>
      <c r="B310" s="483" t="n"/>
      <c r="C310" s="55" t="n"/>
      <c r="D310" s="55" t="n"/>
      <c r="E310" s="55" t="n"/>
      <c r="F310" s="55" t="n"/>
      <c r="G310" s="69" t="n"/>
      <c r="H310" s="69" t="n"/>
      <c r="I310" s="55" t="n"/>
      <c r="J310" s="55" t="n"/>
      <c r="K310" s="55" t="n"/>
      <c r="L310" s="55">
        <f>J310-K310</f>
        <v/>
      </c>
      <c r="M310" s="55" t="n"/>
      <c r="N310" s="55">
        <f>P310+Q310+R310+S310</f>
        <v/>
      </c>
      <c r="O310" s="57">
        <f>Q310+V310+Y310+AB310+AE310+AH310+AK310+AN310+AQ310+AT310+AW310+AZ310+BC310</f>
        <v/>
      </c>
      <c r="P310" s="58" t="n"/>
      <c r="Q310" s="59">
        <f>L310-S310-R310-P310</f>
        <v/>
      </c>
      <c r="R310" s="60" t="n"/>
      <c r="S310" s="61" t="n"/>
      <c r="T310" s="55" t="n"/>
      <c r="U310" s="55" t="n"/>
      <c r="V310" s="55" t="n"/>
      <c r="W310" s="55" t="n"/>
      <c r="X310" s="55" t="n"/>
      <c r="Y310" s="55" t="n"/>
      <c r="Z310" s="55" t="n"/>
      <c r="AA310" s="55" t="n"/>
      <c r="AB310" s="55" t="n"/>
      <c r="AC310" s="55" t="n"/>
      <c r="AD310" s="55" t="n"/>
      <c r="AE310" s="55" t="n"/>
      <c r="AF310" s="55" t="n"/>
      <c r="AG310" s="55" t="n"/>
      <c r="AH310" s="55" t="n"/>
      <c r="AI310" s="55" t="n"/>
      <c r="AJ310" s="55" t="n"/>
      <c r="AK310" s="55" t="n"/>
      <c r="AL310" s="55" t="n"/>
      <c r="AM310" s="55" t="n"/>
      <c r="AN310" s="55" t="n"/>
      <c r="AO310" s="55" t="n"/>
      <c r="AP310" s="55" t="n"/>
      <c r="AQ310" s="55" t="n"/>
      <c r="AR310" s="55" t="n"/>
      <c r="AS310" s="55" t="n"/>
      <c r="AT310" s="55" t="n"/>
      <c r="AU310" s="55" t="n"/>
      <c r="AV310" s="55" t="n"/>
      <c r="AW310" s="55" t="n"/>
      <c r="AX310" s="55" t="n"/>
      <c r="AY310" s="55" t="n"/>
      <c r="AZ310" s="55" t="n"/>
      <c r="BA310" s="55" t="n"/>
      <c r="BB310" s="55" t="n"/>
      <c r="BC310" s="55" t="n"/>
    </row>
    <row r="311">
      <c r="A311" s="55" t="n"/>
      <c r="B311" s="483" t="n"/>
      <c r="C311" s="55" t="n"/>
      <c r="D311" s="55" t="n"/>
      <c r="E311" s="55" t="n"/>
      <c r="F311" s="55" t="n"/>
      <c r="G311" s="69" t="n"/>
      <c r="H311" s="69" t="n"/>
      <c r="I311" s="55" t="n"/>
      <c r="J311" s="55" t="n"/>
      <c r="K311" s="55" t="n"/>
      <c r="L311" s="55">
        <f>J311-K311</f>
        <v/>
      </c>
      <c r="M311" s="55" t="n"/>
      <c r="N311" s="55">
        <f>P311+Q311+R311+S311</f>
        <v/>
      </c>
      <c r="O311" s="57">
        <f>Q311+V311+Y311+AB311+AE311+AH311+AK311+AN311+AQ311+AT311+AW311+AZ311+BC311</f>
        <v/>
      </c>
      <c r="P311" s="58" t="n"/>
      <c r="Q311" s="59">
        <f>L311-S311-R311-P311</f>
        <v/>
      </c>
      <c r="R311" s="60" t="n"/>
      <c r="S311" s="61" t="n"/>
      <c r="T311" s="55" t="n"/>
      <c r="U311" s="55" t="n"/>
      <c r="V311" s="55" t="n"/>
      <c r="W311" s="55" t="n"/>
      <c r="X311" s="55" t="n"/>
      <c r="Y311" s="55" t="n"/>
      <c r="Z311" s="55" t="n"/>
      <c r="AA311" s="55" t="n"/>
      <c r="AB311" s="55" t="n"/>
      <c r="AC311" s="55" t="n"/>
      <c r="AD311" s="55" t="n"/>
      <c r="AE311" s="55" t="n"/>
      <c r="AF311" s="55" t="n"/>
      <c r="AG311" s="55" t="n"/>
      <c r="AH311" s="55" t="n"/>
      <c r="AI311" s="55" t="n"/>
      <c r="AJ311" s="55" t="n"/>
      <c r="AK311" s="55" t="n"/>
      <c r="AL311" s="55" t="n"/>
      <c r="AM311" s="55" t="n"/>
      <c r="AN311" s="55" t="n"/>
      <c r="AO311" s="55" t="n"/>
      <c r="AP311" s="55" t="n"/>
      <c r="AQ311" s="55" t="n"/>
      <c r="AR311" s="55" t="n"/>
      <c r="AS311" s="55" t="n"/>
      <c r="AT311" s="55" t="n"/>
      <c r="AU311" s="55" t="n"/>
      <c r="AV311" s="55" t="n"/>
      <c r="AW311" s="55" t="n"/>
      <c r="AX311" s="55" t="n"/>
      <c r="AY311" s="55" t="n"/>
      <c r="AZ311" s="55" t="n"/>
      <c r="BA311" s="55" t="n"/>
      <c r="BB311" s="55" t="n"/>
      <c r="BC311" s="55" t="n"/>
    </row>
    <row r="312">
      <c r="A312" s="55" t="n"/>
      <c r="B312" s="483" t="n"/>
      <c r="C312" s="55" t="n"/>
      <c r="D312" s="55" t="n"/>
      <c r="E312" s="55" t="n"/>
      <c r="F312" s="55" t="n"/>
      <c r="G312" s="69" t="n"/>
      <c r="H312" s="69" t="n"/>
      <c r="I312" s="55" t="n"/>
      <c r="J312" s="55" t="n"/>
      <c r="K312" s="55" t="n"/>
      <c r="L312" s="55">
        <f>J312-K312</f>
        <v/>
      </c>
      <c r="M312" s="55" t="n"/>
      <c r="N312" s="55">
        <f>P312+Q312+R312+S312</f>
        <v/>
      </c>
      <c r="O312" s="57">
        <f>Q312+V312+Y312+AB312+AE312+AH312+AK312+AN312+AQ312+AT312+AW312+AZ312+BC312</f>
        <v/>
      </c>
      <c r="P312" s="58" t="n"/>
      <c r="Q312" s="59">
        <f>L312-S312-R312-P312</f>
        <v/>
      </c>
      <c r="R312" s="60" t="n"/>
      <c r="S312" s="61" t="n"/>
      <c r="T312" s="55" t="n"/>
      <c r="U312" s="55" t="n"/>
      <c r="V312" s="55" t="n"/>
      <c r="W312" s="55" t="n"/>
      <c r="X312" s="55" t="n"/>
      <c r="Y312" s="55" t="n"/>
      <c r="Z312" s="55" t="n"/>
      <c r="AA312" s="55" t="n"/>
      <c r="AB312" s="55" t="n"/>
      <c r="AC312" s="55" t="n"/>
      <c r="AD312" s="55" t="n"/>
      <c r="AE312" s="55" t="n"/>
      <c r="AF312" s="55" t="n"/>
      <c r="AG312" s="55" t="n"/>
      <c r="AH312" s="55" t="n"/>
      <c r="AI312" s="55" t="n"/>
      <c r="AJ312" s="55" t="n"/>
      <c r="AK312" s="55" t="n"/>
      <c r="AL312" s="55" t="n"/>
      <c r="AM312" s="55" t="n"/>
      <c r="AN312" s="55" t="n"/>
      <c r="AO312" s="55" t="n"/>
      <c r="AP312" s="55" t="n"/>
      <c r="AQ312" s="55" t="n"/>
      <c r="AR312" s="55" t="n"/>
      <c r="AS312" s="55" t="n"/>
      <c r="AT312" s="55" t="n"/>
      <c r="AU312" s="55" t="n"/>
      <c r="AV312" s="55" t="n"/>
      <c r="AW312" s="55" t="n"/>
      <c r="AX312" s="55" t="n"/>
      <c r="AY312" s="55" t="n"/>
      <c r="AZ312" s="55" t="n"/>
      <c r="BA312" s="55" t="n"/>
      <c r="BB312" s="55" t="n"/>
      <c r="BC312" s="55" t="n"/>
    </row>
    <row r="313">
      <c r="A313" s="55" t="n"/>
      <c r="B313" s="483" t="n"/>
      <c r="C313" s="55" t="n"/>
      <c r="D313" s="55" t="n"/>
      <c r="E313" s="55" t="n"/>
      <c r="F313" s="55" t="n"/>
      <c r="G313" s="69" t="n"/>
      <c r="H313" s="69" t="n"/>
      <c r="I313" s="55" t="n"/>
      <c r="J313" s="55" t="n"/>
      <c r="K313" s="55" t="n"/>
      <c r="L313" s="55">
        <f>J313-K313</f>
        <v/>
      </c>
      <c r="M313" s="55" t="n"/>
      <c r="N313" s="55">
        <f>P313+Q313+R313+S313</f>
        <v/>
      </c>
      <c r="O313" s="57">
        <f>Q313+V313+Y313+AB313+AE313+AH313+AK313+AN313+AQ313+AT313+AW313+AZ313+BC313</f>
        <v/>
      </c>
      <c r="P313" s="58" t="n"/>
      <c r="Q313" s="59">
        <f>L313-S313-R313-P313</f>
        <v/>
      </c>
      <c r="R313" s="60" t="n"/>
      <c r="S313" s="61" t="n"/>
      <c r="T313" s="55" t="n"/>
      <c r="U313" s="55" t="n"/>
      <c r="V313" s="55" t="n"/>
      <c r="W313" s="55" t="n"/>
      <c r="X313" s="55" t="n"/>
      <c r="Y313" s="55" t="n"/>
      <c r="Z313" s="55" t="n"/>
      <c r="AA313" s="55" t="n"/>
      <c r="AB313" s="55" t="n"/>
      <c r="AC313" s="55" t="n"/>
      <c r="AD313" s="55" t="n"/>
      <c r="AE313" s="55" t="n"/>
      <c r="AF313" s="55" t="n"/>
      <c r="AG313" s="55" t="n"/>
      <c r="AH313" s="55" t="n"/>
      <c r="AI313" s="55" t="n"/>
      <c r="AJ313" s="55" t="n"/>
      <c r="AK313" s="55" t="n"/>
      <c r="AL313" s="55" t="n"/>
      <c r="AM313" s="55" t="n"/>
      <c r="AN313" s="55" t="n"/>
      <c r="AO313" s="55" t="n"/>
      <c r="AP313" s="55" t="n"/>
      <c r="AQ313" s="55" t="n"/>
      <c r="AR313" s="55" t="n"/>
      <c r="AS313" s="55" t="n"/>
      <c r="AT313" s="55" t="n"/>
      <c r="AU313" s="55" t="n"/>
      <c r="AV313" s="55" t="n"/>
      <c r="AW313" s="55" t="n"/>
      <c r="AX313" s="55" t="n"/>
      <c r="AY313" s="55" t="n"/>
      <c r="AZ313" s="55" t="n"/>
      <c r="BA313" s="55" t="n"/>
      <c r="BB313" s="55" t="n"/>
      <c r="BC313" s="55" t="n"/>
    </row>
    <row r="314">
      <c r="A314" s="55" t="n"/>
      <c r="B314" s="483" t="n"/>
      <c r="C314" s="55" t="n"/>
      <c r="D314" s="55" t="n"/>
      <c r="E314" s="55" t="n"/>
      <c r="F314" s="55" t="n"/>
      <c r="G314" s="69" t="n"/>
      <c r="H314" s="69" t="n"/>
      <c r="I314" s="55" t="n"/>
      <c r="J314" s="55" t="n"/>
      <c r="K314" s="55" t="n"/>
      <c r="L314" s="55">
        <f>J314-K314</f>
        <v/>
      </c>
      <c r="M314" s="55" t="n"/>
      <c r="N314" s="55">
        <f>P314+Q314+R314+S314</f>
        <v/>
      </c>
      <c r="O314" s="57">
        <f>Q314+V314+Y314+AB314+AE314+AH314+AK314+AN314+AQ314+AT314+AW314+AZ314+BC314</f>
        <v/>
      </c>
      <c r="P314" s="58" t="n"/>
      <c r="Q314" s="59">
        <f>L314-S314-R314-P314</f>
        <v/>
      </c>
      <c r="R314" s="60" t="n"/>
      <c r="S314" s="61" t="n"/>
      <c r="T314" s="55" t="n"/>
      <c r="U314" s="55" t="n"/>
      <c r="V314" s="55" t="n"/>
      <c r="W314" s="55" t="n"/>
      <c r="X314" s="55" t="n"/>
      <c r="Y314" s="55" t="n"/>
      <c r="Z314" s="55" t="n"/>
      <c r="AA314" s="55" t="n"/>
      <c r="AB314" s="55" t="n"/>
      <c r="AC314" s="55" t="n"/>
      <c r="AD314" s="55" t="n"/>
      <c r="AE314" s="55" t="n"/>
      <c r="AF314" s="55" t="n"/>
      <c r="AG314" s="55" t="n"/>
      <c r="AH314" s="55" t="n"/>
      <c r="AI314" s="55" t="n"/>
      <c r="AJ314" s="55" t="n"/>
      <c r="AK314" s="55" t="n"/>
      <c r="AL314" s="55" t="n"/>
      <c r="AM314" s="55" t="n"/>
      <c r="AN314" s="55" t="n"/>
      <c r="AO314" s="55" t="n"/>
      <c r="AP314" s="55" t="n"/>
      <c r="AQ314" s="55" t="n"/>
      <c r="AR314" s="55" t="n"/>
      <c r="AS314" s="55" t="n"/>
      <c r="AT314" s="55" t="n"/>
      <c r="AU314" s="55" t="n"/>
      <c r="AV314" s="55" t="n"/>
      <c r="AW314" s="55" t="n"/>
      <c r="AX314" s="55" t="n"/>
      <c r="AY314" s="55" t="n"/>
      <c r="AZ314" s="55" t="n"/>
      <c r="BA314" s="55" t="n"/>
      <c r="BB314" s="55" t="n"/>
      <c r="BC314" s="55" t="n"/>
    </row>
    <row r="315">
      <c r="A315" s="55" t="n"/>
      <c r="B315" s="483" t="n"/>
      <c r="C315" s="55" t="n"/>
      <c r="D315" s="55" t="n"/>
      <c r="E315" s="55" t="n"/>
      <c r="F315" s="55" t="n"/>
      <c r="G315" s="69" t="n"/>
      <c r="H315" s="69" t="n"/>
      <c r="I315" s="55" t="n"/>
      <c r="J315" s="55" t="n"/>
      <c r="K315" s="55" t="n"/>
      <c r="L315" s="55">
        <f>J315-K315</f>
        <v/>
      </c>
      <c r="M315" s="55" t="n"/>
      <c r="N315" s="55">
        <f>P315+Q315+R315+S315</f>
        <v/>
      </c>
      <c r="O315" s="57">
        <f>Q315+V315+Y315+AB315+AE315+AH315+AK315+AN315+AQ315+AT315+AW315+AZ315+BC315</f>
        <v/>
      </c>
      <c r="P315" s="58" t="n"/>
      <c r="Q315" s="59">
        <f>L315-S315-R315-P315</f>
        <v/>
      </c>
      <c r="R315" s="60" t="n"/>
      <c r="S315" s="61" t="n"/>
      <c r="T315" s="55" t="n"/>
      <c r="U315" s="55" t="n"/>
      <c r="V315" s="55" t="n"/>
      <c r="W315" s="55" t="n"/>
      <c r="X315" s="55" t="n"/>
      <c r="Y315" s="55" t="n"/>
      <c r="Z315" s="55" t="n"/>
      <c r="AA315" s="55" t="n"/>
      <c r="AB315" s="55" t="n"/>
      <c r="AC315" s="55" t="n"/>
      <c r="AD315" s="55" t="n"/>
      <c r="AE315" s="55" t="n"/>
      <c r="AF315" s="55" t="n"/>
      <c r="AG315" s="55" t="n"/>
      <c r="AH315" s="55" t="n"/>
      <c r="AI315" s="55" t="n"/>
      <c r="AJ315" s="55" t="n"/>
      <c r="AK315" s="55" t="n"/>
      <c r="AL315" s="55" t="n"/>
      <c r="AM315" s="55" t="n"/>
      <c r="AN315" s="55" t="n"/>
      <c r="AO315" s="55" t="n"/>
      <c r="AP315" s="55" t="n"/>
      <c r="AQ315" s="55" t="n"/>
      <c r="AR315" s="55" t="n"/>
      <c r="AS315" s="55" t="n"/>
      <c r="AT315" s="55" t="n"/>
      <c r="AU315" s="55" t="n"/>
      <c r="AV315" s="55" t="n"/>
      <c r="AW315" s="55" t="n"/>
      <c r="AX315" s="55" t="n"/>
      <c r="AY315" s="55" t="n"/>
      <c r="AZ315" s="55" t="n"/>
      <c r="BA315" s="55" t="n"/>
      <c r="BB315" s="55" t="n"/>
      <c r="BC315" s="55" t="n"/>
    </row>
    <row r="316">
      <c r="A316" s="55" t="n"/>
      <c r="B316" s="483" t="n"/>
      <c r="C316" s="55" t="n"/>
      <c r="D316" s="55" t="n"/>
      <c r="E316" s="55" t="n"/>
      <c r="F316" s="55" t="n"/>
      <c r="G316" s="69" t="n"/>
      <c r="H316" s="69" t="n"/>
      <c r="I316" s="55" t="n"/>
      <c r="J316" s="55" t="n"/>
      <c r="K316" s="55" t="n"/>
      <c r="L316" s="55">
        <f>J316-K316</f>
        <v/>
      </c>
      <c r="M316" s="55" t="n"/>
      <c r="N316" s="55">
        <f>P316+Q316+R316+S316</f>
        <v/>
      </c>
      <c r="O316" s="57">
        <f>Q316+V316+Y316+AB316+AE316+AH316+AK316+AN316+AQ316+AT316+AW316+AZ316+BC316</f>
        <v/>
      </c>
      <c r="P316" s="58" t="n"/>
      <c r="Q316" s="59">
        <f>L316-S316-R316-P316</f>
        <v/>
      </c>
      <c r="R316" s="60" t="n"/>
      <c r="S316" s="61" t="n"/>
      <c r="T316" s="55" t="n"/>
      <c r="U316" s="55" t="n"/>
      <c r="V316" s="55" t="n"/>
      <c r="W316" s="55" t="n"/>
      <c r="X316" s="55" t="n"/>
      <c r="Y316" s="55" t="n"/>
      <c r="Z316" s="55" t="n"/>
      <c r="AA316" s="55" t="n"/>
      <c r="AB316" s="55" t="n"/>
      <c r="AC316" s="55" t="n"/>
      <c r="AD316" s="55" t="n"/>
      <c r="AE316" s="55" t="n"/>
      <c r="AF316" s="55" t="n"/>
      <c r="AG316" s="55" t="n"/>
      <c r="AH316" s="55" t="n"/>
      <c r="AI316" s="55" t="n"/>
      <c r="AJ316" s="55" t="n"/>
      <c r="AK316" s="55" t="n"/>
      <c r="AL316" s="55" t="n"/>
      <c r="AM316" s="55" t="n"/>
      <c r="AN316" s="55" t="n"/>
      <c r="AO316" s="55" t="n"/>
      <c r="AP316" s="55" t="n"/>
      <c r="AQ316" s="55" t="n"/>
      <c r="AR316" s="55" t="n"/>
      <c r="AS316" s="55" t="n"/>
      <c r="AT316" s="55" t="n"/>
      <c r="AU316" s="55" t="n"/>
      <c r="AV316" s="55" t="n"/>
      <c r="AW316" s="55" t="n"/>
      <c r="AX316" s="55" t="n"/>
      <c r="AY316" s="55" t="n"/>
      <c r="AZ316" s="55" t="n"/>
      <c r="BA316" s="55" t="n"/>
      <c r="BB316" s="55" t="n"/>
      <c r="BC316" s="55" t="n"/>
    </row>
    <row r="317">
      <c r="A317" s="55" t="n"/>
      <c r="B317" s="483" t="n"/>
      <c r="C317" s="55" t="n"/>
      <c r="D317" s="55" t="n"/>
      <c r="E317" s="55" t="n"/>
      <c r="F317" s="55" t="n"/>
      <c r="G317" s="69" t="n"/>
      <c r="H317" s="69" t="n"/>
      <c r="I317" s="55" t="n"/>
      <c r="J317" s="55" t="n"/>
      <c r="K317" s="55" t="n"/>
      <c r="L317" s="55">
        <f>J317-K317</f>
        <v/>
      </c>
      <c r="M317" s="55" t="n"/>
      <c r="N317" s="55">
        <f>P317+Q317+R317+S317</f>
        <v/>
      </c>
      <c r="O317" s="57">
        <f>Q317+V317+Y317+AB317+AE317+AH317+AK317+AN317+AQ317+AT317+AW317+AZ317+BC317</f>
        <v/>
      </c>
      <c r="P317" s="58" t="n"/>
      <c r="Q317" s="59">
        <f>L317-S317-R317-P317</f>
        <v/>
      </c>
      <c r="R317" s="60" t="n"/>
      <c r="S317" s="61" t="n"/>
      <c r="T317" s="55" t="n"/>
      <c r="U317" s="55" t="n"/>
      <c r="V317" s="55" t="n"/>
      <c r="W317" s="55" t="n"/>
      <c r="X317" s="55" t="n"/>
      <c r="Y317" s="55" t="n"/>
      <c r="Z317" s="55" t="n"/>
      <c r="AA317" s="55" t="n"/>
      <c r="AB317" s="55" t="n"/>
      <c r="AC317" s="55" t="n"/>
      <c r="AD317" s="55" t="n"/>
      <c r="AE317" s="55" t="n"/>
      <c r="AF317" s="55" t="n"/>
      <c r="AG317" s="55" t="n"/>
      <c r="AH317" s="55" t="n"/>
      <c r="AI317" s="55" t="n"/>
      <c r="AJ317" s="55" t="n"/>
      <c r="AK317" s="55" t="n"/>
      <c r="AL317" s="55" t="n"/>
      <c r="AM317" s="55" t="n"/>
      <c r="AN317" s="55" t="n"/>
      <c r="AO317" s="55" t="n"/>
      <c r="AP317" s="55" t="n"/>
      <c r="AQ317" s="55" t="n"/>
      <c r="AR317" s="55" t="n"/>
      <c r="AS317" s="55" t="n"/>
      <c r="AT317" s="55" t="n"/>
      <c r="AU317" s="55" t="n"/>
      <c r="AV317" s="55" t="n"/>
      <c r="AW317" s="55" t="n"/>
      <c r="AX317" s="55" t="n"/>
      <c r="AY317" s="55" t="n"/>
      <c r="AZ317" s="55" t="n"/>
      <c r="BA317" s="55" t="n"/>
      <c r="BB317" s="55" t="n"/>
      <c r="BC317" s="55" t="n"/>
    </row>
    <row r="318">
      <c r="A318" s="55" t="n"/>
      <c r="B318" s="483" t="n"/>
      <c r="C318" s="55" t="n"/>
      <c r="D318" s="55" t="n"/>
      <c r="E318" s="55" t="n"/>
      <c r="F318" s="55" t="n"/>
      <c r="G318" s="69" t="n"/>
      <c r="H318" s="69" t="n"/>
      <c r="I318" s="55" t="n"/>
      <c r="J318" s="55" t="n"/>
      <c r="K318" s="55" t="n"/>
      <c r="L318" s="55">
        <f>J318-K318</f>
        <v/>
      </c>
      <c r="M318" s="55" t="n"/>
      <c r="N318" s="55">
        <f>P318+Q318+R318+S318</f>
        <v/>
      </c>
      <c r="O318" s="57">
        <f>Q318+V318+Y318+AB318+AE318+AH318+AK318+AN318+AQ318+AT318+AW318+AZ318+BC318</f>
        <v/>
      </c>
      <c r="P318" s="58" t="n"/>
      <c r="Q318" s="59">
        <f>L318-S318-R318-P318</f>
        <v/>
      </c>
      <c r="R318" s="60" t="n"/>
      <c r="S318" s="61" t="n"/>
      <c r="T318" s="55" t="n"/>
      <c r="U318" s="55" t="n"/>
      <c r="V318" s="55" t="n"/>
      <c r="W318" s="55" t="n"/>
      <c r="X318" s="55" t="n"/>
      <c r="Y318" s="55" t="n"/>
      <c r="Z318" s="55" t="n"/>
      <c r="AA318" s="55" t="n"/>
      <c r="AB318" s="55" t="n"/>
      <c r="AC318" s="55" t="n"/>
      <c r="AD318" s="55" t="n"/>
      <c r="AE318" s="55" t="n"/>
      <c r="AF318" s="55" t="n"/>
      <c r="AG318" s="55" t="n"/>
      <c r="AH318" s="55" t="n"/>
      <c r="AI318" s="55" t="n"/>
      <c r="AJ318" s="55" t="n"/>
      <c r="AK318" s="55" t="n"/>
      <c r="AL318" s="55" t="n"/>
      <c r="AM318" s="55" t="n"/>
      <c r="AN318" s="55" t="n"/>
      <c r="AO318" s="55" t="n"/>
      <c r="AP318" s="55" t="n"/>
      <c r="AQ318" s="55" t="n"/>
      <c r="AR318" s="55" t="n"/>
      <c r="AS318" s="55" t="n"/>
      <c r="AT318" s="55" t="n"/>
      <c r="AU318" s="55" t="n"/>
      <c r="AV318" s="55" t="n"/>
      <c r="AW318" s="55" t="n"/>
      <c r="AX318" s="55" t="n"/>
      <c r="AY318" s="55" t="n"/>
      <c r="AZ318" s="55" t="n"/>
      <c r="BA318" s="55" t="n"/>
      <c r="BB318" s="55" t="n"/>
      <c r="BC318" s="55" t="n"/>
    </row>
    <row r="319">
      <c r="A319" s="55" t="n"/>
      <c r="B319" s="483" t="n"/>
      <c r="C319" s="55" t="n"/>
      <c r="D319" s="55" t="n"/>
      <c r="E319" s="55" t="n"/>
      <c r="F319" s="55" t="n"/>
      <c r="G319" s="69" t="n"/>
      <c r="H319" s="69" t="n"/>
      <c r="I319" s="55" t="n"/>
      <c r="J319" s="55" t="n"/>
      <c r="K319" s="55" t="n"/>
      <c r="L319" s="55">
        <f>J319-K319</f>
        <v/>
      </c>
      <c r="M319" s="55" t="n"/>
      <c r="N319" s="55">
        <f>P319+Q319+R319+S319</f>
        <v/>
      </c>
      <c r="O319" s="57">
        <f>Q319+V319+Y319+AB319+AE319+AH319+AK319+AN319+AQ319+AT319+AW319+AZ319+BC319</f>
        <v/>
      </c>
      <c r="P319" s="58" t="n"/>
      <c r="Q319" s="59">
        <f>L319-S319-R319-P319</f>
        <v/>
      </c>
      <c r="R319" s="60" t="n"/>
      <c r="S319" s="61" t="n"/>
      <c r="T319" s="55" t="n"/>
      <c r="U319" s="55" t="n"/>
      <c r="V319" s="55" t="n"/>
      <c r="W319" s="55" t="n"/>
      <c r="X319" s="55" t="n"/>
      <c r="Y319" s="55" t="n"/>
      <c r="Z319" s="55" t="n"/>
      <c r="AA319" s="55" t="n"/>
      <c r="AB319" s="55" t="n"/>
      <c r="AC319" s="55" t="n"/>
      <c r="AD319" s="55" t="n"/>
      <c r="AE319" s="55" t="n"/>
      <c r="AF319" s="55" t="n"/>
      <c r="AG319" s="55" t="n"/>
      <c r="AH319" s="55" t="n"/>
      <c r="AI319" s="55" t="n"/>
      <c r="AJ319" s="55" t="n"/>
      <c r="AK319" s="55" t="n"/>
      <c r="AL319" s="55" t="n"/>
      <c r="AM319" s="55" t="n"/>
      <c r="AN319" s="55" t="n"/>
      <c r="AO319" s="55" t="n"/>
      <c r="AP319" s="55" t="n"/>
      <c r="AQ319" s="55" t="n"/>
      <c r="AR319" s="55" t="n"/>
      <c r="AS319" s="55" t="n"/>
      <c r="AT319" s="55" t="n"/>
      <c r="AU319" s="55" t="n"/>
      <c r="AV319" s="55" t="n"/>
      <c r="AW319" s="55" t="n"/>
      <c r="AX319" s="55" t="n"/>
      <c r="AY319" s="55" t="n"/>
      <c r="AZ319" s="55" t="n"/>
      <c r="BA319" s="55" t="n"/>
      <c r="BB319" s="55" t="n"/>
      <c r="BC319" s="55" t="n"/>
    </row>
    <row r="320">
      <c r="A320" s="55" t="n"/>
      <c r="B320" s="483" t="n"/>
      <c r="C320" s="55" t="n"/>
      <c r="D320" s="55" t="n"/>
      <c r="E320" s="55" t="n"/>
      <c r="F320" s="55" t="n"/>
      <c r="G320" s="69" t="n"/>
      <c r="H320" s="69" t="n"/>
      <c r="I320" s="55" t="n"/>
      <c r="J320" s="55" t="n"/>
      <c r="K320" s="55" t="n"/>
      <c r="L320" s="55">
        <f>J320-K320</f>
        <v/>
      </c>
      <c r="M320" s="55" t="n"/>
      <c r="N320" s="55">
        <f>P320+Q320+R320+S320</f>
        <v/>
      </c>
      <c r="O320" s="57">
        <f>Q320+V320+Y320+AB320+AE320+AH320+AK320+AN320+AQ320+AT320+AW320+AZ320+BC320</f>
        <v/>
      </c>
      <c r="P320" s="58" t="n"/>
      <c r="Q320" s="59">
        <f>L320-S320-R320-P320</f>
        <v/>
      </c>
      <c r="R320" s="60" t="n"/>
      <c r="S320" s="61" t="n"/>
      <c r="T320" s="55" t="n"/>
      <c r="U320" s="55" t="n"/>
      <c r="V320" s="55" t="n"/>
      <c r="W320" s="55" t="n"/>
      <c r="X320" s="55" t="n"/>
      <c r="Y320" s="55" t="n"/>
      <c r="Z320" s="55" t="n"/>
      <c r="AA320" s="55" t="n"/>
      <c r="AB320" s="55" t="n"/>
      <c r="AC320" s="55" t="n"/>
      <c r="AD320" s="55" t="n"/>
      <c r="AE320" s="55" t="n"/>
      <c r="AF320" s="55" t="n"/>
      <c r="AG320" s="55" t="n"/>
      <c r="AH320" s="55" t="n"/>
      <c r="AI320" s="55" t="n"/>
      <c r="AJ320" s="55" t="n"/>
      <c r="AK320" s="55" t="n"/>
      <c r="AL320" s="55" t="n"/>
      <c r="AM320" s="55" t="n"/>
      <c r="AN320" s="55" t="n"/>
      <c r="AO320" s="55" t="n"/>
      <c r="AP320" s="55" t="n"/>
      <c r="AQ320" s="55" t="n"/>
      <c r="AR320" s="55" t="n"/>
      <c r="AS320" s="55" t="n"/>
      <c r="AT320" s="55" t="n"/>
      <c r="AU320" s="55" t="n"/>
      <c r="AV320" s="55" t="n"/>
      <c r="AW320" s="55" t="n"/>
      <c r="AX320" s="55" t="n"/>
      <c r="AY320" s="55" t="n"/>
      <c r="AZ320" s="55" t="n"/>
      <c r="BA320" s="55" t="n"/>
      <c r="BB320" s="55" t="n"/>
      <c r="BC320" s="55" t="n"/>
    </row>
    <row r="321">
      <c r="A321" s="55" t="n"/>
      <c r="B321" s="483" t="n"/>
      <c r="C321" s="55" t="n"/>
      <c r="D321" s="55" t="n"/>
      <c r="E321" s="55" t="n"/>
      <c r="F321" s="55" t="n"/>
      <c r="G321" s="69" t="n"/>
      <c r="H321" s="69" t="n"/>
      <c r="I321" s="55" t="n"/>
      <c r="J321" s="55" t="n"/>
      <c r="K321" s="55" t="n"/>
      <c r="L321" s="55">
        <f>J321-K321</f>
        <v/>
      </c>
      <c r="M321" s="55" t="n"/>
      <c r="N321" s="55">
        <f>P321+Q321+R321+S321</f>
        <v/>
      </c>
      <c r="O321" s="57">
        <f>Q321+V321+Y321+AB321+AE321+AH321+AK321+AN321+AQ321+AT321+AW321+AZ321+BC321</f>
        <v/>
      </c>
      <c r="P321" s="58" t="n"/>
      <c r="Q321" s="59">
        <f>L321-S321-R321-P321</f>
        <v/>
      </c>
      <c r="R321" s="60" t="n"/>
      <c r="S321" s="61" t="n"/>
      <c r="T321" s="55" t="n"/>
      <c r="U321" s="55" t="n"/>
      <c r="V321" s="55" t="n"/>
      <c r="W321" s="55" t="n"/>
      <c r="X321" s="55" t="n"/>
      <c r="Y321" s="55" t="n"/>
      <c r="Z321" s="55" t="n"/>
      <c r="AA321" s="55" t="n"/>
      <c r="AB321" s="55" t="n"/>
      <c r="AC321" s="55" t="n"/>
      <c r="AD321" s="55" t="n"/>
      <c r="AE321" s="55" t="n"/>
      <c r="AF321" s="55" t="n"/>
      <c r="AG321" s="55" t="n"/>
      <c r="AH321" s="55" t="n"/>
      <c r="AI321" s="55" t="n"/>
      <c r="AJ321" s="55" t="n"/>
      <c r="AK321" s="55" t="n"/>
      <c r="AL321" s="55" t="n"/>
      <c r="AM321" s="55" t="n"/>
      <c r="AN321" s="55" t="n"/>
      <c r="AO321" s="55" t="n"/>
      <c r="AP321" s="55" t="n"/>
      <c r="AQ321" s="55" t="n"/>
      <c r="AR321" s="55" t="n"/>
      <c r="AS321" s="55" t="n"/>
      <c r="AT321" s="55" t="n"/>
      <c r="AU321" s="55" t="n"/>
      <c r="AV321" s="55" t="n"/>
      <c r="AW321" s="55" t="n"/>
      <c r="AX321" s="55" t="n"/>
      <c r="AY321" s="55" t="n"/>
      <c r="AZ321" s="55" t="n"/>
      <c r="BA321" s="55" t="n"/>
      <c r="BB321" s="55" t="n"/>
      <c r="BC321" s="55" t="n"/>
    </row>
    <row r="322">
      <c r="A322" s="55" t="n"/>
      <c r="B322" s="483" t="n"/>
      <c r="C322" s="55" t="n"/>
      <c r="D322" s="55" t="n"/>
      <c r="E322" s="55" t="n"/>
      <c r="F322" s="55" t="n"/>
      <c r="G322" s="69" t="n"/>
      <c r="H322" s="69" t="n"/>
      <c r="I322" s="55" t="n"/>
      <c r="J322" s="55" t="n"/>
      <c r="K322" s="55" t="n"/>
      <c r="L322" s="55">
        <f>J322-K322</f>
        <v/>
      </c>
      <c r="M322" s="55" t="n"/>
      <c r="N322" s="55">
        <f>P322+Q322+R322+S322</f>
        <v/>
      </c>
      <c r="O322" s="57">
        <f>Q322+V322+Y322+AB322+AE322+AH322+AK322+AN322+AQ322+AT322+AW322+AZ322+BC322</f>
        <v/>
      </c>
      <c r="P322" s="58" t="n"/>
      <c r="Q322" s="59">
        <f>L322-S322-R322-P322</f>
        <v/>
      </c>
      <c r="R322" s="60" t="n"/>
      <c r="S322" s="61" t="n"/>
      <c r="T322" s="55" t="n"/>
      <c r="U322" s="55" t="n"/>
      <c r="V322" s="55" t="n"/>
      <c r="W322" s="55" t="n"/>
      <c r="X322" s="55" t="n"/>
      <c r="Y322" s="55" t="n"/>
      <c r="Z322" s="55" t="n"/>
      <c r="AA322" s="55" t="n"/>
      <c r="AB322" s="55" t="n"/>
      <c r="AC322" s="55" t="n"/>
      <c r="AD322" s="55" t="n"/>
      <c r="AE322" s="55" t="n"/>
      <c r="AF322" s="55" t="n"/>
      <c r="AG322" s="55" t="n"/>
      <c r="AH322" s="55" t="n"/>
      <c r="AI322" s="55" t="n"/>
      <c r="AJ322" s="55" t="n"/>
      <c r="AK322" s="55" t="n"/>
      <c r="AL322" s="55" t="n"/>
      <c r="AM322" s="55" t="n"/>
      <c r="AN322" s="55" t="n"/>
      <c r="AO322" s="55" t="n"/>
      <c r="AP322" s="55" t="n"/>
      <c r="AQ322" s="55" t="n"/>
      <c r="AR322" s="55" t="n"/>
      <c r="AS322" s="55" t="n"/>
      <c r="AT322" s="55" t="n"/>
      <c r="AU322" s="55" t="n"/>
      <c r="AV322" s="55" t="n"/>
      <c r="AW322" s="55" t="n"/>
      <c r="AX322" s="55" t="n"/>
      <c r="AY322" s="55" t="n"/>
      <c r="AZ322" s="55" t="n"/>
      <c r="BA322" s="55" t="n"/>
      <c r="BB322" s="55" t="n"/>
      <c r="BC322" s="55" t="n"/>
    </row>
    <row r="323">
      <c r="A323" s="55" t="n"/>
      <c r="B323" s="483" t="n"/>
      <c r="C323" s="55" t="n"/>
      <c r="D323" s="55" t="n"/>
      <c r="E323" s="55" t="n"/>
      <c r="F323" s="55" t="n"/>
      <c r="G323" s="69" t="n"/>
      <c r="H323" s="69" t="n"/>
      <c r="I323" s="55" t="n"/>
      <c r="J323" s="55" t="n"/>
      <c r="K323" s="55" t="n"/>
      <c r="L323" s="55">
        <f>J323-K323</f>
        <v/>
      </c>
      <c r="M323" s="55" t="n"/>
      <c r="N323" s="55">
        <f>P323+Q323+R323+S323</f>
        <v/>
      </c>
      <c r="O323" s="57">
        <f>Q323+V323+Y323+AB323+AE323+AH323+AK323+AN323+AQ323+AT323+AW323+AZ323+BC323</f>
        <v/>
      </c>
      <c r="P323" s="58" t="n"/>
      <c r="Q323" s="59">
        <f>L323-S323-R323-P323</f>
        <v/>
      </c>
      <c r="R323" s="60" t="n"/>
      <c r="S323" s="61" t="n"/>
      <c r="T323" s="55" t="n"/>
      <c r="U323" s="55" t="n"/>
      <c r="V323" s="55" t="n"/>
      <c r="W323" s="55" t="n"/>
      <c r="X323" s="55" t="n"/>
      <c r="Y323" s="55" t="n"/>
      <c r="Z323" s="55" t="n"/>
      <c r="AA323" s="55" t="n"/>
      <c r="AB323" s="55" t="n"/>
      <c r="AC323" s="55" t="n"/>
      <c r="AD323" s="55" t="n"/>
      <c r="AE323" s="55" t="n"/>
      <c r="AF323" s="55" t="n"/>
      <c r="AG323" s="55" t="n"/>
      <c r="AH323" s="55" t="n"/>
      <c r="AI323" s="55" t="n"/>
      <c r="AJ323" s="55" t="n"/>
      <c r="AK323" s="55" t="n"/>
      <c r="AL323" s="55" t="n"/>
      <c r="AM323" s="55" t="n"/>
      <c r="AN323" s="55" t="n"/>
      <c r="AO323" s="55" t="n"/>
      <c r="AP323" s="55" t="n"/>
      <c r="AQ323" s="55" t="n"/>
      <c r="AR323" s="55" t="n"/>
      <c r="AS323" s="55" t="n"/>
      <c r="AT323" s="55" t="n"/>
      <c r="AU323" s="55" t="n"/>
      <c r="AV323" s="55" t="n"/>
      <c r="AW323" s="55" t="n"/>
      <c r="AX323" s="55" t="n"/>
      <c r="AY323" s="55" t="n"/>
      <c r="AZ323" s="55" t="n"/>
      <c r="BA323" s="55" t="n"/>
      <c r="BB323" s="55" t="n"/>
      <c r="BC323" s="55" t="n"/>
    </row>
    <row r="324">
      <c r="A324" s="55" t="n"/>
      <c r="B324" s="483" t="n"/>
      <c r="C324" s="55" t="n"/>
      <c r="D324" s="55" t="n"/>
      <c r="E324" s="55" t="n"/>
      <c r="F324" s="55" t="n"/>
      <c r="G324" s="69" t="n"/>
      <c r="H324" s="69" t="n"/>
      <c r="I324" s="55" t="n"/>
      <c r="J324" s="55" t="n"/>
      <c r="K324" s="55" t="n"/>
      <c r="L324" s="55">
        <f>J324-K324</f>
        <v/>
      </c>
      <c r="M324" s="55" t="n"/>
      <c r="N324" s="55">
        <f>P324+Q324+R324+S324</f>
        <v/>
      </c>
      <c r="O324" s="57">
        <f>Q324+V324+Y324+AB324+AE324+AH324+AK324+AN324+AQ324+AT324+AW324+AZ324+BC324</f>
        <v/>
      </c>
      <c r="P324" s="58" t="n"/>
      <c r="Q324" s="59">
        <f>L324-S324-R324-P324</f>
        <v/>
      </c>
      <c r="R324" s="60" t="n"/>
      <c r="S324" s="61" t="n"/>
      <c r="T324" s="55" t="n"/>
      <c r="U324" s="55" t="n"/>
      <c r="V324" s="55" t="n"/>
      <c r="W324" s="55" t="n"/>
      <c r="X324" s="55" t="n"/>
      <c r="Y324" s="55" t="n"/>
      <c r="Z324" s="55" t="n"/>
      <c r="AA324" s="55" t="n"/>
      <c r="AB324" s="55" t="n"/>
      <c r="AC324" s="55" t="n"/>
      <c r="AD324" s="55" t="n"/>
      <c r="AE324" s="55" t="n"/>
      <c r="AF324" s="55" t="n"/>
      <c r="AG324" s="55" t="n"/>
      <c r="AH324" s="55" t="n"/>
      <c r="AI324" s="55" t="n"/>
      <c r="AJ324" s="55" t="n"/>
      <c r="AK324" s="55" t="n"/>
      <c r="AL324" s="55" t="n"/>
      <c r="AM324" s="55" t="n"/>
      <c r="AN324" s="55" t="n"/>
      <c r="AO324" s="55" t="n"/>
      <c r="AP324" s="55" t="n"/>
      <c r="AQ324" s="55" t="n"/>
      <c r="AR324" s="55" t="n"/>
      <c r="AS324" s="55" t="n"/>
      <c r="AT324" s="55" t="n"/>
      <c r="AU324" s="55" t="n"/>
      <c r="AV324" s="55" t="n"/>
      <c r="AW324" s="55" t="n"/>
      <c r="AX324" s="55" t="n"/>
      <c r="AY324" s="55" t="n"/>
      <c r="AZ324" s="55" t="n"/>
      <c r="BA324" s="55" t="n"/>
      <c r="BB324" s="55" t="n"/>
      <c r="BC324" s="55" t="n"/>
    </row>
    <row r="325">
      <c r="A325" s="55" t="n"/>
      <c r="B325" s="483" t="n"/>
      <c r="C325" s="55" t="n"/>
      <c r="D325" s="55" t="n"/>
      <c r="E325" s="55" t="n"/>
      <c r="F325" s="55" t="n"/>
      <c r="G325" s="69" t="n"/>
      <c r="H325" s="69" t="n"/>
      <c r="I325" s="55" t="n"/>
      <c r="J325" s="55" t="n"/>
      <c r="K325" s="55" t="n"/>
      <c r="L325" s="55">
        <f>J325-K325</f>
        <v/>
      </c>
      <c r="M325" s="55" t="n"/>
      <c r="N325" s="55">
        <f>P325+Q325+R325+S325</f>
        <v/>
      </c>
      <c r="O325" s="57">
        <f>Q325+V325+Y325+AB325+AE325+AH325+AK325+AN325+AQ325+AT325+AW325+AZ325+BC325</f>
        <v/>
      </c>
      <c r="P325" s="58" t="n"/>
      <c r="Q325" s="59">
        <f>L325-S325-R325-P325</f>
        <v/>
      </c>
      <c r="R325" s="60" t="n"/>
      <c r="S325" s="61" t="n"/>
      <c r="T325" s="55" t="n"/>
      <c r="U325" s="55" t="n"/>
      <c r="V325" s="55" t="n"/>
      <c r="W325" s="55" t="n"/>
      <c r="X325" s="55" t="n"/>
      <c r="Y325" s="55" t="n"/>
      <c r="Z325" s="55" t="n"/>
      <c r="AA325" s="55" t="n"/>
      <c r="AB325" s="55" t="n"/>
      <c r="AC325" s="55" t="n"/>
      <c r="AD325" s="55" t="n"/>
      <c r="AE325" s="55" t="n"/>
      <c r="AF325" s="55" t="n"/>
      <c r="AG325" s="55" t="n"/>
      <c r="AH325" s="55" t="n"/>
      <c r="AI325" s="55" t="n"/>
      <c r="AJ325" s="55" t="n"/>
      <c r="AK325" s="55" t="n"/>
      <c r="AL325" s="55" t="n"/>
      <c r="AM325" s="55" t="n"/>
      <c r="AN325" s="55" t="n"/>
      <c r="AO325" s="55" t="n"/>
      <c r="AP325" s="55" t="n"/>
      <c r="AQ325" s="55" t="n"/>
      <c r="AR325" s="55" t="n"/>
      <c r="AS325" s="55" t="n"/>
      <c r="AT325" s="55" t="n"/>
      <c r="AU325" s="55" t="n"/>
      <c r="AV325" s="55" t="n"/>
      <c r="AW325" s="55" t="n"/>
      <c r="AX325" s="55" t="n"/>
      <c r="AY325" s="55" t="n"/>
      <c r="AZ325" s="55" t="n"/>
      <c r="BA325" s="55" t="n"/>
      <c r="BB325" s="55" t="n"/>
      <c r="BC325" s="55" t="n"/>
    </row>
    <row r="326">
      <c r="A326" s="55" t="n"/>
      <c r="B326" s="483" t="n"/>
      <c r="C326" s="55" t="n"/>
      <c r="D326" s="55" t="n"/>
      <c r="E326" s="55" t="n"/>
      <c r="F326" s="55" t="n"/>
      <c r="G326" s="69" t="n"/>
      <c r="H326" s="69" t="n"/>
      <c r="I326" s="55" t="n"/>
      <c r="J326" s="55" t="n"/>
      <c r="K326" s="55" t="n"/>
      <c r="L326" s="55">
        <f>J326-K326</f>
        <v/>
      </c>
      <c r="M326" s="55" t="n"/>
      <c r="N326" s="55">
        <f>P326+Q326+R326+S326</f>
        <v/>
      </c>
      <c r="O326" s="57">
        <f>Q326+V326+Y326+AB326+AE326+AH326+AK326+AN326+AQ326+AT326+AW326+AZ326+BC326</f>
        <v/>
      </c>
      <c r="P326" s="58" t="n"/>
      <c r="Q326" s="59">
        <f>L326-S326-R326-P326</f>
        <v/>
      </c>
      <c r="R326" s="60" t="n"/>
      <c r="S326" s="61" t="n"/>
      <c r="T326" s="55" t="n"/>
      <c r="U326" s="55" t="n"/>
      <c r="V326" s="55" t="n"/>
      <c r="W326" s="55" t="n"/>
      <c r="X326" s="55" t="n"/>
      <c r="Y326" s="55" t="n"/>
      <c r="Z326" s="55" t="n"/>
      <c r="AA326" s="55" t="n"/>
      <c r="AB326" s="55" t="n"/>
      <c r="AC326" s="55" t="n"/>
      <c r="AD326" s="55" t="n"/>
      <c r="AE326" s="55" t="n"/>
      <c r="AF326" s="55" t="n"/>
      <c r="AG326" s="55" t="n"/>
      <c r="AH326" s="55" t="n"/>
      <c r="AI326" s="55" t="n"/>
      <c r="AJ326" s="55" t="n"/>
      <c r="AK326" s="55" t="n"/>
      <c r="AL326" s="55" t="n"/>
      <c r="AM326" s="55" t="n"/>
      <c r="AN326" s="55" t="n"/>
      <c r="AO326" s="55" t="n"/>
      <c r="AP326" s="55" t="n"/>
      <c r="AQ326" s="55" t="n"/>
      <c r="AR326" s="55" t="n"/>
      <c r="AS326" s="55" t="n"/>
      <c r="AT326" s="55" t="n"/>
      <c r="AU326" s="55" t="n"/>
      <c r="AV326" s="55" t="n"/>
      <c r="AW326" s="55" t="n"/>
      <c r="AX326" s="55" t="n"/>
      <c r="AY326" s="55" t="n"/>
      <c r="AZ326" s="55" t="n"/>
      <c r="BA326" s="55" t="n"/>
      <c r="BB326" s="55" t="n"/>
      <c r="BC326" s="55" t="n"/>
    </row>
    <row r="327">
      <c r="A327" s="55" t="n"/>
      <c r="B327" s="483" t="n"/>
      <c r="C327" s="55" t="n"/>
      <c r="D327" s="55" t="n"/>
      <c r="E327" s="55" t="n"/>
      <c r="F327" s="55" t="n"/>
      <c r="G327" s="69" t="n"/>
      <c r="H327" s="69" t="n"/>
      <c r="I327" s="55" t="n"/>
      <c r="J327" s="55" t="n"/>
      <c r="K327" s="55" t="n"/>
      <c r="L327" s="55">
        <f>J327-K327</f>
        <v/>
      </c>
      <c r="M327" s="55" t="n"/>
      <c r="N327" s="55">
        <f>P327+Q327+R327+S327</f>
        <v/>
      </c>
      <c r="O327" s="57">
        <f>Q327+V327+Y327+AB327+AE327+AH327+AK327+AN327+AQ327+AT327+AW327+AZ327+BC327</f>
        <v/>
      </c>
      <c r="P327" s="58" t="n"/>
      <c r="Q327" s="59">
        <f>L327-S327-R327-P327</f>
        <v/>
      </c>
      <c r="R327" s="60" t="n"/>
      <c r="S327" s="61" t="n"/>
      <c r="T327" s="55" t="n"/>
      <c r="U327" s="55" t="n"/>
      <c r="V327" s="55" t="n"/>
      <c r="W327" s="55" t="n"/>
      <c r="X327" s="55" t="n"/>
      <c r="Y327" s="55" t="n"/>
      <c r="Z327" s="55" t="n"/>
      <c r="AA327" s="55" t="n"/>
      <c r="AB327" s="55" t="n"/>
      <c r="AC327" s="55" t="n"/>
      <c r="AD327" s="55" t="n"/>
      <c r="AE327" s="55" t="n"/>
      <c r="AF327" s="55" t="n"/>
      <c r="AG327" s="55" t="n"/>
      <c r="AH327" s="55" t="n"/>
      <c r="AI327" s="55" t="n"/>
      <c r="AJ327" s="55" t="n"/>
      <c r="AK327" s="55" t="n"/>
      <c r="AL327" s="55" t="n"/>
      <c r="AM327" s="55" t="n"/>
      <c r="AN327" s="55" t="n"/>
      <c r="AO327" s="55" t="n"/>
      <c r="AP327" s="55" t="n"/>
      <c r="AQ327" s="55" t="n"/>
      <c r="AR327" s="55" t="n"/>
      <c r="AS327" s="55" t="n"/>
      <c r="AT327" s="55" t="n"/>
      <c r="AU327" s="55" t="n"/>
      <c r="AV327" s="55" t="n"/>
      <c r="AW327" s="55" t="n"/>
      <c r="AX327" s="55" t="n"/>
      <c r="AY327" s="55" t="n"/>
      <c r="AZ327" s="55" t="n"/>
      <c r="BA327" s="55" t="n"/>
      <c r="BB327" s="55" t="n"/>
      <c r="BC327" s="55" t="n"/>
    </row>
    <row r="328">
      <c r="A328" s="55" t="n"/>
      <c r="B328" s="483" t="n"/>
      <c r="C328" s="55" t="n"/>
      <c r="D328" s="55" t="n"/>
      <c r="E328" s="55" t="n"/>
      <c r="F328" s="55" t="n"/>
      <c r="G328" s="69" t="n"/>
      <c r="H328" s="69" t="n"/>
      <c r="I328" s="55" t="n"/>
      <c r="J328" s="55" t="n"/>
      <c r="K328" s="55" t="n"/>
      <c r="L328" s="55">
        <f>J328-K328</f>
        <v/>
      </c>
      <c r="M328" s="55" t="n"/>
      <c r="N328" s="55">
        <f>P328+Q328+R328+S328</f>
        <v/>
      </c>
      <c r="O328" s="57">
        <f>Q328+V328+Y328+AB328+AE328+AH328+AK328+AN328+AQ328+AT328+AW328+AZ328+BC328</f>
        <v/>
      </c>
      <c r="P328" s="58" t="n"/>
      <c r="Q328" s="59">
        <f>L328-S328-R328-P328</f>
        <v/>
      </c>
      <c r="R328" s="60" t="n"/>
      <c r="S328" s="61" t="n"/>
      <c r="T328" s="55" t="n"/>
      <c r="U328" s="55" t="n"/>
      <c r="V328" s="55" t="n"/>
      <c r="W328" s="55" t="n"/>
      <c r="X328" s="55" t="n"/>
      <c r="Y328" s="55" t="n"/>
      <c r="Z328" s="55" t="n"/>
      <c r="AA328" s="55" t="n"/>
      <c r="AB328" s="55" t="n"/>
      <c r="AC328" s="55" t="n"/>
      <c r="AD328" s="55" t="n"/>
      <c r="AE328" s="55" t="n"/>
      <c r="AF328" s="55" t="n"/>
      <c r="AG328" s="55" t="n"/>
      <c r="AH328" s="55" t="n"/>
      <c r="AI328" s="55" t="n"/>
      <c r="AJ328" s="55" t="n"/>
      <c r="AK328" s="55" t="n"/>
      <c r="AL328" s="55" t="n"/>
      <c r="AM328" s="55" t="n"/>
      <c r="AN328" s="55" t="n"/>
      <c r="AO328" s="55" t="n"/>
      <c r="AP328" s="55" t="n"/>
      <c r="AQ328" s="55" t="n"/>
      <c r="AR328" s="55" t="n"/>
      <c r="AS328" s="55" t="n"/>
      <c r="AT328" s="55" t="n"/>
      <c r="AU328" s="55" t="n"/>
      <c r="AV328" s="55" t="n"/>
      <c r="AW328" s="55" t="n"/>
      <c r="AX328" s="55" t="n"/>
      <c r="AY328" s="55" t="n"/>
      <c r="AZ328" s="55" t="n"/>
      <c r="BA328" s="55" t="n"/>
      <c r="BB328" s="55" t="n"/>
      <c r="BC328" s="55" t="n"/>
    </row>
    <row r="329">
      <c r="A329" s="55" t="n"/>
      <c r="B329" s="483" t="n"/>
      <c r="C329" s="55" t="n"/>
      <c r="D329" s="55" t="n"/>
      <c r="E329" s="55" t="n"/>
      <c r="F329" s="55" t="n"/>
      <c r="G329" s="69" t="n"/>
      <c r="H329" s="69" t="n"/>
      <c r="I329" s="55" t="n"/>
      <c r="J329" s="55" t="n"/>
      <c r="K329" s="55" t="n"/>
      <c r="L329" s="55">
        <f>J329-K329</f>
        <v/>
      </c>
      <c r="M329" s="55" t="n"/>
      <c r="N329" s="55">
        <f>P329+Q329+R329+S329</f>
        <v/>
      </c>
      <c r="O329" s="57">
        <f>Q329+V329+Y329+AB329+AE329+AH329+AK329+AN329+AQ329+AT329+AW329+AZ329+BC329</f>
        <v/>
      </c>
      <c r="P329" s="58" t="n"/>
      <c r="Q329" s="59">
        <f>L329-S329-R329-P329</f>
        <v/>
      </c>
      <c r="R329" s="60" t="n"/>
      <c r="S329" s="61" t="n"/>
      <c r="T329" s="55" t="n"/>
      <c r="U329" s="55" t="n"/>
      <c r="V329" s="55" t="n"/>
      <c r="W329" s="55" t="n"/>
      <c r="X329" s="55" t="n"/>
      <c r="Y329" s="55" t="n"/>
      <c r="Z329" s="55" t="n"/>
      <c r="AA329" s="55" t="n"/>
      <c r="AB329" s="55" t="n"/>
      <c r="AC329" s="55" t="n"/>
      <c r="AD329" s="55" t="n"/>
      <c r="AE329" s="55" t="n"/>
      <c r="AF329" s="55" t="n"/>
      <c r="AG329" s="55" t="n"/>
      <c r="AH329" s="55" t="n"/>
      <c r="AI329" s="55" t="n"/>
      <c r="AJ329" s="55" t="n"/>
      <c r="AK329" s="55" t="n"/>
      <c r="AL329" s="55" t="n"/>
      <c r="AM329" s="55" t="n"/>
      <c r="AN329" s="55" t="n"/>
      <c r="AO329" s="55" t="n"/>
      <c r="AP329" s="55" t="n"/>
      <c r="AQ329" s="55" t="n"/>
      <c r="AR329" s="55" t="n"/>
      <c r="AS329" s="55" t="n"/>
      <c r="AT329" s="55" t="n"/>
      <c r="AU329" s="55" t="n"/>
      <c r="AV329" s="55" t="n"/>
      <c r="AW329" s="55" t="n"/>
      <c r="AX329" s="55" t="n"/>
      <c r="AY329" s="55" t="n"/>
      <c r="AZ329" s="55" t="n"/>
      <c r="BA329" s="55" t="n"/>
      <c r="BB329" s="55" t="n"/>
      <c r="BC329" s="55" t="n"/>
    </row>
    <row r="330">
      <c r="A330" s="55" t="n"/>
      <c r="B330" s="483" t="n"/>
      <c r="C330" s="55" t="n"/>
      <c r="D330" s="55" t="n"/>
      <c r="E330" s="55" t="n"/>
      <c r="F330" s="55" t="n"/>
      <c r="G330" s="69" t="n"/>
      <c r="H330" s="69" t="n"/>
      <c r="I330" s="55" t="n"/>
      <c r="J330" s="55" t="n"/>
      <c r="K330" s="55" t="n"/>
      <c r="L330" s="55">
        <f>J330-K330</f>
        <v/>
      </c>
      <c r="M330" s="55" t="n"/>
      <c r="N330" s="55">
        <f>P330+Q330+R330+S330</f>
        <v/>
      </c>
      <c r="O330" s="57">
        <f>Q330+V330+Y330+AB330+AE330+AH330+AK330+AN330+AQ330+AT330+AW330+AZ330+BC330</f>
        <v/>
      </c>
      <c r="P330" s="58" t="n"/>
      <c r="Q330" s="59">
        <f>L330-S330-R330-P330</f>
        <v/>
      </c>
      <c r="R330" s="60" t="n"/>
      <c r="S330" s="61" t="n"/>
      <c r="T330" s="55" t="n"/>
      <c r="U330" s="55" t="n"/>
      <c r="V330" s="55" t="n"/>
      <c r="W330" s="55" t="n"/>
      <c r="X330" s="55" t="n"/>
      <c r="Y330" s="55" t="n"/>
      <c r="Z330" s="55" t="n"/>
      <c r="AA330" s="55" t="n"/>
      <c r="AB330" s="55" t="n"/>
      <c r="AC330" s="55" t="n"/>
      <c r="AD330" s="55" t="n"/>
      <c r="AE330" s="55" t="n"/>
      <c r="AF330" s="55" t="n"/>
      <c r="AG330" s="55" t="n"/>
      <c r="AH330" s="55" t="n"/>
      <c r="AI330" s="55" t="n"/>
      <c r="AJ330" s="55" t="n"/>
      <c r="AK330" s="55" t="n"/>
      <c r="AL330" s="55" t="n"/>
      <c r="AM330" s="55" t="n"/>
      <c r="AN330" s="55" t="n"/>
      <c r="AO330" s="55" t="n"/>
      <c r="AP330" s="55" t="n"/>
      <c r="AQ330" s="55" t="n"/>
      <c r="AR330" s="55" t="n"/>
      <c r="AS330" s="55" t="n"/>
      <c r="AT330" s="55" t="n"/>
      <c r="AU330" s="55" t="n"/>
      <c r="AV330" s="55" t="n"/>
      <c r="AW330" s="55" t="n"/>
      <c r="AX330" s="55" t="n"/>
      <c r="AY330" s="55" t="n"/>
      <c r="AZ330" s="55" t="n"/>
      <c r="BA330" s="55" t="n"/>
      <c r="BB330" s="55" t="n"/>
      <c r="BC330" s="55" t="n"/>
    </row>
    <row r="331">
      <c r="A331" s="55" t="n"/>
      <c r="B331" s="483" t="n"/>
      <c r="C331" s="55" t="n"/>
      <c r="D331" s="55" t="n"/>
      <c r="E331" s="55" t="n"/>
      <c r="F331" s="55" t="n"/>
      <c r="G331" s="69" t="n"/>
      <c r="H331" s="69" t="n"/>
      <c r="I331" s="55" t="n"/>
      <c r="J331" s="55" t="n"/>
      <c r="K331" s="55" t="n"/>
      <c r="L331" s="55">
        <f>J331-K331</f>
        <v/>
      </c>
      <c r="M331" s="55" t="n"/>
      <c r="N331" s="55">
        <f>P331+Q331+R331+S331</f>
        <v/>
      </c>
      <c r="O331" s="57">
        <f>Q331+V331+Y331+AB331+AE331+AH331+AK331+AN331+AQ331+AT331+AW331+AZ331+BC331</f>
        <v/>
      </c>
      <c r="P331" s="58" t="n"/>
      <c r="Q331" s="59">
        <f>L331-S331-R331-P331</f>
        <v/>
      </c>
      <c r="R331" s="60" t="n"/>
      <c r="S331" s="61" t="n"/>
      <c r="T331" s="55" t="n"/>
      <c r="U331" s="55" t="n"/>
      <c r="V331" s="55" t="n"/>
      <c r="W331" s="55" t="n"/>
      <c r="X331" s="55" t="n"/>
      <c r="Y331" s="55" t="n"/>
      <c r="Z331" s="55" t="n"/>
      <c r="AA331" s="55" t="n"/>
      <c r="AB331" s="55" t="n"/>
      <c r="AC331" s="55" t="n"/>
      <c r="AD331" s="55" t="n"/>
      <c r="AE331" s="55" t="n"/>
      <c r="AF331" s="55" t="n"/>
      <c r="AG331" s="55" t="n"/>
      <c r="AH331" s="55" t="n"/>
      <c r="AI331" s="55" t="n"/>
      <c r="AJ331" s="55" t="n"/>
      <c r="AK331" s="55" t="n"/>
      <c r="AL331" s="55" t="n"/>
      <c r="AM331" s="55" t="n"/>
      <c r="AN331" s="55" t="n"/>
      <c r="AO331" s="55" t="n"/>
      <c r="AP331" s="55" t="n"/>
      <c r="AQ331" s="55" t="n"/>
      <c r="AR331" s="55" t="n"/>
      <c r="AS331" s="55" t="n"/>
      <c r="AT331" s="55" t="n"/>
      <c r="AU331" s="55" t="n"/>
      <c r="AV331" s="55" t="n"/>
      <c r="AW331" s="55" t="n"/>
      <c r="AX331" s="55" t="n"/>
      <c r="AY331" s="55" t="n"/>
      <c r="AZ331" s="55" t="n"/>
      <c r="BA331" s="55" t="n"/>
      <c r="BB331" s="55" t="n"/>
      <c r="BC331" s="55" t="n"/>
    </row>
    <row r="332">
      <c r="A332" s="55" t="n"/>
      <c r="B332" s="483" t="n"/>
      <c r="C332" s="55" t="n"/>
      <c r="D332" s="55" t="n"/>
      <c r="E332" s="55" t="n"/>
      <c r="F332" s="55" t="n"/>
      <c r="G332" s="69" t="n"/>
      <c r="H332" s="69" t="n"/>
      <c r="I332" s="55" t="n"/>
      <c r="J332" s="55" t="n"/>
      <c r="K332" s="55" t="n"/>
      <c r="L332" s="55">
        <f>J332-K332</f>
        <v/>
      </c>
      <c r="M332" s="55" t="n"/>
      <c r="N332" s="55">
        <f>P332+Q332+R332+S332</f>
        <v/>
      </c>
      <c r="O332" s="57">
        <f>Q332+V332+Y332+AB332+AE332+AH332+AK332+AN332+AQ332+AT332+AW332+AZ332+BC332</f>
        <v/>
      </c>
      <c r="P332" s="58" t="n"/>
      <c r="Q332" s="59">
        <f>L332-S332-R332-P332</f>
        <v/>
      </c>
      <c r="R332" s="60" t="n"/>
      <c r="S332" s="61" t="n"/>
      <c r="T332" s="55" t="n"/>
      <c r="U332" s="55" t="n"/>
      <c r="V332" s="55" t="n"/>
      <c r="W332" s="55" t="n"/>
      <c r="X332" s="55" t="n"/>
      <c r="Y332" s="55" t="n"/>
      <c r="Z332" s="55" t="n"/>
      <c r="AA332" s="55" t="n"/>
      <c r="AB332" s="55" t="n"/>
      <c r="AC332" s="55" t="n"/>
      <c r="AD332" s="55" t="n"/>
      <c r="AE332" s="55" t="n"/>
      <c r="AF332" s="55" t="n"/>
      <c r="AG332" s="55" t="n"/>
      <c r="AH332" s="55" t="n"/>
      <c r="AI332" s="55" t="n"/>
      <c r="AJ332" s="55" t="n"/>
      <c r="AK332" s="55" t="n"/>
      <c r="AL332" s="55" t="n"/>
      <c r="AM332" s="55" t="n"/>
      <c r="AN332" s="55" t="n"/>
      <c r="AO332" s="55" t="n"/>
      <c r="AP332" s="55" t="n"/>
      <c r="AQ332" s="55" t="n"/>
      <c r="AR332" s="55" t="n"/>
      <c r="AS332" s="55" t="n"/>
      <c r="AT332" s="55" t="n"/>
      <c r="AU332" s="55" t="n"/>
      <c r="AV332" s="55" t="n"/>
      <c r="AW332" s="55" t="n"/>
      <c r="AX332" s="55" t="n"/>
      <c r="AY332" s="55" t="n"/>
      <c r="AZ332" s="55" t="n"/>
      <c r="BA332" s="55" t="n"/>
      <c r="BB332" s="55" t="n"/>
      <c r="BC332" s="55" t="n"/>
    </row>
    <row r="333">
      <c r="A333" s="55" t="n"/>
      <c r="B333" s="483" t="n"/>
      <c r="C333" s="55" t="n"/>
      <c r="D333" s="55" t="n"/>
      <c r="E333" s="55" t="n"/>
      <c r="F333" s="55" t="n"/>
      <c r="G333" s="69" t="n"/>
      <c r="H333" s="69" t="n"/>
      <c r="I333" s="55" t="n"/>
      <c r="J333" s="55" t="n"/>
      <c r="K333" s="55" t="n"/>
      <c r="L333" s="55">
        <f>J333-K333</f>
        <v/>
      </c>
      <c r="M333" s="55" t="n"/>
      <c r="N333" s="55">
        <f>P333+Q333+R333+S333</f>
        <v/>
      </c>
      <c r="O333" s="57">
        <f>Q333+V333+Y333+AB333+AE333+AH333+AK333+AN333+AQ333+AT333+AW333+AZ333+BC333</f>
        <v/>
      </c>
      <c r="P333" s="58" t="n"/>
      <c r="Q333" s="59">
        <f>L333-S333-R333-P333</f>
        <v/>
      </c>
      <c r="R333" s="60" t="n"/>
      <c r="S333" s="61" t="n"/>
      <c r="T333" s="55" t="n"/>
      <c r="U333" s="55" t="n"/>
      <c r="V333" s="55" t="n"/>
      <c r="W333" s="55" t="n"/>
      <c r="X333" s="55" t="n"/>
      <c r="Y333" s="55" t="n"/>
      <c r="Z333" s="55" t="n"/>
      <c r="AA333" s="55" t="n"/>
      <c r="AB333" s="55" t="n"/>
      <c r="AC333" s="55" t="n"/>
      <c r="AD333" s="55" t="n"/>
      <c r="AE333" s="55" t="n"/>
      <c r="AF333" s="55" t="n"/>
      <c r="AG333" s="55" t="n"/>
      <c r="AH333" s="55" t="n"/>
      <c r="AI333" s="55" t="n"/>
      <c r="AJ333" s="55" t="n"/>
      <c r="AK333" s="55" t="n"/>
      <c r="AL333" s="55" t="n"/>
      <c r="AM333" s="55" t="n"/>
      <c r="AN333" s="55" t="n"/>
      <c r="AO333" s="55" t="n"/>
      <c r="AP333" s="55" t="n"/>
      <c r="AQ333" s="55" t="n"/>
      <c r="AR333" s="55" t="n"/>
      <c r="AS333" s="55" t="n"/>
      <c r="AT333" s="55" t="n"/>
      <c r="AU333" s="55" t="n"/>
      <c r="AV333" s="55" t="n"/>
      <c r="AW333" s="55" t="n"/>
      <c r="AX333" s="55" t="n"/>
      <c r="AY333" s="55" t="n"/>
      <c r="AZ333" s="55" t="n"/>
      <c r="BA333" s="55" t="n"/>
      <c r="BB333" s="55" t="n"/>
      <c r="BC333" s="55" t="n"/>
    </row>
    <row r="334">
      <c r="A334" s="55" t="n"/>
      <c r="B334" s="483" t="n"/>
      <c r="C334" s="55" t="n"/>
      <c r="D334" s="55" t="n"/>
      <c r="E334" s="55" t="n"/>
      <c r="F334" s="55" t="n"/>
      <c r="G334" s="69" t="n"/>
      <c r="H334" s="69" t="n"/>
      <c r="I334" s="55" t="n"/>
      <c r="J334" s="55" t="n"/>
      <c r="K334" s="55" t="n"/>
      <c r="L334" s="55">
        <f>J334-K334</f>
        <v/>
      </c>
      <c r="M334" s="55" t="n"/>
      <c r="N334" s="55">
        <f>P334+Q334+R334+S334</f>
        <v/>
      </c>
      <c r="O334" s="57">
        <f>Q334+V334+Y334+AB334+AE334+AH334+AK334+AN334+AQ334+AT334+AW334+AZ334+BC334</f>
        <v/>
      </c>
      <c r="P334" s="58" t="n"/>
      <c r="Q334" s="59">
        <f>L334-S334-R334-P334</f>
        <v/>
      </c>
      <c r="R334" s="60" t="n"/>
      <c r="S334" s="61" t="n"/>
      <c r="T334" s="55" t="n"/>
      <c r="U334" s="55" t="n"/>
      <c r="V334" s="55" t="n"/>
      <c r="W334" s="55" t="n"/>
      <c r="X334" s="55" t="n"/>
      <c r="Y334" s="55" t="n"/>
      <c r="Z334" s="55" t="n"/>
      <c r="AA334" s="55" t="n"/>
      <c r="AB334" s="55" t="n"/>
      <c r="AC334" s="55" t="n"/>
      <c r="AD334" s="55" t="n"/>
      <c r="AE334" s="55" t="n"/>
      <c r="AF334" s="55" t="n"/>
      <c r="AG334" s="55" t="n"/>
      <c r="AH334" s="55" t="n"/>
      <c r="AI334" s="55" t="n"/>
      <c r="AJ334" s="55" t="n"/>
      <c r="AK334" s="55" t="n"/>
      <c r="AL334" s="55" t="n"/>
      <c r="AM334" s="55" t="n"/>
      <c r="AN334" s="55" t="n"/>
      <c r="AO334" s="55" t="n"/>
      <c r="AP334" s="55" t="n"/>
      <c r="AQ334" s="55" t="n"/>
      <c r="AR334" s="55" t="n"/>
      <c r="AS334" s="55" t="n"/>
      <c r="AT334" s="55" t="n"/>
      <c r="AU334" s="55" t="n"/>
      <c r="AV334" s="55" t="n"/>
      <c r="AW334" s="55" t="n"/>
      <c r="AX334" s="55" t="n"/>
      <c r="AY334" s="55" t="n"/>
      <c r="AZ334" s="55" t="n"/>
      <c r="BA334" s="55" t="n"/>
      <c r="BB334" s="55" t="n"/>
      <c r="BC334" s="55" t="n"/>
    </row>
    <row r="335">
      <c r="A335" s="55" t="n"/>
      <c r="B335" s="483" t="n"/>
      <c r="C335" s="55" t="n"/>
      <c r="D335" s="55" t="n"/>
      <c r="E335" s="55" t="n"/>
      <c r="F335" s="55" t="n"/>
      <c r="G335" s="69" t="n"/>
      <c r="H335" s="69" t="n"/>
      <c r="I335" s="55" t="n"/>
      <c r="J335" s="55" t="n"/>
      <c r="K335" s="55" t="n"/>
      <c r="L335" s="55">
        <f>J335-K335</f>
        <v/>
      </c>
      <c r="M335" s="55" t="n"/>
      <c r="N335" s="55">
        <f>P335+Q335+R335+S335</f>
        <v/>
      </c>
      <c r="O335" s="57">
        <f>Q335+V335+Y335+AB335+AE335+AH335+AK335+AN335+AQ335+AT335+AW335+AZ335+BC335</f>
        <v/>
      </c>
      <c r="P335" s="58" t="n"/>
      <c r="Q335" s="59">
        <f>L335-S335-R335-P335</f>
        <v/>
      </c>
      <c r="R335" s="60" t="n"/>
      <c r="S335" s="61" t="n"/>
      <c r="T335" s="55" t="n"/>
      <c r="U335" s="55" t="n"/>
      <c r="V335" s="55" t="n"/>
      <c r="W335" s="55" t="n"/>
      <c r="X335" s="55" t="n"/>
      <c r="Y335" s="55" t="n"/>
      <c r="Z335" s="55" t="n"/>
      <c r="AA335" s="55" t="n"/>
      <c r="AB335" s="55" t="n"/>
      <c r="AC335" s="55" t="n"/>
      <c r="AD335" s="55" t="n"/>
      <c r="AE335" s="55" t="n"/>
      <c r="AF335" s="55" t="n"/>
      <c r="AG335" s="55" t="n"/>
      <c r="AH335" s="55" t="n"/>
      <c r="AI335" s="55" t="n"/>
      <c r="AJ335" s="55" t="n"/>
      <c r="AK335" s="55" t="n"/>
      <c r="AL335" s="55" t="n"/>
      <c r="AM335" s="55" t="n"/>
      <c r="AN335" s="55" t="n"/>
      <c r="AO335" s="55" t="n"/>
      <c r="AP335" s="55" t="n"/>
      <c r="AQ335" s="55" t="n"/>
      <c r="AR335" s="55" t="n"/>
      <c r="AS335" s="55" t="n"/>
      <c r="AT335" s="55" t="n"/>
      <c r="AU335" s="55" t="n"/>
      <c r="AV335" s="55" t="n"/>
      <c r="AW335" s="55" t="n"/>
      <c r="AX335" s="55" t="n"/>
      <c r="AY335" s="55" t="n"/>
      <c r="AZ335" s="55" t="n"/>
      <c r="BA335" s="55" t="n"/>
      <c r="BB335" s="55" t="n"/>
      <c r="BC335" s="55" t="n"/>
    </row>
    <row r="336">
      <c r="A336" s="55" t="n"/>
      <c r="B336" s="483" t="n"/>
      <c r="C336" s="55" t="n"/>
      <c r="D336" s="55" t="n"/>
      <c r="E336" s="55" t="n"/>
      <c r="F336" s="55" t="n"/>
      <c r="G336" s="69" t="n"/>
      <c r="H336" s="69" t="n"/>
      <c r="I336" s="55" t="n"/>
      <c r="J336" s="55" t="n"/>
      <c r="K336" s="55" t="n"/>
      <c r="L336" s="55">
        <f>J336-K336</f>
        <v/>
      </c>
      <c r="M336" s="55" t="n"/>
      <c r="N336" s="55">
        <f>P336+Q336+R336+S336</f>
        <v/>
      </c>
      <c r="O336" s="57">
        <f>Q336+V336+Y336+AB336+AE336+AH336+AK336+AN336+AQ336+AT336+AW336+AZ336+BC336</f>
        <v/>
      </c>
      <c r="P336" s="58" t="n"/>
      <c r="Q336" s="59">
        <f>L336-S336-R336-P336</f>
        <v/>
      </c>
      <c r="R336" s="60" t="n"/>
      <c r="S336" s="61" t="n"/>
      <c r="T336" s="55" t="n"/>
      <c r="U336" s="55" t="n"/>
      <c r="V336" s="55" t="n"/>
      <c r="W336" s="55" t="n"/>
      <c r="X336" s="55" t="n"/>
      <c r="Y336" s="55" t="n"/>
      <c r="Z336" s="55" t="n"/>
      <c r="AA336" s="55" t="n"/>
      <c r="AB336" s="55" t="n"/>
      <c r="AC336" s="55" t="n"/>
      <c r="AD336" s="55" t="n"/>
      <c r="AE336" s="55" t="n"/>
      <c r="AF336" s="55" t="n"/>
      <c r="AG336" s="55" t="n"/>
      <c r="AH336" s="55" t="n"/>
      <c r="AI336" s="55" t="n"/>
      <c r="AJ336" s="55" t="n"/>
      <c r="AK336" s="55" t="n"/>
      <c r="AL336" s="55" t="n"/>
      <c r="AM336" s="55" t="n"/>
      <c r="AN336" s="55" t="n"/>
      <c r="AO336" s="55" t="n"/>
      <c r="AP336" s="55" t="n"/>
      <c r="AQ336" s="55" t="n"/>
      <c r="AR336" s="55" t="n"/>
      <c r="AS336" s="55" t="n"/>
      <c r="AT336" s="55" t="n"/>
      <c r="AU336" s="55" t="n"/>
      <c r="AV336" s="55" t="n"/>
      <c r="AW336" s="55" t="n"/>
      <c r="AX336" s="55" t="n"/>
      <c r="AY336" s="55" t="n"/>
      <c r="AZ336" s="55" t="n"/>
      <c r="BA336" s="55" t="n"/>
      <c r="BB336" s="55" t="n"/>
      <c r="BC336" s="55" t="n"/>
    </row>
    <row r="337">
      <c r="A337" s="55" t="n"/>
      <c r="B337" s="483" t="n"/>
      <c r="C337" s="55" t="n"/>
      <c r="D337" s="55" t="n"/>
      <c r="E337" s="55" t="n"/>
      <c r="F337" s="55" t="n"/>
      <c r="G337" s="69" t="n"/>
      <c r="H337" s="69" t="n"/>
      <c r="I337" s="55" t="n"/>
      <c r="J337" s="55" t="n"/>
      <c r="K337" s="55" t="n"/>
      <c r="L337" s="55">
        <f>J337-K337</f>
        <v/>
      </c>
      <c r="M337" s="55" t="n"/>
      <c r="N337" s="55">
        <f>P337+Q337+R337+S337</f>
        <v/>
      </c>
      <c r="O337" s="57">
        <f>Q337+V337+Y337+AB337+AE337+AH337+AK337+AN337+AQ337+AT337+AW337+AZ337+BC337</f>
        <v/>
      </c>
      <c r="P337" s="58" t="n"/>
      <c r="Q337" s="59">
        <f>L337-S337-R337-P337</f>
        <v/>
      </c>
      <c r="R337" s="60" t="n"/>
      <c r="S337" s="61" t="n"/>
      <c r="T337" s="55" t="n"/>
      <c r="U337" s="55" t="n"/>
      <c r="V337" s="55" t="n"/>
      <c r="W337" s="55" t="n"/>
      <c r="X337" s="55" t="n"/>
      <c r="Y337" s="55" t="n"/>
      <c r="Z337" s="55" t="n"/>
      <c r="AA337" s="55" t="n"/>
      <c r="AB337" s="55" t="n"/>
      <c r="AC337" s="55" t="n"/>
      <c r="AD337" s="55" t="n"/>
      <c r="AE337" s="55" t="n"/>
      <c r="AF337" s="55" t="n"/>
      <c r="AG337" s="55" t="n"/>
      <c r="AH337" s="55" t="n"/>
      <c r="AI337" s="55" t="n"/>
      <c r="AJ337" s="55" t="n"/>
      <c r="AK337" s="55" t="n"/>
      <c r="AL337" s="55" t="n"/>
      <c r="AM337" s="55" t="n"/>
      <c r="AN337" s="55" t="n"/>
      <c r="AO337" s="55" t="n"/>
      <c r="AP337" s="55" t="n"/>
      <c r="AQ337" s="55" t="n"/>
      <c r="AR337" s="55" t="n"/>
      <c r="AS337" s="55" t="n"/>
      <c r="AT337" s="55" t="n"/>
      <c r="AU337" s="55" t="n"/>
      <c r="AV337" s="55" t="n"/>
      <c r="AW337" s="55" t="n"/>
      <c r="AX337" s="55" t="n"/>
      <c r="AY337" s="55" t="n"/>
      <c r="AZ337" s="55" t="n"/>
      <c r="BA337" s="55" t="n"/>
      <c r="BB337" s="55" t="n"/>
      <c r="BC337" s="55" t="n"/>
    </row>
    <row r="338">
      <c r="A338" s="55" t="n"/>
      <c r="B338" s="483" t="n"/>
      <c r="C338" s="55" t="n"/>
      <c r="D338" s="55" t="n"/>
      <c r="E338" s="55" t="n"/>
      <c r="F338" s="55" t="n"/>
      <c r="G338" s="69" t="n"/>
      <c r="H338" s="69" t="n"/>
      <c r="I338" s="55" t="n"/>
      <c r="J338" s="55" t="n"/>
      <c r="K338" s="55" t="n"/>
      <c r="L338" s="55">
        <f>J338-K338</f>
        <v/>
      </c>
      <c r="M338" s="55" t="n"/>
      <c r="N338" s="55">
        <f>P338+Q338+R338+S338</f>
        <v/>
      </c>
      <c r="O338" s="57">
        <f>Q338+V338+Y338+AB338+AE338+AH338+AK338+AN338+AQ338+AT338+AW338+AZ338+BC338</f>
        <v/>
      </c>
      <c r="P338" s="58" t="n"/>
      <c r="Q338" s="59">
        <f>L338-S338-R338-P338</f>
        <v/>
      </c>
      <c r="R338" s="60" t="n"/>
      <c r="S338" s="61" t="n"/>
      <c r="T338" s="55" t="n"/>
      <c r="U338" s="55" t="n"/>
      <c r="V338" s="55" t="n"/>
      <c r="W338" s="55" t="n"/>
      <c r="X338" s="55" t="n"/>
      <c r="Y338" s="55" t="n"/>
      <c r="Z338" s="55" t="n"/>
      <c r="AA338" s="55" t="n"/>
      <c r="AB338" s="55" t="n"/>
      <c r="AC338" s="55" t="n"/>
      <c r="AD338" s="55" t="n"/>
      <c r="AE338" s="55" t="n"/>
      <c r="AF338" s="55" t="n"/>
      <c r="AG338" s="55" t="n"/>
      <c r="AH338" s="55" t="n"/>
      <c r="AI338" s="55" t="n"/>
      <c r="AJ338" s="55" t="n"/>
      <c r="AK338" s="55" t="n"/>
      <c r="AL338" s="55" t="n"/>
      <c r="AM338" s="55" t="n"/>
      <c r="AN338" s="55" t="n"/>
      <c r="AO338" s="55" t="n"/>
      <c r="AP338" s="55" t="n"/>
      <c r="AQ338" s="55" t="n"/>
      <c r="AR338" s="55" t="n"/>
      <c r="AS338" s="55" t="n"/>
      <c r="AT338" s="55" t="n"/>
      <c r="AU338" s="55" t="n"/>
      <c r="AV338" s="55" t="n"/>
      <c r="AW338" s="55" t="n"/>
      <c r="AX338" s="55" t="n"/>
      <c r="AY338" s="55" t="n"/>
      <c r="AZ338" s="55" t="n"/>
      <c r="BA338" s="55" t="n"/>
      <c r="BB338" s="55" t="n"/>
      <c r="BC338" s="55" t="n"/>
    </row>
    <row r="339">
      <c r="A339" s="55" t="n"/>
      <c r="B339" s="483" t="n"/>
      <c r="C339" s="55" t="n"/>
      <c r="D339" s="55" t="n"/>
      <c r="E339" s="55" t="n"/>
      <c r="F339" s="55" t="n"/>
      <c r="G339" s="69" t="n"/>
      <c r="H339" s="69" t="n"/>
      <c r="I339" s="55" t="n"/>
      <c r="J339" s="55" t="n"/>
      <c r="K339" s="55" t="n"/>
      <c r="L339" s="55">
        <f>J339-K339</f>
        <v/>
      </c>
      <c r="M339" s="55" t="n"/>
      <c r="N339" s="55">
        <f>P339+Q339+R339+S339</f>
        <v/>
      </c>
      <c r="O339" s="57">
        <f>Q339+V339+Y339+AB339+AE339+AH339+AK339+AN339+AQ339+AT339+AW339+AZ339+BC339</f>
        <v/>
      </c>
      <c r="P339" s="58" t="n"/>
      <c r="Q339" s="59">
        <f>L339-S339-R339-P339</f>
        <v/>
      </c>
      <c r="R339" s="60" t="n"/>
      <c r="S339" s="61" t="n"/>
      <c r="T339" s="55" t="n"/>
      <c r="U339" s="55" t="n"/>
      <c r="V339" s="55" t="n"/>
      <c r="W339" s="55" t="n"/>
      <c r="X339" s="55" t="n"/>
      <c r="Y339" s="55" t="n"/>
      <c r="Z339" s="55" t="n"/>
      <c r="AA339" s="55" t="n"/>
      <c r="AB339" s="55" t="n"/>
      <c r="AC339" s="55" t="n"/>
      <c r="AD339" s="55" t="n"/>
      <c r="AE339" s="55" t="n"/>
      <c r="AF339" s="55" t="n"/>
      <c r="AG339" s="55" t="n"/>
      <c r="AH339" s="55" t="n"/>
      <c r="AI339" s="55" t="n"/>
      <c r="AJ339" s="55" t="n"/>
      <c r="AK339" s="55" t="n"/>
      <c r="AL339" s="55" t="n"/>
      <c r="AM339" s="55" t="n"/>
      <c r="AN339" s="55" t="n"/>
      <c r="AO339" s="55" t="n"/>
      <c r="AP339" s="55" t="n"/>
      <c r="AQ339" s="55" t="n"/>
      <c r="AR339" s="55" t="n"/>
      <c r="AS339" s="55" t="n"/>
      <c r="AT339" s="55" t="n"/>
      <c r="AU339" s="55" t="n"/>
      <c r="AV339" s="55" t="n"/>
      <c r="AW339" s="55" t="n"/>
      <c r="AX339" s="55" t="n"/>
      <c r="AY339" s="55" t="n"/>
      <c r="AZ339" s="55" t="n"/>
      <c r="BA339" s="55" t="n"/>
      <c r="BB339" s="55" t="n"/>
      <c r="BC339" s="55" t="n"/>
    </row>
    <row r="340">
      <c r="A340" s="55" t="n"/>
      <c r="B340" s="483" t="n"/>
      <c r="C340" s="55" t="n"/>
      <c r="D340" s="55" t="n"/>
      <c r="E340" s="55" t="n"/>
      <c r="F340" s="55" t="n"/>
      <c r="G340" s="69" t="n"/>
      <c r="H340" s="69" t="n"/>
      <c r="I340" s="55" t="n"/>
      <c r="J340" s="55" t="n"/>
      <c r="K340" s="55" t="n"/>
      <c r="L340" s="55">
        <f>J340-K340</f>
        <v/>
      </c>
      <c r="M340" s="55" t="n"/>
      <c r="N340" s="55">
        <f>P340+Q340+R340+S340</f>
        <v/>
      </c>
      <c r="O340" s="57">
        <f>Q340+V340+Y340+AB340+AE340+AH340+AK340+AN340+AQ340+AT340+AW340+AZ340+BC340</f>
        <v/>
      </c>
      <c r="P340" s="58" t="n"/>
      <c r="Q340" s="59">
        <f>L340-S340-R340-P340</f>
        <v/>
      </c>
      <c r="R340" s="60" t="n"/>
      <c r="S340" s="61" t="n"/>
      <c r="T340" s="55" t="n"/>
      <c r="U340" s="55" t="n"/>
      <c r="V340" s="55" t="n"/>
      <c r="W340" s="55" t="n"/>
      <c r="X340" s="55" t="n"/>
      <c r="Y340" s="55" t="n"/>
      <c r="Z340" s="55" t="n"/>
      <c r="AA340" s="55" t="n"/>
      <c r="AB340" s="55" t="n"/>
      <c r="AC340" s="55" t="n"/>
      <c r="AD340" s="55" t="n"/>
      <c r="AE340" s="55" t="n"/>
      <c r="AF340" s="55" t="n"/>
      <c r="AG340" s="55" t="n"/>
      <c r="AH340" s="55" t="n"/>
      <c r="AI340" s="55" t="n"/>
      <c r="AJ340" s="55" t="n"/>
      <c r="AK340" s="55" t="n"/>
      <c r="AL340" s="55" t="n"/>
      <c r="AM340" s="55" t="n"/>
      <c r="AN340" s="55" t="n"/>
      <c r="AO340" s="55" t="n"/>
      <c r="AP340" s="55" t="n"/>
      <c r="AQ340" s="55" t="n"/>
      <c r="AR340" s="55" t="n"/>
      <c r="AS340" s="55" t="n"/>
      <c r="AT340" s="55" t="n"/>
      <c r="AU340" s="55" t="n"/>
      <c r="AV340" s="55" t="n"/>
      <c r="AW340" s="55" t="n"/>
      <c r="AX340" s="55" t="n"/>
      <c r="AY340" s="55" t="n"/>
      <c r="AZ340" s="55" t="n"/>
      <c r="BA340" s="55" t="n"/>
      <c r="BB340" s="55" t="n"/>
      <c r="BC340" s="55" t="n"/>
    </row>
    <row r="341">
      <c r="A341" s="55" t="n"/>
      <c r="B341" s="483" t="n"/>
      <c r="C341" s="55" t="n"/>
      <c r="D341" s="55" t="n"/>
      <c r="E341" s="55" t="n"/>
      <c r="F341" s="55" t="n"/>
      <c r="G341" s="69" t="n"/>
      <c r="H341" s="69" t="n"/>
      <c r="I341" s="55" t="n"/>
      <c r="J341" s="55" t="n"/>
      <c r="K341" s="55" t="n"/>
      <c r="L341" s="55">
        <f>J341-K341</f>
        <v/>
      </c>
      <c r="M341" s="55" t="n"/>
      <c r="N341" s="55">
        <f>P341+Q341+R341+S341</f>
        <v/>
      </c>
      <c r="O341" s="57">
        <f>Q341+V341+Y341+AB341+AE341+AH341+AK341+AN341+AQ341+AT341+AW341+AZ341+BC341</f>
        <v/>
      </c>
      <c r="P341" s="58" t="n"/>
      <c r="Q341" s="59">
        <f>L341-S341-R341-P341</f>
        <v/>
      </c>
      <c r="R341" s="60" t="n"/>
      <c r="S341" s="61" t="n"/>
      <c r="T341" s="55" t="n"/>
      <c r="U341" s="55" t="n"/>
      <c r="V341" s="55" t="n"/>
      <c r="W341" s="55" t="n"/>
      <c r="X341" s="55" t="n"/>
      <c r="Y341" s="55" t="n"/>
      <c r="Z341" s="55" t="n"/>
      <c r="AA341" s="55" t="n"/>
      <c r="AB341" s="55" t="n"/>
      <c r="AC341" s="55" t="n"/>
      <c r="AD341" s="55" t="n"/>
      <c r="AE341" s="55" t="n"/>
      <c r="AF341" s="55" t="n"/>
      <c r="AG341" s="55" t="n"/>
      <c r="AH341" s="55" t="n"/>
      <c r="AI341" s="55" t="n"/>
      <c r="AJ341" s="55" t="n"/>
      <c r="AK341" s="55" t="n"/>
      <c r="AL341" s="55" t="n"/>
      <c r="AM341" s="55" t="n"/>
      <c r="AN341" s="55" t="n"/>
      <c r="AO341" s="55" t="n"/>
      <c r="AP341" s="55" t="n"/>
      <c r="AQ341" s="55" t="n"/>
      <c r="AR341" s="55" t="n"/>
      <c r="AS341" s="55" t="n"/>
      <c r="AT341" s="55" t="n"/>
      <c r="AU341" s="55" t="n"/>
      <c r="AV341" s="55" t="n"/>
      <c r="AW341" s="55" t="n"/>
      <c r="AX341" s="55" t="n"/>
      <c r="AY341" s="55" t="n"/>
      <c r="AZ341" s="55" t="n"/>
      <c r="BA341" s="55" t="n"/>
      <c r="BB341" s="55" t="n"/>
      <c r="BC341" s="55" t="n"/>
    </row>
    <row r="342">
      <c r="A342" s="55" t="n"/>
      <c r="B342" s="483" t="n"/>
      <c r="C342" s="55" t="n"/>
      <c r="D342" s="55" t="n"/>
      <c r="E342" s="55" t="n"/>
      <c r="F342" s="55" t="n"/>
      <c r="G342" s="69" t="n"/>
      <c r="H342" s="69" t="n"/>
      <c r="I342" s="55" t="n"/>
      <c r="J342" s="55" t="n"/>
      <c r="K342" s="55" t="n"/>
      <c r="L342" s="55">
        <f>J342-K342</f>
        <v/>
      </c>
      <c r="M342" s="55" t="n"/>
      <c r="N342" s="55">
        <f>P342+Q342+R342+S342</f>
        <v/>
      </c>
      <c r="O342" s="57">
        <f>Q342+V342+Y342+AB342+AE342+AH342+AK342+AN342+AQ342+AT342+AW342+AZ342+BC342</f>
        <v/>
      </c>
      <c r="P342" s="58" t="n"/>
      <c r="Q342" s="59">
        <f>L342-S342-R342-P342</f>
        <v/>
      </c>
      <c r="R342" s="60" t="n"/>
      <c r="S342" s="61" t="n"/>
      <c r="T342" s="55" t="n"/>
      <c r="U342" s="55" t="n"/>
      <c r="V342" s="55" t="n"/>
      <c r="W342" s="55" t="n"/>
      <c r="X342" s="55" t="n"/>
      <c r="Y342" s="55" t="n"/>
      <c r="Z342" s="55" t="n"/>
      <c r="AA342" s="55" t="n"/>
      <c r="AB342" s="55" t="n"/>
      <c r="AC342" s="55" t="n"/>
      <c r="AD342" s="55" t="n"/>
      <c r="AE342" s="55" t="n"/>
      <c r="AF342" s="55" t="n"/>
      <c r="AG342" s="55" t="n"/>
      <c r="AH342" s="55" t="n"/>
      <c r="AI342" s="55" t="n"/>
      <c r="AJ342" s="55" t="n"/>
      <c r="AK342" s="55" t="n"/>
      <c r="AL342" s="55" t="n"/>
      <c r="AM342" s="55" t="n"/>
      <c r="AN342" s="55" t="n"/>
      <c r="AO342" s="55" t="n"/>
      <c r="AP342" s="55" t="n"/>
      <c r="AQ342" s="55" t="n"/>
      <c r="AR342" s="55" t="n"/>
      <c r="AS342" s="55" t="n"/>
      <c r="AT342" s="55" t="n"/>
      <c r="AU342" s="55" t="n"/>
      <c r="AV342" s="55" t="n"/>
      <c r="AW342" s="55" t="n"/>
      <c r="AX342" s="55" t="n"/>
      <c r="AY342" s="55" t="n"/>
      <c r="AZ342" s="55" t="n"/>
      <c r="BA342" s="55" t="n"/>
      <c r="BB342" s="55" t="n"/>
      <c r="BC342" s="55" t="n"/>
    </row>
    <row r="343">
      <c r="A343" s="55" t="n"/>
      <c r="B343" s="483" t="n"/>
      <c r="C343" s="55" t="n"/>
      <c r="D343" s="55" t="n"/>
      <c r="E343" s="55" t="n"/>
      <c r="F343" s="55" t="n"/>
      <c r="G343" s="69" t="n"/>
      <c r="H343" s="69" t="n"/>
      <c r="I343" s="55" t="n"/>
      <c r="J343" s="55" t="n"/>
      <c r="K343" s="55" t="n"/>
      <c r="L343" s="55">
        <f>J343-K343</f>
        <v/>
      </c>
      <c r="M343" s="55" t="n"/>
      <c r="N343" s="55">
        <f>P343+Q343+R343+S343</f>
        <v/>
      </c>
      <c r="O343" s="57">
        <f>Q343+V343+Y343+AB343+AE343+AH343+AK343+AN343+AQ343+AT343+AW343+AZ343+BC343</f>
        <v/>
      </c>
      <c r="P343" s="58" t="n"/>
      <c r="Q343" s="59">
        <f>L343-S343-R343-P343</f>
        <v/>
      </c>
      <c r="R343" s="60" t="n"/>
      <c r="S343" s="61" t="n"/>
      <c r="T343" s="55" t="n"/>
      <c r="U343" s="55" t="n"/>
      <c r="V343" s="55" t="n"/>
      <c r="W343" s="55" t="n"/>
      <c r="X343" s="55" t="n"/>
      <c r="Y343" s="55" t="n"/>
      <c r="Z343" s="55" t="n"/>
      <c r="AA343" s="55" t="n"/>
      <c r="AB343" s="55" t="n"/>
      <c r="AC343" s="55" t="n"/>
      <c r="AD343" s="55" t="n"/>
      <c r="AE343" s="55" t="n"/>
      <c r="AF343" s="55" t="n"/>
      <c r="AG343" s="55" t="n"/>
      <c r="AH343" s="55" t="n"/>
      <c r="AI343" s="55" t="n"/>
      <c r="AJ343" s="55" t="n"/>
      <c r="AK343" s="55" t="n"/>
      <c r="AL343" s="55" t="n"/>
      <c r="AM343" s="55" t="n"/>
      <c r="AN343" s="55" t="n"/>
      <c r="AO343" s="55" t="n"/>
      <c r="AP343" s="55" t="n"/>
      <c r="AQ343" s="55" t="n"/>
      <c r="AR343" s="55" t="n"/>
      <c r="AS343" s="55" t="n"/>
      <c r="AT343" s="55" t="n"/>
      <c r="AU343" s="55" t="n"/>
      <c r="AV343" s="55" t="n"/>
      <c r="AW343" s="55" t="n"/>
      <c r="AX343" s="55" t="n"/>
      <c r="AY343" s="55" t="n"/>
      <c r="AZ343" s="55" t="n"/>
      <c r="BA343" s="55" t="n"/>
      <c r="BB343" s="55" t="n"/>
      <c r="BC343" s="55" t="n"/>
    </row>
    <row r="344">
      <c r="A344" s="55" t="n"/>
      <c r="B344" s="483" t="n"/>
      <c r="C344" s="55" t="n"/>
      <c r="D344" s="55" t="n"/>
      <c r="E344" s="55" t="n"/>
      <c r="F344" s="55" t="n"/>
      <c r="G344" s="69" t="n"/>
      <c r="H344" s="69" t="n"/>
      <c r="I344" s="55" t="n"/>
      <c r="J344" s="55" t="n"/>
      <c r="K344" s="55" t="n"/>
      <c r="L344" s="55">
        <f>J344-K344</f>
        <v/>
      </c>
      <c r="M344" s="55" t="n"/>
      <c r="N344" s="55">
        <f>P344+Q344+R344+S344</f>
        <v/>
      </c>
      <c r="O344" s="57">
        <f>Q344+V344+Y344+AB344+AE344+AH344+AK344+AN344+AQ344+AT344+AW344+AZ344+BC344</f>
        <v/>
      </c>
      <c r="P344" s="58" t="n"/>
      <c r="Q344" s="59">
        <f>L344-S344-R344-P344</f>
        <v/>
      </c>
      <c r="R344" s="60" t="n"/>
      <c r="S344" s="61" t="n"/>
      <c r="T344" s="55" t="n"/>
      <c r="U344" s="55" t="n"/>
      <c r="V344" s="55" t="n"/>
      <c r="W344" s="55" t="n"/>
      <c r="X344" s="55" t="n"/>
      <c r="Y344" s="55" t="n"/>
      <c r="Z344" s="55" t="n"/>
      <c r="AA344" s="55" t="n"/>
      <c r="AB344" s="55" t="n"/>
      <c r="AC344" s="55" t="n"/>
      <c r="AD344" s="55" t="n"/>
      <c r="AE344" s="55" t="n"/>
      <c r="AF344" s="55" t="n"/>
      <c r="AG344" s="55" t="n"/>
      <c r="AH344" s="55" t="n"/>
      <c r="AI344" s="55" t="n"/>
      <c r="AJ344" s="55" t="n"/>
      <c r="AK344" s="55" t="n"/>
      <c r="AL344" s="55" t="n"/>
      <c r="AM344" s="55" t="n"/>
      <c r="AN344" s="55" t="n"/>
      <c r="AO344" s="55" t="n"/>
      <c r="AP344" s="55" t="n"/>
      <c r="AQ344" s="55" t="n"/>
      <c r="AR344" s="55" t="n"/>
      <c r="AS344" s="55" t="n"/>
      <c r="AT344" s="55" t="n"/>
      <c r="AU344" s="55" t="n"/>
      <c r="AV344" s="55" t="n"/>
      <c r="AW344" s="55" t="n"/>
      <c r="AX344" s="55" t="n"/>
      <c r="AY344" s="55" t="n"/>
      <c r="AZ344" s="55" t="n"/>
      <c r="BA344" s="55" t="n"/>
      <c r="BB344" s="55" t="n"/>
      <c r="BC344" s="55" t="n"/>
    </row>
    <row r="345">
      <c r="A345" s="55" t="n"/>
      <c r="B345" s="483" t="n"/>
      <c r="C345" s="55" t="n"/>
      <c r="D345" s="55" t="n"/>
      <c r="E345" s="55" t="n"/>
      <c r="F345" s="55" t="n"/>
      <c r="G345" s="69" t="n"/>
      <c r="H345" s="69" t="n"/>
      <c r="I345" s="55" t="n"/>
      <c r="J345" s="55" t="n"/>
      <c r="K345" s="55" t="n"/>
      <c r="L345" s="55">
        <f>J345-K345</f>
        <v/>
      </c>
      <c r="M345" s="55" t="n"/>
      <c r="N345" s="55">
        <f>P345+Q345+R345+S345</f>
        <v/>
      </c>
      <c r="O345" s="57">
        <f>Q345+V345+Y345+AB345+AE345+AH345+AK345+AN345+AQ345+AT345+AW345+AZ345+BC345</f>
        <v/>
      </c>
      <c r="P345" s="58" t="n"/>
      <c r="Q345" s="59">
        <f>L345-S345-R345-P345</f>
        <v/>
      </c>
      <c r="R345" s="60" t="n"/>
      <c r="S345" s="61" t="n"/>
      <c r="T345" s="55" t="n"/>
      <c r="U345" s="55" t="n"/>
      <c r="V345" s="55" t="n"/>
      <c r="W345" s="55" t="n"/>
      <c r="X345" s="55" t="n"/>
      <c r="Y345" s="55" t="n"/>
      <c r="Z345" s="55" t="n"/>
      <c r="AA345" s="55" t="n"/>
      <c r="AB345" s="55" t="n"/>
      <c r="AC345" s="55" t="n"/>
      <c r="AD345" s="55" t="n"/>
      <c r="AE345" s="55" t="n"/>
      <c r="AF345" s="55" t="n"/>
      <c r="AG345" s="55" t="n"/>
      <c r="AH345" s="55" t="n"/>
      <c r="AI345" s="55" t="n"/>
      <c r="AJ345" s="55" t="n"/>
      <c r="AK345" s="55" t="n"/>
      <c r="AL345" s="55" t="n"/>
      <c r="AM345" s="55" t="n"/>
      <c r="AN345" s="55" t="n"/>
      <c r="AO345" s="55" t="n"/>
      <c r="AP345" s="55" t="n"/>
      <c r="AQ345" s="55" t="n"/>
      <c r="AR345" s="55" t="n"/>
      <c r="AS345" s="55" t="n"/>
      <c r="AT345" s="55" t="n"/>
      <c r="AU345" s="55" t="n"/>
      <c r="AV345" s="55" t="n"/>
      <c r="AW345" s="55" t="n"/>
      <c r="AX345" s="55" t="n"/>
      <c r="AY345" s="55" t="n"/>
      <c r="AZ345" s="55" t="n"/>
      <c r="BA345" s="55" t="n"/>
      <c r="BB345" s="55" t="n"/>
      <c r="BC345" s="55" t="n"/>
    </row>
    <row r="346">
      <c r="A346" s="55" t="n"/>
      <c r="B346" s="483" t="n"/>
      <c r="C346" s="55" t="n"/>
      <c r="D346" s="55" t="n"/>
      <c r="E346" s="55" t="n"/>
      <c r="F346" s="55" t="n"/>
      <c r="G346" s="69" t="n"/>
      <c r="H346" s="69" t="n"/>
      <c r="I346" s="55" t="n"/>
      <c r="J346" s="55" t="n"/>
      <c r="K346" s="55" t="n"/>
      <c r="L346" s="55">
        <f>J346-K346</f>
        <v/>
      </c>
      <c r="M346" s="55" t="n"/>
      <c r="N346" s="55">
        <f>P346+Q346+R346+S346</f>
        <v/>
      </c>
      <c r="O346" s="57">
        <f>Q346+V346+Y346+AB346+AE346+AH346+AK346+AN346+AQ346+AT346+AW346+AZ346+BC346</f>
        <v/>
      </c>
      <c r="P346" s="58" t="n"/>
      <c r="Q346" s="59">
        <f>L346-S346-R346-P346</f>
        <v/>
      </c>
      <c r="R346" s="60" t="n"/>
      <c r="S346" s="61" t="n"/>
      <c r="T346" s="55" t="n"/>
      <c r="U346" s="55" t="n"/>
      <c r="V346" s="55" t="n"/>
      <c r="W346" s="55" t="n"/>
      <c r="X346" s="55" t="n"/>
      <c r="Y346" s="55" t="n"/>
      <c r="Z346" s="55" t="n"/>
      <c r="AA346" s="55" t="n"/>
      <c r="AB346" s="55" t="n"/>
      <c r="AC346" s="55" t="n"/>
      <c r="AD346" s="55" t="n"/>
      <c r="AE346" s="55" t="n"/>
      <c r="AF346" s="55" t="n"/>
      <c r="AG346" s="55" t="n"/>
      <c r="AH346" s="55" t="n"/>
      <c r="AI346" s="55" t="n"/>
      <c r="AJ346" s="55" t="n"/>
      <c r="AK346" s="55" t="n"/>
      <c r="AL346" s="55" t="n"/>
      <c r="AM346" s="55" t="n"/>
      <c r="AN346" s="55" t="n"/>
      <c r="AO346" s="55" t="n"/>
      <c r="AP346" s="55" t="n"/>
      <c r="AQ346" s="55" t="n"/>
      <c r="AR346" s="55" t="n"/>
      <c r="AS346" s="55" t="n"/>
      <c r="AT346" s="55" t="n"/>
      <c r="AU346" s="55" t="n"/>
      <c r="AV346" s="55" t="n"/>
      <c r="AW346" s="55" t="n"/>
      <c r="AX346" s="55" t="n"/>
      <c r="AY346" s="55" t="n"/>
      <c r="AZ346" s="55" t="n"/>
      <c r="BA346" s="55" t="n"/>
      <c r="BB346" s="55" t="n"/>
      <c r="BC346" s="55" t="n"/>
    </row>
    <row r="347">
      <c r="A347" s="55" t="n"/>
      <c r="B347" s="483" t="n"/>
      <c r="C347" s="55" t="n"/>
      <c r="D347" s="55" t="n"/>
      <c r="E347" s="55" t="n"/>
      <c r="F347" s="55" t="n"/>
      <c r="G347" s="69" t="n"/>
      <c r="H347" s="69" t="n"/>
      <c r="I347" s="55" t="n"/>
      <c r="J347" s="55" t="n"/>
      <c r="K347" s="55" t="n"/>
      <c r="L347" s="55">
        <f>J347-K347</f>
        <v/>
      </c>
      <c r="M347" s="55" t="n"/>
      <c r="N347" s="55">
        <f>P347+Q347+R347+S347</f>
        <v/>
      </c>
      <c r="O347" s="57">
        <f>Q347+V347+Y347+AB347+AE347+AH347+AK347+AN347+AQ347+AT347+AW347+AZ347+BC347</f>
        <v/>
      </c>
      <c r="P347" s="58" t="n"/>
      <c r="Q347" s="59">
        <f>L347-S347-R347-P347</f>
        <v/>
      </c>
      <c r="R347" s="60" t="n"/>
      <c r="S347" s="61" t="n"/>
      <c r="T347" s="55" t="n"/>
      <c r="U347" s="55" t="n"/>
      <c r="V347" s="55" t="n"/>
      <c r="W347" s="55" t="n"/>
      <c r="X347" s="55" t="n"/>
      <c r="Y347" s="55" t="n"/>
      <c r="Z347" s="55" t="n"/>
      <c r="AA347" s="55" t="n"/>
      <c r="AB347" s="55" t="n"/>
      <c r="AC347" s="55" t="n"/>
      <c r="AD347" s="55" t="n"/>
      <c r="AE347" s="55" t="n"/>
      <c r="AF347" s="55" t="n"/>
      <c r="AG347" s="55" t="n"/>
      <c r="AH347" s="55" t="n"/>
      <c r="AI347" s="55" t="n"/>
      <c r="AJ347" s="55" t="n"/>
      <c r="AK347" s="55" t="n"/>
      <c r="AL347" s="55" t="n"/>
      <c r="AM347" s="55" t="n"/>
      <c r="AN347" s="55" t="n"/>
      <c r="AO347" s="55" t="n"/>
      <c r="AP347" s="55" t="n"/>
      <c r="AQ347" s="55" t="n"/>
      <c r="AR347" s="55" t="n"/>
      <c r="AS347" s="55" t="n"/>
      <c r="AT347" s="55" t="n"/>
      <c r="AU347" s="55" t="n"/>
      <c r="AV347" s="55" t="n"/>
      <c r="AW347" s="55" t="n"/>
      <c r="AX347" s="55" t="n"/>
      <c r="AY347" s="55" t="n"/>
      <c r="AZ347" s="55" t="n"/>
      <c r="BA347" s="55" t="n"/>
      <c r="BB347" s="55" t="n"/>
      <c r="BC347" s="55" t="n"/>
    </row>
    <row r="348">
      <c r="A348" s="55" t="n"/>
      <c r="B348" s="483" t="n"/>
      <c r="C348" s="55" t="n"/>
      <c r="D348" s="55" t="n"/>
      <c r="E348" s="55" t="n"/>
      <c r="F348" s="55" t="n"/>
      <c r="G348" s="69" t="n"/>
      <c r="H348" s="69" t="n"/>
      <c r="I348" s="55" t="n"/>
      <c r="J348" s="55" t="n"/>
      <c r="K348" s="55" t="n"/>
      <c r="L348" s="55">
        <f>J348-K348</f>
        <v/>
      </c>
      <c r="M348" s="55" t="n"/>
      <c r="N348" s="55">
        <f>P348+Q348+R348+S348</f>
        <v/>
      </c>
      <c r="O348" s="57">
        <f>Q348+V348+Y348+AB348+AE348+AH348+AK348+AN348+AQ348+AT348+AW348+AZ348+BC348</f>
        <v/>
      </c>
      <c r="P348" s="58" t="n"/>
      <c r="Q348" s="59">
        <f>L348-S348-R348-P348</f>
        <v/>
      </c>
      <c r="R348" s="60" t="n"/>
      <c r="S348" s="61" t="n"/>
      <c r="T348" s="55" t="n"/>
      <c r="U348" s="55" t="n"/>
      <c r="V348" s="55" t="n"/>
      <c r="W348" s="55" t="n"/>
      <c r="X348" s="55" t="n"/>
      <c r="Y348" s="55" t="n"/>
      <c r="Z348" s="55" t="n"/>
      <c r="AA348" s="55" t="n"/>
      <c r="AB348" s="55" t="n"/>
      <c r="AC348" s="55" t="n"/>
      <c r="AD348" s="55" t="n"/>
      <c r="AE348" s="55" t="n"/>
      <c r="AF348" s="55" t="n"/>
      <c r="AG348" s="55" t="n"/>
      <c r="AH348" s="55" t="n"/>
      <c r="AI348" s="55" t="n"/>
      <c r="AJ348" s="55" t="n"/>
      <c r="AK348" s="55" t="n"/>
      <c r="AL348" s="55" t="n"/>
      <c r="AM348" s="55" t="n"/>
      <c r="AN348" s="55" t="n"/>
      <c r="AO348" s="55" t="n"/>
      <c r="AP348" s="55" t="n"/>
      <c r="AQ348" s="55" t="n"/>
      <c r="AR348" s="55" t="n"/>
      <c r="AS348" s="55" t="n"/>
      <c r="AT348" s="55" t="n"/>
      <c r="AU348" s="55" t="n"/>
      <c r="AV348" s="55" t="n"/>
      <c r="AW348" s="55" t="n"/>
      <c r="AX348" s="55" t="n"/>
      <c r="AY348" s="55" t="n"/>
      <c r="AZ348" s="55" t="n"/>
      <c r="BA348" s="55" t="n"/>
      <c r="BB348" s="55" t="n"/>
      <c r="BC348" s="55" t="n"/>
    </row>
    <row r="349">
      <c r="A349" s="55" t="n"/>
      <c r="B349" s="483" t="n"/>
      <c r="C349" s="55" t="n"/>
      <c r="D349" s="55" t="n"/>
      <c r="E349" s="55" t="n"/>
      <c r="F349" s="55" t="n"/>
      <c r="G349" s="69" t="n"/>
      <c r="H349" s="69" t="n"/>
      <c r="I349" s="55" t="n"/>
      <c r="J349" s="55" t="n"/>
      <c r="K349" s="55" t="n"/>
      <c r="L349" s="55">
        <f>J349-K349</f>
        <v/>
      </c>
      <c r="M349" s="55" t="n"/>
      <c r="N349" s="55">
        <f>P349+Q349+R349+S349</f>
        <v/>
      </c>
      <c r="O349" s="57">
        <f>Q349+V349+Y349+AB349+AE349+AH349+AK349+AN349+AQ349+AT349+AW349+AZ349+BC349</f>
        <v/>
      </c>
      <c r="P349" s="58" t="n"/>
      <c r="Q349" s="59">
        <f>L349-S349-R349-P349</f>
        <v/>
      </c>
      <c r="R349" s="60" t="n"/>
      <c r="S349" s="61" t="n"/>
      <c r="T349" s="55" t="n"/>
      <c r="U349" s="55" t="n"/>
      <c r="V349" s="55" t="n"/>
      <c r="W349" s="55" t="n"/>
      <c r="X349" s="55" t="n"/>
      <c r="Y349" s="55" t="n"/>
      <c r="Z349" s="55" t="n"/>
      <c r="AA349" s="55" t="n"/>
      <c r="AB349" s="55" t="n"/>
      <c r="AC349" s="55" t="n"/>
      <c r="AD349" s="55" t="n"/>
      <c r="AE349" s="55" t="n"/>
      <c r="AF349" s="55" t="n"/>
      <c r="AG349" s="55" t="n"/>
      <c r="AH349" s="55" t="n"/>
      <c r="AI349" s="55" t="n"/>
      <c r="AJ349" s="55" t="n"/>
      <c r="AK349" s="55" t="n"/>
      <c r="AL349" s="55" t="n"/>
      <c r="AM349" s="55" t="n"/>
      <c r="AN349" s="55" t="n"/>
      <c r="AO349" s="55" t="n"/>
      <c r="AP349" s="55" t="n"/>
      <c r="AQ349" s="55" t="n"/>
      <c r="AR349" s="55" t="n"/>
      <c r="AS349" s="55" t="n"/>
      <c r="AT349" s="55" t="n"/>
      <c r="AU349" s="55" t="n"/>
      <c r="AV349" s="55" t="n"/>
      <c r="AW349" s="55" t="n"/>
      <c r="AX349" s="55" t="n"/>
      <c r="AY349" s="55" t="n"/>
      <c r="AZ349" s="55" t="n"/>
      <c r="BA349" s="55" t="n"/>
      <c r="BB349" s="55" t="n"/>
      <c r="BC349" s="55" t="n"/>
    </row>
    <row r="350">
      <c r="A350" s="55" t="n"/>
      <c r="B350" s="483" t="n"/>
      <c r="C350" s="55" t="n"/>
      <c r="D350" s="55" t="n"/>
      <c r="E350" s="55" t="n"/>
      <c r="F350" s="55" t="n"/>
      <c r="G350" s="69" t="n"/>
      <c r="H350" s="69" t="n"/>
      <c r="I350" s="55" t="n"/>
      <c r="J350" s="55" t="n"/>
      <c r="K350" s="55" t="n"/>
      <c r="L350" s="55">
        <f>J350-K350</f>
        <v/>
      </c>
      <c r="M350" s="55" t="n"/>
      <c r="N350" s="55">
        <f>P350+Q350+R350+S350</f>
        <v/>
      </c>
      <c r="O350" s="57">
        <f>Q350+V350+Y350+AB350+AE350+AH350+AK350+AN350+AQ350+AT350+AW350+AZ350+BC350</f>
        <v/>
      </c>
      <c r="P350" s="58" t="n"/>
      <c r="Q350" s="59">
        <f>L350-S350-R350-P350</f>
        <v/>
      </c>
      <c r="R350" s="60" t="n"/>
      <c r="S350" s="61" t="n"/>
      <c r="T350" s="55" t="n"/>
      <c r="U350" s="55" t="n"/>
      <c r="V350" s="55" t="n"/>
      <c r="W350" s="55" t="n"/>
      <c r="X350" s="55" t="n"/>
      <c r="Y350" s="55" t="n"/>
      <c r="Z350" s="55" t="n"/>
      <c r="AA350" s="55" t="n"/>
      <c r="AB350" s="55" t="n"/>
      <c r="AC350" s="55" t="n"/>
      <c r="AD350" s="55" t="n"/>
      <c r="AE350" s="55" t="n"/>
      <c r="AF350" s="55" t="n"/>
      <c r="AG350" s="55" t="n"/>
      <c r="AH350" s="55" t="n"/>
      <c r="AI350" s="55" t="n"/>
      <c r="AJ350" s="55" t="n"/>
      <c r="AK350" s="55" t="n"/>
      <c r="AL350" s="55" t="n"/>
      <c r="AM350" s="55" t="n"/>
      <c r="AN350" s="55" t="n"/>
      <c r="AO350" s="55" t="n"/>
      <c r="AP350" s="55" t="n"/>
      <c r="AQ350" s="55" t="n"/>
      <c r="AR350" s="55" t="n"/>
      <c r="AS350" s="55" t="n"/>
      <c r="AT350" s="55" t="n"/>
      <c r="AU350" s="55" t="n"/>
      <c r="AV350" s="55" t="n"/>
      <c r="AW350" s="55" t="n"/>
      <c r="AX350" s="55" t="n"/>
      <c r="AY350" s="55" t="n"/>
      <c r="AZ350" s="55" t="n"/>
      <c r="BA350" s="55" t="n"/>
      <c r="BB350" s="55" t="n"/>
      <c r="BC350" s="55" t="n"/>
    </row>
    <row r="351">
      <c r="A351" s="55" t="n"/>
      <c r="B351" s="483" t="n"/>
      <c r="C351" s="55" t="n"/>
      <c r="D351" s="55" t="n"/>
      <c r="E351" s="55" t="n"/>
      <c r="F351" s="55" t="n"/>
      <c r="G351" s="69" t="n"/>
      <c r="H351" s="69" t="n"/>
      <c r="I351" s="55" t="n"/>
      <c r="J351" s="55" t="n"/>
      <c r="K351" s="55" t="n"/>
      <c r="L351" s="55">
        <f>J351-K351</f>
        <v/>
      </c>
      <c r="M351" s="55" t="n"/>
      <c r="N351" s="55">
        <f>P351+Q351+R351+S351</f>
        <v/>
      </c>
      <c r="O351" s="57">
        <f>Q351+V351+Y351+AB351+AE351+AH351+AK351+AN351+AQ351+AT351+AW351+AZ351+BC351</f>
        <v/>
      </c>
      <c r="P351" s="58" t="n"/>
      <c r="Q351" s="59">
        <f>L351-S351-R351-P351</f>
        <v/>
      </c>
      <c r="R351" s="60" t="n"/>
      <c r="S351" s="61" t="n"/>
      <c r="T351" s="55" t="n"/>
      <c r="U351" s="55" t="n"/>
      <c r="V351" s="55" t="n"/>
      <c r="W351" s="55" t="n"/>
      <c r="X351" s="55" t="n"/>
      <c r="Y351" s="55" t="n"/>
      <c r="Z351" s="55" t="n"/>
      <c r="AA351" s="55" t="n"/>
      <c r="AB351" s="55" t="n"/>
      <c r="AC351" s="55" t="n"/>
      <c r="AD351" s="55" t="n"/>
      <c r="AE351" s="55" t="n"/>
      <c r="AF351" s="55" t="n"/>
      <c r="AG351" s="55" t="n"/>
      <c r="AH351" s="55" t="n"/>
      <c r="AI351" s="55" t="n"/>
      <c r="AJ351" s="55" t="n"/>
      <c r="AK351" s="55" t="n"/>
      <c r="AL351" s="55" t="n"/>
      <c r="AM351" s="55" t="n"/>
      <c r="AN351" s="55" t="n"/>
      <c r="AO351" s="55" t="n"/>
      <c r="AP351" s="55" t="n"/>
      <c r="AQ351" s="55" t="n"/>
      <c r="AR351" s="55" t="n"/>
      <c r="AS351" s="55" t="n"/>
      <c r="AT351" s="55" t="n"/>
      <c r="AU351" s="55" t="n"/>
      <c r="AV351" s="55" t="n"/>
      <c r="AW351" s="55" t="n"/>
      <c r="AX351" s="55" t="n"/>
      <c r="AY351" s="55" t="n"/>
      <c r="AZ351" s="55" t="n"/>
      <c r="BA351" s="55" t="n"/>
      <c r="BB351" s="55" t="n"/>
      <c r="BC351" s="55" t="n"/>
    </row>
    <row r="352">
      <c r="A352" s="55" t="n"/>
      <c r="B352" s="483" t="n"/>
      <c r="C352" s="55" t="n"/>
      <c r="D352" s="55" t="n"/>
      <c r="E352" s="55" t="n"/>
      <c r="F352" s="55" t="n"/>
      <c r="G352" s="69" t="n"/>
      <c r="H352" s="69" t="n"/>
      <c r="I352" s="55" t="n"/>
      <c r="J352" s="55" t="n"/>
      <c r="K352" s="55" t="n"/>
      <c r="L352" s="55">
        <f>J352-K352</f>
        <v/>
      </c>
      <c r="M352" s="55" t="n"/>
      <c r="N352" s="55">
        <f>P352+Q352+R352+S352</f>
        <v/>
      </c>
      <c r="O352" s="57">
        <f>Q352+V352+Y352+AB352+AE352+AH352+AK352+AN352+AQ352+AT352+AW352+AZ352+BC352</f>
        <v/>
      </c>
      <c r="P352" s="58" t="n"/>
      <c r="Q352" s="59">
        <f>L352-S352-R352-P352</f>
        <v/>
      </c>
      <c r="R352" s="60" t="n"/>
      <c r="S352" s="61" t="n"/>
      <c r="T352" s="55" t="n"/>
      <c r="U352" s="55" t="n"/>
      <c r="V352" s="55" t="n"/>
      <c r="W352" s="55" t="n"/>
      <c r="X352" s="55" t="n"/>
      <c r="Y352" s="55" t="n"/>
      <c r="Z352" s="55" t="n"/>
      <c r="AA352" s="55" t="n"/>
      <c r="AB352" s="55" t="n"/>
      <c r="AC352" s="55" t="n"/>
      <c r="AD352" s="55" t="n"/>
      <c r="AE352" s="55" t="n"/>
      <c r="AF352" s="55" t="n"/>
      <c r="AG352" s="55" t="n"/>
      <c r="AH352" s="55" t="n"/>
      <c r="AI352" s="55" t="n"/>
      <c r="AJ352" s="55" t="n"/>
      <c r="AK352" s="55" t="n"/>
      <c r="AL352" s="55" t="n"/>
      <c r="AM352" s="55" t="n"/>
      <c r="AN352" s="55" t="n"/>
      <c r="AO352" s="55" t="n"/>
      <c r="AP352" s="55" t="n"/>
      <c r="AQ352" s="55" t="n"/>
      <c r="AR352" s="55" t="n"/>
      <c r="AS352" s="55" t="n"/>
      <c r="AT352" s="55" t="n"/>
      <c r="AU352" s="55" t="n"/>
      <c r="AV352" s="55" t="n"/>
      <c r="AW352" s="55" t="n"/>
      <c r="AX352" s="55" t="n"/>
      <c r="AY352" s="55" t="n"/>
      <c r="AZ352" s="55" t="n"/>
      <c r="BA352" s="55" t="n"/>
      <c r="BB352" s="55" t="n"/>
      <c r="BC352" s="55" t="n"/>
    </row>
    <row r="353">
      <c r="A353" s="55" t="n"/>
      <c r="B353" s="483" t="n"/>
      <c r="C353" s="55" t="n"/>
      <c r="D353" s="55" t="n"/>
      <c r="E353" s="55" t="n"/>
      <c r="F353" s="55" t="n"/>
      <c r="G353" s="69" t="n"/>
      <c r="H353" s="69" t="n"/>
      <c r="I353" s="55" t="n"/>
      <c r="J353" s="55" t="n"/>
      <c r="K353" s="55" t="n"/>
      <c r="L353" s="55">
        <f>J353-K353</f>
        <v/>
      </c>
      <c r="M353" s="55" t="n"/>
      <c r="N353" s="55">
        <f>P353+Q353+R353+S353</f>
        <v/>
      </c>
      <c r="O353" s="57">
        <f>Q353+V353+Y353+AB353+AE353+AH353+AK353+AN353+AQ353+AT353+AW353+AZ353+BC353</f>
        <v/>
      </c>
      <c r="P353" s="58" t="n"/>
      <c r="Q353" s="59">
        <f>L353-S353-R353-P353</f>
        <v/>
      </c>
      <c r="R353" s="60" t="n"/>
      <c r="S353" s="61" t="n"/>
      <c r="T353" s="55" t="n"/>
      <c r="U353" s="55" t="n"/>
      <c r="V353" s="55" t="n"/>
      <c r="W353" s="55" t="n"/>
      <c r="X353" s="55" t="n"/>
      <c r="Y353" s="55" t="n"/>
      <c r="Z353" s="55" t="n"/>
      <c r="AA353" s="55" t="n"/>
      <c r="AB353" s="55" t="n"/>
      <c r="AC353" s="55" t="n"/>
      <c r="AD353" s="55" t="n"/>
      <c r="AE353" s="55" t="n"/>
      <c r="AF353" s="55" t="n"/>
      <c r="AG353" s="55" t="n"/>
      <c r="AH353" s="55" t="n"/>
      <c r="AI353" s="55" t="n"/>
      <c r="AJ353" s="55" t="n"/>
      <c r="AK353" s="55" t="n"/>
      <c r="AL353" s="55" t="n"/>
      <c r="AM353" s="55" t="n"/>
      <c r="AN353" s="55" t="n"/>
      <c r="AO353" s="55" t="n"/>
      <c r="AP353" s="55" t="n"/>
      <c r="AQ353" s="55" t="n"/>
      <c r="AR353" s="55" t="n"/>
      <c r="AS353" s="55" t="n"/>
      <c r="AT353" s="55" t="n"/>
      <c r="AU353" s="55" t="n"/>
      <c r="AV353" s="55" t="n"/>
      <c r="AW353" s="55" t="n"/>
      <c r="AX353" s="55" t="n"/>
      <c r="AY353" s="55" t="n"/>
      <c r="AZ353" s="55" t="n"/>
      <c r="BA353" s="55" t="n"/>
      <c r="BB353" s="55" t="n"/>
      <c r="BC353" s="55" t="n"/>
    </row>
    <row r="354">
      <c r="A354" s="55" t="n"/>
      <c r="B354" s="483" t="n"/>
      <c r="C354" s="55" t="n"/>
      <c r="D354" s="55" t="n"/>
      <c r="E354" s="55" t="n"/>
      <c r="F354" s="55" t="n"/>
      <c r="G354" s="69" t="n"/>
      <c r="H354" s="69" t="n"/>
      <c r="I354" s="55" t="n"/>
      <c r="J354" s="55" t="n"/>
      <c r="K354" s="55" t="n"/>
      <c r="L354" s="55">
        <f>J354-K354</f>
        <v/>
      </c>
      <c r="M354" s="55" t="n"/>
      <c r="N354" s="55">
        <f>P354+Q354+R354+S354</f>
        <v/>
      </c>
      <c r="O354" s="57">
        <f>Q354+V354+Y354+AB354+AE354+AH354+AK354+AN354+AQ354+AT354+AW354+AZ354+BC354</f>
        <v/>
      </c>
      <c r="P354" s="58" t="n"/>
      <c r="Q354" s="59">
        <f>L354-S354-R354-P354</f>
        <v/>
      </c>
      <c r="R354" s="60" t="n"/>
      <c r="S354" s="61" t="n"/>
      <c r="T354" s="55" t="n"/>
      <c r="U354" s="55" t="n"/>
      <c r="V354" s="55" t="n"/>
      <c r="W354" s="55" t="n"/>
      <c r="X354" s="55" t="n"/>
      <c r="Y354" s="55" t="n"/>
      <c r="Z354" s="55" t="n"/>
      <c r="AA354" s="55" t="n"/>
      <c r="AB354" s="55" t="n"/>
      <c r="AC354" s="55" t="n"/>
      <c r="AD354" s="55" t="n"/>
      <c r="AE354" s="55" t="n"/>
      <c r="AF354" s="55" t="n"/>
      <c r="AG354" s="55" t="n"/>
      <c r="AH354" s="55" t="n"/>
      <c r="AI354" s="55" t="n"/>
      <c r="AJ354" s="55" t="n"/>
      <c r="AK354" s="55" t="n"/>
      <c r="AL354" s="55" t="n"/>
      <c r="AM354" s="55" t="n"/>
      <c r="AN354" s="55" t="n"/>
      <c r="AO354" s="55" t="n"/>
      <c r="AP354" s="55" t="n"/>
      <c r="AQ354" s="55" t="n"/>
      <c r="AR354" s="55" t="n"/>
      <c r="AS354" s="55" t="n"/>
      <c r="AT354" s="55" t="n"/>
      <c r="AU354" s="55" t="n"/>
      <c r="AV354" s="55" t="n"/>
      <c r="AW354" s="55" t="n"/>
      <c r="AX354" s="55" t="n"/>
      <c r="AY354" s="55" t="n"/>
      <c r="AZ354" s="55" t="n"/>
      <c r="BA354" s="55" t="n"/>
      <c r="BB354" s="55" t="n"/>
      <c r="BC354" s="55" t="n"/>
    </row>
    <row r="355">
      <c r="A355" s="55" t="n"/>
      <c r="B355" s="483" t="n"/>
      <c r="C355" s="55" t="n"/>
      <c r="D355" s="55" t="n"/>
      <c r="E355" s="55" t="n"/>
      <c r="F355" s="55" t="n"/>
      <c r="G355" s="69" t="n"/>
      <c r="H355" s="69" t="n"/>
      <c r="I355" s="55" t="n"/>
      <c r="J355" s="55" t="n"/>
      <c r="K355" s="55" t="n"/>
      <c r="L355" s="55">
        <f>J355-K355</f>
        <v/>
      </c>
      <c r="M355" s="55" t="n"/>
      <c r="N355" s="55">
        <f>P355+Q355+R355+S355</f>
        <v/>
      </c>
      <c r="O355" s="57">
        <f>Q355+V355+Y355+AB355+AE355+AH355+AK355+AN355+AQ355+AT355+AW355+AZ355+BC355</f>
        <v/>
      </c>
      <c r="P355" s="58" t="n"/>
      <c r="Q355" s="59">
        <f>L355-S355-R355-P355</f>
        <v/>
      </c>
      <c r="R355" s="60" t="n"/>
      <c r="S355" s="61" t="n"/>
      <c r="T355" s="55" t="n"/>
      <c r="U355" s="55" t="n"/>
      <c r="V355" s="55" t="n"/>
      <c r="W355" s="55" t="n"/>
      <c r="X355" s="55" t="n"/>
      <c r="Y355" s="55" t="n"/>
      <c r="Z355" s="55" t="n"/>
      <c r="AA355" s="55" t="n"/>
      <c r="AB355" s="55" t="n"/>
      <c r="AC355" s="55" t="n"/>
      <c r="AD355" s="55" t="n"/>
      <c r="AE355" s="55" t="n"/>
      <c r="AF355" s="55" t="n"/>
      <c r="AG355" s="55" t="n"/>
      <c r="AH355" s="55" t="n"/>
      <c r="AI355" s="55" t="n"/>
      <c r="AJ355" s="55" t="n"/>
      <c r="AK355" s="55" t="n"/>
      <c r="AL355" s="55" t="n"/>
      <c r="AM355" s="55" t="n"/>
      <c r="AN355" s="55" t="n"/>
      <c r="AO355" s="55" t="n"/>
      <c r="AP355" s="55" t="n"/>
      <c r="AQ355" s="55" t="n"/>
      <c r="AR355" s="55" t="n"/>
      <c r="AS355" s="55" t="n"/>
      <c r="AT355" s="55" t="n"/>
      <c r="AU355" s="55" t="n"/>
      <c r="AV355" s="55" t="n"/>
      <c r="AW355" s="55" t="n"/>
      <c r="AX355" s="55" t="n"/>
      <c r="AY355" s="55" t="n"/>
      <c r="AZ355" s="55" t="n"/>
      <c r="BA355" s="55" t="n"/>
      <c r="BB355" s="55" t="n"/>
      <c r="BC355" s="55" t="n"/>
    </row>
    <row r="356">
      <c r="A356" s="55" t="n"/>
      <c r="B356" s="483" t="n"/>
      <c r="C356" s="55" t="n"/>
      <c r="D356" s="55" t="n"/>
      <c r="E356" s="55" t="n"/>
      <c r="F356" s="55" t="n"/>
      <c r="G356" s="69" t="n"/>
      <c r="H356" s="69" t="n"/>
      <c r="I356" s="55" t="n"/>
      <c r="J356" s="55" t="n"/>
      <c r="K356" s="55" t="n"/>
      <c r="L356" s="55">
        <f>J356-K356</f>
        <v/>
      </c>
      <c r="M356" s="55" t="n"/>
      <c r="N356" s="55">
        <f>P356+Q356+R356+S356</f>
        <v/>
      </c>
      <c r="O356" s="57">
        <f>Q356+V356+Y356+AB356+AE356+AH356+AK356+AN356+AQ356+AT356+AW356+AZ356+BC356</f>
        <v/>
      </c>
      <c r="P356" s="58" t="n"/>
      <c r="Q356" s="59">
        <f>L356-S356-R356-P356</f>
        <v/>
      </c>
      <c r="R356" s="60" t="n"/>
      <c r="S356" s="61" t="n"/>
      <c r="T356" s="55" t="n"/>
      <c r="U356" s="55" t="n"/>
      <c r="V356" s="55" t="n"/>
      <c r="W356" s="55" t="n"/>
      <c r="X356" s="55" t="n"/>
      <c r="Y356" s="55" t="n"/>
      <c r="Z356" s="55" t="n"/>
      <c r="AA356" s="55" t="n"/>
      <c r="AB356" s="55" t="n"/>
      <c r="AC356" s="55" t="n"/>
      <c r="AD356" s="55" t="n"/>
      <c r="AE356" s="55" t="n"/>
      <c r="AF356" s="55" t="n"/>
      <c r="AG356" s="55" t="n"/>
      <c r="AH356" s="55" t="n"/>
      <c r="AI356" s="55" t="n"/>
      <c r="AJ356" s="55" t="n"/>
      <c r="AK356" s="55" t="n"/>
      <c r="AL356" s="55" t="n"/>
      <c r="AM356" s="55" t="n"/>
      <c r="AN356" s="55" t="n"/>
      <c r="AO356" s="55" t="n"/>
      <c r="AP356" s="55" t="n"/>
      <c r="AQ356" s="55" t="n"/>
      <c r="AR356" s="55" t="n"/>
      <c r="AS356" s="55" t="n"/>
      <c r="AT356" s="55" t="n"/>
      <c r="AU356" s="55" t="n"/>
      <c r="AV356" s="55" t="n"/>
      <c r="AW356" s="55" t="n"/>
      <c r="AX356" s="55" t="n"/>
      <c r="AY356" s="55" t="n"/>
      <c r="AZ356" s="55" t="n"/>
      <c r="BA356" s="55" t="n"/>
      <c r="BB356" s="55" t="n"/>
      <c r="BC356" s="55" t="n"/>
    </row>
    <row r="357">
      <c r="A357" s="55" t="n"/>
      <c r="B357" s="483" t="n"/>
      <c r="C357" s="55" t="n"/>
      <c r="D357" s="55" t="n"/>
      <c r="E357" s="55" t="n"/>
      <c r="F357" s="55" t="n"/>
      <c r="G357" s="69" t="n"/>
      <c r="H357" s="69" t="n"/>
      <c r="I357" s="55" t="n"/>
      <c r="J357" s="55" t="n"/>
      <c r="K357" s="55" t="n"/>
      <c r="L357" s="55">
        <f>J357-K357</f>
        <v/>
      </c>
      <c r="M357" s="55" t="n"/>
      <c r="N357" s="55">
        <f>P357+Q357+R357+S357</f>
        <v/>
      </c>
      <c r="O357" s="57">
        <f>Q357+V357+Y357+AB357+AE357+AH357+AK357+AN357+AQ357+AT357+AW357+AZ357+BC357</f>
        <v/>
      </c>
      <c r="P357" s="58" t="n"/>
      <c r="Q357" s="59">
        <f>L357-S357-R357-P357</f>
        <v/>
      </c>
      <c r="R357" s="60" t="n"/>
      <c r="S357" s="61" t="n"/>
      <c r="T357" s="55" t="n"/>
      <c r="U357" s="55" t="n"/>
      <c r="V357" s="55" t="n"/>
      <c r="W357" s="55" t="n"/>
      <c r="X357" s="55" t="n"/>
      <c r="Y357" s="55" t="n"/>
      <c r="Z357" s="55" t="n"/>
      <c r="AA357" s="55" t="n"/>
      <c r="AB357" s="55" t="n"/>
      <c r="AC357" s="55" t="n"/>
      <c r="AD357" s="55" t="n"/>
      <c r="AE357" s="55" t="n"/>
      <c r="AF357" s="55" t="n"/>
      <c r="AG357" s="55" t="n"/>
      <c r="AH357" s="55" t="n"/>
      <c r="AI357" s="55" t="n"/>
      <c r="AJ357" s="55" t="n"/>
      <c r="AK357" s="55" t="n"/>
      <c r="AL357" s="55" t="n"/>
      <c r="AM357" s="55" t="n"/>
      <c r="AN357" s="55" t="n"/>
      <c r="AO357" s="55" t="n"/>
      <c r="AP357" s="55" t="n"/>
      <c r="AQ357" s="55" t="n"/>
      <c r="AR357" s="55" t="n"/>
      <c r="AS357" s="55" t="n"/>
      <c r="AT357" s="55" t="n"/>
      <c r="AU357" s="55" t="n"/>
      <c r="AV357" s="55" t="n"/>
      <c r="AW357" s="55" t="n"/>
      <c r="AX357" s="55" t="n"/>
      <c r="AY357" s="55" t="n"/>
      <c r="AZ357" s="55" t="n"/>
      <c r="BA357" s="55" t="n"/>
      <c r="BB357" s="55" t="n"/>
      <c r="BC357" s="55" t="n"/>
    </row>
    <row r="358">
      <c r="A358" s="55" t="n"/>
      <c r="B358" s="483" t="n"/>
      <c r="C358" s="55" t="n"/>
      <c r="D358" s="55" t="n"/>
      <c r="E358" s="55" t="n"/>
      <c r="F358" s="55" t="n"/>
      <c r="G358" s="69" t="n"/>
      <c r="H358" s="69" t="n"/>
      <c r="I358" s="55" t="n"/>
      <c r="J358" s="55" t="n"/>
      <c r="K358" s="55" t="n"/>
      <c r="L358" s="55">
        <f>J358-K358</f>
        <v/>
      </c>
      <c r="M358" s="55" t="n"/>
      <c r="N358" s="55">
        <f>P358+Q358+R358+S358</f>
        <v/>
      </c>
      <c r="O358" s="57">
        <f>Q358+V358+Y358+AB358+AE358+AH358+AK358+AN358+AQ358+AT358+AW358+AZ358+BC358</f>
        <v/>
      </c>
      <c r="P358" s="58" t="n"/>
      <c r="Q358" s="59">
        <f>L358-S358-R358-P358</f>
        <v/>
      </c>
      <c r="R358" s="60" t="n"/>
      <c r="S358" s="61" t="n"/>
      <c r="T358" s="55" t="n"/>
      <c r="U358" s="55" t="n"/>
      <c r="V358" s="55" t="n"/>
      <c r="W358" s="55" t="n"/>
      <c r="X358" s="55" t="n"/>
      <c r="Y358" s="55" t="n"/>
      <c r="Z358" s="55" t="n"/>
      <c r="AA358" s="55" t="n"/>
      <c r="AB358" s="55" t="n"/>
      <c r="AC358" s="55" t="n"/>
      <c r="AD358" s="55" t="n"/>
      <c r="AE358" s="55" t="n"/>
      <c r="AF358" s="55" t="n"/>
      <c r="AG358" s="55" t="n"/>
      <c r="AH358" s="55" t="n"/>
      <c r="AI358" s="55" t="n"/>
      <c r="AJ358" s="55" t="n"/>
      <c r="AK358" s="55" t="n"/>
      <c r="AL358" s="55" t="n"/>
      <c r="AM358" s="55" t="n"/>
      <c r="AN358" s="55" t="n"/>
      <c r="AO358" s="55" t="n"/>
      <c r="AP358" s="55" t="n"/>
      <c r="AQ358" s="55" t="n"/>
      <c r="AR358" s="55" t="n"/>
      <c r="AS358" s="55" t="n"/>
      <c r="AT358" s="55" t="n"/>
      <c r="AU358" s="55" t="n"/>
      <c r="AV358" s="55" t="n"/>
      <c r="AW358" s="55" t="n"/>
      <c r="AX358" s="55" t="n"/>
      <c r="AY358" s="55" t="n"/>
      <c r="AZ358" s="55" t="n"/>
      <c r="BA358" s="55" t="n"/>
      <c r="BB358" s="55" t="n"/>
      <c r="BC358" s="55" t="n"/>
    </row>
    <row r="359">
      <c r="A359" s="55" t="n"/>
      <c r="B359" s="483" t="n"/>
      <c r="C359" s="55" t="n"/>
      <c r="D359" s="55" t="n"/>
      <c r="E359" s="55" t="n"/>
      <c r="F359" s="55" t="n"/>
      <c r="G359" s="69" t="n"/>
      <c r="H359" s="69" t="n"/>
      <c r="I359" s="55" t="n"/>
      <c r="J359" s="55" t="n"/>
      <c r="K359" s="55" t="n"/>
      <c r="L359" s="55">
        <f>J359-K359</f>
        <v/>
      </c>
      <c r="M359" s="55" t="n"/>
      <c r="N359" s="55">
        <f>P359+Q359+R359+S359</f>
        <v/>
      </c>
      <c r="O359" s="57">
        <f>Q359+V359+Y359+AB359+AE359+AH359+AK359+AN359+AQ359+AT359+AW359+AZ359+BC359</f>
        <v/>
      </c>
      <c r="P359" s="58" t="n"/>
      <c r="Q359" s="59">
        <f>L359-S359-R359-P359</f>
        <v/>
      </c>
      <c r="R359" s="60" t="n"/>
      <c r="S359" s="61" t="n"/>
      <c r="T359" s="55" t="n"/>
      <c r="U359" s="55" t="n"/>
      <c r="V359" s="55" t="n"/>
      <c r="W359" s="55" t="n"/>
      <c r="X359" s="55" t="n"/>
      <c r="Y359" s="55" t="n"/>
      <c r="Z359" s="55" t="n"/>
      <c r="AA359" s="55" t="n"/>
      <c r="AB359" s="55" t="n"/>
      <c r="AC359" s="55" t="n"/>
      <c r="AD359" s="55" t="n"/>
      <c r="AE359" s="55" t="n"/>
      <c r="AF359" s="55" t="n"/>
      <c r="AG359" s="55" t="n"/>
      <c r="AH359" s="55" t="n"/>
      <c r="AI359" s="55" t="n"/>
      <c r="AJ359" s="55" t="n"/>
      <c r="AK359" s="55" t="n"/>
      <c r="AL359" s="55" t="n"/>
      <c r="AM359" s="55" t="n"/>
      <c r="AN359" s="55" t="n"/>
      <c r="AO359" s="55" t="n"/>
      <c r="AP359" s="55" t="n"/>
      <c r="AQ359" s="55" t="n"/>
      <c r="AR359" s="55" t="n"/>
      <c r="AS359" s="55" t="n"/>
      <c r="AT359" s="55" t="n"/>
      <c r="AU359" s="55" t="n"/>
      <c r="AV359" s="55" t="n"/>
      <c r="AW359" s="55" t="n"/>
      <c r="AX359" s="55" t="n"/>
      <c r="AY359" s="55" t="n"/>
      <c r="AZ359" s="55" t="n"/>
      <c r="BA359" s="55" t="n"/>
      <c r="BB359" s="55" t="n"/>
      <c r="BC359" s="55" t="n"/>
    </row>
    <row r="360">
      <c r="A360" s="55" t="n"/>
      <c r="B360" s="483" t="n"/>
      <c r="C360" s="55" t="n"/>
      <c r="D360" s="55" t="n"/>
      <c r="E360" s="55" t="n"/>
      <c r="F360" s="55" t="n"/>
      <c r="G360" s="69" t="n"/>
      <c r="H360" s="69" t="n"/>
      <c r="I360" s="55" t="n"/>
      <c r="J360" s="55" t="n"/>
      <c r="K360" s="55" t="n"/>
      <c r="L360" s="55">
        <f>J360-K360</f>
        <v/>
      </c>
      <c r="M360" s="55" t="n"/>
      <c r="N360" s="55">
        <f>P360+Q360+R360+S360</f>
        <v/>
      </c>
      <c r="O360" s="57">
        <f>Q360+V360+Y360+AB360+AE360+AH360+AK360+AN360+AQ360+AT360+AW360+AZ360+BC360</f>
        <v/>
      </c>
      <c r="P360" s="58" t="n"/>
      <c r="Q360" s="59">
        <f>L360-S360-R360-P360</f>
        <v/>
      </c>
      <c r="R360" s="60" t="n"/>
      <c r="S360" s="61" t="n"/>
      <c r="T360" s="55" t="n"/>
      <c r="U360" s="55" t="n"/>
      <c r="V360" s="55" t="n"/>
      <c r="W360" s="55" t="n"/>
      <c r="X360" s="55" t="n"/>
      <c r="Y360" s="55" t="n"/>
      <c r="Z360" s="55" t="n"/>
      <c r="AA360" s="55" t="n"/>
      <c r="AB360" s="55" t="n"/>
      <c r="AC360" s="55" t="n"/>
      <c r="AD360" s="55" t="n"/>
      <c r="AE360" s="55" t="n"/>
      <c r="AF360" s="55" t="n"/>
      <c r="AG360" s="55" t="n"/>
      <c r="AH360" s="55" t="n"/>
      <c r="AI360" s="55" t="n"/>
      <c r="AJ360" s="55" t="n"/>
      <c r="AK360" s="55" t="n"/>
      <c r="AL360" s="55" t="n"/>
      <c r="AM360" s="55" t="n"/>
      <c r="AN360" s="55" t="n"/>
      <c r="AO360" s="55" t="n"/>
      <c r="AP360" s="55" t="n"/>
      <c r="AQ360" s="55" t="n"/>
      <c r="AR360" s="55" t="n"/>
      <c r="AS360" s="55" t="n"/>
      <c r="AT360" s="55" t="n"/>
      <c r="AU360" s="55" t="n"/>
      <c r="AV360" s="55" t="n"/>
      <c r="AW360" s="55" t="n"/>
      <c r="AX360" s="55" t="n"/>
      <c r="AY360" s="55" t="n"/>
      <c r="AZ360" s="55" t="n"/>
      <c r="BA360" s="55" t="n"/>
      <c r="BB360" s="55" t="n"/>
      <c r="BC360" s="55" t="n"/>
    </row>
    <row r="361">
      <c r="A361" s="55" t="n"/>
      <c r="B361" s="483" t="n"/>
      <c r="C361" s="55" t="n"/>
      <c r="D361" s="55" t="n"/>
      <c r="E361" s="55" t="n"/>
      <c r="F361" s="55" t="n"/>
      <c r="G361" s="69" t="n"/>
      <c r="H361" s="69" t="n"/>
      <c r="I361" s="55" t="n"/>
      <c r="J361" s="55" t="n"/>
      <c r="K361" s="55" t="n"/>
      <c r="L361" s="55">
        <f>J361-K361</f>
        <v/>
      </c>
      <c r="M361" s="55" t="n"/>
      <c r="N361" s="55">
        <f>P361+Q361+R361+S361</f>
        <v/>
      </c>
      <c r="O361" s="57">
        <f>Q361+V361+Y361+AB361+AE361+AH361+AK361+AN361+AQ361+AT361+AW361+AZ361+BC361</f>
        <v/>
      </c>
      <c r="P361" s="58" t="n"/>
      <c r="Q361" s="59">
        <f>L361-S361-R361-P361</f>
        <v/>
      </c>
      <c r="R361" s="60" t="n"/>
      <c r="S361" s="61" t="n"/>
      <c r="T361" s="55" t="n"/>
      <c r="U361" s="55" t="n"/>
      <c r="V361" s="55" t="n"/>
      <c r="W361" s="55" t="n"/>
      <c r="X361" s="55" t="n"/>
      <c r="Y361" s="55" t="n"/>
      <c r="Z361" s="55" t="n"/>
      <c r="AA361" s="55" t="n"/>
      <c r="AB361" s="55" t="n"/>
      <c r="AC361" s="55" t="n"/>
      <c r="AD361" s="55" t="n"/>
      <c r="AE361" s="55" t="n"/>
      <c r="AF361" s="55" t="n"/>
      <c r="AG361" s="55" t="n"/>
      <c r="AH361" s="55" t="n"/>
      <c r="AI361" s="55" t="n"/>
      <c r="AJ361" s="55" t="n"/>
      <c r="AK361" s="55" t="n"/>
      <c r="AL361" s="55" t="n"/>
      <c r="AM361" s="55" t="n"/>
      <c r="AN361" s="55" t="n"/>
      <c r="AO361" s="55" t="n"/>
      <c r="AP361" s="55" t="n"/>
      <c r="AQ361" s="55" t="n"/>
      <c r="AR361" s="55" t="n"/>
      <c r="AS361" s="55" t="n"/>
      <c r="AT361" s="55" t="n"/>
      <c r="AU361" s="55" t="n"/>
      <c r="AV361" s="55" t="n"/>
      <c r="AW361" s="55" t="n"/>
      <c r="AX361" s="55" t="n"/>
      <c r="AY361" s="55" t="n"/>
      <c r="AZ361" s="55" t="n"/>
      <c r="BA361" s="55" t="n"/>
      <c r="BB361" s="55" t="n"/>
      <c r="BC361" s="55" t="n"/>
    </row>
    <row r="362">
      <c r="A362" s="55" t="n"/>
      <c r="B362" s="483" t="n"/>
      <c r="C362" s="55" t="n"/>
      <c r="D362" s="55" t="n"/>
      <c r="E362" s="55" t="n"/>
      <c r="F362" s="55" t="n"/>
      <c r="G362" s="69" t="n"/>
      <c r="H362" s="69" t="n"/>
      <c r="I362" s="55" t="n"/>
      <c r="J362" s="55" t="n"/>
      <c r="K362" s="55" t="n"/>
      <c r="L362" s="55">
        <f>J362-K362</f>
        <v/>
      </c>
      <c r="M362" s="55" t="n"/>
      <c r="N362" s="55">
        <f>P362+Q362+R362+S362</f>
        <v/>
      </c>
      <c r="O362" s="57">
        <f>Q362+V362+Y362+AB362+AE362+AH362+AK362+AN362+AQ362+AT362+AW362+AZ362+BC362</f>
        <v/>
      </c>
      <c r="P362" s="58" t="n"/>
      <c r="Q362" s="59">
        <f>L362-S362-R362-P362</f>
        <v/>
      </c>
      <c r="R362" s="60" t="n"/>
      <c r="S362" s="61" t="n"/>
      <c r="T362" s="55" t="n"/>
      <c r="U362" s="55" t="n"/>
      <c r="V362" s="55" t="n"/>
      <c r="W362" s="55" t="n"/>
      <c r="X362" s="55" t="n"/>
      <c r="Y362" s="55" t="n"/>
      <c r="Z362" s="55" t="n"/>
      <c r="AA362" s="55" t="n"/>
      <c r="AB362" s="55" t="n"/>
      <c r="AC362" s="55" t="n"/>
      <c r="AD362" s="55" t="n"/>
      <c r="AE362" s="55" t="n"/>
      <c r="AF362" s="55" t="n"/>
      <c r="AG362" s="55" t="n"/>
      <c r="AH362" s="55" t="n"/>
      <c r="AI362" s="55" t="n"/>
      <c r="AJ362" s="55" t="n"/>
      <c r="AK362" s="55" t="n"/>
      <c r="AL362" s="55" t="n"/>
      <c r="AM362" s="55" t="n"/>
      <c r="AN362" s="55" t="n"/>
      <c r="AO362" s="55" t="n"/>
      <c r="AP362" s="55" t="n"/>
      <c r="AQ362" s="55" t="n"/>
      <c r="AR362" s="55" t="n"/>
      <c r="AS362" s="55" t="n"/>
      <c r="AT362" s="55" t="n"/>
      <c r="AU362" s="55" t="n"/>
      <c r="AV362" s="55" t="n"/>
      <c r="AW362" s="55" t="n"/>
      <c r="AX362" s="55" t="n"/>
      <c r="AY362" s="55" t="n"/>
      <c r="AZ362" s="55" t="n"/>
      <c r="BA362" s="55" t="n"/>
      <c r="BB362" s="55" t="n"/>
      <c r="BC362" s="55" t="n"/>
    </row>
    <row r="363">
      <c r="A363" s="55" t="n"/>
      <c r="B363" s="483" t="n"/>
      <c r="C363" s="55" t="n"/>
      <c r="D363" s="55" t="n"/>
      <c r="E363" s="55" t="n"/>
      <c r="F363" s="55" t="n"/>
      <c r="G363" s="69" t="n"/>
      <c r="H363" s="69" t="n"/>
      <c r="I363" s="55" t="n"/>
      <c r="J363" s="55" t="n"/>
      <c r="K363" s="55" t="n"/>
      <c r="L363" s="55">
        <f>J363-K363</f>
        <v/>
      </c>
      <c r="M363" s="55" t="n"/>
      <c r="N363" s="55">
        <f>P363+Q363+R363+S363</f>
        <v/>
      </c>
      <c r="O363" s="57">
        <f>Q363+V363+Y363+AB363+AE363+AH363+AK363+AN363+AQ363+AT363+AW363+AZ363+BC363</f>
        <v/>
      </c>
      <c r="P363" s="58" t="n"/>
      <c r="Q363" s="59">
        <f>L363-S363-R363-P363</f>
        <v/>
      </c>
      <c r="R363" s="60" t="n"/>
      <c r="S363" s="61" t="n"/>
      <c r="T363" s="55" t="n"/>
      <c r="U363" s="55" t="n"/>
      <c r="V363" s="55" t="n"/>
      <c r="W363" s="55" t="n"/>
      <c r="X363" s="55" t="n"/>
      <c r="Y363" s="55" t="n"/>
      <c r="Z363" s="55" t="n"/>
      <c r="AA363" s="55" t="n"/>
      <c r="AB363" s="55" t="n"/>
      <c r="AC363" s="55" t="n"/>
      <c r="AD363" s="55" t="n"/>
      <c r="AE363" s="55" t="n"/>
      <c r="AF363" s="55" t="n"/>
      <c r="AG363" s="55" t="n"/>
      <c r="AH363" s="55" t="n"/>
      <c r="AI363" s="55" t="n"/>
      <c r="AJ363" s="55" t="n"/>
      <c r="AK363" s="55" t="n"/>
      <c r="AL363" s="55" t="n"/>
      <c r="AM363" s="55" t="n"/>
      <c r="AN363" s="55" t="n"/>
      <c r="AO363" s="55" t="n"/>
      <c r="AP363" s="55" t="n"/>
      <c r="AQ363" s="55" t="n"/>
      <c r="AR363" s="55" t="n"/>
      <c r="AS363" s="55" t="n"/>
      <c r="AT363" s="55" t="n"/>
      <c r="AU363" s="55" t="n"/>
      <c r="AV363" s="55" t="n"/>
      <c r="AW363" s="55" t="n"/>
      <c r="AX363" s="55" t="n"/>
      <c r="AY363" s="55" t="n"/>
      <c r="AZ363" s="55" t="n"/>
      <c r="BA363" s="55" t="n"/>
      <c r="BB363" s="55" t="n"/>
      <c r="BC363" s="55" t="n"/>
    </row>
    <row r="364">
      <c r="A364" s="55" t="n"/>
      <c r="B364" s="483" t="n"/>
      <c r="C364" s="55" t="n"/>
      <c r="D364" s="55" t="n"/>
      <c r="E364" s="55" t="n"/>
      <c r="F364" s="55" t="n"/>
      <c r="G364" s="69" t="n"/>
      <c r="H364" s="69" t="n"/>
      <c r="I364" s="55" t="n"/>
      <c r="J364" s="55" t="n"/>
      <c r="K364" s="55" t="n"/>
      <c r="L364" s="55">
        <f>J364-K364</f>
        <v/>
      </c>
      <c r="M364" s="55" t="n"/>
      <c r="N364" s="55">
        <f>P364+Q364+R364+S364</f>
        <v/>
      </c>
      <c r="O364" s="57">
        <f>Q364+V364+Y364+AB364+AE364+AH364+AK364+AN364+AQ364+AT364+AW364+AZ364+BC364</f>
        <v/>
      </c>
      <c r="P364" s="58" t="n"/>
      <c r="Q364" s="59">
        <f>L364-S364-R364-P364</f>
        <v/>
      </c>
      <c r="R364" s="60" t="n"/>
      <c r="S364" s="61" t="n"/>
      <c r="T364" s="55" t="n"/>
      <c r="U364" s="55" t="n"/>
      <c r="V364" s="55" t="n"/>
      <c r="W364" s="55" t="n"/>
      <c r="X364" s="55" t="n"/>
      <c r="Y364" s="55" t="n"/>
      <c r="Z364" s="55" t="n"/>
      <c r="AA364" s="55" t="n"/>
      <c r="AB364" s="55" t="n"/>
      <c r="AC364" s="55" t="n"/>
      <c r="AD364" s="55" t="n"/>
      <c r="AE364" s="55" t="n"/>
      <c r="AF364" s="55" t="n"/>
      <c r="AG364" s="55" t="n"/>
      <c r="AH364" s="55" t="n"/>
      <c r="AI364" s="55" t="n"/>
      <c r="AJ364" s="55" t="n"/>
      <c r="AK364" s="55" t="n"/>
      <c r="AL364" s="55" t="n"/>
      <c r="AM364" s="55" t="n"/>
      <c r="AN364" s="55" t="n"/>
      <c r="AO364" s="55" t="n"/>
      <c r="AP364" s="55" t="n"/>
      <c r="AQ364" s="55" t="n"/>
      <c r="AR364" s="55" t="n"/>
      <c r="AS364" s="55" t="n"/>
      <c r="AT364" s="55" t="n"/>
      <c r="AU364" s="55" t="n"/>
      <c r="AV364" s="55" t="n"/>
      <c r="AW364" s="55" t="n"/>
      <c r="AX364" s="55" t="n"/>
      <c r="AY364" s="55" t="n"/>
      <c r="AZ364" s="55" t="n"/>
      <c r="BA364" s="55" t="n"/>
      <c r="BB364" s="55" t="n"/>
      <c r="BC364" s="55" t="n"/>
    </row>
    <row r="365">
      <c r="A365" s="55" t="n"/>
      <c r="B365" s="483" t="n"/>
      <c r="C365" s="55" t="n"/>
      <c r="D365" s="55" t="n"/>
      <c r="E365" s="55" t="n"/>
      <c r="F365" s="55" t="n"/>
      <c r="G365" s="69" t="n"/>
      <c r="H365" s="69" t="n"/>
      <c r="I365" s="55" t="n"/>
      <c r="J365" s="55" t="n"/>
      <c r="K365" s="55" t="n"/>
      <c r="L365" s="55">
        <f>J365-K365</f>
        <v/>
      </c>
      <c r="M365" s="55" t="n"/>
      <c r="N365" s="55">
        <f>P365+Q365+R365+S365</f>
        <v/>
      </c>
      <c r="O365" s="57">
        <f>Q365+V365+Y365+AB365+AE365+AH365+AK365+AN365+AQ365+AT365+AW365+AZ365+BC365</f>
        <v/>
      </c>
      <c r="P365" s="58" t="n"/>
      <c r="Q365" s="59">
        <f>L365-S365-R365-P365</f>
        <v/>
      </c>
      <c r="R365" s="60" t="n"/>
      <c r="S365" s="61" t="n"/>
      <c r="T365" s="55" t="n"/>
      <c r="U365" s="55" t="n"/>
      <c r="V365" s="55" t="n"/>
      <c r="W365" s="55" t="n"/>
      <c r="X365" s="55" t="n"/>
      <c r="Y365" s="55" t="n"/>
      <c r="Z365" s="55" t="n"/>
      <c r="AA365" s="55" t="n"/>
      <c r="AB365" s="55" t="n"/>
      <c r="AC365" s="55" t="n"/>
      <c r="AD365" s="55" t="n"/>
      <c r="AE365" s="55" t="n"/>
      <c r="AF365" s="55" t="n"/>
      <c r="AG365" s="55" t="n"/>
      <c r="AH365" s="55" t="n"/>
      <c r="AI365" s="55" t="n"/>
      <c r="AJ365" s="55" t="n"/>
      <c r="AK365" s="55" t="n"/>
      <c r="AL365" s="55" t="n"/>
      <c r="AM365" s="55" t="n"/>
      <c r="AN365" s="55" t="n"/>
      <c r="AO365" s="55" t="n"/>
      <c r="AP365" s="55" t="n"/>
      <c r="AQ365" s="55" t="n"/>
      <c r="AR365" s="55" t="n"/>
      <c r="AS365" s="55" t="n"/>
      <c r="AT365" s="55" t="n"/>
      <c r="AU365" s="55" t="n"/>
      <c r="AV365" s="55" t="n"/>
      <c r="AW365" s="55" t="n"/>
      <c r="AX365" s="55" t="n"/>
      <c r="AY365" s="55" t="n"/>
      <c r="AZ365" s="55" t="n"/>
      <c r="BA365" s="55" t="n"/>
      <c r="BB365" s="55" t="n"/>
      <c r="BC365" s="55" t="n"/>
    </row>
    <row r="366">
      <c r="A366" s="55" t="n"/>
      <c r="B366" s="483" t="n"/>
      <c r="C366" s="55" t="n"/>
      <c r="D366" s="55" t="n"/>
      <c r="E366" s="55" t="n"/>
      <c r="F366" s="55" t="n"/>
      <c r="G366" s="69" t="n"/>
      <c r="H366" s="69" t="n"/>
      <c r="I366" s="55" t="n"/>
      <c r="J366" s="55" t="n"/>
      <c r="K366" s="55" t="n"/>
      <c r="L366" s="55">
        <f>J366-K366</f>
        <v/>
      </c>
      <c r="M366" s="55" t="n"/>
      <c r="N366" s="55">
        <f>P366+Q366+R366+S366</f>
        <v/>
      </c>
      <c r="O366" s="57">
        <f>Q366+V366+Y366+AB366+AE366+AH366+AK366+AN366+AQ366+AT366+AW366+AZ366+BC366</f>
        <v/>
      </c>
      <c r="P366" s="58" t="n"/>
      <c r="Q366" s="59">
        <f>L366-S366-R366-P366</f>
        <v/>
      </c>
      <c r="R366" s="60" t="n"/>
      <c r="S366" s="61" t="n"/>
      <c r="T366" s="55" t="n"/>
      <c r="U366" s="55" t="n"/>
      <c r="V366" s="55" t="n"/>
      <c r="W366" s="55" t="n"/>
      <c r="X366" s="55" t="n"/>
      <c r="Y366" s="55" t="n"/>
      <c r="Z366" s="55" t="n"/>
      <c r="AA366" s="55" t="n"/>
      <c r="AB366" s="55" t="n"/>
      <c r="AC366" s="55" t="n"/>
      <c r="AD366" s="55" t="n"/>
      <c r="AE366" s="55" t="n"/>
      <c r="AF366" s="55" t="n"/>
      <c r="AG366" s="55" t="n"/>
      <c r="AH366" s="55" t="n"/>
      <c r="AI366" s="55" t="n"/>
      <c r="AJ366" s="55" t="n"/>
      <c r="AK366" s="55" t="n"/>
      <c r="AL366" s="55" t="n"/>
      <c r="AM366" s="55" t="n"/>
      <c r="AN366" s="55" t="n"/>
      <c r="AO366" s="55" t="n"/>
      <c r="AP366" s="55" t="n"/>
      <c r="AQ366" s="55" t="n"/>
      <c r="AR366" s="55" t="n"/>
      <c r="AS366" s="55" t="n"/>
      <c r="AT366" s="55" t="n"/>
      <c r="AU366" s="55" t="n"/>
      <c r="AV366" s="55" t="n"/>
      <c r="AW366" s="55" t="n"/>
      <c r="AX366" s="55" t="n"/>
      <c r="AY366" s="55" t="n"/>
      <c r="AZ366" s="55" t="n"/>
      <c r="BA366" s="55" t="n"/>
      <c r="BB366" s="55" t="n"/>
      <c r="BC366" s="55" t="n"/>
    </row>
    <row r="367">
      <c r="A367" s="55" t="n"/>
      <c r="B367" s="483" t="n"/>
      <c r="C367" s="55" t="n"/>
      <c r="D367" s="55" t="n"/>
      <c r="E367" s="55" t="n"/>
      <c r="F367" s="55" t="n"/>
      <c r="G367" s="69" t="n"/>
      <c r="H367" s="69" t="n"/>
      <c r="I367" s="55" t="n"/>
      <c r="J367" s="55" t="n"/>
      <c r="K367" s="55" t="n"/>
      <c r="L367" s="55">
        <f>J367-K367</f>
        <v/>
      </c>
      <c r="M367" s="55" t="n"/>
      <c r="N367" s="55">
        <f>P367+Q367+R367+S367</f>
        <v/>
      </c>
      <c r="O367" s="57">
        <f>Q367+V367+Y367+AB367+AE367+AH367+AK367+AN367+AQ367+AT367+AW367+AZ367+BC367</f>
        <v/>
      </c>
      <c r="P367" s="58" t="n"/>
      <c r="Q367" s="59">
        <f>L367-S367-R367-P367</f>
        <v/>
      </c>
      <c r="R367" s="60" t="n"/>
      <c r="S367" s="61" t="n"/>
      <c r="T367" s="55" t="n"/>
      <c r="U367" s="55" t="n"/>
      <c r="V367" s="55" t="n"/>
      <c r="W367" s="55" t="n"/>
      <c r="X367" s="55" t="n"/>
      <c r="Y367" s="55" t="n"/>
      <c r="Z367" s="55" t="n"/>
      <c r="AA367" s="55" t="n"/>
      <c r="AB367" s="55" t="n"/>
      <c r="AC367" s="55" t="n"/>
      <c r="AD367" s="55" t="n"/>
      <c r="AE367" s="55" t="n"/>
      <c r="AF367" s="55" t="n"/>
      <c r="AG367" s="55" t="n"/>
      <c r="AH367" s="55" t="n"/>
      <c r="AI367" s="55" t="n"/>
      <c r="AJ367" s="55" t="n"/>
      <c r="AK367" s="55" t="n"/>
      <c r="AL367" s="55" t="n"/>
      <c r="AM367" s="55" t="n"/>
      <c r="AN367" s="55" t="n"/>
      <c r="AO367" s="55" t="n"/>
      <c r="AP367" s="55" t="n"/>
      <c r="AQ367" s="55" t="n"/>
      <c r="AR367" s="55" t="n"/>
      <c r="AS367" s="55" t="n"/>
      <c r="AT367" s="55" t="n"/>
      <c r="AU367" s="55" t="n"/>
      <c r="AV367" s="55" t="n"/>
      <c r="AW367" s="55" t="n"/>
      <c r="AX367" s="55" t="n"/>
      <c r="AY367" s="55" t="n"/>
      <c r="AZ367" s="55" t="n"/>
      <c r="BA367" s="55" t="n"/>
      <c r="BB367" s="55" t="n"/>
      <c r="BC367" s="55" t="n"/>
    </row>
    <row r="368">
      <c r="A368" s="55" t="n"/>
      <c r="B368" s="483" t="n"/>
      <c r="C368" s="55" t="n"/>
      <c r="D368" s="55" t="n"/>
      <c r="E368" s="55" t="n"/>
      <c r="F368" s="55" t="n"/>
      <c r="G368" s="69" t="n"/>
      <c r="H368" s="69" t="n"/>
      <c r="I368" s="55" t="n"/>
      <c r="J368" s="55" t="n"/>
      <c r="K368" s="55" t="n"/>
      <c r="L368" s="55">
        <f>J368-K368</f>
        <v/>
      </c>
      <c r="M368" s="55" t="n"/>
      <c r="N368" s="55">
        <f>P368+Q368+R368+S368</f>
        <v/>
      </c>
      <c r="O368" s="57">
        <f>Q368+V368+Y368+AB368+AE368+AH368+AK368+AN368+AQ368+AT368+AW368+AZ368+BC368</f>
        <v/>
      </c>
      <c r="P368" s="58" t="n"/>
      <c r="Q368" s="59">
        <f>L368-S368-R368-P368</f>
        <v/>
      </c>
      <c r="R368" s="60" t="n"/>
      <c r="S368" s="61" t="n"/>
      <c r="T368" s="55" t="n"/>
      <c r="U368" s="55" t="n"/>
      <c r="V368" s="55" t="n"/>
      <c r="W368" s="55" t="n"/>
      <c r="X368" s="55" t="n"/>
      <c r="Y368" s="55" t="n"/>
      <c r="Z368" s="55" t="n"/>
      <c r="AA368" s="55" t="n"/>
      <c r="AB368" s="55" t="n"/>
      <c r="AC368" s="55" t="n"/>
      <c r="AD368" s="55" t="n"/>
      <c r="AE368" s="55" t="n"/>
      <c r="AF368" s="55" t="n"/>
      <c r="AG368" s="55" t="n"/>
      <c r="AH368" s="55" t="n"/>
      <c r="AI368" s="55" t="n"/>
      <c r="AJ368" s="55" t="n"/>
      <c r="AK368" s="55" t="n"/>
      <c r="AL368" s="55" t="n"/>
      <c r="AM368" s="55" t="n"/>
      <c r="AN368" s="55" t="n"/>
      <c r="AO368" s="55" t="n"/>
      <c r="AP368" s="55" t="n"/>
      <c r="AQ368" s="55" t="n"/>
      <c r="AR368" s="55" t="n"/>
      <c r="AS368" s="55" t="n"/>
      <c r="AT368" s="55" t="n"/>
      <c r="AU368" s="55" t="n"/>
      <c r="AV368" s="55" t="n"/>
      <c r="AW368" s="55" t="n"/>
      <c r="AX368" s="55" t="n"/>
      <c r="AY368" s="55" t="n"/>
      <c r="AZ368" s="55" t="n"/>
      <c r="BA368" s="55" t="n"/>
      <c r="BB368" s="55" t="n"/>
      <c r="BC368" s="55" t="n"/>
    </row>
    <row r="369">
      <c r="A369" s="55" t="n"/>
      <c r="B369" s="483" t="n"/>
      <c r="C369" s="55" t="n"/>
      <c r="D369" s="55" t="n"/>
      <c r="E369" s="55" t="n"/>
      <c r="F369" s="55" t="n"/>
      <c r="G369" s="69" t="n"/>
      <c r="H369" s="69" t="n"/>
      <c r="I369" s="55" t="n"/>
      <c r="J369" s="55" t="n"/>
      <c r="K369" s="55" t="n"/>
      <c r="L369" s="55">
        <f>J369-K369</f>
        <v/>
      </c>
      <c r="M369" s="55" t="n"/>
      <c r="N369" s="55">
        <f>P369+Q369+R369+S369</f>
        <v/>
      </c>
      <c r="O369" s="57">
        <f>Q369+V369+Y369+AB369+AE369+AH369+AK369+AN369+AQ369+AT369+AW369+AZ369+BC369</f>
        <v/>
      </c>
      <c r="P369" s="58" t="n"/>
      <c r="Q369" s="59">
        <f>L369-S369-R369-P369</f>
        <v/>
      </c>
      <c r="R369" s="60" t="n"/>
      <c r="S369" s="61" t="n"/>
      <c r="T369" s="55" t="n"/>
      <c r="U369" s="55" t="n"/>
      <c r="V369" s="55" t="n"/>
      <c r="W369" s="55" t="n"/>
      <c r="X369" s="55" t="n"/>
      <c r="Y369" s="55" t="n"/>
      <c r="Z369" s="55" t="n"/>
      <c r="AA369" s="55" t="n"/>
      <c r="AB369" s="55" t="n"/>
      <c r="AC369" s="55" t="n"/>
      <c r="AD369" s="55" t="n"/>
      <c r="AE369" s="55" t="n"/>
      <c r="AF369" s="55" t="n"/>
      <c r="AG369" s="55" t="n"/>
      <c r="AH369" s="55" t="n"/>
      <c r="AI369" s="55" t="n"/>
      <c r="AJ369" s="55" t="n"/>
      <c r="AK369" s="55" t="n"/>
      <c r="AL369" s="55" t="n"/>
      <c r="AM369" s="55" t="n"/>
      <c r="AN369" s="55" t="n"/>
      <c r="AO369" s="55" t="n"/>
      <c r="AP369" s="55" t="n"/>
      <c r="AQ369" s="55" t="n"/>
      <c r="AR369" s="55" t="n"/>
      <c r="AS369" s="55" t="n"/>
      <c r="AT369" s="55" t="n"/>
      <c r="AU369" s="55" t="n"/>
      <c r="AV369" s="55" t="n"/>
      <c r="AW369" s="55" t="n"/>
      <c r="AX369" s="55" t="n"/>
      <c r="AY369" s="55" t="n"/>
      <c r="AZ369" s="55" t="n"/>
      <c r="BA369" s="55" t="n"/>
      <c r="BB369" s="55" t="n"/>
      <c r="BC369" s="55" t="n"/>
    </row>
    <row r="370">
      <c r="A370" s="55" t="n"/>
      <c r="B370" s="483" t="n"/>
      <c r="C370" s="55" t="n"/>
      <c r="D370" s="55" t="n"/>
      <c r="E370" s="55" t="n"/>
      <c r="F370" s="55" t="n"/>
      <c r="G370" s="69" t="n"/>
      <c r="H370" s="69" t="n"/>
      <c r="I370" s="55" t="n"/>
      <c r="J370" s="55" t="n"/>
      <c r="K370" s="55" t="n"/>
      <c r="L370" s="55">
        <f>J370-K370</f>
        <v/>
      </c>
      <c r="M370" s="55" t="n"/>
      <c r="N370" s="55">
        <f>P370+Q370+R370+S370</f>
        <v/>
      </c>
      <c r="O370" s="57">
        <f>Q370+V370+Y370+AB370+AE370+AH370+AK370+AN370+AQ370+AT370+AW370+AZ370+BC370</f>
        <v/>
      </c>
      <c r="P370" s="58" t="n"/>
      <c r="Q370" s="59">
        <f>L370-S370-R370-P370</f>
        <v/>
      </c>
      <c r="R370" s="60" t="n"/>
      <c r="S370" s="61" t="n"/>
      <c r="T370" s="55" t="n"/>
      <c r="U370" s="55" t="n"/>
      <c r="V370" s="55" t="n"/>
      <c r="W370" s="55" t="n"/>
      <c r="X370" s="55" t="n"/>
      <c r="Y370" s="55" t="n"/>
      <c r="Z370" s="55" t="n"/>
      <c r="AA370" s="55" t="n"/>
      <c r="AB370" s="55" t="n"/>
      <c r="AC370" s="55" t="n"/>
      <c r="AD370" s="55" t="n"/>
      <c r="AE370" s="55" t="n"/>
      <c r="AF370" s="55" t="n"/>
      <c r="AG370" s="55" t="n"/>
      <c r="AH370" s="55" t="n"/>
      <c r="AI370" s="55" t="n"/>
      <c r="AJ370" s="55" t="n"/>
      <c r="AK370" s="55" t="n"/>
      <c r="AL370" s="55" t="n"/>
      <c r="AM370" s="55" t="n"/>
      <c r="AN370" s="55" t="n"/>
      <c r="AO370" s="55" t="n"/>
      <c r="AP370" s="55" t="n"/>
      <c r="AQ370" s="55" t="n"/>
      <c r="AR370" s="55" t="n"/>
      <c r="AS370" s="55" t="n"/>
      <c r="AT370" s="55" t="n"/>
      <c r="AU370" s="55" t="n"/>
      <c r="AV370" s="55" t="n"/>
      <c r="AW370" s="55" t="n"/>
      <c r="AX370" s="55" t="n"/>
      <c r="AY370" s="55" t="n"/>
      <c r="AZ370" s="55" t="n"/>
      <c r="BA370" s="55" t="n"/>
      <c r="BB370" s="55" t="n"/>
      <c r="BC370" s="55" t="n"/>
    </row>
    <row r="371">
      <c r="A371" s="55" t="n"/>
      <c r="B371" s="483" t="n"/>
      <c r="C371" s="55" t="n"/>
      <c r="D371" s="55" t="n"/>
      <c r="E371" s="55" t="n"/>
      <c r="F371" s="55" t="n"/>
      <c r="G371" s="69" t="n"/>
      <c r="H371" s="69" t="n"/>
      <c r="I371" s="55" t="n"/>
      <c r="J371" s="55" t="n"/>
      <c r="K371" s="55" t="n"/>
      <c r="L371" s="55">
        <f>J371-K371</f>
        <v/>
      </c>
      <c r="M371" s="55" t="n"/>
      <c r="N371" s="55">
        <f>P371+Q371+R371+S371</f>
        <v/>
      </c>
      <c r="O371" s="57">
        <f>Q371+V371+Y371+AB371+AE371+AH371+AK371+AN371+AQ371+AT371+AW371+AZ371+BC371</f>
        <v/>
      </c>
      <c r="P371" s="58" t="n"/>
      <c r="Q371" s="59">
        <f>L371-S371-R371-P371</f>
        <v/>
      </c>
      <c r="R371" s="60" t="n"/>
      <c r="S371" s="61" t="n"/>
      <c r="T371" s="55" t="n"/>
      <c r="U371" s="55" t="n"/>
      <c r="V371" s="55" t="n"/>
      <c r="W371" s="55" t="n"/>
      <c r="X371" s="55" t="n"/>
      <c r="Y371" s="55" t="n"/>
      <c r="Z371" s="55" t="n"/>
      <c r="AA371" s="55" t="n"/>
      <c r="AB371" s="55" t="n"/>
      <c r="AC371" s="55" t="n"/>
      <c r="AD371" s="55" t="n"/>
      <c r="AE371" s="55" t="n"/>
      <c r="AF371" s="55" t="n"/>
      <c r="AG371" s="55" t="n"/>
      <c r="AH371" s="55" t="n"/>
      <c r="AI371" s="55" t="n"/>
      <c r="AJ371" s="55" t="n"/>
      <c r="AK371" s="55" t="n"/>
      <c r="AL371" s="55" t="n"/>
      <c r="AM371" s="55" t="n"/>
      <c r="AN371" s="55" t="n"/>
      <c r="AO371" s="55" t="n"/>
      <c r="AP371" s="55" t="n"/>
      <c r="AQ371" s="55" t="n"/>
      <c r="AR371" s="55" t="n"/>
      <c r="AS371" s="55" t="n"/>
      <c r="AT371" s="55" t="n"/>
      <c r="AU371" s="55" t="n"/>
      <c r="AV371" s="55" t="n"/>
      <c r="AW371" s="55" t="n"/>
      <c r="AX371" s="55" t="n"/>
      <c r="AY371" s="55" t="n"/>
      <c r="AZ371" s="55" t="n"/>
      <c r="BA371" s="55" t="n"/>
      <c r="BB371" s="55" t="n"/>
      <c r="BC371" s="55" t="n"/>
    </row>
    <row r="372">
      <c r="A372" s="55" t="n"/>
      <c r="B372" s="483" t="n"/>
      <c r="C372" s="55" t="n"/>
      <c r="D372" s="55" t="n"/>
      <c r="E372" s="55" t="n"/>
      <c r="F372" s="55" t="n"/>
      <c r="G372" s="69" t="n"/>
      <c r="H372" s="69" t="n"/>
      <c r="I372" s="55" t="n"/>
      <c r="J372" s="55" t="n"/>
      <c r="K372" s="55" t="n"/>
      <c r="L372" s="55">
        <f>J372-K372</f>
        <v/>
      </c>
      <c r="M372" s="55" t="n"/>
      <c r="N372" s="55">
        <f>P372+Q372+R372+S372</f>
        <v/>
      </c>
      <c r="O372" s="57">
        <f>Q372+V372+Y372+AB372+AE372+AH372+AK372+AN372+AQ372+AT372+AW372+AZ372+BC372</f>
        <v/>
      </c>
      <c r="P372" s="58" t="n"/>
      <c r="Q372" s="59">
        <f>L372-S372-R372-P372</f>
        <v/>
      </c>
      <c r="R372" s="60" t="n"/>
      <c r="S372" s="61" t="n"/>
      <c r="T372" s="55" t="n"/>
      <c r="U372" s="55" t="n"/>
      <c r="V372" s="55" t="n"/>
      <c r="W372" s="55" t="n"/>
      <c r="X372" s="55" t="n"/>
      <c r="Y372" s="55" t="n"/>
      <c r="Z372" s="55" t="n"/>
      <c r="AA372" s="55" t="n"/>
      <c r="AB372" s="55" t="n"/>
      <c r="AC372" s="55" t="n"/>
      <c r="AD372" s="55" t="n"/>
      <c r="AE372" s="55" t="n"/>
      <c r="AF372" s="55" t="n"/>
      <c r="AG372" s="55" t="n"/>
      <c r="AH372" s="55" t="n"/>
      <c r="AI372" s="55" t="n"/>
      <c r="AJ372" s="55" t="n"/>
      <c r="AK372" s="55" t="n"/>
      <c r="AL372" s="55" t="n"/>
      <c r="AM372" s="55" t="n"/>
      <c r="AN372" s="55" t="n"/>
      <c r="AO372" s="55" t="n"/>
      <c r="AP372" s="55" t="n"/>
      <c r="AQ372" s="55" t="n"/>
      <c r="AR372" s="55" t="n"/>
      <c r="AS372" s="55" t="n"/>
      <c r="AT372" s="55" t="n"/>
      <c r="AU372" s="55" t="n"/>
      <c r="AV372" s="55" t="n"/>
      <c r="AW372" s="55" t="n"/>
      <c r="AX372" s="55" t="n"/>
      <c r="AY372" s="55" t="n"/>
      <c r="AZ372" s="55" t="n"/>
      <c r="BA372" s="55" t="n"/>
      <c r="BB372" s="55" t="n"/>
      <c r="BC372" s="55" t="n"/>
    </row>
    <row r="373">
      <c r="A373" s="55" t="n"/>
      <c r="B373" s="483" t="n"/>
      <c r="C373" s="55" t="n"/>
      <c r="D373" s="55" t="n"/>
      <c r="E373" s="55" t="n"/>
      <c r="F373" s="55" t="n"/>
      <c r="G373" s="69" t="n"/>
      <c r="H373" s="69" t="n"/>
      <c r="I373" s="55" t="n"/>
      <c r="J373" s="55" t="n"/>
      <c r="K373" s="55" t="n"/>
      <c r="L373" s="55">
        <f>J373-K373</f>
        <v/>
      </c>
      <c r="M373" s="55" t="n"/>
      <c r="N373" s="55">
        <f>P373+Q373+R373+S373</f>
        <v/>
      </c>
      <c r="O373" s="57">
        <f>Q373+V373+Y373+AB373+AE373+AH373+AK373+AN373+AQ373+AT373+AW373+AZ373+BC373</f>
        <v/>
      </c>
      <c r="P373" s="58" t="n"/>
      <c r="Q373" s="59">
        <f>L373-S373-R373-P373</f>
        <v/>
      </c>
      <c r="R373" s="60" t="n"/>
      <c r="S373" s="61" t="n"/>
      <c r="T373" s="55" t="n"/>
      <c r="U373" s="55" t="n"/>
      <c r="V373" s="55" t="n"/>
      <c r="W373" s="55" t="n"/>
      <c r="X373" s="55" t="n"/>
      <c r="Y373" s="55" t="n"/>
      <c r="Z373" s="55" t="n"/>
      <c r="AA373" s="55" t="n"/>
      <c r="AB373" s="55" t="n"/>
      <c r="AC373" s="55" t="n"/>
      <c r="AD373" s="55" t="n"/>
      <c r="AE373" s="55" t="n"/>
      <c r="AF373" s="55" t="n"/>
      <c r="AG373" s="55" t="n"/>
      <c r="AH373" s="55" t="n"/>
      <c r="AI373" s="55" t="n"/>
      <c r="AJ373" s="55" t="n"/>
      <c r="AK373" s="55" t="n"/>
      <c r="AL373" s="55" t="n"/>
      <c r="AM373" s="55" t="n"/>
      <c r="AN373" s="55" t="n"/>
      <c r="AO373" s="55" t="n"/>
      <c r="AP373" s="55" t="n"/>
      <c r="AQ373" s="55" t="n"/>
      <c r="AR373" s="55" t="n"/>
      <c r="AS373" s="55" t="n"/>
      <c r="AT373" s="55" t="n"/>
      <c r="AU373" s="55" t="n"/>
      <c r="AV373" s="55" t="n"/>
      <c r="AW373" s="55" t="n"/>
      <c r="AX373" s="55" t="n"/>
      <c r="AY373" s="55" t="n"/>
      <c r="AZ373" s="55" t="n"/>
      <c r="BA373" s="55" t="n"/>
      <c r="BB373" s="55" t="n"/>
      <c r="BC373" s="55" t="n"/>
    </row>
    <row r="374">
      <c r="A374" s="55" t="n"/>
      <c r="B374" s="483" t="n"/>
      <c r="C374" s="55" t="n"/>
      <c r="D374" s="55" t="n"/>
      <c r="E374" s="55" t="n"/>
      <c r="F374" s="55" t="n"/>
      <c r="G374" s="69" t="n"/>
      <c r="H374" s="69" t="n"/>
      <c r="I374" s="55" t="n"/>
      <c r="J374" s="55" t="n"/>
      <c r="K374" s="55" t="n"/>
      <c r="L374" s="55">
        <f>J374-K374</f>
        <v/>
      </c>
      <c r="M374" s="55" t="n"/>
      <c r="N374" s="55">
        <f>P374+Q374+R374+S374</f>
        <v/>
      </c>
      <c r="O374" s="57">
        <f>Q374+V374+Y374+AB374+AE374+AH374+AK374+AN374+AQ374+AT374+AW374+AZ374+BC374</f>
        <v/>
      </c>
      <c r="P374" s="58" t="n"/>
      <c r="Q374" s="59">
        <f>L374-S374-R374-P374</f>
        <v/>
      </c>
      <c r="R374" s="60" t="n"/>
      <c r="S374" s="61" t="n"/>
      <c r="T374" s="55" t="n"/>
      <c r="U374" s="55" t="n"/>
      <c r="V374" s="55" t="n"/>
      <c r="W374" s="55" t="n"/>
      <c r="X374" s="55" t="n"/>
      <c r="Y374" s="55" t="n"/>
      <c r="Z374" s="55" t="n"/>
      <c r="AA374" s="55" t="n"/>
      <c r="AB374" s="55" t="n"/>
      <c r="AC374" s="55" t="n"/>
      <c r="AD374" s="55" t="n"/>
      <c r="AE374" s="55" t="n"/>
      <c r="AF374" s="55" t="n"/>
      <c r="AG374" s="55" t="n"/>
      <c r="AH374" s="55" t="n"/>
      <c r="AI374" s="55" t="n"/>
      <c r="AJ374" s="55" t="n"/>
      <c r="AK374" s="55" t="n"/>
      <c r="AL374" s="55" t="n"/>
      <c r="AM374" s="55" t="n"/>
      <c r="AN374" s="55" t="n"/>
      <c r="AO374" s="55" t="n"/>
      <c r="AP374" s="55" t="n"/>
      <c r="AQ374" s="55" t="n"/>
      <c r="AR374" s="55" t="n"/>
      <c r="AS374" s="55" t="n"/>
      <c r="AT374" s="55" t="n"/>
      <c r="AU374" s="55" t="n"/>
      <c r="AV374" s="55" t="n"/>
      <c r="AW374" s="55" t="n"/>
      <c r="AX374" s="55" t="n"/>
      <c r="AY374" s="55" t="n"/>
      <c r="AZ374" s="55" t="n"/>
      <c r="BA374" s="55" t="n"/>
      <c r="BB374" s="55" t="n"/>
      <c r="BC374" s="55" t="n"/>
    </row>
    <row r="375">
      <c r="A375" s="55" t="n"/>
      <c r="B375" s="483" t="n"/>
      <c r="C375" s="55" t="n"/>
      <c r="D375" s="55" t="n"/>
      <c r="E375" s="55" t="n"/>
      <c r="F375" s="55" t="n"/>
      <c r="G375" s="69" t="n"/>
      <c r="H375" s="69" t="n"/>
      <c r="I375" s="55" t="n"/>
      <c r="J375" s="55" t="n"/>
      <c r="K375" s="55" t="n"/>
      <c r="L375" s="55">
        <f>J375-K375</f>
        <v/>
      </c>
      <c r="M375" s="55" t="n"/>
      <c r="N375" s="55">
        <f>P375+Q375+R375+S375</f>
        <v/>
      </c>
      <c r="O375" s="57">
        <f>Q375+V375+Y375+AB375+AE375+AH375+AK375+AN375+AQ375+AT375+AW375+AZ375+BC375</f>
        <v/>
      </c>
      <c r="P375" s="58" t="n"/>
      <c r="Q375" s="59">
        <f>L375-S375-R375-P375</f>
        <v/>
      </c>
      <c r="R375" s="60" t="n"/>
      <c r="S375" s="61" t="n"/>
      <c r="T375" s="55" t="n"/>
      <c r="U375" s="55" t="n"/>
      <c r="V375" s="55" t="n"/>
      <c r="W375" s="55" t="n"/>
      <c r="X375" s="55" t="n"/>
      <c r="Y375" s="55" t="n"/>
      <c r="Z375" s="55" t="n"/>
      <c r="AA375" s="55" t="n"/>
      <c r="AB375" s="55" t="n"/>
      <c r="AC375" s="55" t="n"/>
      <c r="AD375" s="55" t="n"/>
      <c r="AE375" s="55" t="n"/>
      <c r="AF375" s="55" t="n"/>
      <c r="AG375" s="55" t="n"/>
      <c r="AH375" s="55" t="n"/>
      <c r="AI375" s="55" t="n"/>
      <c r="AJ375" s="55" t="n"/>
      <c r="AK375" s="55" t="n"/>
      <c r="AL375" s="55" t="n"/>
      <c r="AM375" s="55" t="n"/>
      <c r="AN375" s="55" t="n"/>
      <c r="AO375" s="55" t="n"/>
      <c r="AP375" s="55" t="n"/>
      <c r="AQ375" s="55" t="n"/>
      <c r="AR375" s="55" t="n"/>
      <c r="AS375" s="55" t="n"/>
      <c r="AT375" s="55" t="n"/>
      <c r="AU375" s="55" t="n"/>
      <c r="AV375" s="55" t="n"/>
      <c r="AW375" s="55" t="n"/>
      <c r="AX375" s="55" t="n"/>
      <c r="AY375" s="55" t="n"/>
      <c r="AZ375" s="55" t="n"/>
      <c r="BA375" s="55" t="n"/>
      <c r="BB375" s="55" t="n"/>
      <c r="BC375" s="55" t="n"/>
    </row>
    <row r="376">
      <c r="A376" s="55" t="n"/>
      <c r="B376" s="483" t="n"/>
      <c r="C376" s="55" t="n"/>
      <c r="D376" s="55" t="n"/>
      <c r="E376" s="55" t="n"/>
      <c r="F376" s="55" t="n"/>
      <c r="G376" s="69" t="n"/>
      <c r="H376" s="69" t="n"/>
      <c r="I376" s="55" t="n"/>
      <c r="J376" s="55" t="n"/>
      <c r="K376" s="55" t="n"/>
      <c r="L376" s="55">
        <f>J376-K376</f>
        <v/>
      </c>
      <c r="M376" s="55" t="n"/>
      <c r="N376" s="55">
        <f>P376+Q376+R376+S376</f>
        <v/>
      </c>
      <c r="O376" s="57">
        <f>Q376+V376+Y376+AB376+AE376+AH376+AK376+AN376+AQ376+AT376+AW376+AZ376+BC376</f>
        <v/>
      </c>
      <c r="P376" s="58" t="n"/>
      <c r="Q376" s="59">
        <f>L376-S376-R376-P376</f>
        <v/>
      </c>
      <c r="R376" s="60" t="n"/>
      <c r="S376" s="61" t="n"/>
      <c r="T376" s="55" t="n"/>
      <c r="U376" s="55" t="n"/>
      <c r="V376" s="55" t="n"/>
      <c r="W376" s="55" t="n"/>
      <c r="X376" s="55" t="n"/>
      <c r="Y376" s="55" t="n"/>
      <c r="Z376" s="55" t="n"/>
      <c r="AA376" s="55" t="n"/>
      <c r="AB376" s="55" t="n"/>
      <c r="AC376" s="55" t="n"/>
      <c r="AD376" s="55" t="n"/>
      <c r="AE376" s="55" t="n"/>
      <c r="AF376" s="55" t="n"/>
      <c r="AG376" s="55" t="n"/>
      <c r="AH376" s="55" t="n"/>
      <c r="AI376" s="55" t="n"/>
      <c r="AJ376" s="55" t="n"/>
      <c r="AK376" s="55" t="n"/>
      <c r="AL376" s="55" t="n"/>
      <c r="AM376" s="55" t="n"/>
      <c r="AN376" s="55" t="n"/>
      <c r="AO376" s="55" t="n"/>
      <c r="AP376" s="55" t="n"/>
      <c r="AQ376" s="55" t="n"/>
      <c r="AR376" s="55" t="n"/>
      <c r="AS376" s="55" t="n"/>
      <c r="AT376" s="55" t="n"/>
      <c r="AU376" s="55" t="n"/>
      <c r="AV376" s="55" t="n"/>
      <c r="AW376" s="55" t="n"/>
      <c r="AX376" s="55" t="n"/>
      <c r="AY376" s="55" t="n"/>
      <c r="AZ376" s="55" t="n"/>
      <c r="BA376" s="55" t="n"/>
      <c r="BB376" s="55" t="n"/>
      <c r="BC376" s="55" t="n"/>
    </row>
    <row r="377">
      <c r="A377" s="55" t="n"/>
      <c r="B377" s="483" t="n"/>
      <c r="C377" s="55" t="n"/>
      <c r="D377" s="55" t="n"/>
      <c r="E377" s="55" t="n"/>
      <c r="F377" s="55" t="n"/>
      <c r="G377" s="69" t="n"/>
      <c r="H377" s="69" t="n"/>
      <c r="I377" s="55" t="n"/>
      <c r="J377" s="55" t="n"/>
      <c r="K377" s="55" t="n"/>
      <c r="L377" s="55">
        <f>J377-K377</f>
        <v/>
      </c>
      <c r="M377" s="55" t="n"/>
      <c r="N377" s="55">
        <f>P377+Q377+R377+S377</f>
        <v/>
      </c>
      <c r="O377" s="57">
        <f>Q377+V377+Y377+AB377+AE377+AH377+AK377+AN377+AQ377+AT377+AW377+AZ377+BC377</f>
        <v/>
      </c>
      <c r="P377" s="58" t="n"/>
      <c r="Q377" s="59">
        <f>L377-S377-R377-P377</f>
        <v/>
      </c>
      <c r="R377" s="60" t="n"/>
      <c r="S377" s="61" t="n"/>
      <c r="T377" s="55" t="n"/>
      <c r="U377" s="55" t="n"/>
      <c r="V377" s="55" t="n"/>
      <c r="W377" s="55" t="n"/>
      <c r="X377" s="55" t="n"/>
      <c r="Y377" s="55" t="n"/>
      <c r="Z377" s="55" t="n"/>
      <c r="AA377" s="55" t="n"/>
      <c r="AB377" s="55" t="n"/>
      <c r="AC377" s="55" t="n"/>
      <c r="AD377" s="55" t="n"/>
      <c r="AE377" s="55" t="n"/>
      <c r="AF377" s="55" t="n"/>
      <c r="AG377" s="55" t="n"/>
      <c r="AH377" s="55" t="n"/>
      <c r="AI377" s="55" t="n"/>
      <c r="AJ377" s="55" t="n"/>
      <c r="AK377" s="55" t="n"/>
      <c r="AL377" s="55" t="n"/>
      <c r="AM377" s="55" t="n"/>
      <c r="AN377" s="55" t="n"/>
      <c r="AO377" s="55" t="n"/>
      <c r="AP377" s="55" t="n"/>
      <c r="AQ377" s="55" t="n"/>
      <c r="AR377" s="55" t="n"/>
      <c r="AS377" s="55" t="n"/>
      <c r="AT377" s="55" t="n"/>
      <c r="AU377" s="55" t="n"/>
      <c r="AV377" s="55" t="n"/>
      <c r="AW377" s="55" t="n"/>
      <c r="AX377" s="55" t="n"/>
      <c r="AY377" s="55" t="n"/>
      <c r="AZ377" s="55" t="n"/>
      <c r="BA377" s="55" t="n"/>
      <c r="BB377" s="55" t="n"/>
      <c r="BC377" s="55" t="n"/>
    </row>
    <row r="378">
      <c r="A378" s="55" t="n"/>
      <c r="B378" s="483" t="n"/>
      <c r="C378" s="55" t="n"/>
      <c r="D378" s="55" t="n"/>
      <c r="E378" s="55" t="n"/>
      <c r="F378" s="55" t="n"/>
      <c r="G378" s="69" t="n"/>
      <c r="H378" s="69" t="n"/>
      <c r="I378" s="55" t="n"/>
      <c r="J378" s="55" t="n"/>
      <c r="K378" s="55" t="n"/>
      <c r="L378" s="55">
        <f>J378-K378</f>
        <v/>
      </c>
      <c r="M378" s="55" t="n"/>
      <c r="N378" s="55">
        <f>P378+Q378+R378+S378</f>
        <v/>
      </c>
      <c r="O378" s="57">
        <f>Q378+V378+Y378+AB378+AE378+AH378+AK378+AN378+AQ378+AT378+AW378+AZ378+BC378</f>
        <v/>
      </c>
      <c r="P378" s="58" t="n"/>
      <c r="Q378" s="59">
        <f>L378-S378-R378-P378</f>
        <v/>
      </c>
      <c r="R378" s="60" t="n"/>
      <c r="S378" s="61" t="n"/>
      <c r="T378" s="55" t="n"/>
      <c r="U378" s="55" t="n"/>
      <c r="V378" s="55" t="n"/>
      <c r="W378" s="55" t="n"/>
      <c r="X378" s="55" t="n"/>
      <c r="Y378" s="55" t="n"/>
      <c r="Z378" s="55" t="n"/>
      <c r="AA378" s="55" t="n"/>
      <c r="AB378" s="55" t="n"/>
      <c r="AC378" s="55" t="n"/>
      <c r="AD378" s="55" t="n"/>
      <c r="AE378" s="55" t="n"/>
      <c r="AF378" s="55" t="n"/>
      <c r="AG378" s="55" t="n"/>
      <c r="AH378" s="55" t="n"/>
      <c r="AI378" s="55" t="n"/>
      <c r="AJ378" s="55" t="n"/>
      <c r="AK378" s="55" t="n"/>
      <c r="AL378" s="55" t="n"/>
      <c r="AM378" s="55" t="n"/>
      <c r="AN378" s="55" t="n"/>
      <c r="AO378" s="55" t="n"/>
      <c r="AP378" s="55" t="n"/>
      <c r="AQ378" s="55" t="n"/>
      <c r="AR378" s="55" t="n"/>
      <c r="AS378" s="55" t="n"/>
      <c r="AT378" s="55" t="n"/>
      <c r="AU378" s="55" t="n"/>
      <c r="AV378" s="55" t="n"/>
      <c r="AW378" s="55" t="n"/>
      <c r="AX378" s="55" t="n"/>
      <c r="AY378" s="55" t="n"/>
      <c r="AZ378" s="55" t="n"/>
      <c r="BA378" s="55" t="n"/>
      <c r="BB378" s="55" t="n"/>
      <c r="BC378" s="55" t="n"/>
    </row>
    <row r="379">
      <c r="A379" s="55" t="n"/>
      <c r="B379" s="483" t="n"/>
      <c r="C379" s="55" t="n"/>
      <c r="D379" s="55" t="n"/>
      <c r="E379" s="55" t="n"/>
      <c r="F379" s="55" t="n"/>
      <c r="G379" s="69" t="n"/>
      <c r="H379" s="69" t="n"/>
      <c r="I379" s="55" t="n"/>
      <c r="J379" s="55" t="n"/>
      <c r="K379" s="55" t="n"/>
      <c r="L379" s="55">
        <f>J379-K379</f>
        <v/>
      </c>
      <c r="M379" s="55" t="n"/>
      <c r="N379" s="55">
        <f>P379+Q379+R379+S379</f>
        <v/>
      </c>
      <c r="O379" s="57">
        <f>Q379+V379+Y379+AB379+AE379+AH379+AK379+AN379+AQ379+AT379+AW379+AZ379+BC379</f>
        <v/>
      </c>
      <c r="P379" s="58" t="n"/>
      <c r="Q379" s="59">
        <f>L379-S379-R379-P379</f>
        <v/>
      </c>
      <c r="R379" s="60" t="n"/>
      <c r="S379" s="61" t="n"/>
      <c r="T379" s="55" t="n"/>
      <c r="U379" s="55" t="n"/>
      <c r="V379" s="55" t="n"/>
      <c r="W379" s="55" t="n"/>
      <c r="X379" s="55" t="n"/>
      <c r="Y379" s="55" t="n"/>
      <c r="Z379" s="55" t="n"/>
      <c r="AA379" s="55" t="n"/>
      <c r="AB379" s="55" t="n"/>
      <c r="AC379" s="55" t="n"/>
      <c r="AD379" s="55" t="n"/>
      <c r="AE379" s="55" t="n"/>
      <c r="AF379" s="55" t="n"/>
      <c r="AG379" s="55" t="n"/>
      <c r="AH379" s="55" t="n"/>
      <c r="AI379" s="55" t="n"/>
      <c r="AJ379" s="55" t="n"/>
      <c r="AK379" s="55" t="n"/>
      <c r="AL379" s="55" t="n"/>
      <c r="AM379" s="55" t="n"/>
      <c r="AN379" s="55" t="n"/>
      <c r="AO379" s="55" t="n"/>
      <c r="AP379" s="55" t="n"/>
      <c r="AQ379" s="55" t="n"/>
      <c r="AR379" s="55" t="n"/>
      <c r="AS379" s="55" t="n"/>
      <c r="AT379" s="55" t="n"/>
      <c r="AU379" s="55" t="n"/>
      <c r="AV379" s="55" t="n"/>
      <c r="AW379" s="55" t="n"/>
      <c r="AX379" s="55" t="n"/>
      <c r="AY379" s="55" t="n"/>
      <c r="AZ379" s="55" t="n"/>
      <c r="BA379" s="55" t="n"/>
      <c r="BB379" s="55" t="n"/>
      <c r="BC379" s="55" t="n"/>
    </row>
    <row r="380">
      <c r="A380" s="55" t="n"/>
      <c r="B380" s="483" t="n"/>
      <c r="C380" s="55" t="n"/>
      <c r="D380" s="55" t="n"/>
      <c r="E380" s="55" t="n"/>
      <c r="F380" s="55" t="n"/>
      <c r="G380" s="69" t="n"/>
      <c r="H380" s="69" t="n"/>
      <c r="I380" s="55" t="n"/>
      <c r="J380" s="55" t="n"/>
      <c r="K380" s="55" t="n"/>
      <c r="L380" s="55">
        <f>J380-K380</f>
        <v/>
      </c>
      <c r="M380" s="55" t="n"/>
      <c r="N380" s="55">
        <f>P380+Q380+R380+S380</f>
        <v/>
      </c>
      <c r="O380" s="57">
        <f>Q380+V380+Y380+AB380+AE380+AH380+AK380+AN380+AQ380+AT380+AW380+AZ380+BC380</f>
        <v/>
      </c>
      <c r="P380" s="58" t="n"/>
      <c r="Q380" s="59">
        <f>L380-S380-R380-P380</f>
        <v/>
      </c>
      <c r="R380" s="60" t="n"/>
      <c r="S380" s="61" t="n"/>
      <c r="T380" s="55" t="n"/>
      <c r="U380" s="55" t="n"/>
      <c r="V380" s="55" t="n"/>
      <c r="W380" s="55" t="n"/>
      <c r="X380" s="55" t="n"/>
      <c r="Y380" s="55" t="n"/>
      <c r="Z380" s="55" t="n"/>
      <c r="AA380" s="55" t="n"/>
      <c r="AB380" s="55" t="n"/>
      <c r="AC380" s="55" t="n"/>
      <c r="AD380" s="55" t="n"/>
      <c r="AE380" s="55" t="n"/>
      <c r="AF380" s="55" t="n"/>
      <c r="AG380" s="55" t="n"/>
      <c r="AH380" s="55" t="n"/>
      <c r="AI380" s="55" t="n"/>
      <c r="AJ380" s="55" t="n"/>
      <c r="AK380" s="55" t="n"/>
      <c r="AL380" s="55" t="n"/>
      <c r="AM380" s="55" t="n"/>
      <c r="AN380" s="55" t="n"/>
      <c r="AO380" s="55" t="n"/>
      <c r="AP380" s="55" t="n"/>
      <c r="AQ380" s="55" t="n"/>
      <c r="AR380" s="55" t="n"/>
      <c r="AS380" s="55" t="n"/>
      <c r="AT380" s="55" t="n"/>
      <c r="AU380" s="55" t="n"/>
      <c r="AV380" s="55" t="n"/>
      <c r="AW380" s="55" t="n"/>
      <c r="AX380" s="55" t="n"/>
      <c r="AY380" s="55" t="n"/>
      <c r="AZ380" s="55" t="n"/>
      <c r="BA380" s="55" t="n"/>
      <c r="BB380" s="55" t="n"/>
      <c r="BC380" s="55" t="n"/>
    </row>
    <row r="381">
      <c r="A381" s="55" t="n"/>
      <c r="B381" s="483" t="n"/>
      <c r="C381" s="55" t="n"/>
      <c r="D381" s="55" t="n"/>
      <c r="E381" s="55" t="n"/>
      <c r="F381" s="55" t="n"/>
      <c r="G381" s="69" t="n"/>
      <c r="H381" s="69" t="n"/>
      <c r="I381" s="55" t="n"/>
      <c r="J381" s="55" t="n"/>
      <c r="K381" s="55" t="n"/>
      <c r="L381" s="55">
        <f>J381-K381</f>
        <v/>
      </c>
      <c r="M381" s="55" t="n"/>
      <c r="N381" s="55">
        <f>P381+Q381+R381+S381</f>
        <v/>
      </c>
      <c r="O381" s="57">
        <f>Q381+V381+Y381+AB381+AE381+AH381+AK381+AN381+AQ381+AT381+AW381+AZ381+BC381</f>
        <v/>
      </c>
      <c r="P381" s="58" t="n"/>
      <c r="Q381" s="59">
        <f>L381-S381-R381-P381</f>
        <v/>
      </c>
      <c r="R381" s="60" t="n"/>
      <c r="S381" s="61" t="n"/>
      <c r="T381" s="55" t="n"/>
      <c r="U381" s="55" t="n"/>
      <c r="V381" s="55" t="n"/>
      <c r="W381" s="55" t="n"/>
      <c r="X381" s="55" t="n"/>
      <c r="Y381" s="55" t="n"/>
      <c r="Z381" s="55" t="n"/>
      <c r="AA381" s="55" t="n"/>
      <c r="AB381" s="55" t="n"/>
      <c r="AC381" s="55" t="n"/>
      <c r="AD381" s="55" t="n"/>
      <c r="AE381" s="55" t="n"/>
      <c r="AF381" s="55" t="n"/>
      <c r="AG381" s="55" t="n"/>
      <c r="AH381" s="55" t="n"/>
      <c r="AI381" s="55" t="n"/>
      <c r="AJ381" s="55" t="n"/>
      <c r="AK381" s="55" t="n"/>
      <c r="AL381" s="55" t="n"/>
      <c r="AM381" s="55" t="n"/>
      <c r="AN381" s="55" t="n"/>
      <c r="AO381" s="55" t="n"/>
      <c r="AP381" s="55" t="n"/>
      <c r="AQ381" s="55" t="n"/>
      <c r="AR381" s="55" t="n"/>
      <c r="AS381" s="55" t="n"/>
      <c r="AT381" s="55" t="n"/>
      <c r="AU381" s="55" t="n"/>
      <c r="AV381" s="55" t="n"/>
      <c r="AW381" s="55" t="n"/>
      <c r="AX381" s="55" t="n"/>
      <c r="AY381" s="55" t="n"/>
      <c r="AZ381" s="55" t="n"/>
      <c r="BA381" s="55" t="n"/>
      <c r="BB381" s="55" t="n"/>
      <c r="BC381" s="55" t="n"/>
    </row>
    <row r="382">
      <c r="A382" s="55" t="n"/>
      <c r="B382" s="483" t="n"/>
      <c r="C382" s="55" t="n"/>
      <c r="D382" s="55" t="n"/>
      <c r="E382" s="55" t="n"/>
      <c r="F382" s="55" t="n"/>
      <c r="G382" s="69" t="n"/>
      <c r="H382" s="69" t="n"/>
      <c r="I382" s="55" t="n"/>
      <c r="J382" s="55" t="n"/>
      <c r="K382" s="55" t="n"/>
      <c r="L382" s="55">
        <f>J382-K382</f>
        <v/>
      </c>
      <c r="M382" s="55" t="n"/>
      <c r="N382" s="55">
        <f>P382+Q382+R382+S382</f>
        <v/>
      </c>
      <c r="O382" s="57">
        <f>Q382+V382+Y382+AB382+AE382+AH382+AK382+AN382+AQ382+AT382+AW382+AZ382+BC382</f>
        <v/>
      </c>
      <c r="P382" s="58" t="n"/>
      <c r="Q382" s="59">
        <f>L382-S382-R382-P382</f>
        <v/>
      </c>
      <c r="R382" s="60" t="n"/>
      <c r="S382" s="61" t="n"/>
      <c r="T382" s="55" t="n"/>
      <c r="U382" s="55" t="n"/>
      <c r="V382" s="55" t="n"/>
      <c r="W382" s="55" t="n"/>
      <c r="X382" s="55" t="n"/>
      <c r="Y382" s="55" t="n"/>
      <c r="Z382" s="55" t="n"/>
      <c r="AA382" s="55" t="n"/>
      <c r="AB382" s="55" t="n"/>
      <c r="AC382" s="55" t="n"/>
      <c r="AD382" s="55" t="n"/>
      <c r="AE382" s="55" t="n"/>
      <c r="AF382" s="55" t="n"/>
      <c r="AG382" s="55" t="n"/>
      <c r="AH382" s="55" t="n"/>
      <c r="AI382" s="55" t="n"/>
      <c r="AJ382" s="55" t="n"/>
      <c r="AK382" s="55" t="n"/>
      <c r="AL382" s="55" t="n"/>
      <c r="AM382" s="55" t="n"/>
      <c r="AN382" s="55" t="n"/>
      <c r="AO382" s="55" t="n"/>
      <c r="AP382" s="55" t="n"/>
      <c r="AQ382" s="55" t="n"/>
      <c r="AR382" s="55" t="n"/>
      <c r="AS382" s="55" t="n"/>
      <c r="AT382" s="55" t="n"/>
      <c r="AU382" s="55" t="n"/>
      <c r="AV382" s="55" t="n"/>
      <c r="AW382" s="55" t="n"/>
      <c r="AX382" s="55" t="n"/>
      <c r="AY382" s="55" t="n"/>
      <c r="AZ382" s="55" t="n"/>
      <c r="BA382" s="55" t="n"/>
      <c r="BB382" s="55" t="n"/>
      <c r="BC382" s="55" t="n"/>
    </row>
    <row r="383">
      <c r="A383" s="55" t="n"/>
      <c r="B383" s="483" t="n"/>
      <c r="C383" s="55" t="n"/>
      <c r="D383" s="55" t="n"/>
      <c r="E383" s="55" t="n"/>
      <c r="F383" s="55" t="n"/>
      <c r="G383" s="69" t="n"/>
      <c r="H383" s="69" t="n"/>
      <c r="I383" s="55" t="n"/>
      <c r="J383" s="55" t="n"/>
      <c r="K383" s="55" t="n"/>
      <c r="L383" s="55">
        <f>J383-K383</f>
        <v/>
      </c>
      <c r="M383" s="55" t="n"/>
      <c r="N383" s="55">
        <f>P383+Q383+R383+S383</f>
        <v/>
      </c>
      <c r="O383" s="57">
        <f>Q383+V383+Y383+AB383+AE383+AH383+AK383+AN383+AQ383+AT383+AW383+AZ383+BC383</f>
        <v/>
      </c>
      <c r="P383" s="58" t="n"/>
      <c r="Q383" s="59">
        <f>L383-S383-R383-P383</f>
        <v/>
      </c>
      <c r="R383" s="60" t="n"/>
      <c r="S383" s="61" t="n"/>
      <c r="T383" s="55" t="n"/>
      <c r="U383" s="55" t="n"/>
      <c r="V383" s="55" t="n"/>
      <c r="W383" s="55" t="n"/>
      <c r="X383" s="55" t="n"/>
      <c r="Y383" s="55" t="n"/>
      <c r="Z383" s="55" t="n"/>
      <c r="AA383" s="55" t="n"/>
      <c r="AB383" s="55" t="n"/>
      <c r="AC383" s="55" t="n"/>
      <c r="AD383" s="55" t="n"/>
      <c r="AE383" s="55" t="n"/>
      <c r="AF383" s="55" t="n"/>
      <c r="AG383" s="55" t="n"/>
      <c r="AH383" s="55" t="n"/>
      <c r="AI383" s="55" t="n"/>
      <c r="AJ383" s="55" t="n"/>
      <c r="AK383" s="55" t="n"/>
      <c r="AL383" s="55" t="n"/>
      <c r="AM383" s="55" t="n"/>
      <c r="AN383" s="55" t="n"/>
      <c r="AO383" s="55" t="n"/>
      <c r="AP383" s="55" t="n"/>
      <c r="AQ383" s="55" t="n"/>
      <c r="AR383" s="55" t="n"/>
      <c r="AS383" s="55" t="n"/>
      <c r="AT383" s="55" t="n"/>
      <c r="AU383" s="55" t="n"/>
      <c r="AV383" s="55" t="n"/>
      <c r="AW383" s="55" t="n"/>
      <c r="AX383" s="55" t="n"/>
      <c r="AY383" s="55" t="n"/>
      <c r="AZ383" s="55" t="n"/>
      <c r="BA383" s="55" t="n"/>
      <c r="BB383" s="55" t="n"/>
      <c r="BC383" s="55" t="n"/>
    </row>
    <row r="384">
      <c r="A384" s="55" t="n"/>
      <c r="B384" s="483" t="n"/>
      <c r="C384" s="55" t="n"/>
      <c r="D384" s="55" t="n"/>
      <c r="E384" s="55" t="n"/>
      <c r="F384" s="55" t="n"/>
      <c r="G384" s="69" t="n"/>
      <c r="H384" s="69" t="n"/>
      <c r="I384" s="55" t="n"/>
      <c r="J384" s="55" t="n"/>
      <c r="K384" s="55" t="n"/>
      <c r="L384" s="55">
        <f>J384-K384</f>
        <v/>
      </c>
      <c r="M384" s="55" t="n"/>
      <c r="N384" s="55">
        <f>P384+Q384+R384+S384</f>
        <v/>
      </c>
      <c r="O384" s="57">
        <f>Q384+V384+Y384+AB384+AE384+AH384+AK384+AN384+AQ384+AT384+AW384+AZ384+BC384</f>
        <v/>
      </c>
      <c r="P384" s="58" t="n"/>
      <c r="Q384" s="59">
        <f>L384-S384-R384-P384</f>
        <v/>
      </c>
      <c r="R384" s="60" t="n"/>
      <c r="S384" s="61" t="n"/>
      <c r="T384" s="55" t="n"/>
      <c r="U384" s="55" t="n"/>
      <c r="V384" s="55" t="n"/>
      <c r="W384" s="55" t="n"/>
      <c r="X384" s="55" t="n"/>
      <c r="Y384" s="55" t="n"/>
      <c r="Z384" s="55" t="n"/>
      <c r="AA384" s="55" t="n"/>
      <c r="AB384" s="55" t="n"/>
      <c r="AC384" s="55" t="n"/>
      <c r="AD384" s="55" t="n"/>
      <c r="AE384" s="55" t="n"/>
      <c r="AF384" s="55" t="n"/>
      <c r="AG384" s="55" t="n"/>
      <c r="AH384" s="55" t="n"/>
      <c r="AI384" s="55" t="n"/>
      <c r="AJ384" s="55" t="n"/>
      <c r="AK384" s="55" t="n"/>
      <c r="AL384" s="55" t="n"/>
      <c r="AM384" s="55" t="n"/>
      <c r="AN384" s="55" t="n"/>
      <c r="AO384" s="55" t="n"/>
      <c r="AP384" s="55" t="n"/>
      <c r="AQ384" s="55" t="n"/>
      <c r="AR384" s="55" t="n"/>
      <c r="AS384" s="55" t="n"/>
      <c r="AT384" s="55" t="n"/>
      <c r="AU384" s="55" t="n"/>
      <c r="AV384" s="55" t="n"/>
      <c r="AW384" s="55" t="n"/>
      <c r="AX384" s="55" t="n"/>
      <c r="AY384" s="55" t="n"/>
      <c r="AZ384" s="55" t="n"/>
      <c r="BA384" s="55" t="n"/>
      <c r="BB384" s="55" t="n"/>
      <c r="BC384" s="55" t="n"/>
    </row>
    <row r="385">
      <c r="A385" s="55" t="n"/>
      <c r="B385" s="483" t="n"/>
      <c r="C385" s="55" t="n"/>
      <c r="D385" s="55" t="n"/>
      <c r="E385" s="55" t="n"/>
      <c r="F385" s="55" t="n"/>
      <c r="G385" s="69" t="n"/>
      <c r="H385" s="69" t="n"/>
      <c r="I385" s="55" t="n"/>
      <c r="J385" s="55" t="n"/>
      <c r="K385" s="55" t="n"/>
      <c r="L385" s="55">
        <f>J385-K385</f>
        <v/>
      </c>
      <c r="M385" s="55" t="n"/>
      <c r="N385" s="55">
        <f>P385+Q385+R385+S385</f>
        <v/>
      </c>
      <c r="O385" s="57">
        <f>Q385+V385+Y385+AB385+AE385+AH385+AK385+AN385+AQ385+AT385+AW385+AZ385+BC385</f>
        <v/>
      </c>
      <c r="P385" s="58" t="n"/>
      <c r="Q385" s="59">
        <f>L385-S385-R385-P385</f>
        <v/>
      </c>
      <c r="R385" s="60" t="n"/>
      <c r="S385" s="61" t="n"/>
      <c r="T385" s="55" t="n"/>
      <c r="U385" s="55" t="n"/>
      <c r="V385" s="55" t="n"/>
      <c r="W385" s="55" t="n"/>
      <c r="X385" s="55" t="n"/>
      <c r="Y385" s="55" t="n"/>
      <c r="Z385" s="55" t="n"/>
      <c r="AA385" s="55" t="n"/>
      <c r="AB385" s="55" t="n"/>
      <c r="AC385" s="55" t="n"/>
      <c r="AD385" s="55" t="n"/>
      <c r="AE385" s="55" t="n"/>
      <c r="AF385" s="55" t="n"/>
      <c r="AG385" s="55" t="n"/>
      <c r="AH385" s="55" t="n"/>
      <c r="AI385" s="55" t="n"/>
      <c r="AJ385" s="55" t="n"/>
      <c r="AK385" s="55" t="n"/>
      <c r="AL385" s="55" t="n"/>
      <c r="AM385" s="55" t="n"/>
      <c r="AN385" s="55" t="n"/>
      <c r="AO385" s="55" t="n"/>
      <c r="AP385" s="55" t="n"/>
      <c r="AQ385" s="55" t="n"/>
      <c r="AR385" s="55" t="n"/>
      <c r="AS385" s="55" t="n"/>
      <c r="AT385" s="55" t="n"/>
      <c r="AU385" s="55" t="n"/>
      <c r="AV385" s="55" t="n"/>
      <c r="AW385" s="55" t="n"/>
      <c r="AX385" s="55" t="n"/>
      <c r="AY385" s="55" t="n"/>
      <c r="AZ385" s="55" t="n"/>
      <c r="BA385" s="55" t="n"/>
      <c r="BB385" s="55" t="n"/>
      <c r="BC385" s="55" t="n"/>
    </row>
    <row r="386">
      <c r="A386" s="55" t="n"/>
      <c r="B386" s="483" t="n"/>
      <c r="C386" s="55" t="n"/>
      <c r="D386" s="55" t="n"/>
      <c r="E386" s="55" t="n"/>
      <c r="F386" s="55" t="n"/>
      <c r="G386" s="69" t="n"/>
      <c r="H386" s="69" t="n"/>
      <c r="I386" s="55" t="n"/>
      <c r="J386" s="55" t="n"/>
      <c r="K386" s="55" t="n"/>
      <c r="L386" s="55">
        <f>J386-K386</f>
        <v/>
      </c>
      <c r="M386" s="55" t="n"/>
      <c r="N386" s="55">
        <f>P386+Q386+R386+S386</f>
        <v/>
      </c>
      <c r="O386" s="57">
        <f>Q386+V386+Y386+AB386+AE386+AH386+AK386+AN386+AQ386+AT386+AW386+AZ386+BC386</f>
        <v/>
      </c>
      <c r="P386" s="58" t="n"/>
      <c r="Q386" s="59">
        <f>L386-S386-R386-P386</f>
        <v/>
      </c>
      <c r="R386" s="60" t="n"/>
      <c r="S386" s="61" t="n"/>
      <c r="T386" s="55" t="n"/>
      <c r="U386" s="55" t="n"/>
      <c r="V386" s="55" t="n"/>
      <c r="W386" s="55" t="n"/>
      <c r="X386" s="55" t="n"/>
      <c r="Y386" s="55" t="n"/>
      <c r="Z386" s="55" t="n"/>
      <c r="AA386" s="55" t="n"/>
      <c r="AB386" s="55" t="n"/>
      <c r="AC386" s="55" t="n"/>
      <c r="AD386" s="55" t="n"/>
      <c r="AE386" s="55" t="n"/>
      <c r="AF386" s="55" t="n"/>
      <c r="AG386" s="55" t="n"/>
      <c r="AH386" s="55" t="n"/>
      <c r="AI386" s="55" t="n"/>
      <c r="AJ386" s="55" t="n"/>
      <c r="AK386" s="55" t="n"/>
      <c r="AL386" s="55" t="n"/>
      <c r="AM386" s="55" t="n"/>
      <c r="AN386" s="55" t="n"/>
      <c r="AO386" s="55" t="n"/>
      <c r="AP386" s="55" t="n"/>
      <c r="AQ386" s="55" t="n"/>
      <c r="AR386" s="55" t="n"/>
      <c r="AS386" s="55" t="n"/>
      <c r="AT386" s="55" t="n"/>
      <c r="AU386" s="55" t="n"/>
      <c r="AV386" s="55" t="n"/>
      <c r="AW386" s="55" t="n"/>
      <c r="AX386" s="55" t="n"/>
      <c r="AY386" s="55" t="n"/>
      <c r="AZ386" s="55" t="n"/>
      <c r="BA386" s="55" t="n"/>
      <c r="BB386" s="55" t="n"/>
      <c r="BC386" s="55" t="n"/>
    </row>
    <row r="387">
      <c r="A387" s="55" t="n"/>
      <c r="B387" s="483" t="n"/>
      <c r="C387" s="55" t="n"/>
      <c r="D387" s="55" t="n"/>
      <c r="E387" s="55" t="n"/>
      <c r="F387" s="55" t="n"/>
      <c r="G387" s="69" t="n"/>
      <c r="H387" s="69" t="n"/>
      <c r="I387" s="55" t="n"/>
      <c r="J387" s="55" t="n"/>
      <c r="K387" s="55" t="n"/>
      <c r="L387" s="55">
        <f>J387-K387</f>
        <v/>
      </c>
      <c r="M387" s="55" t="n"/>
      <c r="N387" s="55">
        <f>P387+Q387+R387+S387</f>
        <v/>
      </c>
      <c r="O387" s="57">
        <f>Q387+V387+Y387+AB387+AE387+AH387+AK387+AN387+AQ387+AT387+AW387+AZ387+BC387</f>
        <v/>
      </c>
      <c r="P387" s="58" t="n"/>
      <c r="Q387" s="59">
        <f>L387-S387-R387-P387</f>
        <v/>
      </c>
      <c r="R387" s="60" t="n"/>
      <c r="S387" s="61" t="n"/>
      <c r="T387" s="55" t="n"/>
      <c r="U387" s="55" t="n"/>
      <c r="V387" s="55" t="n"/>
      <c r="W387" s="55" t="n"/>
      <c r="X387" s="55" t="n"/>
      <c r="Y387" s="55" t="n"/>
      <c r="Z387" s="55" t="n"/>
      <c r="AA387" s="55" t="n"/>
      <c r="AB387" s="55" t="n"/>
      <c r="AC387" s="55" t="n"/>
      <c r="AD387" s="55" t="n"/>
      <c r="AE387" s="55" t="n"/>
      <c r="AF387" s="55" t="n"/>
      <c r="AG387" s="55" t="n"/>
      <c r="AH387" s="55" t="n"/>
      <c r="AI387" s="55" t="n"/>
      <c r="AJ387" s="55" t="n"/>
      <c r="AK387" s="55" t="n"/>
      <c r="AL387" s="55" t="n"/>
      <c r="AM387" s="55" t="n"/>
      <c r="AN387" s="55" t="n"/>
      <c r="AO387" s="55" t="n"/>
      <c r="AP387" s="55" t="n"/>
      <c r="AQ387" s="55" t="n"/>
      <c r="AR387" s="55" t="n"/>
      <c r="AS387" s="55" t="n"/>
      <c r="AT387" s="55" t="n"/>
      <c r="AU387" s="55" t="n"/>
      <c r="AV387" s="55" t="n"/>
      <c r="AW387" s="55" t="n"/>
      <c r="AX387" s="55" t="n"/>
      <c r="AY387" s="55" t="n"/>
      <c r="AZ387" s="55" t="n"/>
      <c r="BA387" s="55" t="n"/>
      <c r="BB387" s="55" t="n"/>
      <c r="BC387" s="55" t="n"/>
    </row>
    <row r="388">
      <c r="A388" s="55" t="n"/>
      <c r="B388" s="483" t="n"/>
      <c r="C388" s="55" t="n"/>
      <c r="D388" s="55" t="n"/>
      <c r="E388" s="55" t="n"/>
      <c r="F388" s="55" t="n"/>
      <c r="G388" s="69" t="n"/>
      <c r="H388" s="69" t="n"/>
      <c r="I388" s="55" t="n"/>
      <c r="J388" s="55" t="n"/>
      <c r="K388" s="55" t="n"/>
      <c r="L388" s="55">
        <f>J388-K388</f>
        <v/>
      </c>
      <c r="M388" s="55" t="n"/>
      <c r="N388" s="55">
        <f>P388+Q388+R388+S388</f>
        <v/>
      </c>
      <c r="O388" s="57">
        <f>Q388+V388+Y388+AB388+AE388+AH388+AK388+AN388+AQ388+AT388+AW388+AZ388+BC388</f>
        <v/>
      </c>
      <c r="P388" s="58" t="n"/>
      <c r="Q388" s="59">
        <f>L388-S388-R388-P388</f>
        <v/>
      </c>
      <c r="R388" s="60" t="n"/>
      <c r="S388" s="61" t="n"/>
      <c r="T388" s="55" t="n"/>
      <c r="U388" s="55" t="n"/>
      <c r="V388" s="55" t="n"/>
      <c r="W388" s="55" t="n"/>
      <c r="X388" s="55" t="n"/>
      <c r="Y388" s="55" t="n"/>
      <c r="Z388" s="55" t="n"/>
      <c r="AA388" s="55" t="n"/>
      <c r="AB388" s="55" t="n"/>
      <c r="AC388" s="55" t="n"/>
      <c r="AD388" s="55" t="n"/>
      <c r="AE388" s="55" t="n"/>
      <c r="AF388" s="55" t="n"/>
      <c r="AG388" s="55" t="n"/>
      <c r="AH388" s="55" t="n"/>
      <c r="AI388" s="55" t="n"/>
      <c r="AJ388" s="55" t="n"/>
      <c r="AK388" s="55" t="n"/>
      <c r="AL388" s="55" t="n"/>
      <c r="AM388" s="55" t="n"/>
      <c r="AN388" s="55" t="n"/>
      <c r="AO388" s="55" t="n"/>
      <c r="AP388" s="55" t="n"/>
      <c r="AQ388" s="55" t="n"/>
      <c r="AR388" s="55" t="n"/>
      <c r="AS388" s="55" t="n"/>
      <c r="AT388" s="55" t="n"/>
      <c r="AU388" s="55" t="n"/>
      <c r="AV388" s="55" t="n"/>
      <c r="AW388" s="55" t="n"/>
      <c r="AX388" s="55" t="n"/>
      <c r="AY388" s="55" t="n"/>
      <c r="AZ388" s="55" t="n"/>
      <c r="BA388" s="55" t="n"/>
      <c r="BB388" s="55" t="n"/>
      <c r="BC388" s="55" t="n"/>
    </row>
    <row r="389">
      <c r="A389" s="55" t="n"/>
      <c r="B389" s="483" t="n"/>
      <c r="C389" s="55" t="n"/>
      <c r="D389" s="55" t="n"/>
      <c r="E389" s="55" t="n"/>
      <c r="F389" s="55" t="n"/>
      <c r="G389" s="69" t="n"/>
      <c r="H389" s="69" t="n"/>
      <c r="I389" s="55" t="n"/>
      <c r="J389" s="55" t="n"/>
      <c r="K389" s="55" t="n"/>
      <c r="L389" s="55">
        <f>J389-K389</f>
        <v/>
      </c>
      <c r="M389" s="55" t="n"/>
      <c r="N389" s="55">
        <f>P389+Q389+R389+S389</f>
        <v/>
      </c>
      <c r="O389" s="57">
        <f>Q389+V389+Y389+AB389+AE389+AH389+AK389+AN389+AQ389+AT389+AW389+AZ389+BC389</f>
        <v/>
      </c>
      <c r="P389" s="58" t="n"/>
      <c r="Q389" s="59">
        <f>L389-S389-R389-P389</f>
        <v/>
      </c>
      <c r="R389" s="60" t="n"/>
      <c r="S389" s="61" t="n"/>
      <c r="T389" s="55" t="n"/>
      <c r="U389" s="55" t="n"/>
      <c r="V389" s="55" t="n"/>
      <c r="W389" s="55" t="n"/>
      <c r="X389" s="55" t="n"/>
      <c r="Y389" s="55" t="n"/>
      <c r="Z389" s="55" t="n"/>
      <c r="AA389" s="55" t="n"/>
      <c r="AB389" s="55" t="n"/>
      <c r="AC389" s="55" t="n"/>
      <c r="AD389" s="55" t="n"/>
      <c r="AE389" s="55" t="n"/>
      <c r="AF389" s="55" t="n"/>
      <c r="AG389" s="55" t="n"/>
      <c r="AH389" s="55" t="n"/>
      <c r="AI389" s="55" t="n"/>
      <c r="AJ389" s="55" t="n"/>
      <c r="AK389" s="55" t="n"/>
      <c r="AL389" s="55" t="n"/>
      <c r="AM389" s="55" t="n"/>
      <c r="AN389" s="55" t="n"/>
      <c r="AO389" s="55" t="n"/>
      <c r="AP389" s="55" t="n"/>
      <c r="AQ389" s="55" t="n"/>
      <c r="AR389" s="55" t="n"/>
      <c r="AS389" s="55" t="n"/>
      <c r="AT389" s="55" t="n"/>
      <c r="AU389" s="55" t="n"/>
      <c r="AV389" s="55" t="n"/>
      <c r="AW389" s="55" t="n"/>
      <c r="AX389" s="55" t="n"/>
      <c r="AY389" s="55" t="n"/>
      <c r="AZ389" s="55" t="n"/>
      <c r="BA389" s="55" t="n"/>
      <c r="BB389" s="55" t="n"/>
      <c r="BC389" s="55" t="n"/>
    </row>
    <row r="390">
      <c r="A390" s="55" t="n"/>
      <c r="B390" s="483" t="n"/>
      <c r="C390" s="55" t="n"/>
      <c r="D390" s="55" t="n"/>
      <c r="E390" s="55" t="n"/>
      <c r="F390" s="55" t="n"/>
      <c r="G390" s="69" t="n"/>
      <c r="H390" s="69" t="n"/>
      <c r="I390" s="55" t="n"/>
      <c r="J390" s="55" t="n"/>
      <c r="K390" s="55" t="n"/>
      <c r="L390" s="55">
        <f>J390-K390</f>
        <v/>
      </c>
      <c r="M390" s="55" t="n"/>
      <c r="N390" s="55">
        <f>P390+Q390+R390+S390</f>
        <v/>
      </c>
      <c r="O390" s="57">
        <f>Q390+V390+Y390+AB390+AE390+AH390+AK390+AN390+AQ390+AT390+AW390+AZ390+BC390</f>
        <v/>
      </c>
      <c r="P390" s="58" t="n"/>
      <c r="Q390" s="59">
        <f>L390-S390-R390-P390</f>
        <v/>
      </c>
      <c r="R390" s="60" t="n"/>
      <c r="S390" s="61" t="n"/>
      <c r="T390" s="55" t="n"/>
      <c r="U390" s="55" t="n"/>
      <c r="V390" s="55" t="n"/>
      <c r="W390" s="55" t="n"/>
      <c r="X390" s="55" t="n"/>
      <c r="Y390" s="55" t="n"/>
      <c r="Z390" s="55" t="n"/>
      <c r="AA390" s="55" t="n"/>
      <c r="AB390" s="55" t="n"/>
      <c r="AC390" s="55" t="n"/>
      <c r="AD390" s="55" t="n"/>
      <c r="AE390" s="55" t="n"/>
      <c r="AF390" s="55" t="n"/>
      <c r="AG390" s="55" t="n"/>
      <c r="AH390" s="55" t="n"/>
      <c r="AI390" s="55" t="n"/>
      <c r="AJ390" s="55" t="n"/>
      <c r="AK390" s="55" t="n"/>
      <c r="AL390" s="55" t="n"/>
      <c r="AM390" s="55" t="n"/>
      <c r="AN390" s="55" t="n"/>
      <c r="AO390" s="55" t="n"/>
      <c r="AP390" s="55" t="n"/>
      <c r="AQ390" s="55" t="n"/>
      <c r="AR390" s="55" t="n"/>
      <c r="AS390" s="55" t="n"/>
      <c r="AT390" s="55" t="n"/>
      <c r="AU390" s="55" t="n"/>
      <c r="AV390" s="55" t="n"/>
      <c r="AW390" s="55" t="n"/>
      <c r="AX390" s="55" t="n"/>
      <c r="AY390" s="55" t="n"/>
      <c r="AZ390" s="55" t="n"/>
      <c r="BA390" s="55" t="n"/>
      <c r="BB390" s="55" t="n"/>
      <c r="BC390" s="55" t="n"/>
    </row>
    <row r="391">
      <c r="A391" s="55" t="n"/>
      <c r="B391" s="483" t="n"/>
      <c r="C391" s="55" t="n"/>
      <c r="D391" s="55" t="n"/>
      <c r="E391" s="55" t="n"/>
      <c r="F391" s="55" t="n"/>
      <c r="G391" s="69" t="n"/>
      <c r="H391" s="69" t="n"/>
      <c r="I391" s="55" t="n"/>
      <c r="J391" s="55" t="n"/>
      <c r="K391" s="55" t="n"/>
      <c r="L391" s="55">
        <f>J391-K391</f>
        <v/>
      </c>
      <c r="M391" s="55" t="n"/>
      <c r="N391" s="55">
        <f>P391+Q391+R391+S391</f>
        <v/>
      </c>
      <c r="O391" s="57">
        <f>Q391+V391+Y391+AB391+AE391+AH391+AK391+AN391+AQ391+AT391+AW391+AZ391+BC391</f>
        <v/>
      </c>
      <c r="P391" s="58" t="n"/>
      <c r="Q391" s="59">
        <f>L391-S391-R391-P391</f>
        <v/>
      </c>
      <c r="R391" s="60" t="n"/>
      <c r="S391" s="61" t="n"/>
      <c r="T391" s="55" t="n"/>
      <c r="U391" s="55" t="n"/>
      <c r="V391" s="55" t="n"/>
      <c r="W391" s="55" t="n"/>
      <c r="X391" s="55" t="n"/>
      <c r="Y391" s="55" t="n"/>
      <c r="Z391" s="55" t="n"/>
      <c r="AA391" s="55" t="n"/>
      <c r="AB391" s="55" t="n"/>
      <c r="AC391" s="55" t="n"/>
      <c r="AD391" s="55" t="n"/>
      <c r="AE391" s="55" t="n"/>
      <c r="AF391" s="55" t="n"/>
      <c r="AG391" s="55" t="n"/>
      <c r="AH391" s="55" t="n"/>
      <c r="AI391" s="55" t="n"/>
      <c r="AJ391" s="55" t="n"/>
      <c r="AK391" s="55" t="n"/>
      <c r="AL391" s="55" t="n"/>
      <c r="AM391" s="55" t="n"/>
      <c r="AN391" s="55" t="n"/>
      <c r="AO391" s="55" t="n"/>
      <c r="AP391" s="55" t="n"/>
      <c r="AQ391" s="55" t="n"/>
      <c r="AR391" s="55" t="n"/>
      <c r="AS391" s="55" t="n"/>
      <c r="AT391" s="55" t="n"/>
      <c r="AU391" s="55" t="n"/>
      <c r="AV391" s="55" t="n"/>
      <c r="AW391" s="55" t="n"/>
      <c r="AX391" s="55" t="n"/>
      <c r="AY391" s="55" t="n"/>
      <c r="AZ391" s="55" t="n"/>
      <c r="BA391" s="55" t="n"/>
      <c r="BB391" s="55" t="n"/>
      <c r="BC391" s="55" t="n"/>
    </row>
    <row r="392">
      <c r="A392" s="55" t="n"/>
      <c r="B392" s="483" t="n"/>
      <c r="C392" s="55" t="n"/>
      <c r="D392" s="55" t="n"/>
      <c r="E392" s="55" t="n"/>
      <c r="F392" s="55" t="n"/>
      <c r="G392" s="69" t="n"/>
      <c r="H392" s="69" t="n"/>
      <c r="I392" s="55" t="n"/>
      <c r="J392" s="55" t="n"/>
      <c r="K392" s="55" t="n"/>
      <c r="L392" s="55">
        <f>J392-K392</f>
        <v/>
      </c>
      <c r="M392" s="55" t="n"/>
      <c r="N392" s="55">
        <f>P392+Q392+R392+S392</f>
        <v/>
      </c>
      <c r="O392" s="57">
        <f>Q392+V392+Y392+AB392+AE392+AH392+AK392+AN392+AQ392+AT392+AW392+AZ392+BC392</f>
        <v/>
      </c>
      <c r="P392" s="58" t="n"/>
      <c r="Q392" s="59">
        <f>L392-S392-R392-P392</f>
        <v/>
      </c>
      <c r="R392" s="60" t="n"/>
      <c r="S392" s="61" t="n"/>
      <c r="T392" s="55" t="n"/>
      <c r="U392" s="55" t="n"/>
      <c r="V392" s="55" t="n"/>
      <c r="W392" s="55" t="n"/>
      <c r="X392" s="55" t="n"/>
      <c r="Y392" s="55" t="n"/>
      <c r="Z392" s="55" t="n"/>
      <c r="AA392" s="55" t="n"/>
      <c r="AB392" s="55" t="n"/>
      <c r="AC392" s="55" t="n"/>
      <c r="AD392" s="55" t="n"/>
      <c r="AE392" s="55" t="n"/>
      <c r="AF392" s="55" t="n"/>
      <c r="AG392" s="55" t="n"/>
      <c r="AH392" s="55" t="n"/>
      <c r="AI392" s="55" t="n"/>
      <c r="AJ392" s="55" t="n"/>
      <c r="AK392" s="55" t="n"/>
      <c r="AL392" s="55" t="n"/>
      <c r="AM392" s="55" t="n"/>
      <c r="AN392" s="55" t="n"/>
      <c r="AO392" s="55" t="n"/>
      <c r="AP392" s="55" t="n"/>
      <c r="AQ392" s="55" t="n"/>
      <c r="AR392" s="55" t="n"/>
      <c r="AS392" s="55" t="n"/>
      <c r="AT392" s="55" t="n"/>
      <c r="AU392" s="55" t="n"/>
      <c r="AV392" s="55" t="n"/>
      <c r="AW392" s="55" t="n"/>
      <c r="AX392" s="55" t="n"/>
      <c r="AY392" s="55" t="n"/>
      <c r="AZ392" s="55" t="n"/>
      <c r="BA392" s="55" t="n"/>
      <c r="BB392" s="55" t="n"/>
      <c r="BC392" s="55" t="n"/>
    </row>
    <row r="393">
      <c r="A393" s="55" t="n"/>
      <c r="B393" s="483" t="n"/>
      <c r="C393" s="55" t="n"/>
      <c r="D393" s="55" t="n"/>
      <c r="E393" s="55" t="n"/>
      <c r="F393" s="55" t="n"/>
      <c r="G393" s="69" t="n"/>
      <c r="H393" s="69" t="n"/>
      <c r="I393" s="55" t="n"/>
      <c r="J393" s="55" t="n"/>
      <c r="K393" s="55" t="n"/>
      <c r="L393" s="55">
        <f>J393-K393</f>
        <v/>
      </c>
      <c r="M393" s="55" t="n"/>
      <c r="N393" s="55">
        <f>P393+Q393+R393+S393</f>
        <v/>
      </c>
      <c r="O393" s="57">
        <f>Q393+V393+Y393+AB393+AE393+AH393+AK393+AN393+AQ393+AT393+AW393+AZ393+BC393</f>
        <v/>
      </c>
      <c r="P393" s="58" t="n"/>
      <c r="Q393" s="59">
        <f>L393-S393-R393-P393</f>
        <v/>
      </c>
      <c r="R393" s="60" t="n"/>
      <c r="S393" s="61" t="n"/>
      <c r="T393" s="55" t="n"/>
      <c r="U393" s="55" t="n"/>
      <c r="V393" s="55" t="n"/>
      <c r="W393" s="55" t="n"/>
      <c r="X393" s="55" t="n"/>
      <c r="Y393" s="55" t="n"/>
      <c r="Z393" s="55" t="n"/>
      <c r="AA393" s="55" t="n"/>
      <c r="AB393" s="55" t="n"/>
      <c r="AC393" s="55" t="n"/>
      <c r="AD393" s="55" t="n"/>
      <c r="AE393" s="55" t="n"/>
      <c r="AF393" s="55" t="n"/>
      <c r="AG393" s="55" t="n"/>
      <c r="AH393" s="55" t="n"/>
      <c r="AI393" s="55" t="n"/>
      <c r="AJ393" s="55" t="n"/>
      <c r="AK393" s="55" t="n"/>
      <c r="AL393" s="55" t="n"/>
      <c r="AM393" s="55" t="n"/>
      <c r="AN393" s="55" t="n"/>
      <c r="AO393" s="55" t="n"/>
      <c r="AP393" s="55" t="n"/>
      <c r="AQ393" s="55" t="n"/>
      <c r="AR393" s="55" t="n"/>
      <c r="AS393" s="55" t="n"/>
      <c r="AT393" s="55" t="n"/>
      <c r="AU393" s="55" t="n"/>
      <c r="AV393" s="55" t="n"/>
      <c r="AW393" s="55" t="n"/>
      <c r="AX393" s="55" t="n"/>
      <c r="AY393" s="55" t="n"/>
      <c r="AZ393" s="55" t="n"/>
      <c r="BA393" s="55" t="n"/>
      <c r="BB393" s="55" t="n"/>
      <c r="BC393" s="55" t="n"/>
    </row>
    <row r="394">
      <c r="A394" s="55" t="n"/>
      <c r="B394" s="483" t="n"/>
      <c r="C394" s="55" t="n"/>
      <c r="D394" s="55" t="n"/>
      <c r="E394" s="55" t="n"/>
      <c r="F394" s="55" t="n"/>
      <c r="G394" s="69" t="n"/>
      <c r="H394" s="69" t="n"/>
      <c r="I394" s="55" t="n"/>
      <c r="J394" s="55" t="n"/>
      <c r="K394" s="55" t="n"/>
      <c r="L394" s="55">
        <f>J394-K394</f>
        <v/>
      </c>
      <c r="M394" s="55" t="n"/>
      <c r="N394" s="55">
        <f>P394+Q394+R394+S394</f>
        <v/>
      </c>
      <c r="O394" s="57">
        <f>Q394+V394+Y394+AB394+AE394+AH394+AK394+AN394+AQ394+AT394+AW394+AZ394+BC394</f>
        <v/>
      </c>
      <c r="P394" s="58" t="n"/>
      <c r="Q394" s="59">
        <f>L394-S394-R394-P394</f>
        <v/>
      </c>
      <c r="R394" s="60" t="n"/>
      <c r="S394" s="61" t="n"/>
      <c r="T394" s="55" t="n"/>
      <c r="U394" s="55" t="n"/>
      <c r="V394" s="55" t="n"/>
      <c r="W394" s="55" t="n"/>
      <c r="X394" s="55" t="n"/>
      <c r="Y394" s="55" t="n"/>
      <c r="Z394" s="55" t="n"/>
      <c r="AA394" s="55" t="n"/>
      <c r="AB394" s="55" t="n"/>
      <c r="AC394" s="55" t="n"/>
      <c r="AD394" s="55" t="n"/>
      <c r="AE394" s="55" t="n"/>
      <c r="AF394" s="55" t="n"/>
      <c r="AG394" s="55" t="n"/>
      <c r="AH394" s="55" t="n"/>
      <c r="AI394" s="55" t="n"/>
      <c r="AJ394" s="55" t="n"/>
      <c r="AK394" s="55" t="n"/>
      <c r="AL394" s="55" t="n"/>
      <c r="AM394" s="55" t="n"/>
      <c r="AN394" s="55" t="n"/>
      <c r="AO394" s="55" t="n"/>
      <c r="AP394" s="55" t="n"/>
      <c r="AQ394" s="55" t="n"/>
      <c r="AR394" s="55" t="n"/>
      <c r="AS394" s="55" t="n"/>
      <c r="AT394" s="55" t="n"/>
      <c r="AU394" s="55" t="n"/>
      <c r="AV394" s="55" t="n"/>
      <c r="AW394" s="55" t="n"/>
      <c r="AX394" s="55" t="n"/>
      <c r="AY394" s="55" t="n"/>
      <c r="AZ394" s="55" t="n"/>
      <c r="BA394" s="55" t="n"/>
      <c r="BB394" s="55" t="n"/>
      <c r="BC394" s="55" t="n"/>
    </row>
    <row r="395">
      <c r="A395" s="55" t="n"/>
      <c r="B395" s="483" t="n"/>
      <c r="C395" s="55" t="n"/>
      <c r="D395" s="55" t="n"/>
      <c r="E395" s="55" t="n"/>
      <c r="F395" s="55" t="n"/>
      <c r="G395" s="69" t="n"/>
      <c r="H395" s="69" t="n"/>
      <c r="I395" s="55" t="n"/>
      <c r="J395" s="55" t="n"/>
      <c r="K395" s="55" t="n"/>
      <c r="L395" s="55">
        <f>J395-K395</f>
        <v/>
      </c>
      <c r="M395" s="55" t="n"/>
      <c r="N395" s="55">
        <f>P395+Q395+R395+S395</f>
        <v/>
      </c>
      <c r="O395" s="57">
        <f>Q395+V395+Y395+AB395+AE395+AH395+AK395+AN395+AQ395+AT395+AW395+AZ395+BC395</f>
        <v/>
      </c>
      <c r="P395" s="58" t="n"/>
      <c r="Q395" s="59">
        <f>L395-S395-R395-P395</f>
        <v/>
      </c>
      <c r="R395" s="60" t="n"/>
      <c r="S395" s="61" t="n"/>
      <c r="T395" s="55" t="n"/>
      <c r="U395" s="55" t="n"/>
      <c r="V395" s="55" t="n"/>
      <c r="W395" s="55" t="n"/>
      <c r="X395" s="55" t="n"/>
      <c r="Y395" s="55" t="n"/>
      <c r="Z395" s="55" t="n"/>
      <c r="AA395" s="55" t="n"/>
      <c r="AB395" s="55" t="n"/>
      <c r="AC395" s="55" t="n"/>
      <c r="AD395" s="55" t="n"/>
      <c r="AE395" s="55" t="n"/>
      <c r="AF395" s="55" t="n"/>
      <c r="AG395" s="55" t="n"/>
      <c r="AH395" s="55" t="n"/>
      <c r="AI395" s="55" t="n"/>
      <c r="AJ395" s="55" t="n"/>
      <c r="AK395" s="55" t="n"/>
      <c r="AL395" s="55" t="n"/>
      <c r="AM395" s="55" t="n"/>
      <c r="AN395" s="55" t="n"/>
      <c r="AO395" s="55" t="n"/>
      <c r="AP395" s="55" t="n"/>
      <c r="AQ395" s="55" t="n"/>
      <c r="AR395" s="55" t="n"/>
      <c r="AS395" s="55" t="n"/>
      <c r="AT395" s="55" t="n"/>
      <c r="AU395" s="55" t="n"/>
      <c r="AV395" s="55" t="n"/>
      <c r="AW395" s="55" t="n"/>
      <c r="AX395" s="55" t="n"/>
      <c r="AY395" s="55" t="n"/>
      <c r="AZ395" s="55" t="n"/>
      <c r="BA395" s="55" t="n"/>
      <c r="BB395" s="55" t="n"/>
      <c r="BC395" s="55" t="n"/>
    </row>
    <row r="396">
      <c r="A396" s="55" t="n"/>
      <c r="B396" s="483" t="n"/>
      <c r="C396" s="55" t="n"/>
      <c r="D396" s="55" t="n"/>
      <c r="E396" s="55" t="n"/>
      <c r="F396" s="55" t="n"/>
      <c r="G396" s="69" t="n"/>
      <c r="H396" s="69" t="n"/>
      <c r="I396" s="55" t="n"/>
      <c r="J396" s="55" t="n"/>
      <c r="K396" s="55" t="n"/>
      <c r="L396" s="55">
        <f>J396-K396</f>
        <v/>
      </c>
      <c r="M396" s="55" t="n"/>
      <c r="N396" s="55">
        <f>P396+Q396+R396+S396</f>
        <v/>
      </c>
      <c r="O396" s="57">
        <f>Q396+V396+Y396+AB396+AE396+AH396+AK396+AN396+AQ396+AT396+AW396+AZ396+BC396</f>
        <v/>
      </c>
      <c r="P396" s="58" t="n"/>
      <c r="Q396" s="59">
        <f>L396-S396-R396-P396</f>
        <v/>
      </c>
      <c r="R396" s="60" t="n"/>
      <c r="S396" s="61" t="n"/>
      <c r="T396" s="55" t="n"/>
      <c r="U396" s="55" t="n"/>
      <c r="V396" s="55" t="n"/>
      <c r="W396" s="55" t="n"/>
      <c r="X396" s="55" t="n"/>
      <c r="Y396" s="55" t="n"/>
      <c r="Z396" s="55" t="n"/>
      <c r="AA396" s="55" t="n"/>
      <c r="AB396" s="55" t="n"/>
      <c r="AC396" s="55" t="n"/>
      <c r="AD396" s="55" t="n"/>
      <c r="AE396" s="55" t="n"/>
      <c r="AF396" s="55" t="n"/>
      <c r="AG396" s="55" t="n"/>
      <c r="AH396" s="55" t="n"/>
      <c r="AI396" s="55" t="n"/>
      <c r="AJ396" s="55" t="n"/>
      <c r="AK396" s="55" t="n"/>
      <c r="AL396" s="55" t="n"/>
      <c r="AM396" s="55" t="n"/>
      <c r="AN396" s="55" t="n"/>
      <c r="AO396" s="55" t="n"/>
      <c r="AP396" s="55" t="n"/>
      <c r="AQ396" s="55" t="n"/>
      <c r="AR396" s="55" t="n"/>
      <c r="AS396" s="55" t="n"/>
      <c r="AT396" s="55" t="n"/>
      <c r="AU396" s="55" t="n"/>
      <c r="AV396" s="55" t="n"/>
      <c r="AW396" s="55" t="n"/>
      <c r="AX396" s="55" t="n"/>
      <c r="AY396" s="55" t="n"/>
      <c r="AZ396" s="55" t="n"/>
      <c r="BA396" s="55" t="n"/>
      <c r="BB396" s="55" t="n"/>
      <c r="BC396" s="55" t="n"/>
    </row>
    <row r="397">
      <c r="A397" s="55" t="n"/>
      <c r="B397" s="483" t="n"/>
      <c r="C397" s="55" t="n"/>
      <c r="D397" s="55" t="n"/>
      <c r="E397" s="55" t="n"/>
      <c r="F397" s="55" t="n"/>
      <c r="G397" s="69" t="n"/>
      <c r="H397" s="69" t="n"/>
      <c r="I397" s="55" t="n"/>
      <c r="J397" s="55" t="n"/>
      <c r="K397" s="55" t="n"/>
      <c r="L397" s="55">
        <f>J397-K397</f>
        <v/>
      </c>
      <c r="M397" s="55" t="n"/>
      <c r="N397" s="55">
        <f>P397+Q397+R397+S397</f>
        <v/>
      </c>
      <c r="O397" s="57">
        <f>Q397+V397+Y397+AB397+AE397+AH397+AK397+AN397+AQ397+AT397+AW397+AZ397+BC397</f>
        <v/>
      </c>
      <c r="P397" s="58" t="n"/>
      <c r="Q397" s="59">
        <f>L397-S397-R397-P397</f>
        <v/>
      </c>
      <c r="R397" s="60" t="n"/>
      <c r="S397" s="61" t="n"/>
      <c r="T397" s="55" t="n"/>
      <c r="U397" s="55" t="n"/>
      <c r="V397" s="55" t="n"/>
      <c r="W397" s="55" t="n"/>
      <c r="X397" s="55" t="n"/>
      <c r="Y397" s="55" t="n"/>
      <c r="Z397" s="55" t="n"/>
      <c r="AA397" s="55" t="n"/>
      <c r="AB397" s="55" t="n"/>
      <c r="AC397" s="55" t="n"/>
      <c r="AD397" s="55" t="n"/>
      <c r="AE397" s="55" t="n"/>
      <c r="AF397" s="55" t="n"/>
      <c r="AG397" s="55" t="n"/>
      <c r="AH397" s="55" t="n"/>
      <c r="AI397" s="55" t="n"/>
      <c r="AJ397" s="55" t="n"/>
      <c r="AK397" s="55" t="n"/>
      <c r="AL397" s="55" t="n"/>
      <c r="AM397" s="55" t="n"/>
      <c r="AN397" s="55" t="n"/>
      <c r="AO397" s="55" t="n"/>
      <c r="AP397" s="55" t="n"/>
      <c r="AQ397" s="55" t="n"/>
      <c r="AR397" s="55" t="n"/>
      <c r="AS397" s="55" t="n"/>
      <c r="AT397" s="55" t="n"/>
      <c r="AU397" s="55" t="n"/>
      <c r="AV397" s="55" t="n"/>
      <c r="AW397" s="55" t="n"/>
      <c r="AX397" s="55" t="n"/>
      <c r="AY397" s="55" t="n"/>
      <c r="AZ397" s="55" t="n"/>
      <c r="BA397" s="55" t="n"/>
      <c r="BB397" s="55" t="n"/>
      <c r="BC397" s="55" t="n"/>
    </row>
    <row r="398">
      <c r="A398" s="55" t="n"/>
      <c r="B398" s="483" t="n"/>
      <c r="C398" s="55" t="n"/>
      <c r="D398" s="55" t="n"/>
      <c r="E398" s="55" t="n"/>
      <c r="F398" s="55" t="n"/>
      <c r="G398" s="69" t="n"/>
      <c r="H398" s="69" t="n"/>
      <c r="I398" s="55" t="n"/>
      <c r="J398" s="55" t="n"/>
      <c r="K398" s="55" t="n"/>
      <c r="L398" s="55">
        <f>J398-K398</f>
        <v/>
      </c>
      <c r="M398" s="55" t="n"/>
      <c r="N398" s="55">
        <f>P398+Q398+R398+S398</f>
        <v/>
      </c>
      <c r="O398" s="57">
        <f>Q398+V398+Y398+AB398+AE398+AH398+AK398+AN398+AQ398+AT398+AW398+AZ398+BC398</f>
        <v/>
      </c>
      <c r="P398" s="58" t="n"/>
      <c r="Q398" s="59">
        <f>L398-S398-R398-P398</f>
        <v/>
      </c>
      <c r="R398" s="60" t="n"/>
      <c r="S398" s="61" t="n"/>
      <c r="T398" s="55" t="n"/>
      <c r="U398" s="55" t="n"/>
      <c r="V398" s="55" t="n"/>
      <c r="W398" s="55" t="n"/>
      <c r="X398" s="55" t="n"/>
      <c r="Y398" s="55" t="n"/>
      <c r="Z398" s="55" t="n"/>
      <c r="AA398" s="55" t="n"/>
      <c r="AB398" s="55" t="n"/>
      <c r="AC398" s="55" t="n"/>
      <c r="AD398" s="55" t="n"/>
      <c r="AE398" s="55" t="n"/>
      <c r="AF398" s="55" t="n"/>
      <c r="AG398" s="55" t="n"/>
      <c r="AH398" s="55" t="n"/>
      <c r="AI398" s="55" t="n"/>
      <c r="AJ398" s="55" t="n"/>
      <c r="AK398" s="55" t="n"/>
      <c r="AL398" s="55" t="n"/>
      <c r="AM398" s="55" t="n"/>
      <c r="AN398" s="55" t="n"/>
      <c r="AO398" s="55" t="n"/>
      <c r="AP398" s="55" t="n"/>
      <c r="AQ398" s="55" t="n"/>
      <c r="AR398" s="55" t="n"/>
      <c r="AS398" s="55" t="n"/>
      <c r="AT398" s="55" t="n"/>
      <c r="AU398" s="55" t="n"/>
      <c r="AV398" s="55" t="n"/>
      <c r="AW398" s="55" t="n"/>
      <c r="AX398" s="55" t="n"/>
      <c r="AY398" s="55" t="n"/>
      <c r="AZ398" s="55" t="n"/>
      <c r="BA398" s="55" t="n"/>
      <c r="BB398" s="55" t="n"/>
      <c r="BC398" s="55" t="n"/>
    </row>
    <row r="399">
      <c r="A399" s="55" t="n"/>
      <c r="B399" s="483" t="n"/>
      <c r="C399" s="55" t="n"/>
      <c r="D399" s="55" t="n"/>
      <c r="E399" s="55" t="n"/>
      <c r="F399" s="55" t="n"/>
      <c r="G399" s="69" t="n"/>
      <c r="H399" s="69" t="n"/>
      <c r="I399" s="55" t="n"/>
      <c r="J399" s="55" t="n"/>
      <c r="K399" s="55" t="n"/>
      <c r="L399" s="55">
        <f>J399-K399</f>
        <v/>
      </c>
      <c r="M399" s="55" t="n"/>
      <c r="N399" s="55">
        <f>P399+Q399+R399+S399</f>
        <v/>
      </c>
      <c r="O399" s="57">
        <f>Q399+V399+Y399+AB399+AE399+AH399+AK399+AN399+AQ399+AT399+AW399+AZ399+BC399</f>
        <v/>
      </c>
      <c r="P399" s="58" t="n"/>
      <c r="Q399" s="59">
        <f>L399-S399-R399-P399</f>
        <v/>
      </c>
      <c r="R399" s="60" t="n"/>
      <c r="S399" s="61" t="n"/>
      <c r="T399" s="55" t="n"/>
      <c r="U399" s="55" t="n"/>
      <c r="V399" s="55" t="n"/>
      <c r="W399" s="55" t="n"/>
      <c r="X399" s="55" t="n"/>
      <c r="Y399" s="55" t="n"/>
      <c r="Z399" s="55" t="n"/>
      <c r="AA399" s="55" t="n"/>
      <c r="AB399" s="55" t="n"/>
      <c r="AC399" s="55" t="n"/>
      <c r="AD399" s="55" t="n"/>
      <c r="AE399" s="55" t="n"/>
      <c r="AF399" s="55" t="n"/>
      <c r="AG399" s="55" t="n"/>
      <c r="AH399" s="55" t="n"/>
      <c r="AI399" s="55" t="n"/>
      <c r="AJ399" s="55" t="n"/>
      <c r="AK399" s="55" t="n"/>
      <c r="AL399" s="55" t="n"/>
      <c r="AM399" s="55" t="n"/>
      <c r="AN399" s="55" t="n"/>
      <c r="AO399" s="55" t="n"/>
      <c r="AP399" s="55" t="n"/>
      <c r="AQ399" s="55" t="n"/>
      <c r="AR399" s="55" t="n"/>
      <c r="AS399" s="55" t="n"/>
      <c r="AT399" s="55" t="n"/>
      <c r="AU399" s="55" t="n"/>
      <c r="AV399" s="55" t="n"/>
      <c r="AW399" s="55" t="n"/>
      <c r="AX399" s="55" t="n"/>
      <c r="AY399" s="55" t="n"/>
      <c r="AZ399" s="55" t="n"/>
      <c r="BA399" s="55" t="n"/>
      <c r="BB399" s="55" t="n"/>
      <c r="BC399" s="55" t="n"/>
    </row>
    <row r="400">
      <c r="A400" s="55" t="n"/>
      <c r="B400" s="483" t="n"/>
      <c r="C400" s="55" t="n"/>
      <c r="D400" s="55" t="n"/>
      <c r="E400" s="55" t="n"/>
      <c r="F400" s="55" t="n"/>
      <c r="G400" s="69" t="n"/>
      <c r="H400" s="69" t="n"/>
      <c r="I400" s="55" t="n"/>
      <c r="J400" s="55" t="n"/>
      <c r="K400" s="55" t="n"/>
      <c r="L400" s="55">
        <f>J400-K400</f>
        <v/>
      </c>
      <c r="M400" s="55" t="n"/>
      <c r="N400" s="55">
        <f>P400+Q400+R400+S400</f>
        <v/>
      </c>
      <c r="O400" s="57">
        <f>Q400+V400+Y400+AB400+AE400+AH400+AK400+AN400+AQ400+AT400+AW400+AZ400+BC400</f>
        <v/>
      </c>
      <c r="P400" s="58" t="n"/>
      <c r="Q400" s="59">
        <f>L400-S400-R400-P400</f>
        <v/>
      </c>
      <c r="R400" s="60" t="n"/>
      <c r="S400" s="61" t="n"/>
      <c r="T400" s="55" t="n"/>
      <c r="U400" s="55" t="n"/>
      <c r="V400" s="55" t="n"/>
      <c r="W400" s="55" t="n"/>
      <c r="X400" s="55" t="n"/>
      <c r="Y400" s="55" t="n"/>
      <c r="Z400" s="55" t="n"/>
      <c r="AA400" s="55" t="n"/>
      <c r="AB400" s="55" t="n"/>
      <c r="AC400" s="55" t="n"/>
      <c r="AD400" s="55" t="n"/>
      <c r="AE400" s="55" t="n"/>
      <c r="AF400" s="55" t="n"/>
      <c r="AG400" s="55" t="n"/>
      <c r="AH400" s="55" t="n"/>
      <c r="AI400" s="55" t="n"/>
      <c r="AJ400" s="55" t="n"/>
      <c r="AK400" s="55" t="n"/>
      <c r="AL400" s="55" t="n"/>
      <c r="AM400" s="55" t="n"/>
      <c r="AN400" s="55" t="n"/>
      <c r="AO400" s="55" t="n"/>
      <c r="AP400" s="55" t="n"/>
      <c r="AQ400" s="55" t="n"/>
      <c r="AR400" s="55" t="n"/>
      <c r="AS400" s="55" t="n"/>
      <c r="AT400" s="55" t="n"/>
      <c r="AU400" s="55" t="n"/>
      <c r="AV400" s="55" t="n"/>
      <c r="AW400" s="55" t="n"/>
      <c r="AX400" s="55" t="n"/>
      <c r="AY400" s="55" t="n"/>
      <c r="AZ400" s="55" t="n"/>
      <c r="BA400" s="55" t="n"/>
      <c r="BB400" s="55" t="n"/>
      <c r="BC400" s="55" t="n"/>
    </row>
    <row r="401">
      <c r="A401" s="55" t="n"/>
      <c r="B401" s="483" t="n"/>
      <c r="C401" s="55" t="n"/>
      <c r="D401" s="55" t="n"/>
      <c r="E401" s="55" t="n"/>
      <c r="F401" s="55" t="n"/>
      <c r="G401" s="69" t="n"/>
      <c r="H401" s="69" t="n"/>
      <c r="I401" s="55" t="n"/>
      <c r="J401" s="55" t="n"/>
      <c r="K401" s="55" t="n"/>
      <c r="L401" s="55">
        <f>J401-K401</f>
        <v/>
      </c>
      <c r="M401" s="55" t="n"/>
      <c r="N401" s="55">
        <f>P401+Q401+R401+S401</f>
        <v/>
      </c>
      <c r="O401" s="57">
        <f>Q401+V401+Y401+AB401+AE401+AH401+AK401+AN401+AQ401+AT401+AW401+AZ401+BC401</f>
        <v/>
      </c>
      <c r="P401" s="58" t="n"/>
      <c r="Q401" s="59">
        <f>L401-S401-R401-P401</f>
        <v/>
      </c>
      <c r="R401" s="60" t="n"/>
      <c r="S401" s="61" t="n"/>
      <c r="T401" s="55" t="n"/>
      <c r="U401" s="55" t="n"/>
      <c r="V401" s="55" t="n"/>
      <c r="W401" s="55" t="n"/>
      <c r="X401" s="55" t="n"/>
      <c r="Y401" s="55" t="n"/>
      <c r="Z401" s="55" t="n"/>
      <c r="AA401" s="55" t="n"/>
      <c r="AB401" s="55" t="n"/>
      <c r="AC401" s="55" t="n"/>
      <c r="AD401" s="55" t="n"/>
      <c r="AE401" s="55" t="n"/>
      <c r="AF401" s="55" t="n"/>
      <c r="AG401" s="55" t="n"/>
      <c r="AH401" s="55" t="n"/>
      <c r="AI401" s="55" t="n"/>
      <c r="AJ401" s="55" t="n"/>
      <c r="AK401" s="55" t="n"/>
      <c r="AL401" s="55" t="n"/>
      <c r="AM401" s="55" t="n"/>
      <c r="AN401" s="55" t="n"/>
      <c r="AO401" s="55" t="n"/>
      <c r="AP401" s="55" t="n"/>
      <c r="AQ401" s="55" t="n"/>
      <c r="AR401" s="55" t="n"/>
      <c r="AS401" s="55" t="n"/>
      <c r="AT401" s="55" t="n"/>
      <c r="AU401" s="55" t="n"/>
      <c r="AV401" s="55" t="n"/>
      <c r="AW401" s="55" t="n"/>
      <c r="AX401" s="55" t="n"/>
      <c r="AY401" s="55" t="n"/>
      <c r="AZ401" s="55" t="n"/>
      <c r="BA401" s="55" t="n"/>
      <c r="BB401" s="55" t="n"/>
      <c r="BC401" s="55" t="n"/>
    </row>
    <row r="402">
      <c r="A402" s="55" t="n"/>
      <c r="B402" s="483" t="n"/>
      <c r="C402" s="55" t="n"/>
      <c r="D402" s="55" t="n"/>
      <c r="E402" s="55" t="n"/>
      <c r="F402" s="55" t="n"/>
      <c r="G402" s="69" t="n"/>
      <c r="H402" s="69" t="n"/>
      <c r="I402" s="55" t="n"/>
      <c r="J402" s="55" t="n"/>
      <c r="K402" s="55" t="n"/>
      <c r="L402" s="55">
        <f>J402-K402</f>
        <v/>
      </c>
      <c r="M402" s="55" t="n"/>
      <c r="N402" s="55">
        <f>P402+Q402+R402+S402</f>
        <v/>
      </c>
      <c r="O402" s="57">
        <f>Q402+V402+Y402+AB402+AE402+AH402+AK402+AN402+AQ402+AT402+AW402+AZ402+BC402</f>
        <v/>
      </c>
      <c r="P402" s="58" t="n"/>
      <c r="Q402" s="59">
        <f>L402-S402-R402-P402</f>
        <v/>
      </c>
      <c r="R402" s="60" t="n"/>
      <c r="S402" s="61" t="n"/>
      <c r="T402" s="55" t="n"/>
      <c r="U402" s="55" t="n"/>
      <c r="V402" s="55" t="n"/>
      <c r="W402" s="55" t="n"/>
      <c r="X402" s="55" t="n"/>
      <c r="Y402" s="55" t="n"/>
      <c r="Z402" s="55" t="n"/>
      <c r="AA402" s="55" t="n"/>
      <c r="AB402" s="55" t="n"/>
      <c r="AC402" s="55" t="n"/>
      <c r="AD402" s="55" t="n"/>
      <c r="AE402" s="55" t="n"/>
      <c r="AF402" s="55" t="n"/>
      <c r="AG402" s="55" t="n"/>
      <c r="AH402" s="55" t="n"/>
      <c r="AI402" s="55" t="n"/>
      <c r="AJ402" s="55" t="n"/>
      <c r="AK402" s="55" t="n"/>
      <c r="AL402" s="55" t="n"/>
      <c r="AM402" s="55" t="n"/>
      <c r="AN402" s="55" t="n"/>
      <c r="AO402" s="55" t="n"/>
      <c r="AP402" s="55" t="n"/>
      <c r="AQ402" s="55" t="n"/>
      <c r="AR402" s="55" t="n"/>
      <c r="AS402" s="55" t="n"/>
      <c r="AT402" s="55" t="n"/>
      <c r="AU402" s="55" t="n"/>
      <c r="AV402" s="55" t="n"/>
      <c r="AW402" s="55" t="n"/>
      <c r="AX402" s="55" t="n"/>
      <c r="AY402" s="55" t="n"/>
      <c r="AZ402" s="55" t="n"/>
      <c r="BA402" s="55" t="n"/>
      <c r="BB402" s="55" t="n"/>
      <c r="BC402" s="55" t="n"/>
    </row>
    <row r="403">
      <c r="A403" s="55" t="n"/>
      <c r="B403" s="483" t="n"/>
      <c r="C403" s="55" t="n"/>
      <c r="D403" s="55" t="n"/>
      <c r="E403" s="55" t="n"/>
      <c r="F403" s="55" t="n"/>
      <c r="G403" s="69" t="n"/>
      <c r="H403" s="69" t="n"/>
      <c r="I403" s="55" t="n"/>
      <c r="J403" s="55" t="n"/>
      <c r="K403" s="55" t="n"/>
      <c r="L403" s="55">
        <f>J403-K403</f>
        <v/>
      </c>
      <c r="M403" s="55" t="n"/>
      <c r="N403" s="55">
        <f>P403+Q403+R403+S403</f>
        <v/>
      </c>
      <c r="O403" s="57">
        <f>Q403+V403+Y403+AB403+AE403+AH403+AK403+AN403+AQ403+AT403+AW403+AZ403+BC403</f>
        <v/>
      </c>
      <c r="P403" s="58" t="n"/>
      <c r="Q403" s="59">
        <f>L403-S403-R403-P403</f>
        <v/>
      </c>
      <c r="R403" s="60" t="n"/>
      <c r="S403" s="61" t="n"/>
      <c r="T403" s="55" t="n"/>
      <c r="U403" s="55" t="n"/>
      <c r="V403" s="55" t="n"/>
      <c r="W403" s="55" t="n"/>
      <c r="X403" s="55" t="n"/>
      <c r="Y403" s="55" t="n"/>
      <c r="Z403" s="55" t="n"/>
      <c r="AA403" s="55" t="n"/>
      <c r="AB403" s="55" t="n"/>
      <c r="AC403" s="55" t="n"/>
      <c r="AD403" s="55" t="n"/>
      <c r="AE403" s="55" t="n"/>
      <c r="AF403" s="55" t="n"/>
      <c r="AG403" s="55" t="n"/>
      <c r="AH403" s="55" t="n"/>
      <c r="AI403" s="55" t="n"/>
      <c r="AJ403" s="55" t="n"/>
      <c r="AK403" s="55" t="n"/>
      <c r="AL403" s="55" t="n"/>
      <c r="AM403" s="55" t="n"/>
      <c r="AN403" s="55" t="n"/>
      <c r="AO403" s="55" t="n"/>
      <c r="AP403" s="55" t="n"/>
      <c r="AQ403" s="55" t="n"/>
      <c r="AR403" s="55" t="n"/>
      <c r="AS403" s="55" t="n"/>
      <c r="AT403" s="55" t="n"/>
      <c r="AU403" s="55" t="n"/>
      <c r="AV403" s="55" t="n"/>
      <c r="AW403" s="55" t="n"/>
      <c r="AX403" s="55" t="n"/>
      <c r="AY403" s="55" t="n"/>
      <c r="AZ403" s="55" t="n"/>
      <c r="BA403" s="55" t="n"/>
      <c r="BB403" s="55" t="n"/>
      <c r="BC403" s="55" t="n"/>
    </row>
    <row r="404">
      <c r="A404" s="55" t="n"/>
      <c r="B404" s="483" t="n"/>
      <c r="C404" s="55" t="n"/>
      <c r="D404" s="55" t="n"/>
      <c r="E404" s="55" t="n"/>
      <c r="F404" s="55" t="n"/>
      <c r="G404" s="69" t="n"/>
      <c r="H404" s="69" t="n"/>
      <c r="I404" s="55" t="n"/>
      <c r="J404" s="55" t="n"/>
      <c r="K404" s="55" t="n"/>
      <c r="L404" s="55">
        <f>J404-K404</f>
        <v/>
      </c>
      <c r="M404" s="55" t="n"/>
      <c r="N404" s="55">
        <f>P404+Q404+R404+S404</f>
        <v/>
      </c>
      <c r="O404" s="57">
        <f>Q404+V404+Y404+AB404+AE404+AH404+AK404+AN404+AQ404+AT404+AW404+AZ404+BC404</f>
        <v/>
      </c>
      <c r="P404" s="58" t="n"/>
      <c r="Q404" s="59">
        <f>L404-S404-R404-P404</f>
        <v/>
      </c>
      <c r="R404" s="60" t="n"/>
      <c r="S404" s="61" t="n"/>
      <c r="T404" s="55" t="n"/>
      <c r="U404" s="55" t="n"/>
      <c r="V404" s="55" t="n"/>
      <c r="W404" s="55" t="n"/>
      <c r="X404" s="55" t="n"/>
      <c r="Y404" s="55" t="n"/>
      <c r="Z404" s="55" t="n"/>
      <c r="AA404" s="55" t="n"/>
      <c r="AB404" s="55" t="n"/>
      <c r="AC404" s="55" t="n"/>
      <c r="AD404" s="55" t="n"/>
      <c r="AE404" s="55" t="n"/>
      <c r="AF404" s="55" t="n"/>
      <c r="AG404" s="55" t="n"/>
      <c r="AH404" s="55" t="n"/>
      <c r="AI404" s="55" t="n"/>
      <c r="AJ404" s="55" t="n"/>
      <c r="AK404" s="55" t="n"/>
      <c r="AL404" s="55" t="n"/>
      <c r="AM404" s="55" t="n"/>
      <c r="AN404" s="55" t="n"/>
      <c r="AO404" s="55" t="n"/>
      <c r="AP404" s="55" t="n"/>
      <c r="AQ404" s="55" t="n"/>
      <c r="AR404" s="55" t="n"/>
      <c r="AS404" s="55" t="n"/>
      <c r="AT404" s="55" t="n"/>
      <c r="AU404" s="55" t="n"/>
      <c r="AV404" s="55" t="n"/>
      <c r="AW404" s="55" t="n"/>
      <c r="AX404" s="55" t="n"/>
      <c r="AY404" s="55" t="n"/>
      <c r="AZ404" s="55" t="n"/>
      <c r="BA404" s="55" t="n"/>
      <c r="BB404" s="55" t="n"/>
      <c r="BC404" s="55" t="n"/>
    </row>
    <row r="405">
      <c r="A405" s="55" t="n"/>
      <c r="B405" s="483" t="n"/>
      <c r="C405" s="55" t="n"/>
      <c r="D405" s="55" t="n"/>
      <c r="E405" s="55" t="n"/>
      <c r="F405" s="55" t="n"/>
      <c r="G405" s="69" t="n"/>
      <c r="H405" s="69" t="n"/>
      <c r="I405" s="55" t="n"/>
      <c r="J405" s="55" t="n"/>
      <c r="K405" s="55" t="n"/>
      <c r="L405" s="55">
        <f>J405-K405</f>
        <v/>
      </c>
      <c r="M405" s="55" t="n"/>
      <c r="N405" s="55">
        <f>P405+Q405+R405+S405</f>
        <v/>
      </c>
      <c r="O405" s="57">
        <f>Q405+V405+Y405+AB405+AE405+AH405+AK405+AN405+AQ405+AT405+AW405+AZ405+BC405</f>
        <v/>
      </c>
      <c r="P405" s="58" t="n"/>
      <c r="Q405" s="59">
        <f>L405-S405-R405-P405</f>
        <v/>
      </c>
      <c r="R405" s="60" t="n"/>
      <c r="S405" s="61" t="n"/>
      <c r="T405" s="55" t="n"/>
      <c r="U405" s="55" t="n"/>
      <c r="V405" s="55" t="n"/>
      <c r="W405" s="55" t="n"/>
      <c r="X405" s="55" t="n"/>
      <c r="Y405" s="55" t="n"/>
      <c r="Z405" s="55" t="n"/>
      <c r="AA405" s="55" t="n"/>
      <c r="AB405" s="55" t="n"/>
      <c r="AC405" s="55" t="n"/>
      <c r="AD405" s="55" t="n"/>
      <c r="AE405" s="55" t="n"/>
      <c r="AF405" s="55" t="n"/>
      <c r="AG405" s="55" t="n"/>
      <c r="AH405" s="55" t="n"/>
      <c r="AI405" s="55" t="n"/>
      <c r="AJ405" s="55" t="n"/>
      <c r="AK405" s="55" t="n"/>
      <c r="AL405" s="55" t="n"/>
      <c r="AM405" s="55" t="n"/>
      <c r="AN405" s="55" t="n"/>
      <c r="AO405" s="55" t="n"/>
      <c r="AP405" s="55" t="n"/>
      <c r="AQ405" s="55" t="n"/>
      <c r="AR405" s="55" t="n"/>
      <c r="AS405" s="55" t="n"/>
      <c r="AT405" s="55" t="n"/>
      <c r="AU405" s="55" t="n"/>
      <c r="AV405" s="55" t="n"/>
      <c r="AW405" s="55" t="n"/>
      <c r="AX405" s="55" t="n"/>
      <c r="AY405" s="55" t="n"/>
      <c r="AZ405" s="55" t="n"/>
      <c r="BA405" s="55" t="n"/>
      <c r="BB405" s="55" t="n"/>
      <c r="BC405" s="55" t="n"/>
    </row>
    <row r="406">
      <c r="A406" s="55" t="n"/>
      <c r="B406" s="483" t="n"/>
      <c r="C406" s="55" t="n"/>
      <c r="D406" s="55" t="n"/>
      <c r="E406" s="55" t="n"/>
      <c r="F406" s="55" t="n"/>
      <c r="G406" s="69" t="n"/>
      <c r="H406" s="69" t="n"/>
      <c r="I406" s="55" t="n"/>
      <c r="J406" s="55" t="n"/>
      <c r="K406" s="55" t="n"/>
      <c r="L406" s="55">
        <f>J406-K406</f>
        <v/>
      </c>
      <c r="M406" s="55" t="n"/>
      <c r="N406" s="55">
        <f>P406+Q406+R406+S406</f>
        <v/>
      </c>
      <c r="O406" s="57">
        <f>Q406+V406+Y406+AB406+AE406+AH406+AK406+AN406+AQ406+AT406+AW406+AZ406+BC406</f>
        <v/>
      </c>
      <c r="P406" s="58" t="n"/>
      <c r="Q406" s="59">
        <f>L406-S406-R406-P406</f>
        <v/>
      </c>
      <c r="R406" s="60" t="n"/>
      <c r="S406" s="61" t="n"/>
      <c r="T406" s="55" t="n"/>
      <c r="U406" s="55" t="n"/>
      <c r="V406" s="55" t="n"/>
      <c r="W406" s="55" t="n"/>
      <c r="X406" s="55" t="n"/>
      <c r="Y406" s="55" t="n"/>
      <c r="Z406" s="55" t="n"/>
      <c r="AA406" s="55" t="n"/>
      <c r="AB406" s="55" t="n"/>
      <c r="AC406" s="55" t="n"/>
      <c r="AD406" s="55" t="n"/>
      <c r="AE406" s="55" t="n"/>
      <c r="AF406" s="55" t="n"/>
      <c r="AG406" s="55" t="n"/>
      <c r="AH406" s="55" t="n"/>
      <c r="AI406" s="55" t="n"/>
      <c r="AJ406" s="55" t="n"/>
      <c r="AK406" s="55" t="n"/>
      <c r="AL406" s="55" t="n"/>
      <c r="AM406" s="55" t="n"/>
      <c r="AN406" s="55" t="n"/>
      <c r="AO406" s="55" t="n"/>
      <c r="AP406" s="55" t="n"/>
      <c r="AQ406" s="55" t="n"/>
      <c r="AR406" s="55" t="n"/>
      <c r="AS406" s="55" t="n"/>
      <c r="AT406" s="55" t="n"/>
      <c r="AU406" s="55" t="n"/>
      <c r="AV406" s="55" t="n"/>
      <c r="AW406" s="55" t="n"/>
      <c r="AX406" s="55" t="n"/>
      <c r="AY406" s="55" t="n"/>
      <c r="AZ406" s="55" t="n"/>
      <c r="BA406" s="55" t="n"/>
      <c r="BB406" s="55" t="n"/>
      <c r="BC406" s="55" t="n"/>
    </row>
    <row r="407">
      <c r="A407" s="55" t="n"/>
      <c r="B407" s="483" t="n"/>
      <c r="C407" s="55" t="n"/>
      <c r="D407" s="55" t="n"/>
      <c r="E407" s="55" t="n"/>
      <c r="F407" s="55" t="n"/>
      <c r="G407" s="69" t="n"/>
      <c r="H407" s="69" t="n"/>
      <c r="I407" s="55" t="n"/>
      <c r="J407" s="55" t="n"/>
      <c r="K407" s="55" t="n"/>
      <c r="L407" s="55">
        <f>J407-K407</f>
        <v/>
      </c>
      <c r="M407" s="55" t="n"/>
      <c r="N407" s="55">
        <f>P407+Q407+R407+S407</f>
        <v/>
      </c>
      <c r="O407" s="57">
        <f>Q407+V407+Y407+AB407+AE407+AH407+AK407+AN407+AQ407+AT407+AW407+AZ407+BC407</f>
        <v/>
      </c>
      <c r="P407" s="58" t="n"/>
      <c r="Q407" s="59">
        <f>L407-S407-R407-P407</f>
        <v/>
      </c>
      <c r="R407" s="60" t="n"/>
      <c r="S407" s="61" t="n"/>
      <c r="T407" s="55" t="n"/>
      <c r="U407" s="55" t="n"/>
      <c r="V407" s="55" t="n"/>
      <c r="W407" s="55" t="n"/>
      <c r="X407" s="55" t="n"/>
      <c r="Y407" s="55" t="n"/>
      <c r="Z407" s="55" t="n"/>
      <c r="AA407" s="55" t="n"/>
      <c r="AB407" s="55" t="n"/>
      <c r="AC407" s="55" t="n"/>
      <c r="AD407" s="55" t="n"/>
      <c r="AE407" s="55" t="n"/>
      <c r="AF407" s="55" t="n"/>
      <c r="AG407" s="55" t="n"/>
      <c r="AH407" s="55" t="n"/>
      <c r="AI407" s="55" t="n"/>
      <c r="AJ407" s="55" t="n"/>
      <c r="AK407" s="55" t="n"/>
      <c r="AL407" s="55" t="n"/>
      <c r="AM407" s="55" t="n"/>
      <c r="AN407" s="55" t="n"/>
      <c r="AO407" s="55" t="n"/>
      <c r="AP407" s="55" t="n"/>
      <c r="AQ407" s="55" t="n"/>
      <c r="AR407" s="55" t="n"/>
      <c r="AS407" s="55" t="n"/>
      <c r="AT407" s="55" t="n"/>
      <c r="AU407" s="55" t="n"/>
      <c r="AV407" s="55" t="n"/>
      <c r="AW407" s="55" t="n"/>
      <c r="AX407" s="55" t="n"/>
      <c r="AY407" s="55" t="n"/>
      <c r="AZ407" s="55" t="n"/>
      <c r="BA407" s="55" t="n"/>
      <c r="BB407" s="55" t="n"/>
      <c r="BC407" s="55" t="n"/>
    </row>
    <row r="408">
      <c r="A408" s="55" t="n"/>
      <c r="B408" s="483" t="n"/>
      <c r="C408" s="55" t="n"/>
      <c r="D408" s="55" t="n"/>
      <c r="E408" s="55" t="n"/>
      <c r="F408" s="55" t="n"/>
      <c r="G408" s="69" t="n"/>
      <c r="H408" s="69" t="n"/>
      <c r="I408" s="55" t="n"/>
      <c r="J408" s="55" t="n"/>
      <c r="K408" s="55" t="n"/>
      <c r="L408" s="55">
        <f>J408-K408</f>
        <v/>
      </c>
      <c r="M408" s="55" t="n"/>
      <c r="N408" s="55">
        <f>P408+Q408+R408+S408</f>
        <v/>
      </c>
      <c r="O408" s="57">
        <f>Q408+V408+Y408+AB408+AE408+AH408+AK408+AN408+AQ408+AT408+AW408+AZ408+BC408</f>
        <v/>
      </c>
      <c r="P408" s="58" t="n"/>
      <c r="Q408" s="59">
        <f>L408-S408-R408-P408</f>
        <v/>
      </c>
      <c r="R408" s="60" t="n"/>
      <c r="S408" s="61" t="n"/>
      <c r="T408" s="55" t="n"/>
      <c r="U408" s="55" t="n"/>
      <c r="V408" s="55" t="n"/>
      <c r="W408" s="55" t="n"/>
      <c r="X408" s="55" t="n"/>
      <c r="Y408" s="55" t="n"/>
      <c r="Z408" s="55" t="n"/>
      <c r="AA408" s="55" t="n"/>
      <c r="AB408" s="55" t="n"/>
      <c r="AC408" s="55" t="n"/>
      <c r="AD408" s="55" t="n"/>
      <c r="AE408" s="55" t="n"/>
      <c r="AF408" s="55" t="n"/>
      <c r="AG408" s="55" t="n"/>
      <c r="AH408" s="55" t="n"/>
      <c r="AI408" s="55" t="n"/>
      <c r="AJ408" s="55" t="n"/>
      <c r="AK408" s="55" t="n"/>
      <c r="AL408" s="55" t="n"/>
      <c r="AM408" s="55" t="n"/>
      <c r="AN408" s="55" t="n"/>
      <c r="AO408" s="55" t="n"/>
      <c r="AP408" s="55" t="n"/>
      <c r="AQ408" s="55" t="n"/>
      <c r="AR408" s="55" t="n"/>
      <c r="AS408" s="55" t="n"/>
      <c r="AT408" s="55" t="n"/>
      <c r="AU408" s="55" t="n"/>
      <c r="AV408" s="55" t="n"/>
      <c r="AW408" s="55" t="n"/>
      <c r="AX408" s="55" t="n"/>
      <c r="AY408" s="55" t="n"/>
      <c r="AZ408" s="55" t="n"/>
      <c r="BA408" s="55" t="n"/>
      <c r="BB408" s="55" t="n"/>
      <c r="BC408" s="55" t="n"/>
    </row>
    <row r="409">
      <c r="A409" s="55" t="n"/>
      <c r="B409" s="483" t="n"/>
      <c r="C409" s="55" t="n"/>
      <c r="D409" s="55" t="n"/>
      <c r="E409" s="55" t="n"/>
      <c r="F409" s="55" t="n"/>
      <c r="G409" s="69" t="n"/>
      <c r="H409" s="69" t="n"/>
      <c r="I409" s="55" t="n"/>
      <c r="J409" s="55" t="n"/>
      <c r="K409" s="55" t="n"/>
      <c r="L409" s="55">
        <f>J409-K409</f>
        <v/>
      </c>
      <c r="M409" s="55" t="n"/>
      <c r="N409" s="55">
        <f>P409+Q409+R409+S409</f>
        <v/>
      </c>
      <c r="O409" s="57">
        <f>Q409+V409+Y409+AB409+AE409+AH409+AK409+AN409+AQ409+AT409+AW409+AZ409+BC409</f>
        <v/>
      </c>
      <c r="P409" s="58" t="n"/>
      <c r="Q409" s="59">
        <f>L409-S409-R409-P409</f>
        <v/>
      </c>
      <c r="R409" s="60" t="n"/>
      <c r="S409" s="61" t="n"/>
      <c r="T409" s="55" t="n"/>
      <c r="U409" s="55" t="n"/>
      <c r="V409" s="55" t="n"/>
      <c r="W409" s="55" t="n"/>
      <c r="X409" s="55" t="n"/>
      <c r="Y409" s="55" t="n"/>
      <c r="Z409" s="55" t="n"/>
      <c r="AA409" s="55" t="n"/>
      <c r="AB409" s="55" t="n"/>
      <c r="AC409" s="55" t="n"/>
      <c r="AD409" s="55" t="n"/>
      <c r="AE409" s="55" t="n"/>
      <c r="AF409" s="55" t="n"/>
      <c r="AG409" s="55" t="n"/>
      <c r="AH409" s="55" t="n"/>
      <c r="AI409" s="55" t="n"/>
      <c r="AJ409" s="55" t="n"/>
      <c r="AK409" s="55" t="n"/>
      <c r="AL409" s="55" t="n"/>
      <c r="AM409" s="55" t="n"/>
      <c r="AN409" s="55" t="n"/>
      <c r="AO409" s="55" t="n"/>
      <c r="AP409" s="55" t="n"/>
      <c r="AQ409" s="55" t="n"/>
      <c r="AR409" s="55" t="n"/>
      <c r="AS409" s="55" t="n"/>
      <c r="AT409" s="55" t="n"/>
      <c r="AU409" s="55" t="n"/>
      <c r="AV409" s="55" t="n"/>
      <c r="AW409" s="55" t="n"/>
      <c r="AX409" s="55" t="n"/>
      <c r="AY409" s="55" t="n"/>
      <c r="AZ409" s="55" t="n"/>
      <c r="BA409" s="55" t="n"/>
      <c r="BB409" s="55" t="n"/>
      <c r="BC409" s="55" t="n"/>
    </row>
    <row r="410">
      <c r="A410" s="55" t="n"/>
      <c r="B410" s="483" t="n"/>
      <c r="C410" s="55" t="n"/>
      <c r="D410" s="55" t="n"/>
      <c r="E410" s="55" t="n"/>
      <c r="F410" s="55" t="n"/>
      <c r="G410" s="69" t="n"/>
      <c r="H410" s="69" t="n"/>
      <c r="I410" s="55" t="n"/>
      <c r="J410" s="55" t="n"/>
      <c r="K410" s="55" t="n"/>
      <c r="L410" s="55">
        <f>J410-K410</f>
        <v/>
      </c>
      <c r="M410" s="55" t="n"/>
      <c r="N410" s="55">
        <f>P410+Q410+R410+S410</f>
        <v/>
      </c>
      <c r="O410" s="57">
        <f>Q410+V410+Y410+AB410+AE410+AH410+AK410+AN410+AQ410+AT410+AW410+AZ410+BC410</f>
        <v/>
      </c>
      <c r="P410" s="58" t="n"/>
      <c r="Q410" s="59">
        <f>L410-S410-R410-P410</f>
        <v/>
      </c>
      <c r="R410" s="60" t="n"/>
      <c r="S410" s="61" t="n"/>
      <c r="T410" s="55" t="n"/>
      <c r="U410" s="55" t="n"/>
      <c r="V410" s="55" t="n"/>
      <c r="W410" s="55" t="n"/>
      <c r="X410" s="55" t="n"/>
      <c r="Y410" s="55" t="n"/>
      <c r="Z410" s="55" t="n"/>
      <c r="AA410" s="55" t="n"/>
      <c r="AB410" s="55" t="n"/>
      <c r="AC410" s="55" t="n"/>
      <c r="AD410" s="55" t="n"/>
      <c r="AE410" s="55" t="n"/>
      <c r="AF410" s="55" t="n"/>
      <c r="AG410" s="55" t="n"/>
      <c r="AH410" s="55" t="n"/>
      <c r="AI410" s="55" t="n"/>
      <c r="AJ410" s="55" t="n"/>
      <c r="AK410" s="55" t="n"/>
      <c r="AL410" s="55" t="n"/>
      <c r="AM410" s="55" t="n"/>
      <c r="AN410" s="55" t="n"/>
      <c r="AO410" s="55" t="n"/>
      <c r="AP410" s="55" t="n"/>
      <c r="AQ410" s="55" t="n"/>
      <c r="AR410" s="55" t="n"/>
      <c r="AS410" s="55" t="n"/>
      <c r="AT410" s="55" t="n"/>
      <c r="AU410" s="55" t="n"/>
      <c r="AV410" s="55" t="n"/>
      <c r="AW410" s="55" t="n"/>
      <c r="AX410" s="55" t="n"/>
      <c r="AY410" s="55" t="n"/>
      <c r="AZ410" s="55" t="n"/>
      <c r="BA410" s="55" t="n"/>
      <c r="BB410" s="55" t="n"/>
      <c r="BC410" s="55" t="n"/>
    </row>
    <row r="411">
      <c r="A411" s="55" t="n"/>
      <c r="B411" s="483" t="n"/>
      <c r="C411" s="55" t="n"/>
      <c r="D411" s="55" t="n"/>
      <c r="E411" s="55" t="n"/>
      <c r="F411" s="55" t="n"/>
      <c r="G411" s="69" t="n"/>
      <c r="H411" s="69" t="n"/>
      <c r="I411" s="55" t="n"/>
      <c r="J411" s="55" t="n"/>
      <c r="K411" s="55" t="n"/>
      <c r="L411" s="55">
        <f>J411-K411</f>
        <v/>
      </c>
      <c r="M411" s="55" t="n"/>
      <c r="N411" s="55">
        <f>P411+Q411+R411+S411</f>
        <v/>
      </c>
      <c r="O411" s="57">
        <f>Q411+V411+Y411+AB411+AE411+AH411+AK411+AN411+AQ411+AT411+AW411+AZ411+BC411</f>
        <v/>
      </c>
      <c r="P411" s="58" t="n"/>
      <c r="Q411" s="59">
        <f>L411-S411-R411-P411</f>
        <v/>
      </c>
      <c r="R411" s="60" t="n"/>
      <c r="S411" s="61" t="n"/>
      <c r="T411" s="55" t="n"/>
      <c r="U411" s="55" t="n"/>
      <c r="V411" s="55" t="n"/>
      <c r="W411" s="55" t="n"/>
      <c r="X411" s="55" t="n"/>
      <c r="Y411" s="55" t="n"/>
      <c r="Z411" s="55" t="n"/>
      <c r="AA411" s="55" t="n"/>
      <c r="AB411" s="55" t="n"/>
      <c r="AC411" s="55" t="n"/>
      <c r="AD411" s="55" t="n"/>
      <c r="AE411" s="55" t="n"/>
      <c r="AF411" s="55" t="n"/>
      <c r="AG411" s="55" t="n"/>
      <c r="AH411" s="55" t="n"/>
      <c r="AI411" s="55" t="n"/>
      <c r="AJ411" s="55" t="n"/>
      <c r="AK411" s="55" t="n"/>
      <c r="AL411" s="55" t="n"/>
      <c r="AM411" s="55" t="n"/>
      <c r="AN411" s="55" t="n"/>
      <c r="AO411" s="55" t="n"/>
      <c r="AP411" s="55" t="n"/>
      <c r="AQ411" s="55" t="n"/>
      <c r="AR411" s="55" t="n"/>
      <c r="AS411" s="55" t="n"/>
      <c r="AT411" s="55" t="n"/>
      <c r="AU411" s="55" t="n"/>
      <c r="AV411" s="55" t="n"/>
      <c r="AW411" s="55" t="n"/>
      <c r="AX411" s="55" t="n"/>
      <c r="AY411" s="55" t="n"/>
      <c r="AZ411" s="55" t="n"/>
      <c r="BA411" s="55" t="n"/>
      <c r="BB411" s="55" t="n"/>
      <c r="BC411" s="55" t="n"/>
    </row>
    <row r="412">
      <c r="A412" s="55" t="n"/>
      <c r="B412" s="483" t="n"/>
      <c r="C412" s="55" t="n"/>
      <c r="D412" s="55" t="n"/>
      <c r="E412" s="55" t="n"/>
      <c r="F412" s="55" t="n"/>
      <c r="G412" s="69" t="n"/>
      <c r="H412" s="69" t="n"/>
      <c r="I412" s="55" t="n"/>
      <c r="J412" s="55" t="n"/>
      <c r="K412" s="55" t="n"/>
      <c r="L412" s="55">
        <f>J412-K412</f>
        <v/>
      </c>
      <c r="M412" s="55" t="n"/>
      <c r="N412" s="55">
        <f>P412+Q412+R412+S412</f>
        <v/>
      </c>
      <c r="O412" s="57">
        <f>Q412+V412+Y412+AB412+AE412+AH412+AK412+AN412+AQ412+AT412+AW412+AZ412+BC412</f>
        <v/>
      </c>
      <c r="P412" s="58" t="n"/>
      <c r="Q412" s="59">
        <f>L412-S412-R412-P412</f>
        <v/>
      </c>
      <c r="R412" s="60" t="n"/>
      <c r="S412" s="61" t="n"/>
      <c r="T412" s="55" t="n"/>
      <c r="U412" s="55" t="n"/>
      <c r="V412" s="55" t="n"/>
      <c r="W412" s="55" t="n"/>
      <c r="X412" s="55" t="n"/>
      <c r="Y412" s="55" t="n"/>
      <c r="Z412" s="55" t="n"/>
      <c r="AA412" s="55" t="n"/>
      <c r="AB412" s="55" t="n"/>
      <c r="AC412" s="55" t="n"/>
      <c r="AD412" s="55" t="n"/>
      <c r="AE412" s="55" t="n"/>
      <c r="AF412" s="55" t="n"/>
      <c r="AG412" s="55" t="n"/>
      <c r="AH412" s="55" t="n"/>
      <c r="AI412" s="55" t="n"/>
      <c r="AJ412" s="55" t="n"/>
      <c r="AK412" s="55" t="n"/>
      <c r="AL412" s="55" t="n"/>
      <c r="AM412" s="55" t="n"/>
      <c r="AN412" s="55" t="n"/>
      <c r="AO412" s="55" t="n"/>
      <c r="AP412" s="55" t="n"/>
      <c r="AQ412" s="55" t="n"/>
      <c r="AR412" s="55" t="n"/>
      <c r="AS412" s="55" t="n"/>
      <c r="AT412" s="55" t="n"/>
      <c r="AU412" s="55" t="n"/>
      <c r="AV412" s="55" t="n"/>
      <c r="AW412" s="55" t="n"/>
      <c r="AX412" s="55" t="n"/>
      <c r="AY412" s="55" t="n"/>
      <c r="AZ412" s="55" t="n"/>
      <c r="BA412" s="55" t="n"/>
      <c r="BB412" s="55" t="n"/>
      <c r="BC412" s="55" t="n"/>
    </row>
    <row r="413">
      <c r="A413" s="55" t="n"/>
      <c r="B413" s="483" t="n"/>
      <c r="C413" s="55" t="n"/>
      <c r="D413" s="55" t="n"/>
      <c r="E413" s="55" t="n"/>
      <c r="F413" s="55" t="n"/>
      <c r="G413" s="69" t="n"/>
      <c r="H413" s="69" t="n"/>
      <c r="I413" s="55" t="n"/>
      <c r="J413" s="55" t="n"/>
      <c r="K413" s="55" t="n"/>
      <c r="L413" s="55">
        <f>J413-K413</f>
        <v/>
      </c>
      <c r="M413" s="55" t="n"/>
      <c r="N413" s="55">
        <f>P413+Q413+R413+S413</f>
        <v/>
      </c>
      <c r="O413" s="57">
        <f>Q413+V413+Y413+AB413+AE413+AH413+AK413+AN413+AQ413+AT413+AW413+AZ413+BC413</f>
        <v/>
      </c>
      <c r="P413" s="58" t="n"/>
      <c r="Q413" s="59">
        <f>L413-S413-R413-P413</f>
        <v/>
      </c>
      <c r="R413" s="60" t="n"/>
      <c r="S413" s="61" t="n"/>
      <c r="T413" s="55" t="n"/>
      <c r="U413" s="55" t="n"/>
      <c r="V413" s="55" t="n"/>
      <c r="W413" s="55" t="n"/>
      <c r="X413" s="55" t="n"/>
      <c r="Y413" s="55" t="n"/>
      <c r="Z413" s="55" t="n"/>
      <c r="AA413" s="55" t="n"/>
      <c r="AB413" s="55" t="n"/>
      <c r="AC413" s="55" t="n"/>
      <c r="AD413" s="55" t="n"/>
      <c r="AE413" s="55" t="n"/>
      <c r="AF413" s="55" t="n"/>
      <c r="AG413" s="55" t="n"/>
      <c r="AH413" s="55" t="n"/>
      <c r="AI413" s="55" t="n"/>
      <c r="AJ413" s="55" t="n"/>
      <c r="AK413" s="55" t="n"/>
      <c r="AL413" s="55" t="n"/>
      <c r="AM413" s="55" t="n"/>
      <c r="AN413" s="55" t="n"/>
      <c r="AO413" s="55" t="n"/>
      <c r="AP413" s="55" t="n"/>
      <c r="AQ413" s="55" t="n"/>
      <c r="AR413" s="55" t="n"/>
      <c r="AS413" s="55" t="n"/>
      <c r="AT413" s="55" t="n"/>
      <c r="AU413" s="55" t="n"/>
      <c r="AV413" s="55" t="n"/>
      <c r="AW413" s="55" t="n"/>
      <c r="AX413" s="55" t="n"/>
      <c r="AY413" s="55" t="n"/>
      <c r="AZ413" s="55" t="n"/>
      <c r="BA413" s="55" t="n"/>
      <c r="BB413" s="55" t="n"/>
      <c r="BC413" s="55" t="n"/>
    </row>
    <row r="414">
      <c r="A414" s="55" t="n"/>
      <c r="B414" s="483" t="n"/>
      <c r="C414" s="55" t="n"/>
      <c r="D414" s="55" t="n"/>
      <c r="E414" s="55" t="n"/>
      <c r="F414" s="55" t="n"/>
      <c r="G414" s="69" t="n"/>
      <c r="H414" s="69" t="n"/>
      <c r="I414" s="55" t="n"/>
      <c r="J414" s="55" t="n"/>
      <c r="K414" s="55" t="n"/>
      <c r="L414" s="55">
        <f>J414-K414</f>
        <v/>
      </c>
      <c r="M414" s="55" t="n"/>
      <c r="N414" s="55">
        <f>P414+Q414+R414+S414</f>
        <v/>
      </c>
      <c r="O414" s="57">
        <f>Q414+V414+Y414+AB414+AE414+AH414+AK414+AN414+AQ414+AT414+AW414+AZ414+BC414</f>
        <v/>
      </c>
      <c r="P414" s="58" t="n"/>
      <c r="Q414" s="59">
        <f>L414-S414-R414-P414</f>
        <v/>
      </c>
      <c r="R414" s="60" t="n"/>
      <c r="S414" s="61" t="n"/>
      <c r="T414" s="55" t="n"/>
      <c r="U414" s="55" t="n"/>
      <c r="V414" s="55" t="n"/>
      <c r="W414" s="55" t="n"/>
      <c r="X414" s="55" t="n"/>
      <c r="Y414" s="55" t="n"/>
      <c r="Z414" s="55" t="n"/>
      <c r="AA414" s="55" t="n"/>
      <c r="AB414" s="55" t="n"/>
      <c r="AC414" s="55" t="n"/>
      <c r="AD414" s="55" t="n"/>
      <c r="AE414" s="55" t="n"/>
      <c r="AF414" s="55" t="n"/>
      <c r="AG414" s="55" t="n"/>
      <c r="AH414" s="55" t="n"/>
      <c r="AI414" s="55" t="n"/>
      <c r="AJ414" s="55" t="n"/>
      <c r="AK414" s="55" t="n"/>
      <c r="AL414" s="55" t="n"/>
      <c r="AM414" s="55" t="n"/>
      <c r="AN414" s="55" t="n"/>
      <c r="AO414" s="55" t="n"/>
      <c r="AP414" s="55" t="n"/>
      <c r="AQ414" s="55" t="n"/>
      <c r="AR414" s="55" t="n"/>
      <c r="AS414" s="55" t="n"/>
      <c r="AT414" s="55" t="n"/>
      <c r="AU414" s="55" t="n"/>
      <c r="AV414" s="55" t="n"/>
      <c r="AW414" s="55" t="n"/>
      <c r="AX414" s="55" t="n"/>
      <c r="AY414" s="55" t="n"/>
      <c r="AZ414" s="55" t="n"/>
      <c r="BA414" s="55" t="n"/>
      <c r="BB414" s="55" t="n"/>
      <c r="BC414" s="55" t="n"/>
    </row>
    <row r="415">
      <c r="A415" s="55" t="n"/>
      <c r="B415" s="483" t="n"/>
      <c r="C415" s="55" t="n"/>
      <c r="D415" s="55" t="n"/>
      <c r="E415" s="55" t="n"/>
      <c r="F415" s="55" t="n"/>
      <c r="G415" s="69" t="n"/>
      <c r="H415" s="69" t="n"/>
      <c r="I415" s="55" t="n"/>
      <c r="J415" s="55" t="n"/>
      <c r="K415" s="55" t="n"/>
      <c r="L415" s="55">
        <f>J415-K415</f>
        <v/>
      </c>
      <c r="M415" s="55" t="n"/>
      <c r="N415" s="55">
        <f>P415+Q415+R415+S415</f>
        <v/>
      </c>
      <c r="O415" s="57">
        <f>Q415+V415+Y415+AB415+AE415+AH415+AK415+AN415+AQ415+AT415+AW415+AZ415+BC415</f>
        <v/>
      </c>
      <c r="P415" s="58" t="n"/>
      <c r="Q415" s="59">
        <f>L415-S415-R415-P415</f>
        <v/>
      </c>
      <c r="R415" s="60" t="n"/>
      <c r="S415" s="61" t="n"/>
      <c r="T415" s="55" t="n"/>
      <c r="U415" s="55" t="n"/>
      <c r="V415" s="55" t="n"/>
      <c r="W415" s="55" t="n"/>
      <c r="X415" s="55" t="n"/>
      <c r="Y415" s="55" t="n"/>
      <c r="Z415" s="55" t="n"/>
      <c r="AA415" s="55" t="n"/>
      <c r="AB415" s="55" t="n"/>
      <c r="AC415" s="55" t="n"/>
      <c r="AD415" s="55" t="n"/>
      <c r="AE415" s="55" t="n"/>
      <c r="AF415" s="55" t="n"/>
      <c r="AG415" s="55" t="n"/>
      <c r="AH415" s="55" t="n"/>
      <c r="AI415" s="55" t="n"/>
      <c r="AJ415" s="55" t="n"/>
      <c r="AK415" s="55" t="n"/>
      <c r="AL415" s="55" t="n"/>
      <c r="AM415" s="55" t="n"/>
      <c r="AN415" s="55" t="n"/>
      <c r="AO415" s="55" t="n"/>
      <c r="AP415" s="55" t="n"/>
      <c r="AQ415" s="55" t="n"/>
      <c r="AR415" s="55" t="n"/>
      <c r="AS415" s="55" t="n"/>
      <c r="AT415" s="55" t="n"/>
      <c r="AU415" s="55" t="n"/>
      <c r="AV415" s="55" t="n"/>
      <c r="AW415" s="55" t="n"/>
      <c r="AX415" s="55" t="n"/>
      <c r="AY415" s="55" t="n"/>
      <c r="AZ415" s="55" t="n"/>
      <c r="BA415" s="55" t="n"/>
      <c r="BB415" s="55" t="n"/>
      <c r="BC415" s="55" t="n"/>
    </row>
    <row r="416">
      <c r="A416" s="55" t="n"/>
      <c r="B416" s="483" t="n"/>
      <c r="C416" s="55" t="n"/>
      <c r="D416" s="55" t="n"/>
      <c r="E416" s="55" t="n"/>
      <c r="F416" s="55" t="n"/>
      <c r="G416" s="69" t="n"/>
      <c r="H416" s="69" t="n"/>
      <c r="I416" s="55" t="n"/>
      <c r="J416" s="55" t="n"/>
      <c r="K416" s="55" t="n"/>
      <c r="L416" s="55">
        <f>J416-K416</f>
        <v/>
      </c>
      <c r="M416" s="55" t="n"/>
      <c r="N416" s="55">
        <f>P416+Q416+R416+S416</f>
        <v/>
      </c>
      <c r="O416" s="57">
        <f>Q416+V416+Y416+AB416+AE416+AH416+AK416+AN416+AQ416+AT416+AW416+AZ416+BC416</f>
        <v/>
      </c>
      <c r="P416" s="58" t="n"/>
      <c r="Q416" s="59">
        <f>L416-S416-R416-P416</f>
        <v/>
      </c>
      <c r="R416" s="60" t="n"/>
      <c r="S416" s="61" t="n"/>
      <c r="T416" s="55" t="n"/>
      <c r="U416" s="55" t="n"/>
      <c r="V416" s="55" t="n"/>
      <c r="W416" s="55" t="n"/>
      <c r="X416" s="55" t="n"/>
      <c r="Y416" s="55" t="n"/>
      <c r="Z416" s="55" t="n"/>
      <c r="AA416" s="55" t="n"/>
      <c r="AB416" s="55" t="n"/>
      <c r="AC416" s="55" t="n"/>
      <c r="AD416" s="55" t="n"/>
      <c r="AE416" s="55" t="n"/>
      <c r="AF416" s="55" t="n"/>
      <c r="AG416" s="55" t="n"/>
      <c r="AH416" s="55" t="n"/>
      <c r="AI416" s="55" t="n"/>
      <c r="AJ416" s="55" t="n"/>
      <c r="AK416" s="55" t="n"/>
      <c r="AL416" s="55" t="n"/>
      <c r="AM416" s="55" t="n"/>
      <c r="AN416" s="55" t="n"/>
      <c r="AO416" s="55" t="n"/>
      <c r="AP416" s="55" t="n"/>
      <c r="AQ416" s="55" t="n"/>
      <c r="AR416" s="55" t="n"/>
      <c r="AS416" s="55" t="n"/>
      <c r="AT416" s="55" t="n"/>
      <c r="AU416" s="55" t="n"/>
      <c r="AV416" s="55" t="n"/>
      <c r="AW416" s="55" t="n"/>
      <c r="AX416" s="55" t="n"/>
      <c r="AY416" s="55" t="n"/>
      <c r="AZ416" s="55" t="n"/>
      <c r="BA416" s="55" t="n"/>
      <c r="BB416" s="55" t="n"/>
      <c r="BC416" s="55" t="n"/>
    </row>
    <row r="417">
      <c r="A417" s="55" t="n"/>
      <c r="B417" s="483" t="n"/>
      <c r="C417" s="55" t="n"/>
      <c r="D417" s="55" t="n"/>
      <c r="E417" s="55" t="n"/>
      <c r="F417" s="55" t="n"/>
      <c r="G417" s="69" t="n"/>
      <c r="H417" s="69" t="n"/>
      <c r="I417" s="55" t="n"/>
      <c r="J417" s="55" t="n"/>
      <c r="K417" s="55" t="n"/>
      <c r="L417" s="55">
        <f>J417-K417</f>
        <v/>
      </c>
      <c r="M417" s="55" t="n"/>
      <c r="N417" s="55">
        <f>P417+Q417+R417+S417</f>
        <v/>
      </c>
      <c r="O417" s="57">
        <f>Q417+V417+Y417+AB417+AE417+AH417+AK417+AN417+AQ417+AT417+AW417+AZ417+BC417</f>
        <v/>
      </c>
      <c r="P417" s="58" t="n"/>
      <c r="Q417" s="59">
        <f>L417-S417-R417-P417</f>
        <v/>
      </c>
      <c r="R417" s="60" t="n"/>
      <c r="S417" s="61" t="n"/>
      <c r="T417" s="55" t="n"/>
      <c r="U417" s="55" t="n"/>
      <c r="V417" s="55" t="n"/>
      <c r="W417" s="55" t="n"/>
      <c r="X417" s="55" t="n"/>
      <c r="Y417" s="55" t="n"/>
      <c r="Z417" s="55" t="n"/>
      <c r="AA417" s="55" t="n"/>
      <c r="AB417" s="55" t="n"/>
      <c r="AC417" s="55" t="n"/>
      <c r="AD417" s="55" t="n"/>
      <c r="AE417" s="55" t="n"/>
      <c r="AF417" s="55" t="n"/>
      <c r="AG417" s="55" t="n"/>
      <c r="AH417" s="55" t="n"/>
      <c r="AI417" s="55" t="n"/>
      <c r="AJ417" s="55" t="n"/>
      <c r="AK417" s="55" t="n"/>
      <c r="AL417" s="55" t="n"/>
      <c r="AM417" s="55" t="n"/>
      <c r="AN417" s="55" t="n"/>
      <c r="AO417" s="55" t="n"/>
      <c r="AP417" s="55" t="n"/>
      <c r="AQ417" s="55" t="n"/>
      <c r="AR417" s="55" t="n"/>
      <c r="AS417" s="55" t="n"/>
      <c r="AT417" s="55" t="n"/>
      <c r="AU417" s="55" t="n"/>
      <c r="AV417" s="55" t="n"/>
      <c r="AW417" s="55" t="n"/>
      <c r="AX417" s="55" t="n"/>
      <c r="AY417" s="55" t="n"/>
      <c r="AZ417" s="55" t="n"/>
      <c r="BA417" s="55" t="n"/>
      <c r="BB417" s="55" t="n"/>
      <c r="BC417" s="55" t="n"/>
    </row>
    <row r="418">
      <c r="A418" s="55" t="n"/>
      <c r="B418" s="483" t="n"/>
      <c r="C418" s="55" t="n"/>
      <c r="D418" s="55" t="n"/>
      <c r="E418" s="55" t="n"/>
      <c r="F418" s="55" t="n"/>
      <c r="G418" s="69" t="n"/>
      <c r="H418" s="69" t="n"/>
      <c r="I418" s="55" t="n"/>
      <c r="J418" s="55" t="n"/>
      <c r="K418" s="55" t="n"/>
      <c r="L418" s="55">
        <f>J418-K418</f>
        <v/>
      </c>
      <c r="M418" s="55" t="n"/>
      <c r="N418" s="55">
        <f>P418+Q418+R418+S418</f>
        <v/>
      </c>
      <c r="O418" s="57">
        <f>Q418+V418+Y418+AB418+AE418+AH418+AK418+AN418+AQ418+AT418+AW418+AZ418+BC418</f>
        <v/>
      </c>
      <c r="P418" s="58" t="n"/>
      <c r="Q418" s="59">
        <f>L418-S418-R418-P418</f>
        <v/>
      </c>
      <c r="R418" s="60" t="n"/>
      <c r="S418" s="61" t="n"/>
      <c r="T418" s="55" t="n"/>
      <c r="U418" s="55" t="n"/>
      <c r="V418" s="55" t="n"/>
      <c r="W418" s="55" t="n"/>
      <c r="X418" s="55" t="n"/>
      <c r="Y418" s="55" t="n"/>
      <c r="Z418" s="55" t="n"/>
      <c r="AA418" s="55" t="n"/>
      <c r="AB418" s="55" t="n"/>
      <c r="AC418" s="55" t="n"/>
      <c r="AD418" s="55" t="n"/>
      <c r="AE418" s="55" t="n"/>
      <c r="AF418" s="55" t="n"/>
      <c r="AG418" s="55" t="n"/>
      <c r="AH418" s="55" t="n"/>
      <c r="AI418" s="55" t="n"/>
      <c r="AJ418" s="55" t="n"/>
      <c r="AK418" s="55" t="n"/>
      <c r="AL418" s="55" t="n"/>
      <c r="AM418" s="55" t="n"/>
      <c r="AN418" s="55" t="n"/>
      <c r="AO418" s="55" t="n"/>
      <c r="AP418" s="55" t="n"/>
      <c r="AQ418" s="55" t="n"/>
      <c r="AR418" s="55" t="n"/>
      <c r="AS418" s="55" t="n"/>
      <c r="AT418" s="55" t="n"/>
      <c r="AU418" s="55" t="n"/>
      <c r="AV418" s="55" t="n"/>
      <c r="AW418" s="55" t="n"/>
      <c r="AX418" s="55" t="n"/>
      <c r="AY418" s="55" t="n"/>
      <c r="AZ418" s="55" t="n"/>
      <c r="BA418" s="55" t="n"/>
      <c r="BB418" s="55" t="n"/>
      <c r="BC418" s="55" t="n"/>
    </row>
    <row r="419">
      <c r="A419" s="55" t="n"/>
      <c r="B419" s="483" t="n"/>
      <c r="C419" s="55" t="n"/>
      <c r="D419" s="55" t="n"/>
      <c r="E419" s="55" t="n"/>
      <c r="F419" s="55" t="n"/>
      <c r="G419" s="69" t="n"/>
      <c r="H419" s="69" t="n"/>
      <c r="I419" s="55" t="n"/>
      <c r="J419" s="55" t="n"/>
      <c r="K419" s="55" t="n"/>
      <c r="L419" s="55">
        <f>J419-K419</f>
        <v/>
      </c>
      <c r="M419" s="55" t="n"/>
      <c r="N419" s="55">
        <f>P419+Q419+R419+S419</f>
        <v/>
      </c>
      <c r="O419" s="57">
        <f>Q419+V419+Y419+AB419+AE419+AH419+AK419+AN419+AQ419+AT419+AW419+AZ419+BC419</f>
        <v/>
      </c>
      <c r="P419" s="58" t="n"/>
      <c r="Q419" s="59">
        <f>L419-S419-R419-P419</f>
        <v/>
      </c>
      <c r="R419" s="60" t="n"/>
      <c r="S419" s="61" t="n"/>
      <c r="T419" s="55" t="n"/>
      <c r="U419" s="55" t="n"/>
      <c r="V419" s="55" t="n"/>
      <c r="W419" s="55" t="n"/>
      <c r="X419" s="55" t="n"/>
      <c r="Y419" s="55" t="n"/>
      <c r="Z419" s="55" t="n"/>
      <c r="AA419" s="55" t="n"/>
      <c r="AB419" s="55" t="n"/>
      <c r="AC419" s="55" t="n"/>
      <c r="AD419" s="55" t="n"/>
      <c r="AE419" s="55" t="n"/>
      <c r="AF419" s="55" t="n"/>
      <c r="AG419" s="55" t="n"/>
      <c r="AH419" s="55" t="n"/>
      <c r="AI419" s="55" t="n"/>
      <c r="AJ419" s="55" t="n"/>
      <c r="AK419" s="55" t="n"/>
      <c r="AL419" s="55" t="n"/>
      <c r="AM419" s="55" t="n"/>
      <c r="AN419" s="55" t="n"/>
      <c r="AO419" s="55" t="n"/>
      <c r="AP419" s="55" t="n"/>
      <c r="AQ419" s="55" t="n"/>
      <c r="AR419" s="55" t="n"/>
      <c r="AS419" s="55" t="n"/>
      <c r="AT419" s="55" t="n"/>
      <c r="AU419" s="55" t="n"/>
      <c r="AV419" s="55" t="n"/>
      <c r="AW419" s="55" t="n"/>
      <c r="AX419" s="55" t="n"/>
      <c r="AY419" s="55" t="n"/>
      <c r="AZ419" s="55" t="n"/>
      <c r="BA419" s="55" t="n"/>
      <c r="BB419" s="55" t="n"/>
      <c r="BC419" s="55" t="n"/>
    </row>
    <row r="420">
      <c r="A420" s="55" t="n"/>
      <c r="B420" s="483" t="n"/>
      <c r="C420" s="55" t="n"/>
      <c r="D420" s="55" t="n"/>
      <c r="E420" s="55" t="n"/>
      <c r="F420" s="55" t="n"/>
      <c r="G420" s="69" t="n"/>
      <c r="H420" s="69" t="n"/>
      <c r="I420" s="55" t="n"/>
      <c r="J420" s="55" t="n"/>
      <c r="K420" s="55" t="n"/>
      <c r="L420" s="55">
        <f>J420-K420</f>
        <v/>
      </c>
      <c r="M420" s="55" t="n"/>
      <c r="N420" s="55">
        <f>P420+Q420+R420+S420</f>
        <v/>
      </c>
      <c r="O420" s="57">
        <f>Q420+V420+Y420+AB420+AE420+AH420+AK420+AN420+AQ420+AT420+AW420+AZ420+BC420</f>
        <v/>
      </c>
      <c r="P420" s="58" t="n"/>
      <c r="Q420" s="59">
        <f>L420-S420-R420-P420</f>
        <v/>
      </c>
      <c r="R420" s="60" t="n"/>
      <c r="S420" s="61" t="n"/>
      <c r="T420" s="55" t="n"/>
      <c r="U420" s="55" t="n"/>
      <c r="V420" s="55" t="n"/>
      <c r="W420" s="55" t="n"/>
      <c r="X420" s="55" t="n"/>
      <c r="Y420" s="55" t="n"/>
      <c r="Z420" s="55" t="n"/>
      <c r="AA420" s="55" t="n"/>
      <c r="AB420" s="55" t="n"/>
      <c r="AC420" s="55" t="n"/>
      <c r="AD420" s="55" t="n"/>
      <c r="AE420" s="55" t="n"/>
      <c r="AF420" s="55" t="n"/>
      <c r="AG420" s="55" t="n"/>
      <c r="AH420" s="55" t="n"/>
      <c r="AI420" s="55" t="n"/>
      <c r="AJ420" s="55" t="n"/>
      <c r="AK420" s="55" t="n"/>
      <c r="AL420" s="55" t="n"/>
      <c r="AM420" s="55" t="n"/>
      <c r="AN420" s="55" t="n"/>
      <c r="AO420" s="55" t="n"/>
      <c r="AP420" s="55" t="n"/>
      <c r="AQ420" s="55" t="n"/>
      <c r="AR420" s="55" t="n"/>
      <c r="AS420" s="55" t="n"/>
      <c r="AT420" s="55" t="n"/>
      <c r="AU420" s="55" t="n"/>
      <c r="AV420" s="55" t="n"/>
      <c r="AW420" s="55" t="n"/>
      <c r="AX420" s="55" t="n"/>
      <c r="AY420" s="55" t="n"/>
      <c r="AZ420" s="55" t="n"/>
      <c r="BA420" s="55" t="n"/>
      <c r="BB420" s="55" t="n"/>
      <c r="BC420" s="55" t="n"/>
    </row>
    <row r="421">
      <c r="A421" s="55" t="n"/>
      <c r="B421" s="483" t="n"/>
      <c r="C421" s="55" t="n"/>
      <c r="D421" s="55" t="n"/>
      <c r="E421" s="55" t="n"/>
      <c r="F421" s="55" t="n"/>
      <c r="G421" s="69" t="n"/>
      <c r="H421" s="69" t="n"/>
      <c r="I421" s="55" t="n"/>
      <c r="J421" s="55" t="n"/>
      <c r="K421" s="55" t="n"/>
      <c r="L421" s="55">
        <f>J421-K421</f>
        <v/>
      </c>
      <c r="M421" s="55" t="n"/>
      <c r="N421" s="55">
        <f>P421+Q421+R421+S421</f>
        <v/>
      </c>
      <c r="O421" s="57">
        <f>Q421+V421+Y421+AB421+AE421+AH421+AK421+AN421+AQ421+AT421+AW421+AZ421+BC421</f>
        <v/>
      </c>
      <c r="P421" s="58" t="n"/>
      <c r="Q421" s="59">
        <f>L421-S421-R421-P421</f>
        <v/>
      </c>
      <c r="R421" s="60" t="n"/>
      <c r="S421" s="61" t="n"/>
      <c r="T421" s="55" t="n"/>
      <c r="U421" s="55" t="n"/>
      <c r="V421" s="55" t="n"/>
      <c r="W421" s="55" t="n"/>
      <c r="X421" s="55" t="n"/>
      <c r="Y421" s="55" t="n"/>
      <c r="Z421" s="55" t="n"/>
      <c r="AA421" s="55" t="n"/>
      <c r="AB421" s="55" t="n"/>
      <c r="AC421" s="55" t="n"/>
      <c r="AD421" s="55" t="n"/>
      <c r="AE421" s="55" t="n"/>
      <c r="AF421" s="55" t="n"/>
      <c r="AG421" s="55" t="n"/>
      <c r="AH421" s="55" t="n"/>
      <c r="AI421" s="55" t="n"/>
      <c r="AJ421" s="55" t="n"/>
      <c r="AK421" s="55" t="n"/>
      <c r="AL421" s="55" t="n"/>
      <c r="AM421" s="55" t="n"/>
      <c r="AN421" s="55" t="n"/>
      <c r="AO421" s="55" t="n"/>
      <c r="AP421" s="55" t="n"/>
      <c r="AQ421" s="55" t="n"/>
      <c r="AR421" s="55" t="n"/>
      <c r="AS421" s="55" t="n"/>
      <c r="AT421" s="55" t="n"/>
      <c r="AU421" s="55" t="n"/>
      <c r="AV421" s="55" t="n"/>
      <c r="AW421" s="55" t="n"/>
      <c r="AX421" s="55" t="n"/>
      <c r="AY421" s="55" t="n"/>
      <c r="AZ421" s="55" t="n"/>
      <c r="BA421" s="55" t="n"/>
      <c r="BB421" s="55" t="n"/>
      <c r="BC421" s="55" t="n"/>
    </row>
    <row r="422">
      <c r="A422" s="55" t="n"/>
      <c r="B422" s="483" t="n"/>
      <c r="C422" s="55" t="n"/>
      <c r="D422" s="55" t="n"/>
      <c r="E422" s="55" t="n"/>
      <c r="F422" s="55" t="n"/>
      <c r="G422" s="69" t="n"/>
      <c r="H422" s="69" t="n"/>
      <c r="I422" s="55" t="n"/>
      <c r="J422" s="55" t="n"/>
      <c r="K422" s="55" t="n"/>
      <c r="L422" s="55">
        <f>J422-K422</f>
        <v/>
      </c>
      <c r="M422" s="55" t="n"/>
      <c r="N422" s="55">
        <f>P422+Q422+R422+S422</f>
        <v/>
      </c>
      <c r="O422" s="57">
        <f>Q422+V422+Y422+AB422+AE422+AH422+AK422+AN422+AQ422+AT422+AW422+AZ422+BC422</f>
        <v/>
      </c>
      <c r="P422" s="58" t="n"/>
      <c r="Q422" s="59">
        <f>L422-S422-R422-P422</f>
        <v/>
      </c>
      <c r="R422" s="60" t="n"/>
      <c r="S422" s="61" t="n"/>
      <c r="T422" s="55" t="n"/>
      <c r="U422" s="55" t="n"/>
      <c r="V422" s="55" t="n"/>
      <c r="W422" s="55" t="n"/>
      <c r="X422" s="55" t="n"/>
      <c r="Y422" s="55" t="n"/>
      <c r="Z422" s="55" t="n"/>
      <c r="AA422" s="55" t="n"/>
      <c r="AB422" s="55" t="n"/>
      <c r="AC422" s="55" t="n"/>
      <c r="AD422" s="55" t="n"/>
      <c r="AE422" s="55" t="n"/>
      <c r="AF422" s="55" t="n"/>
      <c r="AG422" s="55" t="n"/>
      <c r="AH422" s="55" t="n"/>
      <c r="AI422" s="55" t="n"/>
      <c r="AJ422" s="55" t="n"/>
      <c r="AK422" s="55" t="n"/>
      <c r="AL422" s="55" t="n"/>
      <c r="AM422" s="55" t="n"/>
      <c r="AN422" s="55" t="n"/>
      <c r="AO422" s="55" t="n"/>
      <c r="AP422" s="55" t="n"/>
      <c r="AQ422" s="55" t="n"/>
      <c r="AR422" s="55" t="n"/>
      <c r="AS422" s="55" t="n"/>
      <c r="AT422" s="55" t="n"/>
      <c r="AU422" s="55" t="n"/>
      <c r="AV422" s="55" t="n"/>
      <c r="AW422" s="55" t="n"/>
      <c r="AX422" s="55" t="n"/>
      <c r="AY422" s="55" t="n"/>
      <c r="AZ422" s="55" t="n"/>
      <c r="BA422" s="55" t="n"/>
      <c r="BB422" s="55" t="n"/>
      <c r="BC422" s="55" t="n"/>
    </row>
    <row r="423">
      <c r="A423" s="55" t="n"/>
      <c r="B423" s="483" t="n"/>
      <c r="C423" s="55" t="n"/>
      <c r="D423" s="55" t="n"/>
      <c r="E423" s="55" t="n"/>
      <c r="F423" s="55" t="n"/>
      <c r="G423" s="69" t="n"/>
      <c r="H423" s="69" t="n"/>
      <c r="I423" s="55" t="n"/>
      <c r="J423" s="55" t="n"/>
      <c r="K423" s="55" t="n"/>
      <c r="L423" s="55">
        <f>J423-K423</f>
        <v/>
      </c>
      <c r="M423" s="55" t="n"/>
      <c r="N423" s="55">
        <f>P423+Q423+R423+S423</f>
        <v/>
      </c>
      <c r="O423" s="57">
        <f>Q423+V423+Y423+AB423+AE423+AH423+AK423+AN423+AQ423+AT423+AW423+AZ423+BC423</f>
        <v/>
      </c>
      <c r="P423" s="58" t="n"/>
      <c r="Q423" s="59">
        <f>L423-S423-R423-P423</f>
        <v/>
      </c>
      <c r="R423" s="60" t="n"/>
      <c r="S423" s="61" t="n"/>
      <c r="T423" s="55" t="n"/>
      <c r="U423" s="55" t="n"/>
      <c r="V423" s="55" t="n"/>
      <c r="W423" s="55" t="n"/>
      <c r="X423" s="55" t="n"/>
      <c r="Y423" s="55" t="n"/>
      <c r="Z423" s="55" t="n"/>
      <c r="AA423" s="55" t="n"/>
      <c r="AB423" s="55" t="n"/>
      <c r="AC423" s="55" t="n"/>
      <c r="AD423" s="55" t="n"/>
      <c r="AE423" s="55" t="n"/>
      <c r="AF423" s="55" t="n"/>
      <c r="AG423" s="55" t="n"/>
      <c r="AH423" s="55" t="n"/>
      <c r="AI423" s="55" t="n"/>
      <c r="AJ423" s="55" t="n"/>
      <c r="AK423" s="55" t="n"/>
      <c r="AL423" s="55" t="n"/>
      <c r="AM423" s="55" t="n"/>
      <c r="AN423" s="55" t="n"/>
      <c r="AO423" s="55" t="n"/>
      <c r="AP423" s="55" t="n"/>
      <c r="AQ423" s="55" t="n"/>
      <c r="AR423" s="55" t="n"/>
      <c r="AS423" s="55" t="n"/>
      <c r="AT423" s="55" t="n"/>
      <c r="AU423" s="55" t="n"/>
      <c r="AV423" s="55" t="n"/>
      <c r="AW423" s="55" t="n"/>
      <c r="AX423" s="55" t="n"/>
      <c r="AY423" s="55" t="n"/>
      <c r="AZ423" s="55" t="n"/>
      <c r="BA423" s="55" t="n"/>
      <c r="BB423" s="55" t="n"/>
      <c r="BC423" s="55" t="n"/>
    </row>
    <row r="424">
      <c r="A424" s="55" t="n"/>
      <c r="B424" s="483" t="n"/>
      <c r="C424" s="55" t="n"/>
      <c r="D424" s="55" t="n"/>
      <c r="E424" s="55" t="n"/>
      <c r="F424" s="55" t="n"/>
      <c r="G424" s="69" t="n"/>
      <c r="H424" s="69" t="n"/>
      <c r="I424" s="55" t="n"/>
      <c r="J424" s="55" t="n"/>
      <c r="K424" s="55" t="n"/>
      <c r="L424" s="55">
        <f>J424-K424</f>
        <v/>
      </c>
      <c r="M424" s="55" t="n"/>
      <c r="N424" s="55">
        <f>P424+Q424+R424+S424</f>
        <v/>
      </c>
      <c r="O424" s="57">
        <f>Q424+V424+Y424+AB424+AE424+AH424+AK424+AN424+AQ424+AT424+AW424+AZ424+BC424</f>
        <v/>
      </c>
      <c r="P424" s="58" t="n"/>
      <c r="Q424" s="59">
        <f>L424-S424-R424-P424</f>
        <v/>
      </c>
      <c r="R424" s="60" t="n"/>
      <c r="S424" s="61" t="n"/>
      <c r="T424" s="55" t="n"/>
      <c r="U424" s="55" t="n"/>
      <c r="V424" s="55" t="n"/>
      <c r="W424" s="55" t="n"/>
      <c r="X424" s="55" t="n"/>
      <c r="Y424" s="55" t="n"/>
      <c r="Z424" s="55" t="n"/>
      <c r="AA424" s="55" t="n"/>
      <c r="AB424" s="55" t="n"/>
      <c r="AC424" s="55" t="n"/>
      <c r="AD424" s="55" t="n"/>
      <c r="AE424" s="55" t="n"/>
      <c r="AF424" s="55" t="n"/>
      <c r="AG424" s="55" t="n"/>
      <c r="AH424" s="55" t="n"/>
      <c r="AI424" s="55" t="n"/>
      <c r="AJ424" s="55" t="n"/>
      <c r="AK424" s="55" t="n"/>
      <c r="AL424" s="55" t="n"/>
      <c r="AM424" s="55" t="n"/>
      <c r="AN424" s="55" t="n"/>
      <c r="AO424" s="55" t="n"/>
      <c r="AP424" s="55" t="n"/>
      <c r="AQ424" s="55" t="n"/>
      <c r="AR424" s="55" t="n"/>
      <c r="AS424" s="55" t="n"/>
      <c r="AT424" s="55" t="n"/>
      <c r="AU424" s="55" t="n"/>
      <c r="AV424" s="55" t="n"/>
      <c r="AW424" s="55" t="n"/>
      <c r="AX424" s="55" t="n"/>
      <c r="AY424" s="55" t="n"/>
      <c r="AZ424" s="55" t="n"/>
      <c r="BA424" s="55" t="n"/>
      <c r="BB424" s="55" t="n"/>
      <c r="BC424" s="55" t="n"/>
    </row>
    <row r="425">
      <c r="A425" s="55" t="n"/>
      <c r="B425" s="483" t="n"/>
      <c r="C425" s="55" t="n"/>
      <c r="D425" s="55" t="n"/>
      <c r="E425" s="55" t="n"/>
      <c r="F425" s="55" t="n"/>
      <c r="G425" s="69" t="n"/>
      <c r="H425" s="69" t="n"/>
      <c r="I425" s="55" t="n"/>
      <c r="J425" s="55" t="n"/>
      <c r="K425" s="55" t="n"/>
      <c r="L425" s="55">
        <f>J425-K425</f>
        <v/>
      </c>
      <c r="M425" s="55" t="n"/>
      <c r="N425" s="55">
        <f>P425+Q425+R425+S425</f>
        <v/>
      </c>
      <c r="O425" s="57">
        <f>Q425+V425+Y425+AB425+AE425+AH425+AK425+AN425+AQ425+AT425+AW425+AZ425+BC425</f>
        <v/>
      </c>
      <c r="P425" s="58" t="n"/>
      <c r="Q425" s="59">
        <f>L425-S425-R425-P425</f>
        <v/>
      </c>
      <c r="R425" s="60" t="n"/>
      <c r="S425" s="61" t="n"/>
      <c r="T425" s="55" t="n"/>
      <c r="U425" s="55" t="n"/>
      <c r="V425" s="55" t="n"/>
      <c r="W425" s="55" t="n"/>
      <c r="X425" s="55" t="n"/>
      <c r="Y425" s="55" t="n"/>
      <c r="Z425" s="55" t="n"/>
      <c r="AA425" s="55" t="n"/>
      <c r="AB425" s="55" t="n"/>
      <c r="AC425" s="55" t="n"/>
      <c r="AD425" s="55" t="n"/>
      <c r="AE425" s="55" t="n"/>
      <c r="AF425" s="55" t="n"/>
      <c r="AG425" s="55" t="n"/>
      <c r="AH425" s="55" t="n"/>
      <c r="AI425" s="55" t="n"/>
      <c r="AJ425" s="55" t="n"/>
      <c r="AK425" s="55" t="n"/>
      <c r="AL425" s="55" t="n"/>
      <c r="AM425" s="55" t="n"/>
      <c r="AN425" s="55" t="n"/>
      <c r="AO425" s="55" t="n"/>
      <c r="AP425" s="55" t="n"/>
      <c r="AQ425" s="55" t="n"/>
      <c r="AR425" s="55" t="n"/>
      <c r="AS425" s="55" t="n"/>
      <c r="AT425" s="55" t="n"/>
      <c r="AU425" s="55" t="n"/>
      <c r="AV425" s="55" t="n"/>
      <c r="AW425" s="55" t="n"/>
      <c r="AX425" s="55" t="n"/>
      <c r="AY425" s="55" t="n"/>
      <c r="AZ425" s="55" t="n"/>
      <c r="BA425" s="55" t="n"/>
      <c r="BB425" s="55" t="n"/>
      <c r="BC425" s="55" t="n"/>
    </row>
    <row r="426">
      <c r="A426" s="55" t="n"/>
      <c r="B426" s="483" t="n"/>
      <c r="C426" s="55" t="n"/>
      <c r="D426" s="55" t="n"/>
      <c r="E426" s="55" t="n"/>
      <c r="F426" s="55" t="n"/>
      <c r="G426" s="69" t="n"/>
      <c r="H426" s="69" t="n"/>
      <c r="I426" s="55" t="n"/>
      <c r="J426" s="55" t="n"/>
      <c r="K426" s="55" t="n"/>
      <c r="L426" s="55">
        <f>J426-K426</f>
        <v/>
      </c>
      <c r="M426" s="55" t="n"/>
      <c r="N426" s="55">
        <f>P426+Q426+R426+S426</f>
        <v/>
      </c>
      <c r="O426" s="57">
        <f>Q426+V426+Y426+AB426+AE426+AH426+AK426+AN426+AQ426+AT426+AW426+AZ426+BC426</f>
        <v/>
      </c>
      <c r="P426" s="58" t="n"/>
      <c r="Q426" s="59">
        <f>L426-S426-R426-P426</f>
        <v/>
      </c>
      <c r="R426" s="60" t="n"/>
      <c r="S426" s="61" t="n"/>
      <c r="T426" s="55" t="n"/>
      <c r="U426" s="55" t="n"/>
      <c r="V426" s="55" t="n"/>
      <c r="W426" s="55" t="n"/>
      <c r="X426" s="55" t="n"/>
      <c r="Y426" s="55" t="n"/>
      <c r="Z426" s="55" t="n"/>
      <c r="AA426" s="55" t="n"/>
      <c r="AB426" s="55" t="n"/>
      <c r="AC426" s="55" t="n"/>
      <c r="AD426" s="55" t="n"/>
      <c r="AE426" s="55" t="n"/>
      <c r="AF426" s="55" t="n"/>
      <c r="AG426" s="55" t="n"/>
      <c r="AH426" s="55" t="n"/>
      <c r="AI426" s="55" t="n"/>
      <c r="AJ426" s="55" t="n"/>
      <c r="AK426" s="55" t="n"/>
      <c r="AL426" s="55" t="n"/>
      <c r="AM426" s="55" t="n"/>
      <c r="AN426" s="55" t="n"/>
      <c r="AO426" s="55" t="n"/>
      <c r="AP426" s="55" t="n"/>
      <c r="AQ426" s="55" t="n"/>
      <c r="AR426" s="55" t="n"/>
      <c r="AS426" s="55" t="n"/>
      <c r="AT426" s="55" t="n"/>
      <c r="AU426" s="55" t="n"/>
      <c r="AV426" s="55" t="n"/>
      <c r="AW426" s="55" t="n"/>
      <c r="AX426" s="55" t="n"/>
      <c r="AY426" s="55" t="n"/>
      <c r="AZ426" s="55" t="n"/>
      <c r="BA426" s="55" t="n"/>
      <c r="BB426" s="55" t="n"/>
      <c r="BC426" s="55" t="n"/>
    </row>
    <row r="427">
      <c r="A427" s="55" t="n"/>
      <c r="B427" s="483" t="n"/>
      <c r="C427" s="55" t="n"/>
      <c r="D427" s="55" t="n"/>
      <c r="E427" s="55" t="n"/>
      <c r="F427" s="55" t="n"/>
      <c r="G427" s="69" t="n"/>
      <c r="H427" s="69" t="n"/>
      <c r="I427" s="55" t="n"/>
      <c r="J427" s="55" t="n"/>
      <c r="K427" s="55" t="n"/>
      <c r="L427" s="55">
        <f>J427-K427</f>
        <v/>
      </c>
      <c r="M427" s="55" t="n"/>
      <c r="N427" s="55">
        <f>P427+Q427+R427+S427</f>
        <v/>
      </c>
      <c r="O427" s="57">
        <f>Q427+V427+Y427+AB427+AE427+AH427+AK427+AN427+AQ427+AT427+AW427+AZ427+BC427</f>
        <v/>
      </c>
      <c r="P427" s="58" t="n"/>
      <c r="Q427" s="59">
        <f>L427-S427-R427-P427</f>
        <v/>
      </c>
      <c r="R427" s="60" t="n"/>
      <c r="S427" s="61" t="n"/>
      <c r="T427" s="55" t="n"/>
      <c r="U427" s="55" t="n"/>
      <c r="V427" s="55" t="n"/>
      <c r="W427" s="55" t="n"/>
      <c r="X427" s="55" t="n"/>
      <c r="Y427" s="55" t="n"/>
      <c r="Z427" s="55" t="n"/>
      <c r="AA427" s="55" t="n"/>
      <c r="AB427" s="55" t="n"/>
      <c r="AC427" s="55" t="n"/>
      <c r="AD427" s="55" t="n"/>
      <c r="AE427" s="55" t="n"/>
      <c r="AF427" s="55" t="n"/>
      <c r="AG427" s="55" t="n"/>
      <c r="AH427" s="55" t="n"/>
      <c r="AI427" s="55" t="n"/>
      <c r="AJ427" s="55" t="n"/>
      <c r="AK427" s="55" t="n"/>
      <c r="AL427" s="55" t="n"/>
      <c r="AM427" s="55" t="n"/>
      <c r="AN427" s="55" t="n"/>
      <c r="AO427" s="55" t="n"/>
      <c r="AP427" s="55" t="n"/>
      <c r="AQ427" s="55" t="n"/>
      <c r="AR427" s="55" t="n"/>
      <c r="AS427" s="55" t="n"/>
      <c r="AT427" s="55" t="n"/>
      <c r="AU427" s="55" t="n"/>
      <c r="AV427" s="55" t="n"/>
      <c r="AW427" s="55" t="n"/>
      <c r="AX427" s="55" t="n"/>
      <c r="AY427" s="55" t="n"/>
      <c r="AZ427" s="55" t="n"/>
      <c r="BA427" s="55" t="n"/>
      <c r="BB427" s="55" t="n"/>
      <c r="BC427" s="55" t="n"/>
    </row>
    <row r="428">
      <c r="A428" s="55" t="n"/>
      <c r="B428" s="483" t="n"/>
      <c r="C428" s="55" t="n"/>
      <c r="D428" s="55" t="n"/>
      <c r="E428" s="55" t="n"/>
      <c r="F428" s="55" t="n"/>
      <c r="G428" s="69" t="n"/>
      <c r="H428" s="69" t="n"/>
      <c r="I428" s="55" t="n"/>
      <c r="J428" s="55" t="n"/>
      <c r="K428" s="55" t="n"/>
      <c r="L428" s="55">
        <f>J428-K428</f>
        <v/>
      </c>
      <c r="M428" s="55" t="n"/>
      <c r="N428" s="55">
        <f>P428+Q428+R428+S428</f>
        <v/>
      </c>
      <c r="O428" s="57">
        <f>Q428+V428+Y428+AB428+AE428+AH428+AK428+AN428+AQ428+AT428+AW428+AZ428+BC428</f>
        <v/>
      </c>
      <c r="P428" s="58" t="n"/>
      <c r="Q428" s="59">
        <f>L428-S428-R428-P428</f>
        <v/>
      </c>
      <c r="R428" s="60" t="n"/>
      <c r="S428" s="61" t="n"/>
      <c r="T428" s="55" t="n"/>
      <c r="U428" s="55" t="n"/>
      <c r="V428" s="55" t="n"/>
      <c r="W428" s="55" t="n"/>
      <c r="X428" s="55" t="n"/>
      <c r="Y428" s="55" t="n"/>
      <c r="Z428" s="55" t="n"/>
      <c r="AA428" s="55" t="n"/>
      <c r="AB428" s="55" t="n"/>
      <c r="AC428" s="55" t="n"/>
      <c r="AD428" s="55" t="n"/>
      <c r="AE428" s="55" t="n"/>
      <c r="AF428" s="55" t="n"/>
      <c r="AG428" s="55" t="n"/>
      <c r="AH428" s="55" t="n"/>
      <c r="AI428" s="55" t="n"/>
      <c r="AJ428" s="55" t="n"/>
      <c r="AK428" s="55" t="n"/>
      <c r="AL428" s="55" t="n"/>
      <c r="AM428" s="55" t="n"/>
      <c r="AN428" s="55" t="n"/>
      <c r="AO428" s="55" t="n"/>
      <c r="AP428" s="55" t="n"/>
      <c r="AQ428" s="55" t="n"/>
      <c r="AR428" s="55" t="n"/>
      <c r="AS428" s="55" t="n"/>
      <c r="AT428" s="55" t="n"/>
      <c r="AU428" s="55" t="n"/>
      <c r="AV428" s="55" t="n"/>
      <c r="AW428" s="55" t="n"/>
      <c r="AX428" s="55" t="n"/>
      <c r="AY428" s="55" t="n"/>
      <c r="AZ428" s="55" t="n"/>
      <c r="BA428" s="55" t="n"/>
      <c r="BB428" s="55" t="n"/>
      <c r="BC428" s="55" t="n"/>
    </row>
    <row r="429">
      <c r="A429" s="55" t="n"/>
      <c r="B429" s="483" t="n"/>
      <c r="C429" s="55" t="n"/>
      <c r="D429" s="55" t="n"/>
      <c r="E429" s="55" t="n"/>
      <c r="F429" s="55" t="n"/>
      <c r="G429" s="69" t="n"/>
      <c r="H429" s="69" t="n"/>
      <c r="I429" s="55" t="n"/>
      <c r="J429" s="55" t="n"/>
      <c r="K429" s="55" t="n"/>
      <c r="L429" s="55">
        <f>J429-K429</f>
        <v/>
      </c>
      <c r="M429" s="55" t="n"/>
      <c r="N429" s="55">
        <f>P429+Q429+R429+S429</f>
        <v/>
      </c>
      <c r="O429" s="57">
        <f>Q429+V429+Y429+AB429+AE429+AH429+AK429+AN429+AQ429+AT429+AW429+AZ429+BC429</f>
        <v/>
      </c>
      <c r="P429" s="58" t="n"/>
      <c r="Q429" s="59">
        <f>L429-S429-R429-P429</f>
        <v/>
      </c>
      <c r="R429" s="60" t="n"/>
      <c r="S429" s="61" t="n"/>
      <c r="T429" s="55" t="n"/>
      <c r="U429" s="55" t="n"/>
      <c r="V429" s="55" t="n"/>
      <c r="W429" s="55" t="n"/>
      <c r="X429" s="55" t="n"/>
      <c r="Y429" s="55" t="n"/>
      <c r="Z429" s="55" t="n"/>
      <c r="AA429" s="55" t="n"/>
      <c r="AB429" s="55" t="n"/>
      <c r="AC429" s="55" t="n"/>
      <c r="AD429" s="55" t="n"/>
      <c r="AE429" s="55" t="n"/>
      <c r="AF429" s="55" t="n"/>
      <c r="AG429" s="55" t="n"/>
      <c r="AH429" s="55" t="n"/>
      <c r="AI429" s="55" t="n"/>
      <c r="AJ429" s="55" t="n"/>
      <c r="AK429" s="55" t="n"/>
      <c r="AL429" s="55" t="n"/>
      <c r="AM429" s="55" t="n"/>
      <c r="AN429" s="55" t="n"/>
      <c r="AO429" s="55" t="n"/>
      <c r="AP429" s="55" t="n"/>
      <c r="AQ429" s="55" t="n"/>
      <c r="AR429" s="55" t="n"/>
      <c r="AS429" s="55" t="n"/>
      <c r="AT429" s="55" t="n"/>
      <c r="AU429" s="55" t="n"/>
      <c r="AV429" s="55" t="n"/>
      <c r="AW429" s="55" t="n"/>
      <c r="AX429" s="55" t="n"/>
      <c r="AY429" s="55" t="n"/>
      <c r="AZ429" s="55" t="n"/>
      <c r="BA429" s="55" t="n"/>
      <c r="BB429" s="55" t="n"/>
      <c r="BC429" s="55" t="n"/>
    </row>
    <row r="430">
      <c r="A430" s="55" t="n"/>
      <c r="B430" s="483" t="n"/>
      <c r="C430" s="55" t="n"/>
      <c r="D430" s="55" t="n"/>
      <c r="E430" s="55" t="n"/>
      <c r="F430" s="55" t="n"/>
      <c r="G430" s="69" t="n"/>
      <c r="H430" s="69" t="n"/>
      <c r="I430" s="55" t="n"/>
      <c r="J430" s="55" t="n"/>
      <c r="K430" s="55" t="n"/>
      <c r="L430" s="55">
        <f>J430-K430</f>
        <v/>
      </c>
      <c r="M430" s="55" t="n"/>
      <c r="N430" s="55">
        <f>P430+Q430+R430+S430</f>
        <v/>
      </c>
      <c r="O430" s="57">
        <f>Q430+V430+Y430+AB430+AE430+AH430+AK430+AN430+AQ430+AT430+AW430+AZ430+BC430</f>
        <v/>
      </c>
      <c r="P430" s="58" t="n"/>
      <c r="Q430" s="59">
        <f>L430-S430-R430-P430</f>
        <v/>
      </c>
      <c r="R430" s="60" t="n"/>
      <c r="S430" s="61" t="n"/>
      <c r="T430" s="55" t="n"/>
      <c r="U430" s="55" t="n"/>
      <c r="V430" s="55" t="n"/>
      <c r="W430" s="55" t="n"/>
      <c r="X430" s="55" t="n"/>
      <c r="Y430" s="55" t="n"/>
      <c r="Z430" s="55" t="n"/>
      <c r="AA430" s="55" t="n"/>
      <c r="AB430" s="55" t="n"/>
      <c r="AC430" s="55" t="n"/>
      <c r="AD430" s="55" t="n"/>
      <c r="AE430" s="55" t="n"/>
      <c r="AF430" s="55" t="n"/>
      <c r="AG430" s="55" t="n"/>
      <c r="AH430" s="55" t="n"/>
      <c r="AI430" s="55" t="n"/>
      <c r="AJ430" s="55" t="n"/>
      <c r="AK430" s="55" t="n"/>
      <c r="AL430" s="55" t="n"/>
      <c r="AM430" s="55" t="n"/>
      <c r="AN430" s="55" t="n"/>
      <c r="AO430" s="55" t="n"/>
      <c r="AP430" s="55" t="n"/>
      <c r="AQ430" s="55" t="n"/>
      <c r="AR430" s="55" t="n"/>
      <c r="AS430" s="55" t="n"/>
      <c r="AT430" s="55" t="n"/>
      <c r="AU430" s="55" t="n"/>
      <c r="AV430" s="55" t="n"/>
      <c r="AW430" s="55" t="n"/>
      <c r="AX430" s="55" t="n"/>
      <c r="AY430" s="55" t="n"/>
      <c r="AZ430" s="55" t="n"/>
      <c r="BA430" s="55" t="n"/>
      <c r="BB430" s="55" t="n"/>
      <c r="BC430" s="55" t="n"/>
    </row>
    <row r="431">
      <c r="A431" s="55" t="n"/>
      <c r="B431" s="483" t="n"/>
      <c r="C431" s="55" t="n"/>
      <c r="D431" s="55" t="n"/>
      <c r="E431" s="55" t="n"/>
      <c r="F431" s="55" t="n"/>
      <c r="G431" s="69" t="n"/>
      <c r="H431" s="69" t="n"/>
      <c r="I431" s="55" t="n"/>
      <c r="J431" s="55" t="n"/>
      <c r="K431" s="55" t="n"/>
      <c r="L431" s="55">
        <f>J431-K431</f>
        <v/>
      </c>
      <c r="M431" s="55" t="n"/>
      <c r="N431" s="55">
        <f>P431+Q431+R431+S431</f>
        <v/>
      </c>
      <c r="O431" s="57">
        <f>Q431+V431+Y431+AB431+AE431+AH431+AK431+AN431+AQ431+AT431+AW431+AZ431+BC431</f>
        <v/>
      </c>
      <c r="P431" s="58" t="n"/>
      <c r="Q431" s="59">
        <f>L431-S431-R431-P431</f>
        <v/>
      </c>
      <c r="R431" s="60" t="n"/>
      <c r="S431" s="61" t="n"/>
      <c r="T431" s="55" t="n"/>
      <c r="U431" s="55" t="n"/>
      <c r="V431" s="55" t="n"/>
      <c r="W431" s="55" t="n"/>
      <c r="X431" s="55" t="n"/>
      <c r="Y431" s="55" t="n"/>
      <c r="Z431" s="55" t="n"/>
      <c r="AA431" s="55" t="n"/>
      <c r="AB431" s="55" t="n"/>
      <c r="AC431" s="55" t="n"/>
      <c r="AD431" s="55" t="n"/>
      <c r="AE431" s="55" t="n"/>
      <c r="AF431" s="55" t="n"/>
      <c r="AG431" s="55" t="n"/>
      <c r="AH431" s="55" t="n"/>
      <c r="AI431" s="55" t="n"/>
      <c r="AJ431" s="55" t="n"/>
      <c r="AK431" s="55" t="n"/>
      <c r="AL431" s="55" t="n"/>
      <c r="AM431" s="55" t="n"/>
      <c r="AN431" s="55" t="n"/>
      <c r="AO431" s="55" t="n"/>
      <c r="AP431" s="55" t="n"/>
      <c r="AQ431" s="55" t="n"/>
      <c r="AR431" s="55" t="n"/>
      <c r="AS431" s="55" t="n"/>
      <c r="AT431" s="55" t="n"/>
      <c r="AU431" s="55" t="n"/>
      <c r="AV431" s="55" t="n"/>
      <c r="AW431" s="55" t="n"/>
      <c r="AX431" s="55" t="n"/>
      <c r="AY431" s="55" t="n"/>
      <c r="AZ431" s="55" t="n"/>
      <c r="BA431" s="55" t="n"/>
      <c r="BB431" s="55" t="n"/>
      <c r="BC431" s="55" t="n"/>
    </row>
    <row r="432">
      <c r="A432" s="55" t="n"/>
      <c r="B432" s="483" t="n"/>
      <c r="C432" s="55" t="n"/>
      <c r="D432" s="55" t="n"/>
      <c r="E432" s="55" t="n"/>
      <c r="F432" s="55" t="n"/>
      <c r="G432" s="69" t="n"/>
      <c r="H432" s="69" t="n"/>
      <c r="I432" s="55" t="n"/>
      <c r="J432" s="55" t="n"/>
      <c r="K432" s="55" t="n"/>
      <c r="L432" s="55">
        <f>J432-K432</f>
        <v/>
      </c>
      <c r="M432" s="55" t="n"/>
      <c r="N432" s="55">
        <f>P432+Q432+R432+S432</f>
        <v/>
      </c>
      <c r="O432" s="57">
        <f>Q432+V432+Y432+AB432+AE432+AH432+AK432+AN432+AQ432+AT432+AW432+AZ432+BC432</f>
        <v/>
      </c>
      <c r="P432" s="58" t="n"/>
      <c r="Q432" s="59">
        <f>L432-S432-R432-P432</f>
        <v/>
      </c>
      <c r="R432" s="60" t="n"/>
      <c r="S432" s="61" t="n"/>
      <c r="T432" s="55" t="n"/>
      <c r="U432" s="55" t="n"/>
      <c r="V432" s="55" t="n"/>
      <c r="W432" s="55" t="n"/>
      <c r="X432" s="55" t="n"/>
      <c r="Y432" s="55" t="n"/>
      <c r="Z432" s="55" t="n"/>
      <c r="AA432" s="55" t="n"/>
      <c r="AB432" s="55" t="n"/>
      <c r="AC432" s="55" t="n"/>
      <c r="AD432" s="55" t="n"/>
      <c r="AE432" s="55" t="n"/>
      <c r="AF432" s="55" t="n"/>
      <c r="AG432" s="55" t="n"/>
      <c r="AH432" s="55" t="n"/>
      <c r="AI432" s="55" t="n"/>
      <c r="AJ432" s="55" t="n"/>
      <c r="AK432" s="55" t="n"/>
      <c r="AL432" s="55" t="n"/>
      <c r="AM432" s="55" t="n"/>
      <c r="AN432" s="55" t="n"/>
      <c r="AO432" s="55" t="n"/>
      <c r="AP432" s="55" t="n"/>
      <c r="AQ432" s="55" t="n"/>
      <c r="AR432" s="55" t="n"/>
      <c r="AS432" s="55" t="n"/>
      <c r="AT432" s="55" t="n"/>
      <c r="AU432" s="55" t="n"/>
      <c r="AV432" s="55" t="n"/>
      <c r="AW432" s="55" t="n"/>
      <c r="AX432" s="55" t="n"/>
      <c r="AY432" s="55" t="n"/>
      <c r="AZ432" s="55" t="n"/>
      <c r="BA432" s="55" t="n"/>
      <c r="BB432" s="55" t="n"/>
      <c r="BC432" s="55" t="n"/>
    </row>
    <row r="433">
      <c r="A433" s="55" t="n"/>
      <c r="B433" s="483" t="n"/>
      <c r="C433" s="55" t="n"/>
      <c r="D433" s="55" t="n"/>
      <c r="E433" s="55" t="n"/>
      <c r="F433" s="55" t="n"/>
      <c r="G433" s="69" t="n"/>
      <c r="H433" s="69" t="n"/>
      <c r="I433" s="55" t="n"/>
      <c r="J433" s="55" t="n"/>
      <c r="K433" s="55" t="n"/>
      <c r="L433" s="55">
        <f>J433-K433</f>
        <v/>
      </c>
      <c r="M433" s="55" t="n"/>
      <c r="N433" s="55">
        <f>P433+Q433+R433+S433</f>
        <v/>
      </c>
      <c r="O433" s="57">
        <f>Q433+V433+Y433+AB433+AE433+AH433+AK433+AN433+AQ433+AT433+AW433+AZ433+BC433</f>
        <v/>
      </c>
      <c r="P433" s="58" t="n"/>
      <c r="Q433" s="59">
        <f>L433-S433-R433-P433</f>
        <v/>
      </c>
      <c r="R433" s="60" t="n"/>
      <c r="S433" s="61" t="n"/>
      <c r="T433" s="55" t="n"/>
      <c r="U433" s="55" t="n"/>
      <c r="V433" s="55" t="n"/>
      <c r="W433" s="55" t="n"/>
      <c r="X433" s="55" t="n"/>
      <c r="Y433" s="55" t="n"/>
      <c r="Z433" s="55" t="n"/>
      <c r="AA433" s="55" t="n"/>
      <c r="AB433" s="55" t="n"/>
      <c r="AC433" s="55" t="n"/>
      <c r="AD433" s="55" t="n"/>
      <c r="AE433" s="55" t="n"/>
      <c r="AF433" s="55" t="n"/>
      <c r="AG433" s="55" t="n"/>
      <c r="AH433" s="55" t="n"/>
      <c r="AI433" s="55" t="n"/>
      <c r="AJ433" s="55" t="n"/>
      <c r="AK433" s="55" t="n"/>
      <c r="AL433" s="55" t="n"/>
      <c r="AM433" s="55" t="n"/>
      <c r="AN433" s="55" t="n"/>
      <c r="AO433" s="55" t="n"/>
      <c r="AP433" s="55" t="n"/>
      <c r="AQ433" s="55" t="n"/>
      <c r="AR433" s="55" t="n"/>
      <c r="AS433" s="55" t="n"/>
      <c r="AT433" s="55" t="n"/>
      <c r="AU433" s="55" t="n"/>
      <c r="AV433" s="55" t="n"/>
      <c r="AW433" s="55" t="n"/>
      <c r="AX433" s="55" t="n"/>
      <c r="AY433" s="55" t="n"/>
      <c r="AZ433" s="55" t="n"/>
      <c r="BA433" s="55" t="n"/>
      <c r="BB433" s="55" t="n"/>
      <c r="BC433" s="55" t="n"/>
    </row>
    <row r="434">
      <c r="A434" s="55" t="n"/>
      <c r="B434" s="483" t="n"/>
      <c r="C434" s="55" t="n"/>
      <c r="D434" s="55" t="n"/>
      <c r="E434" s="55" t="n"/>
      <c r="F434" s="55" t="n"/>
      <c r="G434" s="69" t="n"/>
      <c r="H434" s="69" t="n"/>
      <c r="I434" s="55" t="n"/>
      <c r="J434" s="55" t="n"/>
      <c r="K434" s="55" t="n"/>
      <c r="L434" s="55">
        <f>J434-K434</f>
        <v/>
      </c>
      <c r="M434" s="55" t="n"/>
      <c r="N434" s="55">
        <f>P434+Q434+R434+S434</f>
        <v/>
      </c>
      <c r="O434" s="57">
        <f>Q434+V434+Y434+AB434+AE434+AH434+AK434+AN434+AQ434+AT434+AW434+AZ434+BC434</f>
        <v/>
      </c>
      <c r="P434" s="58" t="n"/>
      <c r="Q434" s="59">
        <f>L434-S434-R434-P434</f>
        <v/>
      </c>
      <c r="R434" s="60" t="n"/>
      <c r="S434" s="61" t="n"/>
      <c r="T434" s="55" t="n"/>
      <c r="U434" s="55" t="n"/>
      <c r="V434" s="55" t="n"/>
      <c r="W434" s="55" t="n"/>
      <c r="X434" s="55" t="n"/>
      <c r="Y434" s="55" t="n"/>
      <c r="Z434" s="55" t="n"/>
      <c r="AA434" s="55" t="n"/>
      <c r="AB434" s="55" t="n"/>
      <c r="AC434" s="55" t="n"/>
      <c r="AD434" s="55" t="n"/>
      <c r="AE434" s="55" t="n"/>
      <c r="AF434" s="55" t="n"/>
      <c r="AG434" s="55" t="n"/>
      <c r="AH434" s="55" t="n"/>
      <c r="AI434" s="55" t="n"/>
      <c r="AJ434" s="55" t="n"/>
      <c r="AK434" s="55" t="n"/>
      <c r="AL434" s="55" t="n"/>
      <c r="AM434" s="55" t="n"/>
      <c r="AN434" s="55" t="n"/>
      <c r="AO434" s="55" t="n"/>
      <c r="AP434" s="55" t="n"/>
      <c r="AQ434" s="55" t="n"/>
      <c r="AR434" s="55" t="n"/>
      <c r="AS434" s="55" t="n"/>
      <c r="AT434" s="55" t="n"/>
      <c r="AU434" s="55" t="n"/>
      <c r="AV434" s="55" t="n"/>
      <c r="AW434" s="55" t="n"/>
      <c r="AX434" s="55" t="n"/>
      <c r="AY434" s="55" t="n"/>
      <c r="AZ434" s="55" t="n"/>
      <c r="BA434" s="55" t="n"/>
      <c r="BB434" s="55" t="n"/>
      <c r="BC434" s="55" t="n"/>
    </row>
    <row r="435">
      <c r="A435" s="55" t="n"/>
      <c r="B435" s="483" t="n"/>
      <c r="C435" s="55" t="n"/>
      <c r="D435" s="55" t="n"/>
      <c r="E435" s="55" t="n"/>
      <c r="F435" s="55" t="n"/>
      <c r="G435" s="69" t="n"/>
      <c r="H435" s="69" t="n"/>
      <c r="I435" s="55" t="n"/>
      <c r="J435" s="55" t="n"/>
      <c r="K435" s="55" t="n"/>
      <c r="L435" s="55">
        <f>J435-K435</f>
        <v/>
      </c>
      <c r="M435" s="55" t="n"/>
      <c r="N435" s="55">
        <f>P435+Q435+R435+S435</f>
        <v/>
      </c>
      <c r="O435" s="57">
        <f>Q435+V435+Y435+AB435+AE435+AH435+AK435+AN435+AQ435+AT435+AW435+AZ435+BC435</f>
        <v/>
      </c>
      <c r="P435" s="58" t="n"/>
      <c r="Q435" s="59">
        <f>L435-S435-R435-P435</f>
        <v/>
      </c>
      <c r="R435" s="60" t="n"/>
      <c r="S435" s="61" t="n"/>
      <c r="T435" s="55" t="n"/>
      <c r="U435" s="55" t="n"/>
      <c r="V435" s="55" t="n"/>
      <c r="W435" s="55" t="n"/>
      <c r="X435" s="55" t="n"/>
      <c r="Y435" s="55" t="n"/>
      <c r="Z435" s="55" t="n"/>
      <c r="AA435" s="55" t="n"/>
      <c r="AB435" s="55" t="n"/>
      <c r="AC435" s="55" t="n"/>
      <c r="AD435" s="55" t="n"/>
      <c r="AE435" s="55" t="n"/>
      <c r="AF435" s="55" t="n"/>
      <c r="AG435" s="55" t="n"/>
      <c r="AH435" s="55" t="n"/>
      <c r="AI435" s="55" t="n"/>
      <c r="AJ435" s="55" t="n"/>
      <c r="AK435" s="55" t="n"/>
      <c r="AL435" s="55" t="n"/>
      <c r="AM435" s="55" t="n"/>
      <c r="AN435" s="55" t="n"/>
      <c r="AO435" s="55" t="n"/>
      <c r="AP435" s="55" t="n"/>
      <c r="AQ435" s="55" t="n"/>
      <c r="AR435" s="55" t="n"/>
      <c r="AS435" s="55" t="n"/>
      <c r="AT435" s="55" t="n"/>
      <c r="AU435" s="55" t="n"/>
      <c r="AV435" s="55" t="n"/>
      <c r="AW435" s="55" t="n"/>
      <c r="AX435" s="55" t="n"/>
      <c r="AY435" s="55" t="n"/>
      <c r="AZ435" s="55" t="n"/>
      <c r="BA435" s="55" t="n"/>
      <c r="BB435" s="55" t="n"/>
      <c r="BC435" s="55" t="n"/>
    </row>
    <row r="436">
      <c r="A436" s="55" t="n"/>
      <c r="B436" s="483" t="n"/>
      <c r="C436" s="55" t="n"/>
      <c r="D436" s="55" t="n"/>
      <c r="E436" s="55" t="n"/>
      <c r="F436" s="55" t="n"/>
      <c r="G436" s="69" t="n"/>
      <c r="H436" s="69" t="n"/>
      <c r="I436" s="55" t="n"/>
      <c r="J436" s="55" t="n"/>
      <c r="K436" s="55" t="n"/>
      <c r="L436" s="55">
        <f>J436-K436</f>
        <v/>
      </c>
      <c r="M436" s="55" t="n"/>
      <c r="N436" s="55">
        <f>P436+Q436+R436+S436</f>
        <v/>
      </c>
      <c r="O436" s="57">
        <f>Q436+V436+Y436+AB436+AE436+AH436+AK436+AN436+AQ436+AT436+AW436+AZ436+BC436</f>
        <v/>
      </c>
      <c r="P436" s="58" t="n"/>
      <c r="Q436" s="59">
        <f>L436-S436-R436-P436</f>
        <v/>
      </c>
      <c r="R436" s="60" t="n"/>
      <c r="S436" s="61" t="n"/>
      <c r="T436" s="55" t="n"/>
      <c r="U436" s="55" t="n"/>
      <c r="V436" s="55" t="n"/>
      <c r="W436" s="55" t="n"/>
      <c r="X436" s="55" t="n"/>
      <c r="Y436" s="55" t="n"/>
      <c r="Z436" s="55" t="n"/>
      <c r="AA436" s="55" t="n"/>
      <c r="AB436" s="55" t="n"/>
      <c r="AC436" s="55" t="n"/>
      <c r="AD436" s="55" t="n"/>
      <c r="AE436" s="55" t="n"/>
      <c r="AF436" s="55" t="n"/>
      <c r="AG436" s="55" t="n"/>
      <c r="AH436" s="55" t="n"/>
      <c r="AI436" s="55" t="n"/>
      <c r="AJ436" s="55" t="n"/>
      <c r="AK436" s="55" t="n"/>
      <c r="AL436" s="55" t="n"/>
      <c r="AM436" s="55" t="n"/>
      <c r="AN436" s="55" t="n"/>
      <c r="AO436" s="55" t="n"/>
      <c r="AP436" s="55" t="n"/>
      <c r="AQ436" s="55" t="n"/>
      <c r="AR436" s="55" t="n"/>
      <c r="AS436" s="55" t="n"/>
      <c r="AT436" s="55" t="n"/>
      <c r="AU436" s="55" t="n"/>
      <c r="AV436" s="55" t="n"/>
      <c r="AW436" s="55" t="n"/>
      <c r="AX436" s="55" t="n"/>
      <c r="AY436" s="55" t="n"/>
      <c r="AZ436" s="55" t="n"/>
      <c r="BA436" s="55" t="n"/>
      <c r="BB436" s="55" t="n"/>
      <c r="BC436" s="55" t="n"/>
    </row>
    <row r="437">
      <c r="A437" s="55" t="n"/>
      <c r="B437" s="483" t="n"/>
      <c r="C437" s="55" t="n"/>
      <c r="D437" s="55" t="n"/>
      <c r="E437" s="55" t="n"/>
      <c r="F437" s="55" t="n"/>
      <c r="G437" s="69" t="n"/>
      <c r="H437" s="69" t="n"/>
      <c r="I437" s="55" t="n"/>
      <c r="J437" s="55" t="n"/>
      <c r="K437" s="55" t="n"/>
      <c r="L437" s="55">
        <f>J437-K437</f>
        <v/>
      </c>
      <c r="M437" s="55" t="n"/>
      <c r="N437" s="55">
        <f>P437+Q437+R437+S437</f>
        <v/>
      </c>
      <c r="O437" s="57">
        <f>Q437+V437+Y437+AB437+AE437+AH437+AK437+AN437+AQ437+AT437+AW437+AZ437+BC437</f>
        <v/>
      </c>
      <c r="P437" s="58" t="n"/>
      <c r="Q437" s="59">
        <f>L437-S437-R437-P437</f>
        <v/>
      </c>
      <c r="R437" s="60" t="n"/>
      <c r="S437" s="61" t="n"/>
      <c r="T437" s="55" t="n"/>
      <c r="U437" s="55" t="n"/>
      <c r="V437" s="55" t="n"/>
      <c r="W437" s="55" t="n"/>
      <c r="X437" s="55" t="n"/>
      <c r="Y437" s="55" t="n"/>
      <c r="Z437" s="55" t="n"/>
      <c r="AA437" s="55" t="n"/>
      <c r="AB437" s="55" t="n"/>
      <c r="AC437" s="55" t="n"/>
      <c r="AD437" s="55" t="n"/>
      <c r="AE437" s="55" t="n"/>
      <c r="AF437" s="55" t="n"/>
      <c r="AG437" s="55" t="n"/>
      <c r="AH437" s="55" t="n"/>
      <c r="AI437" s="55" t="n"/>
      <c r="AJ437" s="55" t="n"/>
      <c r="AK437" s="55" t="n"/>
      <c r="AL437" s="55" t="n"/>
      <c r="AM437" s="55" t="n"/>
      <c r="AN437" s="55" t="n"/>
      <c r="AO437" s="55" t="n"/>
      <c r="AP437" s="55" t="n"/>
      <c r="AQ437" s="55" t="n"/>
      <c r="AR437" s="55" t="n"/>
      <c r="AS437" s="55" t="n"/>
      <c r="AT437" s="55" t="n"/>
      <c r="AU437" s="55" t="n"/>
      <c r="AV437" s="55" t="n"/>
      <c r="AW437" s="55" t="n"/>
      <c r="AX437" s="55" t="n"/>
      <c r="AY437" s="55" t="n"/>
      <c r="AZ437" s="55" t="n"/>
      <c r="BA437" s="55" t="n"/>
      <c r="BB437" s="55" t="n"/>
      <c r="BC437" s="55" t="n"/>
    </row>
    <row r="438">
      <c r="A438" s="55" t="n"/>
      <c r="B438" s="483" t="n"/>
      <c r="C438" s="55" t="n"/>
      <c r="D438" s="55" t="n"/>
      <c r="E438" s="55" t="n"/>
      <c r="F438" s="55" t="n"/>
      <c r="G438" s="69" t="n"/>
      <c r="H438" s="69" t="n"/>
      <c r="I438" s="55" t="n"/>
      <c r="J438" s="55" t="n"/>
      <c r="K438" s="55" t="n"/>
      <c r="L438" s="55">
        <f>J438-K438</f>
        <v/>
      </c>
      <c r="M438" s="55" t="n"/>
      <c r="N438" s="55">
        <f>P438+Q438+R438+S438</f>
        <v/>
      </c>
      <c r="O438" s="57">
        <f>Q438+V438+Y438+AB438+AE438+AH438+AK438+AN438+AQ438+AT438+AW438+AZ438+BC438</f>
        <v/>
      </c>
      <c r="P438" s="58" t="n"/>
      <c r="Q438" s="59">
        <f>L438-S438-R438-P438</f>
        <v/>
      </c>
      <c r="R438" s="60" t="n"/>
      <c r="S438" s="61" t="n"/>
      <c r="T438" s="55" t="n"/>
      <c r="U438" s="55" t="n"/>
      <c r="V438" s="55" t="n"/>
      <c r="W438" s="55" t="n"/>
      <c r="X438" s="55" t="n"/>
      <c r="Y438" s="55" t="n"/>
      <c r="Z438" s="55" t="n"/>
      <c r="AA438" s="55" t="n"/>
      <c r="AB438" s="55" t="n"/>
      <c r="AC438" s="55" t="n"/>
      <c r="AD438" s="55" t="n"/>
      <c r="AE438" s="55" t="n"/>
      <c r="AF438" s="55" t="n"/>
      <c r="AG438" s="55" t="n"/>
      <c r="AH438" s="55" t="n"/>
      <c r="AI438" s="55" t="n"/>
      <c r="AJ438" s="55" t="n"/>
      <c r="AK438" s="55" t="n"/>
      <c r="AL438" s="55" t="n"/>
      <c r="AM438" s="55" t="n"/>
      <c r="AN438" s="55" t="n"/>
      <c r="AO438" s="55" t="n"/>
      <c r="AP438" s="55" t="n"/>
      <c r="AQ438" s="55" t="n"/>
      <c r="AR438" s="55" t="n"/>
      <c r="AS438" s="55" t="n"/>
      <c r="AT438" s="55" t="n"/>
      <c r="AU438" s="55" t="n"/>
      <c r="AV438" s="55" t="n"/>
      <c r="AW438" s="55" t="n"/>
      <c r="AX438" s="55" t="n"/>
      <c r="AY438" s="55" t="n"/>
      <c r="AZ438" s="55" t="n"/>
      <c r="BA438" s="55" t="n"/>
      <c r="BB438" s="55" t="n"/>
      <c r="BC438" s="55" t="n"/>
    </row>
    <row r="439">
      <c r="A439" s="55" t="n"/>
      <c r="B439" s="483" t="n"/>
      <c r="C439" s="55" t="n"/>
      <c r="D439" s="55" t="n"/>
      <c r="E439" s="55" t="n"/>
      <c r="F439" s="55" t="n"/>
      <c r="G439" s="69" t="n"/>
      <c r="H439" s="69" t="n"/>
      <c r="I439" s="55" t="n"/>
      <c r="J439" s="55" t="n"/>
      <c r="K439" s="55" t="n"/>
      <c r="L439" s="55">
        <f>J439-K439</f>
        <v/>
      </c>
      <c r="M439" s="55" t="n"/>
      <c r="N439" s="55">
        <f>P439+Q439+R439+S439</f>
        <v/>
      </c>
      <c r="O439" s="57">
        <f>Q439+V439+Y439+AB439+AE439+AH439+AK439+AN439+AQ439+AT439+AW439+AZ439+BC439</f>
        <v/>
      </c>
      <c r="P439" s="58" t="n"/>
      <c r="Q439" s="59">
        <f>L439-S439-R439-P439</f>
        <v/>
      </c>
      <c r="R439" s="60" t="n"/>
      <c r="S439" s="61" t="n"/>
      <c r="T439" s="55" t="n"/>
      <c r="U439" s="55" t="n"/>
      <c r="V439" s="55" t="n"/>
      <c r="W439" s="55" t="n"/>
      <c r="X439" s="55" t="n"/>
      <c r="Y439" s="55" t="n"/>
      <c r="Z439" s="55" t="n"/>
      <c r="AA439" s="55" t="n"/>
      <c r="AB439" s="55" t="n"/>
      <c r="AC439" s="55" t="n"/>
      <c r="AD439" s="55" t="n"/>
      <c r="AE439" s="55" t="n"/>
      <c r="AF439" s="55" t="n"/>
      <c r="AG439" s="55" t="n"/>
      <c r="AH439" s="55" t="n"/>
      <c r="AI439" s="55" t="n"/>
      <c r="AJ439" s="55" t="n"/>
      <c r="AK439" s="55" t="n"/>
      <c r="AL439" s="55" t="n"/>
      <c r="AM439" s="55" t="n"/>
      <c r="AN439" s="55" t="n"/>
      <c r="AO439" s="55" t="n"/>
      <c r="AP439" s="55" t="n"/>
      <c r="AQ439" s="55" t="n"/>
      <c r="AR439" s="55" t="n"/>
      <c r="AS439" s="55" t="n"/>
      <c r="AT439" s="55" t="n"/>
      <c r="AU439" s="55" t="n"/>
      <c r="AV439" s="55" t="n"/>
      <c r="AW439" s="55" t="n"/>
      <c r="AX439" s="55" t="n"/>
      <c r="AY439" s="55" t="n"/>
      <c r="AZ439" s="55" t="n"/>
      <c r="BA439" s="55" t="n"/>
      <c r="BB439" s="55" t="n"/>
      <c r="BC439" s="55" t="n"/>
    </row>
    <row r="440">
      <c r="A440" s="55" t="n"/>
      <c r="B440" s="483" t="n"/>
      <c r="C440" s="55" t="n"/>
      <c r="D440" s="55" t="n"/>
      <c r="E440" s="55" t="n"/>
      <c r="F440" s="55" t="n"/>
      <c r="G440" s="69" t="n"/>
      <c r="H440" s="69" t="n"/>
      <c r="I440" s="55" t="n"/>
      <c r="J440" s="55" t="n"/>
      <c r="K440" s="55" t="n"/>
      <c r="L440" s="55">
        <f>J440-K440</f>
        <v/>
      </c>
      <c r="M440" s="55" t="n"/>
      <c r="N440" s="55">
        <f>P440+Q440+R440+S440</f>
        <v/>
      </c>
      <c r="O440" s="57">
        <f>Q440+V440+Y440+AB440+AE440+AH440+AK440+AN440+AQ440+AT440+AW440+AZ440+BC440</f>
        <v/>
      </c>
      <c r="P440" s="58" t="n"/>
      <c r="Q440" s="59">
        <f>L440-S440-R440-P440</f>
        <v/>
      </c>
      <c r="R440" s="60" t="n"/>
      <c r="S440" s="61" t="n"/>
      <c r="T440" s="55" t="n"/>
      <c r="U440" s="55" t="n"/>
      <c r="V440" s="55" t="n"/>
      <c r="W440" s="55" t="n"/>
      <c r="X440" s="55" t="n"/>
      <c r="Y440" s="55" t="n"/>
      <c r="Z440" s="55" t="n"/>
      <c r="AA440" s="55" t="n"/>
      <c r="AB440" s="55" t="n"/>
      <c r="AC440" s="55" t="n"/>
      <c r="AD440" s="55" t="n"/>
      <c r="AE440" s="55" t="n"/>
      <c r="AF440" s="55" t="n"/>
      <c r="AG440" s="55" t="n"/>
      <c r="AH440" s="55" t="n"/>
      <c r="AI440" s="55" t="n"/>
      <c r="AJ440" s="55" t="n"/>
      <c r="AK440" s="55" t="n"/>
      <c r="AL440" s="55" t="n"/>
      <c r="AM440" s="55" t="n"/>
      <c r="AN440" s="55" t="n"/>
      <c r="AO440" s="55" t="n"/>
      <c r="AP440" s="55" t="n"/>
      <c r="AQ440" s="55" t="n"/>
      <c r="AR440" s="55" t="n"/>
      <c r="AS440" s="55" t="n"/>
      <c r="AT440" s="55" t="n"/>
      <c r="AU440" s="55" t="n"/>
      <c r="AV440" s="55" t="n"/>
      <c r="AW440" s="55" t="n"/>
      <c r="AX440" s="55" t="n"/>
      <c r="AY440" s="55" t="n"/>
      <c r="AZ440" s="55" t="n"/>
      <c r="BA440" s="55" t="n"/>
      <c r="BB440" s="55" t="n"/>
      <c r="BC440" s="55" t="n"/>
    </row>
    <row r="441">
      <c r="A441" s="55" t="n"/>
      <c r="B441" s="483" t="n"/>
      <c r="C441" s="55" t="n"/>
      <c r="D441" s="55" t="n"/>
      <c r="E441" s="55" t="n"/>
      <c r="F441" s="55" t="n"/>
      <c r="G441" s="69" t="n"/>
      <c r="H441" s="69" t="n"/>
      <c r="I441" s="55" t="n"/>
      <c r="J441" s="55" t="n"/>
      <c r="K441" s="55" t="n"/>
      <c r="L441" s="55">
        <f>J441-K441</f>
        <v/>
      </c>
      <c r="M441" s="55" t="n"/>
      <c r="N441" s="55">
        <f>P441+Q441+R441+S441</f>
        <v/>
      </c>
      <c r="O441" s="57">
        <f>Q441+V441+Y441+AB441+AE441+AH441+AK441+AN441+AQ441+AT441+AW441+AZ441+BC441</f>
        <v/>
      </c>
      <c r="P441" s="58" t="n"/>
      <c r="Q441" s="59">
        <f>L441-S441-R441-P441</f>
        <v/>
      </c>
      <c r="R441" s="60" t="n"/>
      <c r="S441" s="61" t="n"/>
      <c r="T441" s="55" t="n"/>
      <c r="U441" s="55" t="n"/>
      <c r="V441" s="55" t="n"/>
      <c r="W441" s="55" t="n"/>
      <c r="X441" s="55" t="n"/>
      <c r="Y441" s="55" t="n"/>
      <c r="Z441" s="55" t="n"/>
      <c r="AA441" s="55" t="n"/>
      <c r="AB441" s="55" t="n"/>
      <c r="AC441" s="55" t="n"/>
      <c r="AD441" s="55" t="n"/>
      <c r="AE441" s="55" t="n"/>
      <c r="AF441" s="55" t="n"/>
      <c r="AG441" s="55" t="n"/>
      <c r="AH441" s="55" t="n"/>
      <c r="AI441" s="55" t="n"/>
      <c r="AJ441" s="55" t="n"/>
      <c r="AK441" s="55" t="n"/>
      <c r="AL441" s="55" t="n"/>
      <c r="AM441" s="55" t="n"/>
      <c r="AN441" s="55" t="n"/>
      <c r="AO441" s="55" t="n"/>
      <c r="AP441" s="55" t="n"/>
      <c r="AQ441" s="55" t="n"/>
      <c r="AR441" s="55" t="n"/>
      <c r="AS441" s="55" t="n"/>
      <c r="AT441" s="55" t="n"/>
      <c r="AU441" s="55" t="n"/>
      <c r="AV441" s="55" t="n"/>
      <c r="AW441" s="55" t="n"/>
      <c r="AX441" s="55" t="n"/>
      <c r="AY441" s="55" t="n"/>
      <c r="AZ441" s="55" t="n"/>
      <c r="BA441" s="55" t="n"/>
      <c r="BB441" s="55" t="n"/>
      <c r="BC441" s="55" t="n"/>
    </row>
    <row r="442">
      <c r="A442" s="55" t="n"/>
      <c r="B442" s="483" t="n"/>
      <c r="C442" s="55" t="n"/>
      <c r="D442" s="55" t="n"/>
      <c r="E442" s="55" t="n"/>
      <c r="F442" s="55" t="n"/>
      <c r="G442" s="69" t="n"/>
      <c r="H442" s="69" t="n"/>
      <c r="I442" s="55" t="n"/>
      <c r="J442" s="55" t="n"/>
      <c r="K442" s="55" t="n"/>
      <c r="L442" s="55">
        <f>J442-K442</f>
        <v/>
      </c>
      <c r="M442" s="55" t="n"/>
      <c r="N442" s="55">
        <f>P442+Q442+R442+S442</f>
        <v/>
      </c>
      <c r="O442" s="57">
        <f>Q442+V442+Y442+AB442+AE442+AH442+AK442+AN442+AQ442+AT442+AW442+AZ442+BC442</f>
        <v/>
      </c>
      <c r="P442" s="58" t="n"/>
      <c r="Q442" s="59">
        <f>L442-S442-R442-P442</f>
        <v/>
      </c>
      <c r="R442" s="60" t="n"/>
      <c r="S442" s="61" t="n"/>
      <c r="T442" s="55" t="n"/>
      <c r="U442" s="55" t="n"/>
      <c r="V442" s="55" t="n"/>
      <c r="W442" s="55" t="n"/>
      <c r="X442" s="55" t="n"/>
      <c r="Y442" s="55" t="n"/>
      <c r="Z442" s="55" t="n"/>
      <c r="AA442" s="55" t="n"/>
      <c r="AB442" s="55" t="n"/>
      <c r="AC442" s="55" t="n"/>
      <c r="AD442" s="55" t="n"/>
      <c r="AE442" s="55" t="n"/>
      <c r="AF442" s="55" t="n"/>
      <c r="AG442" s="55" t="n"/>
      <c r="AH442" s="55" t="n"/>
      <c r="AI442" s="55" t="n"/>
      <c r="AJ442" s="55" t="n"/>
      <c r="AK442" s="55" t="n"/>
      <c r="AL442" s="55" t="n"/>
      <c r="AM442" s="55" t="n"/>
      <c r="AN442" s="55" t="n"/>
      <c r="AO442" s="55" t="n"/>
      <c r="AP442" s="55" t="n"/>
      <c r="AQ442" s="55" t="n"/>
      <c r="AR442" s="55" t="n"/>
      <c r="AS442" s="55" t="n"/>
      <c r="AT442" s="55" t="n"/>
      <c r="AU442" s="55" t="n"/>
      <c r="AV442" s="55" t="n"/>
      <c r="AW442" s="55" t="n"/>
      <c r="AX442" s="55" t="n"/>
      <c r="AY442" s="55" t="n"/>
      <c r="AZ442" s="55" t="n"/>
      <c r="BA442" s="55" t="n"/>
      <c r="BB442" s="55" t="n"/>
      <c r="BC442" s="55" t="n"/>
    </row>
    <row r="443">
      <c r="A443" s="55" t="n"/>
      <c r="B443" s="483" t="n"/>
      <c r="C443" s="55" t="n"/>
      <c r="D443" s="55" t="n"/>
      <c r="E443" s="55" t="n"/>
      <c r="F443" s="55" t="n"/>
      <c r="G443" s="69" t="n"/>
      <c r="H443" s="69" t="n"/>
      <c r="I443" s="55" t="n"/>
      <c r="J443" s="55" t="n"/>
      <c r="K443" s="55" t="n"/>
      <c r="L443" s="55">
        <f>J443-K443</f>
        <v/>
      </c>
      <c r="M443" s="55" t="n"/>
      <c r="N443" s="55">
        <f>P443+Q443+R443+S443</f>
        <v/>
      </c>
      <c r="O443" s="57">
        <f>Q443+V443+Y443+AB443+AE443+AH443+AK443+AN443+AQ443+AT443+AW443+AZ443+BC443</f>
        <v/>
      </c>
      <c r="P443" s="58" t="n"/>
      <c r="Q443" s="59">
        <f>L443-S443-R443-P443</f>
        <v/>
      </c>
      <c r="R443" s="60" t="n"/>
      <c r="S443" s="61" t="n"/>
      <c r="T443" s="55" t="n"/>
      <c r="U443" s="55" t="n"/>
      <c r="V443" s="55" t="n"/>
      <c r="W443" s="55" t="n"/>
      <c r="X443" s="55" t="n"/>
      <c r="Y443" s="55" t="n"/>
      <c r="Z443" s="55" t="n"/>
      <c r="AA443" s="55" t="n"/>
      <c r="AB443" s="55" t="n"/>
      <c r="AC443" s="55" t="n"/>
      <c r="AD443" s="55" t="n"/>
      <c r="AE443" s="55" t="n"/>
      <c r="AF443" s="55" t="n"/>
      <c r="AG443" s="55" t="n"/>
      <c r="AH443" s="55" t="n"/>
      <c r="AI443" s="55" t="n"/>
      <c r="AJ443" s="55" t="n"/>
      <c r="AK443" s="55" t="n"/>
      <c r="AL443" s="55" t="n"/>
      <c r="AM443" s="55" t="n"/>
      <c r="AN443" s="55" t="n"/>
      <c r="AO443" s="55" t="n"/>
      <c r="AP443" s="55" t="n"/>
      <c r="AQ443" s="55" t="n"/>
      <c r="AR443" s="55" t="n"/>
      <c r="AS443" s="55" t="n"/>
      <c r="AT443" s="55" t="n"/>
      <c r="AU443" s="55" t="n"/>
      <c r="AV443" s="55" t="n"/>
      <c r="AW443" s="55" t="n"/>
      <c r="AX443" s="55" t="n"/>
      <c r="AY443" s="55" t="n"/>
      <c r="AZ443" s="55" t="n"/>
      <c r="BA443" s="55" t="n"/>
      <c r="BB443" s="55" t="n"/>
      <c r="BC443" s="55" t="n"/>
    </row>
    <row r="444">
      <c r="A444" s="55" t="n"/>
      <c r="B444" s="483" t="n"/>
      <c r="C444" s="55" t="n"/>
      <c r="D444" s="55" t="n"/>
      <c r="E444" s="55" t="n"/>
      <c r="F444" s="55" t="n"/>
      <c r="G444" s="69" t="n"/>
      <c r="H444" s="69" t="n"/>
      <c r="I444" s="55" t="n"/>
      <c r="J444" s="55" t="n"/>
      <c r="K444" s="55" t="n"/>
      <c r="L444" s="55">
        <f>J444-K444</f>
        <v/>
      </c>
      <c r="M444" s="55" t="n"/>
      <c r="N444" s="55">
        <f>P444+Q444+R444+S444</f>
        <v/>
      </c>
      <c r="O444" s="57">
        <f>Q444+V444+Y444+AB444+AE444+AH444+AK444+AN444+AQ444+AT444+AW444+AZ444+BC444</f>
        <v/>
      </c>
      <c r="P444" s="58" t="n"/>
      <c r="Q444" s="59">
        <f>L444-S444-R444-P444</f>
        <v/>
      </c>
      <c r="R444" s="60" t="n"/>
      <c r="S444" s="61" t="n"/>
      <c r="T444" s="55" t="n"/>
      <c r="U444" s="55" t="n"/>
      <c r="V444" s="55" t="n"/>
      <c r="W444" s="55" t="n"/>
      <c r="X444" s="55" t="n"/>
      <c r="Y444" s="55" t="n"/>
      <c r="Z444" s="55" t="n"/>
      <c r="AA444" s="55" t="n"/>
      <c r="AB444" s="55" t="n"/>
      <c r="AC444" s="55" t="n"/>
      <c r="AD444" s="55" t="n"/>
      <c r="AE444" s="55" t="n"/>
      <c r="AF444" s="55" t="n"/>
      <c r="AG444" s="55" t="n"/>
      <c r="AH444" s="55" t="n"/>
      <c r="AI444" s="55" t="n"/>
      <c r="AJ444" s="55" t="n"/>
      <c r="AK444" s="55" t="n"/>
      <c r="AL444" s="55" t="n"/>
      <c r="AM444" s="55" t="n"/>
      <c r="AN444" s="55" t="n"/>
      <c r="AO444" s="55" t="n"/>
      <c r="AP444" s="55" t="n"/>
      <c r="AQ444" s="55" t="n"/>
      <c r="AR444" s="55" t="n"/>
      <c r="AS444" s="55" t="n"/>
      <c r="AT444" s="55" t="n"/>
      <c r="AU444" s="55" t="n"/>
      <c r="AV444" s="55" t="n"/>
      <c r="AW444" s="55" t="n"/>
      <c r="AX444" s="55" t="n"/>
      <c r="AY444" s="55" t="n"/>
      <c r="AZ444" s="55" t="n"/>
      <c r="BA444" s="55" t="n"/>
      <c r="BB444" s="55" t="n"/>
      <c r="BC444" s="55" t="n"/>
    </row>
    <row r="445">
      <c r="A445" s="55" t="n"/>
      <c r="B445" s="483" t="n"/>
      <c r="C445" s="55" t="n"/>
      <c r="D445" s="55" t="n"/>
      <c r="E445" s="55" t="n"/>
      <c r="F445" s="55" t="n"/>
      <c r="G445" s="69" t="n"/>
      <c r="H445" s="69" t="n"/>
      <c r="I445" s="55" t="n"/>
      <c r="J445" s="55" t="n"/>
      <c r="K445" s="55" t="n"/>
      <c r="L445" s="55">
        <f>J445-K445</f>
        <v/>
      </c>
      <c r="M445" s="55" t="n"/>
      <c r="N445" s="55">
        <f>P445+Q445+R445+S445</f>
        <v/>
      </c>
      <c r="O445" s="57">
        <f>Q445+V445+Y445+AB445+AE445+AH445+AK445+AN445+AQ445+AT445+AW445+AZ445+BC445</f>
        <v/>
      </c>
      <c r="P445" s="58" t="n"/>
      <c r="Q445" s="59">
        <f>L445-S445-R445-P445</f>
        <v/>
      </c>
      <c r="R445" s="60" t="n"/>
      <c r="S445" s="61" t="n"/>
      <c r="T445" s="55" t="n"/>
      <c r="U445" s="55" t="n"/>
      <c r="V445" s="55" t="n"/>
      <c r="W445" s="55" t="n"/>
      <c r="X445" s="55" t="n"/>
      <c r="Y445" s="55" t="n"/>
      <c r="Z445" s="55" t="n"/>
      <c r="AA445" s="55" t="n"/>
      <c r="AB445" s="55" t="n"/>
      <c r="AC445" s="55" t="n"/>
      <c r="AD445" s="55" t="n"/>
      <c r="AE445" s="55" t="n"/>
      <c r="AF445" s="55" t="n"/>
      <c r="AG445" s="55" t="n"/>
      <c r="AH445" s="55" t="n"/>
      <c r="AI445" s="55" t="n"/>
      <c r="AJ445" s="55" t="n"/>
      <c r="AK445" s="55" t="n"/>
      <c r="AL445" s="55" t="n"/>
      <c r="AM445" s="55" t="n"/>
      <c r="AN445" s="55" t="n"/>
      <c r="AO445" s="55" t="n"/>
      <c r="AP445" s="55" t="n"/>
      <c r="AQ445" s="55" t="n"/>
      <c r="AR445" s="55" t="n"/>
      <c r="AS445" s="55" t="n"/>
      <c r="AT445" s="55" t="n"/>
      <c r="AU445" s="55" t="n"/>
      <c r="AV445" s="55" t="n"/>
      <c r="AW445" s="55" t="n"/>
      <c r="AX445" s="55" t="n"/>
      <c r="AY445" s="55" t="n"/>
      <c r="AZ445" s="55" t="n"/>
      <c r="BA445" s="55" t="n"/>
      <c r="BB445" s="55" t="n"/>
      <c r="BC445" s="55" t="n"/>
    </row>
    <row r="446">
      <c r="A446" s="55" t="n"/>
      <c r="B446" s="483" t="n"/>
      <c r="C446" s="55" t="n"/>
      <c r="D446" s="55" t="n"/>
      <c r="E446" s="55" t="n"/>
      <c r="F446" s="55" t="n"/>
      <c r="G446" s="69" t="n"/>
      <c r="H446" s="69" t="n"/>
      <c r="I446" s="55" t="n"/>
      <c r="J446" s="55" t="n"/>
      <c r="K446" s="55" t="n"/>
      <c r="L446" s="55">
        <f>J446-K446</f>
        <v/>
      </c>
      <c r="M446" s="55" t="n"/>
      <c r="N446" s="55">
        <f>P446+Q446+R446+S446</f>
        <v/>
      </c>
      <c r="O446" s="57">
        <f>Q446+V446+Y446+AB446+AE446+AH446+AK446+AN446+AQ446+AT446+AW446+AZ446+BC446</f>
        <v/>
      </c>
      <c r="P446" s="58" t="n"/>
      <c r="Q446" s="59">
        <f>L446-S446-R446-P446</f>
        <v/>
      </c>
      <c r="R446" s="60" t="n"/>
      <c r="S446" s="61" t="n"/>
      <c r="T446" s="55" t="n"/>
      <c r="U446" s="55" t="n"/>
      <c r="V446" s="55" t="n"/>
      <c r="W446" s="55" t="n"/>
      <c r="X446" s="55" t="n"/>
      <c r="Y446" s="55" t="n"/>
      <c r="Z446" s="55" t="n"/>
      <c r="AA446" s="55" t="n"/>
      <c r="AB446" s="55" t="n"/>
      <c r="AC446" s="55" t="n"/>
      <c r="AD446" s="55" t="n"/>
      <c r="AE446" s="55" t="n"/>
      <c r="AF446" s="55" t="n"/>
      <c r="AG446" s="55" t="n"/>
      <c r="AH446" s="55" t="n"/>
      <c r="AI446" s="55" t="n"/>
      <c r="AJ446" s="55" t="n"/>
      <c r="AK446" s="55" t="n"/>
      <c r="AL446" s="55" t="n"/>
      <c r="AM446" s="55" t="n"/>
      <c r="AN446" s="55" t="n"/>
      <c r="AO446" s="55" t="n"/>
      <c r="AP446" s="55" t="n"/>
      <c r="AQ446" s="55" t="n"/>
      <c r="AR446" s="55" t="n"/>
      <c r="AS446" s="55" t="n"/>
      <c r="AT446" s="55" t="n"/>
      <c r="AU446" s="55" t="n"/>
      <c r="AV446" s="55" t="n"/>
      <c r="AW446" s="55" t="n"/>
      <c r="AX446" s="55" t="n"/>
      <c r="AY446" s="55" t="n"/>
      <c r="AZ446" s="55" t="n"/>
      <c r="BA446" s="55" t="n"/>
      <c r="BB446" s="55" t="n"/>
      <c r="BC446" s="55" t="n"/>
    </row>
    <row r="447">
      <c r="A447" s="55" t="n"/>
      <c r="B447" s="483" t="n"/>
      <c r="C447" s="55" t="n"/>
      <c r="D447" s="55" t="n"/>
      <c r="E447" s="55" t="n"/>
      <c r="F447" s="55" t="n"/>
      <c r="G447" s="69" t="n"/>
      <c r="H447" s="69" t="n"/>
      <c r="I447" s="55" t="n"/>
      <c r="J447" s="55" t="n"/>
      <c r="K447" s="55" t="n"/>
      <c r="L447" s="55">
        <f>J447-K447</f>
        <v/>
      </c>
      <c r="M447" s="55" t="n"/>
      <c r="N447" s="55">
        <f>P447+Q447+R447+S447</f>
        <v/>
      </c>
      <c r="O447" s="57">
        <f>Q447+V447+Y447+AB447+AE447+AH447+AK447+AN447+AQ447+AT447+AW447+AZ447+BC447</f>
        <v/>
      </c>
      <c r="P447" s="58" t="n"/>
      <c r="Q447" s="59">
        <f>L447-S447-R447-P447</f>
        <v/>
      </c>
      <c r="R447" s="60" t="n"/>
      <c r="S447" s="61" t="n"/>
      <c r="T447" s="55" t="n"/>
      <c r="U447" s="55" t="n"/>
      <c r="V447" s="55" t="n"/>
      <c r="W447" s="55" t="n"/>
      <c r="X447" s="55" t="n"/>
      <c r="Y447" s="55" t="n"/>
      <c r="Z447" s="55" t="n"/>
      <c r="AA447" s="55" t="n"/>
      <c r="AB447" s="55" t="n"/>
      <c r="AC447" s="55" t="n"/>
      <c r="AD447" s="55" t="n"/>
      <c r="AE447" s="55" t="n"/>
      <c r="AF447" s="55" t="n"/>
      <c r="AG447" s="55" t="n"/>
      <c r="AH447" s="55" t="n"/>
      <c r="AI447" s="55" t="n"/>
      <c r="AJ447" s="55" t="n"/>
      <c r="AK447" s="55" t="n"/>
      <c r="AL447" s="55" t="n"/>
      <c r="AM447" s="55" t="n"/>
      <c r="AN447" s="55" t="n"/>
      <c r="AO447" s="55" t="n"/>
      <c r="AP447" s="55" t="n"/>
      <c r="AQ447" s="55" t="n"/>
      <c r="AR447" s="55" t="n"/>
      <c r="AS447" s="55" t="n"/>
      <c r="AT447" s="55" t="n"/>
      <c r="AU447" s="55" t="n"/>
      <c r="AV447" s="55" t="n"/>
      <c r="AW447" s="55" t="n"/>
      <c r="AX447" s="55" t="n"/>
      <c r="AY447" s="55" t="n"/>
      <c r="AZ447" s="55" t="n"/>
      <c r="BA447" s="55" t="n"/>
      <c r="BB447" s="55" t="n"/>
      <c r="BC447" s="55" t="n"/>
    </row>
    <row r="448">
      <c r="A448" s="55" t="n"/>
      <c r="B448" s="483" t="n"/>
      <c r="C448" s="55" t="n"/>
      <c r="D448" s="55" t="n"/>
      <c r="E448" s="55" t="n"/>
      <c r="F448" s="55" t="n"/>
      <c r="G448" s="69" t="n"/>
      <c r="H448" s="69" t="n"/>
      <c r="I448" s="55" t="n"/>
      <c r="J448" s="55" t="n"/>
      <c r="K448" s="55" t="n"/>
      <c r="L448" s="55">
        <f>J448-K448</f>
        <v/>
      </c>
      <c r="M448" s="55" t="n"/>
      <c r="N448" s="55">
        <f>P448+Q448+R448+S448</f>
        <v/>
      </c>
      <c r="O448" s="57">
        <f>Q448+V448+Y448+AB448+AE448+AH448+AK448+AN448+AQ448+AT448+AW448+AZ448+BC448</f>
        <v/>
      </c>
      <c r="P448" s="58" t="n"/>
      <c r="Q448" s="59">
        <f>L448-S448-R448-P448</f>
        <v/>
      </c>
      <c r="R448" s="60" t="n"/>
      <c r="S448" s="61" t="n"/>
      <c r="T448" s="55" t="n"/>
      <c r="U448" s="55" t="n"/>
      <c r="V448" s="55" t="n"/>
      <c r="W448" s="55" t="n"/>
      <c r="X448" s="55" t="n"/>
      <c r="Y448" s="55" t="n"/>
      <c r="Z448" s="55" t="n"/>
      <c r="AA448" s="55" t="n"/>
      <c r="AB448" s="55" t="n"/>
      <c r="AC448" s="55" t="n"/>
      <c r="AD448" s="55" t="n"/>
      <c r="AE448" s="55" t="n"/>
      <c r="AF448" s="55" t="n"/>
      <c r="AG448" s="55" t="n"/>
      <c r="AH448" s="55" t="n"/>
      <c r="AI448" s="55" t="n"/>
      <c r="AJ448" s="55" t="n"/>
      <c r="AK448" s="55" t="n"/>
      <c r="AL448" s="55" t="n"/>
      <c r="AM448" s="55" t="n"/>
      <c r="AN448" s="55" t="n"/>
      <c r="AO448" s="55" t="n"/>
      <c r="AP448" s="55" t="n"/>
      <c r="AQ448" s="55" t="n"/>
      <c r="AR448" s="55" t="n"/>
      <c r="AS448" s="55" t="n"/>
      <c r="AT448" s="55" t="n"/>
      <c r="AU448" s="55" t="n"/>
      <c r="AV448" s="55" t="n"/>
      <c r="AW448" s="55" t="n"/>
      <c r="AX448" s="55" t="n"/>
      <c r="AY448" s="55" t="n"/>
      <c r="AZ448" s="55" t="n"/>
      <c r="BA448" s="55" t="n"/>
      <c r="BB448" s="55" t="n"/>
      <c r="BC448" s="55" t="n"/>
    </row>
    <row r="449">
      <c r="A449" s="55" t="n"/>
      <c r="B449" s="483" t="n"/>
      <c r="C449" s="55" t="n"/>
      <c r="D449" s="55" t="n"/>
      <c r="E449" s="55" t="n"/>
      <c r="F449" s="55" t="n"/>
      <c r="G449" s="69" t="n"/>
      <c r="H449" s="69" t="n"/>
      <c r="I449" s="55" t="n"/>
      <c r="J449" s="55" t="n"/>
      <c r="K449" s="55" t="n"/>
      <c r="L449" s="55">
        <f>J449-K449</f>
        <v/>
      </c>
      <c r="M449" s="55" t="n"/>
      <c r="N449" s="55">
        <f>P449+Q449+R449+S449</f>
        <v/>
      </c>
      <c r="O449" s="57">
        <f>Q449+V449+Y449+AB449+AE449+AH449+AK449+AN449+AQ449+AT449+AW449+AZ449+BC449</f>
        <v/>
      </c>
      <c r="P449" s="58" t="n"/>
      <c r="Q449" s="59">
        <f>L449-S449-R449-P449</f>
        <v/>
      </c>
      <c r="R449" s="60" t="n"/>
      <c r="S449" s="61" t="n"/>
      <c r="T449" s="55" t="n"/>
      <c r="U449" s="55" t="n"/>
      <c r="V449" s="55" t="n"/>
      <c r="W449" s="55" t="n"/>
      <c r="X449" s="55" t="n"/>
      <c r="Y449" s="55" t="n"/>
      <c r="Z449" s="55" t="n"/>
      <c r="AA449" s="55" t="n"/>
      <c r="AB449" s="55" t="n"/>
      <c r="AC449" s="55" t="n"/>
      <c r="AD449" s="55" t="n"/>
      <c r="AE449" s="55" t="n"/>
      <c r="AF449" s="55" t="n"/>
      <c r="AG449" s="55" t="n"/>
      <c r="AH449" s="55" t="n"/>
      <c r="AI449" s="55" t="n"/>
      <c r="AJ449" s="55" t="n"/>
      <c r="AK449" s="55" t="n"/>
      <c r="AL449" s="55" t="n"/>
      <c r="AM449" s="55" t="n"/>
      <c r="AN449" s="55" t="n"/>
      <c r="AO449" s="55" t="n"/>
      <c r="AP449" s="55" t="n"/>
      <c r="AQ449" s="55" t="n"/>
      <c r="AR449" s="55" t="n"/>
      <c r="AS449" s="55" t="n"/>
      <c r="AT449" s="55" t="n"/>
      <c r="AU449" s="55" t="n"/>
      <c r="AV449" s="55" t="n"/>
      <c r="AW449" s="55" t="n"/>
      <c r="AX449" s="55" t="n"/>
      <c r="AY449" s="55" t="n"/>
      <c r="AZ449" s="55" t="n"/>
      <c r="BA449" s="55" t="n"/>
      <c r="BB449" s="55" t="n"/>
      <c r="BC449" s="55" t="n"/>
    </row>
    <row r="450">
      <c r="A450" s="55" t="n"/>
      <c r="B450" s="483" t="n"/>
      <c r="C450" s="55" t="n"/>
      <c r="D450" s="55" t="n"/>
      <c r="E450" s="55" t="n"/>
      <c r="F450" s="55" t="n"/>
      <c r="G450" s="69" t="n"/>
      <c r="H450" s="69" t="n"/>
      <c r="I450" s="55" t="n"/>
      <c r="J450" s="55" t="n"/>
      <c r="K450" s="55" t="n"/>
      <c r="L450" s="55">
        <f>J450-K450</f>
        <v/>
      </c>
      <c r="M450" s="55" t="n"/>
      <c r="N450" s="55">
        <f>P450+Q450+R450+S450</f>
        <v/>
      </c>
      <c r="O450" s="57">
        <f>Q450+V450+Y450+AB450+AE450+AH450+AK450+AN450+AQ450+AT450+AW450+AZ450+BC450</f>
        <v/>
      </c>
      <c r="P450" s="58" t="n"/>
      <c r="Q450" s="59">
        <f>L450-S450-R450-P450</f>
        <v/>
      </c>
      <c r="R450" s="60" t="n"/>
      <c r="S450" s="61" t="n"/>
      <c r="T450" s="55" t="n"/>
      <c r="U450" s="55" t="n"/>
      <c r="V450" s="55" t="n"/>
      <c r="W450" s="55" t="n"/>
      <c r="X450" s="55" t="n"/>
      <c r="Y450" s="55" t="n"/>
      <c r="Z450" s="55" t="n"/>
      <c r="AA450" s="55" t="n"/>
      <c r="AB450" s="55" t="n"/>
      <c r="AC450" s="55" t="n"/>
      <c r="AD450" s="55" t="n"/>
      <c r="AE450" s="55" t="n"/>
      <c r="AF450" s="55" t="n"/>
      <c r="AG450" s="55" t="n"/>
      <c r="AH450" s="55" t="n"/>
      <c r="AI450" s="55" t="n"/>
      <c r="AJ450" s="55" t="n"/>
      <c r="AK450" s="55" t="n"/>
      <c r="AL450" s="55" t="n"/>
      <c r="AM450" s="55" t="n"/>
      <c r="AN450" s="55" t="n"/>
      <c r="AO450" s="55" t="n"/>
      <c r="AP450" s="55" t="n"/>
      <c r="AQ450" s="55" t="n"/>
      <c r="AR450" s="55" t="n"/>
      <c r="AS450" s="55" t="n"/>
      <c r="AT450" s="55" t="n"/>
      <c r="AU450" s="55" t="n"/>
      <c r="AV450" s="55" t="n"/>
      <c r="AW450" s="55" t="n"/>
      <c r="AX450" s="55" t="n"/>
      <c r="AY450" s="55" t="n"/>
      <c r="AZ450" s="55" t="n"/>
      <c r="BA450" s="55" t="n"/>
      <c r="BB450" s="55" t="n"/>
      <c r="BC450" s="55" t="n"/>
    </row>
    <row r="451">
      <c r="A451" s="55" t="n"/>
      <c r="B451" s="483" t="n"/>
      <c r="C451" s="55" t="n"/>
      <c r="D451" s="55" t="n"/>
      <c r="E451" s="55" t="n"/>
      <c r="F451" s="55" t="n"/>
      <c r="G451" s="69" t="n"/>
      <c r="H451" s="69" t="n"/>
      <c r="I451" s="55" t="n"/>
      <c r="J451" s="55" t="n"/>
      <c r="K451" s="55" t="n"/>
      <c r="L451" s="55">
        <f>J451-K451</f>
        <v/>
      </c>
      <c r="M451" s="55" t="n"/>
      <c r="N451" s="55">
        <f>P451+Q451+R451+S451</f>
        <v/>
      </c>
      <c r="O451" s="57">
        <f>Q451+V451+Y451+AB451+AE451+AH451+AK451+AN451+AQ451+AT451+AW451+AZ451+BC451</f>
        <v/>
      </c>
      <c r="P451" s="58" t="n"/>
      <c r="Q451" s="59">
        <f>L451-S451-R451-P451</f>
        <v/>
      </c>
      <c r="R451" s="60" t="n"/>
      <c r="S451" s="61" t="n"/>
      <c r="T451" s="55" t="n"/>
      <c r="U451" s="55" t="n"/>
      <c r="V451" s="55" t="n"/>
      <c r="W451" s="55" t="n"/>
      <c r="X451" s="55" t="n"/>
      <c r="Y451" s="55" t="n"/>
      <c r="Z451" s="55" t="n"/>
      <c r="AA451" s="55" t="n"/>
      <c r="AB451" s="55" t="n"/>
      <c r="AC451" s="55" t="n"/>
      <c r="AD451" s="55" t="n"/>
      <c r="AE451" s="55" t="n"/>
      <c r="AF451" s="55" t="n"/>
      <c r="AG451" s="55" t="n"/>
      <c r="AH451" s="55" t="n"/>
      <c r="AI451" s="55" t="n"/>
      <c r="AJ451" s="55" t="n"/>
      <c r="AK451" s="55" t="n"/>
      <c r="AL451" s="55" t="n"/>
      <c r="AM451" s="55" t="n"/>
      <c r="AN451" s="55" t="n"/>
      <c r="AO451" s="55" t="n"/>
      <c r="AP451" s="55" t="n"/>
      <c r="AQ451" s="55" t="n"/>
      <c r="AR451" s="55" t="n"/>
      <c r="AS451" s="55" t="n"/>
      <c r="AT451" s="55" t="n"/>
      <c r="AU451" s="55" t="n"/>
      <c r="AV451" s="55" t="n"/>
      <c r="AW451" s="55" t="n"/>
      <c r="AX451" s="55" t="n"/>
      <c r="AY451" s="55" t="n"/>
      <c r="AZ451" s="55" t="n"/>
      <c r="BA451" s="55" t="n"/>
      <c r="BB451" s="55" t="n"/>
      <c r="BC451" s="55" t="n"/>
    </row>
    <row r="452">
      <c r="A452" s="55" t="n"/>
      <c r="B452" s="483" t="n"/>
      <c r="C452" s="55" t="n"/>
      <c r="D452" s="55" t="n"/>
      <c r="E452" s="55" t="n"/>
      <c r="F452" s="55" t="n"/>
      <c r="G452" s="69" t="n"/>
      <c r="H452" s="69" t="n"/>
      <c r="I452" s="55" t="n"/>
      <c r="J452" s="55" t="n"/>
      <c r="K452" s="55" t="n"/>
      <c r="L452" s="55">
        <f>J452-K452</f>
        <v/>
      </c>
      <c r="M452" s="55" t="n"/>
      <c r="N452" s="55">
        <f>P452+Q452+R452+S452</f>
        <v/>
      </c>
      <c r="O452" s="57">
        <f>Q452+V452+Y452+AB452+AE452+AH452+AK452+AN452+AQ452+AT452+AW452+AZ452+BC452</f>
        <v/>
      </c>
      <c r="P452" s="58" t="n"/>
      <c r="Q452" s="59">
        <f>L452-S452-R452-P452</f>
        <v/>
      </c>
      <c r="R452" s="60" t="n"/>
      <c r="S452" s="61" t="n"/>
      <c r="T452" s="55" t="n"/>
      <c r="U452" s="55" t="n"/>
      <c r="V452" s="55" t="n"/>
      <c r="W452" s="55" t="n"/>
      <c r="X452" s="55" t="n"/>
      <c r="Y452" s="55" t="n"/>
      <c r="Z452" s="55" t="n"/>
      <c r="AA452" s="55" t="n"/>
      <c r="AB452" s="55" t="n"/>
      <c r="AC452" s="55" t="n"/>
      <c r="AD452" s="55" t="n"/>
      <c r="AE452" s="55" t="n"/>
      <c r="AF452" s="55" t="n"/>
      <c r="AG452" s="55" t="n"/>
      <c r="AH452" s="55" t="n"/>
      <c r="AI452" s="55" t="n"/>
      <c r="AJ452" s="55" t="n"/>
      <c r="AK452" s="55" t="n"/>
      <c r="AL452" s="55" t="n"/>
      <c r="AM452" s="55" t="n"/>
      <c r="AN452" s="55" t="n"/>
      <c r="AO452" s="55" t="n"/>
      <c r="AP452" s="55" t="n"/>
      <c r="AQ452" s="55" t="n"/>
      <c r="AR452" s="55" t="n"/>
      <c r="AS452" s="55" t="n"/>
      <c r="AT452" s="55" t="n"/>
      <c r="AU452" s="55" t="n"/>
      <c r="AV452" s="55" t="n"/>
      <c r="AW452" s="55" t="n"/>
      <c r="AX452" s="55" t="n"/>
      <c r="AY452" s="55" t="n"/>
      <c r="AZ452" s="55" t="n"/>
      <c r="BA452" s="55" t="n"/>
      <c r="BB452" s="55" t="n"/>
      <c r="BC452" s="55" t="n"/>
    </row>
    <row r="453">
      <c r="A453" s="55" t="n"/>
      <c r="B453" s="483" t="n"/>
      <c r="C453" s="55" t="n"/>
      <c r="D453" s="55" t="n"/>
      <c r="E453" s="55" t="n"/>
      <c r="F453" s="55" t="n"/>
      <c r="G453" s="69" t="n"/>
      <c r="H453" s="69" t="n"/>
      <c r="I453" s="55" t="n"/>
      <c r="J453" s="55" t="n"/>
      <c r="K453" s="55" t="n"/>
      <c r="L453" s="55">
        <f>J453-K453</f>
        <v/>
      </c>
      <c r="M453" s="55" t="n"/>
      <c r="N453" s="55">
        <f>P453+Q453+R453+S453</f>
        <v/>
      </c>
      <c r="O453" s="57">
        <f>Q453+V453+Y453+AB453+AE453+AH453+AK453+AN453+AQ453+AT453+AW453+AZ453+BC453</f>
        <v/>
      </c>
      <c r="P453" s="58" t="n"/>
      <c r="Q453" s="59">
        <f>L453-S453-R453-P453</f>
        <v/>
      </c>
      <c r="R453" s="60" t="n"/>
      <c r="S453" s="61" t="n"/>
      <c r="T453" s="55" t="n"/>
      <c r="U453" s="55" t="n"/>
      <c r="V453" s="55" t="n"/>
      <c r="W453" s="55" t="n"/>
      <c r="X453" s="55" t="n"/>
      <c r="Y453" s="55" t="n"/>
      <c r="Z453" s="55" t="n"/>
      <c r="AA453" s="55" t="n"/>
      <c r="AB453" s="55" t="n"/>
      <c r="AC453" s="55" t="n"/>
      <c r="AD453" s="55" t="n"/>
      <c r="AE453" s="55" t="n"/>
      <c r="AF453" s="55" t="n"/>
      <c r="AG453" s="55" t="n"/>
      <c r="AH453" s="55" t="n"/>
      <c r="AI453" s="55" t="n"/>
      <c r="AJ453" s="55" t="n"/>
      <c r="AK453" s="55" t="n"/>
      <c r="AL453" s="55" t="n"/>
      <c r="AM453" s="55" t="n"/>
      <c r="AN453" s="55" t="n"/>
      <c r="AO453" s="55" t="n"/>
      <c r="AP453" s="55" t="n"/>
      <c r="AQ453" s="55" t="n"/>
      <c r="AR453" s="55" t="n"/>
      <c r="AS453" s="55" t="n"/>
      <c r="AT453" s="55" t="n"/>
      <c r="AU453" s="55" t="n"/>
      <c r="AV453" s="55" t="n"/>
      <c r="AW453" s="55" t="n"/>
      <c r="AX453" s="55" t="n"/>
      <c r="AY453" s="55" t="n"/>
      <c r="AZ453" s="55" t="n"/>
      <c r="BA453" s="55" t="n"/>
      <c r="BB453" s="55" t="n"/>
      <c r="BC453" s="55" t="n"/>
    </row>
    <row r="454">
      <c r="A454" s="55" t="n"/>
      <c r="B454" s="483" t="n"/>
      <c r="C454" s="55" t="n"/>
      <c r="D454" s="55" t="n"/>
      <c r="E454" s="55" t="n"/>
      <c r="F454" s="55" t="n"/>
      <c r="G454" s="69" t="n"/>
      <c r="H454" s="69" t="n"/>
      <c r="I454" s="55" t="n"/>
      <c r="J454" s="55" t="n"/>
      <c r="K454" s="55" t="n"/>
      <c r="L454" s="55">
        <f>J454-K454</f>
        <v/>
      </c>
      <c r="M454" s="55" t="n"/>
      <c r="N454" s="55">
        <f>P454+Q454+R454+S454</f>
        <v/>
      </c>
      <c r="O454" s="57">
        <f>Q454+V454+Y454+AB454+AE454+AH454+AK454+AN454+AQ454+AT454+AW454+AZ454+BC454</f>
        <v/>
      </c>
      <c r="P454" s="58" t="n"/>
      <c r="Q454" s="59">
        <f>L454-S454-R454-P454</f>
        <v/>
      </c>
      <c r="R454" s="60" t="n"/>
      <c r="S454" s="61" t="n"/>
      <c r="T454" s="55" t="n"/>
      <c r="U454" s="55" t="n"/>
      <c r="V454" s="55" t="n"/>
      <c r="W454" s="55" t="n"/>
      <c r="X454" s="55" t="n"/>
      <c r="Y454" s="55" t="n"/>
      <c r="Z454" s="55" t="n"/>
      <c r="AA454" s="55" t="n"/>
      <c r="AB454" s="55" t="n"/>
      <c r="AC454" s="55" t="n"/>
      <c r="AD454" s="55" t="n"/>
      <c r="AE454" s="55" t="n"/>
      <c r="AF454" s="55" t="n"/>
      <c r="AG454" s="55" t="n"/>
      <c r="AH454" s="55" t="n"/>
      <c r="AI454" s="55" t="n"/>
      <c r="AJ454" s="55" t="n"/>
      <c r="AK454" s="55" t="n"/>
      <c r="AL454" s="55" t="n"/>
      <c r="AM454" s="55" t="n"/>
      <c r="AN454" s="55" t="n"/>
      <c r="AO454" s="55" t="n"/>
      <c r="AP454" s="55" t="n"/>
      <c r="AQ454" s="55" t="n"/>
      <c r="AR454" s="55" t="n"/>
      <c r="AS454" s="55" t="n"/>
      <c r="AT454" s="55" t="n"/>
      <c r="AU454" s="55" t="n"/>
      <c r="AV454" s="55" t="n"/>
      <c r="AW454" s="55" t="n"/>
      <c r="AX454" s="55" t="n"/>
      <c r="AY454" s="55" t="n"/>
      <c r="AZ454" s="55" t="n"/>
      <c r="BA454" s="55" t="n"/>
      <c r="BB454" s="55" t="n"/>
      <c r="BC454" s="55" t="n"/>
    </row>
    <row r="455">
      <c r="A455" s="55" t="n"/>
      <c r="B455" s="483" t="n"/>
      <c r="C455" s="55" t="n"/>
      <c r="D455" s="55" t="n"/>
      <c r="E455" s="55" t="n"/>
      <c r="F455" s="55" t="n"/>
      <c r="G455" s="69" t="n"/>
      <c r="H455" s="69" t="n"/>
      <c r="I455" s="55" t="n"/>
      <c r="J455" s="55" t="n"/>
      <c r="K455" s="55" t="n"/>
      <c r="L455" s="55">
        <f>J455-K455</f>
        <v/>
      </c>
      <c r="M455" s="55" t="n"/>
      <c r="N455" s="55">
        <f>P455+Q455+R455+S455</f>
        <v/>
      </c>
      <c r="O455" s="57">
        <f>Q455+V455+Y455+AB455+AE455+AH455+AK455+AN455+AQ455+AT455+AW455+AZ455+BC455</f>
        <v/>
      </c>
      <c r="P455" s="58" t="n"/>
      <c r="Q455" s="59">
        <f>L455-S455-R455-P455</f>
        <v/>
      </c>
      <c r="R455" s="60" t="n"/>
      <c r="S455" s="61" t="n"/>
      <c r="T455" s="55" t="n"/>
      <c r="U455" s="55" t="n"/>
      <c r="V455" s="55" t="n"/>
      <c r="W455" s="55" t="n"/>
      <c r="X455" s="55" t="n"/>
      <c r="Y455" s="55" t="n"/>
      <c r="Z455" s="55" t="n"/>
      <c r="AA455" s="55" t="n"/>
      <c r="AB455" s="55" t="n"/>
      <c r="AC455" s="55" t="n"/>
      <c r="AD455" s="55" t="n"/>
      <c r="AE455" s="55" t="n"/>
      <c r="AF455" s="55" t="n"/>
      <c r="AG455" s="55" t="n"/>
      <c r="AH455" s="55" t="n"/>
      <c r="AI455" s="55" t="n"/>
      <c r="AJ455" s="55" t="n"/>
      <c r="AK455" s="55" t="n"/>
      <c r="AL455" s="55" t="n"/>
      <c r="AM455" s="55" t="n"/>
      <c r="AN455" s="55" t="n"/>
      <c r="AO455" s="55" t="n"/>
      <c r="AP455" s="55" t="n"/>
      <c r="AQ455" s="55" t="n"/>
      <c r="AR455" s="55" t="n"/>
      <c r="AS455" s="55" t="n"/>
      <c r="AT455" s="55" t="n"/>
      <c r="AU455" s="55" t="n"/>
      <c r="AV455" s="55" t="n"/>
      <c r="AW455" s="55" t="n"/>
      <c r="AX455" s="55" t="n"/>
      <c r="AY455" s="55" t="n"/>
      <c r="AZ455" s="55" t="n"/>
      <c r="BA455" s="55" t="n"/>
      <c r="BB455" s="55" t="n"/>
      <c r="BC455" s="55" t="n"/>
    </row>
    <row r="456">
      <c r="A456" s="55" t="n"/>
      <c r="B456" s="483" t="n"/>
      <c r="C456" s="55" t="n"/>
      <c r="D456" s="55" t="n"/>
      <c r="E456" s="55" t="n"/>
      <c r="F456" s="55" t="n"/>
      <c r="G456" s="69" t="n"/>
      <c r="H456" s="69" t="n"/>
      <c r="I456" s="55" t="n"/>
      <c r="J456" s="55" t="n"/>
      <c r="K456" s="55" t="n"/>
      <c r="L456" s="55">
        <f>J456-K456</f>
        <v/>
      </c>
      <c r="M456" s="55" t="n"/>
      <c r="N456" s="55">
        <f>P456+Q456+R456+S456</f>
        <v/>
      </c>
      <c r="O456" s="57">
        <f>Q456+V456+Y456+AB456+AE456+AH456+AK456+AN456+AQ456+AT456+AW456+AZ456+BC456</f>
        <v/>
      </c>
      <c r="P456" s="58" t="n"/>
      <c r="Q456" s="59">
        <f>L456-S456-R456-P456</f>
        <v/>
      </c>
      <c r="R456" s="60" t="n"/>
      <c r="S456" s="61" t="n"/>
      <c r="T456" s="55" t="n"/>
      <c r="U456" s="55" t="n"/>
      <c r="V456" s="55" t="n"/>
      <c r="W456" s="55" t="n"/>
      <c r="X456" s="55" t="n"/>
      <c r="Y456" s="55" t="n"/>
      <c r="Z456" s="55" t="n"/>
      <c r="AA456" s="55" t="n"/>
      <c r="AB456" s="55" t="n"/>
      <c r="AC456" s="55" t="n"/>
      <c r="AD456" s="55" t="n"/>
      <c r="AE456" s="55" t="n"/>
      <c r="AF456" s="55" t="n"/>
      <c r="AG456" s="55" t="n"/>
      <c r="AH456" s="55" t="n"/>
      <c r="AI456" s="55" t="n"/>
      <c r="AJ456" s="55" t="n"/>
      <c r="AK456" s="55" t="n"/>
      <c r="AL456" s="55" t="n"/>
      <c r="AM456" s="55" t="n"/>
      <c r="AN456" s="55" t="n"/>
      <c r="AO456" s="55" t="n"/>
      <c r="AP456" s="55" t="n"/>
      <c r="AQ456" s="55" t="n"/>
      <c r="AR456" s="55" t="n"/>
      <c r="AS456" s="55" t="n"/>
      <c r="AT456" s="55" t="n"/>
      <c r="AU456" s="55" t="n"/>
      <c r="AV456" s="55" t="n"/>
      <c r="AW456" s="55" t="n"/>
      <c r="AX456" s="55" t="n"/>
      <c r="AY456" s="55" t="n"/>
      <c r="AZ456" s="55" t="n"/>
      <c r="BA456" s="55" t="n"/>
      <c r="BB456" s="55" t="n"/>
      <c r="BC456" s="55" t="n"/>
    </row>
    <row r="457">
      <c r="A457" s="55" t="n"/>
      <c r="B457" s="483" t="n"/>
      <c r="C457" s="55" t="n"/>
      <c r="D457" s="55" t="n"/>
      <c r="E457" s="55" t="n"/>
      <c r="F457" s="55" t="n"/>
      <c r="G457" s="69" t="n"/>
      <c r="H457" s="69" t="n"/>
      <c r="I457" s="55" t="n"/>
      <c r="J457" s="55" t="n"/>
      <c r="K457" s="55" t="n"/>
      <c r="L457" s="55">
        <f>J457-K457</f>
        <v/>
      </c>
      <c r="M457" s="55" t="n"/>
      <c r="N457" s="55">
        <f>P457+Q457+R457+S457</f>
        <v/>
      </c>
      <c r="O457" s="57">
        <f>Q457+V457+Y457+AB457+AE457+AH457+AK457+AN457+AQ457+AT457+AW457+AZ457+BC457</f>
        <v/>
      </c>
      <c r="P457" s="58" t="n"/>
      <c r="Q457" s="59">
        <f>L457-S457-R457-P457</f>
        <v/>
      </c>
      <c r="R457" s="60" t="n"/>
      <c r="S457" s="61" t="n"/>
      <c r="T457" s="55" t="n"/>
      <c r="U457" s="55" t="n"/>
      <c r="V457" s="55" t="n"/>
      <c r="W457" s="55" t="n"/>
      <c r="X457" s="55" t="n"/>
      <c r="Y457" s="55" t="n"/>
      <c r="Z457" s="55" t="n"/>
      <c r="AA457" s="55" t="n"/>
      <c r="AB457" s="55" t="n"/>
      <c r="AC457" s="55" t="n"/>
      <c r="AD457" s="55" t="n"/>
      <c r="AE457" s="55" t="n"/>
      <c r="AF457" s="55" t="n"/>
      <c r="AG457" s="55" t="n"/>
      <c r="AH457" s="55" t="n"/>
      <c r="AI457" s="55" t="n"/>
      <c r="AJ457" s="55" t="n"/>
      <c r="AK457" s="55" t="n"/>
      <c r="AL457" s="55" t="n"/>
      <c r="AM457" s="55" t="n"/>
      <c r="AN457" s="55" t="n"/>
      <c r="AO457" s="55" t="n"/>
      <c r="AP457" s="55" t="n"/>
      <c r="AQ457" s="55" t="n"/>
      <c r="AR457" s="55" t="n"/>
      <c r="AS457" s="55" t="n"/>
      <c r="AT457" s="55" t="n"/>
      <c r="AU457" s="55" t="n"/>
      <c r="AV457" s="55" t="n"/>
      <c r="AW457" s="55" t="n"/>
      <c r="AX457" s="55" t="n"/>
      <c r="AY457" s="55" t="n"/>
      <c r="AZ457" s="55" t="n"/>
      <c r="BA457" s="55" t="n"/>
      <c r="BB457" s="55" t="n"/>
      <c r="BC457" s="55" t="n"/>
    </row>
    <row r="458">
      <c r="A458" s="55" t="n"/>
      <c r="B458" s="483" t="n"/>
      <c r="C458" s="55" t="n"/>
      <c r="D458" s="55" t="n"/>
      <c r="E458" s="55" t="n"/>
      <c r="F458" s="55" t="n"/>
      <c r="G458" s="69" t="n"/>
      <c r="H458" s="69" t="n"/>
      <c r="I458" s="55" t="n"/>
      <c r="J458" s="55" t="n"/>
      <c r="K458" s="55" t="n"/>
      <c r="L458" s="55">
        <f>J458-K458</f>
        <v/>
      </c>
      <c r="M458" s="55" t="n"/>
      <c r="N458" s="55">
        <f>P458+Q458+R458+S458</f>
        <v/>
      </c>
      <c r="O458" s="57">
        <f>Q458+V458+Y458+AB458+AE458+AH458+AK458+AN458+AQ458+AT458+AW458+AZ458+BC458</f>
        <v/>
      </c>
      <c r="P458" s="58" t="n"/>
      <c r="Q458" s="59">
        <f>L458-S458-R458-P458</f>
        <v/>
      </c>
      <c r="R458" s="60" t="n"/>
      <c r="S458" s="61" t="n"/>
      <c r="T458" s="55" t="n"/>
      <c r="U458" s="55" t="n"/>
      <c r="V458" s="55" t="n"/>
      <c r="W458" s="55" t="n"/>
      <c r="X458" s="55" t="n"/>
      <c r="Y458" s="55" t="n"/>
      <c r="Z458" s="55" t="n"/>
      <c r="AA458" s="55" t="n"/>
      <c r="AB458" s="55" t="n"/>
      <c r="AC458" s="55" t="n"/>
      <c r="AD458" s="55" t="n"/>
      <c r="AE458" s="55" t="n"/>
      <c r="AF458" s="55" t="n"/>
      <c r="AG458" s="55" t="n"/>
      <c r="AH458" s="55" t="n"/>
      <c r="AI458" s="55" t="n"/>
      <c r="AJ458" s="55" t="n"/>
      <c r="AK458" s="55" t="n"/>
      <c r="AL458" s="55" t="n"/>
      <c r="AM458" s="55" t="n"/>
      <c r="AN458" s="55" t="n"/>
      <c r="AO458" s="55" t="n"/>
      <c r="AP458" s="55" t="n"/>
      <c r="AQ458" s="55" t="n"/>
      <c r="AR458" s="55" t="n"/>
      <c r="AS458" s="55" t="n"/>
      <c r="AT458" s="55" t="n"/>
      <c r="AU458" s="55" t="n"/>
      <c r="AV458" s="55" t="n"/>
      <c r="AW458" s="55" t="n"/>
      <c r="AX458" s="55" t="n"/>
      <c r="AY458" s="55" t="n"/>
      <c r="AZ458" s="55" t="n"/>
      <c r="BA458" s="55" t="n"/>
      <c r="BB458" s="55" t="n"/>
      <c r="BC458" s="55" t="n"/>
    </row>
    <row r="459">
      <c r="A459" s="55" t="n"/>
      <c r="B459" s="483" t="n"/>
      <c r="C459" s="55" t="n"/>
      <c r="D459" s="55" t="n"/>
      <c r="E459" s="55" t="n"/>
      <c r="F459" s="55" t="n"/>
      <c r="G459" s="69" t="n"/>
      <c r="H459" s="69" t="n"/>
      <c r="I459" s="55" t="n"/>
      <c r="J459" s="55" t="n"/>
      <c r="K459" s="55" t="n"/>
      <c r="L459" s="55">
        <f>J459-K459</f>
        <v/>
      </c>
      <c r="M459" s="55" t="n"/>
      <c r="N459" s="55">
        <f>P459+Q459+R459+S459</f>
        <v/>
      </c>
      <c r="O459" s="57">
        <f>Q459+V459+Y459+AB459+AE459+AH459+AK459+AN459+AQ459+AT459+AW459+AZ459+BC459</f>
        <v/>
      </c>
      <c r="P459" s="58" t="n"/>
      <c r="Q459" s="59">
        <f>L459-S459-R459-P459</f>
        <v/>
      </c>
      <c r="R459" s="60" t="n"/>
      <c r="S459" s="61" t="n"/>
      <c r="T459" s="55" t="n"/>
      <c r="U459" s="55" t="n"/>
      <c r="V459" s="55" t="n"/>
      <c r="W459" s="55" t="n"/>
      <c r="X459" s="55" t="n"/>
      <c r="Y459" s="55" t="n"/>
      <c r="Z459" s="55" t="n"/>
      <c r="AA459" s="55" t="n"/>
      <c r="AB459" s="55" t="n"/>
      <c r="AC459" s="55" t="n"/>
      <c r="AD459" s="55" t="n"/>
      <c r="AE459" s="55" t="n"/>
      <c r="AF459" s="55" t="n"/>
      <c r="AG459" s="55" t="n"/>
      <c r="AH459" s="55" t="n"/>
      <c r="AI459" s="55" t="n"/>
      <c r="AJ459" s="55" t="n"/>
      <c r="AK459" s="55" t="n"/>
      <c r="AL459" s="55" t="n"/>
      <c r="AM459" s="55" t="n"/>
      <c r="AN459" s="55" t="n"/>
      <c r="AO459" s="55" t="n"/>
      <c r="AP459" s="55" t="n"/>
      <c r="AQ459" s="55" t="n"/>
      <c r="AR459" s="55" t="n"/>
      <c r="AS459" s="55" t="n"/>
      <c r="AT459" s="55" t="n"/>
      <c r="AU459" s="55" t="n"/>
      <c r="AV459" s="55" t="n"/>
      <c r="AW459" s="55" t="n"/>
      <c r="AX459" s="55" t="n"/>
      <c r="AY459" s="55" t="n"/>
      <c r="AZ459" s="55" t="n"/>
      <c r="BA459" s="55" t="n"/>
      <c r="BB459" s="55" t="n"/>
      <c r="BC459" s="55" t="n"/>
    </row>
    <row r="460">
      <c r="A460" s="55" t="n"/>
      <c r="B460" s="483" t="n"/>
      <c r="C460" s="55" t="n"/>
      <c r="D460" s="55" t="n"/>
      <c r="E460" s="55" t="n"/>
      <c r="F460" s="55" t="n"/>
      <c r="G460" s="69" t="n"/>
      <c r="H460" s="69" t="n"/>
      <c r="I460" s="55" t="n"/>
      <c r="J460" s="55" t="n"/>
      <c r="K460" s="55" t="n"/>
      <c r="L460" s="55">
        <f>J460-K460</f>
        <v/>
      </c>
      <c r="M460" s="55" t="n"/>
      <c r="N460" s="55">
        <f>P460+Q460+R460+S460</f>
        <v/>
      </c>
      <c r="O460" s="57">
        <f>Q460+V460+Y460+AB460+AE460+AH460+AK460+AN460+AQ460+AT460+AW460+AZ460+BC460</f>
        <v/>
      </c>
      <c r="P460" s="58" t="n"/>
      <c r="Q460" s="59">
        <f>L460-S460-R460-P460</f>
        <v/>
      </c>
      <c r="R460" s="60" t="n"/>
      <c r="S460" s="61" t="n"/>
      <c r="T460" s="55" t="n"/>
      <c r="U460" s="55" t="n"/>
      <c r="V460" s="55" t="n"/>
      <c r="W460" s="55" t="n"/>
      <c r="X460" s="55" t="n"/>
      <c r="Y460" s="55" t="n"/>
      <c r="Z460" s="55" t="n"/>
      <c r="AA460" s="55" t="n"/>
      <c r="AB460" s="55" t="n"/>
      <c r="AC460" s="55" t="n"/>
      <c r="AD460" s="55" t="n"/>
      <c r="AE460" s="55" t="n"/>
      <c r="AF460" s="55" t="n"/>
      <c r="AG460" s="55" t="n"/>
      <c r="AH460" s="55" t="n"/>
      <c r="AI460" s="55" t="n"/>
      <c r="AJ460" s="55" t="n"/>
      <c r="AK460" s="55" t="n"/>
      <c r="AL460" s="55" t="n"/>
      <c r="AM460" s="55" t="n"/>
      <c r="AN460" s="55" t="n"/>
      <c r="AO460" s="55" t="n"/>
      <c r="AP460" s="55" t="n"/>
      <c r="AQ460" s="55" t="n"/>
      <c r="AR460" s="55" t="n"/>
      <c r="AS460" s="55" t="n"/>
      <c r="AT460" s="55" t="n"/>
      <c r="AU460" s="55" t="n"/>
      <c r="AV460" s="55" t="n"/>
      <c r="AW460" s="55" t="n"/>
      <c r="AX460" s="55" t="n"/>
      <c r="AY460" s="55" t="n"/>
      <c r="AZ460" s="55" t="n"/>
      <c r="BA460" s="55" t="n"/>
      <c r="BB460" s="55" t="n"/>
      <c r="BC460" s="55" t="n"/>
    </row>
    <row r="461">
      <c r="A461" s="55" t="n"/>
      <c r="B461" s="483" t="n"/>
      <c r="C461" s="55" t="n"/>
      <c r="D461" s="55" t="n"/>
      <c r="E461" s="55" t="n"/>
      <c r="F461" s="55" t="n"/>
      <c r="G461" s="69" t="n"/>
      <c r="H461" s="69" t="n"/>
      <c r="I461" s="55" t="n"/>
      <c r="J461" s="55" t="n"/>
      <c r="K461" s="55" t="n"/>
      <c r="L461" s="55">
        <f>J461-K461</f>
        <v/>
      </c>
      <c r="M461" s="55" t="n"/>
      <c r="N461" s="55">
        <f>P461+Q461+R461+S461</f>
        <v/>
      </c>
      <c r="O461" s="57">
        <f>Q461+V461+Y461+AB461+AE461+AH461+AK461+AN461+AQ461+AT461+AW461+AZ461+BC461</f>
        <v/>
      </c>
      <c r="P461" s="58" t="n"/>
      <c r="Q461" s="59">
        <f>L461-S461-R461-P461</f>
        <v/>
      </c>
      <c r="R461" s="60" t="n"/>
      <c r="S461" s="61" t="n"/>
      <c r="T461" s="55" t="n"/>
      <c r="U461" s="55" t="n"/>
      <c r="V461" s="55" t="n"/>
      <c r="W461" s="55" t="n"/>
      <c r="X461" s="55" t="n"/>
      <c r="Y461" s="55" t="n"/>
      <c r="Z461" s="55" t="n"/>
      <c r="AA461" s="55" t="n"/>
      <c r="AB461" s="55" t="n"/>
      <c r="AC461" s="55" t="n"/>
      <c r="AD461" s="55" t="n"/>
      <c r="AE461" s="55" t="n"/>
      <c r="AF461" s="55" t="n"/>
      <c r="AG461" s="55" t="n"/>
      <c r="AH461" s="55" t="n"/>
      <c r="AI461" s="55" t="n"/>
      <c r="AJ461" s="55" t="n"/>
      <c r="AK461" s="55" t="n"/>
      <c r="AL461" s="55" t="n"/>
      <c r="AM461" s="55" t="n"/>
      <c r="AN461" s="55" t="n"/>
      <c r="AO461" s="55" t="n"/>
      <c r="AP461" s="55" t="n"/>
      <c r="AQ461" s="55" t="n"/>
      <c r="AR461" s="55" t="n"/>
      <c r="AS461" s="55" t="n"/>
      <c r="AT461" s="55" t="n"/>
      <c r="AU461" s="55" t="n"/>
      <c r="AV461" s="55" t="n"/>
      <c r="AW461" s="55" t="n"/>
      <c r="AX461" s="55" t="n"/>
      <c r="AY461" s="55" t="n"/>
      <c r="AZ461" s="55" t="n"/>
      <c r="BA461" s="55" t="n"/>
      <c r="BB461" s="55" t="n"/>
      <c r="BC461" s="55" t="n"/>
    </row>
    <row r="462">
      <c r="A462" s="55" t="n"/>
      <c r="B462" s="483" t="n"/>
      <c r="C462" s="55" t="n"/>
      <c r="D462" s="55" t="n"/>
      <c r="E462" s="55" t="n"/>
      <c r="F462" s="55" t="n"/>
      <c r="G462" s="69" t="n"/>
      <c r="H462" s="69" t="n"/>
      <c r="I462" s="55" t="n"/>
      <c r="J462" s="55" t="n"/>
      <c r="K462" s="55" t="n"/>
      <c r="L462" s="55">
        <f>J462-K462</f>
        <v/>
      </c>
      <c r="M462" s="55" t="n"/>
      <c r="N462" s="55">
        <f>P462+Q462+R462+S462</f>
        <v/>
      </c>
      <c r="O462" s="57">
        <f>Q462+V462+Y462+AB462+AE462+AH462+AK462+AN462+AQ462+AT462+AW462+AZ462+BC462</f>
        <v/>
      </c>
      <c r="P462" s="58" t="n"/>
      <c r="Q462" s="59">
        <f>L462-S462-R462-P462</f>
        <v/>
      </c>
      <c r="R462" s="60" t="n"/>
      <c r="S462" s="61" t="n"/>
      <c r="T462" s="55" t="n"/>
      <c r="U462" s="55" t="n"/>
      <c r="V462" s="55" t="n"/>
      <c r="W462" s="55" t="n"/>
      <c r="X462" s="55" t="n"/>
      <c r="Y462" s="55" t="n"/>
      <c r="Z462" s="55" t="n"/>
      <c r="AA462" s="55" t="n"/>
      <c r="AB462" s="55" t="n"/>
      <c r="AC462" s="55" t="n"/>
      <c r="AD462" s="55" t="n"/>
      <c r="AE462" s="55" t="n"/>
      <c r="AF462" s="55" t="n"/>
      <c r="AG462" s="55" t="n"/>
      <c r="AH462" s="55" t="n"/>
      <c r="AI462" s="55" t="n"/>
      <c r="AJ462" s="55" t="n"/>
      <c r="AK462" s="55" t="n"/>
      <c r="AL462" s="55" t="n"/>
      <c r="AM462" s="55" t="n"/>
      <c r="AN462" s="55" t="n"/>
      <c r="AO462" s="55" t="n"/>
      <c r="AP462" s="55" t="n"/>
      <c r="AQ462" s="55" t="n"/>
      <c r="AR462" s="55" t="n"/>
      <c r="AS462" s="55" t="n"/>
      <c r="AT462" s="55" t="n"/>
      <c r="AU462" s="55" t="n"/>
      <c r="AV462" s="55" t="n"/>
      <c r="AW462" s="55" t="n"/>
      <c r="AX462" s="55" t="n"/>
      <c r="AY462" s="55" t="n"/>
      <c r="AZ462" s="55" t="n"/>
      <c r="BA462" s="55" t="n"/>
      <c r="BB462" s="55" t="n"/>
      <c r="BC462" s="55" t="n"/>
    </row>
    <row r="463">
      <c r="A463" s="55" t="n"/>
      <c r="B463" s="483" t="n"/>
      <c r="C463" s="55" t="n"/>
      <c r="D463" s="55" t="n"/>
      <c r="E463" s="55" t="n"/>
      <c r="F463" s="55" t="n"/>
      <c r="G463" s="69" t="n"/>
      <c r="H463" s="69" t="n"/>
      <c r="I463" s="55" t="n"/>
      <c r="J463" s="55" t="n"/>
      <c r="K463" s="55" t="n"/>
      <c r="L463" s="55">
        <f>J463-K463</f>
        <v/>
      </c>
      <c r="M463" s="55" t="n"/>
      <c r="N463" s="55">
        <f>P463+Q463+R463+S463</f>
        <v/>
      </c>
      <c r="O463" s="57">
        <f>Q463+V463+Y463+AB463+AE463+AH463+AK463+AN463+AQ463+AT463+AW463+AZ463+BC463</f>
        <v/>
      </c>
      <c r="P463" s="58" t="n"/>
      <c r="Q463" s="59">
        <f>L463-S463-R463-P463</f>
        <v/>
      </c>
      <c r="R463" s="60" t="n"/>
      <c r="S463" s="61" t="n"/>
      <c r="T463" s="55" t="n"/>
      <c r="U463" s="55" t="n"/>
      <c r="V463" s="55" t="n"/>
      <c r="W463" s="55" t="n"/>
      <c r="X463" s="55" t="n"/>
      <c r="Y463" s="55" t="n"/>
      <c r="Z463" s="55" t="n"/>
      <c r="AA463" s="55" t="n"/>
      <c r="AB463" s="55" t="n"/>
      <c r="AC463" s="55" t="n"/>
      <c r="AD463" s="55" t="n"/>
      <c r="AE463" s="55" t="n"/>
      <c r="AF463" s="55" t="n"/>
      <c r="AG463" s="55" t="n"/>
      <c r="AH463" s="55" t="n"/>
      <c r="AI463" s="55" t="n"/>
      <c r="AJ463" s="55" t="n"/>
      <c r="AK463" s="55" t="n"/>
      <c r="AL463" s="55" t="n"/>
      <c r="AM463" s="55" t="n"/>
      <c r="AN463" s="55" t="n"/>
      <c r="AO463" s="55" t="n"/>
      <c r="AP463" s="55" t="n"/>
      <c r="AQ463" s="55" t="n"/>
      <c r="AR463" s="55" t="n"/>
      <c r="AS463" s="55" t="n"/>
      <c r="AT463" s="55" t="n"/>
      <c r="AU463" s="55" t="n"/>
      <c r="AV463" s="55" t="n"/>
      <c r="AW463" s="55" t="n"/>
      <c r="AX463" s="55" t="n"/>
      <c r="AY463" s="55" t="n"/>
      <c r="AZ463" s="55" t="n"/>
      <c r="BA463" s="55" t="n"/>
      <c r="BB463" s="55" t="n"/>
      <c r="BC463" s="55" t="n"/>
    </row>
    <row r="464">
      <c r="A464" s="55" t="n"/>
      <c r="B464" s="483" t="n"/>
      <c r="C464" s="55" t="n"/>
      <c r="D464" s="55" t="n"/>
      <c r="E464" s="55" t="n"/>
      <c r="F464" s="55" t="n"/>
      <c r="G464" s="69" t="n"/>
      <c r="H464" s="69" t="n"/>
      <c r="I464" s="55" t="n"/>
      <c r="J464" s="55" t="n"/>
      <c r="K464" s="55" t="n"/>
      <c r="L464" s="55">
        <f>J464-K464</f>
        <v/>
      </c>
      <c r="M464" s="55" t="n"/>
      <c r="N464" s="55">
        <f>P464+Q464+R464+S464</f>
        <v/>
      </c>
      <c r="O464" s="57">
        <f>Q464+V464+Y464+AB464+AE464+AH464+AK464+AN464+AQ464+AT464+AW464+AZ464+BC464</f>
        <v/>
      </c>
      <c r="P464" s="58" t="n"/>
      <c r="Q464" s="59">
        <f>L464-S464-R464-P464</f>
        <v/>
      </c>
      <c r="R464" s="60" t="n"/>
      <c r="S464" s="61" t="n"/>
      <c r="T464" s="55" t="n"/>
      <c r="U464" s="55" t="n"/>
      <c r="V464" s="55" t="n"/>
      <c r="W464" s="55" t="n"/>
      <c r="X464" s="55" t="n"/>
      <c r="Y464" s="55" t="n"/>
      <c r="Z464" s="55" t="n"/>
      <c r="AA464" s="55" t="n"/>
      <c r="AB464" s="55" t="n"/>
      <c r="AC464" s="55" t="n"/>
      <c r="AD464" s="55" t="n"/>
      <c r="AE464" s="55" t="n"/>
      <c r="AF464" s="55" t="n"/>
      <c r="AG464" s="55" t="n"/>
      <c r="AH464" s="55" t="n"/>
      <c r="AI464" s="55" t="n"/>
      <c r="AJ464" s="55" t="n"/>
      <c r="AK464" s="55" t="n"/>
      <c r="AL464" s="55" t="n"/>
      <c r="AM464" s="55" t="n"/>
      <c r="AN464" s="55" t="n"/>
      <c r="AO464" s="55" t="n"/>
      <c r="AP464" s="55" t="n"/>
      <c r="AQ464" s="55" t="n"/>
      <c r="AR464" s="55" t="n"/>
      <c r="AS464" s="55" t="n"/>
      <c r="AT464" s="55" t="n"/>
      <c r="AU464" s="55" t="n"/>
      <c r="AV464" s="55" t="n"/>
      <c r="AW464" s="55" t="n"/>
      <c r="AX464" s="55" t="n"/>
      <c r="AY464" s="55" t="n"/>
      <c r="AZ464" s="55" t="n"/>
      <c r="BA464" s="55" t="n"/>
      <c r="BB464" s="55" t="n"/>
      <c r="BC464" s="55" t="n"/>
    </row>
    <row r="465">
      <c r="A465" s="55" t="n"/>
      <c r="B465" s="483" t="n"/>
      <c r="C465" s="55" t="n"/>
      <c r="D465" s="55" t="n"/>
      <c r="E465" s="55" t="n"/>
      <c r="F465" s="55" t="n"/>
      <c r="G465" s="69" t="n"/>
      <c r="H465" s="69" t="n"/>
      <c r="I465" s="55" t="n"/>
      <c r="J465" s="55" t="n"/>
      <c r="K465" s="55" t="n"/>
      <c r="L465" s="55">
        <f>J465-K465</f>
        <v/>
      </c>
      <c r="M465" s="55" t="n"/>
      <c r="N465" s="55">
        <f>P465+Q465+R465+S465</f>
        <v/>
      </c>
      <c r="O465" s="57">
        <f>Q465+V465+Y465+AB465+AE465+AH465+AK465+AN465+AQ465+AT465+AW465+AZ465+BC465</f>
        <v/>
      </c>
      <c r="P465" s="58" t="n"/>
      <c r="Q465" s="59">
        <f>L465-S465-R465-P465</f>
        <v/>
      </c>
      <c r="R465" s="60" t="n"/>
      <c r="S465" s="61" t="n"/>
      <c r="T465" s="55" t="n"/>
      <c r="U465" s="55" t="n"/>
      <c r="V465" s="55" t="n"/>
      <c r="W465" s="55" t="n"/>
      <c r="X465" s="55" t="n"/>
      <c r="Y465" s="55" t="n"/>
      <c r="Z465" s="55" t="n"/>
      <c r="AA465" s="55" t="n"/>
      <c r="AB465" s="55" t="n"/>
      <c r="AC465" s="55" t="n"/>
      <c r="AD465" s="55" t="n"/>
      <c r="AE465" s="55" t="n"/>
      <c r="AF465" s="55" t="n"/>
      <c r="AG465" s="55" t="n"/>
      <c r="AH465" s="55" t="n"/>
      <c r="AI465" s="55" t="n"/>
      <c r="AJ465" s="55" t="n"/>
      <c r="AK465" s="55" t="n"/>
      <c r="AL465" s="55" t="n"/>
      <c r="AM465" s="55" t="n"/>
      <c r="AN465" s="55" t="n"/>
      <c r="AO465" s="55" t="n"/>
      <c r="AP465" s="55" t="n"/>
      <c r="AQ465" s="55" t="n"/>
      <c r="AR465" s="55" t="n"/>
      <c r="AS465" s="55" t="n"/>
      <c r="AT465" s="55" t="n"/>
      <c r="AU465" s="55" t="n"/>
      <c r="AV465" s="55" t="n"/>
      <c r="AW465" s="55" t="n"/>
      <c r="AX465" s="55" t="n"/>
      <c r="AY465" s="55" t="n"/>
      <c r="AZ465" s="55" t="n"/>
      <c r="BA465" s="55" t="n"/>
      <c r="BB465" s="55" t="n"/>
      <c r="BC465" s="55" t="n"/>
    </row>
    <row r="466">
      <c r="A466" s="55" t="n"/>
      <c r="B466" s="483" t="n"/>
      <c r="C466" s="55" t="n"/>
      <c r="D466" s="55" t="n"/>
      <c r="E466" s="55" t="n"/>
      <c r="F466" s="55" t="n"/>
      <c r="G466" s="69" t="n"/>
      <c r="H466" s="69" t="n"/>
      <c r="I466" s="55" t="n"/>
      <c r="J466" s="55" t="n"/>
      <c r="K466" s="55" t="n"/>
      <c r="L466" s="55">
        <f>J466-K466</f>
        <v/>
      </c>
      <c r="M466" s="55" t="n"/>
      <c r="N466" s="55">
        <f>P466+Q466+R466+S466</f>
        <v/>
      </c>
      <c r="O466" s="57">
        <f>Q466+V466+Y466+AB466+AE466+AH466+AK466+AN466+AQ466+AT466+AW466+AZ466+BC466</f>
        <v/>
      </c>
      <c r="P466" s="58" t="n"/>
      <c r="Q466" s="59">
        <f>L466-S466-R466-P466</f>
        <v/>
      </c>
      <c r="R466" s="60" t="n"/>
      <c r="S466" s="61" t="n"/>
      <c r="T466" s="55" t="n"/>
      <c r="U466" s="55" t="n"/>
      <c r="V466" s="55" t="n"/>
      <c r="W466" s="55" t="n"/>
      <c r="X466" s="55" t="n"/>
      <c r="Y466" s="55" t="n"/>
      <c r="Z466" s="55" t="n"/>
      <c r="AA466" s="55" t="n"/>
      <c r="AB466" s="55" t="n"/>
      <c r="AC466" s="55" t="n"/>
      <c r="AD466" s="55" t="n"/>
      <c r="AE466" s="55" t="n"/>
      <c r="AF466" s="55" t="n"/>
      <c r="AG466" s="55" t="n"/>
      <c r="AH466" s="55" t="n"/>
      <c r="AI466" s="55" t="n"/>
      <c r="AJ466" s="55" t="n"/>
      <c r="AK466" s="55" t="n"/>
      <c r="AL466" s="55" t="n"/>
      <c r="AM466" s="55" t="n"/>
      <c r="AN466" s="55" t="n"/>
      <c r="AO466" s="55" t="n"/>
      <c r="AP466" s="55" t="n"/>
      <c r="AQ466" s="55" t="n"/>
      <c r="AR466" s="55" t="n"/>
      <c r="AS466" s="55" t="n"/>
      <c r="AT466" s="55" t="n"/>
      <c r="AU466" s="55" t="n"/>
      <c r="AV466" s="55" t="n"/>
      <c r="AW466" s="55" t="n"/>
      <c r="AX466" s="55" t="n"/>
      <c r="AY466" s="55" t="n"/>
      <c r="AZ466" s="55" t="n"/>
      <c r="BA466" s="55" t="n"/>
      <c r="BB466" s="55" t="n"/>
      <c r="BC466" s="55" t="n"/>
    </row>
    <row r="467">
      <c r="A467" s="55" t="n"/>
      <c r="B467" s="483" t="n"/>
      <c r="C467" s="55" t="n"/>
      <c r="D467" s="55" t="n"/>
      <c r="E467" s="55" t="n"/>
      <c r="F467" s="55" t="n"/>
      <c r="G467" s="69" t="n"/>
      <c r="H467" s="69" t="n"/>
      <c r="I467" s="55" t="n"/>
      <c r="J467" s="55" t="n"/>
      <c r="K467" s="55" t="n"/>
      <c r="L467" s="55">
        <f>J467-K467</f>
        <v/>
      </c>
      <c r="M467" s="55" t="n"/>
      <c r="N467" s="55">
        <f>P467+Q467+R467+S467</f>
        <v/>
      </c>
      <c r="O467" s="57">
        <f>Q467+V467+Y467+AB467+AE467+AH467+AK467+AN467+AQ467+AT467+AW467+AZ467+BC467</f>
        <v/>
      </c>
      <c r="P467" s="58" t="n"/>
      <c r="Q467" s="59">
        <f>L467-S467-R467-P467</f>
        <v/>
      </c>
      <c r="R467" s="60" t="n"/>
      <c r="S467" s="61" t="n"/>
      <c r="T467" s="55" t="n"/>
      <c r="U467" s="55" t="n"/>
      <c r="V467" s="55" t="n"/>
      <c r="W467" s="55" t="n"/>
      <c r="X467" s="55" t="n"/>
      <c r="Y467" s="55" t="n"/>
      <c r="Z467" s="55" t="n"/>
      <c r="AA467" s="55" t="n"/>
      <c r="AB467" s="55" t="n"/>
      <c r="AC467" s="55" t="n"/>
      <c r="AD467" s="55" t="n"/>
      <c r="AE467" s="55" t="n"/>
      <c r="AF467" s="55" t="n"/>
      <c r="AG467" s="55" t="n"/>
      <c r="AH467" s="55" t="n"/>
      <c r="AI467" s="55" t="n"/>
      <c r="AJ467" s="55" t="n"/>
      <c r="AK467" s="55" t="n"/>
      <c r="AL467" s="55" t="n"/>
      <c r="AM467" s="55" t="n"/>
      <c r="AN467" s="55" t="n"/>
      <c r="AO467" s="55" t="n"/>
      <c r="AP467" s="55" t="n"/>
      <c r="AQ467" s="55" t="n"/>
      <c r="AR467" s="55" t="n"/>
      <c r="AS467" s="55" t="n"/>
      <c r="AT467" s="55" t="n"/>
      <c r="AU467" s="55" t="n"/>
      <c r="AV467" s="55" t="n"/>
      <c r="AW467" s="55" t="n"/>
      <c r="AX467" s="55" t="n"/>
      <c r="AY467" s="55" t="n"/>
      <c r="AZ467" s="55" t="n"/>
      <c r="BA467" s="55" t="n"/>
      <c r="BB467" s="55" t="n"/>
      <c r="BC467" s="55" t="n"/>
    </row>
    <row r="468">
      <c r="A468" s="55" t="n"/>
      <c r="B468" s="483" t="n"/>
      <c r="C468" s="55" t="n"/>
      <c r="D468" s="55" t="n"/>
      <c r="E468" s="55" t="n"/>
      <c r="F468" s="55" t="n"/>
      <c r="G468" s="69" t="n"/>
      <c r="H468" s="69" t="n"/>
      <c r="I468" s="55" t="n"/>
      <c r="J468" s="55" t="n"/>
      <c r="K468" s="55" t="n"/>
      <c r="L468" s="55">
        <f>J468-K468</f>
        <v/>
      </c>
      <c r="M468" s="55" t="n"/>
      <c r="N468" s="55">
        <f>P468+Q468+R468+S468</f>
        <v/>
      </c>
      <c r="O468" s="57">
        <f>Q468+V468+Y468+AB468+AE468+AH468+AK468+AN468+AQ468+AT468+AW468+AZ468+BC468</f>
        <v/>
      </c>
      <c r="P468" s="58" t="n"/>
      <c r="Q468" s="59">
        <f>L468-S468-R468-P468</f>
        <v/>
      </c>
      <c r="R468" s="60" t="n"/>
      <c r="S468" s="61" t="n"/>
      <c r="T468" s="55" t="n"/>
      <c r="U468" s="55" t="n"/>
      <c r="V468" s="55" t="n"/>
      <c r="W468" s="55" t="n"/>
      <c r="X468" s="55" t="n"/>
      <c r="Y468" s="55" t="n"/>
      <c r="Z468" s="55" t="n"/>
      <c r="AA468" s="55" t="n"/>
      <c r="AB468" s="55" t="n"/>
      <c r="AC468" s="55" t="n"/>
      <c r="AD468" s="55" t="n"/>
      <c r="AE468" s="55" t="n"/>
      <c r="AF468" s="55" t="n"/>
      <c r="AG468" s="55" t="n"/>
      <c r="AH468" s="55" t="n"/>
      <c r="AI468" s="55" t="n"/>
      <c r="AJ468" s="55" t="n"/>
      <c r="AK468" s="55" t="n"/>
      <c r="AL468" s="55" t="n"/>
      <c r="AM468" s="55" t="n"/>
      <c r="AN468" s="55" t="n"/>
      <c r="AO468" s="55" t="n"/>
      <c r="AP468" s="55" t="n"/>
      <c r="AQ468" s="55" t="n"/>
      <c r="AR468" s="55" t="n"/>
      <c r="AS468" s="55" t="n"/>
      <c r="AT468" s="55" t="n"/>
      <c r="AU468" s="55" t="n"/>
      <c r="AV468" s="55" t="n"/>
      <c r="AW468" s="55" t="n"/>
      <c r="AX468" s="55" t="n"/>
      <c r="AY468" s="55" t="n"/>
      <c r="AZ468" s="55" t="n"/>
      <c r="BA468" s="55" t="n"/>
      <c r="BB468" s="55" t="n"/>
      <c r="BC468" s="55" t="n"/>
    </row>
    <row r="469">
      <c r="A469" s="55" t="n"/>
      <c r="B469" s="483" t="n"/>
      <c r="C469" s="55" t="n"/>
      <c r="D469" s="55" t="n"/>
      <c r="E469" s="55" t="n"/>
      <c r="F469" s="55" t="n"/>
      <c r="G469" s="69" t="n"/>
      <c r="H469" s="69" t="n"/>
      <c r="I469" s="55" t="n"/>
      <c r="J469" s="55" t="n"/>
      <c r="K469" s="55" t="n"/>
      <c r="L469" s="55">
        <f>J469-K469</f>
        <v/>
      </c>
      <c r="M469" s="55" t="n"/>
      <c r="N469" s="55">
        <f>P469+Q469+R469+S469</f>
        <v/>
      </c>
      <c r="O469" s="57">
        <f>Q469+V469+Y469+AB469+AE469+AH469+AK469+AN469+AQ469+AT469+AW469+AZ469+BC469</f>
        <v/>
      </c>
      <c r="P469" s="58" t="n"/>
      <c r="Q469" s="59">
        <f>L469-S469-R469-P469</f>
        <v/>
      </c>
      <c r="R469" s="60" t="n"/>
      <c r="S469" s="61" t="n"/>
      <c r="T469" s="55" t="n"/>
      <c r="U469" s="55" t="n"/>
      <c r="V469" s="55" t="n"/>
      <c r="W469" s="55" t="n"/>
      <c r="X469" s="55" t="n"/>
      <c r="Y469" s="55" t="n"/>
      <c r="Z469" s="55" t="n"/>
      <c r="AA469" s="55" t="n"/>
      <c r="AB469" s="55" t="n"/>
      <c r="AC469" s="55" t="n"/>
      <c r="AD469" s="55" t="n"/>
      <c r="AE469" s="55" t="n"/>
      <c r="AF469" s="55" t="n"/>
      <c r="AG469" s="55" t="n"/>
      <c r="AH469" s="55" t="n"/>
      <c r="AI469" s="55" t="n"/>
      <c r="AJ469" s="55" t="n"/>
      <c r="AK469" s="55" t="n"/>
      <c r="AL469" s="55" t="n"/>
      <c r="AM469" s="55" t="n"/>
      <c r="AN469" s="55" t="n"/>
      <c r="AO469" s="55" t="n"/>
      <c r="AP469" s="55" t="n"/>
      <c r="AQ469" s="55" t="n"/>
      <c r="AR469" s="55" t="n"/>
      <c r="AS469" s="55" t="n"/>
      <c r="AT469" s="55" t="n"/>
      <c r="AU469" s="55" t="n"/>
      <c r="AV469" s="55" t="n"/>
      <c r="AW469" s="55" t="n"/>
      <c r="AX469" s="55" t="n"/>
      <c r="AY469" s="55" t="n"/>
      <c r="AZ469" s="55" t="n"/>
      <c r="BA469" s="55" t="n"/>
      <c r="BB469" s="55" t="n"/>
      <c r="BC469" s="55" t="n"/>
    </row>
    <row r="470">
      <c r="A470" s="55" t="n"/>
      <c r="B470" s="483" t="n"/>
      <c r="C470" s="55" t="n"/>
      <c r="D470" s="55" t="n"/>
      <c r="E470" s="55" t="n"/>
      <c r="F470" s="55" t="n"/>
      <c r="G470" s="69" t="n"/>
      <c r="H470" s="69" t="n"/>
      <c r="I470" s="55" t="n"/>
      <c r="J470" s="55" t="n"/>
      <c r="K470" s="55" t="n"/>
      <c r="L470" s="55">
        <f>J470-K470</f>
        <v/>
      </c>
      <c r="M470" s="55" t="n"/>
      <c r="N470" s="55">
        <f>P470+Q470+R470+S470</f>
        <v/>
      </c>
      <c r="O470" s="57">
        <f>Q470+V470+Y470+AB470+AE470+AH470+AK470+AN470+AQ470+AT470+AW470+AZ470+BC470</f>
        <v/>
      </c>
      <c r="P470" s="58" t="n"/>
      <c r="Q470" s="59">
        <f>L470-S470-R470-P470</f>
        <v/>
      </c>
      <c r="R470" s="60" t="n"/>
      <c r="S470" s="61" t="n"/>
      <c r="T470" s="55" t="n"/>
      <c r="U470" s="55" t="n"/>
      <c r="V470" s="55" t="n"/>
      <c r="W470" s="55" t="n"/>
      <c r="X470" s="55" t="n"/>
      <c r="Y470" s="55" t="n"/>
      <c r="Z470" s="55" t="n"/>
      <c r="AA470" s="55" t="n"/>
      <c r="AB470" s="55" t="n"/>
      <c r="AC470" s="55" t="n"/>
      <c r="AD470" s="55" t="n"/>
      <c r="AE470" s="55" t="n"/>
      <c r="AF470" s="55" t="n"/>
      <c r="AG470" s="55" t="n"/>
      <c r="AH470" s="55" t="n"/>
      <c r="AI470" s="55" t="n"/>
      <c r="AJ470" s="55" t="n"/>
      <c r="AK470" s="55" t="n"/>
      <c r="AL470" s="55" t="n"/>
      <c r="AM470" s="55" t="n"/>
      <c r="AN470" s="55" t="n"/>
      <c r="AO470" s="55" t="n"/>
      <c r="AP470" s="55" t="n"/>
      <c r="AQ470" s="55" t="n"/>
      <c r="AR470" s="55" t="n"/>
      <c r="AS470" s="55" t="n"/>
      <c r="AT470" s="55" t="n"/>
      <c r="AU470" s="55" t="n"/>
      <c r="AV470" s="55" t="n"/>
      <c r="AW470" s="55" t="n"/>
      <c r="AX470" s="55" t="n"/>
      <c r="AY470" s="55" t="n"/>
      <c r="AZ470" s="55" t="n"/>
      <c r="BA470" s="55" t="n"/>
      <c r="BB470" s="55" t="n"/>
      <c r="BC470" s="55" t="n"/>
    </row>
    <row r="471">
      <c r="A471" s="55" t="n"/>
      <c r="B471" s="483" t="n"/>
      <c r="C471" s="55" t="n"/>
      <c r="D471" s="55" t="n"/>
      <c r="E471" s="55" t="n"/>
      <c r="F471" s="55" t="n"/>
      <c r="G471" s="69" t="n"/>
      <c r="H471" s="69" t="n"/>
      <c r="I471" s="55" t="n"/>
      <c r="J471" s="55" t="n"/>
      <c r="K471" s="55" t="n"/>
      <c r="L471" s="55">
        <f>J471-K471</f>
        <v/>
      </c>
      <c r="M471" s="55" t="n"/>
      <c r="N471" s="55">
        <f>P471+Q471+R471+S471</f>
        <v/>
      </c>
      <c r="O471" s="57">
        <f>Q471+V471+Y471+AB471+AE471+AH471+AK471+AN471+AQ471+AT471+AW471+AZ471+BC471</f>
        <v/>
      </c>
      <c r="P471" s="58" t="n"/>
      <c r="Q471" s="59">
        <f>L471-S471-R471-P471</f>
        <v/>
      </c>
      <c r="R471" s="60" t="n"/>
      <c r="S471" s="61" t="n"/>
      <c r="T471" s="55" t="n"/>
      <c r="U471" s="55" t="n"/>
      <c r="V471" s="55" t="n"/>
      <c r="W471" s="55" t="n"/>
      <c r="X471" s="55" t="n"/>
      <c r="Y471" s="55" t="n"/>
      <c r="Z471" s="55" t="n"/>
      <c r="AA471" s="55" t="n"/>
      <c r="AB471" s="55" t="n"/>
      <c r="AC471" s="55" t="n"/>
      <c r="AD471" s="55" t="n"/>
      <c r="AE471" s="55" t="n"/>
      <c r="AF471" s="55" t="n"/>
      <c r="AG471" s="55" t="n"/>
      <c r="AH471" s="55" t="n"/>
      <c r="AI471" s="55" t="n"/>
      <c r="AJ471" s="55" t="n"/>
      <c r="AK471" s="55" t="n"/>
      <c r="AL471" s="55" t="n"/>
      <c r="AM471" s="55" t="n"/>
      <c r="AN471" s="55" t="n"/>
      <c r="AO471" s="55" t="n"/>
      <c r="AP471" s="55" t="n"/>
      <c r="AQ471" s="55" t="n"/>
      <c r="AR471" s="55" t="n"/>
      <c r="AS471" s="55" t="n"/>
      <c r="AT471" s="55" t="n"/>
      <c r="AU471" s="55" t="n"/>
      <c r="AV471" s="55" t="n"/>
      <c r="AW471" s="55" t="n"/>
      <c r="AX471" s="55" t="n"/>
      <c r="AY471" s="55" t="n"/>
      <c r="AZ471" s="55" t="n"/>
      <c r="BA471" s="55" t="n"/>
      <c r="BB471" s="55" t="n"/>
      <c r="BC471" s="55" t="n"/>
    </row>
    <row r="472">
      <c r="A472" s="55" t="n"/>
      <c r="B472" s="483" t="n"/>
      <c r="C472" s="55" t="n"/>
      <c r="D472" s="55" t="n"/>
      <c r="E472" s="55" t="n"/>
      <c r="F472" s="55" t="n"/>
      <c r="G472" s="69" t="n"/>
      <c r="H472" s="69" t="n"/>
      <c r="I472" s="55" t="n"/>
      <c r="J472" s="55" t="n"/>
      <c r="K472" s="55" t="n"/>
      <c r="L472" s="55">
        <f>J472-K472</f>
        <v/>
      </c>
      <c r="M472" s="55" t="n"/>
      <c r="N472" s="55">
        <f>P472+Q472+R472+S472</f>
        <v/>
      </c>
      <c r="O472" s="57">
        <f>Q472+V472+Y472+AB472+AE472+AH472+AK472+AN472+AQ472+AT472+AW472+AZ472+BC472</f>
        <v/>
      </c>
      <c r="P472" s="58" t="n"/>
      <c r="Q472" s="59">
        <f>L472-S472-R472-P472</f>
        <v/>
      </c>
      <c r="R472" s="60" t="n"/>
      <c r="S472" s="61" t="n"/>
      <c r="T472" s="55" t="n"/>
      <c r="U472" s="55" t="n"/>
      <c r="V472" s="55" t="n"/>
      <c r="W472" s="55" t="n"/>
      <c r="X472" s="55" t="n"/>
      <c r="Y472" s="55" t="n"/>
      <c r="Z472" s="55" t="n"/>
      <c r="AA472" s="55" t="n"/>
      <c r="AB472" s="55" t="n"/>
      <c r="AC472" s="55" t="n"/>
      <c r="AD472" s="55" t="n"/>
      <c r="AE472" s="55" t="n"/>
      <c r="AF472" s="55" t="n"/>
      <c r="AG472" s="55" t="n"/>
      <c r="AH472" s="55" t="n"/>
      <c r="AI472" s="55" t="n"/>
      <c r="AJ472" s="55" t="n"/>
      <c r="AK472" s="55" t="n"/>
      <c r="AL472" s="55" t="n"/>
      <c r="AM472" s="55" t="n"/>
      <c r="AN472" s="55" t="n"/>
      <c r="AO472" s="55" t="n"/>
      <c r="AP472" s="55" t="n"/>
      <c r="AQ472" s="55" t="n"/>
      <c r="AR472" s="55" t="n"/>
      <c r="AS472" s="55" t="n"/>
      <c r="AT472" s="55" t="n"/>
      <c r="AU472" s="55" t="n"/>
      <c r="AV472" s="55" t="n"/>
      <c r="AW472" s="55" t="n"/>
      <c r="AX472" s="55" t="n"/>
      <c r="AY472" s="55" t="n"/>
      <c r="AZ472" s="55" t="n"/>
      <c r="BA472" s="55" t="n"/>
      <c r="BB472" s="55" t="n"/>
      <c r="BC472" s="55" t="n"/>
    </row>
    <row r="473">
      <c r="A473" s="55" t="n"/>
      <c r="B473" s="483" t="n"/>
      <c r="C473" s="55" t="n"/>
      <c r="D473" s="55" t="n"/>
      <c r="E473" s="55" t="n"/>
      <c r="F473" s="55" t="n"/>
      <c r="G473" s="69" t="n"/>
      <c r="H473" s="69" t="n"/>
      <c r="I473" s="55" t="n"/>
      <c r="J473" s="55" t="n"/>
      <c r="K473" s="55" t="n"/>
      <c r="L473" s="55">
        <f>J473-K473</f>
        <v/>
      </c>
      <c r="M473" s="55" t="n"/>
      <c r="N473" s="55">
        <f>P473+Q473+R473+S473</f>
        <v/>
      </c>
      <c r="O473" s="57">
        <f>Q473+V473+Y473+AB473+AE473+AH473+AK473+AN473+AQ473+AT473+AW473+AZ473+BC473</f>
        <v/>
      </c>
      <c r="P473" s="58" t="n"/>
      <c r="Q473" s="59">
        <f>L473-S473-R473-P473</f>
        <v/>
      </c>
      <c r="R473" s="60" t="n"/>
      <c r="S473" s="61" t="n"/>
      <c r="T473" s="55" t="n"/>
      <c r="U473" s="55" t="n"/>
      <c r="V473" s="55" t="n"/>
      <c r="W473" s="55" t="n"/>
      <c r="X473" s="55" t="n"/>
      <c r="Y473" s="55" t="n"/>
      <c r="Z473" s="55" t="n"/>
      <c r="AA473" s="55" t="n"/>
      <c r="AB473" s="55" t="n"/>
      <c r="AC473" s="55" t="n"/>
      <c r="AD473" s="55" t="n"/>
      <c r="AE473" s="55" t="n"/>
      <c r="AF473" s="55" t="n"/>
      <c r="AG473" s="55" t="n"/>
      <c r="AH473" s="55" t="n"/>
      <c r="AI473" s="55" t="n"/>
      <c r="AJ473" s="55" t="n"/>
      <c r="AK473" s="55" t="n"/>
      <c r="AL473" s="55" t="n"/>
      <c r="AM473" s="55" t="n"/>
      <c r="AN473" s="55" t="n"/>
      <c r="AO473" s="55" t="n"/>
      <c r="AP473" s="55" t="n"/>
      <c r="AQ473" s="55" t="n"/>
      <c r="AR473" s="55" t="n"/>
      <c r="AS473" s="55" t="n"/>
      <c r="AT473" s="55" t="n"/>
      <c r="AU473" s="55" t="n"/>
      <c r="AV473" s="55" t="n"/>
      <c r="AW473" s="55" t="n"/>
      <c r="AX473" s="55" t="n"/>
      <c r="AY473" s="55" t="n"/>
      <c r="AZ473" s="55" t="n"/>
      <c r="BA473" s="55" t="n"/>
      <c r="BB473" s="55" t="n"/>
      <c r="BC473" s="55" t="n"/>
    </row>
    <row r="474">
      <c r="A474" s="55" t="n"/>
      <c r="B474" s="483" t="n"/>
      <c r="C474" s="55" t="n"/>
      <c r="D474" s="55" t="n"/>
      <c r="E474" s="55" t="n"/>
      <c r="F474" s="55" t="n"/>
      <c r="G474" s="69" t="n"/>
      <c r="H474" s="69" t="n"/>
      <c r="I474" s="55" t="n"/>
      <c r="J474" s="55" t="n"/>
      <c r="K474" s="55" t="n"/>
      <c r="L474" s="55">
        <f>J474-K474</f>
        <v/>
      </c>
      <c r="M474" s="55" t="n"/>
      <c r="N474" s="55">
        <f>P474+Q474+R474+S474</f>
        <v/>
      </c>
      <c r="O474" s="57">
        <f>Q474+V474+Y474+AB474+AE474+AH474+AK474+AN474+AQ474+AT474+AW474+AZ474+BC474</f>
        <v/>
      </c>
      <c r="P474" s="58" t="n"/>
      <c r="Q474" s="59">
        <f>L474-S474-R474-P474</f>
        <v/>
      </c>
      <c r="R474" s="60" t="n"/>
      <c r="S474" s="61" t="n"/>
      <c r="T474" s="55" t="n"/>
      <c r="U474" s="55" t="n"/>
      <c r="V474" s="55" t="n"/>
      <c r="W474" s="55" t="n"/>
      <c r="X474" s="55" t="n"/>
      <c r="Y474" s="55" t="n"/>
      <c r="Z474" s="55" t="n"/>
      <c r="AA474" s="55" t="n"/>
      <c r="AB474" s="55" t="n"/>
      <c r="AC474" s="55" t="n"/>
      <c r="AD474" s="55" t="n"/>
      <c r="AE474" s="55" t="n"/>
      <c r="AF474" s="55" t="n"/>
      <c r="AG474" s="55" t="n"/>
      <c r="AH474" s="55" t="n"/>
      <c r="AI474" s="55" t="n"/>
      <c r="AJ474" s="55" t="n"/>
      <c r="AK474" s="55" t="n"/>
      <c r="AL474" s="55" t="n"/>
      <c r="AM474" s="55" t="n"/>
      <c r="AN474" s="55" t="n"/>
      <c r="AO474" s="55" t="n"/>
      <c r="AP474" s="55" t="n"/>
      <c r="AQ474" s="55" t="n"/>
      <c r="AR474" s="55" t="n"/>
      <c r="AS474" s="55" t="n"/>
      <c r="AT474" s="55" t="n"/>
      <c r="AU474" s="55" t="n"/>
      <c r="AV474" s="55" t="n"/>
      <c r="AW474" s="55" t="n"/>
      <c r="AX474" s="55" t="n"/>
      <c r="AY474" s="55" t="n"/>
      <c r="AZ474" s="55" t="n"/>
      <c r="BA474" s="55" t="n"/>
      <c r="BB474" s="55" t="n"/>
      <c r="BC474" s="55" t="n"/>
    </row>
    <row r="475">
      <c r="A475" s="55" t="n"/>
      <c r="B475" s="483" t="n"/>
      <c r="C475" s="55" t="n"/>
      <c r="D475" s="55" t="n"/>
      <c r="E475" s="55" t="n"/>
      <c r="F475" s="55" t="n"/>
      <c r="G475" s="69" t="n"/>
      <c r="H475" s="69" t="n"/>
      <c r="I475" s="55" t="n"/>
      <c r="J475" s="55" t="n"/>
      <c r="K475" s="55" t="n"/>
      <c r="L475" s="55">
        <f>J475-K475</f>
        <v/>
      </c>
      <c r="M475" s="55" t="n"/>
      <c r="N475" s="55">
        <f>P475+Q475+R475+S475</f>
        <v/>
      </c>
      <c r="O475" s="57">
        <f>Q475+V475+Y475+AB475+AE475+AH475+AK475+AN475+AQ475+AT475+AW475+AZ475+BC475</f>
        <v/>
      </c>
      <c r="P475" s="58" t="n"/>
      <c r="Q475" s="59">
        <f>L475-S475-R475-P475</f>
        <v/>
      </c>
      <c r="R475" s="60" t="n"/>
      <c r="S475" s="61" t="n"/>
      <c r="T475" s="55" t="n"/>
      <c r="U475" s="55" t="n"/>
      <c r="V475" s="55" t="n"/>
      <c r="W475" s="55" t="n"/>
      <c r="X475" s="55" t="n"/>
      <c r="Y475" s="55" t="n"/>
      <c r="Z475" s="55" t="n"/>
      <c r="AA475" s="55" t="n"/>
      <c r="AB475" s="55" t="n"/>
      <c r="AC475" s="55" t="n"/>
      <c r="AD475" s="55" t="n"/>
      <c r="AE475" s="55" t="n"/>
      <c r="AF475" s="55" t="n"/>
      <c r="AG475" s="55" t="n"/>
      <c r="AH475" s="55" t="n"/>
      <c r="AI475" s="55" t="n"/>
      <c r="AJ475" s="55" t="n"/>
      <c r="AK475" s="55" t="n"/>
      <c r="AL475" s="55" t="n"/>
      <c r="AM475" s="55" t="n"/>
      <c r="AN475" s="55" t="n"/>
      <c r="AO475" s="55" t="n"/>
      <c r="AP475" s="55" t="n"/>
      <c r="AQ475" s="55" t="n"/>
      <c r="AR475" s="55" t="n"/>
      <c r="AS475" s="55" t="n"/>
      <c r="AT475" s="55" t="n"/>
      <c r="AU475" s="55" t="n"/>
      <c r="AV475" s="55" t="n"/>
      <c r="AW475" s="55" t="n"/>
      <c r="AX475" s="55" t="n"/>
      <c r="AY475" s="55" t="n"/>
      <c r="AZ475" s="55" t="n"/>
      <c r="BA475" s="55" t="n"/>
      <c r="BB475" s="55" t="n"/>
      <c r="BC475" s="55" t="n"/>
    </row>
    <row r="476">
      <c r="A476" s="55" t="n"/>
      <c r="B476" s="483" t="n"/>
      <c r="C476" s="55" t="n"/>
      <c r="D476" s="55" t="n"/>
      <c r="E476" s="55" t="n"/>
      <c r="F476" s="55" t="n"/>
      <c r="G476" s="69" t="n"/>
      <c r="H476" s="69" t="n"/>
      <c r="I476" s="55" t="n"/>
      <c r="J476" s="55" t="n"/>
      <c r="K476" s="55" t="n"/>
      <c r="L476" s="55">
        <f>J476-K476</f>
        <v/>
      </c>
      <c r="M476" s="55" t="n"/>
      <c r="N476" s="55">
        <f>P476+Q476+R476+S476</f>
        <v/>
      </c>
      <c r="O476" s="57">
        <f>Q476+V476+Y476+AB476+AE476+AH476+AK476+AN476+AQ476+AT476+AW476+AZ476+BC476</f>
        <v/>
      </c>
      <c r="P476" s="58" t="n"/>
      <c r="Q476" s="59">
        <f>L476-S476-R476-P476</f>
        <v/>
      </c>
      <c r="R476" s="60" t="n"/>
      <c r="S476" s="61" t="n"/>
      <c r="T476" s="55" t="n"/>
      <c r="U476" s="55" t="n"/>
      <c r="V476" s="55" t="n"/>
      <c r="W476" s="55" t="n"/>
      <c r="X476" s="55" t="n"/>
      <c r="Y476" s="55" t="n"/>
      <c r="Z476" s="55" t="n"/>
      <c r="AA476" s="55" t="n"/>
      <c r="AB476" s="55" t="n"/>
      <c r="AC476" s="55" t="n"/>
      <c r="AD476" s="55" t="n"/>
      <c r="AE476" s="55" t="n"/>
      <c r="AF476" s="55" t="n"/>
      <c r="AG476" s="55" t="n"/>
      <c r="AH476" s="55" t="n"/>
      <c r="AI476" s="55" t="n"/>
      <c r="AJ476" s="55" t="n"/>
      <c r="AK476" s="55" t="n"/>
      <c r="AL476" s="55" t="n"/>
      <c r="AM476" s="55" t="n"/>
      <c r="AN476" s="55" t="n"/>
      <c r="AO476" s="55" t="n"/>
      <c r="AP476" s="55" t="n"/>
      <c r="AQ476" s="55" t="n"/>
      <c r="AR476" s="55" t="n"/>
      <c r="AS476" s="55" t="n"/>
      <c r="AT476" s="55" t="n"/>
      <c r="AU476" s="55" t="n"/>
      <c r="AV476" s="55" t="n"/>
      <c r="AW476" s="55" t="n"/>
      <c r="AX476" s="55" t="n"/>
      <c r="AY476" s="55" t="n"/>
      <c r="AZ476" s="55" t="n"/>
      <c r="BA476" s="55" t="n"/>
      <c r="BB476" s="55" t="n"/>
      <c r="BC476" s="55" t="n"/>
    </row>
    <row r="477">
      <c r="A477" s="55" t="n"/>
      <c r="B477" s="483" t="n"/>
      <c r="C477" s="55" t="n"/>
      <c r="D477" s="55" t="n"/>
      <c r="E477" s="55" t="n"/>
      <c r="F477" s="55" t="n"/>
      <c r="G477" s="69" t="n"/>
      <c r="H477" s="69" t="n"/>
      <c r="I477" s="55" t="n"/>
      <c r="J477" s="55" t="n"/>
      <c r="K477" s="55" t="n"/>
      <c r="L477" s="55">
        <f>J477-K477</f>
        <v/>
      </c>
      <c r="M477" s="55" t="n"/>
      <c r="N477" s="55">
        <f>P477+Q477+R477+S477</f>
        <v/>
      </c>
      <c r="O477" s="57">
        <f>Q477+V477+Y477+AB477+AE477+AH477+AK477+AN477+AQ477+AT477+AW477+AZ477+BC477</f>
        <v/>
      </c>
      <c r="P477" s="58" t="n"/>
      <c r="Q477" s="59">
        <f>L477-S477-R477-P477</f>
        <v/>
      </c>
      <c r="R477" s="60" t="n"/>
      <c r="S477" s="61" t="n"/>
      <c r="T477" s="55" t="n"/>
      <c r="U477" s="55" t="n"/>
      <c r="V477" s="55" t="n"/>
      <c r="W477" s="55" t="n"/>
      <c r="X477" s="55" t="n"/>
      <c r="Y477" s="55" t="n"/>
      <c r="Z477" s="55" t="n"/>
      <c r="AA477" s="55" t="n"/>
      <c r="AB477" s="55" t="n"/>
      <c r="AC477" s="55" t="n"/>
      <c r="AD477" s="55" t="n"/>
      <c r="AE477" s="55" t="n"/>
      <c r="AF477" s="55" t="n"/>
      <c r="AG477" s="55" t="n"/>
      <c r="AH477" s="55" t="n"/>
      <c r="AI477" s="55" t="n"/>
      <c r="AJ477" s="55" t="n"/>
      <c r="AK477" s="55" t="n"/>
      <c r="AL477" s="55" t="n"/>
      <c r="AM477" s="55" t="n"/>
      <c r="AN477" s="55" t="n"/>
      <c r="AO477" s="55" t="n"/>
      <c r="AP477" s="55" t="n"/>
      <c r="AQ477" s="55" t="n"/>
      <c r="AR477" s="55" t="n"/>
      <c r="AS477" s="55" t="n"/>
      <c r="AT477" s="55" t="n"/>
      <c r="AU477" s="55" t="n"/>
      <c r="AV477" s="55" t="n"/>
      <c r="AW477" s="55" t="n"/>
      <c r="AX477" s="55" t="n"/>
      <c r="AY477" s="55" t="n"/>
      <c r="AZ477" s="55" t="n"/>
      <c r="BA477" s="55" t="n"/>
      <c r="BB477" s="55" t="n"/>
      <c r="BC477" s="55" t="n"/>
    </row>
    <row r="478">
      <c r="A478" s="55" t="n"/>
      <c r="B478" s="483" t="n"/>
      <c r="C478" s="55" t="n"/>
      <c r="D478" s="55" t="n"/>
      <c r="E478" s="55" t="n"/>
      <c r="F478" s="55" t="n"/>
      <c r="G478" s="69" t="n"/>
      <c r="H478" s="69" t="n"/>
      <c r="I478" s="55" t="n"/>
      <c r="J478" s="55" t="n"/>
      <c r="K478" s="55" t="n"/>
      <c r="L478" s="55">
        <f>J478-K478</f>
        <v/>
      </c>
      <c r="M478" s="55" t="n"/>
      <c r="N478" s="55">
        <f>P478+Q478+R478+S478</f>
        <v/>
      </c>
      <c r="O478" s="57">
        <f>Q478+V478+Y478+AB478+AE478+AH478+AK478+AN478+AQ478+AT478+AW478+AZ478+BC478</f>
        <v/>
      </c>
      <c r="P478" s="58" t="n"/>
      <c r="Q478" s="59">
        <f>L478-S478-R478-P478</f>
        <v/>
      </c>
      <c r="R478" s="60" t="n"/>
      <c r="S478" s="61" t="n"/>
      <c r="T478" s="55" t="n"/>
      <c r="U478" s="55" t="n"/>
      <c r="V478" s="55" t="n"/>
      <c r="W478" s="55" t="n"/>
      <c r="X478" s="55" t="n"/>
      <c r="Y478" s="55" t="n"/>
      <c r="Z478" s="55" t="n"/>
      <c r="AA478" s="55" t="n"/>
      <c r="AB478" s="55" t="n"/>
      <c r="AC478" s="55" t="n"/>
      <c r="AD478" s="55" t="n"/>
      <c r="AE478" s="55" t="n"/>
      <c r="AF478" s="55" t="n"/>
      <c r="AG478" s="55" t="n"/>
      <c r="AH478" s="55" t="n"/>
      <c r="AI478" s="55" t="n"/>
      <c r="AJ478" s="55" t="n"/>
      <c r="AK478" s="55" t="n"/>
      <c r="AL478" s="55" t="n"/>
      <c r="AM478" s="55" t="n"/>
      <c r="AN478" s="55" t="n"/>
      <c r="AO478" s="55" t="n"/>
      <c r="AP478" s="55" t="n"/>
      <c r="AQ478" s="55" t="n"/>
      <c r="AR478" s="55" t="n"/>
      <c r="AS478" s="55" t="n"/>
      <c r="AT478" s="55" t="n"/>
      <c r="AU478" s="55" t="n"/>
      <c r="AV478" s="55" t="n"/>
      <c r="AW478" s="55" t="n"/>
      <c r="AX478" s="55" t="n"/>
      <c r="AY478" s="55" t="n"/>
      <c r="AZ478" s="55" t="n"/>
      <c r="BA478" s="55" t="n"/>
      <c r="BB478" s="55" t="n"/>
      <c r="BC478" s="55" t="n"/>
    </row>
    <row r="479">
      <c r="A479" s="55" t="n"/>
      <c r="B479" s="483" t="n"/>
      <c r="C479" s="55" t="n"/>
      <c r="D479" s="55" t="n"/>
      <c r="E479" s="55" t="n"/>
      <c r="F479" s="55" t="n"/>
      <c r="G479" s="69" t="n"/>
      <c r="H479" s="69" t="n"/>
      <c r="I479" s="55" t="n"/>
      <c r="J479" s="55" t="n"/>
      <c r="K479" s="55" t="n"/>
      <c r="L479" s="55">
        <f>J479-K479</f>
        <v/>
      </c>
      <c r="M479" s="55" t="n"/>
      <c r="N479" s="55">
        <f>P479+Q479+R479+S479</f>
        <v/>
      </c>
      <c r="O479" s="57">
        <f>Q479+V479+Y479+AB479+AE479+AH479+AK479+AN479+AQ479+AT479+AW479+AZ479+BC479</f>
        <v/>
      </c>
      <c r="P479" s="58" t="n"/>
      <c r="Q479" s="59">
        <f>L479-S479-R479-P479</f>
        <v/>
      </c>
      <c r="R479" s="60" t="n"/>
      <c r="S479" s="61" t="n"/>
      <c r="T479" s="55" t="n"/>
      <c r="U479" s="55" t="n"/>
      <c r="V479" s="55" t="n"/>
      <c r="W479" s="55" t="n"/>
      <c r="X479" s="55" t="n"/>
      <c r="Y479" s="55" t="n"/>
      <c r="Z479" s="55" t="n"/>
      <c r="AA479" s="55" t="n"/>
      <c r="AB479" s="55" t="n"/>
      <c r="AC479" s="55" t="n"/>
      <c r="AD479" s="55" t="n"/>
      <c r="AE479" s="55" t="n"/>
      <c r="AF479" s="55" t="n"/>
      <c r="AG479" s="55" t="n"/>
      <c r="AH479" s="55" t="n"/>
      <c r="AI479" s="55" t="n"/>
      <c r="AJ479" s="55" t="n"/>
      <c r="AK479" s="55" t="n"/>
      <c r="AL479" s="55" t="n"/>
      <c r="AM479" s="55" t="n"/>
      <c r="AN479" s="55" t="n"/>
      <c r="AO479" s="55" t="n"/>
      <c r="AP479" s="55" t="n"/>
      <c r="AQ479" s="55" t="n"/>
      <c r="AR479" s="55" t="n"/>
      <c r="AS479" s="55" t="n"/>
      <c r="AT479" s="55" t="n"/>
      <c r="AU479" s="55" t="n"/>
      <c r="AV479" s="55" t="n"/>
      <c r="AW479" s="55" t="n"/>
      <c r="AX479" s="55" t="n"/>
      <c r="AY479" s="55" t="n"/>
      <c r="AZ479" s="55" t="n"/>
      <c r="BA479" s="55" t="n"/>
      <c r="BB479" s="55" t="n"/>
      <c r="BC479" s="55" t="n"/>
    </row>
    <row r="480">
      <c r="A480" s="55" t="n"/>
      <c r="B480" s="483" t="n"/>
      <c r="C480" s="55" t="n"/>
      <c r="D480" s="55" t="n"/>
      <c r="E480" s="55" t="n"/>
      <c r="F480" s="55" t="n"/>
      <c r="G480" s="69" t="n"/>
      <c r="H480" s="69" t="n"/>
      <c r="I480" s="55" t="n"/>
      <c r="J480" s="55" t="n"/>
      <c r="K480" s="55" t="n"/>
      <c r="L480" s="55">
        <f>J480-K480</f>
        <v/>
      </c>
      <c r="M480" s="55" t="n"/>
      <c r="N480" s="55">
        <f>P480+Q480+R480+S480</f>
        <v/>
      </c>
      <c r="O480" s="57">
        <f>Q480+V480+Y480+AB480+AE480+AH480+AK480+AN480+AQ480+AT480+AW480+AZ480+BC480</f>
        <v/>
      </c>
      <c r="P480" s="58" t="n"/>
      <c r="Q480" s="59">
        <f>L480-S480-R480-P480</f>
        <v/>
      </c>
      <c r="R480" s="60" t="n"/>
      <c r="S480" s="61" t="n"/>
      <c r="T480" s="55" t="n"/>
      <c r="U480" s="55" t="n"/>
      <c r="V480" s="55" t="n"/>
      <c r="W480" s="55" t="n"/>
      <c r="X480" s="55" t="n"/>
      <c r="Y480" s="55" t="n"/>
      <c r="Z480" s="55" t="n"/>
      <c r="AA480" s="55" t="n"/>
      <c r="AB480" s="55" t="n"/>
      <c r="AC480" s="55" t="n"/>
      <c r="AD480" s="55" t="n"/>
      <c r="AE480" s="55" t="n"/>
      <c r="AF480" s="55" t="n"/>
      <c r="AG480" s="55" t="n"/>
      <c r="AH480" s="55" t="n"/>
      <c r="AI480" s="55" t="n"/>
      <c r="AJ480" s="55" t="n"/>
      <c r="AK480" s="55" t="n"/>
      <c r="AL480" s="55" t="n"/>
      <c r="AM480" s="55" t="n"/>
      <c r="AN480" s="55" t="n"/>
      <c r="AO480" s="55" t="n"/>
      <c r="AP480" s="55" t="n"/>
      <c r="AQ480" s="55" t="n"/>
      <c r="AR480" s="55" t="n"/>
      <c r="AS480" s="55" t="n"/>
      <c r="AT480" s="55" t="n"/>
      <c r="AU480" s="55" t="n"/>
      <c r="AV480" s="55" t="n"/>
      <c r="AW480" s="55" t="n"/>
      <c r="AX480" s="55" t="n"/>
      <c r="AY480" s="55" t="n"/>
      <c r="AZ480" s="55" t="n"/>
      <c r="BA480" s="55" t="n"/>
      <c r="BB480" s="55" t="n"/>
      <c r="BC480" s="55" t="n"/>
    </row>
    <row r="481">
      <c r="A481" s="55" t="n"/>
      <c r="B481" s="483" t="n"/>
      <c r="C481" s="55" t="n"/>
      <c r="D481" s="55" t="n"/>
      <c r="E481" s="55" t="n"/>
      <c r="F481" s="55" t="n"/>
      <c r="G481" s="69" t="n"/>
      <c r="H481" s="69" t="n"/>
      <c r="I481" s="55" t="n"/>
      <c r="J481" s="55" t="n"/>
      <c r="K481" s="55" t="n"/>
      <c r="L481" s="55">
        <f>J481-K481</f>
        <v/>
      </c>
      <c r="M481" s="55" t="n"/>
      <c r="N481" s="55">
        <f>P481+Q481+R481+S481</f>
        <v/>
      </c>
      <c r="O481" s="57">
        <f>Q481+V481+Y481+AB481+AE481+AH481+AK481+AN481+AQ481+AT481+AW481+AZ481+BC481</f>
        <v/>
      </c>
      <c r="P481" s="58" t="n"/>
      <c r="Q481" s="59">
        <f>L481-S481-R481-P481</f>
        <v/>
      </c>
      <c r="R481" s="60" t="n"/>
      <c r="S481" s="61" t="n"/>
      <c r="T481" s="55" t="n"/>
      <c r="U481" s="55" t="n"/>
      <c r="V481" s="55" t="n"/>
      <c r="W481" s="55" t="n"/>
      <c r="X481" s="55" t="n"/>
      <c r="Y481" s="55" t="n"/>
      <c r="Z481" s="55" t="n"/>
      <c r="AA481" s="55" t="n"/>
      <c r="AB481" s="55" t="n"/>
      <c r="AC481" s="55" t="n"/>
      <c r="AD481" s="55" t="n"/>
      <c r="AE481" s="55" t="n"/>
      <c r="AF481" s="55" t="n"/>
      <c r="AG481" s="55" t="n"/>
      <c r="AH481" s="55" t="n"/>
      <c r="AI481" s="55" t="n"/>
      <c r="AJ481" s="55" t="n"/>
      <c r="AK481" s="55" t="n"/>
      <c r="AL481" s="55" t="n"/>
      <c r="AM481" s="55" t="n"/>
      <c r="AN481" s="55" t="n"/>
      <c r="AO481" s="55" t="n"/>
      <c r="AP481" s="55" t="n"/>
      <c r="AQ481" s="55" t="n"/>
      <c r="AR481" s="55" t="n"/>
      <c r="AS481" s="55" t="n"/>
      <c r="AT481" s="55" t="n"/>
      <c r="AU481" s="55" t="n"/>
      <c r="AV481" s="55" t="n"/>
      <c r="AW481" s="55" t="n"/>
      <c r="AX481" s="55" t="n"/>
      <c r="AY481" s="55" t="n"/>
      <c r="AZ481" s="55" t="n"/>
      <c r="BA481" s="55" t="n"/>
      <c r="BB481" s="55" t="n"/>
      <c r="BC481" s="55" t="n"/>
    </row>
    <row r="482">
      <c r="A482" s="55" t="n"/>
      <c r="B482" s="483" t="n"/>
      <c r="C482" s="55" t="n"/>
      <c r="D482" s="55" t="n"/>
      <c r="E482" s="55" t="n"/>
      <c r="F482" s="55" t="n"/>
      <c r="G482" s="69" t="n"/>
      <c r="H482" s="69" t="n"/>
      <c r="I482" s="55" t="n"/>
      <c r="J482" s="55" t="n"/>
      <c r="K482" s="55" t="n"/>
      <c r="L482" s="55">
        <f>J482-K482</f>
        <v/>
      </c>
      <c r="M482" s="55" t="n"/>
      <c r="N482" s="55">
        <f>P482+Q482+R482+S482</f>
        <v/>
      </c>
      <c r="O482" s="57">
        <f>Q482+V482+Y482+AB482+AE482+AH482+AK482+AN482+AQ482+AT482+AW482+AZ482+BC482</f>
        <v/>
      </c>
      <c r="P482" s="58" t="n"/>
      <c r="Q482" s="59">
        <f>L482-S482-R482-P482</f>
        <v/>
      </c>
      <c r="R482" s="60" t="n"/>
      <c r="S482" s="61" t="n"/>
      <c r="T482" s="55" t="n"/>
      <c r="U482" s="55" t="n"/>
      <c r="V482" s="55" t="n"/>
      <c r="W482" s="55" t="n"/>
      <c r="X482" s="55" t="n"/>
      <c r="Y482" s="55" t="n"/>
      <c r="Z482" s="55" t="n"/>
      <c r="AA482" s="55" t="n"/>
      <c r="AB482" s="55" t="n"/>
      <c r="AC482" s="55" t="n"/>
      <c r="AD482" s="55" t="n"/>
      <c r="AE482" s="55" t="n"/>
      <c r="AF482" s="55" t="n"/>
      <c r="AG482" s="55" t="n"/>
      <c r="AH482" s="55" t="n"/>
      <c r="AI482" s="55" t="n"/>
      <c r="AJ482" s="55" t="n"/>
      <c r="AK482" s="55" t="n"/>
      <c r="AL482" s="55" t="n"/>
      <c r="AM482" s="55" t="n"/>
      <c r="AN482" s="55" t="n"/>
      <c r="AO482" s="55" t="n"/>
      <c r="AP482" s="55" t="n"/>
      <c r="AQ482" s="55" t="n"/>
      <c r="AR482" s="55" t="n"/>
      <c r="AS482" s="55" t="n"/>
      <c r="AT482" s="55" t="n"/>
      <c r="AU482" s="55" t="n"/>
      <c r="AV482" s="55" t="n"/>
      <c r="AW482" s="55" t="n"/>
      <c r="AX482" s="55" t="n"/>
      <c r="AY482" s="55" t="n"/>
      <c r="AZ482" s="55" t="n"/>
      <c r="BA482" s="55" t="n"/>
      <c r="BB482" s="55" t="n"/>
      <c r="BC482" s="55" t="n"/>
    </row>
    <row r="483">
      <c r="A483" s="55" t="n"/>
      <c r="B483" s="483" t="n"/>
      <c r="C483" s="55" t="n"/>
      <c r="D483" s="55" t="n"/>
      <c r="E483" s="55" t="n"/>
      <c r="F483" s="55" t="n"/>
      <c r="G483" s="69" t="n"/>
      <c r="H483" s="69" t="n"/>
      <c r="I483" s="55" t="n"/>
      <c r="J483" s="55" t="n"/>
      <c r="K483" s="55" t="n"/>
      <c r="L483" s="55">
        <f>J483-K483</f>
        <v/>
      </c>
      <c r="M483" s="55" t="n"/>
      <c r="N483" s="55">
        <f>P483+Q483+R483+S483</f>
        <v/>
      </c>
      <c r="O483" s="57">
        <f>Q483+V483+Y483+AB483+AE483+AH483+AK483+AN483+AQ483+AT483+AW483+AZ483+BC483</f>
        <v/>
      </c>
      <c r="P483" s="58" t="n"/>
      <c r="Q483" s="59">
        <f>L483-S483-R483-P483</f>
        <v/>
      </c>
      <c r="R483" s="60" t="n"/>
      <c r="S483" s="61" t="n"/>
      <c r="T483" s="55" t="n"/>
      <c r="U483" s="55" t="n"/>
      <c r="V483" s="55" t="n"/>
      <c r="W483" s="55" t="n"/>
      <c r="X483" s="55" t="n"/>
      <c r="Y483" s="55" t="n"/>
      <c r="Z483" s="55" t="n"/>
      <c r="AA483" s="55" t="n"/>
      <c r="AB483" s="55" t="n"/>
      <c r="AC483" s="55" t="n"/>
      <c r="AD483" s="55" t="n"/>
      <c r="AE483" s="55" t="n"/>
      <c r="AF483" s="55" t="n"/>
      <c r="AG483" s="55" t="n"/>
      <c r="AH483" s="55" t="n"/>
      <c r="AI483" s="55" t="n"/>
      <c r="AJ483" s="55" t="n"/>
      <c r="AK483" s="55" t="n"/>
      <c r="AL483" s="55" t="n"/>
      <c r="AM483" s="55" t="n"/>
      <c r="AN483" s="55" t="n"/>
      <c r="AO483" s="55" t="n"/>
      <c r="AP483" s="55" t="n"/>
      <c r="AQ483" s="55" t="n"/>
      <c r="AR483" s="55" t="n"/>
      <c r="AS483" s="55" t="n"/>
      <c r="AT483" s="55" t="n"/>
      <c r="AU483" s="55" t="n"/>
      <c r="AV483" s="55" t="n"/>
      <c r="AW483" s="55" t="n"/>
      <c r="AX483" s="55" t="n"/>
      <c r="AY483" s="55" t="n"/>
      <c r="AZ483" s="55" t="n"/>
      <c r="BA483" s="55" t="n"/>
      <c r="BB483" s="55" t="n"/>
      <c r="BC483" s="55" t="n"/>
    </row>
    <row r="484">
      <c r="A484" s="55" t="n"/>
      <c r="B484" s="483" t="n"/>
      <c r="C484" s="55" t="n"/>
      <c r="D484" s="55" t="n"/>
      <c r="E484" s="55" t="n"/>
      <c r="F484" s="55" t="n"/>
      <c r="G484" s="69" t="n"/>
      <c r="H484" s="69" t="n"/>
      <c r="I484" s="55" t="n"/>
      <c r="J484" s="55" t="n"/>
      <c r="K484" s="55" t="n"/>
      <c r="L484" s="55">
        <f>J484-K484</f>
        <v/>
      </c>
      <c r="M484" s="55" t="n"/>
      <c r="N484" s="55">
        <f>P484+Q484+R484+S484</f>
        <v/>
      </c>
      <c r="O484" s="57">
        <f>Q484+V484+Y484+AB484+AE484+AH484+AK484+AN484+AQ484+AT484+AW484+AZ484+BC484</f>
        <v/>
      </c>
      <c r="P484" s="58" t="n"/>
      <c r="Q484" s="59">
        <f>L484-S484-R484-P484</f>
        <v/>
      </c>
      <c r="R484" s="60" t="n"/>
      <c r="S484" s="61" t="n"/>
      <c r="T484" s="55" t="n"/>
      <c r="U484" s="55" t="n"/>
      <c r="V484" s="55" t="n"/>
      <c r="W484" s="55" t="n"/>
      <c r="X484" s="55" t="n"/>
      <c r="Y484" s="55" t="n"/>
      <c r="Z484" s="55" t="n"/>
      <c r="AA484" s="55" t="n"/>
      <c r="AB484" s="55" t="n"/>
      <c r="AC484" s="55" t="n"/>
      <c r="AD484" s="55" t="n"/>
      <c r="AE484" s="55" t="n"/>
      <c r="AF484" s="55" t="n"/>
      <c r="AG484" s="55" t="n"/>
      <c r="AH484" s="55" t="n"/>
      <c r="AI484" s="55" t="n"/>
      <c r="AJ484" s="55" t="n"/>
      <c r="AK484" s="55" t="n"/>
      <c r="AL484" s="55" t="n"/>
      <c r="AM484" s="55" t="n"/>
      <c r="AN484" s="55" t="n"/>
      <c r="AO484" s="55" t="n"/>
      <c r="AP484" s="55" t="n"/>
      <c r="AQ484" s="55" t="n"/>
      <c r="AR484" s="55" t="n"/>
      <c r="AS484" s="55" t="n"/>
      <c r="AT484" s="55" t="n"/>
      <c r="AU484" s="55" t="n"/>
      <c r="AV484" s="55" t="n"/>
      <c r="AW484" s="55" t="n"/>
      <c r="AX484" s="55" t="n"/>
      <c r="AY484" s="55" t="n"/>
      <c r="AZ484" s="55" t="n"/>
      <c r="BA484" s="55" t="n"/>
      <c r="BB484" s="55" t="n"/>
      <c r="BC484" s="55" t="n"/>
    </row>
    <row r="485">
      <c r="A485" s="55" t="n"/>
      <c r="B485" s="483" t="n"/>
      <c r="C485" s="55" t="n"/>
      <c r="D485" s="55" t="n"/>
      <c r="E485" s="55" t="n"/>
      <c r="F485" s="55" t="n"/>
      <c r="G485" s="69" t="n"/>
      <c r="H485" s="69" t="n"/>
      <c r="I485" s="55" t="n"/>
      <c r="J485" s="55" t="n"/>
      <c r="K485" s="55" t="n"/>
      <c r="L485" s="55">
        <f>J485-K485</f>
        <v/>
      </c>
      <c r="M485" s="55" t="n"/>
      <c r="N485" s="55">
        <f>P485+Q485+R485+S485</f>
        <v/>
      </c>
      <c r="O485" s="57">
        <f>Q485+V485+Y485+AB485+AE485+AH485+AK485+AN485+AQ485+AT485+AW485+AZ485+BC485</f>
        <v/>
      </c>
      <c r="P485" s="58" t="n"/>
      <c r="Q485" s="59">
        <f>L485-S485-R485-P485</f>
        <v/>
      </c>
      <c r="R485" s="60" t="n"/>
      <c r="S485" s="61" t="n"/>
      <c r="T485" s="55" t="n"/>
      <c r="U485" s="55" t="n"/>
      <c r="V485" s="55" t="n"/>
      <c r="W485" s="55" t="n"/>
      <c r="X485" s="55" t="n"/>
      <c r="Y485" s="55" t="n"/>
      <c r="Z485" s="55" t="n"/>
      <c r="AA485" s="55" t="n"/>
      <c r="AB485" s="55" t="n"/>
      <c r="AC485" s="55" t="n"/>
      <c r="AD485" s="55" t="n"/>
      <c r="AE485" s="55" t="n"/>
      <c r="AF485" s="55" t="n"/>
      <c r="AG485" s="55" t="n"/>
      <c r="AH485" s="55" t="n"/>
      <c r="AI485" s="55" t="n"/>
      <c r="AJ485" s="55" t="n"/>
      <c r="AK485" s="55" t="n"/>
      <c r="AL485" s="55" t="n"/>
      <c r="AM485" s="55" t="n"/>
      <c r="AN485" s="55" t="n"/>
      <c r="AO485" s="55" t="n"/>
      <c r="AP485" s="55" t="n"/>
      <c r="AQ485" s="55" t="n"/>
      <c r="AR485" s="55" t="n"/>
      <c r="AS485" s="55" t="n"/>
      <c r="AT485" s="55" t="n"/>
      <c r="AU485" s="55" t="n"/>
      <c r="AV485" s="55" t="n"/>
      <c r="AW485" s="55" t="n"/>
      <c r="AX485" s="55" t="n"/>
      <c r="AY485" s="55" t="n"/>
      <c r="AZ485" s="55" t="n"/>
      <c r="BA485" s="55" t="n"/>
      <c r="BB485" s="55" t="n"/>
      <c r="BC485" s="55" t="n"/>
    </row>
    <row r="486">
      <c r="A486" s="55" t="n"/>
      <c r="B486" s="483" t="n"/>
      <c r="C486" s="55" t="n"/>
      <c r="D486" s="55" t="n"/>
      <c r="E486" s="55" t="n"/>
      <c r="F486" s="55" t="n"/>
      <c r="G486" s="69" t="n"/>
      <c r="H486" s="69" t="n"/>
      <c r="I486" s="55" t="n"/>
      <c r="J486" s="55" t="n"/>
      <c r="K486" s="55" t="n"/>
      <c r="L486" s="55">
        <f>J486-K486</f>
        <v/>
      </c>
      <c r="M486" s="55" t="n"/>
      <c r="N486" s="55">
        <f>P486+Q486+R486+S486</f>
        <v/>
      </c>
      <c r="O486" s="57">
        <f>Q486+V486+Y486+AB486+AE486+AH486+AK486+AN486+AQ486+AT486+AW486+AZ486+BC486</f>
        <v/>
      </c>
      <c r="P486" s="58" t="n"/>
      <c r="Q486" s="59">
        <f>L486-S486-R486-P486</f>
        <v/>
      </c>
      <c r="R486" s="60" t="n"/>
      <c r="S486" s="61" t="n"/>
      <c r="T486" s="55" t="n"/>
      <c r="U486" s="55" t="n"/>
      <c r="V486" s="55" t="n"/>
      <c r="W486" s="55" t="n"/>
      <c r="X486" s="55" t="n"/>
      <c r="Y486" s="55" t="n"/>
      <c r="Z486" s="55" t="n"/>
      <c r="AA486" s="55" t="n"/>
      <c r="AB486" s="55" t="n"/>
      <c r="AC486" s="55" t="n"/>
      <c r="AD486" s="55" t="n"/>
      <c r="AE486" s="55" t="n"/>
      <c r="AF486" s="55" t="n"/>
      <c r="AG486" s="55" t="n"/>
      <c r="AH486" s="55" t="n"/>
      <c r="AI486" s="55" t="n"/>
      <c r="AJ486" s="55" t="n"/>
      <c r="AK486" s="55" t="n"/>
      <c r="AL486" s="55" t="n"/>
      <c r="AM486" s="55" t="n"/>
      <c r="AN486" s="55" t="n"/>
      <c r="AO486" s="55" t="n"/>
      <c r="AP486" s="55" t="n"/>
      <c r="AQ486" s="55" t="n"/>
      <c r="AR486" s="55" t="n"/>
      <c r="AS486" s="55" t="n"/>
      <c r="AT486" s="55" t="n"/>
      <c r="AU486" s="55" t="n"/>
      <c r="AV486" s="55" t="n"/>
      <c r="AW486" s="55" t="n"/>
      <c r="AX486" s="55" t="n"/>
      <c r="AY486" s="55" t="n"/>
      <c r="AZ486" s="55" t="n"/>
      <c r="BA486" s="55" t="n"/>
      <c r="BB486" s="55" t="n"/>
      <c r="BC486" s="55" t="n"/>
    </row>
    <row r="487">
      <c r="A487" s="55" t="n"/>
      <c r="B487" s="483" t="n"/>
      <c r="C487" s="55" t="n"/>
      <c r="D487" s="55" t="n"/>
      <c r="E487" s="55" t="n"/>
      <c r="F487" s="55" t="n"/>
      <c r="G487" s="69" t="n"/>
      <c r="H487" s="69" t="n"/>
      <c r="I487" s="55" t="n"/>
      <c r="J487" s="55" t="n"/>
      <c r="K487" s="55" t="n"/>
      <c r="L487" s="55">
        <f>J487-K487</f>
        <v/>
      </c>
      <c r="M487" s="55" t="n"/>
      <c r="N487" s="55">
        <f>P487+Q487+R487+S487</f>
        <v/>
      </c>
      <c r="O487" s="57">
        <f>Q487+V487+Y487+AB487+AE487+AH487+AK487+AN487+AQ487+AT487+AW487+AZ487+BC487</f>
        <v/>
      </c>
      <c r="P487" s="58" t="n"/>
      <c r="Q487" s="59">
        <f>L487-S487-R487-P487</f>
        <v/>
      </c>
      <c r="R487" s="60" t="n"/>
      <c r="S487" s="61" t="n"/>
      <c r="T487" s="55" t="n"/>
      <c r="U487" s="55" t="n"/>
      <c r="V487" s="55" t="n"/>
      <c r="W487" s="55" t="n"/>
      <c r="X487" s="55" t="n"/>
      <c r="Y487" s="55" t="n"/>
      <c r="Z487" s="55" t="n"/>
      <c r="AA487" s="55" t="n"/>
      <c r="AB487" s="55" t="n"/>
      <c r="AC487" s="55" t="n"/>
      <c r="AD487" s="55" t="n"/>
      <c r="AE487" s="55" t="n"/>
      <c r="AF487" s="55" t="n"/>
      <c r="AG487" s="55" t="n"/>
      <c r="AH487" s="55" t="n"/>
      <c r="AI487" s="55" t="n"/>
      <c r="AJ487" s="55" t="n"/>
      <c r="AK487" s="55" t="n"/>
      <c r="AL487" s="55" t="n"/>
      <c r="AM487" s="55" t="n"/>
      <c r="AN487" s="55" t="n"/>
      <c r="AO487" s="55" t="n"/>
      <c r="AP487" s="55" t="n"/>
      <c r="AQ487" s="55" t="n"/>
      <c r="AR487" s="55" t="n"/>
      <c r="AS487" s="55" t="n"/>
      <c r="AT487" s="55" t="n"/>
      <c r="AU487" s="55" t="n"/>
      <c r="AV487" s="55" t="n"/>
      <c r="AW487" s="55" t="n"/>
      <c r="AX487" s="55" t="n"/>
      <c r="AY487" s="55" t="n"/>
      <c r="AZ487" s="55" t="n"/>
      <c r="BA487" s="55" t="n"/>
      <c r="BB487" s="55" t="n"/>
      <c r="BC487" s="55" t="n"/>
    </row>
    <row r="488">
      <c r="A488" s="55" t="n"/>
      <c r="B488" s="483" t="n"/>
      <c r="C488" s="55" t="n"/>
      <c r="D488" s="55" t="n"/>
      <c r="E488" s="55" t="n"/>
      <c r="F488" s="55" t="n"/>
      <c r="G488" s="69" t="n"/>
      <c r="H488" s="69" t="n"/>
      <c r="I488" s="55" t="n"/>
      <c r="J488" s="55" t="n"/>
      <c r="K488" s="55" t="n"/>
      <c r="L488" s="55">
        <f>J488-K488</f>
        <v/>
      </c>
      <c r="M488" s="55" t="n"/>
      <c r="N488" s="55">
        <f>P488+Q488+R488+S488</f>
        <v/>
      </c>
      <c r="O488" s="57">
        <f>Q488+V488+Y488+AB488+AE488+AH488+AK488+AN488+AQ488+AT488+AW488+AZ488+BC488</f>
        <v/>
      </c>
      <c r="P488" s="58" t="n"/>
      <c r="Q488" s="59">
        <f>L488-S488-R488-P488</f>
        <v/>
      </c>
      <c r="R488" s="60" t="n"/>
      <c r="S488" s="61" t="n"/>
      <c r="T488" s="55" t="n"/>
      <c r="U488" s="55" t="n"/>
      <c r="V488" s="55" t="n"/>
      <c r="W488" s="55" t="n"/>
      <c r="X488" s="55" t="n"/>
      <c r="Y488" s="55" t="n"/>
      <c r="Z488" s="55" t="n"/>
      <c r="AA488" s="55" t="n"/>
      <c r="AB488" s="55" t="n"/>
      <c r="AC488" s="55" t="n"/>
      <c r="AD488" s="55" t="n"/>
      <c r="AE488" s="55" t="n"/>
      <c r="AF488" s="55" t="n"/>
      <c r="AG488" s="55" t="n"/>
      <c r="AH488" s="55" t="n"/>
      <c r="AI488" s="55" t="n"/>
      <c r="AJ488" s="55" t="n"/>
      <c r="AK488" s="55" t="n"/>
      <c r="AL488" s="55" t="n"/>
      <c r="AM488" s="55" t="n"/>
      <c r="AN488" s="55" t="n"/>
      <c r="AO488" s="55" t="n"/>
      <c r="AP488" s="55" t="n"/>
      <c r="AQ488" s="55" t="n"/>
      <c r="AR488" s="55" t="n"/>
      <c r="AS488" s="55" t="n"/>
      <c r="AT488" s="55" t="n"/>
      <c r="AU488" s="55" t="n"/>
      <c r="AV488" s="55" t="n"/>
      <c r="AW488" s="55" t="n"/>
      <c r="AX488" s="55" t="n"/>
      <c r="AY488" s="55" t="n"/>
      <c r="AZ488" s="55" t="n"/>
      <c r="BA488" s="55" t="n"/>
      <c r="BB488" s="55" t="n"/>
      <c r="BC488" s="55" t="n"/>
    </row>
    <row r="489">
      <c r="A489" s="55" t="n"/>
      <c r="B489" s="483" t="n"/>
      <c r="C489" s="55" t="n"/>
      <c r="D489" s="55" t="n"/>
      <c r="E489" s="55" t="n"/>
      <c r="F489" s="55" t="n"/>
      <c r="G489" s="69" t="n"/>
      <c r="H489" s="69" t="n"/>
      <c r="I489" s="55" t="n"/>
      <c r="J489" s="55" t="n"/>
      <c r="K489" s="55" t="n"/>
      <c r="L489" s="55">
        <f>J489-K489</f>
        <v/>
      </c>
      <c r="M489" s="55" t="n"/>
      <c r="N489" s="55">
        <f>P489+Q489+R489+S489</f>
        <v/>
      </c>
      <c r="O489" s="57">
        <f>Q489+V489+Y489+AB489+AE489+AH489+AK489+AN489+AQ489+AT489+AW489+AZ489+BC489</f>
        <v/>
      </c>
      <c r="P489" s="58" t="n"/>
      <c r="Q489" s="59">
        <f>L489-S489-R489-P489</f>
        <v/>
      </c>
      <c r="R489" s="60" t="n"/>
      <c r="S489" s="61" t="n"/>
      <c r="T489" s="55" t="n"/>
      <c r="U489" s="55" t="n"/>
      <c r="V489" s="55" t="n"/>
      <c r="W489" s="55" t="n"/>
      <c r="X489" s="55" t="n"/>
      <c r="Y489" s="55" t="n"/>
      <c r="Z489" s="55" t="n"/>
      <c r="AA489" s="55" t="n"/>
      <c r="AB489" s="55" t="n"/>
      <c r="AC489" s="55" t="n"/>
      <c r="AD489" s="55" t="n"/>
      <c r="AE489" s="55" t="n"/>
      <c r="AF489" s="55" t="n"/>
      <c r="AG489" s="55" t="n"/>
      <c r="AH489" s="55" t="n"/>
      <c r="AI489" s="55" t="n"/>
      <c r="AJ489" s="55" t="n"/>
      <c r="AK489" s="55" t="n"/>
      <c r="AL489" s="55" t="n"/>
      <c r="AM489" s="55" t="n"/>
      <c r="AN489" s="55" t="n"/>
      <c r="AO489" s="55" t="n"/>
      <c r="AP489" s="55" t="n"/>
      <c r="AQ489" s="55" t="n"/>
      <c r="AR489" s="55" t="n"/>
      <c r="AS489" s="55" t="n"/>
      <c r="AT489" s="55" t="n"/>
      <c r="AU489" s="55" t="n"/>
      <c r="AV489" s="55" t="n"/>
      <c r="AW489" s="55" t="n"/>
      <c r="AX489" s="55" t="n"/>
      <c r="AY489" s="55" t="n"/>
      <c r="AZ489" s="55" t="n"/>
      <c r="BA489" s="55" t="n"/>
      <c r="BB489" s="55" t="n"/>
      <c r="BC489" s="55" t="n"/>
    </row>
    <row r="490">
      <c r="A490" s="55" t="n"/>
      <c r="B490" s="483" t="n"/>
      <c r="C490" s="55" t="n"/>
      <c r="D490" s="55" t="n"/>
      <c r="E490" s="55" t="n"/>
      <c r="F490" s="55" t="n"/>
      <c r="G490" s="69" t="n"/>
      <c r="H490" s="69" t="n"/>
      <c r="I490" s="55" t="n"/>
      <c r="J490" s="55" t="n"/>
      <c r="K490" s="55" t="n"/>
      <c r="L490" s="55">
        <f>J490-K490</f>
        <v/>
      </c>
      <c r="M490" s="55" t="n"/>
      <c r="N490" s="55">
        <f>P490+Q490+R490+S490</f>
        <v/>
      </c>
      <c r="O490" s="57">
        <f>Q490+V490+Y490+AB490+AE490+AH490+AK490+AN490+AQ490+AT490+AW490+AZ490+BC490</f>
        <v/>
      </c>
      <c r="P490" s="58" t="n"/>
      <c r="Q490" s="59">
        <f>L490-S490-R490-P490</f>
        <v/>
      </c>
      <c r="R490" s="60" t="n"/>
      <c r="S490" s="61" t="n"/>
      <c r="T490" s="55" t="n"/>
      <c r="U490" s="55" t="n"/>
      <c r="V490" s="55" t="n"/>
      <c r="W490" s="55" t="n"/>
      <c r="X490" s="55" t="n"/>
      <c r="Y490" s="55" t="n"/>
      <c r="Z490" s="55" t="n"/>
      <c r="AA490" s="55" t="n"/>
      <c r="AB490" s="55" t="n"/>
      <c r="AC490" s="55" t="n"/>
      <c r="AD490" s="55" t="n"/>
      <c r="AE490" s="55" t="n"/>
      <c r="AF490" s="55" t="n"/>
      <c r="AG490" s="55" t="n"/>
      <c r="AH490" s="55" t="n"/>
      <c r="AI490" s="55" t="n"/>
      <c r="AJ490" s="55" t="n"/>
      <c r="AK490" s="55" t="n"/>
      <c r="AL490" s="55" t="n"/>
      <c r="AM490" s="55" t="n"/>
      <c r="AN490" s="55" t="n"/>
      <c r="AO490" s="55" t="n"/>
      <c r="AP490" s="55" t="n"/>
      <c r="AQ490" s="55" t="n"/>
      <c r="AR490" s="55" t="n"/>
      <c r="AS490" s="55" t="n"/>
      <c r="AT490" s="55" t="n"/>
      <c r="AU490" s="55" t="n"/>
      <c r="AV490" s="55" t="n"/>
      <c r="AW490" s="55" t="n"/>
      <c r="AX490" s="55" t="n"/>
      <c r="AY490" s="55" t="n"/>
      <c r="AZ490" s="55" t="n"/>
      <c r="BA490" s="55" t="n"/>
      <c r="BB490" s="55" t="n"/>
      <c r="BC490" s="55" t="n"/>
    </row>
    <row r="491">
      <c r="A491" s="55" t="n"/>
      <c r="B491" s="483" t="n"/>
      <c r="C491" s="55" t="n"/>
      <c r="D491" s="55" t="n"/>
      <c r="E491" s="55" t="n"/>
      <c r="F491" s="55" t="n"/>
      <c r="G491" s="69" t="n"/>
      <c r="H491" s="69" t="n"/>
      <c r="I491" s="55" t="n"/>
      <c r="J491" s="55" t="n"/>
      <c r="K491" s="55" t="n"/>
      <c r="L491" s="55">
        <f>J491-K491</f>
        <v/>
      </c>
      <c r="M491" s="55" t="n"/>
      <c r="N491" s="55">
        <f>P491+Q491+R491+S491</f>
        <v/>
      </c>
      <c r="O491" s="57">
        <f>Q491+V491+Y491+AB491+AE491+AH491+AK491+AN491+AQ491+AT491+AW491+AZ491+BC491</f>
        <v/>
      </c>
      <c r="P491" s="58" t="n"/>
      <c r="Q491" s="59">
        <f>L491-S491-R491-P491</f>
        <v/>
      </c>
      <c r="R491" s="60" t="n"/>
      <c r="S491" s="61" t="n"/>
      <c r="T491" s="55" t="n"/>
      <c r="U491" s="55" t="n"/>
      <c r="V491" s="55" t="n"/>
      <c r="W491" s="55" t="n"/>
      <c r="X491" s="55" t="n"/>
      <c r="Y491" s="55" t="n"/>
      <c r="Z491" s="55" t="n"/>
      <c r="AA491" s="55" t="n"/>
      <c r="AB491" s="55" t="n"/>
      <c r="AC491" s="55" t="n"/>
      <c r="AD491" s="55" t="n"/>
      <c r="AE491" s="55" t="n"/>
      <c r="AF491" s="55" t="n"/>
      <c r="AG491" s="55" t="n"/>
      <c r="AH491" s="55" t="n"/>
      <c r="AI491" s="55" t="n"/>
      <c r="AJ491" s="55" t="n"/>
      <c r="AK491" s="55" t="n"/>
      <c r="AL491" s="55" t="n"/>
      <c r="AM491" s="55" t="n"/>
      <c r="AN491" s="55" t="n"/>
      <c r="AO491" s="55" t="n"/>
      <c r="AP491" s="55" t="n"/>
      <c r="AQ491" s="55" t="n"/>
      <c r="AR491" s="55" t="n"/>
      <c r="AS491" s="55" t="n"/>
      <c r="AT491" s="55" t="n"/>
      <c r="AU491" s="55" t="n"/>
      <c r="AV491" s="55" t="n"/>
      <c r="AW491" s="55" t="n"/>
      <c r="AX491" s="55" t="n"/>
      <c r="AY491" s="55" t="n"/>
      <c r="AZ491" s="55" t="n"/>
      <c r="BA491" s="55" t="n"/>
      <c r="BB491" s="55" t="n"/>
      <c r="BC491" s="55" t="n"/>
    </row>
    <row r="492">
      <c r="A492" s="55" t="n"/>
      <c r="B492" s="483" t="n"/>
      <c r="C492" s="55" t="n"/>
      <c r="D492" s="55" t="n"/>
      <c r="E492" s="55" t="n"/>
      <c r="F492" s="55" t="n"/>
      <c r="G492" s="69" t="n"/>
      <c r="H492" s="69" t="n"/>
      <c r="I492" s="55" t="n"/>
      <c r="J492" s="55" t="n"/>
      <c r="K492" s="55" t="n"/>
      <c r="L492" s="55">
        <f>J492-K492</f>
        <v/>
      </c>
      <c r="M492" s="55" t="n"/>
      <c r="N492" s="55">
        <f>P492+Q492+R492+S492</f>
        <v/>
      </c>
      <c r="O492" s="57">
        <f>Q492+V492+Y492+AB492+AE492+AH492+AK492+AN492+AQ492+AT492+AW492+AZ492+BC492</f>
        <v/>
      </c>
      <c r="P492" s="58" t="n"/>
      <c r="Q492" s="59">
        <f>L492-S492-R492-P492</f>
        <v/>
      </c>
      <c r="R492" s="60" t="n"/>
      <c r="S492" s="61" t="n"/>
      <c r="T492" s="55" t="n"/>
      <c r="U492" s="55" t="n"/>
      <c r="V492" s="55" t="n"/>
      <c r="W492" s="55" t="n"/>
      <c r="X492" s="55" t="n"/>
      <c r="Y492" s="55" t="n"/>
      <c r="Z492" s="55" t="n"/>
      <c r="AA492" s="55" t="n"/>
      <c r="AB492" s="55" t="n"/>
      <c r="AC492" s="55" t="n"/>
      <c r="AD492" s="55" t="n"/>
      <c r="AE492" s="55" t="n"/>
      <c r="AF492" s="55" t="n"/>
      <c r="AG492" s="55" t="n"/>
      <c r="AH492" s="55" t="n"/>
      <c r="AI492" s="55" t="n"/>
      <c r="AJ492" s="55" t="n"/>
      <c r="AK492" s="55" t="n"/>
      <c r="AL492" s="55" t="n"/>
      <c r="AM492" s="55" t="n"/>
      <c r="AN492" s="55" t="n"/>
      <c r="AO492" s="55" t="n"/>
      <c r="AP492" s="55" t="n"/>
      <c r="AQ492" s="55" t="n"/>
      <c r="AR492" s="55" t="n"/>
      <c r="AS492" s="55" t="n"/>
      <c r="AT492" s="55" t="n"/>
      <c r="AU492" s="55" t="n"/>
      <c r="AV492" s="55" t="n"/>
      <c r="AW492" s="55" t="n"/>
      <c r="AX492" s="55" t="n"/>
      <c r="AY492" s="55" t="n"/>
      <c r="AZ492" s="55" t="n"/>
      <c r="BA492" s="55" t="n"/>
      <c r="BB492" s="55" t="n"/>
      <c r="BC492" s="55" t="n"/>
    </row>
    <row r="493">
      <c r="A493" s="55" t="n"/>
      <c r="B493" s="483" t="n"/>
      <c r="C493" s="55" t="n"/>
      <c r="D493" s="55" t="n"/>
      <c r="E493" s="55" t="n"/>
      <c r="F493" s="55" t="n"/>
      <c r="G493" s="69" t="n"/>
      <c r="H493" s="69" t="n"/>
      <c r="I493" s="55" t="n"/>
      <c r="J493" s="55" t="n"/>
      <c r="K493" s="55" t="n"/>
      <c r="L493" s="55">
        <f>J493-K493</f>
        <v/>
      </c>
      <c r="M493" s="55" t="n"/>
      <c r="N493" s="55">
        <f>P493+Q493+R493+S493</f>
        <v/>
      </c>
      <c r="O493" s="57">
        <f>Q493+V493+Y493+AB493+AE493+AH493+AK493+AN493+AQ493+AT493+AW493+AZ493+BC493</f>
        <v/>
      </c>
      <c r="P493" s="58" t="n"/>
      <c r="Q493" s="59">
        <f>L493-S493-R493-P493</f>
        <v/>
      </c>
      <c r="R493" s="60" t="n"/>
      <c r="S493" s="61" t="n"/>
      <c r="T493" s="55" t="n"/>
      <c r="U493" s="55" t="n"/>
      <c r="V493" s="55" t="n"/>
      <c r="W493" s="55" t="n"/>
      <c r="X493" s="55" t="n"/>
      <c r="Y493" s="55" t="n"/>
      <c r="Z493" s="55" t="n"/>
      <c r="AA493" s="55" t="n"/>
      <c r="AB493" s="55" t="n"/>
      <c r="AC493" s="55" t="n"/>
      <c r="AD493" s="55" t="n"/>
      <c r="AE493" s="55" t="n"/>
      <c r="AF493" s="55" t="n"/>
      <c r="AG493" s="55" t="n"/>
      <c r="AH493" s="55" t="n"/>
      <c r="AI493" s="55" t="n"/>
      <c r="AJ493" s="55" t="n"/>
      <c r="AK493" s="55" t="n"/>
      <c r="AL493" s="55" t="n"/>
      <c r="AM493" s="55" t="n"/>
      <c r="AN493" s="55" t="n"/>
      <c r="AO493" s="55" t="n"/>
      <c r="AP493" s="55" t="n"/>
      <c r="AQ493" s="55" t="n"/>
      <c r="AR493" s="55" t="n"/>
      <c r="AS493" s="55" t="n"/>
      <c r="AT493" s="55" t="n"/>
      <c r="AU493" s="55" t="n"/>
      <c r="AV493" s="55" t="n"/>
      <c r="AW493" s="55" t="n"/>
      <c r="AX493" s="55" t="n"/>
      <c r="AY493" s="55" t="n"/>
      <c r="AZ493" s="55" t="n"/>
      <c r="BA493" s="55" t="n"/>
      <c r="BB493" s="55" t="n"/>
      <c r="BC493" s="55" t="n"/>
    </row>
    <row r="494">
      <c r="A494" s="55" t="n"/>
      <c r="B494" s="483" t="n"/>
      <c r="C494" s="55" t="n"/>
      <c r="D494" s="55" t="n"/>
      <c r="E494" s="55" t="n"/>
      <c r="F494" s="55" t="n"/>
      <c r="G494" s="69" t="n"/>
      <c r="H494" s="69" t="n"/>
      <c r="I494" s="55" t="n"/>
      <c r="J494" s="55" t="n"/>
      <c r="K494" s="55" t="n"/>
      <c r="L494" s="55">
        <f>J494-K494</f>
        <v/>
      </c>
      <c r="M494" s="55" t="n"/>
      <c r="N494" s="55">
        <f>P494+Q494+R494+S494</f>
        <v/>
      </c>
      <c r="O494" s="57">
        <f>Q494+V494+Y494+AB494+AE494+AH494+AK494+AN494+AQ494+AT494+AW494+AZ494+BC494</f>
        <v/>
      </c>
      <c r="P494" s="58" t="n"/>
      <c r="Q494" s="59">
        <f>L494-S494-R494-P494</f>
        <v/>
      </c>
      <c r="R494" s="60" t="n"/>
      <c r="S494" s="61" t="n"/>
      <c r="T494" s="55" t="n"/>
      <c r="U494" s="55" t="n"/>
      <c r="V494" s="55" t="n"/>
      <c r="W494" s="55" t="n"/>
      <c r="X494" s="55" t="n"/>
      <c r="Y494" s="55" t="n"/>
      <c r="Z494" s="55" t="n"/>
      <c r="AA494" s="55" t="n"/>
      <c r="AB494" s="55" t="n"/>
      <c r="AC494" s="55" t="n"/>
      <c r="AD494" s="55" t="n"/>
      <c r="AE494" s="55" t="n"/>
      <c r="AF494" s="55" t="n"/>
      <c r="AG494" s="55" t="n"/>
      <c r="AH494" s="55" t="n"/>
      <c r="AI494" s="55" t="n"/>
      <c r="AJ494" s="55" t="n"/>
      <c r="AK494" s="55" t="n"/>
      <c r="AL494" s="55" t="n"/>
      <c r="AM494" s="55" t="n"/>
      <c r="AN494" s="55" t="n"/>
      <c r="AO494" s="55" t="n"/>
      <c r="AP494" s="55" t="n"/>
      <c r="AQ494" s="55" t="n"/>
      <c r="AR494" s="55" t="n"/>
      <c r="AS494" s="55" t="n"/>
      <c r="AT494" s="55" t="n"/>
      <c r="AU494" s="55" t="n"/>
      <c r="AV494" s="55" t="n"/>
      <c r="AW494" s="55" t="n"/>
      <c r="AX494" s="55" t="n"/>
      <c r="AY494" s="55" t="n"/>
      <c r="AZ494" s="55" t="n"/>
      <c r="BA494" s="55" t="n"/>
      <c r="BB494" s="55" t="n"/>
      <c r="BC494" s="55" t="n"/>
    </row>
    <row r="495">
      <c r="A495" s="55" t="n"/>
      <c r="B495" s="483" t="n"/>
      <c r="C495" s="55" t="n"/>
      <c r="D495" s="55" t="n"/>
      <c r="E495" s="55" t="n"/>
      <c r="F495" s="55" t="n"/>
      <c r="G495" s="69" t="n"/>
      <c r="H495" s="69" t="n"/>
      <c r="I495" s="55" t="n"/>
      <c r="J495" s="55" t="n"/>
      <c r="K495" s="55" t="n"/>
      <c r="L495" s="55">
        <f>J495-K495</f>
        <v/>
      </c>
      <c r="M495" s="55" t="n"/>
      <c r="N495" s="55">
        <f>P495+Q495+R495+S495</f>
        <v/>
      </c>
      <c r="O495" s="57">
        <f>Q495+V495+Y495+AB495+AE495+AH495+AK495+AN495+AQ495+AT495+AW495+AZ495+BC495</f>
        <v/>
      </c>
      <c r="P495" s="58" t="n"/>
      <c r="Q495" s="59">
        <f>L495-S495-R495-P495</f>
        <v/>
      </c>
      <c r="R495" s="60" t="n"/>
      <c r="S495" s="61" t="n"/>
      <c r="T495" s="55" t="n"/>
      <c r="U495" s="55" t="n"/>
      <c r="V495" s="55" t="n"/>
      <c r="W495" s="55" t="n"/>
      <c r="X495" s="55" t="n"/>
      <c r="Y495" s="55" t="n"/>
      <c r="Z495" s="55" t="n"/>
      <c r="AA495" s="55" t="n"/>
      <c r="AB495" s="55" t="n"/>
      <c r="AC495" s="55" t="n"/>
      <c r="AD495" s="55" t="n"/>
      <c r="AE495" s="55" t="n"/>
      <c r="AF495" s="55" t="n"/>
      <c r="AG495" s="55" t="n"/>
      <c r="AH495" s="55" t="n"/>
      <c r="AI495" s="55" t="n"/>
      <c r="AJ495" s="55" t="n"/>
      <c r="AK495" s="55" t="n"/>
      <c r="AL495" s="55" t="n"/>
      <c r="AM495" s="55" t="n"/>
      <c r="AN495" s="55" t="n"/>
      <c r="AO495" s="55" t="n"/>
      <c r="AP495" s="55" t="n"/>
      <c r="AQ495" s="55" t="n"/>
      <c r="AR495" s="55" t="n"/>
      <c r="AS495" s="55" t="n"/>
      <c r="AT495" s="55" t="n"/>
      <c r="AU495" s="55" t="n"/>
      <c r="AV495" s="55" t="n"/>
      <c r="AW495" s="55" t="n"/>
      <c r="AX495" s="55" t="n"/>
      <c r="AY495" s="55" t="n"/>
      <c r="AZ495" s="55" t="n"/>
      <c r="BA495" s="55" t="n"/>
      <c r="BB495" s="55" t="n"/>
      <c r="BC495" s="55" t="n"/>
    </row>
    <row r="496">
      <c r="A496" s="55" t="n"/>
      <c r="B496" s="483" t="n"/>
      <c r="C496" s="55" t="n"/>
      <c r="D496" s="55" t="n"/>
      <c r="E496" s="55" t="n"/>
      <c r="F496" s="55" t="n"/>
      <c r="G496" s="69" t="n"/>
      <c r="H496" s="69" t="n"/>
      <c r="I496" s="55" t="n"/>
      <c r="J496" s="55" t="n"/>
      <c r="K496" s="55" t="n"/>
      <c r="L496" s="55">
        <f>J496-K496</f>
        <v/>
      </c>
      <c r="M496" s="55" t="n"/>
      <c r="N496" s="55">
        <f>P496+Q496+R496+S496</f>
        <v/>
      </c>
      <c r="O496" s="57">
        <f>Q496+V496+Y496+AB496+AE496+AH496+AK496+AN496+AQ496+AT496+AW496+AZ496+BC496</f>
        <v/>
      </c>
      <c r="P496" s="58" t="n"/>
      <c r="Q496" s="59">
        <f>L496-S496-R496-P496</f>
        <v/>
      </c>
      <c r="R496" s="60" t="n"/>
      <c r="S496" s="61" t="n"/>
      <c r="T496" s="55" t="n"/>
      <c r="U496" s="55" t="n"/>
      <c r="V496" s="55" t="n"/>
      <c r="W496" s="55" t="n"/>
      <c r="X496" s="55" t="n"/>
      <c r="Y496" s="55" t="n"/>
      <c r="Z496" s="55" t="n"/>
      <c r="AA496" s="55" t="n"/>
      <c r="AB496" s="55" t="n"/>
      <c r="AC496" s="55" t="n"/>
      <c r="AD496" s="55" t="n"/>
      <c r="AE496" s="55" t="n"/>
      <c r="AF496" s="55" t="n"/>
      <c r="AG496" s="55" t="n"/>
      <c r="AH496" s="55" t="n"/>
      <c r="AI496" s="55" t="n"/>
      <c r="AJ496" s="55" t="n"/>
      <c r="AK496" s="55" t="n"/>
      <c r="AL496" s="55" t="n"/>
      <c r="AM496" s="55" t="n"/>
      <c r="AN496" s="55" t="n"/>
      <c r="AO496" s="55" t="n"/>
      <c r="AP496" s="55" t="n"/>
      <c r="AQ496" s="55" t="n"/>
      <c r="AR496" s="55" t="n"/>
      <c r="AS496" s="55" t="n"/>
      <c r="AT496" s="55" t="n"/>
      <c r="AU496" s="55" t="n"/>
      <c r="AV496" s="55" t="n"/>
      <c r="AW496" s="55" t="n"/>
      <c r="AX496" s="55" t="n"/>
      <c r="AY496" s="55" t="n"/>
      <c r="AZ496" s="55" t="n"/>
      <c r="BA496" s="55" t="n"/>
      <c r="BB496" s="55" t="n"/>
      <c r="BC496" s="55" t="n"/>
    </row>
    <row r="497">
      <c r="A497" s="55" t="n"/>
      <c r="B497" s="483" t="n"/>
      <c r="C497" s="55" t="n"/>
      <c r="D497" s="55" t="n"/>
      <c r="E497" s="55" t="n"/>
      <c r="F497" s="55" t="n"/>
      <c r="G497" s="69" t="n"/>
      <c r="H497" s="69" t="n"/>
      <c r="I497" s="55" t="n"/>
      <c r="J497" s="55" t="n"/>
      <c r="K497" s="55" t="n"/>
      <c r="L497" s="55">
        <f>J497-K497</f>
        <v/>
      </c>
      <c r="M497" s="55" t="n"/>
      <c r="N497" s="55">
        <f>P497+Q497+R497+S497</f>
        <v/>
      </c>
      <c r="O497" s="57">
        <f>Q497+V497+Y497+AB497+AE497+AH497+AK497+AN497+AQ497+AT497+AW497+AZ497+BC497</f>
        <v/>
      </c>
      <c r="P497" s="58" t="n"/>
      <c r="Q497" s="59">
        <f>L497-S497-R497-P497</f>
        <v/>
      </c>
      <c r="R497" s="60" t="n"/>
      <c r="S497" s="61" t="n"/>
      <c r="T497" s="55" t="n"/>
      <c r="U497" s="55" t="n"/>
      <c r="V497" s="55" t="n"/>
      <c r="W497" s="55" t="n"/>
      <c r="X497" s="55" t="n"/>
      <c r="Y497" s="55" t="n"/>
      <c r="Z497" s="55" t="n"/>
      <c r="AA497" s="55" t="n"/>
      <c r="AB497" s="55" t="n"/>
      <c r="AC497" s="55" t="n"/>
      <c r="AD497" s="55" t="n"/>
      <c r="AE497" s="55" t="n"/>
      <c r="AF497" s="55" t="n"/>
      <c r="AG497" s="55" t="n"/>
      <c r="AH497" s="55" t="n"/>
      <c r="AI497" s="55" t="n"/>
      <c r="AJ497" s="55" t="n"/>
      <c r="AK497" s="55" t="n"/>
      <c r="AL497" s="55" t="n"/>
      <c r="AM497" s="55" t="n"/>
      <c r="AN497" s="55" t="n"/>
      <c r="AO497" s="55" t="n"/>
      <c r="AP497" s="55" t="n"/>
      <c r="AQ497" s="55" t="n"/>
      <c r="AR497" s="55" t="n"/>
      <c r="AS497" s="55" t="n"/>
      <c r="AT497" s="55" t="n"/>
      <c r="AU497" s="55" t="n"/>
      <c r="AV497" s="55" t="n"/>
      <c r="AW497" s="55" t="n"/>
      <c r="AX497" s="55" t="n"/>
      <c r="AY497" s="55" t="n"/>
      <c r="AZ497" s="55" t="n"/>
      <c r="BA497" s="55" t="n"/>
      <c r="BB497" s="55" t="n"/>
      <c r="BC497" s="55" t="n"/>
    </row>
    <row r="498">
      <c r="A498" s="55" t="n"/>
      <c r="B498" s="483" t="n"/>
      <c r="C498" s="55" t="n"/>
      <c r="D498" s="55" t="n"/>
      <c r="E498" s="55" t="n"/>
      <c r="F498" s="55" t="n"/>
      <c r="G498" s="69" t="n"/>
      <c r="H498" s="69" t="n"/>
      <c r="I498" s="55" t="n"/>
      <c r="J498" s="55" t="n"/>
      <c r="K498" s="55" t="n"/>
      <c r="L498" s="55">
        <f>J498-K498</f>
        <v/>
      </c>
      <c r="M498" s="55" t="n"/>
      <c r="N498" s="55">
        <f>P498+Q498+R498+S498</f>
        <v/>
      </c>
      <c r="O498" s="57">
        <f>Q498+V498+Y498+AB498+AE498+AH498+AK498+AN498+AQ498+AT498+AW498+AZ498+BC498</f>
        <v/>
      </c>
      <c r="P498" s="58" t="n"/>
      <c r="Q498" s="59">
        <f>L498-S498-R498-P498</f>
        <v/>
      </c>
      <c r="R498" s="60" t="n"/>
      <c r="S498" s="61" t="n"/>
      <c r="T498" s="55" t="n"/>
      <c r="U498" s="55" t="n"/>
      <c r="V498" s="55" t="n"/>
      <c r="W498" s="55" t="n"/>
      <c r="X498" s="55" t="n"/>
      <c r="Y498" s="55" t="n"/>
      <c r="Z498" s="55" t="n"/>
      <c r="AA498" s="55" t="n"/>
      <c r="AB498" s="55" t="n"/>
      <c r="AC498" s="55" t="n"/>
      <c r="AD498" s="55" t="n"/>
      <c r="AE498" s="55" t="n"/>
      <c r="AF498" s="55" t="n"/>
      <c r="AG498" s="55" t="n"/>
      <c r="AH498" s="55" t="n"/>
      <c r="AI498" s="55" t="n"/>
      <c r="AJ498" s="55" t="n"/>
      <c r="AK498" s="55" t="n"/>
      <c r="AL498" s="55" t="n"/>
      <c r="AM498" s="55" t="n"/>
      <c r="AN498" s="55" t="n"/>
      <c r="AO498" s="55" t="n"/>
      <c r="AP498" s="55" t="n"/>
      <c r="AQ498" s="55" t="n"/>
      <c r="AR498" s="55" t="n"/>
      <c r="AS498" s="55" t="n"/>
      <c r="AT498" s="55" t="n"/>
      <c r="AU498" s="55" t="n"/>
      <c r="AV498" s="55" t="n"/>
      <c r="AW498" s="55" t="n"/>
      <c r="AX498" s="55" t="n"/>
      <c r="AY498" s="55" t="n"/>
      <c r="AZ498" s="55" t="n"/>
      <c r="BA498" s="55" t="n"/>
      <c r="BB498" s="55" t="n"/>
      <c r="BC498" s="55" t="n"/>
    </row>
    <row r="499">
      <c r="A499" s="55" t="n"/>
      <c r="B499" s="483" t="n"/>
      <c r="C499" s="55" t="n"/>
      <c r="D499" s="55" t="n"/>
      <c r="E499" s="55" t="n"/>
      <c r="F499" s="55" t="n"/>
      <c r="G499" s="69" t="n"/>
      <c r="H499" s="69" t="n"/>
      <c r="I499" s="55" t="n"/>
      <c r="J499" s="55" t="n"/>
      <c r="K499" s="55" t="n"/>
      <c r="L499" s="55">
        <f>J499-K499</f>
        <v/>
      </c>
      <c r="M499" s="55" t="n"/>
      <c r="N499" s="55">
        <f>P499+Q499+R499+S499</f>
        <v/>
      </c>
      <c r="O499" s="57">
        <f>Q499+V499+Y499+AB499+AE499+AH499+AK499+AN499+AQ499+AT499+AW499+AZ499+BC499</f>
        <v/>
      </c>
      <c r="P499" s="58" t="n"/>
      <c r="Q499" s="59">
        <f>L499-S499-R499-P499</f>
        <v/>
      </c>
      <c r="R499" s="60" t="n"/>
      <c r="S499" s="61" t="n"/>
      <c r="T499" s="55" t="n"/>
      <c r="U499" s="55" t="n"/>
      <c r="V499" s="55" t="n"/>
      <c r="W499" s="55" t="n"/>
      <c r="X499" s="55" t="n"/>
      <c r="Y499" s="55" t="n"/>
      <c r="Z499" s="55" t="n"/>
      <c r="AA499" s="55" t="n"/>
      <c r="AB499" s="55" t="n"/>
      <c r="AC499" s="55" t="n"/>
      <c r="AD499" s="55" t="n"/>
      <c r="AE499" s="55" t="n"/>
      <c r="AF499" s="55" t="n"/>
      <c r="AG499" s="55" t="n"/>
      <c r="AH499" s="55" t="n"/>
      <c r="AI499" s="55" t="n"/>
      <c r="AJ499" s="55" t="n"/>
      <c r="AK499" s="55" t="n"/>
      <c r="AL499" s="55" t="n"/>
      <c r="AM499" s="55" t="n"/>
      <c r="AN499" s="55" t="n"/>
      <c r="AO499" s="55" t="n"/>
      <c r="AP499" s="55" t="n"/>
      <c r="AQ499" s="55" t="n"/>
      <c r="AR499" s="55" t="n"/>
      <c r="AS499" s="55" t="n"/>
      <c r="AT499" s="55" t="n"/>
      <c r="AU499" s="55" t="n"/>
      <c r="AV499" s="55" t="n"/>
      <c r="AW499" s="55" t="n"/>
      <c r="AX499" s="55" t="n"/>
      <c r="AY499" s="55" t="n"/>
      <c r="AZ499" s="55" t="n"/>
      <c r="BA499" s="55" t="n"/>
      <c r="BB499" s="55" t="n"/>
      <c r="BC499" s="55" t="n"/>
    </row>
    <row r="500">
      <c r="A500" s="55" t="n"/>
      <c r="B500" s="483" t="n"/>
      <c r="C500" s="55" t="n"/>
      <c r="D500" s="55" t="n"/>
      <c r="E500" s="55" t="n"/>
      <c r="F500" s="55" t="n"/>
      <c r="G500" s="69" t="n"/>
      <c r="H500" s="69" t="n"/>
      <c r="I500" s="55" t="n"/>
      <c r="J500" s="55" t="n"/>
      <c r="K500" s="55" t="n"/>
      <c r="L500" s="55">
        <f>J500-K500</f>
        <v/>
      </c>
      <c r="M500" s="55" t="n"/>
      <c r="N500" s="55">
        <f>P500+Q500+R500+S500</f>
        <v/>
      </c>
      <c r="O500" s="57">
        <f>Q500+V500+Y500+AB500+AE500+AH500+AK500+AN500+AQ500+AT500+AW500+AZ500+BC500</f>
        <v/>
      </c>
      <c r="P500" s="58" t="n"/>
      <c r="Q500" s="59">
        <f>L500-S500-R500-P500</f>
        <v/>
      </c>
      <c r="R500" s="60" t="n"/>
      <c r="S500" s="61" t="n"/>
      <c r="T500" s="55" t="n"/>
      <c r="U500" s="55" t="n"/>
      <c r="V500" s="55" t="n"/>
      <c r="W500" s="55" t="n"/>
      <c r="X500" s="55" t="n"/>
      <c r="Y500" s="55" t="n"/>
      <c r="Z500" s="55" t="n"/>
      <c r="AA500" s="55" t="n"/>
      <c r="AB500" s="55" t="n"/>
      <c r="AC500" s="55" t="n"/>
      <c r="AD500" s="55" t="n"/>
      <c r="AE500" s="55" t="n"/>
      <c r="AF500" s="55" t="n"/>
      <c r="AG500" s="55" t="n"/>
      <c r="AH500" s="55" t="n"/>
      <c r="AI500" s="55" t="n"/>
      <c r="AJ500" s="55" t="n"/>
      <c r="AK500" s="55" t="n"/>
      <c r="AL500" s="55" t="n"/>
      <c r="AM500" s="55" t="n"/>
      <c r="AN500" s="55" t="n"/>
      <c r="AO500" s="55" t="n"/>
      <c r="AP500" s="55" t="n"/>
      <c r="AQ500" s="55" t="n"/>
      <c r="AR500" s="55" t="n"/>
      <c r="AS500" s="55" t="n"/>
      <c r="AT500" s="55" t="n"/>
      <c r="AU500" s="55" t="n"/>
      <c r="AV500" s="55" t="n"/>
      <c r="AW500" s="55" t="n"/>
      <c r="AX500" s="55" t="n"/>
      <c r="AY500" s="55" t="n"/>
      <c r="AZ500" s="55" t="n"/>
      <c r="BA500" s="55" t="n"/>
      <c r="BB500" s="55" t="n"/>
      <c r="BC500" s="55" t="n"/>
    </row>
    <row r="501">
      <c r="A501" s="55" t="n"/>
      <c r="B501" s="483" t="n"/>
      <c r="C501" s="55" t="n"/>
      <c r="D501" s="55" t="n"/>
      <c r="E501" s="55" t="n"/>
      <c r="F501" s="55" t="n"/>
      <c r="G501" s="69" t="n"/>
      <c r="H501" s="69" t="n"/>
      <c r="I501" s="55" t="n"/>
      <c r="J501" s="55" t="n"/>
      <c r="K501" s="55" t="n"/>
      <c r="L501" s="55">
        <f>J501-K501</f>
        <v/>
      </c>
      <c r="M501" s="55" t="n"/>
      <c r="N501" s="55">
        <f>P501+Q501+R501+S501</f>
        <v/>
      </c>
      <c r="O501" s="57">
        <f>Q501+V501+Y501+AB501+AE501+AH501+AK501+AN501+AQ501+AT501+AW501+AZ501+BC501</f>
        <v/>
      </c>
      <c r="P501" s="58" t="n"/>
      <c r="Q501" s="59">
        <f>L501-S501-R501-P501</f>
        <v/>
      </c>
      <c r="R501" s="60" t="n"/>
      <c r="S501" s="61" t="n"/>
      <c r="T501" s="55" t="n"/>
      <c r="U501" s="55" t="n"/>
      <c r="V501" s="55" t="n"/>
      <c r="W501" s="55" t="n"/>
      <c r="X501" s="55" t="n"/>
      <c r="Y501" s="55" t="n"/>
      <c r="Z501" s="55" t="n"/>
      <c r="AA501" s="55" t="n"/>
      <c r="AB501" s="55" t="n"/>
      <c r="AC501" s="55" t="n"/>
      <c r="AD501" s="55" t="n"/>
      <c r="AE501" s="55" t="n"/>
      <c r="AF501" s="55" t="n"/>
      <c r="AG501" s="55" t="n"/>
      <c r="AH501" s="55" t="n"/>
      <c r="AI501" s="55" t="n"/>
      <c r="AJ501" s="55" t="n"/>
      <c r="AK501" s="55" t="n"/>
      <c r="AL501" s="55" t="n"/>
      <c r="AM501" s="55" t="n"/>
      <c r="AN501" s="55" t="n"/>
      <c r="AO501" s="55" t="n"/>
      <c r="AP501" s="55" t="n"/>
      <c r="AQ501" s="55" t="n"/>
      <c r="AR501" s="55" t="n"/>
      <c r="AS501" s="55" t="n"/>
      <c r="AT501" s="55" t="n"/>
      <c r="AU501" s="55" t="n"/>
      <c r="AV501" s="55" t="n"/>
      <c r="AW501" s="55" t="n"/>
      <c r="AX501" s="55" t="n"/>
      <c r="AY501" s="55" t="n"/>
      <c r="AZ501" s="55" t="n"/>
      <c r="BA501" s="55" t="n"/>
      <c r="BB501" s="55" t="n"/>
      <c r="BC501" s="55" t="n"/>
    </row>
    <row r="502">
      <c r="A502" s="55" t="n"/>
      <c r="B502" s="483" t="n"/>
      <c r="C502" s="55" t="n"/>
      <c r="D502" s="55" t="n"/>
      <c r="E502" s="55" t="n"/>
      <c r="F502" s="55" t="n"/>
      <c r="G502" s="69" t="n"/>
      <c r="H502" s="69" t="n"/>
      <c r="I502" s="55" t="n"/>
      <c r="J502" s="55" t="n"/>
      <c r="K502" s="55" t="n"/>
      <c r="L502" s="55">
        <f>J502-K502</f>
        <v/>
      </c>
      <c r="M502" s="55" t="n"/>
      <c r="N502" s="55">
        <f>P502+Q502+R502+S502</f>
        <v/>
      </c>
      <c r="O502" s="57">
        <f>Q502+V502+Y502+AB502+AE502+AH502+AK502+AN502+AQ502+AT502+AW502+AZ502+BC502</f>
        <v/>
      </c>
      <c r="P502" s="58" t="n"/>
      <c r="Q502" s="59">
        <f>L502-S502-R502-P502</f>
        <v/>
      </c>
      <c r="R502" s="60" t="n"/>
      <c r="S502" s="61" t="n"/>
      <c r="T502" s="55" t="n"/>
      <c r="U502" s="55" t="n"/>
      <c r="V502" s="55" t="n"/>
      <c r="W502" s="55" t="n"/>
      <c r="X502" s="55" t="n"/>
      <c r="Y502" s="55" t="n"/>
      <c r="Z502" s="55" t="n"/>
      <c r="AA502" s="55" t="n"/>
      <c r="AB502" s="55" t="n"/>
      <c r="AC502" s="55" t="n"/>
      <c r="AD502" s="55" t="n"/>
      <c r="AE502" s="55" t="n"/>
      <c r="AF502" s="55" t="n"/>
      <c r="AG502" s="55" t="n"/>
      <c r="AH502" s="55" t="n"/>
      <c r="AI502" s="55" t="n"/>
      <c r="AJ502" s="55" t="n"/>
      <c r="AK502" s="55" t="n"/>
      <c r="AL502" s="55" t="n"/>
      <c r="AM502" s="55" t="n"/>
      <c r="AN502" s="55" t="n"/>
      <c r="AO502" s="55" t="n"/>
      <c r="AP502" s="55" t="n"/>
      <c r="AQ502" s="55" t="n"/>
      <c r="AR502" s="55" t="n"/>
      <c r="AS502" s="55" t="n"/>
      <c r="AT502" s="55" t="n"/>
      <c r="AU502" s="55" t="n"/>
      <c r="AV502" s="55" t="n"/>
      <c r="AW502" s="55" t="n"/>
      <c r="AX502" s="55" t="n"/>
      <c r="AY502" s="55" t="n"/>
      <c r="AZ502" s="55" t="n"/>
      <c r="BA502" s="55" t="n"/>
      <c r="BB502" s="55" t="n"/>
      <c r="BC502" s="55" t="n"/>
    </row>
    <row r="503">
      <c r="A503" s="55" t="n"/>
      <c r="B503" s="483" t="n"/>
      <c r="C503" s="55" t="n"/>
      <c r="D503" s="55" t="n"/>
      <c r="E503" s="55" t="n"/>
      <c r="F503" s="55" t="n"/>
      <c r="G503" s="69" t="n"/>
      <c r="H503" s="69" t="n"/>
      <c r="I503" s="55" t="n"/>
      <c r="J503" s="55" t="n"/>
      <c r="K503" s="55" t="n"/>
      <c r="L503" s="55">
        <f>J503-K503</f>
        <v/>
      </c>
      <c r="M503" s="55" t="n"/>
      <c r="N503" s="55">
        <f>P503+Q503+R503+S503</f>
        <v/>
      </c>
      <c r="O503" s="57">
        <f>Q503+V503+Y503+AB503+AE503+AH503+AK503+AN503+AQ503+AT503+AW503+AZ503+BC503</f>
        <v/>
      </c>
      <c r="P503" s="58" t="n"/>
      <c r="Q503" s="59">
        <f>L503-S503-R503-P503</f>
        <v/>
      </c>
      <c r="R503" s="60" t="n"/>
      <c r="S503" s="61" t="n"/>
      <c r="T503" s="55" t="n"/>
      <c r="U503" s="55" t="n"/>
      <c r="V503" s="55" t="n"/>
      <c r="W503" s="55" t="n"/>
      <c r="X503" s="55" t="n"/>
      <c r="Y503" s="55" t="n"/>
      <c r="Z503" s="55" t="n"/>
      <c r="AA503" s="55" t="n"/>
      <c r="AB503" s="55" t="n"/>
      <c r="AC503" s="55" t="n"/>
      <c r="AD503" s="55" t="n"/>
      <c r="AE503" s="55" t="n"/>
      <c r="AF503" s="55" t="n"/>
      <c r="AG503" s="55" t="n"/>
      <c r="AH503" s="55" t="n"/>
      <c r="AI503" s="55" t="n"/>
      <c r="AJ503" s="55" t="n"/>
      <c r="AK503" s="55" t="n"/>
      <c r="AL503" s="55" t="n"/>
      <c r="AM503" s="55" t="n"/>
      <c r="AN503" s="55" t="n"/>
      <c r="AO503" s="55" t="n"/>
      <c r="AP503" s="55" t="n"/>
      <c r="AQ503" s="55" t="n"/>
      <c r="AR503" s="55" t="n"/>
      <c r="AS503" s="55" t="n"/>
      <c r="AT503" s="55" t="n"/>
      <c r="AU503" s="55" t="n"/>
      <c r="AV503" s="55" t="n"/>
      <c r="AW503" s="55" t="n"/>
      <c r="AX503" s="55" t="n"/>
      <c r="AY503" s="55" t="n"/>
      <c r="AZ503" s="55" t="n"/>
      <c r="BA503" s="55" t="n"/>
      <c r="BB503" s="55" t="n"/>
      <c r="BC503" s="55" t="n"/>
    </row>
    <row r="504">
      <c r="A504" s="55" t="n"/>
      <c r="B504" s="483" t="n"/>
      <c r="C504" s="55" t="n"/>
      <c r="D504" s="55" t="n"/>
      <c r="E504" s="55" t="n"/>
      <c r="F504" s="55" t="n"/>
      <c r="G504" s="69" t="n"/>
      <c r="H504" s="69" t="n"/>
      <c r="I504" s="55" t="n"/>
      <c r="J504" s="55" t="n"/>
      <c r="K504" s="55" t="n"/>
      <c r="L504" s="55">
        <f>J504-K504</f>
        <v/>
      </c>
      <c r="M504" s="55" t="n"/>
      <c r="N504" s="55">
        <f>P504+Q504+R504+S504</f>
        <v/>
      </c>
      <c r="O504" s="57">
        <f>Q504+V504+Y504+AB504+AE504+AH504+AK504+AN504+AQ504+AT504+AW504+AZ504+BC504</f>
        <v/>
      </c>
      <c r="P504" s="58" t="n"/>
      <c r="Q504" s="59">
        <f>L504-S504-R504-P504</f>
        <v/>
      </c>
      <c r="R504" s="60" t="n"/>
      <c r="S504" s="61" t="n"/>
      <c r="T504" s="55" t="n"/>
      <c r="U504" s="55" t="n"/>
      <c r="V504" s="55" t="n"/>
      <c r="W504" s="55" t="n"/>
      <c r="X504" s="55" t="n"/>
      <c r="Y504" s="55" t="n"/>
      <c r="Z504" s="55" t="n"/>
      <c r="AA504" s="55" t="n"/>
      <c r="AB504" s="55" t="n"/>
      <c r="AC504" s="55" t="n"/>
      <c r="AD504" s="55" t="n"/>
      <c r="AE504" s="55" t="n"/>
      <c r="AF504" s="55" t="n"/>
      <c r="AG504" s="55" t="n"/>
      <c r="AH504" s="55" t="n"/>
      <c r="AI504" s="55" t="n"/>
      <c r="AJ504" s="55" t="n"/>
      <c r="AK504" s="55" t="n"/>
      <c r="AL504" s="55" t="n"/>
      <c r="AM504" s="55" t="n"/>
      <c r="AN504" s="55" t="n"/>
      <c r="AO504" s="55" t="n"/>
      <c r="AP504" s="55" t="n"/>
      <c r="AQ504" s="55" t="n"/>
      <c r="AR504" s="55" t="n"/>
      <c r="AS504" s="55" t="n"/>
      <c r="AT504" s="55" t="n"/>
      <c r="AU504" s="55" t="n"/>
      <c r="AV504" s="55" t="n"/>
      <c r="AW504" s="55" t="n"/>
      <c r="AX504" s="55" t="n"/>
      <c r="AY504" s="55" t="n"/>
      <c r="AZ504" s="55" t="n"/>
      <c r="BA504" s="55" t="n"/>
      <c r="BB504" s="55" t="n"/>
      <c r="BC504" s="55" t="n"/>
    </row>
    <row r="505">
      <c r="A505" s="55" t="n"/>
      <c r="B505" s="483" t="n"/>
      <c r="C505" s="55" t="n"/>
      <c r="D505" s="55" t="n"/>
      <c r="E505" s="55" t="n"/>
      <c r="F505" s="55" t="n"/>
      <c r="G505" s="69" t="n"/>
      <c r="H505" s="69" t="n"/>
      <c r="I505" s="55" t="n"/>
      <c r="J505" s="55" t="n"/>
      <c r="K505" s="55" t="n"/>
      <c r="L505" s="55">
        <f>J505-K505</f>
        <v/>
      </c>
      <c r="M505" s="55" t="n"/>
      <c r="N505" s="55">
        <f>P505+Q505+R505+S505</f>
        <v/>
      </c>
      <c r="O505" s="57">
        <f>Q505+V505+Y505+AB505+AE505+AH505+AK505+AN505+AQ505+AT505+AW505+AZ505+BC505</f>
        <v/>
      </c>
      <c r="P505" s="58" t="n"/>
      <c r="Q505" s="59">
        <f>L505-S505-R505-P505</f>
        <v/>
      </c>
      <c r="R505" s="60" t="n"/>
      <c r="S505" s="61" t="n"/>
      <c r="T505" s="55" t="n"/>
      <c r="U505" s="55" t="n"/>
      <c r="V505" s="55" t="n"/>
      <c r="W505" s="55" t="n"/>
      <c r="X505" s="55" t="n"/>
      <c r="Y505" s="55" t="n"/>
      <c r="Z505" s="55" t="n"/>
      <c r="AA505" s="55" t="n"/>
      <c r="AB505" s="55" t="n"/>
      <c r="AC505" s="55" t="n"/>
      <c r="AD505" s="55" t="n"/>
      <c r="AE505" s="55" t="n"/>
      <c r="AF505" s="55" t="n"/>
      <c r="AG505" s="55" t="n"/>
      <c r="AH505" s="55" t="n"/>
      <c r="AI505" s="55" t="n"/>
      <c r="AJ505" s="55" t="n"/>
      <c r="AK505" s="55" t="n"/>
      <c r="AL505" s="55" t="n"/>
      <c r="AM505" s="55" t="n"/>
      <c r="AN505" s="55" t="n"/>
      <c r="AO505" s="55" t="n"/>
      <c r="AP505" s="55" t="n"/>
      <c r="AQ505" s="55" t="n"/>
      <c r="AR505" s="55" t="n"/>
      <c r="AS505" s="55" t="n"/>
      <c r="AT505" s="55" t="n"/>
      <c r="AU505" s="55" t="n"/>
      <c r="AV505" s="55" t="n"/>
      <c r="AW505" s="55" t="n"/>
      <c r="AX505" s="55" t="n"/>
      <c r="AY505" s="55" t="n"/>
      <c r="AZ505" s="55" t="n"/>
      <c r="BA505" s="55" t="n"/>
      <c r="BB505" s="55" t="n"/>
      <c r="BC505" s="55" t="n"/>
    </row>
    <row r="506">
      <c r="A506" s="55" t="n"/>
      <c r="B506" s="483" t="n"/>
      <c r="C506" s="55" t="n"/>
      <c r="D506" s="55" t="n"/>
      <c r="E506" s="55" t="n"/>
      <c r="F506" s="55" t="n"/>
      <c r="G506" s="69" t="n"/>
      <c r="H506" s="69" t="n"/>
      <c r="I506" s="55" t="n"/>
      <c r="J506" s="55" t="n"/>
      <c r="K506" s="55" t="n"/>
      <c r="L506" s="55">
        <f>J506-K506</f>
        <v/>
      </c>
      <c r="M506" s="55" t="n"/>
      <c r="N506" s="55">
        <f>P506+Q506+R506+S506</f>
        <v/>
      </c>
      <c r="O506" s="57">
        <f>Q506+V506+Y506+AB506+AE506+AH506+AK506+AN506+AQ506+AT506+AW506+AZ506+BC506</f>
        <v/>
      </c>
      <c r="P506" s="58" t="n"/>
      <c r="Q506" s="59">
        <f>L506-S506-R506-P506</f>
        <v/>
      </c>
      <c r="R506" s="60" t="n"/>
      <c r="S506" s="61" t="n"/>
      <c r="T506" s="55" t="n"/>
      <c r="U506" s="55" t="n"/>
      <c r="V506" s="55" t="n"/>
      <c r="W506" s="55" t="n"/>
      <c r="X506" s="55" t="n"/>
      <c r="Y506" s="55" t="n"/>
      <c r="Z506" s="55" t="n"/>
      <c r="AA506" s="55" t="n"/>
      <c r="AB506" s="55" t="n"/>
      <c r="AC506" s="55" t="n"/>
      <c r="AD506" s="55" t="n"/>
      <c r="AE506" s="55" t="n"/>
      <c r="AF506" s="55" t="n"/>
      <c r="AG506" s="55" t="n"/>
      <c r="AH506" s="55" t="n"/>
      <c r="AI506" s="55" t="n"/>
      <c r="AJ506" s="55" t="n"/>
      <c r="AK506" s="55" t="n"/>
      <c r="AL506" s="55" t="n"/>
      <c r="AM506" s="55" t="n"/>
      <c r="AN506" s="55" t="n"/>
      <c r="AO506" s="55" t="n"/>
      <c r="AP506" s="55" t="n"/>
      <c r="AQ506" s="55" t="n"/>
      <c r="AR506" s="55" t="n"/>
      <c r="AS506" s="55" t="n"/>
      <c r="AT506" s="55" t="n"/>
      <c r="AU506" s="55" t="n"/>
      <c r="AV506" s="55" t="n"/>
      <c r="AW506" s="55" t="n"/>
      <c r="AX506" s="55" t="n"/>
      <c r="AY506" s="55" t="n"/>
      <c r="AZ506" s="55" t="n"/>
      <c r="BA506" s="55" t="n"/>
      <c r="BB506" s="55" t="n"/>
      <c r="BC506" s="55" t="n"/>
    </row>
    <row r="507">
      <c r="A507" s="55" t="n"/>
      <c r="B507" s="483" t="n"/>
      <c r="C507" s="55" t="n"/>
      <c r="D507" s="55" t="n"/>
      <c r="E507" s="55" t="n"/>
      <c r="F507" s="55" t="n"/>
      <c r="G507" s="69" t="n"/>
      <c r="H507" s="69" t="n"/>
      <c r="I507" s="55" t="n"/>
      <c r="J507" s="55" t="n"/>
      <c r="K507" s="55" t="n"/>
      <c r="L507" s="55">
        <f>J507-K507</f>
        <v/>
      </c>
      <c r="M507" s="55" t="n"/>
      <c r="N507" s="55">
        <f>P507+Q507+R507+S507</f>
        <v/>
      </c>
      <c r="O507" s="57">
        <f>Q507+V507+Y507+AB507+AE507+AH507+AK507+AN507+AQ507+AT507+AW507+AZ507+BC507</f>
        <v/>
      </c>
      <c r="P507" s="58" t="n"/>
      <c r="Q507" s="59">
        <f>L507-S507-R507-P507</f>
        <v/>
      </c>
      <c r="R507" s="60" t="n"/>
      <c r="S507" s="61" t="n"/>
      <c r="T507" s="55" t="n"/>
      <c r="U507" s="55" t="n"/>
      <c r="V507" s="55" t="n"/>
      <c r="W507" s="55" t="n"/>
      <c r="X507" s="55" t="n"/>
      <c r="Y507" s="55" t="n"/>
      <c r="Z507" s="55" t="n"/>
      <c r="AA507" s="55" t="n"/>
      <c r="AB507" s="55" t="n"/>
      <c r="AC507" s="55" t="n"/>
      <c r="AD507" s="55" t="n"/>
      <c r="AE507" s="55" t="n"/>
      <c r="AF507" s="55" t="n"/>
      <c r="AG507" s="55" t="n"/>
      <c r="AH507" s="55" t="n"/>
      <c r="AI507" s="55" t="n"/>
      <c r="AJ507" s="55" t="n"/>
      <c r="AK507" s="55" t="n"/>
      <c r="AL507" s="55" t="n"/>
      <c r="AM507" s="55" t="n"/>
      <c r="AN507" s="55" t="n"/>
      <c r="AO507" s="55" t="n"/>
      <c r="AP507" s="55" t="n"/>
      <c r="AQ507" s="55" t="n"/>
      <c r="AR507" s="55" t="n"/>
      <c r="AS507" s="55" t="n"/>
      <c r="AT507" s="55" t="n"/>
      <c r="AU507" s="55" t="n"/>
      <c r="AV507" s="55" t="n"/>
      <c r="AW507" s="55" t="n"/>
      <c r="AX507" s="55" t="n"/>
      <c r="AY507" s="55" t="n"/>
      <c r="AZ507" s="55" t="n"/>
      <c r="BA507" s="55" t="n"/>
      <c r="BB507" s="55" t="n"/>
      <c r="BC507" s="55" t="n"/>
    </row>
    <row r="508">
      <c r="A508" s="55" t="n"/>
      <c r="B508" s="483" t="n"/>
      <c r="C508" s="55" t="n"/>
      <c r="D508" s="55" t="n"/>
      <c r="E508" s="55" t="n"/>
      <c r="F508" s="55" t="n"/>
      <c r="G508" s="69" t="n"/>
      <c r="H508" s="69" t="n"/>
      <c r="I508" s="55" t="n"/>
      <c r="J508" s="55" t="n"/>
      <c r="K508" s="55" t="n"/>
      <c r="L508" s="55">
        <f>J508-K508</f>
        <v/>
      </c>
      <c r="M508" s="55" t="n"/>
      <c r="N508" s="55">
        <f>P508+Q508+R508+S508</f>
        <v/>
      </c>
      <c r="O508" s="57">
        <f>Q508+V508+Y508+AB508+AE508+AH508+AK508+AN508+AQ508+AT508+AW508+AZ508+BC508</f>
        <v/>
      </c>
      <c r="P508" s="58" t="n"/>
      <c r="Q508" s="59">
        <f>L508-S508-R508-P508</f>
        <v/>
      </c>
      <c r="R508" s="60" t="n"/>
      <c r="S508" s="61" t="n"/>
      <c r="T508" s="55" t="n"/>
      <c r="U508" s="55" t="n"/>
      <c r="V508" s="55" t="n"/>
      <c r="W508" s="55" t="n"/>
      <c r="X508" s="55" t="n"/>
      <c r="Y508" s="55" t="n"/>
      <c r="Z508" s="55" t="n"/>
      <c r="AA508" s="55" t="n"/>
      <c r="AB508" s="55" t="n"/>
      <c r="AC508" s="55" t="n"/>
      <c r="AD508" s="55" t="n"/>
      <c r="AE508" s="55" t="n"/>
      <c r="AF508" s="55" t="n"/>
      <c r="AG508" s="55" t="n"/>
      <c r="AH508" s="55" t="n"/>
      <c r="AI508" s="55" t="n"/>
      <c r="AJ508" s="55" t="n"/>
      <c r="AK508" s="55" t="n"/>
      <c r="AL508" s="55" t="n"/>
      <c r="AM508" s="55" t="n"/>
      <c r="AN508" s="55" t="n"/>
      <c r="AO508" s="55" t="n"/>
      <c r="AP508" s="55" t="n"/>
      <c r="AQ508" s="55" t="n"/>
      <c r="AR508" s="55" t="n"/>
      <c r="AS508" s="55" t="n"/>
      <c r="AT508" s="55" t="n"/>
      <c r="AU508" s="55" t="n"/>
      <c r="AV508" s="55" t="n"/>
      <c r="AW508" s="55" t="n"/>
      <c r="AX508" s="55" t="n"/>
      <c r="AY508" s="55" t="n"/>
      <c r="AZ508" s="55" t="n"/>
      <c r="BA508" s="55" t="n"/>
      <c r="BB508" s="55" t="n"/>
      <c r="BC508" s="55" t="n"/>
    </row>
    <row r="509">
      <c r="A509" s="55" t="n"/>
      <c r="B509" s="483" t="n"/>
      <c r="C509" s="55" t="n"/>
      <c r="D509" s="55" t="n"/>
      <c r="E509" s="55" t="n"/>
      <c r="F509" s="55" t="n"/>
      <c r="G509" s="69" t="n"/>
      <c r="H509" s="69" t="n"/>
      <c r="I509" s="55" t="n"/>
      <c r="J509" s="55" t="n"/>
      <c r="K509" s="55" t="n"/>
      <c r="L509" s="55">
        <f>J509-K509</f>
        <v/>
      </c>
      <c r="M509" s="55" t="n"/>
      <c r="N509" s="55">
        <f>P509+Q509+R509+S509</f>
        <v/>
      </c>
      <c r="O509" s="57">
        <f>Q509+V509+Y509+AB509+AE509+AH509+AK509+AN509+AQ509+AT509+AW509+AZ509+BC509</f>
        <v/>
      </c>
      <c r="P509" s="58" t="n"/>
      <c r="Q509" s="59">
        <f>L509-S509-R509-P509</f>
        <v/>
      </c>
      <c r="R509" s="60" t="n"/>
      <c r="S509" s="61" t="n"/>
      <c r="T509" s="55" t="n"/>
      <c r="U509" s="55" t="n"/>
      <c r="V509" s="55" t="n"/>
      <c r="W509" s="55" t="n"/>
      <c r="X509" s="55" t="n"/>
      <c r="Y509" s="55" t="n"/>
      <c r="Z509" s="55" t="n"/>
      <c r="AA509" s="55" t="n"/>
      <c r="AB509" s="55" t="n"/>
      <c r="AC509" s="55" t="n"/>
      <c r="AD509" s="55" t="n"/>
      <c r="AE509" s="55" t="n"/>
      <c r="AF509" s="55" t="n"/>
      <c r="AG509" s="55" t="n"/>
      <c r="AH509" s="55" t="n"/>
      <c r="AI509" s="55" t="n"/>
      <c r="AJ509" s="55" t="n"/>
      <c r="AK509" s="55" t="n"/>
      <c r="AL509" s="55" t="n"/>
      <c r="AM509" s="55" t="n"/>
      <c r="AN509" s="55" t="n"/>
      <c r="AO509" s="55" t="n"/>
      <c r="AP509" s="55" t="n"/>
      <c r="AQ509" s="55" t="n"/>
      <c r="AR509" s="55" t="n"/>
      <c r="AS509" s="55" t="n"/>
      <c r="AT509" s="55" t="n"/>
      <c r="AU509" s="55" t="n"/>
      <c r="AV509" s="55" t="n"/>
      <c r="AW509" s="55" t="n"/>
      <c r="AX509" s="55" t="n"/>
      <c r="AY509" s="55" t="n"/>
      <c r="AZ509" s="55" t="n"/>
      <c r="BA509" s="55" t="n"/>
      <c r="BB509" s="55" t="n"/>
      <c r="BC509" s="55" t="n"/>
    </row>
    <row r="510">
      <c r="A510" s="55" t="n"/>
      <c r="B510" s="483" t="n"/>
      <c r="C510" s="55" t="n"/>
      <c r="D510" s="55" t="n"/>
      <c r="E510" s="55" t="n"/>
      <c r="F510" s="55" t="n"/>
      <c r="G510" s="69" t="n"/>
      <c r="H510" s="69" t="n"/>
      <c r="I510" s="55" t="n"/>
      <c r="J510" s="55" t="n"/>
      <c r="K510" s="55" t="n"/>
      <c r="L510" s="55">
        <f>J510-K510</f>
        <v/>
      </c>
      <c r="M510" s="55" t="n"/>
      <c r="N510" s="55">
        <f>P510+Q510+R510+S510</f>
        <v/>
      </c>
      <c r="O510" s="57">
        <f>Q510+V510+Y510+AB510+AE510+AH510+AK510+AN510+AQ510+AT510+AW510+AZ510+BC510</f>
        <v/>
      </c>
      <c r="P510" s="58" t="n"/>
      <c r="Q510" s="59">
        <f>L510-S510-R510-P510</f>
        <v/>
      </c>
      <c r="R510" s="60" t="n"/>
      <c r="S510" s="61" t="n"/>
      <c r="T510" s="55" t="n"/>
      <c r="U510" s="55" t="n"/>
      <c r="V510" s="55" t="n"/>
      <c r="W510" s="55" t="n"/>
      <c r="X510" s="55" t="n"/>
      <c r="Y510" s="55" t="n"/>
      <c r="Z510" s="55" t="n"/>
      <c r="AA510" s="55" t="n"/>
      <c r="AB510" s="55" t="n"/>
      <c r="AC510" s="55" t="n"/>
      <c r="AD510" s="55" t="n"/>
      <c r="AE510" s="55" t="n"/>
      <c r="AF510" s="55" t="n"/>
      <c r="AG510" s="55" t="n"/>
      <c r="AH510" s="55" t="n"/>
      <c r="AI510" s="55" t="n"/>
      <c r="AJ510" s="55" t="n"/>
      <c r="AK510" s="55" t="n"/>
      <c r="AL510" s="55" t="n"/>
      <c r="AM510" s="55" t="n"/>
      <c r="AN510" s="55" t="n"/>
      <c r="AO510" s="55" t="n"/>
      <c r="AP510" s="55" t="n"/>
      <c r="AQ510" s="55" t="n"/>
      <c r="AR510" s="55" t="n"/>
      <c r="AS510" s="55" t="n"/>
      <c r="AT510" s="55" t="n"/>
      <c r="AU510" s="55" t="n"/>
      <c r="AV510" s="55" t="n"/>
      <c r="AW510" s="55" t="n"/>
      <c r="AX510" s="55" t="n"/>
      <c r="AY510" s="55" t="n"/>
      <c r="AZ510" s="55" t="n"/>
      <c r="BA510" s="55" t="n"/>
      <c r="BB510" s="55" t="n"/>
      <c r="BC510" s="55" t="n"/>
    </row>
    <row r="511">
      <c r="A511" s="55" t="n"/>
      <c r="B511" s="483" t="n"/>
      <c r="C511" s="55" t="n"/>
      <c r="D511" s="55" t="n"/>
      <c r="E511" s="55" t="n"/>
      <c r="F511" s="55" t="n"/>
      <c r="G511" s="69" t="n"/>
      <c r="H511" s="69" t="n"/>
      <c r="I511" s="55" t="n"/>
      <c r="J511" s="55" t="n"/>
      <c r="K511" s="55" t="n"/>
      <c r="L511" s="55">
        <f>J511-K511</f>
        <v/>
      </c>
      <c r="M511" s="55" t="n"/>
      <c r="N511" s="55">
        <f>P511+Q511+R511+S511</f>
        <v/>
      </c>
      <c r="O511" s="57">
        <f>Q511+V511+Y511+AB511+AE511+AH511+AK511+AN511+AQ511+AT511+AW511+AZ511+BC511</f>
        <v/>
      </c>
      <c r="P511" s="58" t="n"/>
      <c r="Q511" s="59">
        <f>L511-S511-R511-P511</f>
        <v/>
      </c>
      <c r="R511" s="60" t="n"/>
      <c r="S511" s="61" t="n"/>
      <c r="T511" s="55" t="n"/>
      <c r="U511" s="55" t="n"/>
      <c r="V511" s="55" t="n"/>
      <c r="W511" s="55" t="n"/>
      <c r="X511" s="55" t="n"/>
      <c r="Y511" s="55" t="n"/>
      <c r="Z511" s="55" t="n"/>
      <c r="AA511" s="55" t="n"/>
      <c r="AB511" s="55" t="n"/>
      <c r="AC511" s="55" t="n"/>
      <c r="AD511" s="55" t="n"/>
      <c r="AE511" s="55" t="n"/>
      <c r="AF511" s="55" t="n"/>
      <c r="AG511" s="55" t="n"/>
      <c r="AH511" s="55" t="n"/>
      <c r="AI511" s="55" t="n"/>
      <c r="AJ511" s="55" t="n"/>
      <c r="AK511" s="55" t="n"/>
      <c r="AL511" s="55" t="n"/>
      <c r="AM511" s="55" t="n"/>
      <c r="AN511" s="55" t="n"/>
      <c r="AO511" s="55" t="n"/>
      <c r="AP511" s="55" t="n"/>
      <c r="AQ511" s="55" t="n"/>
      <c r="AR511" s="55" t="n"/>
      <c r="AS511" s="55" t="n"/>
      <c r="AT511" s="55" t="n"/>
      <c r="AU511" s="55" t="n"/>
      <c r="AV511" s="55" t="n"/>
      <c r="AW511" s="55" t="n"/>
      <c r="AX511" s="55" t="n"/>
      <c r="AY511" s="55" t="n"/>
      <c r="AZ511" s="55" t="n"/>
      <c r="BA511" s="55" t="n"/>
      <c r="BB511" s="55" t="n"/>
      <c r="BC511" s="55" t="n"/>
    </row>
    <row r="512">
      <c r="A512" s="55" t="n"/>
      <c r="B512" s="483" t="n"/>
      <c r="C512" s="55" t="n"/>
      <c r="D512" s="55" t="n"/>
      <c r="E512" s="55" t="n"/>
      <c r="F512" s="55" t="n"/>
      <c r="G512" s="69" t="n"/>
      <c r="H512" s="69" t="n"/>
      <c r="I512" s="55" t="n"/>
      <c r="J512" s="55" t="n"/>
      <c r="K512" s="55" t="n"/>
      <c r="L512" s="55">
        <f>J512-K512</f>
        <v/>
      </c>
      <c r="M512" s="55" t="n"/>
      <c r="N512" s="55">
        <f>P512+Q512+R512+S512</f>
        <v/>
      </c>
      <c r="O512" s="57">
        <f>Q512+V512+Y512+AB512+AE512+AH512+AK512+AN512+AQ512+AT512+AW512+AZ512+BC512</f>
        <v/>
      </c>
      <c r="P512" s="58" t="n"/>
      <c r="Q512" s="59">
        <f>L512-S512-R512-P512</f>
        <v/>
      </c>
      <c r="R512" s="60" t="n"/>
      <c r="S512" s="61" t="n"/>
      <c r="T512" s="55" t="n"/>
      <c r="U512" s="55" t="n"/>
      <c r="V512" s="55" t="n"/>
      <c r="W512" s="55" t="n"/>
      <c r="X512" s="55" t="n"/>
      <c r="Y512" s="55" t="n"/>
      <c r="Z512" s="55" t="n"/>
      <c r="AA512" s="55" t="n"/>
      <c r="AB512" s="55" t="n"/>
      <c r="AC512" s="55" t="n"/>
      <c r="AD512" s="55" t="n"/>
      <c r="AE512" s="55" t="n"/>
      <c r="AF512" s="55" t="n"/>
      <c r="AG512" s="55" t="n"/>
      <c r="AH512" s="55" t="n"/>
      <c r="AI512" s="55" t="n"/>
      <c r="AJ512" s="55" t="n"/>
      <c r="AK512" s="55" t="n"/>
      <c r="AL512" s="55" t="n"/>
      <c r="AM512" s="55" t="n"/>
      <c r="AN512" s="55" t="n"/>
      <c r="AO512" s="55" t="n"/>
      <c r="AP512" s="55" t="n"/>
      <c r="AQ512" s="55" t="n"/>
      <c r="AR512" s="55" t="n"/>
      <c r="AS512" s="55" t="n"/>
      <c r="AT512" s="55" t="n"/>
      <c r="AU512" s="55" t="n"/>
      <c r="AV512" s="55" t="n"/>
      <c r="AW512" s="55" t="n"/>
      <c r="AX512" s="55" t="n"/>
      <c r="AY512" s="55" t="n"/>
      <c r="AZ512" s="55" t="n"/>
      <c r="BA512" s="55" t="n"/>
      <c r="BB512" s="55" t="n"/>
      <c r="BC512" s="55" t="n"/>
    </row>
    <row r="513">
      <c r="A513" s="55" t="n"/>
      <c r="B513" s="483" t="n"/>
      <c r="C513" s="55" t="n"/>
      <c r="D513" s="55" t="n"/>
      <c r="E513" s="55" t="n"/>
      <c r="F513" s="55" t="n"/>
      <c r="G513" s="69" t="n"/>
      <c r="H513" s="69" t="n"/>
      <c r="I513" s="55" t="n"/>
      <c r="J513" s="55" t="n"/>
      <c r="K513" s="55" t="n"/>
      <c r="L513" s="55">
        <f>J513-K513</f>
        <v/>
      </c>
      <c r="M513" s="55" t="n"/>
      <c r="N513" s="55">
        <f>P513+Q513+R513+S513</f>
        <v/>
      </c>
      <c r="O513" s="57">
        <f>Q513+V513+Y513+AB513+AE513+AH513+AK513+AN513+AQ513+AT513+AW513+AZ513+BC513</f>
        <v/>
      </c>
      <c r="P513" s="58" t="n"/>
      <c r="Q513" s="59">
        <f>L513-S513-R513-P513</f>
        <v/>
      </c>
      <c r="R513" s="60" t="n"/>
      <c r="S513" s="61" t="n"/>
      <c r="T513" s="55" t="n"/>
      <c r="U513" s="55" t="n"/>
      <c r="V513" s="55" t="n"/>
      <c r="W513" s="55" t="n"/>
      <c r="X513" s="55" t="n"/>
      <c r="Y513" s="55" t="n"/>
      <c r="Z513" s="55" t="n"/>
      <c r="AA513" s="55" t="n"/>
      <c r="AB513" s="55" t="n"/>
      <c r="AC513" s="55" t="n"/>
      <c r="AD513" s="55" t="n"/>
      <c r="AE513" s="55" t="n"/>
      <c r="AF513" s="55" t="n"/>
      <c r="AG513" s="55" t="n"/>
      <c r="AH513" s="55" t="n"/>
      <c r="AI513" s="55" t="n"/>
      <c r="AJ513" s="55" t="n"/>
      <c r="AK513" s="55" t="n"/>
      <c r="AL513" s="55" t="n"/>
      <c r="AM513" s="55" t="n"/>
      <c r="AN513" s="55" t="n"/>
      <c r="AO513" s="55" t="n"/>
      <c r="AP513" s="55" t="n"/>
      <c r="AQ513" s="55" t="n"/>
      <c r="AR513" s="55" t="n"/>
      <c r="AS513" s="55" t="n"/>
      <c r="AT513" s="55" t="n"/>
      <c r="AU513" s="55" t="n"/>
      <c r="AV513" s="55" t="n"/>
      <c r="AW513" s="55" t="n"/>
      <c r="AX513" s="55" t="n"/>
      <c r="AY513" s="55" t="n"/>
      <c r="AZ513" s="55" t="n"/>
      <c r="BA513" s="55" t="n"/>
      <c r="BB513" s="55" t="n"/>
      <c r="BC513" s="55" t="n"/>
    </row>
    <row r="514">
      <c r="A514" s="55" t="n"/>
      <c r="B514" s="483" t="n"/>
      <c r="C514" s="55" t="n"/>
      <c r="D514" s="55" t="n"/>
      <c r="E514" s="55" t="n"/>
      <c r="F514" s="55" t="n"/>
      <c r="G514" s="69" t="n"/>
      <c r="H514" s="69" t="n"/>
      <c r="I514" s="55" t="n"/>
      <c r="J514" s="55" t="n"/>
      <c r="K514" s="55" t="n"/>
      <c r="L514" s="55">
        <f>J514-K514</f>
        <v/>
      </c>
      <c r="M514" s="55" t="n"/>
      <c r="N514" s="55">
        <f>P514+Q514+R514+S514</f>
        <v/>
      </c>
      <c r="O514" s="57">
        <f>Q514+V514+Y514+AB514+AE514+AH514+AK514+AN514+AQ514+AT514+AW514+AZ514+BC514</f>
        <v/>
      </c>
      <c r="P514" s="58" t="n"/>
      <c r="Q514" s="59">
        <f>L514-S514-R514-P514</f>
        <v/>
      </c>
      <c r="R514" s="60" t="n"/>
      <c r="S514" s="61" t="n"/>
      <c r="T514" s="55" t="n"/>
      <c r="U514" s="55" t="n"/>
      <c r="V514" s="55" t="n"/>
      <c r="W514" s="55" t="n"/>
      <c r="X514" s="55" t="n"/>
      <c r="Y514" s="55" t="n"/>
      <c r="Z514" s="55" t="n"/>
      <c r="AA514" s="55" t="n"/>
      <c r="AB514" s="55" t="n"/>
      <c r="AC514" s="55" t="n"/>
      <c r="AD514" s="55" t="n"/>
      <c r="AE514" s="55" t="n"/>
      <c r="AF514" s="55" t="n"/>
      <c r="AG514" s="55" t="n"/>
      <c r="AH514" s="55" t="n"/>
      <c r="AI514" s="55" t="n"/>
      <c r="AJ514" s="55" t="n"/>
      <c r="AK514" s="55" t="n"/>
      <c r="AL514" s="55" t="n"/>
      <c r="AM514" s="55" t="n"/>
      <c r="AN514" s="55" t="n"/>
      <c r="AO514" s="55" t="n"/>
      <c r="AP514" s="55" t="n"/>
      <c r="AQ514" s="55" t="n"/>
      <c r="AR514" s="55" t="n"/>
      <c r="AS514" s="55" t="n"/>
      <c r="AT514" s="55" t="n"/>
      <c r="AU514" s="55" t="n"/>
      <c r="AV514" s="55" t="n"/>
      <c r="AW514" s="55" t="n"/>
      <c r="AX514" s="55" t="n"/>
      <c r="AY514" s="55" t="n"/>
      <c r="AZ514" s="55" t="n"/>
      <c r="BA514" s="55" t="n"/>
      <c r="BB514" s="55" t="n"/>
      <c r="BC514" s="55" t="n"/>
    </row>
    <row r="515">
      <c r="A515" s="55" t="n"/>
      <c r="B515" s="483" t="n"/>
      <c r="C515" s="55" t="n"/>
      <c r="D515" s="55" t="n"/>
      <c r="E515" s="55" t="n"/>
      <c r="F515" s="55" t="n"/>
      <c r="G515" s="69" t="n"/>
      <c r="H515" s="69" t="n"/>
      <c r="I515" s="55" t="n"/>
      <c r="J515" s="55" t="n"/>
      <c r="K515" s="55" t="n"/>
      <c r="L515" s="55">
        <f>J515-K515</f>
        <v/>
      </c>
      <c r="M515" s="55" t="n"/>
      <c r="N515" s="55">
        <f>P515+Q515+R515+S515</f>
        <v/>
      </c>
      <c r="O515" s="57">
        <f>Q515+V515+Y515+AB515+AE515+AH515+AK515+AN515+AQ515+AT515+AW515+AZ515+BC515</f>
        <v/>
      </c>
      <c r="P515" s="58" t="n"/>
      <c r="Q515" s="59">
        <f>L515-S515-R515-P515</f>
        <v/>
      </c>
      <c r="R515" s="60" t="n"/>
      <c r="S515" s="61" t="n"/>
      <c r="T515" s="55" t="n"/>
      <c r="U515" s="55" t="n"/>
      <c r="V515" s="55" t="n"/>
      <c r="W515" s="55" t="n"/>
      <c r="X515" s="55" t="n"/>
      <c r="Y515" s="55" t="n"/>
      <c r="Z515" s="55" t="n"/>
      <c r="AA515" s="55" t="n"/>
      <c r="AB515" s="55" t="n"/>
      <c r="AC515" s="55" t="n"/>
      <c r="AD515" s="55" t="n"/>
      <c r="AE515" s="55" t="n"/>
      <c r="AF515" s="55" t="n"/>
      <c r="AG515" s="55" t="n"/>
      <c r="AH515" s="55" t="n"/>
      <c r="AI515" s="55" t="n"/>
      <c r="AJ515" s="55" t="n"/>
      <c r="AK515" s="55" t="n"/>
      <c r="AL515" s="55" t="n"/>
      <c r="AM515" s="55" t="n"/>
      <c r="AN515" s="55" t="n"/>
      <c r="AO515" s="55" t="n"/>
      <c r="AP515" s="55" t="n"/>
      <c r="AQ515" s="55" t="n"/>
      <c r="AR515" s="55" t="n"/>
      <c r="AS515" s="55" t="n"/>
      <c r="AT515" s="55" t="n"/>
      <c r="AU515" s="55" t="n"/>
      <c r="AV515" s="55" t="n"/>
      <c r="AW515" s="55" t="n"/>
      <c r="AX515" s="55" t="n"/>
      <c r="AY515" s="55" t="n"/>
      <c r="AZ515" s="55" t="n"/>
      <c r="BA515" s="55" t="n"/>
      <c r="BB515" s="55" t="n"/>
      <c r="BC515" s="55" t="n"/>
    </row>
    <row r="516">
      <c r="A516" s="55" t="n"/>
      <c r="B516" s="483" t="n"/>
      <c r="C516" s="55" t="n"/>
      <c r="D516" s="55" t="n"/>
      <c r="E516" s="55" t="n"/>
      <c r="F516" s="55" t="n"/>
      <c r="G516" s="69" t="n"/>
      <c r="H516" s="69" t="n"/>
      <c r="I516" s="55" t="n"/>
      <c r="J516" s="55" t="n"/>
      <c r="K516" s="55" t="n"/>
      <c r="L516" s="55">
        <f>J516-K516</f>
        <v/>
      </c>
      <c r="M516" s="55" t="n"/>
      <c r="N516" s="55">
        <f>P516+Q516+R516+S516</f>
        <v/>
      </c>
      <c r="O516" s="57">
        <f>Q516+V516+Y516+AB516+AE516+AH516+AK516+AN516+AQ516+AT516+AW516+AZ516+BC516</f>
        <v/>
      </c>
      <c r="P516" s="58" t="n"/>
      <c r="Q516" s="59">
        <f>L516-S516-R516-P516</f>
        <v/>
      </c>
      <c r="R516" s="60" t="n"/>
      <c r="S516" s="61" t="n"/>
      <c r="T516" s="55" t="n"/>
      <c r="U516" s="55" t="n"/>
      <c r="V516" s="55" t="n"/>
      <c r="W516" s="55" t="n"/>
      <c r="X516" s="55" t="n"/>
      <c r="Y516" s="55" t="n"/>
      <c r="Z516" s="55" t="n"/>
      <c r="AA516" s="55" t="n"/>
      <c r="AB516" s="55" t="n"/>
      <c r="AC516" s="55" t="n"/>
      <c r="AD516" s="55" t="n"/>
      <c r="AE516" s="55" t="n"/>
      <c r="AF516" s="55" t="n"/>
      <c r="AG516" s="55" t="n"/>
      <c r="AH516" s="55" t="n"/>
      <c r="AI516" s="55" t="n"/>
      <c r="AJ516" s="55" t="n"/>
      <c r="AK516" s="55" t="n"/>
      <c r="AL516" s="55" t="n"/>
      <c r="AM516" s="55" t="n"/>
      <c r="AN516" s="55" t="n"/>
      <c r="AO516" s="55" t="n"/>
      <c r="AP516" s="55" t="n"/>
      <c r="AQ516" s="55" t="n"/>
      <c r="AR516" s="55" t="n"/>
      <c r="AS516" s="55" t="n"/>
      <c r="AT516" s="55" t="n"/>
      <c r="AU516" s="55" t="n"/>
      <c r="AV516" s="55" t="n"/>
      <c r="AW516" s="55" t="n"/>
      <c r="AX516" s="55" t="n"/>
      <c r="AY516" s="55" t="n"/>
      <c r="AZ516" s="55" t="n"/>
      <c r="BA516" s="55" t="n"/>
      <c r="BB516" s="55" t="n"/>
      <c r="BC516" s="55" t="n"/>
    </row>
    <row r="517">
      <c r="A517" s="55" t="n"/>
      <c r="B517" s="483" t="n"/>
      <c r="C517" s="55" t="n"/>
      <c r="D517" s="55" t="n"/>
      <c r="E517" s="55" t="n"/>
      <c r="F517" s="55" t="n"/>
      <c r="G517" s="69" t="n"/>
      <c r="H517" s="69" t="n"/>
      <c r="I517" s="55" t="n"/>
      <c r="J517" s="55" t="n"/>
      <c r="K517" s="55" t="n"/>
      <c r="L517" s="55">
        <f>J517-K517</f>
        <v/>
      </c>
      <c r="M517" s="55" t="n"/>
      <c r="N517" s="55">
        <f>P517+Q517+R517+S517</f>
        <v/>
      </c>
      <c r="O517" s="57">
        <f>Q517+V517+Y517+AB517+AE517+AH517+AK517+AN517+AQ517+AT517+AW517+AZ517+BC517</f>
        <v/>
      </c>
      <c r="P517" s="58" t="n"/>
      <c r="Q517" s="59">
        <f>L517-S517-R517-P517</f>
        <v/>
      </c>
      <c r="R517" s="60" t="n"/>
      <c r="S517" s="61" t="n"/>
      <c r="T517" s="55" t="n"/>
      <c r="U517" s="55" t="n"/>
      <c r="V517" s="55" t="n"/>
      <c r="W517" s="55" t="n"/>
      <c r="X517" s="55" t="n"/>
      <c r="Y517" s="55" t="n"/>
      <c r="Z517" s="55" t="n"/>
      <c r="AA517" s="55" t="n"/>
      <c r="AB517" s="55" t="n"/>
      <c r="AC517" s="55" t="n"/>
      <c r="AD517" s="55" t="n"/>
      <c r="AE517" s="55" t="n"/>
      <c r="AF517" s="55" t="n"/>
      <c r="AG517" s="55" t="n"/>
      <c r="AH517" s="55" t="n"/>
      <c r="AI517" s="55" t="n"/>
      <c r="AJ517" s="55" t="n"/>
      <c r="AK517" s="55" t="n"/>
      <c r="AL517" s="55" t="n"/>
      <c r="AM517" s="55" t="n"/>
      <c r="AN517" s="55" t="n"/>
      <c r="AO517" s="55" t="n"/>
      <c r="AP517" s="55" t="n"/>
      <c r="AQ517" s="55" t="n"/>
      <c r="AR517" s="55" t="n"/>
      <c r="AS517" s="55" t="n"/>
      <c r="AT517" s="55" t="n"/>
      <c r="AU517" s="55" t="n"/>
      <c r="AV517" s="55" t="n"/>
      <c r="AW517" s="55" t="n"/>
      <c r="AX517" s="55" t="n"/>
      <c r="AY517" s="55" t="n"/>
      <c r="AZ517" s="55" t="n"/>
      <c r="BA517" s="55" t="n"/>
      <c r="BB517" s="55" t="n"/>
      <c r="BC517" s="55" t="n"/>
    </row>
    <row r="518">
      <c r="A518" s="55" t="n"/>
      <c r="B518" s="483" t="n"/>
      <c r="C518" s="55" t="n"/>
      <c r="D518" s="55" t="n"/>
      <c r="E518" s="55" t="n"/>
      <c r="F518" s="55" t="n"/>
      <c r="G518" s="69" t="n"/>
      <c r="H518" s="69" t="n"/>
      <c r="I518" s="55" t="n"/>
      <c r="J518" s="55" t="n"/>
      <c r="K518" s="55" t="n"/>
      <c r="L518" s="55">
        <f>J518-K518</f>
        <v/>
      </c>
      <c r="M518" s="55" t="n"/>
      <c r="N518" s="55">
        <f>P518+Q518+R518+S518</f>
        <v/>
      </c>
      <c r="O518" s="57">
        <f>Q518+V518+Y518+AB518+AE518+AH518+AK518+AN518+AQ518+AT518+AW518+AZ518+BC518</f>
        <v/>
      </c>
      <c r="P518" s="58" t="n"/>
      <c r="Q518" s="59">
        <f>L518-S518-R518-P518</f>
        <v/>
      </c>
      <c r="R518" s="60" t="n"/>
      <c r="S518" s="61" t="n"/>
      <c r="T518" s="55" t="n"/>
      <c r="U518" s="55" t="n"/>
      <c r="V518" s="55" t="n"/>
      <c r="W518" s="55" t="n"/>
      <c r="X518" s="55" t="n"/>
      <c r="Y518" s="55" t="n"/>
      <c r="Z518" s="55" t="n"/>
      <c r="AA518" s="55" t="n"/>
      <c r="AB518" s="55" t="n"/>
      <c r="AC518" s="55" t="n"/>
      <c r="AD518" s="55" t="n"/>
      <c r="AE518" s="55" t="n"/>
      <c r="AF518" s="55" t="n"/>
      <c r="AG518" s="55" t="n"/>
      <c r="AH518" s="55" t="n"/>
      <c r="AI518" s="55" t="n"/>
      <c r="AJ518" s="55" t="n"/>
      <c r="AK518" s="55" t="n"/>
      <c r="AL518" s="55" t="n"/>
      <c r="AM518" s="55" t="n"/>
      <c r="AN518" s="55" t="n"/>
      <c r="AO518" s="55" t="n"/>
      <c r="AP518" s="55" t="n"/>
      <c r="AQ518" s="55" t="n"/>
      <c r="AR518" s="55" t="n"/>
      <c r="AS518" s="55" t="n"/>
      <c r="AT518" s="55" t="n"/>
      <c r="AU518" s="55" t="n"/>
      <c r="AV518" s="55" t="n"/>
      <c r="AW518" s="55" t="n"/>
      <c r="AX518" s="55" t="n"/>
      <c r="AY518" s="55" t="n"/>
      <c r="AZ518" s="55" t="n"/>
      <c r="BA518" s="55" t="n"/>
      <c r="BB518" s="55" t="n"/>
      <c r="BC518" s="55" t="n"/>
    </row>
    <row r="519">
      <c r="A519" s="55" t="n"/>
      <c r="B519" s="483" t="n"/>
      <c r="C519" s="55" t="n"/>
      <c r="D519" s="55" t="n"/>
      <c r="E519" s="55" t="n"/>
      <c r="F519" s="55" t="n"/>
      <c r="G519" s="69" t="n"/>
      <c r="H519" s="69" t="n"/>
      <c r="I519" s="55" t="n"/>
      <c r="J519" s="55" t="n"/>
      <c r="K519" s="55" t="n"/>
      <c r="L519" s="55">
        <f>J519-K519</f>
        <v/>
      </c>
      <c r="M519" s="55" t="n"/>
      <c r="N519" s="55">
        <f>P519+Q519+R519+S519</f>
        <v/>
      </c>
      <c r="O519" s="57">
        <f>Q519+V519+Y519+AB519+AE519+AH519+AK519+AN519+AQ519+AT519+AW519+AZ519+BC519</f>
        <v/>
      </c>
      <c r="P519" s="58" t="n"/>
      <c r="Q519" s="59">
        <f>L519-S519-R519-P519</f>
        <v/>
      </c>
      <c r="R519" s="60" t="n"/>
      <c r="S519" s="61" t="n"/>
      <c r="T519" s="55" t="n"/>
      <c r="U519" s="55" t="n"/>
      <c r="V519" s="55" t="n"/>
      <c r="W519" s="55" t="n"/>
      <c r="X519" s="55" t="n"/>
      <c r="Y519" s="55" t="n"/>
      <c r="Z519" s="55" t="n"/>
      <c r="AA519" s="55" t="n"/>
      <c r="AB519" s="55" t="n"/>
      <c r="AC519" s="55" t="n"/>
      <c r="AD519" s="55" t="n"/>
      <c r="AE519" s="55" t="n"/>
      <c r="AF519" s="55" t="n"/>
      <c r="AG519" s="55" t="n"/>
      <c r="AH519" s="55" t="n"/>
      <c r="AI519" s="55" t="n"/>
      <c r="AJ519" s="55" t="n"/>
      <c r="AK519" s="55" t="n"/>
      <c r="AL519" s="55" t="n"/>
      <c r="AM519" s="55" t="n"/>
      <c r="AN519" s="55" t="n"/>
      <c r="AO519" s="55" t="n"/>
      <c r="AP519" s="55" t="n"/>
      <c r="AQ519" s="55" t="n"/>
      <c r="AR519" s="55" t="n"/>
      <c r="AS519" s="55" t="n"/>
      <c r="AT519" s="55" t="n"/>
      <c r="AU519" s="55" t="n"/>
      <c r="AV519" s="55" t="n"/>
      <c r="AW519" s="55" t="n"/>
      <c r="AX519" s="55" t="n"/>
      <c r="AY519" s="55" t="n"/>
      <c r="AZ519" s="55" t="n"/>
      <c r="BA519" s="55" t="n"/>
      <c r="BB519" s="55" t="n"/>
      <c r="BC519" s="55" t="n"/>
    </row>
    <row r="520">
      <c r="A520" s="55" t="n"/>
      <c r="B520" s="483" t="n"/>
      <c r="C520" s="55" t="n"/>
      <c r="D520" s="55" t="n"/>
      <c r="E520" s="55" t="n"/>
      <c r="F520" s="55" t="n"/>
      <c r="G520" s="69" t="n"/>
      <c r="H520" s="69" t="n"/>
      <c r="I520" s="55" t="n"/>
      <c r="J520" s="55" t="n"/>
      <c r="K520" s="55" t="n"/>
      <c r="L520" s="55">
        <f>J520-K520</f>
        <v/>
      </c>
      <c r="M520" s="55" t="n"/>
      <c r="N520" s="55">
        <f>P520+Q520+R520+S520</f>
        <v/>
      </c>
      <c r="O520" s="57">
        <f>Q520+V520+Y520+AB520+AE520+AH520+AK520+AN520+AQ520+AT520+AW520+AZ520+BC520</f>
        <v/>
      </c>
      <c r="P520" s="58" t="n"/>
      <c r="Q520" s="59">
        <f>L520-S520-R520-P520</f>
        <v/>
      </c>
      <c r="R520" s="60" t="n"/>
      <c r="S520" s="61" t="n"/>
      <c r="T520" s="55" t="n"/>
      <c r="U520" s="55" t="n"/>
      <c r="V520" s="55" t="n"/>
      <c r="W520" s="55" t="n"/>
      <c r="X520" s="55" t="n"/>
      <c r="Y520" s="55" t="n"/>
      <c r="Z520" s="55" t="n"/>
      <c r="AA520" s="55" t="n"/>
      <c r="AB520" s="55" t="n"/>
      <c r="AC520" s="55" t="n"/>
      <c r="AD520" s="55" t="n"/>
      <c r="AE520" s="55" t="n"/>
      <c r="AF520" s="55" t="n"/>
      <c r="AG520" s="55" t="n"/>
      <c r="AH520" s="55" t="n"/>
      <c r="AI520" s="55" t="n"/>
      <c r="AJ520" s="55" t="n"/>
      <c r="AK520" s="55" t="n"/>
      <c r="AL520" s="55" t="n"/>
      <c r="AM520" s="55" t="n"/>
      <c r="AN520" s="55" t="n"/>
      <c r="AO520" s="55" t="n"/>
      <c r="AP520" s="55" t="n"/>
      <c r="AQ520" s="55" t="n"/>
      <c r="AR520" s="55" t="n"/>
      <c r="AS520" s="55" t="n"/>
      <c r="AT520" s="55" t="n"/>
      <c r="AU520" s="55" t="n"/>
      <c r="AV520" s="55" t="n"/>
      <c r="AW520" s="55" t="n"/>
      <c r="AX520" s="55" t="n"/>
      <c r="AY520" s="55" t="n"/>
      <c r="AZ520" s="55" t="n"/>
      <c r="BA520" s="55" t="n"/>
      <c r="BB520" s="55" t="n"/>
      <c r="BC520" s="55" t="n"/>
    </row>
    <row r="521">
      <c r="A521" s="55" t="n"/>
      <c r="B521" s="483" t="n"/>
      <c r="C521" s="55" t="n"/>
      <c r="D521" s="55" t="n"/>
      <c r="E521" s="55" t="n"/>
      <c r="F521" s="55" t="n"/>
      <c r="G521" s="69" t="n"/>
      <c r="H521" s="69" t="n"/>
      <c r="I521" s="55" t="n"/>
      <c r="J521" s="55" t="n"/>
      <c r="K521" s="55" t="n"/>
      <c r="L521" s="55">
        <f>J521-K521</f>
        <v/>
      </c>
      <c r="M521" s="55" t="n"/>
      <c r="N521" s="55">
        <f>P521+Q521+R521+S521</f>
        <v/>
      </c>
      <c r="O521" s="57">
        <f>Q521+V521+Y521+AB521+AE521+AH521+AK521+AN521+AQ521+AT521+AW521+AZ521+BC521</f>
        <v/>
      </c>
      <c r="P521" s="58" t="n"/>
      <c r="Q521" s="59">
        <f>L521-S521-R521-P521</f>
        <v/>
      </c>
      <c r="R521" s="60" t="n"/>
      <c r="S521" s="61" t="n"/>
      <c r="T521" s="55" t="n"/>
      <c r="U521" s="55" t="n"/>
      <c r="V521" s="55" t="n"/>
      <c r="W521" s="55" t="n"/>
      <c r="X521" s="55" t="n"/>
      <c r="Y521" s="55" t="n"/>
      <c r="Z521" s="55" t="n"/>
      <c r="AA521" s="55" t="n"/>
      <c r="AB521" s="55" t="n"/>
      <c r="AC521" s="55" t="n"/>
      <c r="AD521" s="55" t="n"/>
      <c r="AE521" s="55" t="n"/>
      <c r="AF521" s="55" t="n"/>
      <c r="AG521" s="55" t="n"/>
      <c r="AH521" s="55" t="n"/>
      <c r="AI521" s="55" t="n"/>
      <c r="AJ521" s="55" t="n"/>
      <c r="AK521" s="55" t="n"/>
      <c r="AL521" s="55" t="n"/>
      <c r="AM521" s="55" t="n"/>
      <c r="AN521" s="55" t="n"/>
      <c r="AO521" s="55" t="n"/>
      <c r="AP521" s="55" t="n"/>
      <c r="AQ521" s="55" t="n"/>
      <c r="AR521" s="55" t="n"/>
      <c r="AS521" s="55" t="n"/>
      <c r="AT521" s="55" t="n"/>
      <c r="AU521" s="55" t="n"/>
      <c r="AV521" s="55" t="n"/>
      <c r="AW521" s="55" t="n"/>
      <c r="AX521" s="55" t="n"/>
      <c r="AY521" s="55" t="n"/>
      <c r="AZ521" s="55" t="n"/>
      <c r="BA521" s="55" t="n"/>
      <c r="BB521" s="55" t="n"/>
      <c r="BC521" s="55" t="n"/>
    </row>
    <row r="522">
      <c r="A522" s="55" t="n"/>
      <c r="B522" s="483" t="n"/>
      <c r="C522" s="55" t="n"/>
      <c r="D522" s="55" t="n"/>
      <c r="E522" s="55" t="n"/>
      <c r="F522" s="55" t="n"/>
      <c r="G522" s="69" t="n"/>
      <c r="H522" s="69" t="n"/>
      <c r="I522" s="55" t="n"/>
      <c r="J522" s="55" t="n"/>
      <c r="K522" s="55" t="n"/>
      <c r="L522" s="55">
        <f>J522-K522</f>
        <v/>
      </c>
      <c r="M522" s="55" t="n"/>
      <c r="N522" s="55">
        <f>P522+Q522+R522+S522</f>
        <v/>
      </c>
      <c r="O522" s="57">
        <f>Q522+V522+Y522+AB522+AE522+AH522+AK522+AN522+AQ522+AT522+AW522+AZ522+BC522</f>
        <v/>
      </c>
      <c r="P522" s="58" t="n"/>
      <c r="Q522" s="59">
        <f>L522-S522-R522-P522</f>
        <v/>
      </c>
      <c r="R522" s="60" t="n"/>
      <c r="S522" s="61" t="n"/>
      <c r="T522" s="55" t="n"/>
      <c r="U522" s="55" t="n"/>
      <c r="V522" s="55" t="n"/>
      <c r="W522" s="55" t="n"/>
      <c r="X522" s="55" t="n"/>
      <c r="Y522" s="55" t="n"/>
      <c r="Z522" s="55" t="n"/>
      <c r="AA522" s="55" t="n"/>
      <c r="AB522" s="55" t="n"/>
      <c r="AC522" s="55" t="n"/>
      <c r="AD522" s="55" t="n"/>
      <c r="AE522" s="55" t="n"/>
      <c r="AF522" s="55" t="n"/>
      <c r="AG522" s="55" t="n"/>
      <c r="AH522" s="55" t="n"/>
      <c r="AI522" s="55" t="n"/>
      <c r="AJ522" s="55" t="n"/>
      <c r="AK522" s="55" t="n"/>
      <c r="AL522" s="55" t="n"/>
      <c r="AM522" s="55" t="n"/>
      <c r="AN522" s="55" t="n"/>
      <c r="AO522" s="55" t="n"/>
      <c r="AP522" s="55" t="n"/>
      <c r="AQ522" s="55" t="n"/>
      <c r="AR522" s="55" t="n"/>
      <c r="AS522" s="55" t="n"/>
      <c r="AT522" s="55" t="n"/>
      <c r="AU522" s="55" t="n"/>
      <c r="AV522" s="55" t="n"/>
      <c r="AW522" s="55" t="n"/>
      <c r="AX522" s="55" t="n"/>
      <c r="AY522" s="55" t="n"/>
      <c r="AZ522" s="55" t="n"/>
      <c r="BA522" s="55" t="n"/>
      <c r="BB522" s="55" t="n"/>
      <c r="BC522" s="55" t="n"/>
    </row>
    <row r="523">
      <c r="A523" s="55" t="n"/>
      <c r="B523" s="483" t="n"/>
      <c r="C523" s="55" t="n"/>
      <c r="D523" s="55" t="n"/>
      <c r="E523" s="55" t="n"/>
      <c r="F523" s="55" t="n"/>
      <c r="G523" s="69" t="n"/>
      <c r="H523" s="69" t="n"/>
      <c r="I523" s="55" t="n"/>
      <c r="J523" s="55" t="n"/>
      <c r="K523" s="55" t="n"/>
      <c r="L523" s="55">
        <f>J523-K523</f>
        <v/>
      </c>
      <c r="M523" s="55" t="n"/>
      <c r="N523" s="55">
        <f>P523+Q523+R523+S523</f>
        <v/>
      </c>
      <c r="O523" s="57">
        <f>Q523+V523+Y523+AB523+AE523+AH523+AK523+AN523+AQ523+AT523+AW523+AZ523+BC523</f>
        <v/>
      </c>
      <c r="P523" s="58" t="n"/>
      <c r="Q523" s="59">
        <f>L523-S523-R523-P523</f>
        <v/>
      </c>
      <c r="R523" s="60" t="n"/>
      <c r="S523" s="61" t="n"/>
      <c r="T523" s="55" t="n"/>
      <c r="U523" s="55" t="n"/>
      <c r="V523" s="55" t="n"/>
      <c r="W523" s="55" t="n"/>
      <c r="X523" s="55" t="n"/>
      <c r="Y523" s="55" t="n"/>
      <c r="Z523" s="55" t="n"/>
      <c r="AA523" s="55" t="n"/>
      <c r="AB523" s="55" t="n"/>
      <c r="AC523" s="55" t="n"/>
      <c r="AD523" s="55" t="n"/>
      <c r="AE523" s="55" t="n"/>
      <c r="AF523" s="55" t="n"/>
      <c r="AG523" s="55" t="n"/>
      <c r="AH523" s="55" t="n"/>
      <c r="AI523" s="55" t="n"/>
      <c r="AJ523" s="55" t="n"/>
      <c r="AK523" s="55" t="n"/>
      <c r="AL523" s="55" t="n"/>
      <c r="AM523" s="55" t="n"/>
      <c r="AN523" s="55" t="n"/>
      <c r="AO523" s="55" t="n"/>
      <c r="AP523" s="55" t="n"/>
      <c r="AQ523" s="55" t="n"/>
      <c r="AR523" s="55" t="n"/>
      <c r="AS523" s="55" t="n"/>
      <c r="AT523" s="55" t="n"/>
      <c r="AU523" s="55" t="n"/>
      <c r="AV523" s="55" t="n"/>
      <c r="AW523" s="55" t="n"/>
      <c r="AX523" s="55" t="n"/>
      <c r="AY523" s="55" t="n"/>
      <c r="AZ523" s="55" t="n"/>
      <c r="BA523" s="55" t="n"/>
      <c r="BB523" s="55" t="n"/>
      <c r="BC523" s="55" t="n"/>
    </row>
    <row r="524">
      <c r="A524" s="55" t="n"/>
      <c r="B524" s="483" t="n"/>
      <c r="C524" s="55" t="n"/>
      <c r="D524" s="55" t="n"/>
      <c r="E524" s="55" t="n"/>
      <c r="F524" s="55" t="n"/>
      <c r="G524" s="69" t="n"/>
      <c r="H524" s="69" t="n"/>
      <c r="I524" s="55" t="n"/>
      <c r="J524" s="55" t="n"/>
      <c r="K524" s="55" t="n"/>
      <c r="L524" s="55">
        <f>J524-K524</f>
        <v/>
      </c>
      <c r="M524" s="55" t="n"/>
      <c r="N524" s="55">
        <f>P524+Q524+R524+S524</f>
        <v/>
      </c>
      <c r="O524" s="57">
        <f>Q524+V524+Y524+AB524+AE524+AH524+AK524+AN524+AQ524+AT524+AW524+AZ524+BC524</f>
        <v/>
      </c>
      <c r="P524" s="58" t="n"/>
      <c r="Q524" s="59">
        <f>L524-S524-R524-P524</f>
        <v/>
      </c>
      <c r="R524" s="60" t="n"/>
      <c r="S524" s="61" t="n"/>
      <c r="T524" s="55" t="n"/>
      <c r="U524" s="55" t="n"/>
      <c r="V524" s="55" t="n"/>
      <c r="W524" s="55" t="n"/>
      <c r="X524" s="55" t="n"/>
      <c r="Y524" s="55" t="n"/>
      <c r="Z524" s="55" t="n"/>
      <c r="AA524" s="55" t="n"/>
      <c r="AB524" s="55" t="n"/>
      <c r="AC524" s="55" t="n"/>
      <c r="AD524" s="55" t="n"/>
      <c r="AE524" s="55" t="n"/>
      <c r="AF524" s="55" t="n"/>
      <c r="AG524" s="55" t="n"/>
      <c r="AH524" s="55" t="n"/>
      <c r="AI524" s="55" t="n"/>
      <c r="AJ524" s="55" t="n"/>
      <c r="AK524" s="55" t="n"/>
      <c r="AL524" s="55" t="n"/>
      <c r="AM524" s="55" t="n"/>
      <c r="AN524" s="55" t="n"/>
      <c r="AO524" s="55" t="n"/>
      <c r="AP524" s="55" t="n"/>
      <c r="AQ524" s="55" t="n"/>
      <c r="AR524" s="55" t="n"/>
      <c r="AS524" s="55" t="n"/>
      <c r="AT524" s="55" t="n"/>
      <c r="AU524" s="55" t="n"/>
      <c r="AV524" s="55" t="n"/>
      <c r="AW524" s="55" t="n"/>
      <c r="AX524" s="55" t="n"/>
      <c r="AY524" s="55" t="n"/>
      <c r="AZ524" s="55" t="n"/>
      <c r="BA524" s="55" t="n"/>
      <c r="BB524" s="55" t="n"/>
      <c r="BC524" s="55" t="n"/>
    </row>
    <row r="525">
      <c r="A525" s="55" t="n"/>
      <c r="B525" s="483" t="n"/>
      <c r="C525" s="55" t="n"/>
      <c r="D525" s="55" t="n"/>
      <c r="E525" s="55" t="n"/>
      <c r="F525" s="55" t="n"/>
      <c r="G525" s="69" t="n"/>
      <c r="H525" s="69" t="n"/>
      <c r="I525" s="55" t="n"/>
      <c r="J525" s="55" t="n"/>
      <c r="K525" s="55" t="n"/>
      <c r="L525" s="55">
        <f>J525-K525</f>
        <v/>
      </c>
      <c r="M525" s="55" t="n"/>
      <c r="N525" s="55">
        <f>P525+Q525+R525+S525</f>
        <v/>
      </c>
      <c r="O525" s="57">
        <f>Q525+V525+Y525+AB525+AE525+AH525+AK525+AN525+AQ525+AT525+AW525+AZ525+BC525</f>
        <v/>
      </c>
      <c r="P525" s="58" t="n"/>
      <c r="Q525" s="59">
        <f>L525-S525-R525-P525</f>
        <v/>
      </c>
      <c r="R525" s="60" t="n"/>
      <c r="S525" s="61" t="n"/>
      <c r="T525" s="55" t="n"/>
      <c r="U525" s="55" t="n"/>
      <c r="V525" s="55" t="n"/>
      <c r="W525" s="55" t="n"/>
      <c r="X525" s="55" t="n"/>
      <c r="Y525" s="55" t="n"/>
      <c r="Z525" s="55" t="n"/>
      <c r="AA525" s="55" t="n"/>
      <c r="AB525" s="55" t="n"/>
      <c r="AC525" s="55" t="n"/>
      <c r="AD525" s="55" t="n"/>
      <c r="AE525" s="55" t="n"/>
      <c r="AF525" s="55" t="n"/>
      <c r="AG525" s="55" t="n"/>
      <c r="AH525" s="55" t="n"/>
      <c r="AI525" s="55" t="n"/>
      <c r="AJ525" s="55" t="n"/>
      <c r="AK525" s="55" t="n"/>
      <c r="AL525" s="55" t="n"/>
      <c r="AM525" s="55" t="n"/>
      <c r="AN525" s="55" t="n"/>
      <c r="AO525" s="55" t="n"/>
      <c r="AP525" s="55" t="n"/>
      <c r="AQ525" s="55" t="n"/>
      <c r="AR525" s="55" t="n"/>
      <c r="AS525" s="55" t="n"/>
      <c r="AT525" s="55" t="n"/>
      <c r="AU525" s="55" t="n"/>
      <c r="AV525" s="55" t="n"/>
      <c r="AW525" s="55" t="n"/>
      <c r="AX525" s="55" t="n"/>
      <c r="AY525" s="55" t="n"/>
      <c r="AZ525" s="55" t="n"/>
      <c r="BA525" s="55" t="n"/>
      <c r="BB525" s="55" t="n"/>
      <c r="BC525" s="55" t="n"/>
    </row>
    <row r="526">
      <c r="A526" s="55" t="n"/>
      <c r="B526" s="483" t="n"/>
      <c r="C526" s="55" t="n"/>
      <c r="D526" s="55" t="n"/>
      <c r="E526" s="55" t="n"/>
      <c r="F526" s="55" t="n"/>
      <c r="G526" s="69" t="n"/>
      <c r="H526" s="69" t="n"/>
      <c r="I526" s="55" t="n"/>
      <c r="J526" s="55" t="n"/>
      <c r="K526" s="55" t="n"/>
      <c r="L526" s="55">
        <f>J526-K526</f>
        <v/>
      </c>
      <c r="M526" s="55" t="n"/>
      <c r="N526" s="55">
        <f>P526+Q526+R526+S526</f>
        <v/>
      </c>
      <c r="O526" s="57">
        <f>Q526+V526+Y526+AB526+AE526+AH526+AK526+AN526+AQ526+AT526+AW526+AZ526+BC526</f>
        <v/>
      </c>
      <c r="P526" s="58" t="n"/>
      <c r="Q526" s="59">
        <f>L526-S526-R526-P526</f>
        <v/>
      </c>
      <c r="R526" s="60" t="n"/>
      <c r="S526" s="61" t="n"/>
      <c r="T526" s="55" t="n"/>
      <c r="U526" s="55" t="n"/>
      <c r="V526" s="55" t="n"/>
      <c r="W526" s="55" t="n"/>
      <c r="X526" s="55" t="n"/>
      <c r="Y526" s="55" t="n"/>
      <c r="Z526" s="55" t="n"/>
      <c r="AA526" s="55" t="n"/>
      <c r="AB526" s="55" t="n"/>
      <c r="AC526" s="55" t="n"/>
      <c r="AD526" s="55" t="n"/>
      <c r="AE526" s="55" t="n"/>
      <c r="AF526" s="55" t="n"/>
      <c r="AG526" s="55" t="n"/>
      <c r="AH526" s="55" t="n"/>
      <c r="AI526" s="55" t="n"/>
      <c r="AJ526" s="55" t="n"/>
      <c r="AK526" s="55" t="n"/>
      <c r="AL526" s="55" t="n"/>
      <c r="AM526" s="55" t="n"/>
      <c r="AN526" s="55" t="n"/>
      <c r="AO526" s="55" t="n"/>
      <c r="AP526" s="55" t="n"/>
      <c r="AQ526" s="55" t="n"/>
      <c r="AR526" s="55" t="n"/>
      <c r="AS526" s="55" t="n"/>
      <c r="AT526" s="55" t="n"/>
      <c r="AU526" s="55" t="n"/>
      <c r="AV526" s="55" t="n"/>
      <c r="AW526" s="55" t="n"/>
      <c r="AX526" s="55" t="n"/>
      <c r="AY526" s="55" t="n"/>
      <c r="AZ526" s="55" t="n"/>
      <c r="BA526" s="55" t="n"/>
      <c r="BB526" s="55" t="n"/>
      <c r="BC526" s="55" t="n"/>
    </row>
    <row r="527">
      <c r="A527" s="55" t="n"/>
      <c r="B527" s="483" t="n"/>
      <c r="C527" s="55" t="n"/>
      <c r="D527" s="55" t="n"/>
      <c r="E527" s="55" t="n"/>
      <c r="F527" s="55" t="n"/>
      <c r="G527" s="69" t="n"/>
      <c r="H527" s="69" t="n"/>
      <c r="I527" s="55" t="n"/>
      <c r="J527" s="55" t="n"/>
      <c r="K527" s="55" t="n"/>
      <c r="L527" s="55">
        <f>J527-K527</f>
        <v/>
      </c>
      <c r="M527" s="55" t="n"/>
      <c r="N527" s="55">
        <f>P527+Q527+R527+S527</f>
        <v/>
      </c>
      <c r="O527" s="57">
        <f>Q527+V527+Y527+AB527+AE527+AH527+AK527+AN527+AQ527+AT527+AW527+AZ527+BC527</f>
        <v/>
      </c>
      <c r="P527" s="58" t="n"/>
      <c r="Q527" s="59">
        <f>L527-S527-R527-P527</f>
        <v/>
      </c>
      <c r="R527" s="60" t="n"/>
      <c r="S527" s="61" t="n"/>
      <c r="T527" s="55" t="n"/>
      <c r="U527" s="55" t="n"/>
      <c r="V527" s="55" t="n"/>
      <c r="W527" s="55" t="n"/>
      <c r="X527" s="55" t="n"/>
      <c r="Y527" s="55" t="n"/>
      <c r="Z527" s="55" t="n"/>
      <c r="AA527" s="55" t="n"/>
      <c r="AB527" s="55" t="n"/>
      <c r="AC527" s="55" t="n"/>
      <c r="AD527" s="55" t="n"/>
      <c r="AE527" s="55" t="n"/>
      <c r="AF527" s="55" t="n"/>
      <c r="AG527" s="55" t="n"/>
      <c r="AH527" s="55" t="n"/>
      <c r="AI527" s="55" t="n"/>
      <c r="AJ527" s="55" t="n"/>
      <c r="AK527" s="55" t="n"/>
      <c r="AL527" s="55" t="n"/>
      <c r="AM527" s="55" t="n"/>
      <c r="AN527" s="55" t="n"/>
      <c r="AO527" s="55" t="n"/>
      <c r="AP527" s="55" t="n"/>
      <c r="AQ527" s="55" t="n"/>
      <c r="AR527" s="55" t="n"/>
      <c r="AS527" s="55" t="n"/>
      <c r="AT527" s="55" t="n"/>
      <c r="AU527" s="55" t="n"/>
      <c r="AV527" s="55" t="n"/>
      <c r="AW527" s="55" t="n"/>
      <c r="AX527" s="55" t="n"/>
      <c r="AY527" s="55" t="n"/>
      <c r="AZ527" s="55" t="n"/>
      <c r="BA527" s="55" t="n"/>
      <c r="BB527" s="55" t="n"/>
      <c r="BC527" s="55" t="n"/>
    </row>
    <row r="528">
      <c r="A528" s="55" t="n"/>
      <c r="B528" s="483" t="n"/>
      <c r="C528" s="55" t="n"/>
      <c r="D528" s="55" t="n"/>
      <c r="E528" s="55" t="n"/>
      <c r="F528" s="55" t="n"/>
      <c r="G528" s="69" t="n"/>
      <c r="H528" s="69" t="n"/>
      <c r="I528" s="55" t="n"/>
      <c r="J528" s="55" t="n"/>
      <c r="K528" s="55" t="n"/>
      <c r="L528" s="55">
        <f>J528-K528</f>
        <v/>
      </c>
      <c r="M528" s="55" t="n"/>
      <c r="N528" s="55">
        <f>P528+Q528+R528+S528</f>
        <v/>
      </c>
      <c r="O528" s="57">
        <f>Q528+V528+Y528+AB528+AE528+AH528+AK528+AN528+AQ528+AT528+AW528+AZ528+BC528</f>
        <v/>
      </c>
      <c r="P528" s="58" t="n"/>
      <c r="Q528" s="59">
        <f>L528-S528-R528-P528</f>
        <v/>
      </c>
      <c r="R528" s="60" t="n"/>
      <c r="S528" s="61" t="n"/>
      <c r="T528" s="55" t="n"/>
      <c r="U528" s="55" t="n"/>
      <c r="V528" s="55" t="n"/>
      <c r="W528" s="55" t="n"/>
      <c r="X528" s="55" t="n"/>
      <c r="Y528" s="55" t="n"/>
      <c r="Z528" s="55" t="n"/>
      <c r="AA528" s="55" t="n"/>
      <c r="AB528" s="55" t="n"/>
      <c r="AC528" s="55" t="n"/>
      <c r="AD528" s="55" t="n"/>
      <c r="AE528" s="55" t="n"/>
      <c r="AF528" s="55" t="n"/>
      <c r="AG528" s="55" t="n"/>
      <c r="AH528" s="55" t="n"/>
      <c r="AI528" s="55" t="n"/>
      <c r="AJ528" s="55" t="n"/>
      <c r="AK528" s="55" t="n"/>
      <c r="AL528" s="55" t="n"/>
      <c r="AM528" s="55" t="n"/>
      <c r="AN528" s="55" t="n"/>
      <c r="AO528" s="55" t="n"/>
      <c r="AP528" s="55" t="n"/>
      <c r="AQ528" s="55" t="n"/>
      <c r="AR528" s="55" t="n"/>
      <c r="AS528" s="55" t="n"/>
      <c r="AT528" s="55" t="n"/>
      <c r="AU528" s="55" t="n"/>
      <c r="AV528" s="55" t="n"/>
      <c r="AW528" s="55" t="n"/>
      <c r="AX528" s="55" t="n"/>
      <c r="AY528" s="55" t="n"/>
      <c r="AZ528" s="55" t="n"/>
      <c r="BA528" s="55" t="n"/>
      <c r="BB528" s="55" t="n"/>
      <c r="BC528" s="55" t="n"/>
    </row>
    <row r="529">
      <c r="A529" s="55" t="n"/>
      <c r="B529" s="483" t="n"/>
      <c r="C529" s="55" t="n"/>
      <c r="D529" s="55" t="n"/>
      <c r="E529" s="55" t="n"/>
      <c r="F529" s="55" t="n"/>
      <c r="G529" s="69" t="n"/>
      <c r="H529" s="69" t="n"/>
      <c r="I529" s="55" t="n"/>
      <c r="J529" s="55" t="n"/>
      <c r="K529" s="55" t="n"/>
      <c r="L529" s="55">
        <f>J529-K529</f>
        <v/>
      </c>
      <c r="M529" s="55" t="n"/>
      <c r="N529" s="55">
        <f>P529+Q529+R529+S529</f>
        <v/>
      </c>
      <c r="O529" s="57">
        <f>Q529+V529+Y529+AB529+AE529+AH529+AK529+AN529+AQ529+AT529+AW529+AZ529+BC529</f>
        <v/>
      </c>
      <c r="P529" s="58" t="n"/>
      <c r="Q529" s="59">
        <f>L529-S529-R529-P529</f>
        <v/>
      </c>
      <c r="R529" s="60" t="n"/>
      <c r="S529" s="61" t="n"/>
      <c r="T529" s="55" t="n"/>
      <c r="U529" s="55" t="n"/>
      <c r="V529" s="55" t="n"/>
      <c r="W529" s="55" t="n"/>
      <c r="X529" s="55" t="n"/>
      <c r="Y529" s="55" t="n"/>
      <c r="Z529" s="55" t="n"/>
      <c r="AA529" s="55" t="n"/>
      <c r="AB529" s="55" t="n"/>
      <c r="AC529" s="55" t="n"/>
      <c r="AD529" s="55" t="n"/>
      <c r="AE529" s="55" t="n"/>
      <c r="AF529" s="55" t="n"/>
      <c r="AG529" s="55" t="n"/>
      <c r="AH529" s="55" t="n"/>
      <c r="AI529" s="55" t="n"/>
      <c r="AJ529" s="55" t="n"/>
      <c r="AK529" s="55" t="n"/>
      <c r="AL529" s="55" t="n"/>
      <c r="AM529" s="55" t="n"/>
      <c r="AN529" s="55" t="n"/>
      <c r="AO529" s="55" t="n"/>
      <c r="AP529" s="55" t="n"/>
      <c r="AQ529" s="55" t="n"/>
      <c r="AR529" s="55" t="n"/>
      <c r="AS529" s="55" t="n"/>
      <c r="AT529" s="55" t="n"/>
      <c r="AU529" s="55" t="n"/>
      <c r="AV529" s="55" t="n"/>
      <c r="AW529" s="55" t="n"/>
      <c r="AX529" s="55" t="n"/>
      <c r="AY529" s="55" t="n"/>
      <c r="AZ529" s="55" t="n"/>
      <c r="BA529" s="55" t="n"/>
      <c r="BB529" s="55" t="n"/>
      <c r="BC529" s="55" t="n"/>
    </row>
    <row r="530">
      <c r="A530" s="55" t="n"/>
      <c r="B530" s="483" t="n"/>
      <c r="C530" s="55" t="n"/>
      <c r="D530" s="55" t="n"/>
      <c r="E530" s="55" t="n"/>
      <c r="F530" s="55" t="n"/>
      <c r="G530" s="69" t="n"/>
      <c r="H530" s="69" t="n"/>
      <c r="I530" s="55" t="n"/>
      <c r="J530" s="55" t="n"/>
      <c r="K530" s="55" t="n"/>
      <c r="L530" s="55">
        <f>J530-K530</f>
        <v/>
      </c>
      <c r="M530" s="55" t="n"/>
      <c r="N530" s="55">
        <f>P530+Q530+R530+S530</f>
        <v/>
      </c>
      <c r="O530" s="57">
        <f>Q530+V530+Y530+AB530+AE530+AH530+AK530+AN530+AQ530+AT530+AW530+AZ530+BC530</f>
        <v/>
      </c>
      <c r="P530" s="58" t="n"/>
      <c r="Q530" s="59">
        <f>L530-S530-R530-P530</f>
        <v/>
      </c>
      <c r="R530" s="60" t="n"/>
      <c r="S530" s="61" t="n"/>
      <c r="T530" s="55" t="n"/>
      <c r="U530" s="55" t="n"/>
      <c r="V530" s="55" t="n"/>
      <c r="W530" s="55" t="n"/>
      <c r="X530" s="55" t="n"/>
      <c r="Y530" s="55" t="n"/>
      <c r="Z530" s="55" t="n"/>
      <c r="AA530" s="55" t="n"/>
      <c r="AB530" s="55" t="n"/>
      <c r="AC530" s="55" t="n"/>
      <c r="AD530" s="55" t="n"/>
      <c r="AE530" s="55" t="n"/>
      <c r="AF530" s="55" t="n"/>
      <c r="AG530" s="55" t="n"/>
      <c r="AH530" s="55" t="n"/>
      <c r="AI530" s="55" t="n"/>
      <c r="AJ530" s="55" t="n"/>
      <c r="AK530" s="55" t="n"/>
      <c r="AL530" s="55" t="n"/>
      <c r="AM530" s="55" t="n"/>
      <c r="AN530" s="55" t="n"/>
      <c r="AO530" s="55" t="n"/>
      <c r="AP530" s="55" t="n"/>
      <c r="AQ530" s="55" t="n"/>
      <c r="AR530" s="55" t="n"/>
      <c r="AS530" s="55" t="n"/>
      <c r="AT530" s="55" t="n"/>
      <c r="AU530" s="55" t="n"/>
      <c r="AV530" s="55" t="n"/>
      <c r="AW530" s="55" t="n"/>
      <c r="AX530" s="55" t="n"/>
      <c r="AY530" s="55" t="n"/>
      <c r="AZ530" s="55" t="n"/>
      <c r="BA530" s="55" t="n"/>
      <c r="BB530" s="55" t="n"/>
      <c r="BC530" s="55" t="n"/>
    </row>
    <row r="531">
      <c r="A531" s="55" t="n"/>
      <c r="B531" s="483" t="n"/>
      <c r="C531" s="55" t="n"/>
      <c r="D531" s="55" t="n"/>
      <c r="E531" s="55" t="n"/>
      <c r="F531" s="55" t="n"/>
      <c r="G531" s="69" t="n"/>
      <c r="H531" s="69" t="n"/>
      <c r="I531" s="55" t="n"/>
      <c r="J531" s="55" t="n"/>
      <c r="K531" s="55" t="n"/>
      <c r="L531" s="55">
        <f>J531-K531</f>
        <v/>
      </c>
      <c r="M531" s="55" t="n"/>
      <c r="N531" s="55">
        <f>P531+Q531+R531+S531</f>
        <v/>
      </c>
      <c r="O531" s="57">
        <f>Q531+V531+Y531+AB531+AE531+AH531+AK531+AN531+AQ531+AT531+AW531+AZ531+BC531</f>
        <v/>
      </c>
      <c r="P531" s="58" t="n"/>
      <c r="Q531" s="59">
        <f>L531-S531-R531-P531</f>
        <v/>
      </c>
      <c r="R531" s="60" t="n"/>
      <c r="S531" s="61" t="n"/>
      <c r="T531" s="55" t="n"/>
      <c r="U531" s="55" t="n"/>
      <c r="V531" s="55" t="n"/>
      <c r="W531" s="55" t="n"/>
      <c r="X531" s="55" t="n"/>
      <c r="Y531" s="55" t="n"/>
      <c r="Z531" s="55" t="n"/>
      <c r="AA531" s="55" t="n"/>
      <c r="AB531" s="55" t="n"/>
      <c r="AC531" s="55" t="n"/>
      <c r="AD531" s="55" t="n"/>
      <c r="AE531" s="55" t="n"/>
      <c r="AF531" s="55" t="n"/>
      <c r="AG531" s="55" t="n"/>
      <c r="AH531" s="55" t="n"/>
      <c r="AI531" s="55" t="n"/>
      <c r="AJ531" s="55" t="n"/>
      <c r="AK531" s="55" t="n"/>
      <c r="AL531" s="55" t="n"/>
      <c r="AM531" s="55" t="n"/>
      <c r="AN531" s="55" t="n"/>
      <c r="AO531" s="55" t="n"/>
      <c r="AP531" s="55" t="n"/>
      <c r="AQ531" s="55" t="n"/>
      <c r="AR531" s="55" t="n"/>
      <c r="AS531" s="55" t="n"/>
      <c r="AT531" s="55" t="n"/>
      <c r="AU531" s="55" t="n"/>
      <c r="AV531" s="55" t="n"/>
      <c r="AW531" s="55" t="n"/>
      <c r="AX531" s="55" t="n"/>
      <c r="AY531" s="55" t="n"/>
      <c r="AZ531" s="55" t="n"/>
      <c r="BA531" s="55" t="n"/>
      <c r="BB531" s="55" t="n"/>
      <c r="BC531" s="55" t="n"/>
    </row>
    <row r="532">
      <c r="A532" s="55" t="n"/>
      <c r="B532" s="483" t="n"/>
      <c r="C532" s="55" t="n"/>
      <c r="D532" s="55" t="n"/>
      <c r="E532" s="55" t="n"/>
      <c r="F532" s="55" t="n"/>
      <c r="G532" s="69" t="n"/>
      <c r="H532" s="69" t="n"/>
      <c r="I532" s="55" t="n"/>
      <c r="J532" s="55" t="n"/>
      <c r="K532" s="55" t="n"/>
      <c r="L532" s="55">
        <f>J532-K532</f>
        <v/>
      </c>
      <c r="M532" s="55" t="n"/>
      <c r="N532" s="55">
        <f>P532+Q532+R532+S532</f>
        <v/>
      </c>
      <c r="O532" s="57">
        <f>Q532+V532+Y532+AB532+AE532+AH532+AK532+AN532+AQ532+AT532+AW532+AZ532+BC532</f>
        <v/>
      </c>
      <c r="P532" s="58" t="n"/>
      <c r="Q532" s="59">
        <f>L532-S532-R532-P532</f>
        <v/>
      </c>
      <c r="R532" s="60" t="n"/>
      <c r="S532" s="61" t="n"/>
      <c r="T532" s="55" t="n"/>
      <c r="U532" s="55" t="n"/>
      <c r="V532" s="55" t="n"/>
      <c r="W532" s="55" t="n"/>
      <c r="X532" s="55" t="n"/>
      <c r="Y532" s="55" t="n"/>
      <c r="Z532" s="55" t="n"/>
      <c r="AA532" s="55" t="n"/>
      <c r="AB532" s="55" t="n"/>
      <c r="AC532" s="55" t="n"/>
      <c r="AD532" s="55" t="n"/>
      <c r="AE532" s="55" t="n"/>
      <c r="AF532" s="55" t="n"/>
      <c r="AG532" s="55" t="n"/>
      <c r="AH532" s="55" t="n"/>
      <c r="AI532" s="55" t="n"/>
      <c r="AJ532" s="55" t="n"/>
      <c r="AK532" s="55" t="n"/>
      <c r="AL532" s="55" t="n"/>
      <c r="AM532" s="55" t="n"/>
      <c r="AN532" s="55" t="n"/>
      <c r="AO532" s="55" t="n"/>
      <c r="AP532" s="55" t="n"/>
      <c r="AQ532" s="55" t="n"/>
      <c r="AR532" s="55" t="n"/>
      <c r="AS532" s="55" t="n"/>
      <c r="AT532" s="55" t="n"/>
      <c r="AU532" s="55" t="n"/>
      <c r="AV532" s="55" t="n"/>
      <c r="AW532" s="55" t="n"/>
      <c r="AX532" s="55" t="n"/>
      <c r="AY532" s="55" t="n"/>
      <c r="AZ532" s="55" t="n"/>
      <c r="BA532" s="55" t="n"/>
      <c r="BB532" s="55" t="n"/>
      <c r="BC532" s="55" t="n"/>
    </row>
    <row r="533">
      <c r="A533" s="55" t="n"/>
      <c r="B533" s="483" t="n"/>
      <c r="C533" s="55" t="n"/>
      <c r="D533" s="55" t="n"/>
      <c r="E533" s="55" t="n"/>
      <c r="F533" s="55" t="n"/>
      <c r="G533" s="69" t="n"/>
      <c r="H533" s="69" t="n"/>
      <c r="I533" s="55" t="n"/>
      <c r="J533" s="55" t="n"/>
      <c r="K533" s="55" t="n"/>
      <c r="L533" s="55">
        <f>J533-K533</f>
        <v/>
      </c>
      <c r="M533" s="55" t="n"/>
      <c r="N533" s="55">
        <f>P533+Q533+R533+S533</f>
        <v/>
      </c>
      <c r="O533" s="57">
        <f>Q533+V533+Y533+AB533+AE533+AH533+AK533+AN533+AQ533+AT533+AW533+AZ533+BC533</f>
        <v/>
      </c>
      <c r="P533" s="58" t="n"/>
      <c r="Q533" s="59">
        <f>L533-S533-R533-P533</f>
        <v/>
      </c>
      <c r="R533" s="60" t="n"/>
      <c r="S533" s="61" t="n"/>
      <c r="T533" s="55" t="n"/>
      <c r="U533" s="55" t="n"/>
      <c r="V533" s="55" t="n"/>
      <c r="W533" s="55" t="n"/>
      <c r="X533" s="55" t="n"/>
      <c r="Y533" s="55" t="n"/>
      <c r="Z533" s="55" t="n"/>
      <c r="AA533" s="55" t="n"/>
      <c r="AB533" s="55" t="n"/>
      <c r="AC533" s="55" t="n"/>
      <c r="AD533" s="55" t="n"/>
      <c r="AE533" s="55" t="n"/>
      <c r="AF533" s="55" t="n"/>
      <c r="AG533" s="55" t="n"/>
      <c r="AH533" s="55" t="n"/>
      <c r="AI533" s="55" t="n"/>
      <c r="AJ533" s="55" t="n"/>
      <c r="AK533" s="55" t="n"/>
      <c r="AL533" s="55" t="n"/>
      <c r="AM533" s="55" t="n"/>
      <c r="AN533" s="55" t="n"/>
      <c r="AO533" s="55" t="n"/>
      <c r="AP533" s="55" t="n"/>
      <c r="AQ533" s="55" t="n"/>
      <c r="AR533" s="55" t="n"/>
      <c r="AS533" s="55" t="n"/>
      <c r="AT533" s="55" t="n"/>
      <c r="AU533" s="55" t="n"/>
      <c r="AV533" s="55" t="n"/>
      <c r="AW533" s="55" t="n"/>
      <c r="AX533" s="55" t="n"/>
      <c r="AY533" s="55" t="n"/>
      <c r="AZ533" s="55" t="n"/>
      <c r="BA533" s="55" t="n"/>
      <c r="BB533" s="55" t="n"/>
      <c r="BC533" s="55" t="n"/>
    </row>
    <row r="534">
      <c r="A534" s="55" t="n"/>
      <c r="B534" s="483" t="n"/>
      <c r="C534" s="55" t="n"/>
      <c r="D534" s="55" t="n"/>
      <c r="E534" s="55" t="n"/>
      <c r="F534" s="55" t="n"/>
      <c r="G534" s="69" t="n"/>
      <c r="H534" s="69" t="n"/>
      <c r="I534" s="55" t="n"/>
      <c r="J534" s="55" t="n"/>
      <c r="K534" s="55" t="n"/>
      <c r="L534" s="55">
        <f>J534-K534</f>
        <v/>
      </c>
      <c r="M534" s="55" t="n"/>
      <c r="N534" s="55">
        <f>P534+Q534+R534+S534</f>
        <v/>
      </c>
      <c r="O534" s="57">
        <f>Q534+V534+Y534+AB534+AE534+AH534+AK534+AN534+AQ534+AT534+AW534+AZ534+BC534</f>
        <v/>
      </c>
      <c r="P534" s="58" t="n"/>
      <c r="Q534" s="59">
        <f>L534-S534-R534-P534</f>
        <v/>
      </c>
      <c r="R534" s="60" t="n"/>
      <c r="S534" s="61" t="n"/>
      <c r="T534" s="55" t="n"/>
      <c r="U534" s="55" t="n"/>
      <c r="V534" s="55" t="n"/>
      <c r="W534" s="55" t="n"/>
      <c r="X534" s="55" t="n"/>
      <c r="Y534" s="55" t="n"/>
      <c r="Z534" s="55" t="n"/>
      <c r="AA534" s="55" t="n"/>
      <c r="AB534" s="55" t="n"/>
      <c r="AC534" s="55" t="n"/>
      <c r="AD534" s="55" t="n"/>
      <c r="AE534" s="55" t="n"/>
      <c r="AF534" s="55" t="n"/>
      <c r="AG534" s="55" t="n"/>
      <c r="AH534" s="55" t="n"/>
      <c r="AI534" s="55" t="n"/>
      <c r="AJ534" s="55" t="n"/>
      <c r="AK534" s="55" t="n"/>
      <c r="AL534" s="55" t="n"/>
      <c r="AM534" s="55" t="n"/>
      <c r="AN534" s="55" t="n"/>
      <c r="AO534" s="55" t="n"/>
      <c r="AP534" s="55" t="n"/>
      <c r="AQ534" s="55" t="n"/>
      <c r="AR534" s="55" t="n"/>
      <c r="AS534" s="55" t="n"/>
      <c r="AT534" s="55" t="n"/>
      <c r="AU534" s="55" t="n"/>
      <c r="AV534" s="55" t="n"/>
      <c r="AW534" s="55" t="n"/>
      <c r="AX534" s="55" t="n"/>
      <c r="AY534" s="55" t="n"/>
      <c r="AZ534" s="55" t="n"/>
      <c r="BA534" s="55" t="n"/>
      <c r="BB534" s="55" t="n"/>
      <c r="BC534" s="55" t="n"/>
    </row>
    <row r="535">
      <c r="A535" s="55" t="n"/>
      <c r="B535" s="483" t="n"/>
      <c r="C535" s="55" t="n"/>
      <c r="D535" s="55" t="n"/>
      <c r="E535" s="55" t="n"/>
      <c r="F535" s="55" t="n"/>
      <c r="G535" s="69" t="n"/>
      <c r="H535" s="69" t="n"/>
      <c r="I535" s="55" t="n"/>
      <c r="J535" s="55" t="n"/>
      <c r="K535" s="55" t="n"/>
      <c r="L535" s="55">
        <f>J535-K535</f>
        <v/>
      </c>
      <c r="M535" s="55" t="n"/>
      <c r="N535" s="55">
        <f>P535+Q535+R535+S535</f>
        <v/>
      </c>
      <c r="O535" s="57">
        <f>Q535+V535+Y535+AB535+AE535+AH535+AK535+AN535+AQ535+AT535+AW535+AZ535+BC535</f>
        <v/>
      </c>
      <c r="P535" s="58" t="n"/>
      <c r="Q535" s="59">
        <f>L535-S535-R535-P535</f>
        <v/>
      </c>
      <c r="R535" s="60" t="n"/>
      <c r="S535" s="61" t="n"/>
      <c r="T535" s="55" t="n"/>
      <c r="U535" s="55" t="n"/>
      <c r="V535" s="55" t="n"/>
      <c r="W535" s="55" t="n"/>
      <c r="X535" s="55" t="n"/>
      <c r="Y535" s="55" t="n"/>
      <c r="Z535" s="55" t="n"/>
      <c r="AA535" s="55" t="n"/>
      <c r="AB535" s="55" t="n"/>
      <c r="AC535" s="55" t="n"/>
      <c r="AD535" s="55" t="n"/>
      <c r="AE535" s="55" t="n"/>
      <c r="AF535" s="55" t="n"/>
      <c r="AG535" s="55" t="n"/>
      <c r="AH535" s="55" t="n"/>
      <c r="AI535" s="55" t="n"/>
      <c r="AJ535" s="55" t="n"/>
      <c r="AK535" s="55" t="n"/>
      <c r="AL535" s="55" t="n"/>
      <c r="AM535" s="55" t="n"/>
      <c r="AN535" s="55" t="n"/>
      <c r="AO535" s="55" t="n"/>
      <c r="AP535" s="55" t="n"/>
      <c r="AQ535" s="55" t="n"/>
      <c r="AR535" s="55" t="n"/>
      <c r="AS535" s="55" t="n"/>
      <c r="AT535" s="55" t="n"/>
      <c r="AU535" s="55" t="n"/>
      <c r="AV535" s="55" t="n"/>
      <c r="AW535" s="55" t="n"/>
      <c r="AX535" s="55" t="n"/>
      <c r="AY535" s="55" t="n"/>
      <c r="AZ535" s="55" t="n"/>
      <c r="BA535" s="55" t="n"/>
      <c r="BB535" s="55" t="n"/>
      <c r="BC535" s="55" t="n"/>
    </row>
    <row r="536">
      <c r="A536" s="55" t="n"/>
      <c r="B536" s="483" t="n"/>
      <c r="C536" s="55" t="n"/>
      <c r="D536" s="55" t="n"/>
      <c r="E536" s="55" t="n"/>
      <c r="F536" s="55" t="n"/>
      <c r="G536" s="69" t="n"/>
      <c r="H536" s="69" t="n"/>
      <c r="I536" s="55" t="n"/>
      <c r="J536" s="55" t="n"/>
      <c r="K536" s="55" t="n"/>
      <c r="L536" s="55">
        <f>J536-K536</f>
        <v/>
      </c>
      <c r="M536" s="55" t="n"/>
      <c r="N536" s="55">
        <f>P536+Q536+R536+S536</f>
        <v/>
      </c>
      <c r="O536" s="57">
        <f>Q536+V536+Y536+AB536+AE536+AH536+AK536+AN536+AQ536+AT536+AW536+AZ536+BC536</f>
        <v/>
      </c>
      <c r="P536" s="58" t="n"/>
      <c r="Q536" s="59">
        <f>L536-S536-R536-P536</f>
        <v/>
      </c>
      <c r="R536" s="60" t="n"/>
      <c r="S536" s="61" t="n"/>
      <c r="T536" s="55" t="n"/>
      <c r="U536" s="55" t="n"/>
      <c r="V536" s="55" t="n"/>
      <c r="W536" s="55" t="n"/>
      <c r="X536" s="55" t="n"/>
      <c r="Y536" s="55" t="n"/>
      <c r="Z536" s="55" t="n"/>
      <c r="AA536" s="55" t="n"/>
      <c r="AB536" s="55" t="n"/>
      <c r="AC536" s="55" t="n"/>
      <c r="AD536" s="55" t="n"/>
      <c r="AE536" s="55" t="n"/>
      <c r="AF536" s="55" t="n"/>
      <c r="AG536" s="55" t="n"/>
      <c r="AH536" s="55" t="n"/>
      <c r="AI536" s="55" t="n"/>
      <c r="AJ536" s="55" t="n"/>
      <c r="AK536" s="55" t="n"/>
      <c r="AL536" s="55" t="n"/>
      <c r="AM536" s="55" t="n"/>
      <c r="AN536" s="55" t="n"/>
      <c r="AO536" s="55" t="n"/>
      <c r="AP536" s="55" t="n"/>
      <c r="AQ536" s="55" t="n"/>
      <c r="AR536" s="55" t="n"/>
      <c r="AS536" s="55" t="n"/>
      <c r="AT536" s="55" t="n"/>
      <c r="AU536" s="55" t="n"/>
      <c r="AV536" s="55" t="n"/>
      <c r="AW536" s="55" t="n"/>
      <c r="AX536" s="55" t="n"/>
      <c r="AY536" s="55" t="n"/>
      <c r="AZ536" s="55" t="n"/>
      <c r="BA536" s="55" t="n"/>
      <c r="BB536" s="55" t="n"/>
      <c r="BC536" s="55" t="n"/>
    </row>
    <row r="537">
      <c r="A537" s="55" t="n"/>
      <c r="B537" s="483" t="n"/>
      <c r="C537" s="55" t="n"/>
      <c r="D537" s="55" t="n"/>
      <c r="E537" s="55" t="n"/>
      <c r="F537" s="55" t="n"/>
      <c r="G537" s="69" t="n"/>
      <c r="H537" s="69" t="n"/>
      <c r="I537" s="55" t="n"/>
      <c r="J537" s="55" t="n"/>
      <c r="K537" s="55" t="n"/>
      <c r="L537" s="55">
        <f>J537-K537</f>
        <v/>
      </c>
      <c r="M537" s="55" t="n"/>
      <c r="N537" s="55">
        <f>P537+Q537+R537+S537</f>
        <v/>
      </c>
      <c r="O537" s="57">
        <f>Q537+V537+Y537+AB537+AE537+AH537+AK537+AN537+AQ537+AT537+AW537+AZ537+BC537</f>
        <v/>
      </c>
      <c r="P537" s="58" t="n"/>
      <c r="Q537" s="59">
        <f>L537-S537-R537-P537</f>
        <v/>
      </c>
      <c r="R537" s="60" t="n"/>
      <c r="S537" s="61" t="n"/>
      <c r="T537" s="55" t="n"/>
      <c r="U537" s="55" t="n"/>
      <c r="V537" s="55" t="n"/>
      <c r="W537" s="55" t="n"/>
      <c r="X537" s="55" t="n"/>
      <c r="Y537" s="55" t="n"/>
      <c r="Z537" s="55" t="n"/>
      <c r="AA537" s="55" t="n"/>
      <c r="AB537" s="55" t="n"/>
      <c r="AC537" s="55" t="n"/>
      <c r="AD537" s="55" t="n"/>
      <c r="AE537" s="55" t="n"/>
      <c r="AF537" s="55" t="n"/>
      <c r="AG537" s="55" t="n"/>
      <c r="AH537" s="55" t="n"/>
      <c r="AI537" s="55" t="n"/>
      <c r="AJ537" s="55" t="n"/>
      <c r="AK537" s="55" t="n"/>
      <c r="AL537" s="55" t="n"/>
      <c r="AM537" s="55" t="n"/>
      <c r="AN537" s="55" t="n"/>
      <c r="AO537" s="55" t="n"/>
      <c r="AP537" s="55" t="n"/>
      <c r="AQ537" s="55" t="n"/>
      <c r="AR537" s="55" t="n"/>
      <c r="AS537" s="55" t="n"/>
      <c r="AT537" s="55" t="n"/>
      <c r="AU537" s="55" t="n"/>
      <c r="AV537" s="55" t="n"/>
      <c r="AW537" s="55" t="n"/>
      <c r="AX537" s="55" t="n"/>
      <c r="AY537" s="55" t="n"/>
      <c r="AZ537" s="55" t="n"/>
      <c r="BA537" s="55" t="n"/>
      <c r="BB537" s="55" t="n"/>
      <c r="BC537" s="55" t="n"/>
    </row>
    <row r="538">
      <c r="A538" s="55" t="n"/>
      <c r="B538" s="483" t="n"/>
      <c r="C538" s="55" t="n"/>
      <c r="D538" s="55" t="n"/>
      <c r="E538" s="55" t="n"/>
      <c r="F538" s="55" t="n"/>
      <c r="G538" s="69" t="n"/>
      <c r="H538" s="69" t="n"/>
      <c r="I538" s="55" t="n"/>
      <c r="J538" s="55" t="n"/>
      <c r="K538" s="55" t="n"/>
      <c r="L538" s="55">
        <f>J538-K538</f>
        <v/>
      </c>
      <c r="M538" s="55" t="n"/>
      <c r="N538" s="55">
        <f>P538+Q538+R538+S538</f>
        <v/>
      </c>
      <c r="O538" s="57">
        <f>Q538+V538+Y538+AB538+AE538+AH538+AK538+AN538+AQ538+AT538+AW538+AZ538+BC538</f>
        <v/>
      </c>
      <c r="P538" s="58" t="n"/>
      <c r="Q538" s="59">
        <f>L538-S538-R538-P538</f>
        <v/>
      </c>
      <c r="R538" s="60" t="n"/>
      <c r="S538" s="61" t="n"/>
      <c r="T538" s="55" t="n"/>
      <c r="U538" s="55" t="n"/>
      <c r="V538" s="55" t="n"/>
      <c r="W538" s="55" t="n"/>
      <c r="X538" s="55" t="n"/>
      <c r="Y538" s="55" t="n"/>
      <c r="Z538" s="55" t="n"/>
      <c r="AA538" s="55" t="n"/>
      <c r="AB538" s="55" t="n"/>
      <c r="AC538" s="55" t="n"/>
      <c r="AD538" s="55" t="n"/>
      <c r="AE538" s="55" t="n"/>
      <c r="AF538" s="55" t="n"/>
      <c r="AG538" s="55" t="n"/>
      <c r="AH538" s="55" t="n"/>
      <c r="AI538" s="55" t="n"/>
      <c r="AJ538" s="55" t="n"/>
      <c r="AK538" s="55" t="n"/>
      <c r="AL538" s="55" t="n"/>
      <c r="AM538" s="55" t="n"/>
      <c r="AN538" s="55" t="n"/>
      <c r="AO538" s="55" t="n"/>
      <c r="AP538" s="55" t="n"/>
      <c r="AQ538" s="55" t="n"/>
      <c r="AR538" s="55" t="n"/>
      <c r="AS538" s="55" t="n"/>
      <c r="AT538" s="55" t="n"/>
      <c r="AU538" s="55" t="n"/>
      <c r="AV538" s="55" t="n"/>
      <c r="AW538" s="55" t="n"/>
      <c r="AX538" s="55" t="n"/>
      <c r="AY538" s="55" t="n"/>
      <c r="AZ538" s="55" t="n"/>
      <c r="BA538" s="55" t="n"/>
      <c r="BB538" s="55" t="n"/>
      <c r="BC538" s="55" t="n"/>
    </row>
    <row r="539">
      <c r="A539" s="55" t="n"/>
      <c r="B539" s="483" t="n"/>
      <c r="C539" s="55" t="n"/>
      <c r="D539" s="55" t="n"/>
      <c r="E539" s="55" t="n"/>
      <c r="F539" s="55" t="n"/>
      <c r="G539" s="69" t="n"/>
      <c r="H539" s="69" t="n"/>
      <c r="I539" s="55" t="n"/>
      <c r="J539" s="55" t="n"/>
      <c r="K539" s="55" t="n"/>
      <c r="L539" s="55">
        <f>J539-K539</f>
        <v/>
      </c>
      <c r="M539" s="55" t="n"/>
      <c r="N539" s="55">
        <f>P539+Q539+R539+S539</f>
        <v/>
      </c>
      <c r="O539" s="57">
        <f>Q539+V539+Y539+AB539+AE539+AH539+AK539+AN539+AQ539+AT539+AW539+AZ539+BC539</f>
        <v/>
      </c>
      <c r="P539" s="58" t="n"/>
      <c r="Q539" s="59">
        <f>L539-S539-R539-P539</f>
        <v/>
      </c>
      <c r="R539" s="60" t="n"/>
      <c r="S539" s="61" t="n"/>
      <c r="T539" s="55" t="n"/>
      <c r="U539" s="55" t="n"/>
      <c r="V539" s="55" t="n"/>
      <c r="W539" s="55" t="n"/>
      <c r="X539" s="55" t="n"/>
      <c r="Y539" s="55" t="n"/>
      <c r="Z539" s="55" t="n"/>
      <c r="AA539" s="55" t="n"/>
      <c r="AB539" s="55" t="n"/>
      <c r="AC539" s="55" t="n"/>
      <c r="AD539" s="55" t="n"/>
      <c r="AE539" s="55" t="n"/>
      <c r="AF539" s="55" t="n"/>
      <c r="AG539" s="55" t="n"/>
      <c r="AH539" s="55" t="n"/>
      <c r="AI539" s="55" t="n"/>
      <c r="AJ539" s="55" t="n"/>
      <c r="AK539" s="55" t="n"/>
      <c r="AL539" s="55" t="n"/>
      <c r="AM539" s="55" t="n"/>
      <c r="AN539" s="55" t="n"/>
      <c r="AO539" s="55" t="n"/>
      <c r="AP539" s="55" t="n"/>
      <c r="AQ539" s="55" t="n"/>
      <c r="AR539" s="55" t="n"/>
      <c r="AS539" s="55" t="n"/>
      <c r="AT539" s="55" t="n"/>
      <c r="AU539" s="55" t="n"/>
      <c r="AV539" s="55" t="n"/>
      <c r="AW539" s="55" t="n"/>
      <c r="AX539" s="55" t="n"/>
      <c r="AY539" s="55" t="n"/>
      <c r="AZ539" s="55" t="n"/>
      <c r="BA539" s="55" t="n"/>
      <c r="BB539" s="55" t="n"/>
      <c r="BC539" s="55" t="n"/>
    </row>
    <row r="540">
      <c r="A540" s="55" t="n"/>
      <c r="B540" s="483" t="n"/>
      <c r="C540" s="55" t="n"/>
      <c r="D540" s="55" t="n"/>
      <c r="E540" s="55" t="n"/>
      <c r="F540" s="55" t="n"/>
      <c r="G540" s="69" t="n"/>
      <c r="H540" s="69" t="n"/>
      <c r="I540" s="55" t="n"/>
      <c r="J540" s="55" t="n"/>
      <c r="K540" s="55" t="n"/>
      <c r="L540" s="55">
        <f>J540-K540</f>
        <v/>
      </c>
      <c r="M540" s="55" t="n"/>
      <c r="N540" s="55">
        <f>P540+Q540+R540+S540</f>
        <v/>
      </c>
      <c r="O540" s="57">
        <f>Q540+V540+Y540+AB540+AE540+AH540+AK540+AN540+AQ540+AT540+AW540+AZ540+BC540</f>
        <v/>
      </c>
      <c r="P540" s="58" t="n"/>
      <c r="Q540" s="59">
        <f>L540-S540-R540-P540</f>
        <v/>
      </c>
      <c r="R540" s="60" t="n"/>
      <c r="S540" s="61" t="n"/>
      <c r="T540" s="55" t="n"/>
      <c r="U540" s="55" t="n"/>
      <c r="V540" s="55" t="n"/>
      <c r="W540" s="55" t="n"/>
      <c r="X540" s="55" t="n"/>
      <c r="Y540" s="55" t="n"/>
      <c r="Z540" s="55" t="n"/>
      <c r="AA540" s="55" t="n"/>
      <c r="AB540" s="55" t="n"/>
      <c r="AC540" s="55" t="n"/>
      <c r="AD540" s="55" t="n"/>
      <c r="AE540" s="55" t="n"/>
      <c r="AF540" s="55" t="n"/>
      <c r="AG540" s="55" t="n"/>
      <c r="AH540" s="55" t="n"/>
      <c r="AI540" s="55" t="n"/>
      <c r="AJ540" s="55" t="n"/>
      <c r="AK540" s="55" t="n"/>
      <c r="AL540" s="55" t="n"/>
      <c r="AM540" s="55" t="n"/>
      <c r="AN540" s="55" t="n"/>
      <c r="AO540" s="55" t="n"/>
      <c r="AP540" s="55" t="n"/>
      <c r="AQ540" s="55" t="n"/>
      <c r="AR540" s="55" t="n"/>
      <c r="AS540" s="55" t="n"/>
      <c r="AT540" s="55" t="n"/>
      <c r="AU540" s="55" t="n"/>
      <c r="AV540" s="55" t="n"/>
      <c r="AW540" s="55" t="n"/>
      <c r="AX540" s="55" t="n"/>
      <c r="AY540" s="55" t="n"/>
      <c r="AZ540" s="55" t="n"/>
      <c r="BA540" s="55" t="n"/>
      <c r="BB540" s="55" t="n"/>
      <c r="BC540" s="55" t="n"/>
    </row>
    <row r="541">
      <c r="A541" s="55" t="n"/>
      <c r="B541" s="483" t="n"/>
      <c r="C541" s="55" t="n"/>
      <c r="D541" s="55" t="n"/>
      <c r="E541" s="55" t="n"/>
      <c r="F541" s="55" t="n"/>
      <c r="G541" s="69" t="n"/>
      <c r="H541" s="69" t="n"/>
      <c r="I541" s="55" t="n"/>
      <c r="J541" s="55" t="n"/>
      <c r="K541" s="55" t="n"/>
      <c r="L541" s="55">
        <f>J541-K541</f>
        <v/>
      </c>
      <c r="M541" s="55" t="n"/>
      <c r="N541" s="55">
        <f>P541+Q541+R541+S541</f>
        <v/>
      </c>
      <c r="O541" s="57">
        <f>Q541+V541+Y541+AB541+AE541+AH541+AK541+AN541+AQ541+AT541+AW541+AZ541+BC541</f>
        <v/>
      </c>
      <c r="P541" s="58" t="n"/>
      <c r="Q541" s="59">
        <f>L541-S541-R541-P541</f>
        <v/>
      </c>
      <c r="R541" s="60" t="n"/>
      <c r="S541" s="61" t="n"/>
      <c r="T541" s="55" t="n"/>
      <c r="U541" s="55" t="n"/>
      <c r="V541" s="55" t="n"/>
      <c r="W541" s="55" t="n"/>
      <c r="X541" s="55" t="n"/>
      <c r="Y541" s="55" t="n"/>
      <c r="Z541" s="55" t="n"/>
      <c r="AA541" s="55" t="n"/>
      <c r="AB541" s="55" t="n"/>
      <c r="AC541" s="55" t="n"/>
      <c r="AD541" s="55" t="n"/>
      <c r="AE541" s="55" t="n"/>
      <c r="AF541" s="55" t="n"/>
      <c r="AG541" s="55" t="n"/>
      <c r="AH541" s="55" t="n"/>
      <c r="AI541" s="55" t="n"/>
      <c r="AJ541" s="55" t="n"/>
      <c r="AK541" s="55" t="n"/>
      <c r="AL541" s="55" t="n"/>
      <c r="AM541" s="55" t="n"/>
      <c r="AN541" s="55" t="n"/>
      <c r="AO541" s="55" t="n"/>
      <c r="AP541" s="55" t="n"/>
      <c r="AQ541" s="55" t="n"/>
      <c r="AR541" s="55" t="n"/>
      <c r="AS541" s="55" t="n"/>
      <c r="AT541" s="55" t="n"/>
      <c r="AU541" s="55" t="n"/>
      <c r="AV541" s="55" t="n"/>
      <c r="AW541" s="55" t="n"/>
      <c r="AX541" s="55" t="n"/>
      <c r="AY541" s="55" t="n"/>
      <c r="AZ541" s="55" t="n"/>
      <c r="BA541" s="55" t="n"/>
      <c r="BB541" s="55" t="n"/>
      <c r="BC541" s="55" t="n"/>
    </row>
    <row r="542">
      <c r="A542" s="55" t="n"/>
      <c r="B542" s="483" t="n"/>
      <c r="C542" s="55" t="n"/>
      <c r="D542" s="55" t="n"/>
      <c r="E542" s="55" t="n"/>
      <c r="F542" s="55" t="n"/>
      <c r="G542" s="69" t="n"/>
      <c r="H542" s="69" t="n"/>
      <c r="I542" s="55" t="n"/>
      <c r="J542" s="55" t="n"/>
      <c r="K542" s="55" t="n"/>
      <c r="L542" s="55">
        <f>J542-K542</f>
        <v/>
      </c>
      <c r="M542" s="55" t="n"/>
      <c r="N542" s="55">
        <f>P542+Q542+R542+S542</f>
        <v/>
      </c>
      <c r="O542" s="57">
        <f>Q542+V542+Y542+AB542+AE542+AH542+AK542+AN542+AQ542+AT542+AW542+AZ542+BC542</f>
        <v/>
      </c>
      <c r="P542" s="58" t="n"/>
      <c r="Q542" s="59">
        <f>L542-S542-R542-P542</f>
        <v/>
      </c>
      <c r="R542" s="60" t="n"/>
      <c r="S542" s="61" t="n"/>
      <c r="T542" s="55" t="n"/>
      <c r="U542" s="55" t="n"/>
      <c r="V542" s="55" t="n"/>
      <c r="W542" s="55" t="n"/>
      <c r="X542" s="55" t="n"/>
      <c r="Y542" s="55" t="n"/>
      <c r="Z542" s="55" t="n"/>
      <c r="AA542" s="55" t="n"/>
      <c r="AB542" s="55" t="n"/>
      <c r="AC542" s="55" t="n"/>
      <c r="AD542" s="55" t="n"/>
      <c r="AE542" s="55" t="n"/>
      <c r="AF542" s="55" t="n"/>
      <c r="AG542" s="55" t="n"/>
      <c r="AH542" s="55" t="n"/>
      <c r="AI542" s="55" t="n"/>
      <c r="AJ542" s="55" t="n"/>
      <c r="AK542" s="55" t="n"/>
      <c r="AL542" s="55" t="n"/>
      <c r="AM542" s="55" t="n"/>
      <c r="AN542" s="55" t="n"/>
      <c r="AO542" s="55" t="n"/>
      <c r="AP542" s="55" t="n"/>
      <c r="AQ542" s="55" t="n"/>
      <c r="AR542" s="55" t="n"/>
      <c r="AS542" s="55" t="n"/>
      <c r="AT542" s="55" t="n"/>
      <c r="AU542" s="55" t="n"/>
      <c r="AV542" s="55" t="n"/>
      <c r="AW542" s="55" t="n"/>
      <c r="AX542" s="55" t="n"/>
      <c r="AY542" s="55" t="n"/>
      <c r="AZ542" s="55" t="n"/>
      <c r="BA542" s="55" t="n"/>
      <c r="BB542" s="55" t="n"/>
      <c r="BC542" s="55" t="n"/>
    </row>
    <row r="543">
      <c r="A543" s="55" t="n"/>
      <c r="B543" s="483" t="n"/>
      <c r="C543" s="55" t="n"/>
      <c r="D543" s="55" t="n"/>
      <c r="E543" s="55" t="n"/>
      <c r="F543" s="55" t="n"/>
      <c r="G543" s="69" t="n"/>
      <c r="H543" s="69" t="n"/>
      <c r="I543" s="55" t="n"/>
      <c r="J543" s="55" t="n"/>
      <c r="K543" s="55" t="n"/>
      <c r="L543" s="55">
        <f>J543-K543</f>
        <v/>
      </c>
      <c r="M543" s="55" t="n"/>
      <c r="N543" s="55">
        <f>P543+Q543+R543+S543</f>
        <v/>
      </c>
      <c r="O543" s="57">
        <f>Q543+V543+Y543+AB543+AE543+AH543+AK543+AN543+AQ543+AT543+AW543+AZ543+BC543</f>
        <v/>
      </c>
      <c r="P543" s="58" t="n"/>
      <c r="Q543" s="59">
        <f>L543-S543-R543-P543</f>
        <v/>
      </c>
      <c r="R543" s="60" t="n"/>
      <c r="S543" s="61" t="n"/>
      <c r="T543" s="55" t="n"/>
      <c r="U543" s="55" t="n"/>
      <c r="V543" s="55" t="n"/>
      <c r="W543" s="55" t="n"/>
      <c r="X543" s="55" t="n"/>
      <c r="Y543" s="55" t="n"/>
      <c r="Z543" s="55" t="n"/>
      <c r="AA543" s="55" t="n"/>
      <c r="AB543" s="55" t="n"/>
      <c r="AC543" s="55" t="n"/>
      <c r="AD543" s="55" t="n"/>
      <c r="AE543" s="55" t="n"/>
      <c r="AF543" s="55" t="n"/>
      <c r="AG543" s="55" t="n"/>
      <c r="AH543" s="55" t="n"/>
      <c r="AI543" s="55" t="n"/>
      <c r="AJ543" s="55" t="n"/>
      <c r="AK543" s="55" t="n"/>
      <c r="AL543" s="55" t="n"/>
      <c r="AM543" s="55" t="n"/>
      <c r="AN543" s="55" t="n"/>
      <c r="AO543" s="55" t="n"/>
      <c r="AP543" s="55" t="n"/>
      <c r="AQ543" s="55" t="n"/>
      <c r="AR543" s="55" t="n"/>
      <c r="AS543" s="55" t="n"/>
      <c r="AT543" s="55" t="n"/>
      <c r="AU543" s="55" t="n"/>
      <c r="AV543" s="55" t="n"/>
      <c r="AW543" s="55" t="n"/>
      <c r="AX543" s="55" t="n"/>
      <c r="AY543" s="55" t="n"/>
      <c r="AZ543" s="55" t="n"/>
      <c r="BA543" s="55" t="n"/>
      <c r="BB543" s="55" t="n"/>
      <c r="BC543" s="55" t="n"/>
    </row>
    <row r="544">
      <c r="A544" s="55" t="n"/>
      <c r="B544" s="483" t="n"/>
      <c r="C544" s="55" t="n"/>
      <c r="D544" s="55" t="n"/>
      <c r="E544" s="55" t="n"/>
      <c r="F544" s="55" t="n"/>
      <c r="G544" s="69" t="n"/>
      <c r="H544" s="69" t="n"/>
      <c r="I544" s="55" t="n"/>
      <c r="J544" s="55" t="n"/>
      <c r="K544" s="55" t="n"/>
      <c r="L544" s="55">
        <f>J544-K544</f>
        <v/>
      </c>
      <c r="M544" s="55" t="n"/>
      <c r="N544" s="55">
        <f>P544+Q544+R544+S544</f>
        <v/>
      </c>
      <c r="O544" s="57">
        <f>Q544+V544+Y544+AB544+AE544+AH544+AK544+AN544+AQ544+AT544+AW544+AZ544+BC544</f>
        <v/>
      </c>
      <c r="P544" s="58" t="n"/>
      <c r="Q544" s="59">
        <f>L544-S544-R544-P544</f>
        <v/>
      </c>
      <c r="R544" s="60" t="n"/>
      <c r="S544" s="61" t="n"/>
      <c r="T544" s="55" t="n"/>
      <c r="U544" s="55" t="n"/>
      <c r="V544" s="55" t="n"/>
      <c r="W544" s="55" t="n"/>
      <c r="X544" s="55" t="n"/>
      <c r="Y544" s="55" t="n"/>
      <c r="Z544" s="55" t="n"/>
      <c r="AA544" s="55" t="n"/>
      <c r="AB544" s="55" t="n"/>
      <c r="AC544" s="55" t="n"/>
      <c r="AD544" s="55" t="n"/>
      <c r="AE544" s="55" t="n"/>
      <c r="AF544" s="55" t="n"/>
      <c r="AG544" s="55" t="n"/>
      <c r="AH544" s="55" t="n"/>
      <c r="AI544" s="55" t="n"/>
      <c r="AJ544" s="55" t="n"/>
      <c r="AK544" s="55" t="n"/>
      <c r="AL544" s="55" t="n"/>
      <c r="AM544" s="55" t="n"/>
      <c r="AN544" s="55" t="n"/>
      <c r="AO544" s="55" t="n"/>
      <c r="AP544" s="55" t="n"/>
      <c r="AQ544" s="55" t="n"/>
      <c r="AR544" s="55" t="n"/>
      <c r="AS544" s="55" t="n"/>
      <c r="AT544" s="55" t="n"/>
      <c r="AU544" s="55" t="n"/>
      <c r="AV544" s="55" t="n"/>
      <c r="AW544" s="55" t="n"/>
      <c r="AX544" s="55" t="n"/>
      <c r="AY544" s="55" t="n"/>
      <c r="AZ544" s="55" t="n"/>
      <c r="BA544" s="55" t="n"/>
      <c r="BB544" s="55" t="n"/>
      <c r="BC544" s="55" t="n"/>
    </row>
    <row r="545">
      <c r="A545" s="55" t="n"/>
      <c r="B545" s="483" t="n"/>
      <c r="C545" s="55" t="n"/>
      <c r="D545" s="55" t="n"/>
      <c r="E545" s="55" t="n"/>
      <c r="F545" s="55" t="n"/>
      <c r="G545" s="69" t="n"/>
      <c r="H545" s="69" t="n"/>
      <c r="I545" s="55" t="n"/>
      <c r="J545" s="55" t="n"/>
      <c r="K545" s="55" t="n"/>
      <c r="L545" s="55">
        <f>J545-K545</f>
        <v/>
      </c>
      <c r="M545" s="55" t="n"/>
      <c r="N545" s="55">
        <f>P545+Q545+R545+S545</f>
        <v/>
      </c>
      <c r="O545" s="57">
        <f>Q545+V545+Y545+AB545+AE545+AH545+AK545+AN545+AQ545+AT545+AW545+AZ545+BC545</f>
        <v/>
      </c>
      <c r="P545" s="58" t="n"/>
      <c r="Q545" s="59">
        <f>L545-S545-R545-P545</f>
        <v/>
      </c>
      <c r="R545" s="60" t="n"/>
      <c r="S545" s="61" t="n"/>
      <c r="T545" s="55" t="n"/>
      <c r="U545" s="55" t="n"/>
      <c r="V545" s="55" t="n"/>
      <c r="W545" s="55" t="n"/>
      <c r="X545" s="55" t="n"/>
      <c r="Y545" s="55" t="n"/>
      <c r="Z545" s="55" t="n"/>
      <c r="AA545" s="55" t="n"/>
      <c r="AB545" s="55" t="n"/>
      <c r="AC545" s="55" t="n"/>
      <c r="AD545" s="55" t="n"/>
      <c r="AE545" s="55" t="n"/>
      <c r="AF545" s="55" t="n"/>
      <c r="AG545" s="55" t="n"/>
      <c r="AH545" s="55" t="n"/>
      <c r="AI545" s="55" t="n"/>
      <c r="AJ545" s="55" t="n"/>
      <c r="AK545" s="55" t="n"/>
      <c r="AL545" s="55" t="n"/>
      <c r="AM545" s="55" t="n"/>
      <c r="AN545" s="55" t="n"/>
      <c r="AO545" s="55" t="n"/>
      <c r="AP545" s="55" t="n"/>
      <c r="AQ545" s="55" t="n"/>
      <c r="AR545" s="55" t="n"/>
      <c r="AS545" s="55" t="n"/>
      <c r="AT545" s="55" t="n"/>
      <c r="AU545" s="55" t="n"/>
      <c r="AV545" s="55" t="n"/>
      <c r="AW545" s="55" t="n"/>
      <c r="AX545" s="55" t="n"/>
      <c r="AY545" s="55" t="n"/>
      <c r="AZ545" s="55" t="n"/>
      <c r="BA545" s="55" t="n"/>
      <c r="BB545" s="55" t="n"/>
      <c r="BC545" s="55" t="n"/>
    </row>
    <row r="546">
      <c r="A546" s="55" t="n"/>
      <c r="B546" s="483" t="n"/>
      <c r="C546" s="55" t="n"/>
      <c r="D546" s="55" t="n"/>
      <c r="E546" s="55" t="n"/>
      <c r="F546" s="55" t="n"/>
      <c r="G546" s="69" t="n"/>
      <c r="H546" s="69" t="n"/>
      <c r="I546" s="55" t="n"/>
      <c r="J546" s="55" t="n"/>
      <c r="K546" s="55" t="n"/>
      <c r="L546" s="55">
        <f>J546-K546</f>
        <v/>
      </c>
      <c r="M546" s="55" t="n"/>
      <c r="N546" s="55">
        <f>P546+Q546+R546+S546</f>
        <v/>
      </c>
      <c r="O546" s="57">
        <f>Q546+V546+Y546+AB546+AE546+AH546+AK546+AN546+AQ546+AT546+AW546+AZ546+BC546</f>
        <v/>
      </c>
      <c r="P546" s="58" t="n"/>
      <c r="Q546" s="59">
        <f>L546-S546-R546-P546</f>
        <v/>
      </c>
      <c r="R546" s="60" t="n"/>
      <c r="S546" s="61" t="n"/>
      <c r="T546" s="55" t="n"/>
      <c r="U546" s="55" t="n"/>
      <c r="V546" s="55" t="n"/>
      <c r="W546" s="55" t="n"/>
      <c r="X546" s="55" t="n"/>
      <c r="Y546" s="55" t="n"/>
      <c r="Z546" s="55" t="n"/>
      <c r="AA546" s="55" t="n"/>
      <c r="AB546" s="55" t="n"/>
      <c r="AC546" s="55" t="n"/>
      <c r="AD546" s="55" t="n"/>
      <c r="AE546" s="55" t="n"/>
      <c r="AF546" s="55" t="n"/>
      <c r="AG546" s="55" t="n"/>
      <c r="AH546" s="55" t="n"/>
      <c r="AI546" s="55" t="n"/>
      <c r="AJ546" s="55" t="n"/>
      <c r="AK546" s="55" t="n"/>
      <c r="AL546" s="55" t="n"/>
      <c r="AM546" s="55" t="n"/>
      <c r="AN546" s="55" t="n"/>
      <c r="AO546" s="55" t="n"/>
      <c r="AP546" s="55" t="n"/>
      <c r="AQ546" s="55" t="n"/>
      <c r="AR546" s="55" t="n"/>
      <c r="AS546" s="55" t="n"/>
      <c r="AT546" s="55" t="n"/>
      <c r="AU546" s="55" t="n"/>
      <c r="AV546" s="55" t="n"/>
      <c r="AW546" s="55" t="n"/>
      <c r="AX546" s="55" t="n"/>
      <c r="AY546" s="55" t="n"/>
      <c r="AZ546" s="55" t="n"/>
      <c r="BA546" s="55" t="n"/>
      <c r="BB546" s="55" t="n"/>
      <c r="BC546" s="55" t="n"/>
    </row>
    <row r="547">
      <c r="A547" s="55" t="n"/>
      <c r="B547" s="483" t="n"/>
      <c r="C547" s="55" t="n"/>
      <c r="D547" s="55" t="n"/>
      <c r="E547" s="55" t="n"/>
      <c r="F547" s="55" t="n"/>
      <c r="G547" s="69" t="n"/>
      <c r="H547" s="69" t="n"/>
      <c r="I547" s="55" t="n"/>
      <c r="J547" s="55" t="n"/>
      <c r="K547" s="55" t="n"/>
      <c r="L547" s="55">
        <f>J547-K547</f>
        <v/>
      </c>
      <c r="M547" s="55" t="n"/>
      <c r="N547" s="55">
        <f>P547+Q547+R547+S547</f>
        <v/>
      </c>
      <c r="O547" s="57">
        <f>Q547+V547+Y547+AB547+AE547+AH547+AK547+AN547+AQ547+AT547+AW547+AZ547+BC547</f>
        <v/>
      </c>
      <c r="P547" s="58" t="n"/>
      <c r="Q547" s="59">
        <f>L547-S547-R547-P547</f>
        <v/>
      </c>
      <c r="R547" s="60" t="n"/>
      <c r="S547" s="61" t="n"/>
      <c r="T547" s="55" t="n"/>
      <c r="U547" s="55" t="n"/>
      <c r="V547" s="55" t="n"/>
      <c r="W547" s="55" t="n"/>
      <c r="X547" s="55" t="n"/>
      <c r="Y547" s="55" t="n"/>
      <c r="Z547" s="55" t="n"/>
      <c r="AA547" s="55" t="n"/>
      <c r="AB547" s="55" t="n"/>
      <c r="AC547" s="55" t="n"/>
      <c r="AD547" s="55" t="n"/>
      <c r="AE547" s="55" t="n"/>
      <c r="AF547" s="55" t="n"/>
      <c r="AG547" s="55" t="n"/>
      <c r="AH547" s="55" t="n"/>
      <c r="AI547" s="55" t="n"/>
      <c r="AJ547" s="55" t="n"/>
      <c r="AK547" s="55" t="n"/>
      <c r="AL547" s="55" t="n"/>
      <c r="AM547" s="55" t="n"/>
      <c r="AN547" s="55" t="n"/>
      <c r="AO547" s="55" t="n"/>
      <c r="AP547" s="55" t="n"/>
      <c r="AQ547" s="55" t="n"/>
      <c r="AR547" s="55" t="n"/>
      <c r="AS547" s="55" t="n"/>
      <c r="AT547" s="55" t="n"/>
      <c r="AU547" s="55" t="n"/>
      <c r="AV547" s="55" t="n"/>
      <c r="AW547" s="55" t="n"/>
      <c r="AX547" s="55" t="n"/>
      <c r="AY547" s="55" t="n"/>
      <c r="AZ547" s="55" t="n"/>
      <c r="BA547" s="55" t="n"/>
      <c r="BB547" s="55" t="n"/>
      <c r="BC547" s="55" t="n"/>
    </row>
    <row r="548">
      <c r="A548" s="55" t="n"/>
      <c r="B548" s="483" t="n"/>
      <c r="C548" s="55" t="n"/>
      <c r="D548" s="55" t="n"/>
      <c r="E548" s="55" t="n"/>
      <c r="F548" s="55" t="n"/>
      <c r="G548" s="69" t="n"/>
      <c r="H548" s="69" t="n"/>
      <c r="I548" s="55" t="n"/>
      <c r="J548" s="55" t="n"/>
      <c r="K548" s="55" t="n"/>
      <c r="L548" s="55">
        <f>J548-K548</f>
        <v/>
      </c>
      <c r="M548" s="55" t="n"/>
      <c r="N548" s="55">
        <f>P548+Q548+R548+S548</f>
        <v/>
      </c>
      <c r="O548" s="57">
        <f>Q548+V548+Y548+AB548+AE548+AH548+AK548+AN548+AQ548+AT548+AW548+AZ548+BC548</f>
        <v/>
      </c>
      <c r="P548" s="58" t="n"/>
      <c r="Q548" s="59">
        <f>L548-S548-R548-P548</f>
        <v/>
      </c>
      <c r="R548" s="60" t="n"/>
      <c r="S548" s="61" t="n"/>
      <c r="T548" s="55" t="n"/>
      <c r="U548" s="55" t="n"/>
      <c r="V548" s="55" t="n"/>
      <c r="W548" s="55" t="n"/>
      <c r="X548" s="55" t="n"/>
      <c r="Y548" s="55" t="n"/>
      <c r="Z548" s="55" t="n"/>
      <c r="AA548" s="55" t="n"/>
      <c r="AB548" s="55" t="n"/>
      <c r="AC548" s="55" t="n"/>
      <c r="AD548" s="55" t="n"/>
      <c r="AE548" s="55" t="n"/>
      <c r="AF548" s="55" t="n"/>
      <c r="AG548" s="55" t="n"/>
      <c r="AH548" s="55" t="n"/>
      <c r="AI548" s="55" t="n"/>
      <c r="AJ548" s="55" t="n"/>
      <c r="AK548" s="55" t="n"/>
      <c r="AL548" s="55" t="n"/>
      <c r="AM548" s="55" t="n"/>
      <c r="AN548" s="55" t="n"/>
      <c r="AO548" s="55" t="n"/>
      <c r="AP548" s="55" t="n"/>
      <c r="AQ548" s="55" t="n"/>
      <c r="AR548" s="55" t="n"/>
      <c r="AS548" s="55" t="n"/>
      <c r="AT548" s="55" t="n"/>
      <c r="AU548" s="55" t="n"/>
      <c r="AV548" s="55" t="n"/>
      <c r="AW548" s="55" t="n"/>
      <c r="AX548" s="55" t="n"/>
      <c r="AY548" s="55" t="n"/>
      <c r="AZ548" s="55" t="n"/>
      <c r="BA548" s="55" t="n"/>
      <c r="BB548" s="55" t="n"/>
      <c r="BC548" s="55" t="n"/>
    </row>
    <row r="549">
      <c r="A549" s="55" t="n"/>
      <c r="B549" s="483" t="n"/>
      <c r="C549" s="55" t="n"/>
      <c r="D549" s="55" t="n"/>
      <c r="E549" s="55" t="n"/>
      <c r="F549" s="55" t="n"/>
      <c r="G549" s="69" t="n"/>
      <c r="H549" s="69" t="n"/>
      <c r="I549" s="55" t="n"/>
      <c r="J549" s="55" t="n"/>
      <c r="K549" s="55" t="n"/>
      <c r="L549" s="55">
        <f>J549-K549</f>
        <v/>
      </c>
      <c r="M549" s="55" t="n"/>
      <c r="N549" s="55">
        <f>P549+Q549+R549+S549</f>
        <v/>
      </c>
      <c r="O549" s="57">
        <f>Q549+V549+Y549+AB549+AE549+AH549+AK549+AN549+AQ549+AT549+AW549+AZ549+BC549</f>
        <v/>
      </c>
      <c r="P549" s="58" t="n"/>
      <c r="Q549" s="59">
        <f>L549-S549-R549-P549</f>
        <v/>
      </c>
      <c r="R549" s="60" t="n"/>
      <c r="S549" s="61" t="n"/>
      <c r="T549" s="55" t="n"/>
      <c r="U549" s="55" t="n"/>
      <c r="V549" s="55" t="n"/>
      <c r="W549" s="55" t="n"/>
      <c r="X549" s="55" t="n"/>
      <c r="Y549" s="55" t="n"/>
      <c r="Z549" s="55" t="n"/>
      <c r="AA549" s="55" t="n"/>
      <c r="AB549" s="55" t="n"/>
      <c r="AC549" s="55" t="n"/>
      <c r="AD549" s="55" t="n"/>
      <c r="AE549" s="55" t="n"/>
      <c r="AF549" s="55" t="n"/>
      <c r="AG549" s="55" t="n"/>
      <c r="AH549" s="55" t="n"/>
      <c r="AI549" s="55" t="n"/>
      <c r="AJ549" s="55" t="n"/>
      <c r="AK549" s="55" t="n"/>
      <c r="AL549" s="55" t="n"/>
      <c r="AM549" s="55" t="n"/>
      <c r="AN549" s="55" t="n"/>
      <c r="AO549" s="55" t="n"/>
      <c r="AP549" s="55" t="n"/>
      <c r="AQ549" s="55" t="n"/>
      <c r="AR549" s="55" t="n"/>
      <c r="AS549" s="55" t="n"/>
      <c r="AT549" s="55" t="n"/>
      <c r="AU549" s="55" t="n"/>
      <c r="AV549" s="55" t="n"/>
      <c r="AW549" s="55" t="n"/>
      <c r="AX549" s="55" t="n"/>
      <c r="AY549" s="55" t="n"/>
      <c r="AZ549" s="55" t="n"/>
      <c r="BA549" s="55" t="n"/>
      <c r="BB549" s="55" t="n"/>
      <c r="BC549" s="55" t="n"/>
    </row>
    <row r="550">
      <c r="A550" s="55" t="n"/>
      <c r="B550" s="483" t="n"/>
      <c r="C550" s="55" t="n"/>
      <c r="D550" s="55" t="n"/>
      <c r="E550" s="55" t="n"/>
      <c r="F550" s="55" t="n"/>
      <c r="G550" s="69" t="n"/>
      <c r="H550" s="69" t="n"/>
      <c r="I550" s="55" t="n"/>
      <c r="J550" s="55" t="n"/>
      <c r="K550" s="55" t="n"/>
      <c r="L550" s="55">
        <f>J550-K550</f>
        <v/>
      </c>
      <c r="M550" s="55" t="n"/>
      <c r="N550" s="55">
        <f>P550+Q550+R550+S550</f>
        <v/>
      </c>
      <c r="O550" s="57">
        <f>Q550+V550+Y550+AB550+AE550+AH550+AK550+AN550+AQ550+AT550+AW550+AZ550+BC550</f>
        <v/>
      </c>
      <c r="P550" s="58" t="n"/>
      <c r="Q550" s="59">
        <f>L550-S550-R550-P550</f>
        <v/>
      </c>
      <c r="R550" s="60" t="n"/>
      <c r="S550" s="61" t="n"/>
      <c r="T550" s="55" t="n"/>
      <c r="U550" s="55" t="n"/>
      <c r="V550" s="55" t="n"/>
      <c r="W550" s="55" t="n"/>
      <c r="X550" s="55" t="n"/>
      <c r="Y550" s="55" t="n"/>
      <c r="Z550" s="55" t="n"/>
      <c r="AA550" s="55" t="n"/>
      <c r="AB550" s="55" t="n"/>
      <c r="AC550" s="55" t="n"/>
      <c r="AD550" s="55" t="n"/>
      <c r="AE550" s="55" t="n"/>
      <c r="AF550" s="55" t="n"/>
      <c r="AG550" s="55" t="n"/>
      <c r="AH550" s="55" t="n"/>
      <c r="AI550" s="55" t="n"/>
      <c r="AJ550" s="55" t="n"/>
      <c r="AK550" s="55" t="n"/>
      <c r="AL550" s="55" t="n"/>
      <c r="AM550" s="55" t="n"/>
      <c r="AN550" s="55" t="n"/>
      <c r="AO550" s="55" t="n"/>
      <c r="AP550" s="55" t="n"/>
      <c r="AQ550" s="55" t="n"/>
      <c r="AR550" s="55" t="n"/>
      <c r="AS550" s="55" t="n"/>
      <c r="AT550" s="55" t="n"/>
      <c r="AU550" s="55" t="n"/>
      <c r="AV550" s="55" t="n"/>
      <c r="AW550" s="55" t="n"/>
      <c r="AX550" s="55" t="n"/>
      <c r="AY550" s="55" t="n"/>
      <c r="AZ550" s="55" t="n"/>
      <c r="BA550" s="55" t="n"/>
      <c r="BB550" s="55" t="n"/>
      <c r="BC550" s="55" t="n"/>
    </row>
    <row r="551">
      <c r="A551" s="55" t="n"/>
      <c r="B551" s="483" t="n"/>
      <c r="C551" s="55" t="n"/>
      <c r="D551" s="55" t="n"/>
      <c r="E551" s="55" t="n"/>
      <c r="F551" s="55" t="n"/>
      <c r="G551" s="69" t="n"/>
      <c r="H551" s="69" t="n"/>
      <c r="I551" s="55" t="n"/>
      <c r="J551" s="55" t="n"/>
      <c r="K551" s="55" t="n"/>
      <c r="L551" s="55">
        <f>J551-K551</f>
        <v/>
      </c>
      <c r="M551" s="55" t="n"/>
      <c r="N551" s="55">
        <f>P551+Q551+R551+S551</f>
        <v/>
      </c>
      <c r="O551" s="57">
        <f>Q551+V551+Y551+AB551+AE551+AH551+AK551+AN551+AQ551+AT551+AW551+AZ551+BC551</f>
        <v/>
      </c>
      <c r="P551" s="58" t="n"/>
      <c r="Q551" s="59">
        <f>L551-S551-R551-P551</f>
        <v/>
      </c>
      <c r="R551" s="60" t="n"/>
      <c r="S551" s="61" t="n"/>
      <c r="T551" s="55" t="n"/>
      <c r="U551" s="55" t="n"/>
      <c r="V551" s="55" t="n"/>
      <c r="W551" s="55" t="n"/>
      <c r="X551" s="55" t="n"/>
      <c r="Y551" s="55" t="n"/>
      <c r="Z551" s="55" t="n"/>
      <c r="AA551" s="55" t="n"/>
      <c r="AB551" s="55" t="n"/>
      <c r="AC551" s="55" t="n"/>
      <c r="AD551" s="55" t="n"/>
      <c r="AE551" s="55" t="n"/>
      <c r="AF551" s="55" t="n"/>
      <c r="AG551" s="55" t="n"/>
      <c r="AH551" s="55" t="n"/>
      <c r="AI551" s="55" t="n"/>
      <c r="AJ551" s="55" t="n"/>
      <c r="AK551" s="55" t="n"/>
      <c r="AL551" s="55" t="n"/>
      <c r="AM551" s="55" t="n"/>
      <c r="AN551" s="55" t="n"/>
      <c r="AO551" s="55" t="n"/>
      <c r="AP551" s="55" t="n"/>
      <c r="AQ551" s="55" t="n"/>
      <c r="AR551" s="55" t="n"/>
      <c r="AS551" s="55" t="n"/>
      <c r="AT551" s="55" t="n"/>
      <c r="AU551" s="55" t="n"/>
      <c r="AV551" s="55" t="n"/>
      <c r="AW551" s="55" t="n"/>
      <c r="AX551" s="55" t="n"/>
      <c r="AY551" s="55" t="n"/>
      <c r="AZ551" s="55" t="n"/>
      <c r="BA551" s="55" t="n"/>
      <c r="BB551" s="55" t="n"/>
      <c r="BC551" s="55" t="n"/>
    </row>
    <row r="552">
      <c r="A552" s="55" t="n"/>
      <c r="B552" s="483" t="n"/>
      <c r="C552" s="55" t="n"/>
      <c r="D552" s="55" t="n"/>
      <c r="E552" s="55" t="n"/>
      <c r="F552" s="55" t="n"/>
      <c r="G552" s="69" t="n"/>
      <c r="H552" s="69" t="n"/>
      <c r="I552" s="55" t="n"/>
      <c r="J552" s="55" t="n"/>
      <c r="K552" s="55" t="n"/>
      <c r="L552" s="55">
        <f>J552-K552</f>
        <v/>
      </c>
      <c r="M552" s="55" t="n"/>
      <c r="N552" s="55">
        <f>P552+Q552+R552+S552</f>
        <v/>
      </c>
      <c r="O552" s="57">
        <f>Q552+V552+Y552+AB552+AE552+AH552+AK552+AN552+AQ552+AT552+AW552+AZ552+BC552</f>
        <v/>
      </c>
      <c r="P552" s="58" t="n"/>
      <c r="Q552" s="59">
        <f>L552-S552-R552-P552</f>
        <v/>
      </c>
      <c r="R552" s="60" t="n"/>
      <c r="S552" s="61" t="n"/>
      <c r="T552" s="55" t="n"/>
      <c r="U552" s="55" t="n"/>
      <c r="V552" s="55" t="n"/>
      <c r="W552" s="55" t="n"/>
      <c r="X552" s="55" t="n"/>
      <c r="Y552" s="55" t="n"/>
      <c r="Z552" s="55" t="n"/>
      <c r="AA552" s="55" t="n"/>
      <c r="AB552" s="55" t="n"/>
      <c r="AC552" s="55" t="n"/>
      <c r="AD552" s="55" t="n"/>
      <c r="AE552" s="55" t="n"/>
      <c r="AF552" s="55" t="n"/>
      <c r="AG552" s="55" t="n"/>
      <c r="AH552" s="55" t="n"/>
      <c r="AI552" s="55" t="n"/>
      <c r="AJ552" s="55" t="n"/>
      <c r="AK552" s="55" t="n"/>
      <c r="AL552" s="55" t="n"/>
      <c r="AM552" s="55" t="n"/>
      <c r="AN552" s="55" t="n"/>
      <c r="AO552" s="55" t="n"/>
      <c r="AP552" s="55" t="n"/>
      <c r="AQ552" s="55" t="n"/>
      <c r="AR552" s="55" t="n"/>
      <c r="AS552" s="55" t="n"/>
      <c r="AT552" s="55" t="n"/>
      <c r="AU552" s="55" t="n"/>
      <c r="AV552" s="55" t="n"/>
      <c r="AW552" s="55" t="n"/>
      <c r="AX552" s="55" t="n"/>
      <c r="AY552" s="55" t="n"/>
      <c r="AZ552" s="55" t="n"/>
      <c r="BA552" s="55" t="n"/>
      <c r="BB552" s="55" t="n"/>
      <c r="BC552" s="55" t="n"/>
    </row>
    <row r="553">
      <c r="A553" s="55" t="n"/>
      <c r="B553" s="483" t="n"/>
      <c r="C553" s="55" t="n"/>
      <c r="D553" s="55" t="n"/>
      <c r="E553" s="55" t="n"/>
      <c r="F553" s="55" t="n"/>
      <c r="G553" s="69" t="n"/>
      <c r="H553" s="69" t="n"/>
      <c r="I553" s="55" t="n"/>
      <c r="J553" s="55" t="n"/>
      <c r="K553" s="55" t="n"/>
      <c r="L553" s="55">
        <f>J553-K553</f>
        <v/>
      </c>
      <c r="M553" s="55" t="n"/>
      <c r="N553" s="55">
        <f>P553+Q553+R553+S553</f>
        <v/>
      </c>
      <c r="O553" s="57">
        <f>Q553+V553+Y553+AB553+AE553+AH553+AK553+AN553+AQ553+AT553+AW553+AZ553+BC553</f>
        <v/>
      </c>
      <c r="P553" s="58" t="n"/>
      <c r="Q553" s="59">
        <f>L553-S553-R553-P553</f>
        <v/>
      </c>
      <c r="R553" s="60" t="n"/>
      <c r="S553" s="61" t="n"/>
      <c r="T553" s="55" t="n"/>
      <c r="U553" s="55" t="n"/>
      <c r="V553" s="55" t="n"/>
      <c r="W553" s="55" t="n"/>
      <c r="X553" s="55" t="n"/>
      <c r="Y553" s="55" t="n"/>
      <c r="Z553" s="55" t="n"/>
      <c r="AA553" s="55" t="n"/>
      <c r="AB553" s="55" t="n"/>
      <c r="AC553" s="55" t="n"/>
      <c r="AD553" s="55" t="n"/>
      <c r="AE553" s="55" t="n"/>
      <c r="AF553" s="55" t="n"/>
      <c r="AG553" s="55" t="n"/>
      <c r="AH553" s="55" t="n"/>
      <c r="AI553" s="55" t="n"/>
      <c r="AJ553" s="55" t="n"/>
      <c r="AK553" s="55" t="n"/>
      <c r="AL553" s="55" t="n"/>
      <c r="AM553" s="55" t="n"/>
      <c r="AN553" s="55" t="n"/>
      <c r="AO553" s="55" t="n"/>
      <c r="AP553" s="55" t="n"/>
      <c r="AQ553" s="55" t="n"/>
      <c r="AR553" s="55" t="n"/>
      <c r="AS553" s="55" t="n"/>
      <c r="AT553" s="55" t="n"/>
      <c r="AU553" s="55" t="n"/>
      <c r="AV553" s="55" t="n"/>
      <c r="AW553" s="55" t="n"/>
      <c r="AX553" s="55" t="n"/>
      <c r="AY553" s="55" t="n"/>
      <c r="AZ553" s="55" t="n"/>
      <c r="BA553" s="55" t="n"/>
      <c r="BB553" s="55" t="n"/>
      <c r="BC553" s="55" t="n"/>
    </row>
    <row r="554">
      <c r="A554" s="55" t="n"/>
      <c r="B554" s="483" t="n"/>
      <c r="C554" s="55" t="n"/>
      <c r="D554" s="55" t="n"/>
      <c r="E554" s="55" t="n"/>
      <c r="F554" s="55" t="n"/>
      <c r="G554" s="69" t="n"/>
      <c r="H554" s="69" t="n"/>
      <c r="I554" s="55" t="n"/>
      <c r="J554" s="55" t="n"/>
      <c r="K554" s="55" t="n"/>
      <c r="L554" s="55">
        <f>J554-K554</f>
        <v/>
      </c>
      <c r="M554" s="55" t="n"/>
      <c r="N554" s="55">
        <f>P554+Q554+R554+S554</f>
        <v/>
      </c>
      <c r="O554" s="57">
        <f>Q554+V554+Y554+AB554+AE554+AH554+AK554+AN554+AQ554+AT554+AW554+AZ554+BC554</f>
        <v/>
      </c>
      <c r="P554" s="58" t="n"/>
      <c r="Q554" s="59">
        <f>L554-S554-R554-P554</f>
        <v/>
      </c>
      <c r="R554" s="60" t="n"/>
      <c r="S554" s="61" t="n"/>
      <c r="T554" s="55" t="n"/>
      <c r="U554" s="55" t="n"/>
      <c r="V554" s="55" t="n"/>
      <c r="W554" s="55" t="n"/>
      <c r="X554" s="55" t="n"/>
      <c r="Y554" s="55" t="n"/>
      <c r="Z554" s="55" t="n"/>
      <c r="AA554" s="55" t="n"/>
      <c r="AB554" s="55" t="n"/>
      <c r="AC554" s="55" t="n"/>
      <c r="AD554" s="55" t="n"/>
      <c r="AE554" s="55" t="n"/>
      <c r="AF554" s="55" t="n"/>
      <c r="AG554" s="55" t="n"/>
      <c r="AH554" s="55" t="n"/>
      <c r="AI554" s="55" t="n"/>
      <c r="AJ554" s="55" t="n"/>
      <c r="AK554" s="55" t="n"/>
      <c r="AL554" s="55" t="n"/>
      <c r="AM554" s="55" t="n"/>
      <c r="AN554" s="55" t="n"/>
      <c r="AO554" s="55" t="n"/>
      <c r="AP554" s="55" t="n"/>
      <c r="AQ554" s="55" t="n"/>
      <c r="AR554" s="55" t="n"/>
      <c r="AS554" s="55" t="n"/>
      <c r="AT554" s="55" t="n"/>
      <c r="AU554" s="55" t="n"/>
      <c r="AV554" s="55" t="n"/>
      <c r="AW554" s="55" t="n"/>
      <c r="AX554" s="55" t="n"/>
      <c r="AY554" s="55" t="n"/>
      <c r="AZ554" s="55" t="n"/>
      <c r="BA554" s="55" t="n"/>
      <c r="BB554" s="55" t="n"/>
      <c r="BC554" s="55" t="n"/>
    </row>
    <row r="555">
      <c r="A555" s="55" t="n"/>
      <c r="B555" s="483" t="n"/>
      <c r="C555" s="55" t="n"/>
      <c r="D555" s="55" t="n"/>
      <c r="E555" s="55" t="n"/>
      <c r="F555" s="55" t="n"/>
      <c r="G555" s="69" t="n"/>
      <c r="H555" s="69" t="n"/>
      <c r="I555" s="55" t="n"/>
      <c r="J555" s="55" t="n"/>
      <c r="K555" s="55" t="n"/>
      <c r="L555" s="55">
        <f>J555-K555</f>
        <v/>
      </c>
      <c r="M555" s="55" t="n"/>
      <c r="N555" s="55">
        <f>P555+Q555+R555+S555</f>
        <v/>
      </c>
      <c r="O555" s="57">
        <f>Q555+V555+Y555+AB555+AE555+AH555+AK555+AN555+AQ555+AT555+AW555+AZ555+BC555</f>
        <v/>
      </c>
      <c r="P555" s="58" t="n"/>
      <c r="Q555" s="59">
        <f>L555-S555-R555-P555</f>
        <v/>
      </c>
      <c r="R555" s="60" t="n"/>
      <c r="S555" s="61" t="n"/>
      <c r="T555" s="55" t="n"/>
      <c r="U555" s="55" t="n"/>
      <c r="V555" s="55" t="n"/>
      <c r="W555" s="55" t="n"/>
      <c r="X555" s="55" t="n"/>
      <c r="Y555" s="55" t="n"/>
      <c r="Z555" s="55" t="n"/>
      <c r="AA555" s="55" t="n"/>
      <c r="AB555" s="55" t="n"/>
      <c r="AC555" s="55" t="n"/>
      <c r="AD555" s="55" t="n"/>
      <c r="AE555" s="55" t="n"/>
      <c r="AF555" s="55" t="n"/>
      <c r="AG555" s="55" t="n"/>
      <c r="AH555" s="55" t="n"/>
      <c r="AI555" s="55" t="n"/>
      <c r="AJ555" s="55" t="n"/>
      <c r="AK555" s="55" t="n"/>
      <c r="AL555" s="55" t="n"/>
      <c r="AM555" s="55" t="n"/>
      <c r="AN555" s="55" t="n"/>
      <c r="AO555" s="55" t="n"/>
      <c r="AP555" s="55" t="n"/>
      <c r="AQ555" s="55" t="n"/>
      <c r="AR555" s="55" t="n"/>
      <c r="AS555" s="55" t="n"/>
      <c r="AT555" s="55" t="n"/>
      <c r="AU555" s="55" t="n"/>
      <c r="AV555" s="55" t="n"/>
      <c r="AW555" s="55" t="n"/>
      <c r="AX555" s="55" t="n"/>
      <c r="AY555" s="55" t="n"/>
      <c r="AZ555" s="55" t="n"/>
      <c r="BA555" s="55" t="n"/>
      <c r="BB555" s="55" t="n"/>
      <c r="BC555" s="55" t="n"/>
    </row>
    <row r="556">
      <c r="A556" s="55" t="n"/>
      <c r="B556" s="483" t="n"/>
      <c r="C556" s="55" t="n"/>
      <c r="D556" s="55" t="n"/>
      <c r="E556" s="55" t="n"/>
      <c r="F556" s="55" t="n"/>
      <c r="G556" s="69" t="n"/>
      <c r="H556" s="69" t="n"/>
      <c r="I556" s="55" t="n"/>
      <c r="J556" s="55" t="n"/>
      <c r="K556" s="55" t="n"/>
      <c r="L556" s="55">
        <f>J556-K556</f>
        <v/>
      </c>
      <c r="M556" s="55" t="n"/>
      <c r="N556" s="55">
        <f>P556+Q556+R556+S556</f>
        <v/>
      </c>
      <c r="O556" s="57">
        <f>Q556+V556+Y556+AB556+AE556+AH556+AK556+AN556+AQ556+AT556+AW556+AZ556+BC556</f>
        <v/>
      </c>
      <c r="P556" s="58" t="n"/>
      <c r="Q556" s="59">
        <f>L556-S556-R556-P556</f>
        <v/>
      </c>
      <c r="R556" s="60" t="n"/>
      <c r="S556" s="61" t="n"/>
      <c r="T556" s="55" t="n"/>
      <c r="U556" s="55" t="n"/>
      <c r="V556" s="55" t="n"/>
      <c r="W556" s="55" t="n"/>
      <c r="X556" s="55" t="n"/>
      <c r="Y556" s="55" t="n"/>
      <c r="Z556" s="55" t="n"/>
      <c r="AA556" s="55" t="n"/>
      <c r="AB556" s="55" t="n"/>
      <c r="AC556" s="55" t="n"/>
      <c r="AD556" s="55" t="n"/>
      <c r="AE556" s="55" t="n"/>
      <c r="AF556" s="55" t="n"/>
      <c r="AG556" s="55" t="n"/>
      <c r="AH556" s="55" t="n"/>
      <c r="AI556" s="55" t="n"/>
      <c r="AJ556" s="55" t="n"/>
      <c r="AK556" s="55" t="n"/>
      <c r="AL556" s="55" t="n"/>
      <c r="AM556" s="55" t="n"/>
      <c r="AN556" s="55" t="n"/>
      <c r="AO556" s="55" t="n"/>
      <c r="AP556" s="55" t="n"/>
      <c r="AQ556" s="55" t="n"/>
      <c r="AR556" s="55" t="n"/>
      <c r="AS556" s="55" t="n"/>
      <c r="AT556" s="55" t="n"/>
      <c r="AU556" s="55" t="n"/>
      <c r="AV556" s="55" t="n"/>
      <c r="AW556" s="55" t="n"/>
      <c r="AX556" s="55" t="n"/>
      <c r="AY556" s="55" t="n"/>
      <c r="AZ556" s="55" t="n"/>
      <c r="BA556" s="55" t="n"/>
      <c r="BB556" s="55" t="n"/>
      <c r="BC556" s="55" t="n"/>
    </row>
    <row r="557">
      <c r="A557" s="55" t="n"/>
      <c r="B557" s="483" t="n"/>
      <c r="C557" s="55" t="n"/>
      <c r="D557" s="55" t="n"/>
      <c r="E557" s="55" t="n"/>
      <c r="F557" s="55" t="n"/>
      <c r="G557" s="69" t="n"/>
      <c r="H557" s="69" t="n"/>
      <c r="I557" s="55" t="n"/>
      <c r="J557" s="55" t="n"/>
      <c r="K557" s="55" t="n"/>
      <c r="L557" s="55">
        <f>J557-K557</f>
        <v/>
      </c>
      <c r="M557" s="55" t="n"/>
      <c r="N557" s="55">
        <f>P557+Q557+R557+S557</f>
        <v/>
      </c>
      <c r="O557" s="57">
        <f>Q557+V557+Y557+AB557+AE557+AH557+AK557+AN557+AQ557+AT557+AW557+AZ557+BC557</f>
        <v/>
      </c>
      <c r="P557" s="58" t="n"/>
      <c r="Q557" s="59">
        <f>L557-S557-R557-P557</f>
        <v/>
      </c>
      <c r="R557" s="60" t="n"/>
      <c r="S557" s="61" t="n"/>
      <c r="T557" s="55" t="n"/>
      <c r="U557" s="55" t="n"/>
      <c r="V557" s="55" t="n"/>
      <c r="W557" s="55" t="n"/>
      <c r="X557" s="55" t="n"/>
      <c r="Y557" s="55" t="n"/>
      <c r="Z557" s="55" t="n"/>
      <c r="AA557" s="55" t="n"/>
      <c r="AB557" s="55" t="n"/>
      <c r="AC557" s="55" t="n"/>
      <c r="AD557" s="55" t="n"/>
      <c r="AE557" s="55" t="n"/>
      <c r="AF557" s="55" t="n"/>
      <c r="AG557" s="55" t="n"/>
      <c r="AH557" s="55" t="n"/>
      <c r="AI557" s="55" t="n"/>
      <c r="AJ557" s="55" t="n"/>
      <c r="AK557" s="55" t="n"/>
      <c r="AL557" s="55" t="n"/>
      <c r="AM557" s="55" t="n"/>
      <c r="AN557" s="55" t="n"/>
      <c r="AO557" s="55" t="n"/>
      <c r="AP557" s="55" t="n"/>
      <c r="AQ557" s="55" t="n"/>
      <c r="AR557" s="55" t="n"/>
      <c r="AS557" s="55" t="n"/>
      <c r="AT557" s="55" t="n"/>
      <c r="AU557" s="55" t="n"/>
      <c r="AV557" s="55" t="n"/>
      <c r="AW557" s="55" t="n"/>
      <c r="AX557" s="55" t="n"/>
      <c r="AY557" s="55" t="n"/>
      <c r="AZ557" s="55" t="n"/>
      <c r="BA557" s="55" t="n"/>
      <c r="BB557" s="55" t="n"/>
      <c r="BC557" s="55" t="n"/>
    </row>
    <row r="558">
      <c r="A558" s="55" t="n"/>
      <c r="B558" s="483" t="n"/>
      <c r="C558" s="55" t="n"/>
      <c r="D558" s="55" t="n"/>
      <c r="E558" s="55" t="n"/>
      <c r="F558" s="55" t="n"/>
      <c r="G558" s="69" t="n"/>
      <c r="H558" s="69" t="n"/>
      <c r="I558" s="55" t="n"/>
      <c r="J558" s="55" t="n"/>
      <c r="K558" s="55" t="n"/>
      <c r="L558" s="55">
        <f>J558-K558</f>
        <v/>
      </c>
      <c r="M558" s="55" t="n"/>
      <c r="N558" s="55">
        <f>P558+Q558+R558+S558</f>
        <v/>
      </c>
      <c r="O558" s="57">
        <f>Q558+V558+Y558+AB558+AE558+AH558+AK558+AN558+AQ558+AT558+AW558+AZ558+BC558</f>
        <v/>
      </c>
      <c r="P558" s="58" t="n"/>
      <c r="Q558" s="59">
        <f>L558-S558-R558-P558</f>
        <v/>
      </c>
      <c r="R558" s="60" t="n"/>
      <c r="S558" s="61" t="n"/>
      <c r="T558" s="55" t="n"/>
      <c r="U558" s="55" t="n"/>
      <c r="V558" s="55" t="n"/>
      <c r="W558" s="55" t="n"/>
      <c r="X558" s="55" t="n"/>
      <c r="Y558" s="55" t="n"/>
      <c r="Z558" s="55" t="n"/>
      <c r="AA558" s="55" t="n"/>
      <c r="AB558" s="55" t="n"/>
      <c r="AC558" s="55" t="n"/>
      <c r="AD558" s="55" t="n"/>
      <c r="AE558" s="55" t="n"/>
      <c r="AF558" s="55" t="n"/>
      <c r="AG558" s="55" t="n"/>
      <c r="AH558" s="55" t="n"/>
      <c r="AI558" s="55" t="n"/>
      <c r="AJ558" s="55" t="n"/>
      <c r="AK558" s="55" t="n"/>
      <c r="AL558" s="55" t="n"/>
      <c r="AM558" s="55" t="n"/>
      <c r="AN558" s="55" t="n"/>
      <c r="AO558" s="55" t="n"/>
      <c r="AP558" s="55" t="n"/>
      <c r="AQ558" s="55" t="n"/>
      <c r="AR558" s="55" t="n"/>
      <c r="AS558" s="55" t="n"/>
      <c r="AT558" s="55" t="n"/>
      <c r="AU558" s="55" t="n"/>
      <c r="AV558" s="55" t="n"/>
      <c r="AW558" s="55" t="n"/>
      <c r="AX558" s="55" t="n"/>
      <c r="AY558" s="55" t="n"/>
      <c r="AZ558" s="55" t="n"/>
      <c r="BA558" s="55" t="n"/>
      <c r="BB558" s="55" t="n"/>
      <c r="BC558" s="55" t="n"/>
    </row>
    <row r="559">
      <c r="A559" s="55" t="n"/>
      <c r="B559" s="483" t="n"/>
      <c r="C559" s="55" t="n"/>
      <c r="D559" s="55" t="n"/>
      <c r="E559" s="55" t="n"/>
      <c r="F559" s="55" t="n"/>
      <c r="G559" s="69" t="n"/>
      <c r="H559" s="69" t="n"/>
      <c r="I559" s="55" t="n"/>
      <c r="J559" s="55" t="n"/>
      <c r="K559" s="55" t="n"/>
      <c r="L559" s="55">
        <f>J559-K559</f>
        <v/>
      </c>
      <c r="M559" s="55" t="n"/>
      <c r="N559" s="55">
        <f>P559+Q559+R559+S559</f>
        <v/>
      </c>
      <c r="O559" s="57">
        <f>Q559+V559+Y559+AB559+AE559+AH559+AK559+AN559+AQ559+AT559+AW559+AZ559+BC559</f>
        <v/>
      </c>
      <c r="P559" s="58" t="n"/>
      <c r="Q559" s="59">
        <f>L559-S559-R559-P559</f>
        <v/>
      </c>
      <c r="R559" s="60" t="n"/>
      <c r="S559" s="61" t="n"/>
      <c r="T559" s="55" t="n"/>
      <c r="U559" s="55" t="n"/>
      <c r="V559" s="55" t="n"/>
      <c r="W559" s="55" t="n"/>
      <c r="X559" s="55" t="n"/>
      <c r="Y559" s="55" t="n"/>
      <c r="Z559" s="55" t="n"/>
      <c r="AA559" s="55" t="n"/>
      <c r="AB559" s="55" t="n"/>
      <c r="AC559" s="55" t="n"/>
      <c r="AD559" s="55" t="n"/>
      <c r="AE559" s="55" t="n"/>
      <c r="AF559" s="55" t="n"/>
      <c r="AG559" s="55" t="n"/>
      <c r="AH559" s="55" t="n"/>
      <c r="AI559" s="55" t="n"/>
      <c r="AJ559" s="55" t="n"/>
      <c r="AK559" s="55" t="n"/>
      <c r="AL559" s="55" t="n"/>
      <c r="AM559" s="55" t="n"/>
      <c r="AN559" s="55" t="n"/>
      <c r="AO559" s="55" t="n"/>
      <c r="AP559" s="55" t="n"/>
      <c r="AQ559" s="55" t="n"/>
      <c r="AR559" s="55" t="n"/>
      <c r="AS559" s="55" t="n"/>
      <c r="AT559" s="55" t="n"/>
      <c r="AU559" s="55" t="n"/>
      <c r="AV559" s="55" t="n"/>
      <c r="AW559" s="55" t="n"/>
      <c r="AX559" s="55" t="n"/>
      <c r="AY559" s="55" t="n"/>
      <c r="AZ559" s="55" t="n"/>
      <c r="BA559" s="55" t="n"/>
      <c r="BB559" s="55" t="n"/>
      <c r="BC559" s="55" t="n"/>
    </row>
    <row r="560">
      <c r="A560" s="55" t="n"/>
      <c r="B560" s="483" t="n"/>
      <c r="C560" s="55" t="n"/>
      <c r="D560" s="55" t="n"/>
      <c r="E560" s="55" t="n"/>
      <c r="F560" s="55" t="n"/>
      <c r="G560" s="69" t="n"/>
      <c r="H560" s="69" t="n"/>
      <c r="I560" s="55" t="n"/>
      <c r="J560" s="55" t="n"/>
      <c r="K560" s="55" t="n"/>
      <c r="L560" s="55">
        <f>J560-K560</f>
        <v/>
      </c>
      <c r="M560" s="55" t="n"/>
      <c r="N560" s="55">
        <f>P560+Q560+R560+S560</f>
        <v/>
      </c>
      <c r="O560" s="57">
        <f>Q560+V560+Y560+AB560+AE560+AH560+AK560+AN560+AQ560+AT560+AW560+AZ560+BC560</f>
        <v/>
      </c>
      <c r="P560" s="58" t="n"/>
      <c r="Q560" s="59">
        <f>L560-S560-R560-P560</f>
        <v/>
      </c>
      <c r="R560" s="60" t="n"/>
      <c r="S560" s="61" t="n"/>
      <c r="T560" s="55" t="n"/>
      <c r="U560" s="55" t="n"/>
      <c r="V560" s="55" t="n"/>
      <c r="W560" s="55" t="n"/>
      <c r="X560" s="55" t="n"/>
      <c r="Y560" s="55" t="n"/>
      <c r="Z560" s="55" t="n"/>
      <c r="AA560" s="55" t="n"/>
      <c r="AB560" s="55" t="n"/>
      <c r="AC560" s="55" t="n"/>
      <c r="AD560" s="55" t="n"/>
      <c r="AE560" s="55" t="n"/>
      <c r="AF560" s="55" t="n"/>
      <c r="AG560" s="55" t="n"/>
      <c r="AH560" s="55" t="n"/>
      <c r="AI560" s="55" t="n"/>
      <c r="AJ560" s="55" t="n"/>
      <c r="AK560" s="55" t="n"/>
      <c r="AL560" s="55" t="n"/>
      <c r="AM560" s="55" t="n"/>
      <c r="AN560" s="55" t="n"/>
      <c r="AO560" s="55" t="n"/>
      <c r="AP560" s="55" t="n"/>
      <c r="AQ560" s="55" t="n"/>
      <c r="AR560" s="55" t="n"/>
      <c r="AS560" s="55" t="n"/>
      <c r="AT560" s="55" t="n"/>
      <c r="AU560" s="55" t="n"/>
      <c r="AV560" s="55" t="n"/>
      <c r="AW560" s="55" t="n"/>
      <c r="AX560" s="55" t="n"/>
      <c r="AY560" s="55" t="n"/>
      <c r="AZ560" s="55" t="n"/>
      <c r="BA560" s="55" t="n"/>
      <c r="BB560" s="55" t="n"/>
      <c r="BC560" s="55" t="n"/>
    </row>
    <row r="561">
      <c r="A561" s="55" t="n"/>
      <c r="B561" s="483" t="n"/>
      <c r="C561" s="55" t="n"/>
      <c r="D561" s="55" t="n"/>
      <c r="E561" s="55" t="n"/>
      <c r="F561" s="55" t="n"/>
      <c r="G561" s="69" t="n"/>
      <c r="H561" s="69" t="n"/>
      <c r="I561" s="55" t="n"/>
      <c r="J561" s="55" t="n"/>
      <c r="K561" s="55" t="n"/>
      <c r="L561" s="55">
        <f>J561-K561</f>
        <v/>
      </c>
      <c r="M561" s="55" t="n"/>
      <c r="N561" s="55">
        <f>P561+Q561+R561+S561</f>
        <v/>
      </c>
      <c r="O561" s="57">
        <f>Q561+V561+Y561+AB561+AE561+AH561+AK561+AN561+AQ561+AT561+AW561+AZ561+BC561</f>
        <v/>
      </c>
      <c r="P561" s="58" t="n"/>
      <c r="Q561" s="59">
        <f>L561-S561-R561-P561</f>
        <v/>
      </c>
      <c r="R561" s="60" t="n"/>
      <c r="S561" s="61" t="n"/>
      <c r="T561" s="55" t="n"/>
      <c r="U561" s="55" t="n"/>
      <c r="V561" s="55" t="n"/>
      <c r="W561" s="55" t="n"/>
      <c r="X561" s="55" t="n"/>
      <c r="Y561" s="55" t="n"/>
      <c r="Z561" s="55" t="n"/>
      <c r="AA561" s="55" t="n"/>
      <c r="AB561" s="55" t="n"/>
      <c r="AC561" s="55" t="n"/>
      <c r="AD561" s="55" t="n"/>
      <c r="AE561" s="55" t="n"/>
      <c r="AF561" s="55" t="n"/>
      <c r="AG561" s="55" t="n"/>
      <c r="AH561" s="55" t="n"/>
      <c r="AI561" s="55" t="n"/>
      <c r="AJ561" s="55" t="n"/>
      <c r="AK561" s="55" t="n"/>
      <c r="AL561" s="55" t="n"/>
      <c r="AM561" s="55" t="n"/>
      <c r="AN561" s="55" t="n"/>
      <c r="AO561" s="55" t="n"/>
      <c r="AP561" s="55" t="n"/>
      <c r="AQ561" s="55" t="n"/>
      <c r="AR561" s="55" t="n"/>
      <c r="AS561" s="55" t="n"/>
      <c r="AT561" s="55" t="n"/>
      <c r="AU561" s="55" t="n"/>
      <c r="AV561" s="55" t="n"/>
      <c r="AW561" s="55" t="n"/>
      <c r="AX561" s="55" t="n"/>
      <c r="AY561" s="55" t="n"/>
      <c r="AZ561" s="55" t="n"/>
      <c r="BA561" s="55" t="n"/>
      <c r="BB561" s="55" t="n"/>
      <c r="BC561" s="55" t="n"/>
    </row>
    <row r="562">
      <c r="A562" s="55" t="n"/>
      <c r="B562" s="483" t="n"/>
      <c r="C562" s="55" t="n"/>
      <c r="D562" s="55" t="n"/>
      <c r="E562" s="55" t="n"/>
      <c r="F562" s="55" t="n"/>
      <c r="G562" s="69" t="n"/>
      <c r="H562" s="69" t="n"/>
      <c r="I562" s="55" t="n"/>
      <c r="J562" s="55" t="n"/>
      <c r="K562" s="55" t="n"/>
      <c r="L562" s="55">
        <f>J562-K562</f>
        <v/>
      </c>
      <c r="M562" s="55" t="n"/>
      <c r="N562" s="55">
        <f>P562+Q562+R562+S562</f>
        <v/>
      </c>
      <c r="O562" s="57">
        <f>Q562+V562+Y562+AB562+AE562+AH562+AK562+AN562+AQ562+AT562+AW562+AZ562+BC562</f>
        <v/>
      </c>
      <c r="P562" s="58" t="n"/>
      <c r="Q562" s="59">
        <f>L562-S562-R562-P562</f>
        <v/>
      </c>
      <c r="R562" s="60" t="n"/>
      <c r="S562" s="61" t="n"/>
      <c r="T562" s="55" t="n"/>
      <c r="U562" s="55" t="n"/>
      <c r="V562" s="55" t="n"/>
      <c r="W562" s="55" t="n"/>
      <c r="X562" s="55" t="n"/>
      <c r="Y562" s="55" t="n"/>
      <c r="Z562" s="55" t="n"/>
      <c r="AA562" s="55" t="n"/>
      <c r="AB562" s="55" t="n"/>
      <c r="AC562" s="55" t="n"/>
      <c r="AD562" s="55" t="n"/>
      <c r="AE562" s="55" t="n"/>
      <c r="AF562" s="55" t="n"/>
      <c r="AG562" s="55" t="n"/>
      <c r="AH562" s="55" t="n"/>
      <c r="AI562" s="55" t="n"/>
      <c r="AJ562" s="55" t="n"/>
      <c r="AK562" s="55" t="n"/>
      <c r="AL562" s="55" t="n"/>
      <c r="AM562" s="55" t="n"/>
      <c r="AN562" s="55" t="n"/>
      <c r="AO562" s="55" t="n"/>
      <c r="AP562" s="55" t="n"/>
      <c r="AQ562" s="55" t="n"/>
      <c r="AR562" s="55" t="n"/>
      <c r="AS562" s="55" t="n"/>
      <c r="AT562" s="55" t="n"/>
      <c r="AU562" s="55" t="n"/>
      <c r="AV562" s="55" t="n"/>
      <c r="AW562" s="55" t="n"/>
      <c r="AX562" s="55" t="n"/>
      <c r="AY562" s="55" t="n"/>
      <c r="AZ562" s="55" t="n"/>
      <c r="BA562" s="55" t="n"/>
      <c r="BB562" s="55" t="n"/>
      <c r="BC562" s="55" t="n"/>
    </row>
    <row r="563">
      <c r="A563" s="55" t="n"/>
      <c r="B563" s="483" t="n"/>
      <c r="C563" s="55" t="n"/>
      <c r="D563" s="55" t="n"/>
      <c r="E563" s="55" t="n"/>
      <c r="F563" s="55" t="n"/>
      <c r="G563" s="69" t="n"/>
      <c r="H563" s="69" t="n"/>
      <c r="I563" s="55" t="n"/>
      <c r="J563" s="55" t="n"/>
      <c r="K563" s="55" t="n"/>
      <c r="L563" s="55">
        <f>J563-K563</f>
        <v/>
      </c>
      <c r="M563" s="55" t="n"/>
      <c r="N563" s="55">
        <f>P563+Q563+R563+S563</f>
        <v/>
      </c>
      <c r="O563" s="57">
        <f>Q563+V563+Y563+AB563+AE563+AH563+AK563+AN563+AQ563+AT563+AW563+AZ563+BC563</f>
        <v/>
      </c>
      <c r="P563" s="58" t="n"/>
      <c r="Q563" s="59">
        <f>L563-S563-R563-P563</f>
        <v/>
      </c>
      <c r="R563" s="60" t="n"/>
      <c r="S563" s="61" t="n"/>
      <c r="T563" s="55" t="n"/>
      <c r="U563" s="55" t="n"/>
      <c r="V563" s="55" t="n"/>
      <c r="W563" s="55" t="n"/>
      <c r="X563" s="55" t="n"/>
      <c r="Y563" s="55" t="n"/>
      <c r="Z563" s="55" t="n"/>
      <c r="AA563" s="55" t="n"/>
      <c r="AB563" s="55" t="n"/>
      <c r="AC563" s="55" t="n"/>
      <c r="AD563" s="55" t="n"/>
      <c r="AE563" s="55" t="n"/>
      <c r="AF563" s="55" t="n"/>
      <c r="AG563" s="55" t="n"/>
      <c r="AH563" s="55" t="n"/>
      <c r="AI563" s="55" t="n"/>
      <c r="AJ563" s="55" t="n"/>
      <c r="AK563" s="55" t="n"/>
      <c r="AL563" s="55" t="n"/>
      <c r="AM563" s="55" t="n"/>
      <c r="AN563" s="55" t="n"/>
      <c r="AO563" s="55" t="n"/>
      <c r="AP563" s="55" t="n"/>
      <c r="AQ563" s="55" t="n"/>
      <c r="AR563" s="55" t="n"/>
      <c r="AS563" s="55" t="n"/>
      <c r="AT563" s="55" t="n"/>
      <c r="AU563" s="55" t="n"/>
      <c r="AV563" s="55" t="n"/>
      <c r="AW563" s="55" t="n"/>
      <c r="AX563" s="55" t="n"/>
      <c r="AY563" s="55" t="n"/>
      <c r="AZ563" s="55" t="n"/>
      <c r="BA563" s="55" t="n"/>
      <c r="BB563" s="55" t="n"/>
      <c r="BC563" s="55" t="n"/>
    </row>
    <row r="564">
      <c r="A564" s="55" t="n"/>
      <c r="B564" s="483" t="n"/>
      <c r="C564" s="55" t="n"/>
      <c r="D564" s="55" t="n"/>
      <c r="E564" s="55" t="n"/>
      <c r="F564" s="55" t="n"/>
      <c r="G564" s="69" t="n"/>
      <c r="H564" s="69" t="n"/>
      <c r="I564" s="55" t="n"/>
      <c r="J564" s="55" t="n"/>
      <c r="K564" s="55" t="n"/>
      <c r="L564" s="55">
        <f>J564-K564</f>
        <v/>
      </c>
      <c r="M564" s="55" t="n"/>
      <c r="N564" s="55">
        <f>P564+Q564+R564+S564</f>
        <v/>
      </c>
      <c r="O564" s="57">
        <f>Q564+V564+Y564+AB564+AE564+AH564+AK564+AN564+AQ564+AT564+AW564+AZ564+BC564</f>
        <v/>
      </c>
      <c r="P564" s="58" t="n"/>
      <c r="Q564" s="59">
        <f>L564-S564-R564-P564</f>
        <v/>
      </c>
      <c r="R564" s="60" t="n"/>
      <c r="S564" s="61" t="n"/>
      <c r="T564" s="55" t="n"/>
      <c r="U564" s="55" t="n"/>
      <c r="V564" s="55" t="n"/>
      <c r="W564" s="55" t="n"/>
      <c r="X564" s="55" t="n"/>
      <c r="Y564" s="55" t="n"/>
      <c r="Z564" s="55" t="n"/>
      <c r="AA564" s="55" t="n"/>
      <c r="AB564" s="55" t="n"/>
      <c r="AC564" s="55" t="n"/>
      <c r="AD564" s="55" t="n"/>
      <c r="AE564" s="55" t="n"/>
      <c r="AF564" s="55" t="n"/>
      <c r="AG564" s="55" t="n"/>
      <c r="AH564" s="55" t="n"/>
      <c r="AI564" s="55" t="n"/>
      <c r="AJ564" s="55" t="n"/>
      <c r="AK564" s="55" t="n"/>
      <c r="AL564" s="55" t="n"/>
      <c r="AM564" s="55" t="n"/>
      <c r="AN564" s="55" t="n"/>
      <c r="AO564" s="55" t="n"/>
      <c r="AP564" s="55" t="n"/>
      <c r="AQ564" s="55" t="n"/>
      <c r="AR564" s="55" t="n"/>
      <c r="AS564" s="55" t="n"/>
      <c r="AT564" s="55" t="n"/>
      <c r="AU564" s="55" t="n"/>
      <c r="AV564" s="55" t="n"/>
      <c r="AW564" s="55" t="n"/>
      <c r="AX564" s="55" t="n"/>
      <c r="AY564" s="55" t="n"/>
      <c r="AZ564" s="55" t="n"/>
      <c r="BA564" s="55" t="n"/>
      <c r="BB564" s="55" t="n"/>
      <c r="BC564" s="55" t="n"/>
    </row>
    <row r="565">
      <c r="A565" s="55" t="n"/>
      <c r="B565" s="483" t="n"/>
      <c r="C565" s="55" t="n"/>
      <c r="D565" s="55" t="n"/>
      <c r="E565" s="55" t="n"/>
      <c r="F565" s="55" t="n"/>
      <c r="G565" s="69" t="n"/>
      <c r="H565" s="69" t="n"/>
      <c r="I565" s="55" t="n"/>
      <c r="J565" s="55" t="n"/>
      <c r="K565" s="55" t="n"/>
      <c r="L565" s="55">
        <f>J565-K565</f>
        <v/>
      </c>
      <c r="M565" s="55" t="n"/>
      <c r="N565" s="55">
        <f>P565+Q565+R565+S565</f>
        <v/>
      </c>
      <c r="O565" s="57">
        <f>Q565+V565+Y565+AB565+AE565+AH565+AK565+AN565+AQ565+AT565+AW565+AZ565+BC565</f>
        <v/>
      </c>
      <c r="P565" s="58" t="n"/>
      <c r="Q565" s="59">
        <f>L565-S565-R565-P565</f>
        <v/>
      </c>
      <c r="R565" s="60" t="n"/>
      <c r="S565" s="61" t="n"/>
      <c r="T565" s="55" t="n"/>
      <c r="U565" s="55" t="n"/>
      <c r="V565" s="55" t="n"/>
      <c r="W565" s="55" t="n"/>
      <c r="X565" s="55" t="n"/>
      <c r="Y565" s="55" t="n"/>
      <c r="Z565" s="55" t="n"/>
      <c r="AA565" s="55" t="n"/>
      <c r="AB565" s="55" t="n"/>
      <c r="AC565" s="55" t="n"/>
      <c r="AD565" s="55" t="n"/>
      <c r="AE565" s="55" t="n"/>
      <c r="AF565" s="55" t="n"/>
      <c r="AG565" s="55" t="n"/>
      <c r="AH565" s="55" t="n"/>
      <c r="AI565" s="55" t="n"/>
      <c r="AJ565" s="55" t="n"/>
      <c r="AK565" s="55" t="n"/>
      <c r="AL565" s="55" t="n"/>
      <c r="AM565" s="55" t="n"/>
      <c r="AN565" s="55" t="n"/>
      <c r="AO565" s="55" t="n"/>
      <c r="AP565" s="55" t="n"/>
      <c r="AQ565" s="55" t="n"/>
      <c r="AR565" s="55" t="n"/>
      <c r="AS565" s="55" t="n"/>
      <c r="AT565" s="55" t="n"/>
      <c r="AU565" s="55" t="n"/>
      <c r="AV565" s="55" t="n"/>
      <c r="AW565" s="55" t="n"/>
      <c r="AX565" s="55" t="n"/>
      <c r="AY565" s="55" t="n"/>
      <c r="AZ565" s="55" t="n"/>
      <c r="BA565" s="55" t="n"/>
      <c r="BB565" s="55" t="n"/>
      <c r="BC565" s="55" t="n"/>
    </row>
    <row r="566">
      <c r="A566" s="55" t="n"/>
      <c r="B566" s="483" t="n"/>
      <c r="C566" s="55" t="n"/>
      <c r="D566" s="55" t="n"/>
      <c r="E566" s="55" t="n"/>
      <c r="F566" s="55" t="n"/>
      <c r="G566" s="69" t="n"/>
      <c r="H566" s="69" t="n"/>
      <c r="I566" s="55" t="n"/>
      <c r="J566" s="55" t="n"/>
      <c r="K566" s="55" t="n"/>
      <c r="L566" s="55">
        <f>J566-K566</f>
        <v/>
      </c>
      <c r="M566" s="55" t="n"/>
      <c r="N566" s="55">
        <f>P566+Q566+R566+S566</f>
        <v/>
      </c>
      <c r="O566" s="57">
        <f>Q566+V566+Y566+AB566+AE566+AH566+AK566+AN566+AQ566+AT566+AW566+AZ566+BC566</f>
        <v/>
      </c>
      <c r="P566" s="58" t="n"/>
      <c r="Q566" s="59">
        <f>L566-S566-R566-P566</f>
        <v/>
      </c>
      <c r="R566" s="60" t="n"/>
      <c r="S566" s="61" t="n"/>
      <c r="T566" s="55" t="n"/>
      <c r="U566" s="55" t="n"/>
      <c r="V566" s="55" t="n"/>
      <c r="W566" s="55" t="n"/>
      <c r="X566" s="55" t="n"/>
      <c r="Y566" s="55" t="n"/>
      <c r="Z566" s="55" t="n"/>
      <c r="AA566" s="55" t="n"/>
      <c r="AB566" s="55" t="n"/>
      <c r="AC566" s="55" t="n"/>
      <c r="AD566" s="55" t="n"/>
      <c r="AE566" s="55" t="n"/>
      <c r="AF566" s="55" t="n"/>
      <c r="AG566" s="55" t="n"/>
      <c r="AH566" s="55" t="n"/>
      <c r="AI566" s="55" t="n"/>
      <c r="AJ566" s="55" t="n"/>
      <c r="AK566" s="55" t="n"/>
      <c r="AL566" s="55" t="n"/>
      <c r="AM566" s="55" t="n"/>
      <c r="AN566" s="55" t="n"/>
      <c r="AO566" s="55" t="n"/>
      <c r="AP566" s="55" t="n"/>
      <c r="AQ566" s="55" t="n"/>
      <c r="AR566" s="55" t="n"/>
      <c r="AS566" s="55" t="n"/>
      <c r="AT566" s="55" t="n"/>
      <c r="AU566" s="55" t="n"/>
      <c r="AV566" s="55" t="n"/>
      <c r="AW566" s="55" t="n"/>
      <c r="AX566" s="55" t="n"/>
      <c r="AY566" s="55" t="n"/>
      <c r="AZ566" s="55" t="n"/>
      <c r="BA566" s="55" t="n"/>
      <c r="BB566" s="55" t="n"/>
      <c r="BC566" s="55" t="n"/>
    </row>
    <row r="567">
      <c r="A567" s="55" t="n"/>
      <c r="B567" s="483" t="n"/>
      <c r="C567" s="55" t="n"/>
      <c r="D567" s="55" t="n"/>
      <c r="E567" s="55" t="n"/>
      <c r="F567" s="55" t="n"/>
      <c r="G567" s="69" t="n"/>
      <c r="H567" s="69" t="n"/>
      <c r="I567" s="55" t="n"/>
      <c r="J567" s="55" t="n"/>
      <c r="K567" s="55" t="n"/>
      <c r="L567" s="55">
        <f>J567-K567</f>
        <v/>
      </c>
      <c r="M567" s="55" t="n"/>
      <c r="N567" s="55">
        <f>P567+Q567+R567+S567</f>
        <v/>
      </c>
      <c r="O567" s="57">
        <f>Q567+V567+Y567+AB567+AE567+AH567+AK567+AN567+AQ567+AT567+AW567+AZ567+BC567</f>
        <v/>
      </c>
      <c r="P567" s="58" t="n"/>
      <c r="Q567" s="59">
        <f>L567-S567-R567-P567</f>
        <v/>
      </c>
      <c r="R567" s="60" t="n"/>
      <c r="S567" s="61" t="n"/>
      <c r="T567" s="55" t="n"/>
      <c r="U567" s="55" t="n"/>
      <c r="V567" s="55" t="n"/>
      <c r="W567" s="55" t="n"/>
      <c r="X567" s="55" t="n"/>
      <c r="Y567" s="55" t="n"/>
      <c r="Z567" s="55" t="n"/>
      <c r="AA567" s="55" t="n"/>
      <c r="AB567" s="55" t="n"/>
      <c r="AC567" s="55" t="n"/>
      <c r="AD567" s="55" t="n"/>
      <c r="AE567" s="55" t="n"/>
      <c r="AF567" s="55" t="n"/>
      <c r="AG567" s="55" t="n"/>
      <c r="AH567" s="55" t="n"/>
      <c r="AI567" s="55" t="n"/>
      <c r="AJ567" s="55" t="n"/>
      <c r="AK567" s="55" t="n"/>
      <c r="AL567" s="55" t="n"/>
      <c r="AM567" s="55" t="n"/>
      <c r="AN567" s="55" t="n"/>
      <c r="AO567" s="55" t="n"/>
      <c r="AP567" s="55" t="n"/>
      <c r="AQ567" s="55" t="n"/>
      <c r="AR567" s="55" t="n"/>
      <c r="AS567" s="55" t="n"/>
      <c r="AT567" s="55" t="n"/>
      <c r="AU567" s="55" t="n"/>
      <c r="AV567" s="55" t="n"/>
      <c r="AW567" s="55" t="n"/>
      <c r="AX567" s="55" t="n"/>
      <c r="AY567" s="55" t="n"/>
      <c r="AZ567" s="55" t="n"/>
      <c r="BA567" s="55" t="n"/>
      <c r="BB567" s="55" t="n"/>
      <c r="BC567" s="55" t="n"/>
    </row>
    <row r="568">
      <c r="A568" s="55" t="n"/>
      <c r="B568" s="483" t="n"/>
      <c r="C568" s="55" t="n"/>
      <c r="D568" s="55" t="n"/>
      <c r="E568" s="55" t="n"/>
      <c r="F568" s="55" t="n"/>
      <c r="G568" s="69" t="n"/>
      <c r="H568" s="69" t="n"/>
      <c r="I568" s="55" t="n"/>
      <c r="J568" s="55" t="n"/>
      <c r="K568" s="55" t="n"/>
      <c r="L568" s="55">
        <f>J568-K568</f>
        <v/>
      </c>
      <c r="M568" s="55" t="n"/>
      <c r="N568" s="55">
        <f>P568+Q568+R568+S568</f>
        <v/>
      </c>
      <c r="O568" s="57">
        <f>Q568+V568+Y568+AB568+AE568+AH568+AK568+AN568+AQ568+AT568+AW568+AZ568+BC568</f>
        <v/>
      </c>
      <c r="P568" s="58" t="n"/>
      <c r="Q568" s="59">
        <f>L568-S568-R568-P568</f>
        <v/>
      </c>
      <c r="R568" s="60" t="n"/>
      <c r="S568" s="61" t="n"/>
      <c r="T568" s="55" t="n"/>
      <c r="U568" s="55" t="n"/>
      <c r="V568" s="55" t="n"/>
      <c r="W568" s="55" t="n"/>
      <c r="X568" s="55" t="n"/>
      <c r="Y568" s="55" t="n"/>
      <c r="Z568" s="55" t="n"/>
      <c r="AA568" s="55" t="n"/>
      <c r="AB568" s="55" t="n"/>
      <c r="AC568" s="55" t="n"/>
      <c r="AD568" s="55" t="n"/>
      <c r="AE568" s="55" t="n"/>
      <c r="AF568" s="55" t="n"/>
      <c r="AG568" s="55" t="n"/>
      <c r="AH568" s="55" t="n"/>
      <c r="AI568" s="55" t="n"/>
      <c r="AJ568" s="55" t="n"/>
      <c r="AK568" s="55" t="n"/>
      <c r="AL568" s="55" t="n"/>
      <c r="AM568" s="55" t="n"/>
      <c r="AN568" s="55" t="n"/>
      <c r="AO568" s="55" t="n"/>
      <c r="AP568" s="55" t="n"/>
      <c r="AQ568" s="55" t="n"/>
      <c r="AR568" s="55" t="n"/>
      <c r="AS568" s="55" t="n"/>
      <c r="AT568" s="55" t="n"/>
      <c r="AU568" s="55" t="n"/>
      <c r="AV568" s="55" t="n"/>
      <c r="AW568" s="55" t="n"/>
      <c r="AX568" s="55" t="n"/>
      <c r="AY568" s="55" t="n"/>
      <c r="AZ568" s="55" t="n"/>
      <c r="BA568" s="55" t="n"/>
      <c r="BB568" s="55" t="n"/>
      <c r="BC568" s="55" t="n"/>
    </row>
    <row r="569">
      <c r="A569" s="55" t="n"/>
      <c r="B569" s="483" t="n"/>
      <c r="C569" s="55" t="n"/>
      <c r="D569" s="55" t="n"/>
      <c r="E569" s="55" t="n"/>
      <c r="F569" s="55" t="n"/>
      <c r="G569" s="69" t="n"/>
      <c r="H569" s="69" t="n"/>
      <c r="I569" s="55" t="n"/>
      <c r="J569" s="55" t="n"/>
      <c r="K569" s="55" t="n"/>
      <c r="L569" s="55">
        <f>J569-K569</f>
        <v/>
      </c>
      <c r="M569" s="55" t="n"/>
      <c r="N569" s="55">
        <f>P569+Q569+R569+S569</f>
        <v/>
      </c>
      <c r="O569" s="57">
        <f>Q569+V569+Y569+AB569+AE569+AH569+AK569+AN569+AQ569+AT569+AW569+AZ569+BC569</f>
        <v/>
      </c>
      <c r="P569" s="58" t="n"/>
      <c r="Q569" s="59">
        <f>L569-S569-R569-P569</f>
        <v/>
      </c>
      <c r="R569" s="60" t="n"/>
      <c r="S569" s="61" t="n"/>
      <c r="T569" s="55" t="n"/>
      <c r="U569" s="55" t="n"/>
      <c r="V569" s="55" t="n"/>
      <c r="W569" s="55" t="n"/>
      <c r="X569" s="55" t="n"/>
      <c r="Y569" s="55" t="n"/>
      <c r="Z569" s="55" t="n"/>
      <c r="AA569" s="55" t="n"/>
      <c r="AB569" s="55" t="n"/>
      <c r="AC569" s="55" t="n"/>
      <c r="AD569" s="55" t="n"/>
      <c r="AE569" s="55" t="n"/>
      <c r="AF569" s="55" t="n"/>
      <c r="AG569" s="55" t="n"/>
      <c r="AH569" s="55" t="n"/>
      <c r="AI569" s="55" t="n"/>
      <c r="AJ569" s="55" t="n"/>
      <c r="AK569" s="55" t="n"/>
      <c r="AL569" s="55" t="n"/>
      <c r="AM569" s="55" t="n"/>
      <c r="AN569" s="55" t="n"/>
      <c r="AO569" s="55" t="n"/>
      <c r="AP569" s="55" t="n"/>
      <c r="AQ569" s="55" t="n"/>
      <c r="AR569" s="55" t="n"/>
      <c r="AS569" s="55" t="n"/>
      <c r="AT569" s="55" t="n"/>
      <c r="AU569" s="55" t="n"/>
      <c r="AV569" s="55" t="n"/>
      <c r="AW569" s="55" t="n"/>
      <c r="AX569" s="55" t="n"/>
      <c r="AY569" s="55" t="n"/>
      <c r="AZ569" s="55" t="n"/>
      <c r="BA569" s="55" t="n"/>
      <c r="BB569" s="55" t="n"/>
      <c r="BC569" s="55" t="n"/>
    </row>
    <row r="570">
      <c r="A570" s="55" t="n"/>
      <c r="B570" s="483" t="n"/>
      <c r="C570" s="55" t="n"/>
      <c r="D570" s="55" t="n"/>
      <c r="E570" s="55" t="n"/>
      <c r="F570" s="55" t="n"/>
      <c r="G570" s="69" t="n"/>
      <c r="H570" s="69" t="n"/>
      <c r="I570" s="55" t="n"/>
      <c r="J570" s="55" t="n"/>
      <c r="K570" s="55" t="n"/>
      <c r="L570" s="55">
        <f>J570-K570</f>
        <v/>
      </c>
      <c r="M570" s="55" t="n"/>
      <c r="N570" s="55">
        <f>P570+Q570+R570+S570</f>
        <v/>
      </c>
      <c r="O570" s="57">
        <f>Q570+V570+Y570+AB570+AE570+AH570+AK570+AN570+AQ570+AT570+AW570+AZ570+BC570</f>
        <v/>
      </c>
      <c r="P570" s="58" t="n"/>
      <c r="Q570" s="59">
        <f>L570-S570-R570-P570</f>
        <v/>
      </c>
      <c r="R570" s="60" t="n"/>
      <c r="S570" s="61" t="n"/>
      <c r="T570" s="55" t="n"/>
      <c r="U570" s="55" t="n"/>
      <c r="V570" s="55" t="n"/>
      <c r="W570" s="55" t="n"/>
      <c r="X570" s="55" t="n"/>
      <c r="Y570" s="55" t="n"/>
      <c r="Z570" s="55" t="n"/>
      <c r="AA570" s="55" t="n"/>
      <c r="AB570" s="55" t="n"/>
      <c r="AC570" s="55" t="n"/>
      <c r="AD570" s="55" t="n"/>
      <c r="AE570" s="55" t="n"/>
      <c r="AF570" s="55" t="n"/>
      <c r="AG570" s="55" t="n"/>
      <c r="AH570" s="55" t="n"/>
      <c r="AI570" s="55" t="n"/>
      <c r="AJ570" s="55" t="n"/>
      <c r="AK570" s="55" t="n"/>
      <c r="AL570" s="55" t="n"/>
      <c r="AM570" s="55" t="n"/>
      <c r="AN570" s="55" t="n"/>
      <c r="AO570" s="55" t="n"/>
      <c r="AP570" s="55" t="n"/>
      <c r="AQ570" s="55" t="n"/>
      <c r="AR570" s="55" t="n"/>
      <c r="AS570" s="55" t="n"/>
      <c r="AT570" s="55" t="n"/>
      <c r="AU570" s="55" t="n"/>
      <c r="AV570" s="55" t="n"/>
      <c r="AW570" s="55" t="n"/>
      <c r="AX570" s="55" t="n"/>
      <c r="AY570" s="55" t="n"/>
      <c r="AZ570" s="55" t="n"/>
      <c r="BA570" s="55" t="n"/>
      <c r="BB570" s="55" t="n"/>
      <c r="BC570" s="55" t="n"/>
    </row>
    <row r="571">
      <c r="A571" s="55" t="n"/>
      <c r="B571" s="483" t="n"/>
      <c r="C571" s="55" t="n"/>
      <c r="D571" s="55" t="n"/>
      <c r="E571" s="55" t="n"/>
      <c r="F571" s="55" t="n"/>
      <c r="G571" s="69" t="n"/>
      <c r="H571" s="69" t="n"/>
      <c r="I571" s="55" t="n"/>
      <c r="J571" s="55" t="n"/>
      <c r="K571" s="55" t="n"/>
      <c r="L571" s="55">
        <f>J571-K571</f>
        <v/>
      </c>
      <c r="M571" s="55" t="n"/>
      <c r="N571" s="55">
        <f>P571+Q571+R571+S571</f>
        <v/>
      </c>
      <c r="O571" s="57">
        <f>Q571+V571+Y571+AB571+AE571+AH571+AK571+AN571+AQ571+AT571+AW571+AZ571+BC571</f>
        <v/>
      </c>
      <c r="P571" s="58" t="n"/>
      <c r="Q571" s="59">
        <f>L571-S571-R571-P571</f>
        <v/>
      </c>
      <c r="R571" s="60" t="n"/>
      <c r="S571" s="61" t="n"/>
      <c r="T571" s="55" t="n"/>
      <c r="U571" s="55" t="n"/>
      <c r="V571" s="55" t="n"/>
      <c r="W571" s="55" t="n"/>
      <c r="X571" s="55" t="n"/>
      <c r="Y571" s="55" t="n"/>
      <c r="Z571" s="55" t="n"/>
      <c r="AA571" s="55" t="n"/>
      <c r="AB571" s="55" t="n"/>
      <c r="AC571" s="55" t="n"/>
      <c r="AD571" s="55" t="n"/>
      <c r="AE571" s="55" t="n"/>
      <c r="AF571" s="55" t="n"/>
      <c r="AG571" s="55" t="n"/>
      <c r="AH571" s="55" t="n"/>
      <c r="AI571" s="55" t="n"/>
      <c r="AJ571" s="55" t="n"/>
      <c r="AK571" s="55" t="n"/>
      <c r="AL571" s="55" t="n"/>
      <c r="AM571" s="55" t="n"/>
      <c r="AN571" s="55" t="n"/>
      <c r="AO571" s="55" t="n"/>
      <c r="AP571" s="55" t="n"/>
      <c r="AQ571" s="55" t="n"/>
      <c r="AR571" s="55" t="n"/>
      <c r="AS571" s="55" t="n"/>
      <c r="AT571" s="55" t="n"/>
      <c r="AU571" s="55" t="n"/>
      <c r="AV571" s="55" t="n"/>
      <c r="AW571" s="55" t="n"/>
      <c r="AX571" s="55" t="n"/>
      <c r="AY571" s="55" t="n"/>
      <c r="AZ571" s="55" t="n"/>
      <c r="BA571" s="55" t="n"/>
      <c r="BB571" s="55" t="n"/>
      <c r="BC571" s="55" t="n"/>
    </row>
    <row r="572">
      <c r="A572" s="55" t="n"/>
      <c r="B572" s="483" t="n"/>
      <c r="C572" s="55" t="n"/>
      <c r="D572" s="55" t="n"/>
      <c r="E572" s="55" t="n"/>
      <c r="F572" s="55" t="n"/>
      <c r="G572" s="69" t="n"/>
      <c r="H572" s="69" t="n"/>
      <c r="I572" s="55" t="n"/>
      <c r="J572" s="55" t="n"/>
      <c r="K572" s="55" t="n"/>
      <c r="L572" s="55">
        <f>J572-K572</f>
        <v/>
      </c>
      <c r="M572" s="55" t="n"/>
      <c r="N572" s="55">
        <f>P572+Q572+R572+S572</f>
        <v/>
      </c>
      <c r="O572" s="57">
        <f>Q572+V572+Y572+AB572+AE572+AH572+AK572+AN572+AQ572+AT572+AW572+AZ572+BC572</f>
        <v/>
      </c>
      <c r="P572" s="58" t="n"/>
      <c r="Q572" s="59">
        <f>L572-S572-R572-P572</f>
        <v/>
      </c>
      <c r="R572" s="60" t="n"/>
      <c r="S572" s="61" t="n"/>
      <c r="T572" s="55" t="n"/>
      <c r="U572" s="55" t="n"/>
      <c r="V572" s="55" t="n"/>
      <c r="W572" s="55" t="n"/>
      <c r="X572" s="55" t="n"/>
      <c r="Y572" s="55" t="n"/>
      <c r="Z572" s="55" t="n"/>
      <c r="AA572" s="55" t="n"/>
      <c r="AB572" s="55" t="n"/>
      <c r="AC572" s="55" t="n"/>
      <c r="AD572" s="55" t="n"/>
      <c r="AE572" s="55" t="n"/>
      <c r="AF572" s="55" t="n"/>
      <c r="AG572" s="55" t="n"/>
      <c r="AH572" s="55" t="n"/>
      <c r="AI572" s="55" t="n"/>
      <c r="AJ572" s="55" t="n"/>
      <c r="AK572" s="55" t="n"/>
      <c r="AL572" s="55" t="n"/>
      <c r="AM572" s="55" t="n"/>
      <c r="AN572" s="55" t="n"/>
      <c r="AO572" s="55" t="n"/>
      <c r="AP572" s="55" t="n"/>
      <c r="AQ572" s="55" t="n"/>
      <c r="AR572" s="55" t="n"/>
      <c r="AS572" s="55" t="n"/>
      <c r="AT572" s="55" t="n"/>
      <c r="AU572" s="55" t="n"/>
      <c r="AV572" s="55" t="n"/>
      <c r="AW572" s="55" t="n"/>
      <c r="AX572" s="55" t="n"/>
      <c r="AY572" s="55" t="n"/>
      <c r="AZ572" s="55" t="n"/>
      <c r="BA572" s="55" t="n"/>
      <c r="BB572" s="55" t="n"/>
      <c r="BC572" s="55" t="n"/>
    </row>
    <row r="573">
      <c r="A573" s="55" t="n"/>
      <c r="B573" s="483" t="n"/>
      <c r="C573" s="55" t="n"/>
      <c r="D573" s="55" t="n"/>
      <c r="E573" s="55" t="n"/>
      <c r="F573" s="55" t="n"/>
      <c r="G573" s="69" t="n"/>
      <c r="H573" s="69" t="n"/>
      <c r="I573" s="55" t="n"/>
      <c r="J573" s="55" t="n"/>
      <c r="K573" s="55" t="n"/>
      <c r="L573" s="55">
        <f>J573-K573</f>
        <v/>
      </c>
      <c r="M573" s="55" t="n"/>
      <c r="N573" s="55">
        <f>P573+Q573+R573+S573</f>
        <v/>
      </c>
      <c r="O573" s="57">
        <f>Q573+V573+Y573+AB573+AE573+AH573+AK573+AN573+AQ573+AT573+AW573+AZ573+BC573</f>
        <v/>
      </c>
      <c r="P573" s="58" t="n"/>
      <c r="Q573" s="59">
        <f>L573-S573-R573-P573</f>
        <v/>
      </c>
      <c r="R573" s="60" t="n"/>
      <c r="S573" s="61" t="n"/>
      <c r="T573" s="55" t="n"/>
      <c r="U573" s="55" t="n"/>
      <c r="V573" s="55" t="n"/>
      <c r="W573" s="55" t="n"/>
      <c r="X573" s="55" t="n"/>
      <c r="Y573" s="55" t="n"/>
      <c r="Z573" s="55" t="n"/>
      <c r="AA573" s="55" t="n"/>
      <c r="AB573" s="55" t="n"/>
      <c r="AC573" s="55" t="n"/>
      <c r="AD573" s="55" t="n"/>
      <c r="AE573" s="55" t="n"/>
      <c r="AF573" s="55" t="n"/>
      <c r="AG573" s="55" t="n"/>
      <c r="AH573" s="55" t="n"/>
      <c r="AI573" s="55" t="n"/>
      <c r="AJ573" s="55" t="n"/>
      <c r="AK573" s="55" t="n"/>
      <c r="AL573" s="55" t="n"/>
      <c r="AM573" s="55" t="n"/>
      <c r="AN573" s="55" t="n"/>
      <c r="AO573" s="55" t="n"/>
      <c r="AP573" s="55" t="n"/>
      <c r="AQ573" s="55" t="n"/>
      <c r="AR573" s="55" t="n"/>
      <c r="AS573" s="55" t="n"/>
      <c r="AT573" s="55" t="n"/>
      <c r="AU573" s="55" t="n"/>
      <c r="AV573" s="55" t="n"/>
      <c r="AW573" s="55" t="n"/>
      <c r="AX573" s="55" t="n"/>
      <c r="AY573" s="55" t="n"/>
      <c r="AZ573" s="55" t="n"/>
      <c r="BA573" s="55" t="n"/>
      <c r="BB573" s="55" t="n"/>
      <c r="BC573" s="55" t="n"/>
    </row>
    <row r="574">
      <c r="A574" s="55" t="n"/>
      <c r="B574" s="483" t="n"/>
      <c r="C574" s="55" t="n"/>
      <c r="D574" s="55" t="n"/>
      <c r="E574" s="55" t="n"/>
      <c r="F574" s="55" t="n"/>
      <c r="G574" s="69" t="n"/>
      <c r="H574" s="69" t="n"/>
      <c r="I574" s="55" t="n"/>
      <c r="J574" s="55" t="n"/>
      <c r="K574" s="55" t="n"/>
      <c r="L574" s="55">
        <f>J574-K574</f>
        <v/>
      </c>
      <c r="M574" s="55" t="n"/>
      <c r="N574" s="55">
        <f>P574+Q574+R574+S574</f>
        <v/>
      </c>
      <c r="O574" s="57">
        <f>Q574+V574+Y574+AB574+AE574+AH574+AK574+AN574+AQ574+AT574+AW574+AZ574+BC574</f>
        <v/>
      </c>
      <c r="P574" s="58" t="n"/>
      <c r="Q574" s="59">
        <f>L574-S574-R574-P574</f>
        <v/>
      </c>
      <c r="R574" s="60" t="n"/>
      <c r="S574" s="61" t="n"/>
      <c r="T574" s="55" t="n"/>
      <c r="U574" s="55" t="n"/>
      <c r="V574" s="55" t="n"/>
      <c r="W574" s="55" t="n"/>
      <c r="X574" s="55" t="n"/>
      <c r="Y574" s="55" t="n"/>
      <c r="Z574" s="55" t="n"/>
      <c r="AA574" s="55" t="n"/>
      <c r="AB574" s="55" t="n"/>
      <c r="AC574" s="55" t="n"/>
      <c r="AD574" s="55" t="n"/>
      <c r="AE574" s="55" t="n"/>
      <c r="AF574" s="55" t="n"/>
      <c r="AG574" s="55" t="n"/>
      <c r="AH574" s="55" t="n"/>
      <c r="AI574" s="55" t="n"/>
      <c r="AJ574" s="55" t="n"/>
      <c r="AK574" s="55" t="n"/>
      <c r="AL574" s="55" t="n"/>
      <c r="AM574" s="55" t="n"/>
      <c r="AN574" s="55" t="n"/>
      <c r="AO574" s="55" t="n"/>
      <c r="AP574" s="55" t="n"/>
      <c r="AQ574" s="55" t="n"/>
      <c r="AR574" s="55" t="n"/>
      <c r="AS574" s="55" t="n"/>
      <c r="AT574" s="55" t="n"/>
      <c r="AU574" s="55" t="n"/>
      <c r="AV574" s="55" t="n"/>
      <c r="AW574" s="55" t="n"/>
      <c r="AX574" s="55" t="n"/>
      <c r="AY574" s="55" t="n"/>
      <c r="AZ574" s="55" t="n"/>
      <c r="BA574" s="55" t="n"/>
      <c r="BB574" s="55" t="n"/>
      <c r="BC574" s="55" t="n"/>
    </row>
    <row r="575">
      <c r="A575" s="55" t="n"/>
      <c r="B575" s="483" t="n"/>
      <c r="C575" s="55" t="n"/>
      <c r="D575" s="55" t="n"/>
      <c r="E575" s="55" t="n"/>
      <c r="F575" s="55" t="n"/>
      <c r="G575" s="69" t="n"/>
      <c r="H575" s="69" t="n"/>
      <c r="I575" s="55" t="n"/>
      <c r="J575" s="55" t="n"/>
      <c r="K575" s="55" t="n"/>
      <c r="L575" s="55">
        <f>J575-K575</f>
        <v/>
      </c>
      <c r="M575" s="55" t="n"/>
      <c r="N575" s="55">
        <f>P575+Q575+R575+S575</f>
        <v/>
      </c>
      <c r="O575" s="57">
        <f>Q575+V575+Y575+AB575+AE575+AH575+AK575+AN575+AQ575+AT575+AW575+AZ575+BC575</f>
        <v/>
      </c>
      <c r="P575" s="58" t="n"/>
      <c r="Q575" s="59">
        <f>L575-S575-R575-P575</f>
        <v/>
      </c>
      <c r="R575" s="60" t="n"/>
      <c r="S575" s="61" t="n"/>
      <c r="T575" s="55" t="n"/>
      <c r="U575" s="55" t="n"/>
      <c r="V575" s="55" t="n"/>
      <c r="W575" s="55" t="n"/>
      <c r="X575" s="55" t="n"/>
      <c r="Y575" s="55" t="n"/>
      <c r="Z575" s="55" t="n"/>
      <c r="AA575" s="55" t="n"/>
      <c r="AB575" s="55" t="n"/>
      <c r="AC575" s="55" t="n"/>
      <c r="AD575" s="55" t="n"/>
      <c r="AE575" s="55" t="n"/>
      <c r="AF575" s="55" t="n"/>
      <c r="AG575" s="55" t="n"/>
      <c r="AH575" s="55" t="n"/>
      <c r="AI575" s="55" t="n"/>
      <c r="AJ575" s="55" t="n"/>
      <c r="AK575" s="55" t="n"/>
      <c r="AL575" s="55" t="n"/>
      <c r="AM575" s="55" t="n"/>
      <c r="AN575" s="55" t="n"/>
      <c r="AO575" s="55" t="n"/>
      <c r="AP575" s="55" t="n"/>
      <c r="AQ575" s="55" t="n"/>
      <c r="AR575" s="55" t="n"/>
      <c r="AS575" s="55" t="n"/>
      <c r="AT575" s="55" t="n"/>
      <c r="AU575" s="55" t="n"/>
      <c r="AV575" s="55" t="n"/>
      <c r="AW575" s="55" t="n"/>
      <c r="AX575" s="55" t="n"/>
      <c r="AY575" s="55" t="n"/>
      <c r="AZ575" s="55" t="n"/>
      <c r="BA575" s="55" t="n"/>
      <c r="BB575" s="55" t="n"/>
      <c r="BC575" s="55" t="n"/>
    </row>
    <row r="576">
      <c r="A576" s="55" t="n"/>
      <c r="B576" s="483" t="n"/>
      <c r="C576" s="55" t="n"/>
      <c r="D576" s="55" t="n"/>
      <c r="E576" s="55" t="n"/>
      <c r="F576" s="55" t="n"/>
      <c r="G576" s="69" t="n"/>
      <c r="H576" s="69" t="n"/>
      <c r="I576" s="55" t="n"/>
      <c r="J576" s="55" t="n"/>
      <c r="K576" s="55" t="n"/>
      <c r="L576" s="55">
        <f>J576-K576</f>
        <v/>
      </c>
      <c r="M576" s="55" t="n"/>
      <c r="N576" s="55">
        <f>P576+Q576+R576+S576</f>
        <v/>
      </c>
      <c r="O576" s="57">
        <f>Q576+V576+Y576+AB576+AE576+AH576+AK576+AN576+AQ576+AT576+AW576+AZ576+BC576</f>
        <v/>
      </c>
      <c r="P576" s="58" t="n"/>
      <c r="Q576" s="59">
        <f>L576-S576-R576-P576</f>
        <v/>
      </c>
      <c r="R576" s="60" t="n"/>
      <c r="S576" s="61" t="n"/>
      <c r="T576" s="55" t="n"/>
      <c r="U576" s="55" t="n"/>
      <c r="V576" s="55" t="n"/>
      <c r="W576" s="55" t="n"/>
      <c r="X576" s="55" t="n"/>
      <c r="Y576" s="55" t="n"/>
      <c r="Z576" s="55" t="n"/>
      <c r="AA576" s="55" t="n"/>
      <c r="AB576" s="55" t="n"/>
      <c r="AC576" s="55" t="n"/>
      <c r="AD576" s="55" t="n"/>
      <c r="AE576" s="55" t="n"/>
      <c r="AF576" s="55" t="n"/>
      <c r="AG576" s="55" t="n"/>
      <c r="AH576" s="55" t="n"/>
      <c r="AI576" s="55" t="n"/>
      <c r="AJ576" s="55" t="n"/>
      <c r="AK576" s="55" t="n"/>
      <c r="AL576" s="55" t="n"/>
      <c r="AM576" s="55" t="n"/>
      <c r="AN576" s="55" t="n"/>
      <c r="AO576" s="55" t="n"/>
      <c r="AP576" s="55" t="n"/>
      <c r="AQ576" s="55" t="n"/>
      <c r="AR576" s="55" t="n"/>
      <c r="AS576" s="55" t="n"/>
      <c r="AT576" s="55" t="n"/>
      <c r="AU576" s="55" t="n"/>
      <c r="AV576" s="55" t="n"/>
      <c r="AW576" s="55" t="n"/>
      <c r="AX576" s="55" t="n"/>
      <c r="AY576" s="55" t="n"/>
      <c r="AZ576" s="55" t="n"/>
      <c r="BA576" s="55" t="n"/>
      <c r="BB576" s="55" t="n"/>
      <c r="BC576" s="55" t="n"/>
    </row>
    <row r="577">
      <c r="A577" s="55" t="n"/>
      <c r="B577" s="483" t="n"/>
      <c r="C577" s="55" t="n"/>
      <c r="D577" s="55" t="n"/>
      <c r="E577" s="55" t="n"/>
      <c r="F577" s="55" t="n"/>
      <c r="G577" s="69" t="n"/>
      <c r="H577" s="69" t="n"/>
      <c r="I577" s="55" t="n"/>
      <c r="J577" s="55" t="n"/>
      <c r="K577" s="55" t="n"/>
      <c r="L577" s="55">
        <f>J577-K577</f>
        <v/>
      </c>
      <c r="M577" s="55" t="n"/>
      <c r="N577" s="55">
        <f>P577+Q577+R577+S577</f>
        <v/>
      </c>
      <c r="O577" s="57">
        <f>Q577+V577+Y577+AB577+AE577+AH577+AK577+AN577+AQ577+AT577+AW577+AZ577+BC577</f>
        <v/>
      </c>
      <c r="P577" s="58" t="n"/>
      <c r="Q577" s="59">
        <f>L577-S577-R577-P577</f>
        <v/>
      </c>
      <c r="R577" s="60" t="n"/>
      <c r="S577" s="61" t="n"/>
      <c r="T577" s="55" t="n"/>
      <c r="U577" s="55" t="n"/>
      <c r="V577" s="55" t="n"/>
      <c r="W577" s="55" t="n"/>
      <c r="X577" s="55" t="n"/>
      <c r="Y577" s="55" t="n"/>
      <c r="Z577" s="55" t="n"/>
      <c r="AA577" s="55" t="n"/>
      <c r="AB577" s="55" t="n"/>
      <c r="AC577" s="55" t="n"/>
      <c r="AD577" s="55" t="n"/>
      <c r="AE577" s="55" t="n"/>
      <c r="AF577" s="55" t="n"/>
      <c r="AG577" s="55" t="n"/>
      <c r="AH577" s="55" t="n"/>
      <c r="AI577" s="55" t="n"/>
      <c r="AJ577" s="55" t="n"/>
      <c r="AK577" s="55" t="n"/>
      <c r="AL577" s="55" t="n"/>
      <c r="AM577" s="55" t="n"/>
      <c r="AN577" s="55" t="n"/>
      <c r="AO577" s="55" t="n"/>
      <c r="AP577" s="55" t="n"/>
      <c r="AQ577" s="55" t="n"/>
      <c r="AR577" s="55" t="n"/>
      <c r="AS577" s="55" t="n"/>
      <c r="AT577" s="55" t="n"/>
      <c r="AU577" s="55" t="n"/>
      <c r="AV577" s="55" t="n"/>
      <c r="AW577" s="55" t="n"/>
      <c r="AX577" s="55" t="n"/>
      <c r="AY577" s="55" t="n"/>
      <c r="AZ577" s="55" t="n"/>
      <c r="BA577" s="55" t="n"/>
      <c r="BB577" s="55" t="n"/>
      <c r="BC577" s="55" t="n"/>
    </row>
    <row r="578">
      <c r="A578" s="55" t="n"/>
      <c r="B578" s="483" t="n"/>
      <c r="C578" s="55" t="n"/>
      <c r="D578" s="55" t="n"/>
      <c r="E578" s="55" t="n"/>
      <c r="F578" s="55" t="n"/>
      <c r="G578" s="69" t="n"/>
      <c r="H578" s="69" t="n"/>
      <c r="I578" s="55" t="n"/>
      <c r="J578" s="55" t="n"/>
      <c r="K578" s="55" t="n"/>
      <c r="L578" s="55">
        <f>J578-K578</f>
        <v/>
      </c>
      <c r="M578" s="55" t="n"/>
      <c r="N578" s="55">
        <f>P578+Q578+R578+S578</f>
        <v/>
      </c>
      <c r="O578" s="57">
        <f>Q578+V578+Y578+AB578+AE578+AH578+AK578+AN578+AQ578+AT578+AW578+AZ578+BC578</f>
        <v/>
      </c>
      <c r="P578" s="58" t="n"/>
      <c r="Q578" s="59">
        <f>L578-S578-R578-P578</f>
        <v/>
      </c>
      <c r="R578" s="60" t="n"/>
      <c r="S578" s="61" t="n"/>
      <c r="T578" s="55" t="n"/>
      <c r="U578" s="55" t="n"/>
      <c r="V578" s="55" t="n"/>
      <c r="W578" s="55" t="n"/>
      <c r="X578" s="55" t="n"/>
      <c r="Y578" s="55" t="n"/>
      <c r="Z578" s="55" t="n"/>
      <c r="AA578" s="55" t="n"/>
      <c r="AB578" s="55" t="n"/>
      <c r="AC578" s="55" t="n"/>
      <c r="AD578" s="55" t="n"/>
      <c r="AE578" s="55" t="n"/>
      <c r="AF578" s="55" t="n"/>
      <c r="AG578" s="55" t="n"/>
      <c r="AH578" s="55" t="n"/>
      <c r="AI578" s="55" t="n"/>
      <c r="AJ578" s="55" t="n"/>
      <c r="AK578" s="55" t="n"/>
      <c r="AL578" s="55" t="n"/>
      <c r="AM578" s="55" t="n"/>
      <c r="AN578" s="55" t="n"/>
      <c r="AO578" s="55" t="n"/>
      <c r="AP578" s="55" t="n"/>
      <c r="AQ578" s="55" t="n"/>
      <c r="AR578" s="55" t="n"/>
      <c r="AS578" s="55" t="n"/>
      <c r="AT578" s="55" t="n"/>
      <c r="AU578" s="55" t="n"/>
      <c r="AV578" s="55" t="n"/>
      <c r="AW578" s="55" t="n"/>
      <c r="AX578" s="55" t="n"/>
      <c r="AY578" s="55" t="n"/>
      <c r="AZ578" s="55" t="n"/>
      <c r="BA578" s="55" t="n"/>
      <c r="BB578" s="55" t="n"/>
      <c r="BC578" s="55" t="n"/>
    </row>
    <row r="579">
      <c r="A579" s="55" t="n"/>
      <c r="B579" s="483" t="n"/>
      <c r="C579" s="55" t="n"/>
      <c r="D579" s="55" t="n"/>
      <c r="E579" s="55" t="n"/>
      <c r="F579" s="55" t="n"/>
      <c r="G579" s="69" t="n"/>
      <c r="H579" s="69" t="n"/>
      <c r="I579" s="55" t="n"/>
      <c r="J579" s="55" t="n"/>
      <c r="K579" s="55" t="n"/>
      <c r="L579" s="55">
        <f>J579-K579</f>
        <v/>
      </c>
      <c r="M579" s="55" t="n"/>
      <c r="N579" s="55">
        <f>P579+Q579+R579+S579</f>
        <v/>
      </c>
      <c r="O579" s="57">
        <f>Q579+V579+Y579+AB579+AE579+AH579+AK579+AN579+AQ579+AT579+AW579+AZ579+BC579</f>
        <v/>
      </c>
      <c r="P579" s="58" t="n"/>
      <c r="Q579" s="59">
        <f>L579-S579-R579-P579</f>
        <v/>
      </c>
      <c r="R579" s="60" t="n"/>
      <c r="S579" s="61" t="n"/>
      <c r="T579" s="55" t="n"/>
      <c r="U579" s="55" t="n"/>
      <c r="V579" s="55" t="n"/>
      <c r="W579" s="55" t="n"/>
      <c r="X579" s="55" t="n"/>
      <c r="Y579" s="55" t="n"/>
      <c r="Z579" s="55" t="n"/>
      <c r="AA579" s="55" t="n"/>
      <c r="AB579" s="55" t="n"/>
      <c r="AC579" s="55" t="n"/>
      <c r="AD579" s="55" t="n"/>
      <c r="AE579" s="55" t="n"/>
      <c r="AF579" s="55" t="n"/>
      <c r="AG579" s="55" t="n"/>
      <c r="AH579" s="55" t="n"/>
      <c r="AI579" s="55" t="n"/>
      <c r="AJ579" s="55" t="n"/>
      <c r="AK579" s="55" t="n"/>
      <c r="AL579" s="55" t="n"/>
      <c r="AM579" s="55" t="n"/>
      <c r="AN579" s="55" t="n"/>
      <c r="AO579" s="55" t="n"/>
      <c r="AP579" s="55" t="n"/>
      <c r="AQ579" s="55" t="n"/>
      <c r="AR579" s="55" t="n"/>
      <c r="AS579" s="55" t="n"/>
      <c r="AT579" s="55" t="n"/>
      <c r="AU579" s="55" t="n"/>
      <c r="AV579" s="55" t="n"/>
      <c r="AW579" s="55" t="n"/>
      <c r="AX579" s="55" t="n"/>
      <c r="AY579" s="55" t="n"/>
      <c r="AZ579" s="55" t="n"/>
      <c r="BA579" s="55" t="n"/>
      <c r="BB579" s="55" t="n"/>
      <c r="BC579" s="55" t="n"/>
    </row>
    <row r="580">
      <c r="A580" s="55" t="n"/>
      <c r="B580" s="483" t="n"/>
      <c r="C580" s="55" t="n"/>
      <c r="D580" s="55" t="n"/>
      <c r="E580" s="55" t="n"/>
      <c r="F580" s="55" t="n"/>
      <c r="G580" s="69" t="n"/>
      <c r="H580" s="69" t="n"/>
      <c r="I580" s="55" t="n"/>
      <c r="J580" s="55" t="n"/>
      <c r="K580" s="55" t="n"/>
      <c r="L580" s="55">
        <f>J580-K580</f>
        <v/>
      </c>
      <c r="M580" s="55" t="n"/>
      <c r="N580" s="55">
        <f>P580+Q580+R580+S580</f>
        <v/>
      </c>
      <c r="O580" s="57">
        <f>Q580+V580+Y580+AB580+AE580+AH580+AK580+AN580+AQ580+AT580+AW580+AZ580+BC580</f>
        <v/>
      </c>
      <c r="P580" s="58" t="n"/>
      <c r="Q580" s="59">
        <f>L580-S580-R580-P580</f>
        <v/>
      </c>
      <c r="R580" s="60" t="n"/>
      <c r="S580" s="61" t="n"/>
      <c r="T580" s="55" t="n"/>
      <c r="U580" s="55" t="n"/>
      <c r="V580" s="55" t="n"/>
      <c r="W580" s="55" t="n"/>
      <c r="X580" s="55" t="n"/>
      <c r="Y580" s="55" t="n"/>
      <c r="Z580" s="55" t="n"/>
      <c r="AA580" s="55" t="n"/>
      <c r="AB580" s="55" t="n"/>
      <c r="AC580" s="55" t="n"/>
      <c r="AD580" s="55" t="n"/>
      <c r="AE580" s="55" t="n"/>
      <c r="AF580" s="55" t="n"/>
      <c r="AG580" s="55" t="n"/>
      <c r="AH580" s="55" t="n"/>
      <c r="AI580" s="55" t="n"/>
      <c r="AJ580" s="55" t="n"/>
      <c r="AK580" s="55" t="n"/>
      <c r="AL580" s="55" t="n"/>
      <c r="AM580" s="55" t="n"/>
      <c r="AN580" s="55" t="n"/>
      <c r="AO580" s="55" t="n"/>
      <c r="AP580" s="55" t="n"/>
      <c r="AQ580" s="55" t="n"/>
      <c r="AR580" s="55" t="n"/>
      <c r="AS580" s="55" t="n"/>
      <c r="AT580" s="55" t="n"/>
      <c r="AU580" s="55" t="n"/>
      <c r="AV580" s="55" t="n"/>
      <c r="AW580" s="55" t="n"/>
      <c r="AX580" s="55" t="n"/>
      <c r="AY580" s="55" t="n"/>
      <c r="AZ580" s="55" t="n"/>
      <c r="BA580" s="55" t="n"/>
      <c r="BB580" s="55" t="n"/>
      <c r="BC580" s="55" t="n"/>
    </row>
    <row r="581">
      <c r="A581" s="55" t="n"/>
      <c r="B581" s="483" t="n"/>
      <c r="C581" s="55" t="n"/>
      <c r="D581" s="55" t="n"/>
      <c r="E581" s="55" t="n"/>
      <c r="F581" s="55" t="n"/>
      <c r="G581" s="69" t="n"/>
      <c r="H581" s="69" t="n"/>
      <c r="I581" s="55" t="n"/>
      <c r="J581" s="55" t="n"/>
      <c r="K581" s="55" t="n"/>
      <c r="L581" s="55">
        <f>J581-K581</f>
        <v/>
      </c>
      <c r="M581" s="55" t="n"/>
      <c r="N581" s="55">
        <f>P581+Q581+R581+S581</f>
        <v/>
      </c>
      <c r="O581" s="57">
        <f>Q581+V581+Y581+AB581+AE581+AH581+AK581+AN581+AQ581+AT581+AW581+AZ581+BC581</f>
        <v/>
      </c>
      <c r="P581" s="58" t="n"/>
      <c r="Q581" s="59">
        <f>L581-S581-R581-P581</f>
        <v/>
      </c>
      <c r="R581" s="60" t="n"/>
      <c r="S581" s="61" t="n"/>
      <c r="T581" s="55" t="n"/>
      <c r="U581" s="55" t="n"/>
      <c r="V581" s="55" t="n"/>
      <c r="W581" s="55" t="n"/>
      <c r="X581" s="55" t="n"/>
      <c r="Y581" s="55" t="n"/>
      <c r="Z581" s="55" t="n"/>
      <c r="AA581" s="55" t="n"/>
      <c r="AB581" s="55" t="n"/>
      <c r="AC581" s="55" t="n"/>
      <c r="AD581" s="55" t="n"/>
      <c r="AE581" s="55" t="n"/>
      <c r="AF581" s="55" t="n"/>
      <c r="AG581" s="55" t="n"/>
      <c r="AH581" s="55" t="n"/>
      <c r="AI581" s="55" t="n"/>
      <c r="AJ581" s="55" t="n"/>
      <c r="AK581" s="55" t="n"/>
      <c r="AL581" s="55" t="n"/>
      <c r="AM581" s="55" t="n"/>
      <c r="AN581" s="55" t="n"/>
      <c r="AO581" s="55" t="n"/>
      <c r="AP581" s="55" t="n"/>
      <c r="AQ581" s="55" t="n"/>
      <c r="AR581" s="55" t="n"/>
      <c r="AS581" s="55" t="n"/>
      <c r="AT581" s="55" t="n"/>
      <c r="AU581" s="55" t="n"/>
      <c r="AV581" s="55" t="n"/>
      <c r="AW581" s="55" t="n"/>
      <c r="AX581" s="55" t="n"/>
      <c r="AY581" s="55" t="n"/>
      <c r="AZ581" s="55" t="n"/>
      <c r="BA581" s="55" t="n"/>
      <c r="BB581" s="55" t="n"/>
      <c r="BC581" s="55" t="n"/>
    </row>
    <row r="582">
      <c r="A582" s="55" t="n"/>
      <c r="B582" s="483" t="n"/>
      <c r="C582" s="55" t="n"/>
      <c r="D582" s="55" t="n"/>
      <c r="E582" s="55" t="n"/>
      <c r="F582" s="55" t="n"/>
      <c r="G582" s="69" t="n"/>
      <c r="H582" s="69" t="n"/>
      <c r="I582" s="55" t="n"/>
      <c r="J582" s="55" t="n"/>
      <c r="K582" s="55" t="n"/>
      <c r="L582" s="55">
        <f>J582-K582</f>
        <v/>
      </c>
      <c r="M582" s="55" t="n"/>
      <c r="N582" s="55">
        <f>P582+Q582+R582+S582</f>
        <v/>
      </c>
      <c r="O582" s="57">
        <f>Q582+V582+Y582+AB582+AE582+AH582+AK582+AN582+AQ582+AT582+AW582+AZ582+BC582</f>
        <v/>
      </c>
      <c r="P582" s="58" t="n"/>
      <c r="Q582" s="59">
        <f>L582-S582-R582-P582</f>
        <v/>
      </c>
      <c r="R582" s="60" t="n"/>
      <c r="S582" s="61" t="n"/>
      <c r="T582" s="55" t="n"/>
      <c r="U582" s="55" t="n"/>
      <c r="V582" s="55" t="n"/>
      <c r="W582" s="55" t="n"/>
      <c r="X582" s="55" t="n"/>
      <c r="Y582" s="55" t="n"/>
      <c r="Z582" s="55" t="n"/>
      <c r="AA582" s="55" t="n"/>
      <c r="AB582" s="55" t="n"/>
      <c r="AC582" s="55" t="n"/>
      <c r="AD582" s="55" t="n"/>
      <c r="AE582" s="55" t="n"/>
      <c r="AF582" s="55" t="n"/>
      <c r="AG582" s="55" t="n"/>
      <c r="AH582" s="55" t="n"/>
      <c r="AI582" s="55" t="n"/>
      <c r="AJ582" s="55" t="n"/>
      <c r="AK582" s="55" t="n"/>
      <c r="AL582" s="55" t="n"/>
      <c r="AM582" s="55" t="n"/>
      <c r="AN582" s="55" t="n"/>
      <c r="AO582" s="55" t="n"/>
      <c r="AP582" s="55" t="n"/>
      <c r="AQ582" s="55" t="n"/>
      <c r="AR582" s="55" t="n"/>
      <c r="AS582" s="55" t="n"/>
      <c r="AT582" s="55" t="n"/>
      <c r="AU582" s="55" t="n"/>
      <c r="AV582" s="55" t="n"/>
      <c r="AW582" s="55" t="n"/>
      <c r="AX582" s="55" t="n"/>
      <c r="AY582" s="55" t="n"/>
      <c r="AZ582" s="55" t="n"/>
      <c r="BA582" s="55" t="n"/>
      <c r="BB582" s="55" t="n"/>
      <c r="BC582" s="55" t="n"/>
    </row>
    <row r="583">
      <c r="A583" s="55" t="n"/>
      <c r="B583" s="483" t="n"/>
      <c r="C583" s="55" t="n"/>
      <c r="D583" s="55" t="n"/>
      <c r="E583" s="55" t="n"/>
      <c r="F583" s="55" t="n"/>
      <c r="G583" s="69" t="n"/>
      <c r="H583" s="69" t="n"/>
      <c r="I583" s="55" t="n"/>
      <c r="J583" s="55" t="n"/>
      <c r="K583" s="55" t="n"/>
      <c r="L583" s="55">
        <f>J583-K583</f>
        <v/>
      </c>
      <c r="M583" s="55" t="n"/>
      <c r="N583" s="55">
        <f>P583+Q583+R583+S583</f>
        <v/>
      </c>
      <c r="O583" s="57">
        <f>Q583+V583+Y583+AB583+AE583+AH583+AK583+AN583+AQ583+AT583+AW583+AZ583+BC583</f>
        <v/>
      </c>
      <c r="P583" s="58" t="n"/>
      <c r="Q583" s="59">
        <f>L583-S583-R583-P583</f>
        <v/>
      </c>
      <c r="R583" s="60" t="n"/>
      <c r="S583" s="61" t="n"/>
      <c r="T583" s="55" t="n"/>
      <c r="U583" s="55" t="n"/>
      <c r="V583" s="55" t="n"/>
      <c r="W583" s="55" t="n"/>
      <c r="X583" s="55" t="n"/>
      <c r="Y583" s="55" t="n"/>
      <c r="Z583" s="55" t="n"/>
      <c r="AA583" s="55" t="n"/>
      <c r="AB583" s="55" t="n"/>
      <c r="AC583" s="55" t="n"/>
      <c r="AD583" s="55" t="n"/>
      <c r="AE583" s="55" t="n"/>
      <c r="AF583" s="55" t="n"/>
      <c r="AG583" s="55" t="n"/>
      <c r="AH583" s="55" t="n"/>
      <c r="AI583" s="55" t="n"/>
      <c r="AJ583" s="55" t="n"/>
      <c r="AK583" s="55" t="n"/>
      <c r="AL583" s="55" t="n"/>
      <c r="AM583" s="55" t="n"/>
      <c r="AN583" s="55" t="n"/>
      <c r="AO583" s="55" t="n"/>
      <c r="AP583" s="55" t="n"/>
      <c r="AQ583" s="55" t="n"/>
      <c r="AR583" s="55" t="n"/>
      <c r="AS583" s="55" t="n"/>
      <c r="AT583" s="55" t="n"/>
      <c r="AU583" s="55" t="n"/>
      <c r="AV583" s="55" t="n"/>
      <c r="AW583" s="55" t="n"/>
      <c r="AX583" s="55" t="n"/>
      <c r="AY583" s="55" t="n"/>
      <c r="AZ583" s="55" t="n"/>
      <c r="BA583" s="55" t="n"/>
      <c r="BB583" s="55" t="n"/>
      <c r="BC583" s="55" t="n"/>
    </row>
    <row r="584">
      <c r="A584" s="55" t="n"/>
      <c r="B584" s="483" t="n"/>
      <c r="C584" s="55" t="n"/>
      <c r="D584" s="55" t="n"/>
      <c r="E584" s="55" t="n"/>
      <c r="F584" s="55" t="n"/>
      <c r="G584" s="69" t="n"/>
      <c r="H584" s="69" t="n"/>
      <c r="I584" s="55" t="n"/>
      <c r="J584" s="55" t="n"/>
      <c r="K584" s="55" t="n"/>
      <c r="L584" s="55">
        <f>J584-K584</f>
        <v/>
      </c>
      <c r="M584" s="55" t="n"/>
      <c r="N584" s="55">
        <f>P584+Q584+R584+S584</f>
        <v/>
      </c>
      <c r="O584" s="57">
        <f>Q584+V584+Y584+AB584+AE584+AH584+AK584+AN584+AQ584+AT584+AW584+AZ584+BC584</f>
        <v/>
      </c>
      <c r="P584" s="58" t="n"/>
      <c r="Q584" s="59">
        <f>L584-S584-R584-P584</f>
        <v/>
      </c>
      <c r="R584" s="60" t="n"/>
      <c r="S584" s="61" t="n"/>
      <c r="T584" s="55" t="n"/>
      <c r="U584" s="55" t="n"/>
      <c r="V584" s="55" t="n"/>
      <c r="W584" s="55" t="n"/>
      <c r="X584" s="55" t="n"/>
      <c r="Y584" s="55" t="n"/>
      <c r="Z584" s="55" t="n"/>
      <c r="AA584" s="55" t="n"/>
      <c r="AB584" s="55" t="n"/>
      <c r="AC584" s="55" t="n"/>
      <c r="AD584" s="55" t="n"/>
      <c r="AE584" s="55" t="n"/>
      <c r="AF584" s="55" t="n"/>
      <c r="AG584" s="55" t="n"/>
      <c r="AH584" s="55" t="n"/>
      <c r="AI584" s="55" t="n"/>
      <c r="AJ584" s="55" t="n"/>
      <c r="AK584" s="55" t="n"/>
      <c r="AL584" s="55" t="n"/>
      <c r="AM584" s="55" t="n"/>
      <c r="AN584" s="55" t="n"/>
      <c r="AO584" s="55" t="n"/>
      <c r="AP584" s="55" t="n"/>
      <c r="AQ584" s="55" t="n"/>
      <c r="AR584" s="55" t="n"/>
      <c r="AS584" s="55" t="n"/>
      <c r="AT584" s="55" t="n"/>
      <c r="AU584" s="55" t="n"/>
      <c r="AV584" s="55" t="n"/>
      <c r="AW584" s="55" t="n"/>
      <c r="AX584" s="55" t="n"/>
      <c r="AY584" s="55" t="n"/>
      <c r="AZ584" s="55" t="n"/>
      <c r="BA584" s="55" t="n"/>
      <c r="BB584" s="55" t="n"/>
      <c r="BC584" s="55" t="n"/>
    </row>
    <row r="585">
      <c r="A585" s="55" t="n"/>
      <c r="B585" s="483" t="n"/>
      <c r="C585" s="55" t="n"/>
      <c r="D585" s="55" t="n"/>
      <c r="E585" s="55" t="n"/>
      <c r="F585" s="55" t="n"/>
      <c r="G585" s="69" t="n"/>
      <c r="H585" s="69" t="n"/>
      <c r="I585" s="55" t="n"/>
      <c r="J585" s="55" t="n"/>
      <c r="K585" s="55" t="n"/>
      <c r="L585" s="55">
        <f>J585-K585</f>
        <v/>
      </c>
      <c r="M585" s="55" t="n"/>
      <c r="N585" s="55">
        <f>P585+Q585+R585+S585</f>
        <v/>
      </c>
      <c r="O585" s="57">
        <f>Q585+V585+Y585+AB585+AE585+AH585+AK585+AN585+AQ585+AT585+AW585+AZ585+BC585</f>
        <v/>
      </c>
      <c r="P585" s="58" t="n"/>
      <c r="Q585" s="59">
        <f>L585-S585-R585-P585</f>
        <v/>
      </c>
      <c r="R585" s="60" t="n"/>
      <c r="S585" s="61" t="n"/>
      <c r="T585" s="55" t="n"/>
      <c r="U585" s="55" t="n"/>
      <c r="V585" s="55" t="n"/>
      <c r="W585" s="55" t="n"/>
      <c r="X585" s="55" t="n"/>
      <c r="Y585" s="55" t="n"/>
      <c r="Z585" s="55" t="n"/>
      <c r="AA585" s="55" t="n"/>
      <c r="AB585" s="55" t="n"/>
      <c r="AC585" s="55" t="n"/>
      <c r="AD585" s="55" t="n"/>
      <c r="AE585" s="55" t="n"/>
      <c r="AF585" s="55" t="n"/>
      <c r="AG585" s="55" t="n"/>
      <c r="AH585" s="55" t="n"/>
      <c r="AI585" s="55" t="n"/>
      <c r="AJ585" s="55" t="n"/>
      <c r="AK585" s="55" t="n"/>
      <c r="AL585" s="55" t="n"/>
      <c r="AM585" s="55" t="n"/>
      <c r="AN585" s="55" t="n"/>
      <c r="AO585" s="55" t="n"/>
      <c r="AP585" s="55" t="n"/>
      <c r="AQ585" s="55" t="n"/>
      <c r="AR585" s="55" t="n"/>
      <c r="AS585" s="55" t="n"/>
      <c r="AT585" s="55" t="n"/>
      <c r="AU585" s="55" t="n"/>
      <c r="AV585" s="55" t="n"/>
      <c r="AW585" s="55" t="n"/>
      <c r="AX585" s="55" t="n"/>
      <c r="AY585" s="55" t="n"/>
      <c r="AZ585" s="55" t="n"/>
      <c r="BA585" s="55" t="n"/>
      <c r="BB585" s="55" t="n"/>
      <c r="BC585" s="55" t="n"/>
    </row>
    <row r="586">
      <c r="A586" s="55" t="n"/>
      <c r="B586" s="483" t="n"/>
      <c r="C586" s="55" t="n"/>
      <c r="D586" s="55" t="n"/>
      <c r="E586" s="55" t="n"/>
      <c r="F586" s="55" t="n"/>
      <c r="G586" s="69" t="n"/>
      <c r="H586" s="69" t="n"/>
      <c r="I586" s="55" t="n"/>
      <c r="J586" s="55" t="n"/>
      <c r="K586" s="55" t="n"/>
      <c r="L586" s="55">
        <f>J586-K586</f>
        <v/>
      </c>
      <c r="M586" s="55" t="n"/>
      <c r="N586" s="55">
        <f>P586+Q586+R586+S586</f>
        <v/>
      </c>
      <c r="O586" s="57">
        <f>Q586+V586+Y586+AB586+AE586+AH586+AK586+AN586+AQ586+AT586+AW586+AZ586+BC586</f>
        <v/>
      </c>
      <c r="P586" s="58" t="n"/>
      <c r="Q586" s="59">
        <f>L586-S586-R586-P586</f>
        <v/>
      </c>
      <c r="R586" s="60" t="n"/>
      <c r="S586" s="61" t="n"/>
      <c r="T586" s="55" t="n"/>
      <c r="U586" s="55" t="n"/>
      <c r="V586" s="55" t="n"/>
      <c r="W586" s="55" t="n"/>
      <c r="X586" s="55" t="n"/>
      <c r="Y586" s="55" t="n"/>
      <c r="Z586" s="55" t="n"/>
      <c r="AA586" s="55" t="n"/>
      <c r="AB586" s="55" t="n"/>
      <c r="AC586" s="55" t="n"/>
      <c r="AD586" s="55" t="n"/>
      <c r="AE586" s="55" t="n"/>
      <c r="AF586" s="55" t="n"/>
      <c r="AG586" s="55" t="n"/>
      <c r="AH586" s="55" t="n"/>
      <c r="AI586" s="55" t="n"/>
      <c r="AJ586" s="55" t="n"/>
      <c r="AK586" s="55" t="n"/>
      <c r="AL586" s="55" t="n"/>
      <c r="AM586" s="55" t="n"/>
      <c r="AN586" s="55" t="n"/>
      <c r="AO586" s="55" t="n"/>
      <c r="AP586" s="55" t="n"/>
      <c r="AQ586" s="55" t="n"/>
      <c r="AR586" s="55" t="n"/>
      <c r="AS586" s="55" t="n"/>
      <c r="AT586" s="55" t="n"/>
      <c r="AU586" s="55" t="n"/>
      <c r="AV586" s="55" t="n"/>
      <c r="AW586" s="55" t="n"/>
      <c r="AX586" s="55" t="n"/>
      <c r="AY586" s="55" t="n"/>
      <c r="AZ586" s="55" t="n"/>
      <c r="BA586" s="55" t="n"/>
      <c r="BB586" s="55" t="n"/>
      <c r="BC586" s="55" t="n"/>
    </row>
    <row r="587">
      <c r="A587" s="55" t="n"/>
      <c r="B587" s="483" t="n"/>
      <c r="C587" s="55" t="n"/>
      <c r="D587" s="55" t="n"/>
      <c r="E587" s="55" t="n"/>
      <c r="F587" s="55" t="n"/>
      <c r="G587" s="69" t="n"/>
      <c r="H587" s="69" t="n"/>
      <c r="I587" s="55" t="n"/>
      <c r="J587" s="55" t="n"/>
      <c r="K587" s="55" t="n"/>
      <c r="L587" s="55">
        <f>J587-K587</f>
        <v/>
      </c>
      <c r="M587" s="55" t="n"/>
      <c r="N587" s="55">
        <f>P587+Q587+R587+S587</f>
        <v/>
      </c>
      <c r="O587" s="57">
        <f>Q587+V587+Y587+AB587+AE587+AH587+AK587+AN587+AQ587+AT587+AW587+AZ587+BC587</f>
        <v/>
      </c>
      <c r="P587" s="58" t="n"/>
      <c r="Q587" s="59">
        <f>L587-S587-R587-P587</f>
        <v/>
      </c>
      <c r="R587" s="60" t="n"/>
      <c r="S587" s="61" t="n"/>
      <c r="T587" s="55" t="n"/>
      <c r="U587" s="55" t="n"/>
      <c r="V587" s="55" t="n"/>
      <c r="W587" s="55" t="n"/>
      <c r="X587" s="55" t="n"/>
      <c r="Y587" s="55" t="n"/>
      <c r="Z587" s="55" t="n"/>
      <c r="AA587" s="55" t="n"/>
      <c r="AB587" s="55" t="n"/>
      <c r="AC587" s="55" t="n"/>
      <c r="AD587" s="55" t="n"/>
      <c r="AE587" s="55" t="n"/>
      <c r="AF587" s="55" t="n"/>
      <c r="AG587" s="55" t="n"/>
      <c r="AH587" s="55" t="n"/>
      <c r="AI587" s="55" t="n"/>
      <c r="AJ587" s="55" t="n"/>
      <c r="AK587" s="55" t="n"/>
      <c r="AL587" s="55" t="n"/>
      <c r="AM587" s="55" t="n"/>
      <c r="AN587" s="55" t="n"/>
      <c r="AO587" s="55" t="n"/>
      <c r="AP587" s="55" t="n"/>
      <c r="AQ587" s="55" t="n"/>
      <c r="AR587" s="55" t="n"/>
      <c r="AS587" s="55" t="n"/>
      <c r="AT587" s="55" t="n"/>
      <c r="AU587" s="55" t="n"/>
      <c r="AV587" s="55" t="n"/>
      <c r="AW587" s="55" t="n"/>
      <c r="AX587" s="55" t="n"/>
      <c r="AY587" s="55" t="n"/>
      <c r="AZ587" s="55" t="n"/>
      <c r="BA587" s="55" t="n"/>
      <c r="BB587" s="55" t="n"/>
      <c r="BC587" s="55" t="n"/>
    </row>
    <row r="588">
      <c r="A588" s="55" t="n"/>
      <c r="B588" s="483" t="n"/>
      <c r="C588" s="55" t="n"/>
      <c r="D588" s="55" t="n"/>
      <c r="E588" s="55" t="n"/>
      <c r="F588" s="55" t="n"/>
      <c r="G588" s="69" t="n"/>
      <c r="H588" s="69" t="n"/>
      <c r="I588" s="55" t="n"/>
      <c r="J588" s="55" t="n"/>
      <c r="K588" s="55" t="n"/>
      <c r="L588" s="55">
        <f>J588-K588</f>
        <v/>
      </c>
      <c r="M588" s="55" t="n"/>
      <c r="N588" s="55">
        <f>P588+Q588+R588+S588</f>
        <v/>
      </c>
      <c r="O588" s="57">
        <f>Q588+V588+Y588+AB588+AE588+AH588+AK588+AN588+AQ588+AT588+AW588+AZ588+BC588</f>
        <v/>
      </c>
      <c r="P588" s="58" t="n"/>
      <c r="Q588" s="59">
        <f>L588-S588-R588-P588</f>
        <v/>
      </c>
      <c r="R588" s="60" t="n"/>
      <c r="S588" s="61" t="n"/>
      <c r="T588" s="55" t="n"/>
      <c r="U588" s="55" t="n"/>
      <c r="V588" s="55" t="n"/>
      <c r="W588" s="55" t="n"/>
      <c r="X588" s="55" t="n"/>
      <c r="Y588" s="55" t="n"/>
      <c r="Z588" s="55" t="n"/>
      <c r="AA588" s="55" t="n"/>
      <c r="AB588" s="55" t="n"/>
      <c r="AC588" s="55" t="n"/>
      <c r="AD588" s="55" t="n"/>
      <c r="AE588" s="55" t="n"/>
      <c r="AF588" s="55" t="n"/>
      <c r="AG588" s="55" t="n"/>
      <c r="AH588" s="55" t="n"/>
      <c r="AI588" s="55" t="n"/>
      <c r="AJ588" s="55" t="n"/>
      <c r="AK588" s="55" t="n"/>
      <c r="AL588" s="55" t="n"/>
      <c r="AM588" s="55" t="n"/>
      <c r="AN588" s="55" t="n"/>
      <c r="AO588" s="55" t="n"/>
      <c r="AP588" s="55" t="n"/>
      <c r="AQ588" s="55" t="n"/>
      <c r="AR588" s="55" t="n"/>
      <c r="AS588" s="55" t="n"/>
      <c r="AT588" s="55" t="n"/>
      <c r="AU588" s="55" t="n"/>
      <c r="AV588" s="55" t="n"/>
      <c r="AW588" s="55" t="n"/>
      <c r="AX588" s="55" t="n"/>
      <c r="AY588" s="55" t="n"/>
      <c r="AZ588" s="55" t="n"/>
      <c r="BA588" s="55" t="n"/>
      <c r="BB588" s="55" t="n"/>
      <c r="BC588" s="55" t="n"/>
    </row>
    <row r="589">
      <c r="A589" s="55" t="n"/>
      <c r="B589" s="483" t="n"/>
      <c r="C589" s="55" t="n"/>
      <c r="D589" s="55" t="n"/>
      <c r="E589" s="55" t="n"/>
      <c r="F589" s="55" t="n"/>
      <c r="G589" s="69" t="n"/>
      <c r="H589" s="69" t="n"/>
      <c r="I589" s="55" t="n"/>
      <c r="J589" s="55" t="n"/>
      <c r="K589" s="55" t="n"/>
      <c r="L589" s="55">
        <f>J589-K589</f>
        <v/>
      </c>
      <c r="M589" s="55" t="n"/>
      <c r="N589" s="55">
        <f>P589+Q589+R589+S589</f>
        <v/>
      </c>
      <c r="O589" s="57">
        <f>Q589+V589+Y589+AB589+AE589+AH589+AK589+AN589+AQ589+AT589+AW589+AZ589+BC589</f>
        <v/>
      </c>
      <c r="P589" s="58" t="n"/>
      <c r="Q589" s="59">
        <f>L589-S589-R589-P589</f>
        <v/>
      </c>
      <c r="R589" s="60" t="n"/>
      <c r="S589" s="61" t="n"/>
      <c r="T589" s="55" t="n"/>
      <c r="U589" s="55" t="n"/>
      <c r="V589" s="55" t="n"/>
      <c r="W589" s="55" t="n"/>
      <c r="X589" s="55" t="n"/>
      <c r="Y589" s="55" t="n"/>
      <c r="Z589" s="55" t="n"/>
      <c r="AA589" s="55" t="n"/>
      <c r="AB589" s="55" t="n"/>
      <c r="AC589" s="55" t="n"/>
      <c r="AD589" s="55" t="n"/>
      <c r="AE589" s="55" t="n"/>
      <c r="AF589" s="55" t="n"/>
      <c r="AG589" s="55" t="n"/>
      <c r="AH589" s="55" t="n"/>
      <c r="AI589" s="55" t="n"/>
      <c r="AJ589" s="55" t="n"/>
      <c r="AK589" s="55" t="n"/>
      <c r="AL589" s="55" t="n"/>
      <c r="AM589" s="55" t="n"/>
      <c r="AN589" s="55" t="n"/>
      <c r="AO589" s="55" t="n"/>
      <c r="AP589" s="55" t="n"/>
      <c r="AQ589" s="55" t="n"/>
      <c r="AR589" s="55" t="n"/>
      <c r="AS589" s="55" t="n"/>
      <c r="AT589" s="55" t="n"/>
      <c r="AU589" s="55" t="n"/>
      <c r="AV589" s="55" t="n"/>
      <c r="AW589" s="55" t="n"/>
      <c r="AX589" s="55" t="n"/>
      <c r="AY589" s="55" t="n"/>
      <c r="AZ589" s="55" t="n"/>
      <c r="BA589" s="55" t="n"/>
      <c r="BB589" s="55" t="n"/>
      <c r="BC589" s="55" t="n"/>
    </row>
    <row r="590">
      <c r="A590" s="55" t="n"/>
      <c r="B590" s="483" t="n"/>
      <c r="C590" s="55" t="n"/>
      <c r="D590" s="55" t="n"/>
      <c r="E590" s="55" t="n"/>
      <c r="F590" s="55" t="n"/>
      <c r="G590" s="69" t="n"/>
      <c r="H590" s="69" t="n"/>
      <c r="I590" s="55" t="n"/>
      <c r="J590" s="55" t="n"/>
      <c r="K590" s="55" t="n"/>
      <c r="L590" s="55">
        <f>J590-K590</f>
        <v/>
      </c>
      <c r="M590" s="55" t="n"/>
      <c r="N590" s="55">
        <f>P590+Q590+R590+S590</f>
        <v/>
      </c>
      <c r="O590" s="57">
        <f>Q590+V590+Y590+AB590+AE590+AH590+AK590+AN590+AQ590+AT590+AW590+AZ590+BC590</f>
        <v/>
      </c>
      <c r="P590" s="58" t="n"/>
      <c r="Q590" s="59">
        <f>L590-S590-R590-P590</f>
        <v/>
      </c>
      <c r="R590" s="60" t="n"/>
      <c r="S590" s="61" t="n"/>
      <c r="T590" s="55" t="n"/>
      <c r="U590" s="55" t="n"/>
      <c r="V590" s="55" t="n"/>
      <c r="W590" s="55" t="n"/>
      <c r="X590" s="55" t="n"/>
      <c r="Y590" s="55" t="n"/>
      <c r="Z590" s="55" t="n"/>
      <c r="AA590" s="55" t="n"/>
      <c r="AB590" s="55" t="n"/>
      <c r="AC590" s="55" t="n"/>
      <c r="AD590" s="55" t="n"/>
      <c r="AE590" s="55" t="n"/>
      <c r="AF590" s="55" t="n"/>
      <c r="AG590" s="55" t="n"/>
      <c r="AH590" s="55" t="n"/>
      <c r="AI590" s="55" t="n"/>
      <c r="AJ590" s="55" t="n"/>
      <c r="AK590" s="55" t="n"/>
      <c r="AL590" s="55" t="n"/>
      <c r="AM590" s="55" t="n"/>
      <c r="AN590" s="55" t="n"/>
      <c r="AO590" s="55" t="n"/>
      <c r="AP590" s="55" t="n"/>
      <c r="AQ590" s="55" t="n"/>
      <c r="AR590" s="55" t="n"/>
      <c r="AS590" s="55" t="n"/>
      <c r="AT590" s="55" t="n"/>
      <c r="AU590" s="55" t="n"/>
      <c r="AV590" s="55" t="n"/>
      <c r="AW590" s="55" t="n"/>
      <c r="AX590" s="55" t="n"/>
      <c r="AY590" s="55" t="n"/>
      <c r="AZ590" s="55" t="n"/>
      <c r="BA590" s="55" t="n"/>
      <c r="BB590" s="55" t="n"/>
      <c r="BC590" s="55" t="n"/>
    </row>
    <row r="591">
      <c r="A591" s="55" t="n"/>
      <c r="B591" s="483" t="n"/>
      <c r="C591" s="55" t="n"/>
      <c r="D591" s="55" t="n"/>
      <c r="E591" s="55" t="n"/>
      <c r="F591" s="55" t="n"/>
      <c r="G591" s="69" t="n"/>
      <c r="H591" s="69" t="n"/>
      <c r="I591" s="55" t="n"/>
      <c r="J591" s="55" t="n"/>
      <c r="K591" s="55" t="n"/>
      <c r="L591" s="55">
        <f>J591-K591</f>
        <v/>
      </c>
      <c r="M591" s="55" t="n"/>
      <c r="N591" s="55">
        <f>P591+Q591+R591+S591</f>
        <v/>
      </c>
      <c r="O591" s="57">
        <f>Q591+V591+Y591+AB591+AE591+AH591+AK591+AN591+AQ591+AT591+AW591+AZ591+BC591</f>
        <v/>
      </c>
      <c r="P591" s="58" t="n"/>
      <c r="Q591" s="59">
        <f>L591-S591-R591-P591</f>
        <v/>
      </c>
      <c r="R591" s="60" t="n"/>
      <c r="S591" s="61" t="n"/>
      <c r="T591" s="55" t="n"/>
      <c r="U591" s="55" t="n"/>
      <c r="V591" s="55" t="n"/>
      <c r="W591" s="55" t="n"/>
      <c r="X591" s="55" t="n"/>
      <c r="Y591" s="55" t="n"/>
      <c r="Z591" s="55" t="n"/>
      <c r="AA591" s="55" t="n"/>
      <c r="AB591" s="55" t="n"/>
      <c r="AC591" s="55" t="n"/>
      <c r="AD591" s="55" t="n"/>
      <c r="AE591" s="55" t="n"/>
      <c r="AF591" s="55" t="n"/>
      <c r="AG591" s="55" t="n"/>
      <c r="AH591" s="55" t="n"/>
      <c r="AI591" s="55" t="n"/>
      <c r="AJ591" s="55" t="n"/>
      <c r="AK591" s="55" t="n"/>
      <c r="AL591" s="55" t="n"/>
      <c r="AM591" s="55" t="n"/>
      <c r="AN591" s="55" t="n"/>
      <c r="AO591" s="55" t="n"/>
      <c r="AP591" s="55" t="n"/>
      <c r="AQ591" s="55" t="n"/>
      <c r="AR591" s="55" t="n"/>
      <c r="AS591" s="55" t="n"/>
      <c r="AT591" s="55" t="n"/>
      <c r="AU591" s="55" t="n"/>
      <c r="AV591" s="55" t="n"/>
      <c r="AW591" s="55" t="n"/>
      <c r="AX591" s="55" t="n"/>
      <c r="AY591" s="55" t="n"/>
      <c r="AZ591" s="55" t="n"/>
      <c r="BA591" s="55" t="n"/>
      <c r="BB591" s="55" t="n"/>
      <c r="BC591" s="55" t="n"/>
    </row>
    <row r="592">
      <c r="A592" s="55" t="n"/>
      <c r="B592" s="483" t="n"/>
      <c r="C592" s="55" t="n"/>
      <c r="D592" s="55" t="n"/>
      <c r="E592" s="55" t="n"/>
      <c r="F592" s="55" t="n"/>
      <c r="G592" s="69" t="n"/>
      <c r="H592" s="69" t="n"/>
      <c r="I592" s="55" t="n"/>
      <c r="J592" s="55" t="n"/>
      <c r="K592" s="55" t="n"/>
      <c r="L592" s="55">
        <f>J592-K592</f>
        <v/>
      </c>
      <c r="M592" s="55" t="n"/>
      <c r="N592" s="55">
        <f>P592+Q592+R592+S592</f>
        <v/>
      </c>
      <c r="O592" s="57">
        <f>Q592+V592+Y592+AB592+AE592+AH592+AK592+AN592+AQ592+AT592+AW592+AZ592+BC592</f>
        <v/>
      </c>
      <c r="P592" s="58" t="n"/>
      <c r="Q592" s="59">
        <f>L592-S592-R592-P592</f>
        <v/>
      </c>
      <c r="R592" s="60" t="n"/>
      <c r="S592" s="61" t="n"/>
      <c r="T592" s="55" t="n"/>
      <c r="U592" s="55" t="n"/>
      <c r="V592" s="55" t="n"/>
      <c r="W592" s="55" t="n"/>
      <c r="X592" s="55" t="n"/>
      <c r="Y592" s="55" t="n"/>
      <c r="Z592" s="55" t="n"/>
      <c r="AA592" s="55" t="n"/>
      <c r="AB592" s="55" t="n"/>
      <c r="AC592" s="55" t="n"/>
      <c r="AD592" s="55" t="n"/>
      <c r="AE592" s="55" t="n"/>
      <c r="AF592" s="55" t="n"/>
      <c r="AG592" s="55" t="n"/>
      <c r="AH592" s="55" t="n"/>
      <c r="AI592" s="55" t="n"/>
      <c r="AJ592" s="55" t="n"/>
      <c r="AK592" s="55" t="n"/>
      <c r="AL592" s="55" t="n"/>
      <c r="AM592" s="55" t="n"/>
      <c r="AN592" s="55" t="n"/>
      <c r="AO592" s="55" t="n"/>
      <c r="AP592" s="55" t="n"/>
      <c r="AQ592" s="55" t="n"/>
      <c r="AR592" s="55" t="n"/>
      <c r="AS592" s="55" t="n"/>
      <c r="AT592" s="55" t="n"/>
      <c r="AU592" s="55" t="n"/>
      <c r="AV592" s="55" t="n"/>
      <c r="AW592" s="55" t="n"/>
      <c r="AX592" s="55" t="n"/>
      <c r="AY592" s="55" t="n"/>
      <c r="AZ592" s="55" t="n"/>
      <c r="BA592" s="55" t="n"/>
      <c r="BB592" s="55" t="n"/>
      <c r="BC592" s="55" t="n"/>
    </row>
    <row r="593">
      <c r="A593" s="55" t="n"/>
      <c r="B593" s="483" t="n"/>
      <c r="C593" s="55" t="n"/>
      <c r="D593" s="55" t="n"/>
      <c r="E593" s="55" t="n"/>
      <c r="F593" s="55" t="n"/>
      <c r="G593" s="69" t="n"/>
      <c r="H593" s="69" t="n"/>
      <c r="I593" s="55" t="n"/>
      <c r="J593" s="55" t="n"/>
      <c r="K593" s="55" t="n"/>
      <c r="L593" s="55">
        <f>J593-K593</f>
        <v/>
      </c>
      <c r="M593" s="55" t="n"/>
      <c r="N593" s="55">
        <f>P593+Q593+R593+S593</f>
        <v/>
      </c>
      <c r="O593" s="57">
        <f>Q593+V593+Y593+AB593+AE593+AH593+AK593+AN593+AQ593+AT593+AW593+AZ593+BC593</f>
        <v/>
      </c>
      <c r="P593" s="58" t="n"/>
      <c r="Q593" s="59">
        <f>L593-S593-R593-P593</f>
        <v/>
      </c>
      <c r="R593" s="60" t="n"/>
      <c r="S593" s="61" t="n"/>
      <c r="T593" s="55" t="n"/>
      <c r="U593" s="55" t="n"/>
      <c r="V593" s="55" t="n"/>
      <c r="W593" s="55" t="n"/>
      <c r="X593" s="55" t="n"/>
      <c r="Y593" s="55" t="n"/>
      <c r="Z593" s="55" t="n"/>
      <c r="AA593" s="55" t="n"/>
      <c r="AB593" s="55" t="n"/>
      <c r="AC593" s="55" t="n"/>
      <c r="AD593" s="55" t="n"/>
      <c r="AE593" s="55" t="n"/>
      <c r="AF593" s="55" t="n"/>
      <c r="AG593" s="55" t="n"/>
      <c r="AH593" s="55" t="n"/>
      <c r="AI593" s="55" t="n"/>
      <c r="AJ593" s="55" t="n"/>
      <c r="AK593" s="55" t="n"/>
      <c r="AL593" s="55" t="n"/>
      <c r="AM593" s="55" t="n"/>
      <c r="AN593" s="55" t="n"/>
      <c r="AO593" s="55" t="n"/>
      <c r="AP593" s="55" t="n"/>
      <c r="AQ593" s="55" t="n"/>
      <c r="AR593" s="55" t="n"/>
      <c r="AS593" s="55" t="n"/>
      <c r="AT593" s="55" t="n"/>
      <c r="AU593" s="55" t="n"/>
      <c r="AV593" s="55" t="n"/>
      <c r="AW593" s="55" t="n"/>
      <c r="AX593" s="55" t="n"/>
      <c r="AY593" s="55" t="n"/>
      <c r="AZ593" s="55" t="n"/>
      <c r="BA593" s="55" t="n"/>
      <c r="BB593" s="55" t="n"/>
      <c r="BC593" s="55" t="n"/>
    </row>
    <row r="594">
      <c r="A594" s="55" t="n"/>
      <c r="B594" s="483" t="n"/>
      <c r="C594" s="55" t="n"/>
      <c r="D594" s="55" t="n"/>
      <c r="E594" s="55" t="n"/>
      <c r="F594" s="55" t="n"/>
      <c r="G594" s="69" t="n"/>
      <c r="H594" s="69" t="n"/>
      <c r="I594" s="55" t="n"/>
      <c r="J594" s="55" t="n"/>
      <c r="K594" s="55" t="n"/>
      <c r="L594" s="55">
        <f>J594-K594</f>
        <v/>
      </c>
      <c r="M594" s="55" t="n"/>
      <c r="N594" s="55">
        <f>P594+Q594+R594+S594</f>
        <v/>
      </c>
      <c r="O594" s="57">
        <f>Q594+V594+Y594+AB594+AE594+AH594+AK594+AN594+AQ594+AT594+AW594+AZ594+BC594</f>
        <v/>
      </c>
      <c r="P594" s="58" t="n"/>
      <c r="Q594" s="59">
        <f>L594-S594-R594-P594</f>
        <v/>
      </c>
      <c r="R594" s="60" t="n"/>
      <c r="S594" s="61" t="n"/>
      <c r="T594" s="55" t="n"/>
      <c r="U594" s="55" t="n"/>
      <c r="V594" s="55" t="n"/>
      <c r="W594" s="55" t="n"/>
      <c r="X594" s="55" t="n"/>
      <c r="Y594" s="55" t="n"/>
      <c r="Z594" s="55" t="n"/>
      <c r="AA594" s="55" t="n"/>
      <c r="AB594" s="55" t="n"/>
      <c r="AC594" s="55" t="n"/>
      <c r="AD594" s="55" t="n"/>
      <c r="AE594" s="55" t="n"/>
      <c r="AF594" s="55" t="n"/>
      <c r="AG594" s="55" t="n"/>
      <c r="AH594" s="55" t="n"/>
      <c r="AI594" s="55" t="n"/>
      <c r="AJ594" s="55" t="n"/>
      <c r="AK594" s="55" t="n"/>
      <c r="AL594" s="55" t="n"/>
      <c r="AM594" s="55" t="n"/>
      <c r="AN594" s="55" t="n"/>
      <c r="AO594" s="55" t="n"/>
      <c r="AP594" s="55" t="n"/>
      <c r="AQ594" s="55" t="n"/>
      <c r="AR594" s="55" t="n"/>
      <c r="AS594" s="55" t="n"/>
      <c r="AT594" s="55" t="n"/>
      <c r="AU594" s="55" t="n"/>
      <c r="AV594" s="55" t="n"/>
      <c r="AW594" s="55" t="n"/>
      <c r="AX594" s="55" t="n"/>
      <c r="AY594" s="55" t="n"/>
      <c r="AZ594" s="55" t="n"/>
      <c r="BA594" s="55" t="n"/>
      <c r="BB594" s="55" t="n"/>
      <c r="BC594" s="55" t="n"/>
    </row>
    <row r="595">
      <c r="A595" s="55" t="n"/>
      <c r="B595" s="483" t="n"/>
      <c r="C595" s="55" t="n"/>
      <c r="D595" s="55" t="n"/>
      <c r="E595" s="55" t="n"/>
      <c r="F595" s="55" t="n"/>
      <c r="G595" s="69" t="n"/>
      <c r="H595" s="69" t="n"/>
      <c r="I595" s="55" t="n"/>
      <c r="J595" s="55" t="n"/>
      <c r="K595" s="55" t="n"/>
      <c r="L595" s="55">
        <f>J595-K595</f>
        <v/>
      </c>
      <c r="M595" s="55" t="n"/>
      <c r="N595" s="55">
        <f>P595+Q595+R595+S595</f>
        <v/>
      </c>
      <c r="O595" s="57">
        <f>Q595+V595+Y595+AB595+AE595+AH595+AK595+AN595+AQ595+AT595+AW595+AZ595+BC595</f>
        <v/>
      </c>
      <c r="P595" s="58" t="n"/>
      <c r="Q595" s="59">
        <f>L595-S595-R595-P595</f>
        <v/>
      </c>
      <c r="R595" s="60" t="n"/>
      <c r="S595" s="61" t="n"/>
      <c r="T595" s="55" t="n"/>
      <c r="U595" s="55" t="n"/>
      <c r="V595" s="55" t="n"/>
      <c r="W595" s="55" t="n"/>
      <c r="X595" s="55" t="n"/>
      <c r="Y595" s="55" t="n"/>
      <c r="Z595" s="55" t="n"/>
      <c r="AA595" s="55" t="n"/>
      <c r="AB595" s="55" t="n"/>
      <c r="AC595" s="55" t="n"/>
      <c r="AD595" s="55" t="n"/>
      <c r="AE595" s="55" t="n"/>
      <c r="AF595" s="55" t="n"/>
      <c r="AG595" s="55" t="n"/>
      <c r="AH595" s="55" t="n"/>
      <c r="AI595" s="55" t="n"/>
      <c r="AJ595" s="55" t="n"/>
      <c r="AK595" s="55" t="n"/>
      <c r="AL595" s="55" t="n"/>
      <c r="AM595" s="55" t="n"/>
      <c r="AN595" s="55" t="n"/>
      <c r="AO595" s="55" t="n"/>
      <c r="AP595" s="55" t="n"/>
      <c r="AQ595" s="55" t="n"/>
      <c r="AR595" s="55" t="n"/>
      <c r="AS595" s="55" t="n"/>
      <c r="AT595" s="55" t="n"/>
      <c r="AU595" s="55" t="n"/>
      <c r="AV595" s="55" t="n"/>
      <c r="AW595" s="55" t="n"/>
      <c r="AX595" s="55" t="n"/>
      <c r="AY595" s="55" t="n"/>
      <c r="AZ595" s="55" t="n"/>
      <c r="BA595" s="55" t="n"/>
      <c r="BB595" s="55" t="n"/>
      <c r="BC595" s="55" t="n"/>
    </row>
    <row r="596">
      <c r="A596" s="55" t="n"/>
      <c r="B596" s="483" t="n"/>
      <c r="C596" s="55" t="n"/>
      <c r="D596" s="55" t="n"/>
      <c r="E596" s="55" t="n"/>
      <c r="F596" s="55" t="n"/>
      <c r="G596" s="69" t="n"/>
      <c r="H596" s="69" t="n"/>
      <c r="I596" s="55" t="n"/>
      <c r="J596" s="55" t="n"/>
      <c r="K596" s="55" t="n"/>
      <c r="L596" s="55">
        <f>J596-K596</f>
        <v/>
      </c>
      <c r="M596" s="55" t="n"/>
      <c r="N596" s="55">
        <f>P596+Q596+R596+S596</f>
        <v/>
      </c>
      <c r="O596" s="57">
        <f>Q596+V596+Y596+AB596+AE596+AH596+AK596+AN596+AQ596+AT596+AW596+AZ596+BC596</f>
        <v/>
      </c>
      <c r="P596" s="58" t="n"/>
      <c r="Q596" s="59">
        <f>L596-S596-R596-P596</f>
        <v/>
      </c>
      <c r="R596" s="60" t="n"/>
      <c r="S596" s="61" t="n"/>
      <c r="T596" s="55" t="n"/>
      <c r="U596" s="55" t="n"/>
      <c r="V596" s="55" t="n"/>
      <c r="W596" s="55" t="n"/>
      <c r="X596" s="55" t="n"/>
      <c r="Y596" s="55" t="n"/>
      <c r="Z596" s="55" t="n"/>
      <c r="AA596" s="55" t="n"/>
      <c r="AB596" s="55" t="n"/>
      <c r="AC596" s="55" t="n"/>
      <c r="AD596" s="55" t="n"/>
      <c r="AE596" s="55" t="n"/>
      <c r="AF596" s="55" t="n"/>
      <c r="AG596" s="55" t="n"/>
      <c r="AH596" s="55" t="n"/>
      <c r="AI596" s="55" t="n"/>
      <c r="AJ596" s="55" t="n"/>
      <c r="AK596" s="55" t="n"/>
      <c r="AL596" s="55" t="n"/>
      <c r="AM596" s="55" t="n"/>
      <c r="AN596" s="55" t="n"/>
      <c r="AO596" s="55" t="n"/>
      <c r="AP596" s="55" t="n"/>
      <c r="AQ596" s="55" t="n"/>
      <c r="AR596" s="55" t="n"/>
      <c r="AS596" s="55" t="n"/>
      <c r="AT596" s="55" t="n"/>
      <c r="AU596" s="55" t="n"/>
      <c r="AV596" s="55" t="n"/>
      <c r="AW596" s="55" t="n"/>
      <c r="AX596" s="55" t="n"/>
      <c r="AY596" s="55" t="n"/>
      <c r="AZ596" s="55" t="n"/>
      <c r="BA596" s="55" t="n"/>
      <c r="BB596" s="55" t="n"/>
      <c r="BC596" s="55" t="n"/>
    </row>
    <row r="597">
      <c r="A597" s="55" t="n"/>
      <c r="B597" s="483" t="n"/>
      <c r="C597" s="55" t="n"/>
      <c r="D597" s="55" t="n"/>
      <c r="E597" s="55" t="n"/>
      <c r="F597" s="55" t="n"/>
      <c r="G597" s="69" t="n"/>
      <c r="H597" s="69" t="n"/>
      <c r="I597" s="55" t="n"/>
      <c r="J597" s="55" t="n"/>
      <c r="K597" s="55" t="n"/>
      <c r="L597" s="55">
        <f>J597-K597</f>
        <v/>
      </c>
      <c r="M597" s="55" t="n"/>
      <c r="N597" s="55">
        <f>P597+Q597+R597+S597</f>
        <v/>
      </c>
      <c r="O597" s="57">
        <f>Q597+V597+Y597+AB597+AE597+AH597+AK597+AN597+AQ597+AT597+AW597+AZ597+BC597</f>
        <v/>
      </c>
      <c r="P597" s="58" t="n"/>
      <c r="Q597" s="59">
        <f>L597-S597-R597-P597</f>
        <v/>
      </c>
      <c r="R597" s="60" t="n"/>
      <c r="S597" s="61" t="n"/>
      <c r="T597" s="55" t="n"/>
      <c r="U597" s="55" t="n"/>
      <c r="V597" s="55" t="n"/>
      <c r="W597" s="55" t="n"/>
      <c r="X597" s="55" t="n"/>
      <c r="Y597" s="55" t="n"/>
      <c r="Z597" s="55" t="n"/>
      <c r="AA597" s="55" t="n"/>
      <c r="AB597" s="55" t="n"/>
      <c r="AC597" s="55" t="n"/>
      <c r="AD597" s="55" t="n"/>
      <c r="AE597" s="55" t="n"/>
      <c r="AF597" s="55" t="n"/>
      <c r="AG597" s="55" t="n"/>
      <c r="AH597" s="55" t="n"/>
      <c r="AI597" s="55" t="n"/>
      <c r="AJ597" s="55" t="n"/>
      <c r="AK597" s="55" t="n"/>
      <c r="AL597" s="55" t="n"/>
      <c r="AM597" s="55" t="n"/>
      <c r="AN597" s="55" t="n"/>
      <c r="AO597" s="55" t="n"/>
      <c r="AP597" s="55" t="n"/>
      <c r="AQ597" s="55" t="n"/>
      <c r="AR597" s="55" t="n"/>
      <c r="AS597" s="55" t="n"/>
      <c r="AT597" s="55" t="n"/>
      <c r="AU597" s="55" t="n"/>
      <c r="AV597" s="55" t="n"/>
      <c r="AW597" s="55" t="n"/>
      <c r="AX597" s="55" t="n"/>
      <c r="AY597" s="55" t="n"/>
      <c r="AZ597" s="55" t="n"/>
      <c r="BA597" s="55" t="n"/>
      <c r="BB597" s="55" t="n"/>
      <c r="BC597" s="55" t="n"/>
    </row>
    <row r="598">
      <c r="A598" s="55" t="n"/>
      <c r="B598" s="483" t="n"/>
      <c r="C598" s="55" t="n"/>
      <c r="D598" s="55" t="n"/>
      <c r="E598" s="55" t="n"/>
      <c r="F598" s="55" t="n"/>
      <c r="G598" s="69" t="n"/>
      <c r="H598" s="69" t="n"/>
      <c r="I598" s="55" t="n"/>
      <c r="J598" s="55" t="n"/>
      <c r="K598" s="55" t="n"/>
      <c r="L598" s="55">
        <f>J598-K598</f>
        <v/>
      </c>
      <c r="M598" s="55" t="n"/>
      <c r="N598" s="55">
        <f>P598+Q598+R598+S598</f>
        <v/>
      </c>
      <c r="O598" s="57">
        <f>Q598+V598+Y598+AB598+AE598+AH598+AK598+AN598+AQ598+AT598+AW598+AZ598+BC598</f>
        <v/>
      </c>
      <c r="P598" s="58" t="n"/>
      <c r="Q598" s="59">
        <f>L598-S598-R598-P598</f>
        <v/>
      </c>
      <c r="R598" s="60" t="n"/>
      <c r="S598" s="61" t="n"/>
      <c r="T598" s="55" t="n"/>
      <c r="U598" s="55" t="n"/>
      <c r="V598" s="55" t="n"/>
      <c r="W598" s="55" t="n"/>
      <c r="X598" s="55" t="n"/>
      <c r="Y598" s="55" t="n"/>
      <c r="Z598" s="55" t="n"/>
      <c r="AA598" s="55" t="n"/>
      <c r="AB598" s="55" t="n"/>
      <c r="AC598" s="55" t="n"/>
      <c r="AD598" s="55" t="n"/>
      <c r="AE598" s="55" t="n"/>
      <c r="AF598" s="55" t="n"/>
      <c r="AG598" s="55" t="n"/>
      <c r="AH598" s="55" t="n"/>
      <c r="AI598" s="55" t="n"/>
      <c r="AJ598" s="55" t="n"/>
      <c r="AK598" s="55" t="n"/>
      <c r="AL598" s="55" t="n"/>
      <c r="AM598" s="55" t="n"/>
      <c r="AN598" s="55" t="n"/>
      <c r="AO598" s="55" t="n"/>
      <c r="AP598" s="55" t="n"/>
      <c r="AQ598" s="55" t="n"/>
      <c r="AR598" s="55" t="n"/>
      <c r="AS598" s="55" t="n"/>
      <c r="AT598" s="55" t="n"/>
      <c r="AU598" s="55" t="n"/>
      <c r="AV598" s="55" t="n"/>
      <c r="AW598" s="55" t="n"/>
      <c r="AX598" s="55" t="n"/>
      <c r="AY598" s="55" t="n"/>
      <c r="AZ598" s="55" t="n"/>
      <c r="BA598" s="55" t="n"/>
      <c r="BB598" s="55" t="n"/>
      <c r="BC598" s="55" t="n"/>
    </row>
    <row r="599">
      <c r="A599" s="55" t="n"/>
      <c r="B599" s="483" t="n"/>
      <c r="C599" s="55" t="n"/>
      <c r="D599" s="55" t="n"/>
      <c r="E599" s="55" t="n"/>
      <c r="F599" s="55" t="n"/>
      <c r="G599" s="69" t="n"/>
      <c r="H599" s="69" t="n"/>
      <c r="I599" s="55" t="n"/>
      <c r="J599" s="55" t="n"/>
      <c r="K599" s="55" t="n"/>
      <c r="L599" s="55">
        <f>J599-K599</f>
        <v/>
      </c>
      <c r="M599" s="55" t="n"/>
      <c r="N599" s="55">
        <f>P599+Q599+R599+S599</f>
        <v/>
      </c>
      <c r="O599" s="57">
        <f>Q599+V599+Y599+AB599+AE599+AH599+AK599+AN599+AQ599+AT599+AW599+AZ599+BC599</f>
        <v/>
      </c>
      <c r="P599" s="58" t="n"/>
      <c r="Q599" s="59">
        <f>L599-S599-R599-P599</f>
        <v/>
      </c>
      <c r="R599" s="60" t="n"/>
      <c r="S599" s="61" t="n"/>
      <c r="T599" s="55" t="n"/>
      <c r="U599" s="55" t="n"/>
      <c r="V599" s="55" t="n"/>
      <c r="W599" s="55" t="n"/>
      <c r="X599" s="55" t="n"/>
      <c r="Y599" s="55" t="n"/>
      <c r="Z599" s="55" t="n"/>
      <c r="AA599" s="55" t="n"/>
      <c r="AB599" s="55" t="n"/>
      <c r="AC599" s="55" t="n"/>
      <c r="AD599" s="55" t="n"/>
      <c r="AE599" s="55" t="n"/>
      <c r="AF599" s="55" t="n"/>
      <c r="AG599" s="55" t="n"/>
      <c r="AH599" s="55" t="n"/>
      <c r="AI599" s="55" t="n"/>
      <c r="AJ599" s="55" t="n"/>
      <c r="AK599" s="55" t="n"/>
      <c r="AL599" s="55" t="n"/>
      <c r="AM599" s="55" t="n"/>
      <c r="AN599" s="55" t="n"/>
      <c r="AO599" s="55" t="n"/>
      <c r="AP599" s="55" t="n"/>
      <c r="AQ599" s="55" t="n"/>
      <c r="AR599" s="55" t="n"/>
      <c r="AS599" s="55" t="n"/>
      <c r="AT599" s="55" t="n"/>
      <c r="AU599" s="55" t="n"/>
      <c r="AV599" s="55" t="n"/>
      <c r="AW599" s="55" t="n"/>
      <c r="AX599" s="55" t="n"/>
      <c r="AY599" s="55" t="n"/>
      <c r="AZ599" s="55" t="n"/>
      <c r="BA599" s="55" t="n"/>
      <c r="BB599" s="55" t="n"/>
      <c r="BC599" s="55" t="n"/>
    </row>
    <row r="600">
      <c r="A600" s="55" t="n"/>
      <c r="B600" s="483" t="n"/>
      <c r="C600" s="55" t="n"/>
      <c r="D600" s="55" t="n"/>
      <c r="E600" s="55" t="n"/>
      <c r="F600" s="55" t="n"/>
      <c r="G600" s="69" t="n"/>
      <c r="H600" s="69" t="n"/>
      <c r="I600" s="55" t="n"/>
      <c r="J600" s="55" t="n"/>
      <c r="K600" s="55" t="n"/>
      <c r="L600" s="55">
        <f>J600-K600</f>
        <v/>
      </c>
      <c r="M600" s="55" t="n"/>
      <c r="N600" s="55">
        <f>P600+Q600+R600+S600</f>
        <v/>
      </c>
      <c r="O600" s="57">
        <f>Q600+V600+Y600+AB600+AE600+AH600+AK600+AN600+AQ600+AT600+AW600+AZ600+BC600</f>
        <v/>
      </c>
      <c r="P600" s="58" t="n"/>
      <c r="Q600" s="59">
        <f>L600-S600-R600-P600</f>
        <v/>
      </c>
      <c r="R600" s="60" t="n"/>
      <c r="S600" s="61" t="n"/>
      <c r="T600" s="55" t="n"/>
      <c r="U600" s="55" t="n"/>
      <c r="V600" s="55" t="n"/>
      <c r="W600" s="55" t="n"/>
      <c r="X600" s="55" t="n"/>
      <c r="Y600" s="55" t="n"/>
      <c r="Z600" s="55" t="n"/>
      <c r="AA600" s="55" t="n"/>
      <c r="AB600" s="55" t="n"/>
      <c r="AC600" s="55" t="n"/>
      <c r="AD600" s="55" t="n"/>
      <c r="AE600" s="55" t="n"/>
      <c r="AF600" s="55" t="n"/>
      <c r="AG600" s="55" t="n"/>
      <c r="AH600" s="55" t="n"/>
      <c r="AI600" s="55" t="n"/>
      <c r="AJ600" s="55" t="n"/>
      <c r="AK600" s="55" t="n"/>
      <c r="AL600" s="55" t="n"/>
      <c r="AM600" s="55" t="n"/>
      <c r="AN600" s="55" t="n"/>
      <c r="AO600" s="55" t="n"/>
      <c r="AP600" s="55" t="n"/>
      <c r="AQ600" s="55" t="n"/>
      <c r="AR600" s="55" t="n"/>
      <c r="AS600" s="55" t="n"/>
      <c r="AT600" s="55" t="n"/>
      <c r="AU600" s="55" t="n"/>
      <c r="AV600" s="55" t="n"/>
      <c r="AW600" s="55" t="n"/>
      <c r="AX600" s="55" t="n"/>
      <c r="AY600" s="55" t="n"/>
      <c r="AZ600" s="55" t="n"/>
      <c r="BA600" s="55" t="n"/>
      <c r="BB600" s="55" t="n"/>
      <c r="BC600" s="55" t="n"/>
    </row>
    <row r="601">
      <c r="A601" s="55" t="n"/>
      <c r="B601" s="483" t="n"/>
      <c r="C601" s="55" t="n"/>
      <c r="D601" s="55" t="n"/>
      <c r="E601" s="55" t="n"/>
      <c r="F601" s="55" t="n"/>
      <c r="G601" s="69" t="n"/>
      <c r="H601" s="69" t="n"/>
      <c r="I601" s="55" t="n"/>
      <c r="J601" s="55" t="n"/>
      <c r="K601" s="55" t="n"/>
      <c r="L601" s="55">
        <f>J601-K601</f>
        <v/>
      </c>
      <c r="M601" s="55" t="n"/>
      <c r="N601" s="55">
        <f>P601+Q601+R601+S601</f>
        <v/>
      </c>
      <c r="O601" s="57">
        <f>Q601+V601+Y601+AB601+AE601+AH601+AK601+AN601+AQ601+AT601+AW601+AZ601+BC601</f>
        <v/>
      </c>
      <c r="P601" s="58" t="n"/>
      <c r="Q601" s="59">
        <f>L601-S601-R601-P601</f>
        <v/>
      </c>
      <c r="R601" s="60" t="n"/>
      <c r="S601" s="61" t="n"/>
      <c r="T601" s="55" t="n"/>
      <c r="U601" s="55" t="n"/>
      <c r="V601" s="55" t="n"/>
      <c r="W601" s="55" t="n"/>
      <c r="X601" s="55" t="n"/>
      <c r="Y601" s="55" t="n"/>
      <c r="Z601" s="55" t="n"/>
      <c r="AA601" s="55" t="n"/>
      <c r="AB601" s="55" t="n"/>
      <c r="AC601" s="55" t="n"/>
      <c r="AD601" s="55" t="n"/>
      <c r="AE601" s="55" t="n"/>
      <c r="AF601" s="55" t="n"/>
      <c r="AG601" s="55" t="n"/>
      <c r="AH601" s="55" t="n"/>
      <c r="AI601" s="55" t="n"/>
      <c r="AJ601" s="55" t="n"/>
      <c r="AK601" s="55" t="n"/>
      <c r="AL601" s="55" t="n"/>
      <c r="AM601" s="55" t="n"/>
      <c r="AN601" s="55" t="n"/>
      <c r="AO601" s="55" t="n"/>
      <c r="AP601" s="55" t="n"/>
      <c r="AQ601" s="55" t="n"/>
      <c r="AR601" s="55" t="n"/>
      <c r="AS601" s="55" t="n"/>
      <c r="AT601" s="55" t="n"/>
      <c r="AU601" s="55" t="n"/>
      <c r="AV601" s="55" t="n"/>
      <c r="AW601" s="55" t="n"/>
      <c r="AX601" s="55" t="n"/>
      <c r="AY601" s="55" t="n"/>
      <c r="AZ601" s="55" t="n"/>
      <c r="BA601" s="55" t="n"/>
      <c r="BB601" s="55" t="n"/>
      <c r="BC601" s="55" t="n"/>
    </row>
    <row r="602">
      <c r="A602" s="55" t="n"/>
      <c r="B602" s="483" t="n"/>
      <c r="C602" s="55" t="n"/>
      <c r="D602" s="55" t="n"/>
      <c r="E602" s="55" t="n"/>
      <c r="F602" s="55" t="n"/>
      <c r="G602" s="69" t="n"/>
      <c r="H602" s="69" t="n"/>
      <c r="I602" s="55" t="n"/>
      <c r="J602" s="55" t="n"/>
      <c r="K602" s="55" t="n"/>
      <c r="L602" s="55">
        <f>J602-K602</f>
        <v/>
      </c>
      <c r="M602" s="55" t="n"/>
      <c r="N602" s="55">
        <f>P602+Q602+R602+S602</f>
        <v/>
      </c>
      <c r="O602" s="57">
        <f>Q602+V602+Y602+AB602+AE602+AH602+AK602+AN602+AQ602+AT602+AW602+AZ602+BC602</f>
        <v/>
      </c>
      <c r="P602" s="58" t="n"/>
      <c r="Q602" s="59">
        <f>L602-S602-R602-P602</f>
        <v/>
      </c>
      <c r="R602" s="60" t="n"/>
      <c r="S602" s="61" t="n"/>
      <c r="T602" s="55" t="n"/>
      <c r="U602" s="55" t="n"/>
      <c r="V602" s="55" t="n"/>
      <c r="W602" s="55" t="n"/>
      <c r="X602" s="55" t="n"/>
      <c r="Y602" s="55" t="n"/>
      <c r="Z602" s="55" t="n"/>
      <c r="AA602" s="55" t="n"/>
      <c r="AB602" s="55" t="n"/>
      <c r="AC602" s="55" t="n"/>
      <c r="AD602" s="55" t="n"/>
      <c r="AE602" s="55" t="n"/>
      <c r="AF602" s="55" t="n"/>
      <c r="AG602" s="55" t="n"/>
      <c r="AH602" s="55" t="n"/>
      <c r="AI602" s="55" t="n"/>
      <c r="AJ602" s="55" t="n"/>
      <c r="AK602" s="55" t="n"/>
      <c r="AL602" s="55" t="n"/>
      <c r="AM602" s="55" t="n"/>
      <c r="AN602" s="55" t="n"/>
      <c r="AO602" s="55" t="n"/>
      <c r="AP602" s="55" t="n"/>
      <c r="AQ602" s="55" t="n"/>
      <c r="AR602" s="55" t="n"/>
      <c r="AS602" s="55" t="n"/>
      <c r="AT602" s="55" t="n"/>
      <c r="AU602" s="55" t="n"/>
      <c r="AV602" s="55" t="n"/>
      <c r="AW602" s="55" t="n"/>
      <c r="AX602" s="55" t="n"/>
      <c r="AY602" s="55" t="n"/>
      <c r="AZ602" s="55" t="n"/>
      <c r="BA602" s="55" t="n"/>
      <c r="BB602" s="55" t="n"/>
      <c r="BC602" s="55" t="n"/>
    </row>
    <row r="603">
      <c r="A603" s="55" t="n"/>
      <c r="B603" s="483" t="n"/>
      <c r="C603" s="55" t="n"/>
      <c r="D603" s="55" t="n"/>
      <c r="E603" s="55" t="n"/>
      <c r="F603" s="55" t="n"/>
      <c r="G603" s="69" t="n"/>
      <c r="H603" s="69" t="n"/>
      <c r="I603" s="55" t="n"/>
      <c r="J603" s="55" t="n"/>
      <c r="K603" s="55" t="n"/>
      <c r="L603" s="55">
        <f>J603-K603</f>
        <v/>
      </c>
      <c r="M603" s="55" t="n"/>
      <c r="N603" s="55">
        <f>P603+Q603+R603+S603</f>
        <v/>
      </c>
      <c r="O603" s="57">
        <f>Q603+V603+Y603+AB603+AE603+AH603+AK603+AN603+AQ603+AT603+AW603+AZ603+BC603</f>
        <v/>
      </c>
      <c r="P603" s="58" t="n"/>
      <c r="Q603" s="59">
        <f>L603-S603-R603-P603</f>
        <v/>
      </c>
      <c r="R603" s="60" t="n"/>
      <c r="S603" s="61" t="n"/>
      <c r="T603" s="55" t="n"/>
      <c r="U603" s="55" t="n"/>
      <c r="V603" s="55" t="n"/>
      <c r="W603" s="55" t="n"/>
      <c r="X603" s="55" t="n"/>
      <c r="Y603" s="55" t="n"/>
      <c r="Z603" s="55" t="n"/>
      <c r="AA603" s="55" t="n"/>
      <c r="AB603" s="55" t="n"/>
      <c r="AC603" s="55" t="n"/>
      <c r="AD603" s="55" t="n"/>
      <c r="AE603" s="55" t="n"/>
      <c r="AF603" s="55" t="n"/>
      <c r="AG603" s="55" t="n"/>
      <c r="AH603" s="55" t="n"/>
      <c r="AI603" s="55" t="n"/>
      <c r="AJ603" s="55" t="n"/>
      <c r="AK603" s="55" t="n"/>
      <c r="AL603" s="55" t="n"/>
      <c r="AM603" s="55" t="n"/>
      <c r="AN603" s="55" t="n"/>
      <c r="AO603" s="55" t="n"/>
      <c r="AP603" s="55" t="n"/>
      <c r="AQ603" s="55" t="n"/>
      <c r="AR603" s="55" t="n"/>
      <c r="AS603" s="55" t="n"/>
      <c r="AT603" s="55" t="n"/>
      <c r="AU603" s="55" t="n"/>
      <c r="AV603" s="55" t="n"/>
      <c r="AW603" s="55" t="n"/>
      <c r="AX603" s="55" t="n"/>
      <c r="AY603" s="55" t="n"/>
      <c r="AZ603" s="55" t="n"/>
      <c r="BA603" s="55" t="n"/>
      <c r="BB603" s="55" t="n"/>
      <c r="BC603" s="55" t="n"/>
    </row>
    <row r="604">
      <c r="A604" s="55" t="n"/>
      <c r="B604" s="483" t="n"/>
      <c r="C604" s="55" t="n"/>
      <c r="D604" s="55" t="n"/>
      <c r="E604" s="55" t="n"/>
      <c r="F604" s="55" t="n"/>
      <c r="G604" s="69" t="n"/>
      <c r="H604" s="69" t="n"/>
      <c r="I604" s="55" t="n"/>
      <c r="J604" s="55" t="n"/>
      <c r="K604" s="55" t="n"/>
      <c r="L604" s="55">
        <f>J604-K604</f>
        <v/>
      </c>
      <c r="M604" s="55" t="n"/>
      <c r="N604" s="55">
        <f>P604+Q604+R604+S604</f>
        <v/>
      </c>
      <c r="O604" s="57">
        <f>Q604+V604+Y604+AB604+AE604+AH604+AK604+AN604+AQ604+AT604+AW604+AZ604+BC604</f>
        <v/>
      </c>
      <c r="P604" s="58" t="n"/>
      <c r="Q604" s="59">
        <f>L604-S604-R604-P604</f>
        <v/>
      </c>
      <c r="R604" s="60" t="n"/>
      <c r="S604" s="61" t="n"/>
      <c r="T604" s="55" t="n"/>
      <c r="U604" s="55" t="n"/>
      <c r="V604" s="55" t="n"/>
      <c r="W604" s="55" t="n"/>
      <c r="X604" s="55" t="n"/>
      <c r="Y604" s="55" t="n"/>
      <c r="Z604" s="55" t="n"/>
      <c r="AA604" s="55" t="n"/>
      <c r="AB604" s="55" t="n"/>
      <c r="AC604" s="55" t="n"/>
      <c r="AD604" s="55" t="n"/>
      <c r="AE604" s="55" t="n"/>
      <c r="AF604" s="55" t="n"/>
      <c r="AG604" s="55" t="n"/>
      <c r="AH604" s="55" t="n"/>
      <c r="AI604" s="55" t="n"/>
      <c r="AJ604" s="55" t="n"/>
      <c r="AK604" s="55" t="n"/>
      <c r="AL604" s="55" t="n"/>
      <c r="AM604" s="55" t="n"/>
      <c r="AN604" s="55" t="n"/>
      <c r="AO604" s="55" t="n"/>
      <c r="AP604" s="55" t="n"/>
      <c r="AQ604" s="55" t="n"/>
      <c r="AR604" s="55" t="n"/>
      <c r="AS604" s="55" t="n"/>
      <c r="AT604" s="55" t="n"/>
      <c r="AU604" s="55" t="n"/>
      <c r="AV604" s="55" t="n"/>
      <c r="AW604" s="55" t="n"/>
      <c r="AX604" s="55" t="n"/>
      <c r="AY604" s="55" t="n"/>
      <c r="AZ604" s="55" t="n"/>
      <c r="BA604" s="55" t="n"/>
      <c r="BB604" s="55" t="n"/>
      <c r="BC604" s="55" t="n"/>
    </row>
    <row r="605">
      <c r="A605" s="55" t="n"/>
      <c r="B605" s="483" t="n"/>
      <c r="C605" s="55" t="n"/>
      <c r="D605" s="55" t="n"/>
      <c r="E605" s="55" t="n"/>
      <c r="F605" s="55" t="n"/>
      <c r="G605" s="69" t="n"/>
      <c r="H605" s="69" t="n"/>
      <c r="I605" s="55" t="n"/>
      <c r="J605" s="55" t="n"/>
      <c r="K605" s="55" t="n"/>
      <c r="L605" s="55">
        <f>J605-K605</f>
        <v/>
      </c>
      <c r="M605" s="55" t="n"/>
      <c r="N605" s="55">
        <f>P605+Q605+R605+S605</f>
        <v/>
      </c>
      <c r="O605" s="57">
        <f>Q605+V605+Y605+AB605+AE605+AH605+AK605+AN605+AQ605+AT605+AW605+AZ605+BC605</f>
        <v/>
      </c>
      <c r="P605" s="58" t="n"/>
      <c r="Q605" s="59">
        <f>L605-S605-R605-P605</f>
        <v/>
      </c>
      <c r="R605" s="60" t="n"/>
      <c r="S605" s="61" t="n"/>
      <c r="T605" s="55" t="n"/>
      <c r="U605" s="55" t="n"/>
      <c r="V605" s="55" t="n"/>
      <c r="W605" s="55" t="n"/>
      <c r="X605" s="55" t="n"/>
      <c r="Y605" s="55" t="n"/>
      <c r="Z605" s="55" t="n"/>
      <c r="AA605" s="55" t="n"/>
      <c r="AB605" s="55" t="n"/>
      <c r="AC605" s="55" t="n"/>
      <c r="AD605" s="55" t="n"/>
      <c r="AE605" s="55" t="n"/>
      <c r="AF605" s="55" t="n"/>
      <c r="AG605" s="55" t="n"/>
      <c r="AH605" s="55" t="n"/>
      <c r="AI605" s="55" t="n"/>
      <c r="AJ605" s="55" t="n"/>
      <c r="AK605" s="55" t="n"/>
      <c r="AL605" s="55" t="n"/>
      <c r="AM605" s="55" t="n"/>
      <c r="AN605" s="55" t="n"/>
      <c r="AO605" s="55" t="n"/>
      <c r="AP605" s="55" t="n"/>
      <c r="AQ605" s="55" t="n"/>
      <c r="AR605" s="55" t="n"/>
      <c r="AS605" s="55" t="n"/>
      <c r="AT605" s="55" t="n"/>
      <c r="AU605" s="55" t="n"/>
      <c r="AV605" s="55" t="n"/>
      <c r="AW605" s="55" t="n"/>
      <c r="AX605" s="55" t="n"/>
      <c r="AY605" s="55" t="n"/>
      <c r="AZ605" s="55" t="n"/>
      <c r="BA605" s="55" t="n"/>
      <c r="BB605" s="55" t="n"/>
      <c r="BC605" s="55" t="n"/>
    </row>
    <row r="606">
      <c r="A606" s="55" t="n"/>
      <c r="B606" s="483" t="n"/>
      <c r="C606" s="55" t="n"/>
      <c r="D606" s="55" t="n"/>
      <c r="E606" s="55" t="n"/>
      <c r="F606" s="55" t="n"/>
      <c r="G606" s="69" t="n"/>
      <c r="H606" s="69" t="n"/>
      <c r="I606" s="55" t="n"/>
      <c r="J606" s="55" t="n"/>
      <c r="K606" s="55" t="n"/>
      <c r="L606" s="55">
        <f>J606-K606</f>
        <v/>
      </c>
      <c r="M606" s="55" t="n"/>
      <c r="N606" s="55">
        <f>P606+Q606+R606+S606</f>
        <v/>
      </c>
      <c r="O606" s="57">
        <f>Q606+V606+Y606+AB606+AE606+AH606+AK606+AN606+AQ606+AT606+AW606+AZ606+BC606</f>
        <v/>
      </c>
      <c r="P606" s="58" t="n"/>
      <c r="Q606" s="59">
        <f>L606-S606-R606-P606</f>
        <v/>
      </c>
      <c r="R606" s="60" t="n"/>
      <c r="S606" s="61" t="n"/>
      <c r="T606" s="55" t="n"/>
      <c r="U606" s="55" t="n"/>
      <c r="V606" s="55" t="n"/>
      <c r="W606" s="55" t="n"/>
      <c r="X606" s="55" t="n"/>
      <c r="Y606" s="55" t="n"/>
      <c r="Z606" s="55" t="n"/>
      <c r="AA606" s="55" t="n"/>
      <c r="AB606" s="55" t="n"/>
      <c r="AC606" s="55" t="n"/>
      <c r="AD606" s="55" t="n"/>
      <c r="AE606" s="55" t="n"/>
      <c r="AF606" s="55" t="n"/>
      <c r="AG606" s="55" t="n"/>
      <c r="AH606" s="55" t="n"/>
      <c r="AI606" s="55" t="n"/>
      <c r="AJ606" s="55" t="n"/>
      <c r="AK606" s="55" t="n"/>
      <c r="AL606" s="55" t="n"/>
      <c r="AM606" s="55" t="n"/>
      <c r="AN606" s="55" t="n"/>
      <c r="AO606" s="55" t="n"/>
      <c r="AP606" s="55" t="n"/>
      <c r="AQ606" s="55" t="n"/>
      <c r="AR606" s="55" t="n"/>
      <c r="AS606" s="55" t="n"/>
      <c r="AT606" s="55" t="n"/>
      <c r="AU606" s="55" t="n"/>
      <c r="AV606" s="55" t="n"/>
      <c r="AW606" s="55" t="n"/>
      <c r="AX606" s="55" t="n"/>
      <c r="AY606" s="55" t="n"/>
      <c r="AZ606" s="55" t="n"/>
      <c r="BA606" s="55" t="n"/>
      <c r="BB606" s="55" t="n"/>
      <c r="BC606" s="55" t="n"/>
    </row>
    <row r="607">
      <c r="A607" s="55" t="n"/>
      <c r="B607" s="483" t="n"/>
      <c r="C607" s="55" t="n"/>
      <c r="D607" s="55" t="n"/>
      <c r="E607" s="55" t="n"/>
      <c r="F607" s="55" t="n"/>
      <c r="G607" s="69" t="n"/>
      <c r="H607" s="69" t="n"/>
      <c r="I607" s="55" t="n"/>
      <c r="J607" s="55" t="n"/>
      <c r="K607" s="55" t="n"/>
      <c r="L607" s="55">
        <f>J607-K607</f>
        <v/>
      </c>
      <c r="M607" s="55" t="n"/>
      <c r="N607" s="55">
        <f>P607+Q607+R607+S607</f>
        <v/>
      </c>
      <c r="O607" s="57">
        <f>Q607+V607+Y607+AB607+AE607+AH607+AK607+AN607+AQ607+AT607+AW607+AZ607+BC607</f>
        <v/>
      </c>
      <c r="P607" s="58" t="n"/>
      <c r="Q607" s="59">
        <f>L607-S607-R607-P607</f>
        <v/>
      </c>
      <c r="R607" s="60" t="n"/>
      <c r="S607" s="61" t="n"/>
      <c r="T607" s="55" t="n"/>
      <c r="U607" s="55" t="n"/>
      <c r="V607" s="55" t="n"/>
      <c r="W607" s="55" t="n"/>
      <c r="X607" s="55" t="n"/>
      <c r="Y607" s="55" t="n"/>
      <c r="Z607" s="55" t="n"/>
      <c r="AA607" s="55" t="n"/>
      <c r="AB607" s="55" t="n"/>
      <c r="AC607" s="55" t="n"/>
      <c r="AD607" s="55" t="n"/>
      <c r="AE607" s="55" t="n"/>
      <c r="AF607" s="55" t="n"/>
      <c r="AG607" s="55" t="n"/>
      <c r="AH607" s="55" t="n"/>
      <c r="AI607" s="55" t="n"/>
      <c r="AJ607" s="55" t="n"/>
      <c r="AK607" s="55" t="n"/>
      <c r="AL607" s="55" t="n"/>
      <c r="AM607" s="55" t="n"/>
      <c r="AN607" s="55" t="n"/>
      <c r="AO607" s="55" t="n"/>
      <c r="AP607" s="55" t="n"/>
      <c r="AQ607" s="55" t="n"/>
      <c r="AR607" s="55" t="n"/>
      <c r="AS607" s="55" t="n"/>
      <c r="AT607" s="55" t="n"/>
      <c r="AU607" s="55" t="n"/>
      <c r="AV607" s="55" t="n"/>
      <c r="AW607" s="55" t="n"/>
      <c r="AX607" s="55" t="n"/>
      <c r="AY607" s="55" t="n"/>
      <c r="AZ607" s="55" t="n"/>
      <c r="BA607" s="55" t="n"/>
      <c r="BB607" s="55" t="n"/>
      <c r="BC607" s="55" t="n"/>
    </row>
    <row r="608">
      <c r="A608" s="55" t="n"/>
      <c r="B608" s="483" t="n"/>
      <c r="C608" s="55" t="n"/>
      <c r="D608" s="55" t="n"/>
      <c r="E608" s="55" t="n"/>
      <c r="F608" s="55" t="n"/>
      <c r="G608" s="69" t="n"/>
      <c r="H608" s="69" t="n"/>
      <c r="I608" s="55" t="n"/>
      <c r="J608" s="55" t="n"/>
      <c r="K608" s="55" t="n"/>
      <c r="L608" s="55">
        <f>J608-K608</f>
        <v/>
      </c>
      <c r="M608" s="55" t="n"/>
      <c r="N608" s="55">
        <f>P608+Q608+R608+S608</f>
        <v/>
      </c>
      <c r="O608" s="57">
        <f>Q608+V608+Y608+AB608+AE608+AH608+AK608+AN608+AQ608+AT608+AW608+AZ608+BC608</f>
        <v/>
      </c>
      <c r="P608" s="58" t="n"/>
      <c r="Q608" s="59">
        <f>L608-S608-R608-P608</f>
        <v/>
      </c>
      <c r="R608" s="60" t="n"/>
      <c r="S608" s="61" t="n"/>
      <c r="T608" s="55" t="n"/>
      <c r="U608" s="55" t="n"/>
      <c r="V608" s="55" t="n"/>
      <c r="W608" s="55" t="n"/>
      <c r="X608" s="55" t="n"/>
      <c r="Y608" s="55" t="n"/>
      <c r="Z608" s="55" t="n"/>
      <c r="AA608" s="55" t="n"/>
      <c r="AB608" s="55" t="n"/>
      <c r="AC608" s="55" t="n"/>
      <c r="AD608" s="55" t="n"/>
      <c r="AE608" s="55" t="n"/>
      <c r="AF608" s="55" t="n"/>
      <c r="AG608" s="55" t="n"/>
      <c r="AH608" s="55" t="n"/>
      <c r="AI608" s="55" t="n"/>
      <c r="AJ608" s="55" t="n"/>
      <c r="AK608" s="55" t="n"/>
      <c r="AL608" s="55" t="n"/>
      <c r="AM608" s="55" t="n"/>
      <c r="AN608" s="55" t="n"/>
      <c r="AO608" s="55" t="n"/>
      <c r="AP608" s="55" t="n"/>
      <c r="AQ608" s="55" t="n"/>
      <c r="AR608" s="55" t="n"/>
      <c r="AS608" s="55" t="n"/>
      <c r="AT608" s="55" t="n"/>
      <c r="AU608" s="55" t="n"/>
      <c r="AV608" s="55" t="n"/>
      <c r="AW608" s="55" t="n"/>
      <c r="AX608" s="55" t="n"/>
      <c r="AY608" s="55" t="n"/>
      <c r="AZ608" s="55" t="n"/>
      <c r="BA608" s="55" t="n"/>
      <c r="BB608" s="55" t="n"/>
      <c r="BC608" s="55" t="n"/>
    </row>
    <row r="609">
      <c r="A609" s="55" t="n"/>
      <c r="B609" s="483" t="n"/>
      <c r="C609" s="55" t="n"/>
      <c r="D609" s="55" t="n"/>
      <c r="E609" s="55" t="n"/>
      <c r="F609" s="55" t="n"/>
      <c r="G609" s="69" t="n"/>
      <c r="H609" s="69" t="n"/>
      <c r="I609" s="55" t="n"/>
      <c r="J609" s="55" t="n"/>
      <c r="K609" s="55" t="n"/>
      <c r="L609" s="55">
        <f>J609-K609</f>
        <v/>
      </c>
      <c r="M609" s="55" t="n"/>
      <c r="N609" s="55">
        <f>P609+Q609+R609+S609</f>
        <v/>
      </c>
      <c r="O609" s="57">
        <f>Q609+V609+Y609+AB609+AE609+AH609+AK609+AN609+AQ609+AT609+AW609+AZ609+BC609</f>
        <v/>
      </c>
      <c r="P609" s="58" t="n"/>
      <c r="Q609" s="59">
        <f>L609-S609-R609-P609</f>
        <v/>
      </c>
      <c r="R609" s="60" t="n"/>
      <c r="S609" s="61" t="n"/>
      <c r="T609" s="55" t="n"/>
      <c r="U609" s="55" t="n"/>
      <c r="V609" s="55" t="n"/>
      <c r="W609" s="55" t="n"/>
      <c r="X609" s="55" t="n"/>
      <c r="Y609" s="55" t="n"/>
      <c r="Z609" s="55" t="n"/>
      <c r="AA609" s="55" t="n"/>
      <c r="AB609" s="55" t="n"/>
      <c r="AC609" s="55" t="n"/>
      <c r="AD609" s="55" t="n"/>
      <c r="AE609" s="55" t="n"/>
      <c r="AF609" s="55" t="n"/>
      <c r="AG609" s="55" t="n"/>
      <c r="AH609" s="55" t="n"/>
      <c r="AI609" s="55" t="n"/>
      <c r="AJ609" s="55" t="n"/>
      <c r="AK609" s="55" t="n"/>
      <c r="AL609" s="55" t="n"/>
      <c r="AM609" s="55" t="n"/>
      <c r="AN609" s="55" t="n"/>
      <c r="AO609" s="55" t="n"/>
      <c r="AP609" s="55" t="n"/>
      <c r="AQ609" s="55" t="n"/>
      <c r="AR609" s="55" t="n"/>
      <c r="AS609" s="55" t="n"/>
      <c r="AT609" s="55" t="n"/>
      <c r="AU609" s="55" t="n"/>
      <c r="AV609" s="55" t="n"/>
      <c r="AW609" s="55" t="n"/>
      <c r="AX609" s="55" t="n"/>
      <c r="AY609" s="55" t="n"/>
      <c r="AZ609" s="55" t="n"/>
      <c r="BA609" s="55" t="n"/>
      <c r="BB609" s="55" t="n"/>
      <c r="BC609" s="55" t="n"/>
    </row>
    <row r="610">
      <c r="A610" s="55" t="n"/>
      <c r="B610" s="483" t="n"/>
      <c r="C610" s="55" t="n"/>
      <c r="D610" s="55" t="n"/>
      <c r="E610" s="55" t="n"/>
      <c r="F610" s="55" t="n"/>
      <c r="G610" s="69" t="n"/>
      <c r="H610" s="69" t="n"/>
      <c r="I610" s="55" t="n"/>
      <c r="J610" s="55" t="n"/>
      <c r="K610" s="55" t="n"/>
      <c r="L610" s="55">
        <f>J610-K610</f>
        <v/>
      </c>
      <c r="M610" s="55" t="n"/>
      <c r="N610" s="55">
        <f>P610+Q610+R610+S610</f>
        <v/>
      </c>
      <c r="O610" s="57">
        <f>Q610+V610+Y610+AB610+AE610+AH610+AK610+AN610+AQ610+AT610+AW610+AZ610+BC610</f>
        <v/>
      </c>
      <c r="P610" s="58" t="n"/>
      <c r="Q610" s="59">
        <f>L610-S610-R610-P610</f>
        <v/>
      </c>
      <c r="R610" s="60" t="n"/>
      <c r="S610" s="61" t="n"/>
      <c r="T610" s="55" t="n"/>
      <c r="U610" s="55" t="n"/>
      <c r="V610" s="55" t="n"/>
      <c r="W610" s="55" t="n"/>
      <c r="X610" s="55" t="n"/>
      <c r="Y610" s="55" t="n"/>
      <c r="Z610" s="55" t="n"/>
      <c r="AA610" s="55" t="n"/>
      <c r="AB610" s="55" t="n"/>
      <c r="AC610" s="55" t="n"/>
      <c r="AD610" s="55" t="n"/>
      <c r="AE610" s="55" t="n"/>
      <c r="AF610" s="55" t="n"/>
      <c r="AG610" s="55" t="n"/>
      <c r="AH610" s="55" t="n"/>
      <c r="AI610" s="55" t="n"/>
      <c r="AJ610" s="55" t="n"/>
      <c r="AK610" s="55" t="n"/>
      <c r="AL610" s="55" t="n"/>
      <c r="AM610" s="55" t="n"/>
      <c r="AN610" s="55" t="n"/>
      <c r="AO610" s="55" t="n"/>
      <c r="AP610" s="55" t="n"/>
      <c r="AQ610" s="55" t="n"/>
      <c r="AR610" s="55" t="n"/>
      <c r="AS610" s="55" t="n"/>
      <c r="AT610" s="55" t="n"/>
      <c r="AU610" s="55" t="n"/>
      <c r="AV610" s="55" t="n"/>
      <c r="AW610" s="55" t="n"/>
      <c r="AX610" s="55" t="n"/>
      <c r="AY610" s="55" t="n"/>
      <c r="AZ610" s="55" t="n"/>
      <c r="BA610" s="55" t="n"/>
      <c r="BB610" s="55" t="n"/>
      <c r="BC610" s="55" t="n"/>
    </row>
    <row r="611">
      <c r="A611" s="55" t="n"/>
      <c r="B611" s="483" t="n"/>
      <c r="C611" s="55" t="n"/>
      <c r="D611" s="55" t="n"/>
      <c r="E611" s="55" t="n"/>
      <c r="F611" s="55" t="n"/>
      <c r="G611" s="69" t="n"/>
      <c r="H611" s="69" t="n"/>
      <c r="I611" s="55" t="n"/>
      <c r="J611" s="55" t="n"/>
      <c r="K611" s="55" t="n"/>
      <c r="L611" s="55">
        <f>J611-K611</f>
        <v/>
      </c>
      <c r="M611" s="55" t="n"/>
      <c r="N611" s="55">
        <f>P611+Q611+R611+S611</f>
        <v/>
      </c>
      <c r="O611" s="57">
        <f>Q611+V611+Y611+AB611+AE611+AH611+AK611+AN611+AQ611+AT611+AW611+AZ611+BC611</f>
        <v/>
      </c>
      <c r="P611" s="58" t="n"/>
      <c r="Q611" s="59">
        <f>L611-S611-R611-P611</f>
        <v/>
      </c>
      <c r="R611" s="60" t="n"/>
      <c r="S611" s="61" t="n"/>
      <c r="T611" s="55" t="n"/>
      <c r="U611" s="55" t="n"/>
      <c r="V611" s="55" t="n"/>
      <c r="W611" s="55" t="n"/>
      <c r="X611" s="55" t="n"/>
      <c r="Y611" s="55" t="n"/>
      <c r="Z611" s="55" t="n"/>
      <c r="AA611" s="55" t="n"/>
      <c r="AB611" s="55" t="n"/>
      <c r="AC611" s="55" t="n"/>
      <c r="AD611" s="55" t="n"/>
      <c r="AE611" s="55" t="n"/>
      <c r="AF611" s="55" t="n"/>
      <c r="AG611" s="55" t="n"/>
      <c r="AH611" s="55" t="n"/>
      <c r="AI611" s="55" t="n"/>
      <c r="AJ611" s="55" t="n"/>
      <c r="AK611" s="55" t="n"/>
      <c r="AL611" s="55" t="n"/>
      <c r="AM611" s="55" t="n"/>
      <c r="AN611" s="55" t="n"/>
      <c r="AO611" s="55" t="n"/>
      <c r="AP611" s="55" t="n"/>
      <c r="AQ611" s="55" t="n"/>
      <c r="AR611" s="55" t="n"/>
      <c r="AS611" s="55" t="n"/>
      <c r="AT611" s="55" t="n"/>
      <c r="AU611" s="55" t="n"/>
      <c r="AV611" s="55" t="n"/>
      <c r="AW611" s="55" t="n"/>
      <c r="AX611" s="55" t="n"/>
      <c r="AY611" s="55" t="n"/>
      <c r="AZ611" s="55" t="n"/>
      <c r="BA611" s="55" t="n"/>
      <c r="BB611" s="55" t="n"/>
      <c r="BC611" s="55" t="n"/>
    </row>
    <row r="612">
      <c r="A612" s="55" t="n"/>
      <c r="B612" s="483" t="n"/>
      <c r="C612" s="55" t="n"/>
      <c r="D612" s="55" t="n"/>
      <c r="E612" s="55" t="n"/>
      <c r="F612" s="55" t="n"/>
      <c r="G612" s="69" t="n"/>
      <c r="H612" s="69" t="n"/>
      <c r="I612" s="55" t="n"/>
      <c r="J612" s="55" t="n"/>
      <c r="K612" s="55" t="n"/>
      <c r="L612" s="55">
        <f>J612-K612</f>
        <v/>
      </c>
      <c r="M612" s="55" t="n"/>
      <c r="N612" s="55">
        <f>P612+Q612+R612+S612</f>
        <v/>
      </c>
      <c r="O612" s="57">
        <f>Q612+V612+Y612+AB612+AE612+AH612+AK612+AN612+AQ612+AT612+AW612+AZ612+BC612</f>
        <v/>
      </c>
      <c r="P612" s="58" t="n"/>
      <c r="Q612" s="59">
        <f>L612-S612-R612-P612</f>
        <v/>
      </c>
      <c r="R612" s="60" t="n"/>
      <c r="S612" s="61" t="n"/>
      <c r="T612" s="55" t="n"/>
      <c r="U612" s="55" t="n"/>
      <c r="V612" s="55" t="n"/>
      <c r="W612" s="55" t="n"/>
      <c r="X612" s="55" t="n"/>
      <c r="Y612" s="55" t="n"/>
      <c r="Z612" s="55" t="n"/>
      <c r="AA612" s="55" t="n"/>
      <c r="AB612" s="55" t="n"/>
      <c r="AC612" s="55" t="n"/>
      <c r="AD612" s="55" t="n"/>
      <c r="AE612" s="55" t="n"/>
      <c r="AF612" s="55" t="n"/>
      <c r="AG612" s="55" t="n"/>
      <c r="AH612" s="55" t="n"/>
      <c r="AI612" s="55" t="n"/>
      <c r="AJ612" s="55" t="n"/>
      <c r="AK612" s="55" t="n"/>
      <c r="AL612" s="55" t="n"/>
      <c r="AM612" s="55" t="n"/>
      <c r="AN612" s="55" t="n"/>
      <c r="AO612" s="55" t="n"/>
      <c r="AP612" s="55" t="n"/>
      <c r="AQ612" s="55" t="n"/>
      <c r="AR612" s="55" t="n"/>
      <c r="AS612" s="55" t="n"/>
      <c r="AT612" s="55" t="n"/>
      <c r="AU612" s="55" t="n"/>
      <c r="AV612" s="55" t="n"/>
      <c r="AW612" s="55" t="n"/>
      <c r="AX612" s="55" t="n"/>
      <c r="AY612" s="55" t="n"/>
      <c r="AZ612" s="55" t="n"/>
      <c r="BA612" s="55" t="n"/>
      <c r="BB612" s="55" t="n"/>
      <c r="BC612" s="55" t="n"/>
    </row>
    <row r="613">
      <c r="A613" s="55" t="n"/>
      <c r="B613" s="483" t="n"/>
      <c r="C613" s="55" t="n"/>
      <c r="D613" s="55" t="n"/>
      <c r="E613" s="55" t="n"/>
      <c r="F613" s="55" t="n"/>
      <c r="G613" s="69" t="n"/>
      <c r="H613" s="69" t="n"/>
      <c r="I613" s="55" t="n"/>
      <c r="J613" s="55" t="n"/>
      <c r="K613" s="55" t="n"/>
      <c r="L613" s="55">
        <f>J613-K613</f>
        <v/>
      </c>
      <c r="M613" s="55" t="n"/>
      <c r="N613" s="55">
        <f>P613+Q613+R613+S613</f>
        <v/>
      </c>
      <c r="O613" s="57">
        <f>Q613+V613+Y613+AB613+AE613+AH613+AK613+AN613+AQ613+AT613+AW613+AZ613+BC613</f>
        <v/>
      </c>
      <c r="P613" s="58" t="n"/>
      <c r="Q613" s="59">
        <f>L613-S613-R613-P613</f>
        <v/>
      </c>
      <c r="R613" s="60" t="n"/>
      <c r="S613" s="61" t="n"/>
      <c r="T613" s="55" t="n"/>
      <c r="U613" s="55" t="n"/>
      <c r="V613" s="55" t="n"/>
      <c r="W613" s="55" t="n"/>
      <c r="X613" s="55" t="n"/>
      <c r="Y613" s="55" t="n"/>
      <c r="Z613" s="55" t="n"/>
      <c r="AA613" s="55" t="n"/>
      <c r="AB613" s="55" t="n"/>
      <c r="AC613" s="55" t="n"/>
      <c r="AD613" s="55" t="n"/>
      <c r="AE613" s="55" t="n"/>
      <c r="AF613" s="55" t="n"/>
      <c r="AG613" s="55" t="n"/>
      <c r="AH613" s="55" t="n"/>
      <c r="AI613" s="55" t="n"/>
      <c r="AJ613" s="55" t="n"/>
      <c r="AK613" s="55" t="n"/>
      <c r="AL613" s="55" t="n"/>
      <c r="AM613" s="55" t="n"/>
      <c r="AN613" s="55" t="n"/>
      <c r="AO613" s="55" t="n"/>
      <c r="AP613" s="55" t="n"/>
      <c r="AQ613" s="55" t="n"/>
      <c r="AR613" s="55" t="n"/>
      <c r="AS613" s="55" t="n"/>
      <c r="AT613" s="55" t="n"/>
      <c r="AU613" s="55" t="n"/>
      <c r="AV613" s="55" t="n"/>
      <c r="AW613" s="55" t="n"/>
      <c r="AX613" s="55" t="n"/>
      <c r="AY613" s="55" t="n"/>
      <c r="AZ613" s="55" t="n"/>
      <c r="BA613" s="55" t="n"/>
      <c r="BB613" s="55" t="n"/>
      <c r="BC613" s="55" t="n"/>
    </row>
    <row r="614">
      <c r="A614" s="55" t="n"/>
      <c r="B614" s="483" t="n"/>
      <c r="C614" s="55" t="n"/>
      <c r="D614" s="55" t="n"/>
      <c r="E614" s="55" t="n"/>
      <c r="F614" s="55" t="n"/>
      <c r="G614" s="69" t="n"/>
      <c r="H614" s="69" t="n"/>
      <c r="I614" s="55" t="n"/>
      <c r="J614" s="55" t="n"/>
      <c r="K614" s="55" t="n"/>
      <c r="L614" s="55">
        <f>J614-K614</f>
        <v/>
      </c>
      <c r="M614" s="55" t="n"/>
      <c r="N614" s="55">
        <f>P614+Q614+R614+S614</f>
        <v/>
      </c>
      <c r="O614" s="57">
        <f>Q614+V614+Y614+AB614+AE614+AH614+AK614+AN614+AQ614+AT614+AW614+AZ614+BC614</f>
        <v/>
      </c>
      <c r="P614" s="58" t="n"/>
      <c r="Q614" s="59">
        <f>L614-S614-R614-P614</f>
        <v/>
      </c>
      <c r="R614" s="60" t="n"/>
      <c r="S614" s="61" t="n"/>
      <c r="T614" s="55" t="n"/>
      <c r="U614" s="55" t="n"/>
      <c r="V614" s="55" t="n"/>
      <c r="W614" s="55" t="n"/>
      <c r="X614" s="55" t="n"/>
      <c r="Y614" s="55" t="n"/>
      <c r="Z614" s="55" t="n"/>
      <c r="AA614" s="55" t="n"/>
      <c r="AB614" s="55" t="n"/>
      <c r="AC614" s="55" t="n"/>
      <c r="AD614" s="55" t="n"/>
      <c r="AE614" s="55" t="n"/>
      <c r="AF614" s="55" t="n"/>
      <c r="AG614" s="55" t="n"/>
      <c r="AH614" s="55" t="n"/>
      <c r="AI614" s="55" t="n"/>
      <c r="AJ614" s="55" t="n"/>
      <c r="AK614" s="55" t="n"/>
      <c r="AL614" s="55" t="n"/>
      <c r="AM614" s="55" t="n"/>
      <c r="AN614" s="55" t="n"/>
      <c r="AO614" s="55" t="n"/>
      <c r="AP614" s="55" t="n"/>
      <c r="AQ614" s="55" t="n"/>
      <c r="AR614" s="55" t="n"/>
      <c r="AS614" s="55" t="n"/>
      <c r="AT614" s="55" t="n"/>
      <c r="AU614" s="55" t="n"/>
      <c r="AV614" s="55" t="n"/>
      <c r="AW614" s="55" t="n"/>
      <c r="AX614" s="55" t="n"/>
      <c r="AY614" s="55" t="n"/>
      <c r="AZ614" s="55" t="n"/>
      <c r="BA614" s="55" t="n"/>
      <c r="BB614" s="55" t="n"/>
      <c r="BC614" s="55" t="n"/>
    </row>
    <row r="615">
      <c r="A615" s="55" t="n"/>
      <c r="B615" s="483" t="n"/>
      <c r="C615" s="55" t="n"/>
      <c r="D615" s="55" t="n"/>
      <c r="E615" s="55" t="n"/>
      <c r="F615" s="55" t="n"/>
      <c r="G615" s="69" t="n"/>
      <c r="H615" s="69" t="n"/>
      <c r="I615" s="55" t="n"/>
      <c r="J615" s="55" t="n"/>
      <c r="K615" s="55" t="n"/>
      <c r="L615" s="55">
        <f>J615-K615</f>
        <v/>
      </c>
      <c r="M615" s="55" t="n"/>
      <c r="N615" s="55">
        <f>P615+Q615+R615+S615</f>
        <v/>
      </c>
      <c r="O615" s="57">
        <f>Q615+V615+Y615+AB615+AE615+AH615+AK615+AN615+AQ615+AT615+AW615+AZ615+BC615</f>
        <v/>
      </c>
      <c r="P615" s="58" t="n"/>
      <c r="Q615" s="59">
        <f>L615-S615-R615-P615</f>
        <v/>
      </c>
      <c r="R615" s="60" t="n"/>
      <c r="S615" s="61" t="n"/>
      <c r="T615" s="55" t="n"/>
      <c r="U615" s="55" t="n"/>
      <c r="V615" s="55" t="n"/>
      <c r="W615" s="55" t="n"/>
      <c r="X615" s="55" t="n"/>
      <c r="Y615" s="55" t="n"/>
      <c r="Z615" s="55" t="n"/>
      <c r="AA615" s="55" t="n"/>
      <c r="AB615" s="55" t="n"/>
      <c r="AC615" s="55" t="n"/>
      <c r="AD615" s="55" t="n"/>
      <c r="AE615" s="55" t="n"/>
      <c r="AF615" s="55" t="n"/>
      <c r="AG615" s="55" t="n"/>
      <c r="AH615" s="55" t="n"/>
      <c r="AI615" s="55" t="n"/>
      <c r="AJ615" s="55" t="n"/>
      <c r="AK615" s="55" t="n"/>
      <c r="AL615" s="55" t="n"/>
      <c r="AM615" s="55" t="n"/>
      <c r="AN615" s="55" t="n"/>
      <c r="AO615" s="55" t="n"/>
      <c r="AP615" s="55" t="n"/>
      <c r="AQ615" s="55" t="n"/>
      <c r="AR615" s="55" t="n"/>
      <c r="AS615" s="55" t="n"/>
      <c r="AT615" s="55" t="n"/>
      <c r="AU615" s="55" t="n"/>
      <c r="AV615" s="55" t="n"/>
      <c r="AW615" s="55" t="n"/>
      <c r="AX615" s="55" t="n"/>
      <c r="AY615" s="55" t="n"/>
      <c r="AZ615" s="55" t="n"/>
      <c r="BA615" s="55" t="n"/>
      <c r="BB615" s="55" t="n"/>
      <c r="BC615" s="55" t="n"/>
    </row>
    <row r="616">
      <c r="A616" s="55" t="n"/>
      <c r="B616" s="483" t="n"/>
      <c r="C616" s="55" t="n"/>
      <c r="D616" s="55" t="n"/>
      <c r="E616" s="55" t="n"/>
      <c r="F616" s="55" t="n"/>
      <c r="G616" s="69" t="n"/>
      <c r="H616" s="69" t="n"/>
      <c r="I616" s="55" t="n"/>
      <c r="J616" s="55" t="n"/>
      <c r="K616" s="55" t="n"/>
      <c r="L616" s="55">
        <f>J616-K616</f>
        <v/>
      </c>
      <c r="M616" s="55" t="n"/>
      <c r="N616" s="55">
        <f>P616+Q616+R616+S616</f>
        <v/>
      </c>
      <c r="O616" s="57">
        <f>Q616+V616+Y616+AB616+AE616+AH616+AK616+AN616+AQ616+AT616+AW616+AZ616+BC616</f>
        <v/>
      </c>
      <c r="P616" s="58" t="n"/>
      <c r="Q616" s="59">
        <f>L616-S616-R616-P616</f>
        <v/>
      </c>
      <c r="R616" s="60" t="n"/>
      <c r="S616" s="61" t="n"/>
      <c r="T616" s="55" t="n"/>
      <c r="U616" s="55" t="n"/>
      <c r="V616" s="55" t="n"/>
      <c r="W616" s="55" t="n"/>
      <c r="X616" s="55" t="n"/>
      <c r="Y616" s="55" t="n"/>
      <c r="Z616" s="55" t="n"/>
      <c r="AA616" s="55" t="n"/>
      <c r="AB616" s="55" t="n"/>
      <c r="AC616" s="55" t="n"/>
      <c r="AD616" s="55" t="n"/>
      <c r="AE616" s="55" t="n"/>
      <c r="AF616" s="55" t="n"/>
      <c r="AG616" s="55" t="n"/>
      <c r="AH616" s="55" t="n"/>
      <c r="AI616" s="55" t="n"/>
      <c r="AJ616" s="55" t="n"/>
      <c r="AK616" s="55" t="n"/>
      <c r="AL616" s="55" t="n"/>
      <c r="AM616" s="55" t="n"/>
      <c r="AN616" s="55" t="n"/>
      <c r="AO616" s="55" t="n"/>
      <c r="AP616" s="55" t="n"/>
      <c r="AQ616" s="55" t="n"/>
      <c r="AR616" s="55" t="n"/>
      <c r="AS616" s="55" t="n"/>
      <c r="AT616" s="55" t="n"/>
      <c r="AU616" s="55" t="n"/>
      <c r="AV616" s="55" t="n"/>
      <c r="AW616" s="55" t="n"/>
      <c r="AX616" s="55" t="n"/>
      <c r="AY616" s="55" t="n"/>
      <c r="AZ616" s="55" t="n"/>
      <c r="BA616" s="55" t="n"/>
      <c r="BB616" s="55" t="n"/>
      <c r="BC616" s="55" t="n"/>
    </row>
    <row r="617">
      <c r="A617" s="55" t="n"/>
      <c r="B617" s="483" t="n"/>
      <c r="C617" s="55" t="n"/>
      <c r="D617" s="55" t="n"/>
      <c r="E617" s="55" t="n"/>
      <c r="F617" s="55" t="n"/>
      <c r="G617" s="69" t="n"/>
      <c r="H617" s="69" t="n"/>
      <c r="I617" s="55" t="n"/>
      <c r="J617" s="55" t="n"/>
      <c r="K617" s="55" t="n"/>
      <c r="L617" s="55">
        <f>J617-K617</f>
        <v/>
      </c>
      <c r="M617" s="55" t="n"/>
      <c r="N617" s="55">
        <f>P617+Q617+R617+S617</f>
        <v/>
      </c>
      <c r="O617" s="57">
        <f>Q617+V617+Y617+AB617+AE617+AH617+AK617+AN617+AQ617+AT617+AW617+AZ617+BC617</f>
        <v/>
      </c>
      <c r="P617" s="58" t="n"/>
      <c r="Q617" s="59">
        <f>L617-S617-R617-P617</f>
        <v/>
      </c>
      <c r="R617" s="60" t="n"/>
      <c r="S617" s="61" t="n"/>
      <c r="T617" s="55" t="n"/>
      <c r="U617" s="55" t="n"/>
      <c r="V617" s="55" t="n"/>
      <c r="W617" s="55" t="n"/>
      <c r="X617" s="55" t="n"/>
      <c r="Y617" s="55" t="n"/>
      <c r="Z617" s="55" t="n"/>
      <c r="AA617" s="55" t="n"/>
      <c r="AB617" s="55" t="n"/>
      <c r="AC617" s="55" t="n"/>
      <c r="AD617" s="55" t="n"/>
      <c r="AE617" s="55" t="n"/>
      <c r="AF617" s="55" t="n"/>
      <c r="AG617" s="55" t="n"/>
      <c r="AH617" s="55" t="n"/>
      <c r="AI617" s="55" t="n"/>
      <c r="AJ617" s="55" t="n"/>
      <c r="AK617" s="55" t="n"/>
      <c r="AL617" s="55" t="n"/>
      <c r="AM617" s="55" t="n"/>
      <c r="AN617" s="55" t="n"/>
      <c r="AO617" s="55" t="n"/>
      <c r="AP617" s="55" t="n"/>
      <c r="AQ617" s="55" t="n"/>
      <c r="AR617" s="55" t="n"/>
      <c r="AS617" s="55" t="n"/>
      <c r="AT617" s="55" t="n"/>
      <c r="AU617" s="55" t="n"/>
      <c r="AV617" s="55" t="n"/>
      <c r="AW617" s="55" t="n"/>
      <c r="AX617" s="55" t="n"/>
      <c r="AY617" s="55" t="n"/>
      <c r="AZ617" s="55" t="n"/>
      <c r="BA617" s="55" t="n"/>
      <c r="BB617" s="55" t="n"/>
      <c r="BC617" s="55" t="n"/>
    </row>
    <row r="618">
      <c r="A618" s="55" t="n"/>
      <c r="B618" s="483" t="n"/>
      <c r="C618" s="55" t="n"/>
      <c r="D618" s="55" t="n"/>
      <c r="E618" s="55" t="n"/>
      <c r="F618" s="55" t="n"/>
      <c r="G618" s="69" t="n"/>
      <c r="H618" s="69" t="n"/>
      <c r="I618" s="55" t="n"/>
      <c r="J618" s="55" t="n"/>
      <c r="K618" s="55" t="n"/>
      <c r="L618" s="55">
        <f>J618-K618</f>
        <v/>
      </c>
      <c r="M618" s="55" t="n"/>
      <c r="N618" s="55">
        <f>P618+Q618+R618+S618</f>
        <v/>
      </c>
      <c r="O618" s="57">
        <f>Q618+V618+Y618+AB618+AE618+AH618+AK618+AN618+AQ618+AT618+AW618+AZ618+BC618</f>
        <v/>
      </c>
      <c r="P618" s="58" t="n"/>
      <c r="Q618" s="59">
        <f>L618-S618-R618-P618</f>
        <v/>
      </c>
      <c r="R618" s="60" t="n"/>
      <c r="S618" s="61" t="n"/>
      <c r="T618" s="55" t="n"/>
      <c r="U618" s="55" t="n"/>
      <c r="V618" s="55" t="n"/>
      <c r="W618" s="55" t="n"/>
      <c r="X618" s="55" t="n"/>
      <c r="Y618" s="55" t="n"/>
      <c r="Z618" s="55" t="n"/>
      <c r="AA618" s="55" t="n"/>
      <c r="AB618" s="55" t="n"/>
      <c r="AC618" s="55" t="n"/>
      <c r="AD618" s="55" t="n"/>
      <c r="AE618" s="55" t="n"/>
      <c r="AF618" s="55" t="n"/>
      <c r="AG618" s="55" t="n"/>
      <c r="AH618" s="55" t="n"/>
      <c r="AI618" s="55" t="n"/>
      <c r="AJ618" s="55" t="n"/>
      <c r="AK618" s="55" t="n"/>
      <c r="AL618" s="55" t="n"/>
      <c r="AM618" s="55" t="n"/>
      <c r="AN618" s="55" t="n"/>
      <c r="AO618" s="55" t="n"/>
      <c r="AP618" s="55" t="n"/>
      <c r="AQ618" s="55" t="n"/>
      <c r="AR618" s="55" t="n"/>
      <c r="AS618" s="55" t="n"/>
      <c r="AT618" s="55" t="n"/>
      <c r="AU618" s="55" t="n"/>
      <c r="AV618" s="55" t="n"/>
      <c r="AW618" s="55" t="n"/>
      <c r="AX618" s="55" t="n"/>
      <c r="AY618" s="55" t="n"/>
      <c r="AZ618" s="55" t="n"/>
      <c r="BA618" s="55" t="n"/>
      <c r="BB618" s="55" t="n"/>
      <c r="BC618" s="55" t="n"/>
    </row>
    <row r="619">
      <c r="A619" s="55" t="n"/>
      <c r="B619" s="483" t="n"/>
      <c r="C619" s="55" t="n"/>
      <c r="D619" s="55" t="n"/>
      <c r="E619" s="55" t="n"/>
      <c r="F619" s="55" t="n"/>
      <c r="G619" s="69" t="n"/>
      <c r="H619" s="69" t="n"/>
      <c r="I619" s="55" t="n"/>
      <c r="J619" s="55" t="n"/>
      <c r="K619" s="55" t="n"/>
      <c r="L619" s="55">
        <f>J619-K619</f>
        <v/>
      </c>
      <c r="M619" s="55" t="n"/>
      <c r="N619" s="55">
        <f>P619+Q619+R619+S619</f>
        <v/>
      </c>
      <c r="O619" s="57">
        <f>Q619+V619+Y619+AB619+AE619+AH619+AK619+AN619+AQ619+AT619+AW619+AZ619+BC619</f>
        <v/>
      </c>
      <c r="P619" s="58" t="n"/>
      <c r="Q619" s="59">
        <f>L619-S619-R619-P619</f>
        <v/>
      </c>
      <c r="R619" s="60" t="n"/>
      <c r="S619" s="61" t="n"/>
      <c r="T619" s="55" t="n"/>
      <c r="U619" s="55" t="n"/>
      <c r="V619" s="55" t="n"/>
      <c r="W619" s="55" t="n"/>
      <c r="X619" s="55" t="n"/>
      <c r="Y619" s="55" t="n"/>
      <c r="Z619" s="55" t="n"/>
      <c r="AA619" s="55" t="n"/>
      <c r="AB619" s="55" t="n"/>
      <c r="AC619" s="55" t="n"/>
      <c r="AD619" s="55" t="n"/>
      <c r="AE619" s="55" t="n"/>
      <c r="AF619" s="55" t="n"/>
      <c r="AG619" s="55" t="n"/>
      <c r="AH619" s="55" t="n"/>
      <c r="AI619" s="55" t="n"/>
      <c r="AJ619" s="55" t="n"/>
      <c r="AK619" s="55" t="n"/>
      <c r="AL619" s="55" t="n"/>
      <c r="AM619" s="55" t="n"/>
      <c r="AN619" s="55" t="n"/>
      <c r="AO619" s="55" t="n"/>
      <c r="AP619" s="55" t="n"/>
      <c r="AQ619" s="55" t="n"/>
      <c r="AR619" s="55" t="n"/>
      <c r="AS619" s="55" t="n"/>
      <c r="AT619" s="55" t="n"/>
      <c r="AU619" s="55" t="n"/>
      <c r="AV619" s="55" t="n"/>
      <c r="AW619" s="55" t="n"/>
      <c r="AX619" s="55" t="n"/>
      <c r="AY619" s="55" t="n"/>
      <c r="AZ619" s="55" t="n"/>
      <c r="BA619" s="55" t="n"/>
      <c r="BB619" s="55" t="n"/>
      <c r="BC619" s="55" t="n"/>
    </row>
    <row r="620">
      <c r="A620" s="55" t="n"/>
      <c r="B620" s="483" t="n"/>
      <c r="C620" s="55" t="n"/>
      <c r="D620" s="55" t="n"/>
      <c r="E620" s="55" t="n"/>
      <c r="F620" s="55" t="n"/>
      <c r="G620" s="69" t="n"/>
      <c r="H620" s="69" t="n"/>
      <c r="I620" s="55" t="n"/>
      <c r="J620" s="55" t="n"/>
      <c r="K620" s="55" t="n"/>
      <c r="L620" s="55">
        <f>J620-K620</f>
        <v/>
      </c>
      <c r="M620" s="55" t="n"/>
      <c r="N620" s="55">
        <f>P620+Q620+R620+S620</f>
        <v/>
      </c>
      <c r="O620" s="57">
        <f>Q620+V620+Y620+AB620+AE620+AH620+AK620+AN620+AQ620+AT620+AW620+AZ620+BC620</f>
        <v/>
      </c>
      <c r="P620" s="58" t="n"/>
      <c r="Q620" s="59">
        <f>L620-S620-R620-P620</f>
        <v/>
      </c>
      <c r="R620" s="60" t="n"/>
      <c r="S620" s="61" t="n"/>
      <c r="T620" s="55" t="n"/>
      <c r="U620" s="55" t="n"/>
      <c r="V620" s="55" t="n"/>
      <c r="W620" s="55" t="n"/>
      <c r="X620" s="55" t="n"/>
      <c r="Y620" s="55" t="n"/>
      <c r="Z620" s="55" t="n"/>
      <c r="AA620" s="55" t="n"/>
      <c r="AB620" s="55" t="n"/>
      <c r="AC620" s="55" t="n"/>
      <c r="AD620" s="55" t="n"/>
      <c r="AE620" s="55" t="n"/>
      <c r="AF620" s="55" t="n"/>
      <c r="AG620" s="55" t="n"/>
      <c r="AH620" s="55" t="n"/>
      <c r="AI620" s="55" t="n"/>
      <c r="AJ620" s="55" t="n"/>
      <c r="AK620" s="55" t="n"/>
      <c r="AL620" s="55" t="n"/>
      <c r="AM620" s="55" t="n"/>
      <c r="AN620" s="55" t="n"/>
      <c r="AO620" s="55" t="n"/>
      <c r="AP620" s="55" t="n"/>
      <c r="AQ620" s="55" t="n"/>
      <c r="AR620" s="55" t="n"/>
      <c r="AS620" s="55" t="n"/>
      <c r="AT620" s="55" t="n"/>
      <c r="AU620" s="55" t="n"/>
      <c r="AV620" s="55" t="n"/>
      <c r="AW620" s="55" t="n"/>
      <c r="AX620" s="55" t="n"/>
      <c r="AY620" s="55" t="n"/>
      <c r="AZ620" s="55" t="n"/>
      <c r="BA620" s="55" t="n"/>
      <c r="BB620" s="55" t="n"/>
      <c r="BC620" s="55" t="n"/>
    </row>
    <row r="621">
      <c r="A621" s="55" t="n"/>
      <c r="B621" s="483" t="n"/>
      <c r="C621" s="55" t="n"/>
      <c r="D621" s="55" t="n"/>
      <c r="E621" s="55" t="n"/>
      <c r="F621" s="55" t="n"/>
      <c r="G621" s="69" t="n"/>
      <c r="H621" s="69" t="n"/>
      <c r="I621" s="55" t="n"/>
      <c r="J621" s="55" t="n"/>
      <c r="K621" s="55" t="n"/>
      <c r="L621" s="55">
        <f>J621-K621</f>
        <v/>
      </c>
      <c r="M621" s="55" t="n"/>
      <c r="N621" s="55">
        <f>P621+Q621+R621+S621</f>
        <v/>
      </c>
      <c r="O621" s="57">
        <f>Q621+V621+Y621+AB621+AE621+AH621+AK621+AN621+AQ621+AT621+AW621+AZ621+BC621</f>
        <v/>
      </c>
      <c r="P621" s="58" t="n"/>
      <c r="Q621" s="59">
        <f>L621-S621-R621-P621</f>
        <v/>
      </c>
      <c r="R621" s="60" t="n"/>
      <c r="S621" s="61" t="n"/>
      <c r="T621" s="55" t="n"/>
      <c r="U621" s="55" t="n"/>
      <c r="V621" s="55" t="n"/>
      <c r="W621" s="55" t="n"/>
      <c r="X621" s="55" t="n"/>
      <c r="Y621" s="55" t="n"/>
      <c r="Z621" s="55" t="n"/>
      <c r="AA621" s="55" t="n"/>
      <c r="AB621" s="55" t="n"/>
      <c r="AC621" s="55" t="n"/>
      <c r="AD621" s="55" t="n"/>
      <c r="AE621" s="55" t="n"/>
      <c r="AF621" s="55" t="n"/>
      <c r="AG621" s="55" t="n"/>
      <c r="AH621" s="55" t="n"/>
      <c r="AI621" s="55" t="n"/>
      <c r="AJ621" s="55" t="n"/>
      <c r="AK621" s="55" t="n"/>
      <c r="AL621" s="55" t="n"/>
      <c r="AM621" s="55" t="n"/>
      <c r="AN621" s="55" t="n"/>
      <c r="AO621" s="55" t="n"/>
      <c r="AP621" s="55" t="n"/>
      <c r="AQ621" s="55" t="n"/>
      <c r="AR621" s="55" t="n"/>
      <c r="AS621" s="55" t="n"/>
      <c r="AT621" s="55" t="n"/>
      <c r="AU621" s="55" t="n"/>
      <c r="AV621" s="55" t="n"/>
      <c r="AW621" s="55" t="n"/>
      <c r="AX621" s="55" t="n"/>
      <c r="AY621" s="55" t="n"/>
      <c r="AZ621" s="55" t="n"/>
      <c r="BA621" s="55" t="n"/>
      <c r="BB621" s="55" t="n"/>
      <c r="BC621" s="55" t="n"/>
    </row>
    <row r="622">
      <c r="A622" s="55" t="n"/>
      <c r="B622" s="483" t="n"/>
      <c r="C622" s="55" t="n"/>
      <c r="D622" s="55" t="n"/>
      <c r="E622" s="55" t="n"/>
      <c r="F622" s="55" t="n"/>
      <c r="G622" s="69" t="n"/>
      <c r="H622" s="69" t="n"/>
      <c r="I622" s="55" t="n"/>
      <c r="J622" s="55" t="n"/>
      <c r="K622" s="55" t="n"/>
      <c r="L622" s="55">
        <f>J622-K622</f>
        <v/>
      </c>
      <c r="M622" s="55" t="n"/>
      <c r="N622" s="55">
        <f>P622+Q622+R622+S622</f>
        <v/>
      </c>
      <c r="O622" s="57">
        <f>Q622+V622+Y622+AB622+AE622+AH622+AK622+AN622+AQ622+AT622+AW622+AZ622+BC622</f>
        <v/>
      </c>
      <c r="P622" s="58" t="n"/>
      <c r="Q622" s="59">
        <f>L622-S622-R622-P622</f>
        <v/>
      </c>
      <c r="R622" s="60" t="n"/>
      <c r="S622" s="61" t="n"/>
      <c r="T622" s="55" t="n"/>
      <c r="U622" s="55" t="n"/>
      <c r="V622" s="55" t="n"/>
      <c r="W622" s="55" t="n"/>
      <c r="X622" s="55" t="n"/>
      <c r="Y622" s="55" t="n"/>
      <c r="Z622" s="55" t="n"/>
      <c r="AA622" s="55" t="n"/>
      <c r="AB622" s="55" t="n"/>
      <c r="AC622" s="55" t="n"/>
      <c r="AD622" s="55" t="n"/>
      <c r="AE622" s="55" t="n"/>
      <c r="AF622" s="55" t="n"/>
      <c r="AG622" s="55" t="n"/>
      <c r="AH622" s="55" t="n"/>
      <c r="AI622" s="55" t="n"/>
      <c r="AJ622" s="55" t="n"/>
      <c r="AK622" s="55" t="n"/>
      <c r="AL622" s="55" t="n"/>
      <c r="AM622" s="55" t="n"/>
      <c r="AN622" s="55" t="n"/>
      <c r="AO622" s="55" t="n"/>
      <c r="AP622" s="55" t="n"/>
      <c r="AQ622" s="55" t="n"/>
      <c r="AR622" s="55" t="n"/>
      <c r="AS622" s="55" t="n"/>
      <c r="AT622" s="55" t="n"/>
      <c r="AU622" s="55" t="n"/>
      <c r="AV622" s="55" t="n"/>
      <c r="AW622" s="55" t="n"/>
      <c r="AX622" s="55" t="n"/>
      <c r="AY622" s="55" t="n"/>
      <c r="AZ622" s="55" t="n"/>
      <c r="BA622" s="55" t="n"/>
      <c r="BB622" s="55" t="n"/>
      <c r="BC622" s="55" t="n"/>
    </row>
    <row r="623">
      <c r="A623" s="55" t="n"/>
      <c r="B623" s="483" t="n"/>
      <c r="C623" s="55" t="n"/>
      <c r="D623" s="55" t="n"/>
      <c r="E623" s="55" t="n"/>
      <c r="F623" s="55" t="n"/>
      <c r="G623" s="69" t="n"/>
      <c r="H623" s="69" t="n"/>
      <c r="I623" s="55" t="n"/>
      <c r="J623" s="55" t="n"/>
      <c r="K623" s="55" t="n"/>
      <c r="L623" s="55">
        <f>J623-K623</f>
        <v/>
      </c>
      <c r="M623" s="55" t="n"/>
      <c r="N623" s="55">
        <f>P623+Q623+R623+S623</f>
        <v/>
      </c>
      <c r="O623" s="57">
        <f>Q623+V623+Y623+AB623+AE623+AH623+AK623+AN623+AQ623+AT623+AW623+AZ623+BC623</f>
        <v/>
      </c>
      <c r="P623" s="58" t="n"/>
      <c r="Q623" s="59">
        <f>L623-S623-R623-P623</f>
        <v/>
      </c>
      <c r="R623" s="60" t="n"/>
      <c r="S623" s="61" t="n"/>
      <c r="T623" s="55" t="n"/>
      <c r="U623" s="55" t="n"/>
      <c r="V623" s="55" t="n"/>
      <c r="W623" s="55" t="n"/>
      <c r="X623" s="55" t="n"/>
      <c r="Y623" s="55" t="n"/>
      <c r="Z623" s="55" t="n"/>
      <c r="AA623" s="55" t="n"/>
      <c r="AB623" s="55" t="n"/>
      <c r="AC623" s="55" t="n"/>
      <c r="AD623" s="55" t="n"/>
      <c r="AE623" s="55" t="n"/>
      <c r="AF623" s="55" t="n"/>
      <c r="AG623" s="55" t="n"/>
      <c r="AH623" s="55" t="n"/>
      <c r="AI623" s="55" t="n"/>
      <c r="AJ623" s="55" t="n"/>
      <c r="AK623" s="55" t="n"/>
      <c r="AL623" s="55" t="n"/>
      <c r="AM623" s="55" t="n"/>
      <c r="AN623" s="55" t="n"/>
      <c r="AO623" s="55" t="n"/>
      <c r="AP623" s="55" t="n"/>
      <c r="AQ623" s="55" t="n"/>
      <c r="AR623" s="55" t="n"/>
      <c r="AS623" s="55" t="n"/>
      <c r="AT623" s="55" t="n"/>
      <c r="AU623" s="55" t="n"/>
      <c r="AV623" s="55" t="n"/>
      <c r="AW623" s="55" t="n"/>
      <c r="AX623" s="55" t="n"/>
      <c r="AY623" s="55" t="n"/>
      <c r="AZ623" s="55" t="n"/>
      <c r="BA623" s="55" t="n"/>
      <c r="BB623" s="55" t="n"/>
      <c r="BC623" s="55" t="n"/>
    </row>
    <row r="624">
      <c r="A624" s="55" t="n"/>
      <c r="B624" s="483" t="n"/>
      <c r="C624" s="55" t="n"/>
      <c r="D624" s="55" t="n"/>
      <c r="E624" s="55" t="n"/>
      <c r="F624" s="55" t="n"/>
      <c r="G624" s="69" t="n"/>
      <c r="H624" s="69" t="n"/>
      <c r="I624" s="55" t="n"/>
      <c r="J624" s="55" t="n"/>
      <c r="K624" s="55" t="n"/>
      <c r="L624" s="55">
        <f>J624-K624</f>
        <v/>
      </c>
      <c r="M624" s="55" t="n"/>
      <c r="N624" s="55">
        <f>P624+Q624+R624+S624</f>
        <v/>
      </c>
      <c r="O624" s="57">
        <f>Q624+V624+Y624+AB624+AE624+AH624+AK624+AN624+AQ624+AT624+AW624+AZ624+BC624</f>
        <v/>
      </c>
      <c r="P624" s="58" t="n"/>
      <c r="Q624" s="59">
        <f>L624-S624-R624-P624</f>
        <v/>
      </c>
      <c r="R624" s="60" t="n"/>
      <c r="S624" s="61" t="n"/>
      <c r="T624" s="55" t="n"/>
      <c r="U624" s="55" t="n"/>
      <c r="V624" s="55" t="n"/>
      <c r="W624" s="55" t="n"/>
      <c r="X624" s="55" t="n"/>
      <c r="Y624" s="55" t="n"/>
      <c r="Z624" s="55" t="n"/>
      <c r="AA624" s="55" t="n"/>
      <c r="AB624" s="55" t="n"/>
      <c r="AC624" s="55" t="n"/>
      <c r="AD624" s="55" t="n"/>
      <c r="AE624" s="55" t="n"/>
      <c r="AF624" s="55" t="n"/>
      <c r="AG624" s="55" t="n"/>
      <c r="AH624" s="55" t="n"/>
      <c r="AI624" s="55" t="n"/>
      <c r="AJ624" s="55" t="n"/>
      <c r="AK624" s="55" t="n"/>
      <c r="AL624" s="55" t="n"/>
      <c r="AM624" s="55" t="n"/>
      <c r="AN624" s="55" t="n"/>
      <c r="AO624" s="55" t="n"/>
      <c r="AP624" s="55" t="n"/>
      <c r="AQ624" s="55" t="n"/>
      <c r="AR624" s="55" t="n"/>
      <c r="AS624" s="55" t="n"/>
      <c r="AT624" s="55" t="n"/>
      <c r="AU624" s="55" t="n"/>
      <c r="AV624" s="55" t="n"/>
      <c r="AW624" s="55" t="n"/>
      <c r="AX624" s="55" t="n"/>
      <c r="AY624" s="55" t="n"/>
      <c r="AZ624" s="55" t="n"/>
      <c r="BA624" s="55" t="n"/>
      <c r="BB624" s="55" t="n"/>
      <c r="BC624" s="55" t="n"/>
    </row>
    <row r="625">
      <c r="A625" s="55" t="n"/>
      <c r="B625" s="483" t="n"/>
      <c r="C625" s="55" t="n"/>
      <c r="D625" s="55" t="n"/>
      <c r="E625" s="55" t="n"/>
      <c r="F625" s="55" t="n"/>
      <c r="G625" s="69" t="n"/>
      <c r="H625" s="69" t="n"/>
      <c r="I625" s="55" t="n"/>
      <c r="J625" s="55" t="n"/>
      <c r="K625" s="55" t="n"/>
      <c r="L625" s="55">
        <f>J625-K625</f>
        <v/>
      </c>
      <c r="M625" s="55" t="n"/>
      <c r="N625" s="55">
        <f>P625+Q625+R625+S625</f>
        <v/>
      </c>
      <c r="O625" s="57">
        <f>Q625+V625+Y625+AB625+AE625+AH625+AK625+AN625+AQ625+AT625+AW625+AZ625+BC625</f>
        <v/>
      </c>
      <c r="P625" s="58" t="n"/>
      <c r="Q625" s="59">
        <f>L625-S625-R625-P625</f>
        <v/>
      </c>
      <c r="R625" s="60" t="n"/>
      <c r="S625" s="61" t="n"/>
      <c r="T625" s="55" t="n"/>
      <c r="U625" s="55" t="n"/>
      <c r="V625" s="55" t="n"/>
      <c r="W625" s="55" t="n"/>
      <c r="X625" s="55" t="n"/>
      <c r="Y625" s="55" t="n"/>
      <c r="Z625" s="55" t="n"/>
      <c r="AA625" s="55" t="n"/>
      <c r="AB625" s="55" t="n"/>
      <c r="AC625" s="55" t="n"/>
      <c r="AD625" s="55" t="n"/>
      <c r="AE625" s="55" t="n"/>
      <c r="AF625" s="55" t="n"/>
      <c r="AG625" s="55" t="n"/>
      <c r="AH625" s="55" t="n"/>
      <c r="AI625" s="55" t="n"/>
      <c r="AJ625" s="55" t="n"/>
      <c r="AK625" s="55" t="n"/>
      <c r="AL625" s="55" t="n"/>
      <c r="AM625" s="55" t="n"/>
      <c r="AN625" s="55" t="n"/>
      <c r="AO625" s="55" t="n"/>
      <c r="AP625" s="55" t="n"/>
      <c r="AQ625" s="55" t="n"/>
      <c r="AR625" s="55" t="n"/>
      <c r="AS625" s="55" t="n"/>
      <c r="AT625" s="55" t="n"/>
      <c r="AU625" s="55" t="n"/>
      <c r="AV625" s="55" t="n"/>
      <c r="AW625" s="55" t="n"/>
      <c r="AX625" s="55" t="n"/>
      <c r="AY625" s="55" t="n"/>
      <c r="AZ625" s="55" t="n"/>
      <c r="BA625" s="55" t="n"/>
      <c r="BB625" s="55" t="n"/>
      <c r="BC625" s="55" t="n"/>
    </row>
    <row r="626">
      <c r="A626" s="55" t="n"/>
      <c r="B626" s="483" t="n"/>
      <c r="C626" s="55" t="n"/>
      <c r="D626" s="55" t="n"/>
      <c r="E626" s="55" t="n"/>
      <c r="F626" s="55" t="n"/>
      <c r="G626" s="69" t="n"/>
      <c r="H626" s="69" t="n"/>
      <c r="I626" s="55" t="n"/>
      <c r="J626" s="55" t="n"/>
      <c r="K626" s="55" t="n"/>
      <c r="L626" s="55">
        <f>J626-K626</f>
        <v/>
      </c>
      <c r="M626" s="55" t="n"/>
      <c r="N626" s="55">
        <f>P626+Q626+R626+S626</f>
        <v/>
      </c>
      <c r="O626" s="57">
        <f>Q626+V626+Y626+AB626+AE626+AH626+AK626+AN626+AQ626+AT626+AW626+AZ626+BC626</f>
        <v/>
      </c>
      <c r="P626" s="58" t="n"/>
      <c r="Q626" s="59">
        <f>L626-S626-R626-P626</f>
        <v/>
      </c>
      <c r="R626" s="60" t="n"/>
      <c r="S626" s="61" t="n"/>
      <c r="T626" s="55" t="n"/>
      <c r="U626" s="55" t="n"/>
      <c r="V626" s="55" t="n"/>
      <c r="W626" s="55" t="n"/>
      <c r="X626" s="55" t="n"/>
      <c r="Y626" s="55" t="n"/>
      <c r="Z626" s="55" t="n"/>
      <c r="AA626" s="55" t="n"/>
      <c r="AB626" s="55" t="n"/>
      <c r="AC626" s="55" t="n"/>
      <c r="AD626" s="55" t="n"/>
      <c r="AE626" s="55" t="n"/>
      <c r="AF626" s="55" t="n"/>
      <c r="AG626" s="55" t="n"/>
      <c r="AH626" s="55" t="n"/>
      <c r="AI626" s="55" t="n"/>
      <c r="AJ626" s="55" t="n"/>
      <c r="AK626" s="55" t="n"/>
      <c r="AL626" s="55" t="n"/>
      <c r="AM626" s="55" t="n"/>
      <c r="AN626" s="55" t="n"/>
      <c r="AO626" s="55" t="n"/>
      <c r="AP626" s="55" t="n"/>
      <c r="AQ626" s="55" t="n"/>
      <c r="AR626" s="55" t="n"/>
      <c r="AS626" s="55" t="n"/>
      <c r="AT626" s="55" t="n"/>
      <c r="AU626" s="55" t="n"/>
      <c r="AV626" s="55" t="n"/>
      <c r="AW626" s="55" t="n"/>
      <c r="AX626" s="55" t="n"/>
      <c r="AY626" s="55" t="n"/>
      <c r="AZ626" s="55" t="n"/>
      <c r="BA626" s="55" t="n"/>
      <c r="BB626" s="55" t="n"/>
      <c r="BC626" s="55" t="n"/>
    </row>
    <row r="627">
      <c r="A627" s="55" t="n"/>
      <c r="B627" s="483" t="n"/>
      <c r="C627" s="55" t="n"/>
      <c r="D627" s="55" t="n"/>
      <c r="E627" s="55" t="n"/>
      <c r="F627" s="55" t="n"/>
      <c r="G627" s="69" t="n"/>
      <c r="H627" s="69" t="n"/>
      <c r="I627" s="55" t="n"/>
      <c r="J627" s="55" t="n"/>
      <c r="K627" s="55" t="n"/>
      <c r="L627" s="55">
        <f>J627-K627</f>
        <v/>
      </c>
      <c r="M627" s="55" t="n"/>
      <c r="N627" s="55">
        <f>P627+Q627+R627+S627</f>
        <v/>
      </c>
      <c r="O627" s="57">
        <f>Q627+V627+Y627+AB627+AE627+AH627+AK627+AN627+AQ627+AT627+AW627+AZ627+BC627</f>
        <v/>
      </c>
      <c r="P627" s="58" t="n"/>
      <c r="Q627" s="59">
        <f>L627-S627-R627-P627</f>
        <v/>
      </c>
      <c r="R627" s="60" t="n"/>
      <c r="S627" s="61" t="n"/>
      <c r="T627" s="55" t="n"/>
      <c r="U627" s="55" t="n"/>
      <c r="V627" s="55" t="n"/>
      <c r="W627" s="55" t="n"/>
      <c r="X627" s="55" t="n"/>
      <c r="Y627" s="55" t="n"/>
      <c r="Z627" s="55" t="n"/>
      <c r="AA627" s="55" t="n"/>
      <c r="AB627" s="55" t="n"/>
      <c r="AC627" s="55" t="n"/>
      <c r="AD627" s="55" t="n"/>
      <c r="AE627" s="55" t="n"/>
      <c r="AF627" s="55" t="n"/>
      <c r="AG627" s="55" t="n"/>
      <c r="AH627" s="55" t="n"/>
      <c r="AI627" s="55" t="n"/>
      <c r="AJ627" s="55" t="n"/>
      <c r="AK627" s="55" t="n"/>
      <c r="AL627" s="55" t="n"/>
      <c r="AM627" s="55" t="n"/>
      <c r="AN627" s="55" t="n"/>
      <c r="AO627" s="55" t="n"/>
      <c r="AP627" s="55" t="n"/>
      <c r="AQ627" s="55" t="n"/>
      <c r="AR627" s="55" t="n"/>
      <c r="AS627" s="55" t="n"/>
      <c r="AT627" s="55" t="n"/>
      <c r="AU627" s="55" t="n"/>
      <c r="AV627" s="55" t="n"/>
      <c r="AW627" s="55" t="n"/>
      <c r="AX627" s="55" t="n"/>
      <c r="AY627" s="55" t="n"/>
      <c r="AZ627" s="55" t="n"/>
      <c r="BA627" s="55" t="n"/>
      <c r="BB627" s="55" t="n"/>
      <c r="BC627" s="55" t="n"/>
    </row>
    <row r="628">
      <c r="A628" s="55" t="n"/>
      <c r="B628" s="483" t="n"/>
      <c r="C628" s="55" t="n"/>
      <c r="D628" s="55" t="n"/>
      <c r="E628" s="55" t="n"/>
      <c r="F628" s="55" t="n"/>
      <c r="G628" s="69" t="n"/>
      <c r="H628" s="69" t="n"/>
      <c r="I628" s="55" t="n"/>
      <c r="J628" s="55" t="n"/>
      <c r="K628" s="55" t="n"/>
      <c r="L628" s="55">
        <f>J628-K628</f>
        <v/>
      </c>
      <c r="M628" s="55" t="n"/>
      <c r="N628" s="55">
        <f>P628+Q628+R628+S628</f>
        <v/>
      </c>
      <c r="O628" s="57">
        <f>Q628+V628+Y628+AB628+AE628+AH628+AK628+AN628+AQ628+AT628+AW628+AZ628+BC628</f>
        <v/>
      </c>
      <c r="P628" s="58" t="n"/>
      <c r="Q628" s="59">
        <f>L628-S628-R628-P628</f>
        <v/>
      </c>
      <c r="R628" s="60" t="n"/>
      <c r="S628" s="61" t="n"/>
      <c r="T628" s="55" t="n"/>
      <c r="U628" s="55" t="n"/>
      <c r="V628" s="55" t="n"/>
      <c r="W628" s="55" t="n"/>
      <c r="X628" s="55" t="n"/>
      <c r="Y628" s="55" t="n"/>
      <c r="Z628" s="55" t="n"/>
      <c r="AA628" s="55" t="n"/>
      <c r="AB628" s="55" t="n"/>
      <c r="AC628" s="55" t="n"/>
      <c r="AD628" s="55" t="n"/>
      <c r="AE628" s="55" t="n"/>
      <c r="AF628" s="55" t="n"/>
      <c r="AG628" s="55" t="n"/>
      <c r="AH628" s="55" t="n"/>
      <c r="AI628" s="55" t="n"/>
      <c r="AJ628" s="55" t="n"/>
      <c r="AK628" s="55" t="n"/>
      <c r="AL628" s="55" t="n"/>
      <c r="AM628" s="55" t="n"/>
      <c r="AN628" s="55" t="n"/>
      <c r="AO628" s="55" t="n"/>
      <c r="AP628" s="55" t="n"/>
      <c r="AQ628" s="55" t="n"/>
      <c r="AR628" s="55" t="n"/>
      <c r="AS628" s="55" t="n"/>
      <c r="AT628" s="55" t="n"/>
      <c r="AU628" s="55" t="n"/>
      <c r="AV628" s="55" t="n"/>
      <c r="AW628" s="55" t="n"/>
      <c r="AX628" s="55" t="n"/>
      <c r="AY628" s="55" t="n"/>
      <c r="AZ628" s="55" t="n"/>
      <c r="BA628" s="55" t="n"/>
      <c r="BB628" s="55" t="n"/>
      <c r="BC628" s="55" t="n"/>
    </row>
    <row r="629">
      <c r="A629" s="55" t="n"/>
      <c r="B629" s="483" t="n"/>
      <c r="C629" s="55" t="n"/>
      <c r="D629" s="55" t="n"/>
      <c r="E629" s="55" t="n"/>
      <c r="F629" s="55" t="n"/>
      <c r="G629" s="69" t="n"/>
      <c r="H629" s="69" t="n"/>
      <c r="I629" s="55" t="n"/>
      <c r="J629" s="55" t="n"/>
      <c r="K629" s="55" t="n"/>
      <c r="L629" s="55">
        <f>J629-K629</f>
        <v/>
      </c>
      <c r="M629" s="55" t="n"/>
      <c r="N629" s="55">
        <f>P629+Q629+R629+S629</f>
        <v/>
      </c>
      <c r="O629" s="57">
        <f>Q629+V629+Y629+AB629+AE629+AH629+AK629+AN629+AQ629+AT629+AW629+AZ629+BC629</f>
        <v/>
      </c>
      <c r="P629" s="58" t="n"/>
      <c r="Q629" s="59">
        <f>L629-S629-R629-P629</f>
        <v/>
      </c>
      <c r="R629" s="60" t="n"/>
      <c r="S629" s="61" t="n"/>
      <c r="T629" s="55" t="n"/>
      <c r="U629" s="55" t="n"/>
      <c r="V629" s="55" t="n"/>
      <c r="W629" s="55" t="n"/>
      <c r="X629" s="55" t="n"/>
      <c r="Y629" s="55" t="n"/>
      <c r="Z629" s="55" t="n"/>
      <c r="AA629" s="55" t="n"/>
      <c r="AB629" s="55" t="n"/>
      <c r="AC629" s="55" t="n"/>
      <c r="AD629" s="55" t="n"/>
      <c r="AE629" s="55" t="n"/>
      <c r="AF629" s="55" t="n"/>
      <c r="AG629" s="55" t="n"/>
      <c r="AH629" s="55" t="n"/>
      <c r="AI629" s="55" t="n"/>
      <c r="AJ629" s="55" t="n"/>
      <c r="AK629" s="55" t="n"/>
      <c r="AL629" s="55" t="n"/>
      <c r="AM629" s="55" t="n"/>
      <c r="AN629" s="55" t="n"/>
      <c r="AO629" s="55" t="n"/>
      <c r="AP629" s="55" t="n"/>
      <c r="AQ629" s="55" t="n"/>
      <c r="AR629" s="55" t="n"/>
      <c r="AS629" s="55" t="n"/>
      <c r="AT629" s="55" t="n"/>
      <c r="AU629" s="55" t="n"/>
      <c r="AV629" s="55" t="n"/>
      <c r="AW629" s="55" t="n"/>
      <c r="AX629" s="55" t="n"/>
      <c r="AY629" s="55" t="n"/>
      <c r="AZ629" s="55" t="n"/>
      <c r="BA629" s="55" t="n"/>
      <c r="BB629" s="55" t="n"/>
      <c r="BC629" s="55" t="n"/>
    </row>
    <row r="630">
      <c r="A630" s="55" t="n"/>
      <c r="B630" s="483" t="n"/>
      <c r="C630" s="55" t="n"/>
      <c r="D630" s="55" t="n"/>
      <c r="E630" s="55" t="n"/>
      <c r="F630" s="55" t="n"/>
      <c r="G630" s="69" t="n"/>
      <c r="H630" s="69" t="n"/>
      <c r="I630" s="55" t="n"/>
      <c r="J630" s="55" t="n"/>
      <c r="K630" s="55" t="n"/>
      <c r="L630" s="55">
        <f>J630-K630</f>
        <v/>
      </c>
      <c r="M630" s="55" t="n"/>
      <c r="N630" s="55">
        <f>P630+Q630+R630+S630</f>
        <v/>
      </c>
      <c r="O630" s="57">
        <f>Q630+V630+Y630+AB630+AE630+AH630+AK630+AN630+AQ630+AT630+AW630+AZ630+BC630</f>
        <v/>
      </c>
      <c r="P630" s="58" t="n"/>
      <c r="Q630" s="59">
        <f>L630-S630-R630-P630</f>
        <v/>
      </c>
      <c r="R630" s="60" t="n"/>
      <c r="S630" s="61" t="n"/>
      <c r="T630" s="55" t="n"/>
      <c r="U630" s="55" t="n"/>
      <c r="V630" s="55" t="n"/>
      <c r="W630" s="55" t="n"/>
      <c r="X630" s="55" t="n"/>
      <c r="Y630" s="55" t="n"/>
      <c r="Z630" s="55" t="n"/>
      <c r="AA630" s="55" t="n"/>
      <c r="AB630" s="55" t="n"/>
      <c r="AC630" s="55" t="n"/>
      <c r="AD630" s="55" t="n"/>
      <c r="AE630" s="55" t="n"/>
      <c r="AF630" s="55" t="n"/>
      <c r="AG630" s="55" t="n"/>
      <c r="AH630" s="55" t="n"/>
      <c r="AI630" s="55" t="n"/>
      <c r="AJ630" s="55" t="n"/>
      <c r="AK630" s="55" t="n"/>
      <c r="AL630" s="55" t="n"/>
      <c r="AM630" s="55" t="n"/>
      <c r="AN630" s="55" t="n"/>
      <c r="AO630" s="55" t="n"/>
      <c r="AP630" s="55" t="n"/>
      <c r="AQ630" s="55" t="n"/>
      <c r="AR630" s="55" t="n"/>
      <c r="AS630" s="55" t="n"/>
      <c r="AT630" s="55" t="n"/>
      <c r="AU630" s="55" t="n"/>
      <c r="AV630" s="55" t="n"/>
      <c r="AW630" s="55" t="n"/>
      <c r="AX630" s="55" t="n"/>
      <c r="AY630" s="55" t="n"/>
      <c r="AZ630" s="55" t="n"/>
      <c r="BA630" s="55" t="n"/>
      <c r="BB630" s="55" t="n"/>
      <c r="BC630" s="55" t="n"/>
    </row>
    <row r="631">
      <c r="A631" s="55" t="n"/>
      <c r="B631" s="483" t="n"/>
      <c r="C631" s="55" t="n"/>
      <c r="D631" s="55" t="n"/>
      <c r="E631" s="55" t="n"/>
      <c r="F631" s="55" t="n"/>
      <c r="G631" s="69" t="n"/>
      <c r="H631" s="69" t="n"/>
      <c r="I631" s="55" t="n"/>
      <c r="J631" s="55" t="n"/>
      <c r="K631" s="55" t="n"/>
      <c r="L631" s="55">
        <f>J631-K631</f>
        <v/>
      </c>
      <c r="M631" s="55" t="n"/>
      <c r="N631" s="55">
        <f>P631+Q631+R631+S631</f>
        <v/>
      </c>
      <c r="O631" s="57">
        <f>Q631+V631+Y631+AB631+AE631+AH631+AK631+AN631+AQ631+AT631+AW631+AZ631+BC631</f>
        <v/>
      </c>
      <c r="P631" s="58" t="n"/>
      <c r="Q631" s="59">
        <f>L631-S631-R631-P631</f>
        <v/>
      </c>
      <c r="R631" s="60" t="n"/>
      <c r="S631" s="61" t="n"/>
      <c r="T631" s="55" t="n"/>
      <c r="U631" s="55" t="n"/>
      <c r="V631" s="55" t="n"/>
      <c r="W631" s="55" t="n"/>
      <c r="X631" s="55" t="n"/>
      <c r="Y631" s="55" t="n"/>
      <c r="Z631" s="55" t="n"/>
      <c r="AA631" s="55" t="n"/>
      <c r="AB631" s="55" t="n"/>
      <c r="AC631" s="55" t="n"/>
      <c r="AD631" s="55" t="n"/>
      <c r="AE631" s="55" t="n"/>
      <c r="AF631" s="55" t="n"/>
      <c r="AG631" s="55" t="n"/>
      <c r="AH631" s="55" t="n"/>
      <c r="AI631" s="55" t="n"/>
      <c r="AJ631" s="55" t="n"/>
      <c r="AK631" s="55" t="n"/>
      <c r="AL631" s="55" t="n"/>
      <c r="AM631" s="55" t="n"/>
      <c r="AN631" s="55" t="n"/>
      <c r="AO631" s="55" t="n"/>
      <c r="AP631" s="55" t="n"/>
      <c r="AQ631" s="55" t="n"/>
      <c r="AR631" s="55" t="n"/>
      <c r="AS631" s="55" t="n"/>
      <c r="AT631" s="55" t="n"/>
      <c r="AU631" s="55" t="n"/>
      <c r="AV631" s="55" t="n"/>
      <c r="AW631" s="55" t="n"/>
      <c r="AX631" s="55" t="n"/>
      <c r="AY631" s="55" t="n"/>
      <c r="AZ631" s="55" t="n"/>
      <c r="BA631" s="55" t="n"/>
      <c r="BB631" s="55" t="n"/>
      <c r="BC631" s="55" t="n"/>
    </row>
    <row r="632">
      <c r="A632" s="55" t="n"/>
      <c r="B632" s="483" t="n"/>
      <c r="C632" s="55" t="n"/>
      <c r="D632" s="55" t="n"/>
      <c r="E632" s="55" t="n"/>
      <c r="F632" s="55" t="n"/>
      <c r="G632" s="69" t="n"/>
      <c r="H632" s="69" t="n"/>
      <c r="I632" s="55" t="n"/>
      <c r="J632" s="55" t="n"/>
      <c r="K632" s="55" t="n"/>
      <c r="L632" s="55">
        <f>J632-K632</f>
        <v/>
      </c>
      <c r="M632" s="55" t="n"/>
      <c r="N632" s="55">
        <f>P632+Q632+R632+S632</f>
        <v/>
      </c>
      <c r="O632" s="57">
        <f>Q632+V632+Y632+AB632+AE632+AH632+AK632+AN632+AQ632+AT632+AW632+AZ632+BC632</f>
        <v/>
      </c>
      <c r="P632" s="58" t="n"/>
      <c r="Q632" s="59">
        <f>L632-S632-R632-P632</f>
        <v/>
      </c>
      <c r="R632" s="60" t="n"/>
      <c r="S632" s="61" t="n"/>
      <c r="T632" s="55" t="n"/>
      <c r="U632" s="55" t="n"/>
      <c r="V632" s="55" t="n"/>
      <c r="W632" s="55" t="n"/>
      <c r="X632" s="55" t="n"/>
      <c r="Y632" s="55" t="n"/>
      <c r="Z632" s="55" t="n"/>
      <c r="AA632" s="55" t="n"/>
      <c r="AB632" s="55" t="n"/>
      <c r="AC632" s="55" t="n"/>
      <c r="AD632" s="55" t="n"/>
      <c r="AE632" s="55" t="n"/>
      <c r="AF632" s="55" t="n"/>
      <c r="AG632" s="55" t="n"/>
      <c r="AH632" s="55" t="n"/>
      <c r="AI632" s="55" t="n"/>
      <c r="AJ632" s="55" t="n"/>
      <c r="AK632" s="55" t="n"/>
      <c r="AL632" s="55" t="n"/>
      <c r="AM632" s="55" t="n"/>
      <c r="AN632" s="55" t="n"/>
      <c r="AO632" s="55" t="n"/>
      <c r="AP632" s="55" t="n"/>
      <c r="AQ632" s="55" t="n"/>
      <c r="AR632" s="55" t="n"/>
      <c r="AS632" s="55" t="n"/>
      <c r="AT632" s="55" t="n"/>
      <c r="AU632" s="55" t="n"/>
      <c r="AV632" s="55" t="n"/>
      <c r="AW632" s="55" t="n"/>
      <c r="AX632" s="55" t="n"/>
      <c r="AY632" s="55" t="n"/>
      <c r="AZ632" s="55" t="n"/>
      <c r="BA632" s="55" t="n"/>
      <c r="BB632" s="55" t="n"/>
      <c r="BC632" s="55" t="n"/>
    </row>
    <row r="633">
      <c r="A633" s="55" t="n"/>
      <c r="B633" s="483" t="n"/>
      <c r="C633" s="55" t="n"/>
      <c r="D633" s="55" t="n"/>
      <c r="E633" s="55" t="n"/>
      <c r="F633" s="55" t="n"/>
      <c r="G633" s="69" t="n"/>
      <c r="H633" s="69" t="n"/>
      <c r="I633" s="55" t="n"/>
      <c r="J633" s="55" t="n"/>
      <c r="K633" s="55" t="n"/>
      <c r="L633" s="55">
        <f>J633-K633</f>
        <v/>
      </c>
      <c r="M633" s="55" t="n"/>
      <c r="N633" s="55">
        <f>P633+Q633+R633+S633</f>
        <v/>
      </c>
      <c r="O633" s="57">
        <f>Q633+V633+Y633+AB633+AE633+AH633+AK633+AN633+AQ633+AT633+AW633+AZ633+BC633</f>
        <v/>
      </c>
      <c r="P633" s="58" t="n"/>
      <c r="Q633" s="59">
        <f>L633-S633-R633-P633</f>
        <v/>
      </c>
      <c r="R633" s="60" t="n"/>
      <c r="S633" s="61" t="n"/>
      <c r="T633" s="55" t="n"/>
      <c r="U633" s="55" t="n"/>
      <c r="V633" s="55" t="n"/>
      <c r="W633" s="55" t="n"/>
      <c r="X633" s="55" t="n"/>
      <c r="Y633" s="55" t="n"/>
      <c r="Z633" s="55" t="n"/>
      <c r="AA633" s="55" t="n"/>
      <c r="AB633" s="55" t="n"/>
      <c r="AC633" s="55" t="n"/>
      <c r="AD633" s="55" t="n"/>
      <c r="AE633" s="55" t="n"/>
      <c r="AF633" s="55" t="n"/>
      <c r="AG633" s="55" t="n"/>
      <c r="AH633" s="55" t="n"/>
      <c r="AI633" s="55" t="n"/>
      <c r="AJ633" s="55" t="n"/>
      <c r="AK633" s="55" t="n"/>
      <c r="AL633" s="55" t="n"/>
      <c r="AM633" s="55" t="n"/>
      <c r="AN633" s="55" t="n"/>
      <c r="AO633" s="55" t="n"/>
      <c r="AP633" s="55" t="n"/>
      <c r="AQ633" s="55" t="n"/>
      <c r="AR633" s="55" t="n"/>
      <c r="AS633" s="55" t="n"/>
      <c r="AT633" s="55" t="n"/>
      <c r="AU633" s="55" t="n"/>
      <c r="AV633" s="55" t="n"/>
      <c r="AW633" s="55" t="n"/>
      <c r="AX633" s="55" t="n"/>
      <c r="AY633" s="55" t="n"/>
      <c r="AZ633" s="55" t="n"/>
      <c r="BA633" s="55" t="n"/>
      <c r="BB633" s="55" t="n"/>
      <c r="BC633" s="55" t="n"/>
    </row>
    <row r="634">
      <c r="A634" s="55" t="n"/>
      <c r="B634" s="483" t="n"/>
      <c r="C634" s="55" t="n"/>
      <c r="D634" s="55" t="n"/>
      <c r="E634" s="55" t="n"/>
      <c r="F634" s="55" t="n"/>
      <c r="G634" s="69" t="n"/>
      <c r="H634" s="69" t="n"/>
      <c r="I634" s="55" t="n"/>
      <c r="J634" s="55" t="n"/>
      <c r="K634" s="55" t="n"/>
      <c r="L634" s="55">
        <f>J634-K634</f>
        <v/>
      </c>
      <c r="M634" s="55" t="n"/>
      <c r="N634" s="55">
        <f>P634+Q634+R634+S634</f>
        <v/>
      </c>
      <c r="O634" s="57">
        <f>Q634+V634+Y634+AB634+AE634+AH634+AK634+AN634+AQ634+AT634+AW634+AZ634+BC634</f>
        <v/>
      </c>
      <c r="P634" s="58" t="n"/>
      <c r="Q634" s="59">
        <f>L634-S634-R634-P634</f>
        <v/>
      </c>
      <c r="R634" s="60" t="n"/>
      <c r="S634" s="61" t="n"/>
      <c r="T634" s="55" t="n"/>
      <c r="U634" s="55" t="n"/>
      <c r="V634" s="55" t="n"/>
      <c r="W634" s="55" t="n"/>
      <c r="X634" s="55" t="n"/>
      <c r="Y634" s="55" t="n"/>
      <c r="Z634" s="55" t="n"/>
      <c r="AA634" s="55" t="n"/>
      <c r="AB634" s="55" t="n"/>
      <c r="AC634" s="55" t="n"/>
      <c r="AD634" s="55" t="n"/>
      <c r="AE634" s="55" t="n"/>
      <c r="AF634" s="55" t="n"/>
      <c r="AG634" s="55" t="n"/>
      <c r="AH634" s="55" t="n"/>
      <c r="AI634" s="55" t="n"/>
      <c r="AJ634" s="55" t="n"/>
      <c r="AK634" s="55" t="n"/>
      <c r="AL634" s="55" t="n"/>
      <c r="AM634" s="55" t="n"/>
      <c r="AN634" s="55" t="n"/>
      <c r="AO634" s="55" t="n"/>
      <c r="AP634" s="55" t="n"/>
      <c r="AQ634" s="55" t="n"/>
      <c r="AR634" s="55" t="n"/>
      <c r="AS634" s="55" t="n"/>
      <c r="AT634" s="55" t="n"/>
      <c r="AU634" s="55" t="n"/>
      <c r="AV634" s="55" t="n"/>
      <c r="AW634" s="55" t="n"/>
      <c r="AX634" s="55" t="n"/>
      <c r="AY634" s="55" t="n"/>
      <c r="AZ634" s="55" t="n"/>
      <c r="BA634" s="55" t="n"/>
      <c r="BB634" s="55" t="n"/>
      <c r="BC634" s="55" t="n"/>
    </row>
    <row r="635">
      <c r="A635" s="55" t="n"/>
      <c r="B635" s="483" t="n"/>
      <c r="C635" s="55" t="n"/>
      <c r="D635" s="55" t="n"/>
      <c r="E635" s="55" t="n"/>
      <c r="F635" s="55" t="n"/>
      <c r="G635" s="69" t="n"/>
      <c r="H635" s="69" t="n"/>
      <c r="I635" s="55" t="n"/>
      <c r="J635" s="55" t="n"/>
      <c r="K635" s="55" t="n"/>
      <c r="L635" s="55">
        <f>J635-K635</f>
        <v/>
      </c>
      <c r="M635" s="55" t="n"/>
      <c r="N635" s="55">
        <f>P635+Q635+R635+S635</f>
        <v/>
      </c>
      <c r="O635" s="57">
        <f>Q635+V635+Y635+AB635+AE635+AH635+AK635+AN635+AQ635+AT635+AW635+AZ635+BC635</f>
        <v/>
      </c>
      <c r="P635" s="58" t="n"/>
      <c r="Q635" s="59">
        <f>L635-S635-R635-P635</f>
        <v/>
      </c>
      <c r="R635" s="60" t="n"/>
      <c r="S635" s="61" t="n"/>
      <c r="T635" s="55" t="n"/>
      <c r="U635" s="55" t="n"/>
      <c r="V635" s="55" t="n"/>
      <c r="W635" s="55" t="n"/>
      <c r="X635" s="55" t="n"/>
      <c r="Y635" s="55" t="n"/>
      <c r="Z635" s="55" t="n"/>
      <c r="AA635" s="55" t="n"/>
      <c r="AB635" s="55" t="n"/>
      <c r="AC635" s="55" t="n"/>
      <c r="AD635" s="55" t="n"/>
      <c r="AE635" s="55" t="n"/>
      <c r="AF635" s="55" t="n"/>
      <c r="AG635" s="55" t="n"/>
      <c r="AH635" s="55" t="n"/>
      <c r="AI635" s="55" t="n"/>
      <c r="AJ635" s="55" t="n"/>
      <c r="AK635" s="55" t="n"/>
      <c r="AL635" s="55" t="n"/>
      <c r="AM635" s="55" t="n"/>
      <c r="AN635" s="55" t="n"/>
      <c r="AO635" s="55" t="n"/>
      <c r="AP635" s="55" t="n"/>
      <c r="AQ635" s="55" t="n"/>
      <c r="AR635" s="55" t="n"/>
      <c r="AS635" s="55" t="n"/>
      <c r="AT635" s="55" t="n"/>
      <c r="AU635" s="55" t="n"/>
      <c r="AV635" s="55" t="n"/>
      <c r="AW635" s="55" t="n"/>
      <c r="AX635" s="55" t="n"/>
      <c r="AY635" s="55" t="n"/>
      <c r="AZ635" s="55" t="n"/>
      <c r="BA635" s="55" t="n"/>
      <c r="BB635" s="55" t="n"/>
      <c r="BC635" s="55" t="n"/>
    </row>
    <row r="636">
      <c r="A636" s="55" t="n"/>
      <c r="B636" s="483" t="n"/>
      <c r="C636" s="55" t="n"/>
      <c r="D636" s="55" t="n"/>
      <c r="E636" s="55" t="n"/>
      <c r="F636" s="55" t="n"/>
      <c r="G636" s="69" t="n"/>
      <c r="H636" s="69" t="n"/>
      <c r="I636" s="55" t="n"/>
      <c r="J636" s="55" t="n"/>
      <c r="K636" s="55" t="n"/>
      <c r="L636" s="55">
        <f>J636-K636</f>
        <v/>
      </c>
      <c r="M636" s="55" t="n"/>
      <c r="N636" s="55">
        <f>P636+Q636+R636+S636</f>
        <v/>
      </c>
      <c r="O636" s="57">
        <f>Q636+V636+Y636+AB636+AE636+AH636+AK636+AN636+AQ636+AT636+AW636+AZ636+BC636</f>
        <v/>
      </c>
      <c r="P636" s="58" t="n"/>
      <c r="Q636" s="59">
        <f>L636-S636-R636-P636</f>
        <v/>
      </c>
      <c r="R636" s="60" t="n"/>
      <c r="S636" s="61" t="n"/>
      <c r="T636" s="55" t="n"/>
      <c r="U636" s="55" t="n"/>
      <c r="V636" s="55" t="n"/>
      <c r="W636" s="55" t="n"/>
      <c r="X636" s="55" t="n"/>
      <c r="Y636" s="55" t="n"/>
      <c r="Z636" s="55" t="n"/>
      <c r="AA636" s="55" t="n"/>
      <c r="AB636" s="55" t="n"/>
      <c r="AC636" s="55" t="n"/>
      <c r="AD636" s="55" t="n"/>
      <c r="AE636" s="55" t="n"/>
      <c r="AF636" s="55" t="n"/>
      <c r="AG636" s="55" t="n"/>
      <c r="AH636" s="55" t="n"/>
      <c r="AI636" s="55" t="n"/>
      <c r="AJ636" s="55" t="n"/>
      <c r="AK636" s="55" t="n"/>
      <c r="AL636" s="55" t="n"/>
      <c r="AM636" s="55" t="n"/>
      <c r="AN636" s="55" t="n"/>
      <c r="AO636" s="55" t="n"/>
      <c r="AP636" s="55" t="n"/>
      <c r="AQ636" s="55" t="n"/>
      <c r="AR636" s="55" t="n"/>
      <c r="AS636" s="55" t="n"/>
      <c r="AT636" s="55" t="n"/>
      <c r="AU636" s="55" t="n"/>
      <c r="AV636" s="55" t="n"/>
      <c r="AW636" s="55" t="n"/>
      <c r="AX636" s="55" t="n"/>
      <c r="AY636" s="55" t="n"/>
      <c r="AZ636" s="55" t="n"/>
      <c r="BA636" s="55" t="n"/>
      <c r="BB636" s="55" t="n"/>
      <c r="BC636" s="55" t="n"/>
    </row>
    <row r="637">
      <c r="A637" s="55" t="n"/>
      <c r="B637" s="483" t="n"/>
      <c r="C637" s="55" t="n"/>
      <c r="D637" s="55" t="n"/>
      <c r="E637" s="55" t="n"/>
      <c r="F637" s="55" t="n"/>
      <c r="G637" s="69" t="n"/>
      <c r="H637" s="69" t="n"/>
      <c r="I637" s="55" t="n"/>
      <c r="J637" s="55" t="n"/>
      <c r="K637" s="55" t="n"/>
      <c r="L637" s="55">
        <f>J637-K637</f>
        <v/>
      </c>
      <c r="M637" s="55" t="n"/>
      <c r="N637" s="55">
        <f>P637+Q637+R637+S637</f>
        <v/>
      </c>
      <c r="O637" s="57">
        <f>Q637+V637+Y637+AB637+AE637+AH637+AK637+AN637+AQ637+AT637+AW637+AZ637+BC637</f>
        <v/>
      </c>
      <c r="P637" s="58" t="n"/>
      <c r="Q637" s="59">
        <f>L637-S637-R637-P637</f>
        <v/>
      </c>
      <c r="R637" s="60" t="n"/>
      <c r="S637" s="61" t="n"/>
      <c r="T637" s="55" t="n"/>
      <c r="U637" s="55" t="n"/>
      <c r="V637" s="55" t="n"/>
      <c r="W637" s="55" t="n"/>
      <c r="X637" s="55" t="n"/>
      <c r="Y637" s="55" t="n"/>
      <c r="Z637" s="55" t="n"/>
      <c r="AA637" s="55" t="n"/>
      <c r="AB637" s="55" t="n"/>
      <c r="AC637" s="55" t="n"/>
      <c r="AD637" s="55" t="n"/>
      <c r="AE637" s="55" t="n"/>
      <c r="AF637" s="55" t="n"/>
      <c r="AG637" s="55" t="n"/>
      <c r="AH637" s="55" t="n"/>
      <c r="AI637" s="55" t="n"/>
      <c r="AJ637" s="55" t="n"/>
      <c r="AK637" s="55" t="n"/>
      <c r="AL637" s="55" t="n"/>
      <c r="AM637" s="55" t="n"/>
      <c r="AN637" s="55" t="n"/>
      <c r="AO637" s="55" t="n"/>
      <c r="AP637" s="55" t="n"/>
      <c r="AQ637" s="55" t="n"/>
      <c r="AR637" s="55" t="n"/>
      <c r="AS637" s="55" t="n"/>
      <c r="AT637" s="55" t="n"/>
      <c r="AU637" s="55" t="n"/>
      <c r="AV637" s="55" t="n"/>
      <c r="AW637" s="55" t="n"/>
      <c r="AX637" s="55" t="n"/>
      <c r="AY637" s="55" t="n"/>
      <c r="AZ637" s="55" t="n"/>
      <c r="BA637" s="55" t="n"/>
      <c r="BB637" s="55" t="n"/>
      <c r="BC637" s="55" t="n"/>
    </row>
    <row r="638">
      <c r="A638" s="55" t="n"/>
      <c r="B638" s="483" t="n"/>
      <c r="C638" s="55" t="n"/>
      <c r="D638" s="55" t="n"/>
      <c r="E638" s="55" t="n"/>
      <c r="F638" s="55" t="n"/>
      <c r="G638" s="69" t="n"/>
      <c r="H638" s="69" t="n"/>
      <c r="I638" s="55" t="n"/>
      <c r="J638" s="55" t="n"/>
      <c r="K638" s="55" t="n"/>
      <c r="L638" s="55">
        <f>J638-K638</f>
        <v/>
      </c>
      <c r="M638" s="55" t="n"/>
      <c r="N638" s="55">
        <f>P638+Q638+R638+S638</f>
        <v/>
      </c>
      <c r="O638" s="57">
        <f>Q638+V638+Y638+AB638+AE638+AH638+AK638+AN638+AQ638+AT638+AW638+AZ638+BC638</f>
        <v/>
      </c>
      <c r="P638" s="58" t="n"/>
      <c r="Q638" s="59">
        <f>L638-S638-R638-P638</f>
        <v/>
      </c>
      <c r="R638" s="60" t="n"/>
      <c r="S638" s="61" t="n"/>
      <c r="T638" s="55" t="n"/>
      <c r="U638" s="55" t="n"/>
      <c r="V638" s="55" t="n"/>
      <c r="W638" s="55" t="n"/>
      <c r="X638" s="55" t="n"/>
      <c r="Y638" s="55" t="n"/>
      <c r="Z638" s="55" t="n"/>
      <c r="AA638" s="55" t="n"/>
      <c r="AB638" s="55" t="n"/>
      <c r="AC638" s="55" t="n"/>
      <c r="AD638" s="55" t="n"/>
      <c r="AE638" s="55" t="n"/>
      <c r="AF638" s="55" t="n"/>
      <c r="AG638" s="55" t="n"/>
      <c r="AH638" s="55" t="n"/>
      <c r="AI638" s="55" t="n"/>
      <c r="AJ638" s="55" t="n"/>
      <c r="AK638" s="55" t="n"/>
      <c r="AL638" s="55" t="n"/>
      <c r="AM638" s="55" t="n"/>
      <c r="AN638" s="55" t="n"/>
      <c r="AO638" s="55" t="n"/>
      <c r="AP638" s="55" t="n"/>
      <c r="AQ638" s="55" t="n"/>
      <c r="AR638" s="55" t="n"/>
      <c r="AS638" s="55" t="n"/>
      <c r="AT638" s="55" t="n"/>
      <c r="AU638" s="55" t="n"/>
      <c r="AV638" s="55" t="n"/>
      <c r="AW638" s="55" t="n"/>
      <c r="AX638" s="55" t="n"/>
      <c r="AY638" s="55" t="n"/>
      <c r="AZ638" s="55" t="n"/>
      <c r="BA638" s="55" t="n"/>
      <c r="BB638" s="55" t="n"/>
      <c r="BC638" s="55" t="n"/>
    </row>
    <row r="639">
      <c r="A639" s="55" t="n"/>
      <c r="B639" s="483" t="n"/>
      <c r="C639" s="55" t="n"/>
      <c r="D639" s="55" t="n"/>
      <c r="E639" s="55" t="n"/>
      <c r="F639" s="55" t="n"/>
      <c r="G639" s="69" t="n"/>
      <c r="H639" s="69" t="n"/>
      <c r="I639" s="55" t="n"/>
      <c r="J639" s="55" t="n"/>
      <c r="K639" s="55" t="n"/>
      <c r="L639" s="55">
        <f>J639-K639</f>
        <v/>
      </c>
      <c r="M639" s="55" t="n"/>
      <c r="N639" s="55">
        <f>P639+Q639+R639+S639</f>
        <v/>
      </c>
      <c r="O639" s="57">
        <f>Q639+V639+Y639+AB639+AE639+AH639+AK639+AN639+AQ639+AT639+AW639+AZ639+BC639</f>
        <v/>
      </c>
      <c r="P639" s="58" t="n"/>
      <c r="Q639" s="59">
        <f>L639-S639-R639-P639</f>
        <v/>
      </c>
      <c r="R639" s="60" t="n"/>
      <c r="S639" s="61" t="n"/>
      <c r="T639" s="55" t="n"/>
      <c r="U639" s="55" t="n"/>
      <c r="V639" s="55" t="n"/>
      <c r="W639" s="55" t="n"/>
      <c r="X639" s="55" t="n"/>
      <c r="Y639" s="55" t="n"/>
      <c r="Z639" s="55" t="n"/>
      <c r="AA639" s="55" t="n"/>
      <c r="AB639" s="55" t="n"/>
      <c r="AC639" s="55" t="n"/>
      <c r="AD639" s="55" t="n"/>
      <c r="AE639" s="55" t="n"/>
      <c r="AF639" s="55" t="n"/>
      <c r="AG639" s="55" t="n"/>
      <c r="AH639" s="55" t="n"/>
      <c r="AI639" s="55" t="n"/>
      <c r="AJ639" s="55" t="n"/>
      <c r="AK639" s="55" t="n"/>
      <c r="AL639" s="55" t="n"/>
      <c r="AM639" s="55" t="n"/>
      <c r="AN639" s="55" t="n"/>
      <c r="AO639" s="55" t="n"/>
      <c r="AP639" s="55" t="n"/>
      <c r="AQ639" s="55" t="n"/>
      <c r="AR639" s="55" t="n"/>
      <c r="AS639" s="55" t="n"/>
      <c r="AT639" s="55" t="n"/>
      <c r="AU639" s="55" t="n"/>
      <c r="AV639" s="55" t="n"/>
      <c r="AW639" s="55" t="n"/>
      <c r="AX639" s="55" t="n"/>
      <c r="AY639" s="55" t="n"/>
      <c r="AZ639" s="55" t="n"/>
      <c r="BA639" s="55" t="n"/>
      <c r="BB639" s="55" t="n"/>
      <c r="BC639" s="55" t="n"/>
    </row>
    <row r="640">
      <c r="A640" s="55" t="n"/>
      <c r="B640" s="483" t="n"/>
      <c r="C640" s="55" t="n"/>
      <c r="D640" s="55" t="n"/>
      <c r="E640" s="55" t="n"/>
      <c r="F640" s="55" t="n"/>
      <c r="G640" s="69" t="n"/>
      <c r="H640" s="69" t="n"/>
      <c r="I640" s="55" t="n"/>
      <c r="J640" s="55" t="n"/>
      <c r="K640" s="55" t="n"/>
      <c r="L640" s="55">
        <f>J640-K640</f>
        <v/>
      </c>
      <c r="M640" s="55" t="n"/>
      <c r="N640" s="55">
        <f>P640+Q640+R640+S640</f>
        <v/>
      </c>
      <c r="O640" s="57">
        <f>Q640+V640+Y640+AB640+AE640+AH640+AK640+AN640+AQ640+AT640+AW640+AZ640+BC640</f>
        <v/>
      </c>
      <c r="P640" s="58" t="n"/>
      <c r="Q640" s="59">
        <f>L640-S640-R640-P640</f>
        <v/>
      </c>
      <c r="R640" s="60" t="n"/>
      <c r="S640" s="61" t="n"/>
      <c r="T640" s="55" t="n"/>
      <c r="U640" s="55" t="n"/>
      <c r="V640" s="55" t="n"/>
      <c r="W640" s="55" t="n"/>
      <c r="X640" s="55" t="n"/>
      <c r="Y640" s="55" t="n"/>
      <c r="Z640" s="55" t="n"/>
      <c r="AA640" s="55" t="n"/>
      <c r="AB640" s="55" t="n"/>
      <c r="AC640" s="55" t="n"/>
      <c r="AD640" s="55" t="n"/>
      <c r="AE640" s="55" t="n"/>
      <c r="AF640" s="55" t="n"/>
      <c r="AG640" s="55" t="n"/>
      <c r="AH640" s="55" t="n"/>
      <c r="AI640" s="55" t="n"/>
      <c r="AJ640" s="55" t="n"/>
      <c r="AK640" s="55" t="n"/>
      <c r="AL640" s="55" t="n"/>
      <c r="AM640" s="55" t="n"/>
      <c r="AN640" s="55" t="n"/>
      <c r="AO640" s="55" t="n"/>
      <c r="AP640" s="55" t="n"/>
      <c r="AQ640" s="55" t="n"/>
      <c r="AR640" s="55" t="n"/>
      <c r="AS640" s="55" t="n"/>
      <c r="AT640" s="55" t="n"/>
      <c r="AU640" s="55" t="n"/>
      <c r="AV640" s="55" t="n"/>
      <c r="AW640" s="55" t="n"/>
      <c r="AX640" s="55" t="n"/>
      <c r="AY640" s="55" t="n"/>
      <c r="AZ640" s="55" t="n"/>
      <c r="BA640" s="55" t="n"/>
      <c r="BB640" s="55" t="n"/>
      <c r="BC640" s="55" t="n"/>
    </row>
    <row r="641">
      <c r="A641" s="55" t="n"/>
      <c r="B641" s="483" t="n"/>
      <c r="C641" s="55" t="n"/>
      <c r="D641" s="55" t="n"/>
      <c r="E641" s="55" t="n"/>
      <c r="F641" s="55" t="n"/>
      <c r="G641" s="69" t="n"/>
      <c r="H641" s="69" t="n"/>
      <c r="I641" s="55" t="n"/>
      <c r="J641" s="55" t="n"/>
      <c r="K641" s="55" t="n"/>
      <c r="L641" s="55">
        <f>J641-K641</f>
        <v/>
      </c>
      <c r="M641" s="55" t="n"/>
      <c r="N641" s="55">
        <f>P641+Q641+R641+S641</f>
        <v/>
      </c>
      <c r="O641" s="57">
        <f>Q641+V641+Y641+AB641+AE641+AH641+AK641+AN641+AQ641+AT641+AW641+AZ641+BC641</f>
        <v/>
      </c>
      <c r="P641" s="58" t="n"/>
      <c r="Q641" s="59">
        <f>L641-S641-R641-P641</f>
        <v/>
      </c>
      <c r="R641" s="60" t="n"/>
      <c r="S641" s="61" t="n"/>
      <c r="T641" s="55" t="n"/>
      <c r="U641" s="55" t="n"/>
      <c r="V641" s="55" t="n"/>
      <c r="W641" s="55" t="n"/>
      <c r="X641" s="55" t="n"/>
      <c r="Y641" s="55" t="n"/>
      <c r="Z641" s="55" t="n"/>
      <c r="AA641" s="55" t="n"/>
      <c r="AB641" s="55" t="n"/>
      <c r="AC641" s="55" t="n"/>
      <c r="AD641" s="55" t="n"/>
      <c r="AE641" s="55" t="n"/>
      <c r="AF641" s="55" t="n"/>
      <c r="AG641" s="55" t="n"/>
      <c r="AH641" s="55" t="n"/>
      <c r="AI641" s="55" t="n"/>
      <c r="AJ641" s="55" t="n"/>
      <c r="AK641" s="55" t="n"/>
      <c r="AL641" s="55" t="n"/>
      <c r="AM641" s="55" t="n"/>
      <c r="AN641" s="55" t="n"/>
      <c r="AO641" s="55" t="n"/>
      <c r="AP641" s="55" t="n"/>
      <c r="AQ641" s="55" t="n"/>
      <c r="AR641" s="55" t="n"/>
      <c r="AS641" s="55" t="n"/>
      <c r="AT641" s="55" t="n"/>
      <c r="AU641" s="55" t="n"/>
      <c r="AV641" s="55" t="n"/>
      <c r="AW641" s="55" t="n"/>
      <c r="AX641" s="55" t="n"/>
      <c r="AY641" s="55" t="n"/>
      <c r="AZ641" s="55" t="n"/>
      <c r="BA641" s="55" t="n"/>
      <c r="BB641" s="55" t="n"/>
      <c r="BC641" s="55" t="n"/>
    </row>
    <row r="642">
      <c r="A642" s="55" t="n"/>
      <c r="B642" s="483" t="n"/>
      <c r="C642" s="55" t="n"/>
      <c r="D642" s="55" t="n"/>
      <c r="E642" s="55" t="n"/>
      <c r="F642" s="55" t="n"/>
      <c r="G642" s="69" t="n"/>
      <c r="H642" s="69" t="n"/>
      <c r="I642" s="55" t="n"/>
      <c r="J642" s="55" t="n"/>
      <c r="K642" s="55" t="n"/>
      <c r="L642" s="55">
        <f>J642-K642</f>
        <v/>
      </c>
      <c r="M642" s="55" t="n"/>
      <c r="N642" s="55">
        <f>P642+Q642+R642+S642</f>
        <v/>
      </c>
      <c r="O642" s="57">
        <f>Q642+V642+Y642+AB642+AE642+AH642+AK642+AN642+AQ642+AT642+AW642+AZ642+BC642</f>
        <v/>
      </c>
      <c r="P642" s="58" t="n"/>
      <c r="Q642" s="59">
        <f>L642-S642-R642-P642</f>
        <v/>
      </c>
      <c r="R642" s="60" t="n"/>
      <c r="S642" s="61" t="n"/>
      <c r="T642" s="55" t="n"/>
      <c r="U642" s="55" t="n"/>
      <c r="V642" s="55" t="n"/>
      <c r="W642" s="55" t="n"/>
      <c r="X642" s="55" t="n"/>
      <c r="Y642" s="55" t="n"/>
      <c r="Z642" s="55" t="n"/>
      <c r="AA642" s="55" t="n"/>
      <c r="AB642" s="55" t="n"/>
      <c r="AC642" s="55" t="n"/>
      <c r="AD642" s="55" t="n"/>
      <c r="AE642" s="55" t="n"/>
      <c r="AF642" s="55" t="n"/>
      <c r="AG642" s="55" t="n"/>
      <c r="AH642" s="55" t="n"/>
      <c r="AI642" s="55" t="n"/>
      <c r="AJ642" s="55" t="n"/>
      <c r="AK642" s="55" t="n"/>
      <c r="AL642" s="55" t="n"/>
      <c r="AM642" s="55" t="n"/>
      <c r="AN642" s="55" t="n"/>
      <c r="AO642" s="55" t="n"/>
      <c r="AP642" s="55" t="n"/>
      <c r="AQ642" s="55" t="n"/>
      <c r="AR642" s="55" t="n"/>
      <c r="AS642" s="55" t="n"/>
      <c r="AT642" s="55" t="n"/>
      <c r="AU642" s="55" t="n"/>
      <c r="AV642" s="55" t="n"/>
      <c r="AW642" s="55" t="n"/>
      <c r="AX642" s="55" t="n"/>
      <c r="AY642" s="55" t="n"/>
      <c r="AZ642" s="55" t="n"/>
      <c r="BA642" s="55" t="n"/>
      <c r="BB642" s="55" t="n"/>
      <c r="BC642" s="55" t="n"/>
    </row>
    <row r="643">
      <c r="A643" s="55" t="n"/>
      <c r="B643" s="483" t="n"/>
      <c r="C643" s="55" t="n"/>
      <c r="D643" s="55" t="n"/>
      <c r="E643" s="55" t="n"/>
      <c r="F643" s="55" t="n"/>
      <c r="G643" s="69" t="n"/>
      <c r="H643" s="69" t="n"/>
      <c r="I643" s="55" t="n"/>
      <c r="J643" s="55" t="n"/>
      <c r="K643" s="55" t="n"/>
      <c r="L643" s="55">
        <f>J643-K643</f>
        <v/>
      </c>
      <c r="M643" s="55" t="n"/>
      <c r="N643" s="55">
        <f>P643+Q643+R643+S643</f>
        <v/>
      </c>
      <c r="O643" s="57">
        <f>Q643+V643+Y643+AB643+AE643+AH643+AK643+AN643+AQ643+AT643+AW643+AZ643+BC643</f>
        <v/>
      </c>
      <c r="P643" s="58" t="n"/>
      <c r="Q643" s="59">
        <f>L643-S643-R643-P643</f>
        <v/>
      </c>
      <c r="R643" s="60" t="n"/>
      <c r="S643" s="61" t="n"/>
      <c r="T643" s="55" t="n"/>
      <c r="U643" s="55" t="n"/>
      <c r="V643" s="55" t="n"/>
      <c r="W643" s="55" t="n"/>
      <c r="X643" s="55" t="n"/>
      <c r="Y643" s="55" t="n"/>
      <c r="Z643" s="55" t="n"/>
      <c r="AA643" s="55" t="n"/>
      <c r="AB643" s="55" t="n"/>
      <c r="AC643" s="55" t="n"/>
      <c r="AD643" s="55" t="n"/>
      <c r="AE643" s="55" t="n"/>
      <c r="AF643" s="55" t="n"/>
      <c r="AG643" s="55" t="n"/>
      <c r="AH643" s="55" t="n"/>
      <c r="AI643" s="55" t="n"/>
      <c r="AJ643" s="55" t="n"/>
      <c r="AK643" s="55" t="n"/>
      <c r="AL643" s="55" t="n"/>
      <c r="AM643" s="55" t="n"/>
      <c r="AN643" s="55" t="n"/>
      <c r="AO643" s="55" t="n"/>
      <c r="AP643" s="55" t="n"/>
      <c r="AQ643" s="55" t="n"/>
      <c r="AR643" s="55" t="n"/>
      <c r="AS643" s="55" t="n"/>
      <c r="AT643" s="55" t="n"/>
      <c r="AU643" s="55" t="n"/>
      <c r="AV643" s="55" t="n"/>
      <c r="AW643" s="55" t="n"/>
      <c r="AX643" s="55" t="n"/>
      <c r="AY643" s="55" t="n"/>
      <c r="AZ643" s="55" t="n"/>
      <c r="BA643" s="55" t="n"/>
      <c r="BB643" s="55" t="n"/>
      <c r="BC643" s="55" t="n"/>
    </row>
    <row r="644">
      <c r="A644" s="55" t="n"/>
      <c r="B644" s="483" t="n"/>
      <c r="C644" s="55" t="n"/>
      <c r="D644" s="55" t="n"/>
      <c r="E644" s="55" t="n"/>
      <c r="F644" s="55" t="n"/>
      <c r="G644" s="69" t="n"/>
      <c r="H644" s="69" t="n"/>
      <c r="I644" s="55" t="n"/>
      <c r="J644" s="55" t="n"/>
      <c r="K644" s="55" t="n"/>
      <c r="L644" s="55">
        <f>J644-K644</f>
        <v/>
      </c>
      <c r="M644" s="55" t="n"/>
      <c r="N644" s="55">
        <f>P644+Q644+R644+S644</f>
        <v/>
      </c>
      <c r="O644" s="57">
        <f>Q644+V644+Y644+AB644+AE644+AH644+AK644+AN644+AQ644+AT644+AW644+AZ644+BC644</f>
        <v/>
      </c>
      <c r="P644" s="58" t="n"/>
      <c r="Q644" s="59">
        <f>L644-S644-R644-P644</f>
        <v/>
      </c>
      <c r="R644" s="60" t="n"/>
      <c r="S644" s="61" t="n"/>
      <c r="T644" s="55" t="n"/>
      <c r="U644" s="55" t="n"/>
      <c r="V644" s="55" t="n"/>
      <c r="W644" s="55" t="n"/>
      <c r="X644" s="55" t="n"/>
      <c r="Y644" s="55" t="n"/>
      <c r="Z644" s="55" t="n"/>
      <c r="AA644" s="55" t="n"/>
      <c r="AB644" s="55" t="n"/>
      <c r="AC644" s="55" t="n"/>
      <c r="AD644" s="55" t="n"/>
      <c r="AE644" s="55" t="n"/>
      <c r="AF644" s="55" t="n"/>
      <c r="AG644" s="55" t="n"/>
      <c r="AH644" s="55" t="n"/>
      <c r="AI644" s="55" t="n"/>
      <c r="AJ644" s="55" t="n"/>
      <c r="AK644" s="55" t="n"/>
      <c r="AL644" s="55" t="n"/>
      <c r="AM644" s="55" t="n"/>
      <c r="AN644" s="55" t="n"/>
      <c r="AO644" s="55" t="n"/>
      <c r="AP644" s="55" t="n"/>
      <c r="AQ644" s="55" t="n"/>
      <c r="AR644" s="55" t="n"/>
      <c r="AS644" s="55" t="n"/>
      <c r="AT644" s="55" t="n"/>
      <c r="AU644" s="55" t="n"/>
      <c r="AV644" s="55" t="n"/>
      <c r="AW644" s="55" t="n"/>
      <c r="AX644" s="55" t="n"/>
      <c r="AY644" s="55" t="n"/>
      <c r="AZ644" s="55" t="n"/>
      <c r="BA644" s="55" t="n"/>
      <c r="BB644" s="55" t="n"/>
      <c r="BC644" s="55" t="n"/>
    </row>
    <row r="645">
      <c r="A645" s="55" t="n"/>
      <c r="B645" s="483" t="n"/>
      <c r="C645" s="55" t="n"/>
      <c r="D645" s="55" t="n"/>
      <c r="E645" s="55" t="n"/>
      <c r="F645" s="55" t="n"/>
      <c r="G645" s="69" t="n"/>
      <c r="H645" s="69" t="n"/>
      <c r="I645" s="55" t="n"/>
      <c r="J645" s="55" t="n"/>
      <c r="K645" s="55" t="n"/>
      <c r="L645" s="55">
        <f>J645-K645</f>
        <v/>
      </c>
      <c r="M645" s="55" t="n"/>
      <c r="N645" s="55">
        <f>P645+Q645+R645+S645</f>
        <v/>
      </c>
      <c r="O645" s="57">
        <f>Q645+V645+Y645+AB645+AE645+AH645+AK645+AN645+AQ645+AT645+AW645+AZ645+BC645</f>
        <v/>
      </c>
      <c r="P645" s="58" t="n"/>
      <c r="Q645" s="59">
        <f>L645-S645-R645-P645</f>
        <v/>
      </c>
      <c r="R645" s="60" t="n"/>
      <c r="S645" s="61" t="n"/>
      <c r="T645" s="55" t="n"/>
      <c r="U645" s="55" t="n"/>
      <c r="V645" s="55" t="n"/>
      <c r="W645" s="55" t="n"/>
      <c r="X645" s="55" t="n"/>
      <c r="Y645" s="55" t="n"/>
      <c r="Z645" s="55" t="n"/>
      <c r="AA645" s="55" t="n"/>
      <c r="AB645" s="55" t="n"/>
      <c r="AC645" s="55" t="n"/>
      <c r="AD645" s="55" t="n"/>
      <c r="AE645" s="55" t="n"/>
      <c r="AF645" s="55" t="n"/>
      <c r="AG645" s="55" t="n"/>
      <c r="AH645" s="55" t="n"/>
      <c r="AI645" s="55" t="n"/>
      <c r="AJ645" s="55" t="n"/>
      <c r="AK645" s="55" t="n"/>
      <c r="AL645" s="55" t="n"/>
      <c r="AM645" s="55" t="n"/>
      <c r="AN645" s="55" t="n"/>
      <c r="AO645" s="55" t="n"/>
      <c r="AP645" s="55" t="n"/>
      <c r="AQ645" s="55" t="n"/>
      <c r="AR645" s="55" t="n"/>
      <c r="AS645" s="55" t="n"/>
      <c r="AT645" s="55" t="n"/>
      <c r="AU645" s="55" t="n"/>
      <c r="AV645" s="55" t="n"/>
      <c r="AW645" s="55" t="n"/>
      <c r="AX645" s="55" t="n"/>
      <c r="AY645" s="55" t="n"/>
      <c r="AZ645" s="55" t="n"/>
      <c r="BA645" s="55" t="n"/>
      <c r="BB645" s="55" t="n"/>
      <c r="BC645" s="55" t="n"/>
    </row>
    <row r="646">
      <c r="A646" s="55" t="n"/>
      <c r="B646" s="483" t="n"/>
      <c r="C646" s="55" t="n"/>
      <c r="D646" s="55" t="n"/>
      <c r="E646" s="55" t="n"/>
      <c r="F646" s="55" t="n"/>
      <c r="G646" s="69" t="n"/>
      <c r="H646" s="69" t="n"/>
      <c r="I646" s="55" t="n"/>
      <c r="J646" s="55" t="n"/>
      <c r="K646" s="55" t="n"/>
      <c r="L646" s="55">
        <f>J646-K646</f>
        <v/>
      </c>
      <c r="M646" s="55" t="n"/>
      <c r="N646" s="55">
        <f>P646+Q646+R646+S646</f>
        <v/>
      </c>
      <c r="O646" s="57">
        <f>Q646+V646+Y646+AB646+AE646+AH646+AK646+AN646+AQ646+AT646+AW646+AZ646+BC646</f>
        <v/>
      </c>
      <c r="P646" s="58" t="n"/>
      <c r="Q646" s="59">
        <f>L646-S646-R646-P646</f>
        <v/>
      </c>
      <c r="R646" s="60" t="n"/>
      <c r="S646" s="61" t="n"/>
      <c r="T646" s="55" t="n"/>
      <c r="U646" s="55" t="n"/>
      <c r="V646" s="55" t="n"/>
      <c r="W646" s="55" t="n"/>
      <c r="X646" s="55" t="n"/>
      <c r="Y646" s="55" t="n"/>
      <c r="Z646" s="55" t="n"/>
      <c r="AA646" s="55" t="n"/>
      <c r="AB646" s="55" t="n"/>
      <c r="AC646" s="55" t="n"/>
      <c r="AD646" s="55" t="n"/>
      <c r="AE646" s="55" t="n"/>
      <c r="AF646" s="55" t="n"/>
      <c r="AG646" s="55" t="n"/>
      <c r="AH646" s="55" t="n"/>
      <c r="AI646" s="55" t="n"/>
      <c r="AJ646" s="55" t="n"/>
      <c r="AK646" s="55" t="n"/>
      <c r="AL646" s="55" t="n"/>
      <c r="AM646" s="55" t="n"/>
      <c r="AN646" s="55" t="n"/>
      <c r="AO646" s="55" t="n"/>
      <c r="AP646" s="55" t="n"/>
      <c r="AQ646" s="55" t="n"/>
      <c r="AR646" s="55" t="n"/>
      <c r="AS646" s="55" t="n"/>
      <c r="AT646" s="55" t="n"/>
      <c r="AU646" s="55" t="n"/>
      <c r="AV646" s="55" t="n"/>
      <c r="AW646" s="55" t="n"/>
      <c r="AX646" s="55" t="n"/>
      <c r="AY646" s="55" t="n"/>
      <c r="AZ646" s="55" t="n"/>
      <c r="BA646" s="55" t="n"/>
      <c r="BB646" s="55" t="n"/>
      <c r="BC646" s="55" t="n"/>
    </row>
    <row r="647">
      <c r="A647" s="55" t="n"/>
      <c r="B647" s="483" t="n"/>
      <c r="C647" s="55" t="n"/>
      <c r="D647" s="55" t="n"/>
      <c r="E647" s="55" t="n"/>
      <c r="F647" s="55" t="n"/>
      <c r="G647" s="69" t="n"/>
      <c r="H647" s="69" t="n"/>
      <c r="I647" s="55" t="n"/>
      <c r="J647" s="55" t="n"/>
      <c r="K647" s="55" t="n"/>
      <c r="L647" s="55">
        <f>J647-K647</f>
        <v/>
      </c>
      <c r="M647" s="55" t="n"/>
      <c r="N647" s="55">
        <f>P647+Q647+R647+S647</f>
        <v/>
      </c>
      <c r="O647" s="57">
        <f>Q647+V647+Y647+AB647+AE647+AH647+AK647+AN647+AQ647+AT647+AW647+AZ647+BC647</f>
        <v/>
      </c>
      <c r="P647" s="58" t="n"/>
      <c r="Q647" s="59">
        <f>L647-S647-R647-P647</f>
        <v/>
      </c>
      <c r="R647" s="60" t="n"/>
      <c r="S647" s="61" t="n"/>
      <c r="T647" s="55" t="n"/>
      <c r="U647" s="55" t="n"/>
      <c r="V647" s="55" t="n"/>
      <c r="W647" s="55" t="n"/>
      <c r="X647" s="55" t="n"/>
      <c r="Y647" s="55" t="n"/>
      <c r="Z647" s="55" t="n"/>
      <c r="AA647" s="55" t="n"/>
      <c r="AB647" s="55" t="n"/>
      <c r="AC647" s="55" t="n"/>
      <c r="AD647" s="55" t="n"/>
      <c r="AE647" s="55" t="n"/>
      <c r="AF647" s="55" t="n"/>
      <c r="AG647" s="55" t="n"/>
      <c r="AH647" s="55" t="n"/>
      <c r="AI647" s="55" t="n"/>
      <c r="AJ647" s="55" t="n"/>
      <c r="AK647" s="55" t="n"/>
      <c r="AL647" s="55" t="n"/>
      <c r="AM647" s="55" t="n"/>
      <c r="AN647" s="55" t="n"/>
      <c r="AO647" s="55" t="n"/>
      <c r="AP647" s="55" t="n"/>
      <c r="AQ647" s="55" t="n"/>
      <c r="AR647" s="55" t="n"/>
      <c r="AS647" s="55" t="n"/>
      <c r="AT647" s="55" t="n"/>
      <c r="AU647" s="55" t="n"/>
      <c r="AV647" s="55" t="n"/>
      <c r="AW647" s="55" t="n"/>
      <c r="AX647" s="55" t="n"/>
      <c r="AY647" s="55" t="n"/>
      <c r="AZ647" s="55" t="n"/>
      <c r="BA647" s="55" t="n"/>
      <c r="BB647" s="55" t="n"/>
      <c r="BC647" s="55" t="n"/>
    </row>
    <row r="648">
      <c r="A648" s="55" t="n"/>
      <c r="B648" s="483" t="n"/>
      <c r="C648" s="55" t="n"/>
      <c r="D648" s="55" t="n"/>
      <c r="E648" s="55" t="n"/>
      <c r="F648" s="55" t="n"/>
      <c r="G648" s="69" t="n"/>
      <c r="H648" s="69" t="n"/>
      <c r="I648" s="55" t="n"/>
      <c r="J648" s="55" t="n"/>
      <c r="K648" s="55" t="n"/>
      <c r="L648" s="55">
        <f>J648-K648</f>
        <v/>
      </c>
      <c r="M648" s="55" t="n"/>
      <c r="N648" s="55">
        <f>P648+Q648+R648+S648</f>
        <v/>
      </c>
      <c r="O648" s="57">
        <f>Q648+V648+Y648+AB648+AE648+AH648+AK648+AN648+AQ648+AT648+AW648+AZ648+BC648</f>
        <v/>
      </c>
      <c r="P648" s="58" t="n"/>
      <c r="Q648" s="59">
        <f>L648-S648-R648-P648</f>
        <v/>
      </c>
      <c r="R648" s="60" t="n"/>
      <c r="S648" s="61" t="n"/>
      <c r="T648" s="55" t="n"/>
      <c r="U648" s="55" t="n"/>
      <c r="V648" s="55" t="n"/>
      <c r="W648" s="55" t="n"/>
      <c r="X648" s="55" t="n"/>
      <c r="Y648" s="55" t="n"/>
      <c r="Z648" s="55" t="n"/>
      <c r="AA648" s="55" t="n"/>
      <c r="AB648" s="55" t="n"/>
      <c r="AC648" s="55" t="n"/>
      <c r="AD648" s="55" t="n"/>
      <c r="AE648" s="55" t="n"/>
      <c r="AF648" s="55" t="n"/>
      <c r="AG648" s="55" t="n"/>
      <c r="AH648" s="55" t="n"/>
      <c r="AI648" s="55" t="n"/>
      <c r="AJ648" s="55" t="n"/>
      <c r="AK648" s="55" t="n"/>
      <c r="AL648" s="55" t="n"/>
      <c r="AM648" s="55" t="n"/>
      <c r="AN648" s="55" t="n"/>
      <c r="AO648" s="55" t="n"/>
      <c r="AP648" s="55" t="n"/>
      <c r="AQ648" s="55" t="n"/>
      <c r="AR648" s="55" t="n"/>
      <c r="AS648" s="55" t="n"/>
      <c r="AT648" s="55" t="n"/>
      <c r="AU648" s="55" t="n"/>
      <c r="AV648" s="55" t="n"/>
      <c r="AW648" s="55" t="n"/>
      <c r="AX648" s="55" t="n"/>
      <c r="AY648" s="55" t="n"/>
      <c r="AZ648" s="55" t="n"/>
      <c r="BA648" s="55" t="n"/>
      <c r="BB648" s="55" t="n"/>
      <c r="BC648" s="55" t="n"/>
    </row>
    <row r="649">
      <c r="A649" s="55" t="n"/>
      <c r="B649" s="483" t="n"/>
      <c r="C649" s="55" t="n"/>
      <c r="D649" s="55" t="n"/>
      <c r="E649" s="55" t="n"/>
      <c r="F649" s="55" t="n"/>
      <c r="G649" s="69" t="n"/>
      <c r="H649" s="69" t="n"/>
      <c r="I649" s="55" t="n"/>
      <c r="J649" s="55" t="n"/>
      <c r="K649" s="55" t="n"/>
      <c r="L649" s="55">
        <f>J649-K649</f>
        <v/>
      </c>
      <c r="M649" s="55" t="n"/>
      <c r="N649" s="55">
        <f>P649+Q649+R649+S649</f>
        <v/>
      </c>
      <c r="O649" s="57">
        <f>Q649+V649+Y649+AB649+AE649+AH649+AK649+AN649+AQ649+AT649+AW649+AZ649+BC649</f>
        <v/>
      </c>
      <c r="P649" s="58" t="n"/>
      <c r="Q649" s="59">
        <f>L649-S649-R649-P649</f>
        <v/>
      </c>
      <c r="R649" s="60" t="n"/>
      <c r="S649" s="61" t="n"/>
      <c r="T649" s="55" t="n"/>
      <c r="U649" s="55" t="n"/>
      <c r="V649" s="55" t="n"/>
      <c r="W649" s="55" t="n"/>
      <c r="X649" s="55" t="n"/>
      <c r="Y649" s="55" t="n"/>
      <c r="Z649" s="55" t="n"/>
      <c r="AA649" s="55" t="n"/>
      <c r="AB649" s="55" t="n"/>
      <c r="AC649" s="55" t="n"/>
      <c r="AD649" s="55" t="n"/>
      <c r="AE649" s="55" t="n"/>
      <c r="AF649" s="55" t="n"/>
      <c r="AG649" s="55" t="n"/>
      <c r="AH649" s="55" t="n"/>
      <c r="AI649" s="55" t="n"/>
      <c r="AJ649" s="55" t="n"/>
      <c r="AK649" s="55" t="n"/>
      <c r="AL649" s="55" t="n"/>
      <c r="AM649" s="55" t="n"/>
      <c r="AN649" s="55" t="n"/>
      <c r="AO649" s="55" t="n"/>
      <c r="AP649" s="55" t="n"/>
      <c r="AQ649" s="55" t="n"/>
      <c r="AR649" s="55" t="n"/>
      <c r="AS649" s="55" t="n"/>
      <c r="AT649" s="55" t="n"/>
      <c r="AU649" s="55" t="n"/>
      <c r="AV649" s="55" t="n"/>
      <c r="AW649" s="55" t="n"/>
      <c r="AX649" s="55" t="n"/>
      <c r="AY649" s="55" t="n"/>
      <c r="AZ649" s="55" t="n"/>
      <c r="BA649" s="55" t="n"/>
      <c r="BB649" s="55" t="n"/>
      <c r="BC649" s="55" t="n"/>
    </row>
    <row r="650">
      <c r="A650" s="55" t="n"/>
      <c r="B650" s="483" t="n"/>
      <c r="C650" s="55" t="n"/>
      <c r="D650" s="55" t="n"/>
      <c r="E650" s="55" t="n"/>
      <c r="F650" s="55" t="n"/>
      <c r="G650" s="69" t="n"/>
      <c r="H650" s="69" t="n"/>
      <c r="I650" s="55" t="n"/>
      <c r="J650" s="55" t="n"/>
      <c r="K650" s="55" t="n"/>
      <c r="L650" s="55">
        <f>J650-K650</f>
        <v/>
      </c>
      <c r="M650" s="55" t="n"/>
      <c r="N650" s="55">
        <f>P650+Q650+R650+S650</f>
        <v/>
      </c>
      <c r="O650" s="57">
        <f>Q650+V650+Y650+AB650+AE650+AH650+AK650+AN650+AQ650+AT650+AW650+AZ650+BC650</f>
        <v/>
      </c>
      <c r="P650" s="58" t="n"/>
      <c r="Q650" s="59">
        <f>L650-S650-R650-P650</f>
        <v/>
      </c>
      <c r="R650" s="60" t="n"/>
      <c r="S650" s="61" t="n"/>
      <c r="T650" s="55" t="n"/>
      <c r="U650" s="55" t="n"/>
      <c r="V650" s="55" t="n"/>
      <c r="W650" s="55" t="n"/>
      <c r="X650" s="55" t="n"/>
      <c r="Y650" s="55" t="n"/>
      <c r="Z650" s="55" t="n"/>
      <c r="AA650" s="55" t="n"/>
      <c r="AB650" s="55" t="n"/>
      <c r="AC650" s="55" t="n"/>
      <c r="AD650" s="55" t="n"/>
      <c r="AE650" s="55" t="n"/>
      <c r="AF650" s="55" t="n"/>
      <c r="AG650" s="55" t="n"/>
      <c r="AH650" s="55" t="n"/>
      <c r="AI650" s="55" t="n"/>
      <c r="AJ650" s="55" t="n"/>
      <c r="AK650" s="55" t="n"/>
      <c r="AL650" s="55" t="n"/>
      <c r="AM650" s="55" t="n"/>
      <c r="AN650" s="55" t="n"/>
      <c r="AO650" s="55" t="n"/>
      <c r="AP650" s="55" t="n"/>
      <c r="AQ650" s="55" t="n"/>
      <c r="AR650" s="55" t="n"/>
      <c r="AS650" s="55" t="n"/>
      <c r="AT650" s="55" t="n"/>
      <c r="AU650" s="55" t="n"/>
      <c r="AV650" s="55" t="n"/>
      <c r="AW650" s="55" t="n"/>
      <c r="AX650" s="55" t="n"/>
      <c r="AY650" s="55" t="n"/>
      <c r="AZ650" s="55" t="n"/>
      <c r="BA650" s="55" t="n"/>
      <c r="BB650" s="55" t="n"/>
      <c r="BC650" s="55" t="n"/>
    </row>
    <row r="651">
      <c r="A651" s="55" t="n"/>
      <c r="B651" s="483" t="n"/>
      <c r="C651" s="55" t="n"/>
      <c r="D651" s="55" t="n"/>
      <c r="E651" s="55" t="n"/>
      <c r="F651" s="55" t="n"/>
      <c r="G651" s="69" t="n"/>
      <c r="H651" s="69" t="n"/>
      <c r="I651" s="55" t="n"/>
      <c r="J651" s="55" t="n"/>
      <c r="K651" s="55" t="n"/>
      <c r="L651" s="55">
        <f>J651-K651</f>
        <v/>
      </c>
      <c r="M651" s="55" t="n"/>
      <c r="N651" s="55">
        <f>P651+Q651+R651+S651</f>
        <v/>
      </c>
      <c r="O651" s="57">
        <f>Q651+V651+Y651+AB651+AE651+AH651+AK651+AN651+AQ651+AT651+AW651+AZ651+BC651</f>
        <v/>
      </c>
      <c r="P651" s="58" t="n"/>
      <c r="Q651" s="59">
        <f>L651-S651-R651-P651</f>
        <v/>
      </c>
      <c r="R651" s="60" t="n"/>
      <c r="S651" s="61" t="n"/>
      <c r="T651" s="55" t="n"/>
      <c r="U651" s="55" t="n"/>
      <c r="V651" s="55" t="n"/>
      <c r="W651" s="55" t="n"/>
      <c r="X651" s="55" t="n"/>
      <c r="Y651" s="55" t="n"/>
      <c r="Z651" s="55" t="n"/>
      <c r="AA651" s="55" t="n"/>
      <c r="AB651" s="55" t="n"/>
      <c r="AC651" s="55" t="n"/>
      <c r="AD651" s="55" t="n"/>
      <c r="AE651" s="55" t="n"/>
      <c r="AF651" s="55" t="n"/>
      <c r="AG651" s="55" t="n"/>
      <c r="AH651" s="55" t="n"/>
      <c r="AI651" s="55" t="n"/>
      <c r="AJ651" s="55" t="n"/>
      <c r="AK651" s="55" t="n"/>
      <c r="AL651" s="55" t="n"/>
      <c r="AM651" s="55" t="n"/>
      <c r="AN651" s="55" t="n"/>
      <c r="AO651" s="55" t="n"/>
      <c r="AP651" s="55" t="n"/>
      <c r="AQ651" s="55" t="n"/>
      <c r="AR651" s="55" t="n"/>
      <c r="AS651" s="55" t="n"/>
      <c r="AT651" s="55" t="n"/>
      <c r="AU651" s="55" t="n"/>
      <c r="AV651" s="55" t="n"/>
      <c r="AW651" s="55" t="n"/>
      <c r="AX651" s="55" t="n"/>
      <c r="AY651" s="55" t="n"/>
      <c r="AZ651" s="55" t="n"/>
      <c r="BA651" s="55" t="n"/>
      <c r="BB651" s="55" t="n"/>
      <c r="BC651" s="55" t="n"/>
    </row>
    <row r="652">
      <c r="A652" s="55" t="n"/>
      <c r="B652" s="483" t="n"/>
      <c r="C652" s="55" t="n"/>
      <c r="D652" s="55" t="n"/>
      <c r="E652" s="55" t="n"/>
      <c r="F652" s="55" t="n"/>
      <c r="G652" s="69" t="n"/>
      <c r="H652" s="69" t="n"/>
      <c r="I652" s="55" t="n"/>
      <c r="J652" s="55" t="n"/>
      <c r="K652" s="55" t="n"/>
      <c r="L652" s="55">
        <f>J652-K652</f>
        <v/>
      </c>
      <c r="M652" s="55" t="n"/>
      <c r="N652" s="55">
        <f>P652+Q652+R652+S652</f>
        <v/>
      </c>
      <c r="O652" s="57">
        <f>Q652+V652+Y652+AB652+AE652+AH652+AK652+AN652+AQ652+AT652+AW652+AZ652+BC652</f>
        <v/>
      </c>
      <c r="P652" s="58" t="n"/>
      <c r="Q652" s="59">
        <f>L652-S652-R652-P652</f>
        <v/>
      </c>
      <c r="R652" s="60" t="n"/>
      <c r="S652" s="61" t="n"/>
      <c r="T652" s="55" t="n"/>
      <c r="U652" s="55" t="n"/>
      <c r="V652" s="55" t="n"/>
      <c r="W652" s="55" t="n"/>
      <c r="X652" s="55" t="n"/>
      <c r="Y652" s="55" t="n"/>
      <c r="Z652" s="55" t="n"/>
      <c r="AA652" s="55" t="n"/>
      <c r="AB652" s="55" t="n"/>
      <c r="AC652" s="55" t="n"/>
      <c r="AD652" s="55" t="n"/>
      <c r="AE652" s="55" t="n"/>
      <c r="AF652" s="55" t="n"/>
      <c r="AG652" s="55" t="n"/>
      <c r="AH652" s="55" t="n"/>
      <c r="AI652" s="55" t="n"/>
      <c r="AJ652" s="55" t="n"/>
      <c r="AK652" s="55" t="n"/>
      <c r="AL652" s="55" t="n"/>
      <c r="AM652" s="55" t="n"/>
      <c r="AN652" s="55" t="n"/>
      <c r="AO652" s="55" t="n"/>
      <c r="AP652" s="55" t="n"/>
      <c r="AQ652" s="55" t="n"/>
      <c r="AR652" s="55" t="n"/>
      <c r="AS652" s="55" t="n"/>
      <c r="AT652" s="55" t="n"/>
      <c r="AU652" s="55" t="n"/>
      <c r="AV652" s="55" t="n"/>
      <c r="AW652" s="55" t="n"/>
      <c r="AX652" s="55" t="n"/>
      <c r="AY652" s="55" t="n"/>
      <c r="AZ652" s="55" t="n"/>
      <c r="BA652" s="55" t="n"/>
      <c r="BB652" s="55" t="n"/>
      <c r="BC652" s="55" t="n"/>
    </row>
    <row r="653">
      <c r="A653" s="55" t="n"/>
      <c r="B653" s="483" t="n"/>
      <c r="C653" s="55" t="n"/>
      <c r="D653" s="55" t="n"/>
      <c r="E653" s="55" t="n"/>
      <c r="F653" s="55" t="n"/>
      <c r="G653" s="69" t="n"/>
      <c r="H653" s="69" t="n"/>
      <c r="I653" s="55" t="n"/>
      <c r="J653" s="55" t="n"/>
      <c r="K653" s="55" t="n"/>
      <c r="L653" s="55">
        <f>J653-K653</f>
        <v/>
      </c>
      <c r="M653" s="55" t="n"/>
      <c r="N653" s="55">
        <f>P653+Q653+R653+S653</f>
        <v/>
      </c>
      <c r="O653" s="57">
        <f>Q653+V653+Y653+AB653+AE653+AH653+AK653+AN653+AQ653+AT653+AW653+AZ653+BC653</f>
        <v/>
      </c>
      <c r="P653" s="58" t="n"/>
      <c r="Q653" s="59">
        <f>L653-S653-R653-P653</f>
        <v/>
      </c>
      <c r="R653" s="60" t="n"/>
      <c r="S653" s="61" t="n"/>
      <c r="T653" s="55" t="n"/>
      <c r="U653" s="55" t="n"/>
      <c r="V653" s="55" t="n"/>
      <c r="W653" s="55" t="n"/>
      <c r="X653" s="55" t="n"/>
      <c r="Y653" s="55" t="n"/>
      <c r="Z653" s="55" t="n"/>
      <c r="AA653" s="55" t="n"/>
      <c r="AB653" s="55" t="n"/>
      <c r="AC653" s="55" t="n"/>
      <c r="AD653" s="55" t="n"/>
      <c r="AE653" s="55" t="n"/>
      <c r="AF653" s="55" t="n"/>
      <c r="AG653" s="55" t="n"/>
      <c r="AH653" s="55" t="n"/>
      <c r="AI653" s="55" t="n"/>
      <c r="AJ653" s="55" t="n"/>
      <c r="AK653" s="55" t="n"/>
      <c r="AL653" s="55" t="n"/>
      <c r="AM653" s="55" t="n"/>
      <c r="AN653" s="55" t="n"/>
      <c r="AO653" s="55" t="n"/>
      <c r="AP653" s="55" t="n"/>
      <c r="AQ653" s="55" t="n"/>
      <c r="AR653" s="55" t="n"/>
      <c r="AS653" s="55" t="n"/>
      <c r="AT653" s="55" t="n"/>
      <c r="AU653" s="55" t="n"/>
      <c r="AV653" s="55" t="n"/>
      <c r="AW653" s="55" t="n"/>
      <c r="AX653" s="55" t="n"/>
      <c r="AY653" s="55" t="n"/>
      <c r="AZ653" s="55" t="n"/>
      <c r="BA653" s="55" t="n"/>
      <c r="BB653" s="55" t="n"/>
      <c r="BC653" s="55" t="n"/>
    </row>
    <row r="654">
      <c r="A654" s="55" t="n"/>
      <c r="B654" s="483" t="n"/>
      <c r="C654" s="55" t="n"/>
      <c r="D654" s="55" t="n"/>
      <c r="E654" s="55" t="n"/>
      <c r="F654" s="55" t="n"/>
      <c r="G654" s="69" t="n"/>
      <c r="H654" s="69" t="n"/>
      <c r="I654" s="55" t="n"/>
      <c r="J654" s="55" t="n"/>
      <c r="K654" s="55" t="n"/>
      <c r="L654" s="55">
        <f>J654-K654</f>
        <v/>
      </c>
      <c r="M654" s="55" t="n"/>
      <c r="N654" s="55">
        <f>P654+Q654+R654+S654</f>
        <v/>
      </c>
      <c r="O654" s="57">
        <f>Q654+V654+Y654+AB654+AE654+AH654+AK654+AN654+AQ654+AT654+AW654+AZ654+BC654</f>
        <v/>
      </c>
      <c r="P654" s="58" t="n"/>
      <c r="Q654" s="59">
        <f>L654-S654-R654-P654</f>
        <v/>
      </c>
      <c r="R654" s="60" t="n"/>
      <c r="S654" s="61" t="n"/>
      <c r="T654" s="55" t="n"/>
      <c r="U654" s="55" t="n"/>
      <c r="V654" s="55" t="n"/>
      <c r="W654" s="55" t="n"/>
      <c r="X654" s="55" t="n"/>
      <c r="Y654" s="55" t="n"/>
      <c r="Z654" s="55" t="n"/>
      <c r="AA654" s="55" t="n"/>
      <c r="AB654" s="55" t="n"/>
      <c r="AC654" s="55" t="n"/>
      <c r="AD654" s="55" t="n"/>
      <c r="AE654" s="55" t="n"/>
      <c r="AF654" s="55" t="n"/>
      <c r="AG654" s="55" t="n"/>
      <c r="AH654" s="55" t="n"/>
      <c r="AI654" s="55" t="n"/>
      <c r="AJ654" s="55" t="n"/>
      <c r="AK654" s="55" t="n"/>
      <c r="AL654" s="55" t="n"/>
      <c r="AM654" s="55" t="n"/>
      <c r="AN654" s="55" t="n"/>
      <c r="AO654" s="55" t="n"/>
      <c r="AP654" s="55" t="n"/>
      <c r="AQ654" s="55" t="n"/>
      <c r="AR654" s="55" t="n"/>
      <c r="AS654" s="55" t="n"/>
      <c r="AT654" s="55" t="n"/>
      <c r="AU654" s="55" t="n"/>
      <c r="AV654" s="55" t="n"/>
      <c r="AW654" s="55" t="n"/>
      <c r="AX654" s="55" t="n"/>
      <c r="AY654" s="55" t="n"/>
      <c r="AZ654" s="55" t="n"/>
      <c r="BA654" s="55" t="n"/>
      <c r="BB654" s="55" t="n"/>
      <c r="BC654" s="55" t="n"/>
    </row>
    <row r="655">
      <c r="A655" s="55" t="n"/>
      <c r="B655" s="483" t="n"/>
      <c r="C655" s="55" t="n"/>
      <c r="D655" s="55" t="n"/>
      <c r="E655" s="55" t="n"/>
      <c r="F655" s="55" t="n"/>
      <c r="G655" s="69" t="n"/>
      <c r="H655" s="69" t="n"/>
      <c r="I655" s="55" t="n"/>
      <c r="J655" s="55" t="n"/>
      <c r="K655" s="55" t="n"/>
      <c r="L655" s="55">
        <f>J655-K655</f>
        <v/>
      </c>
      <c r="M655" s="55" t="n"/>
      <c r="N655" s="55">
        <f>P655+Q655+R655+S655</f>
        <v/>
      </c>
      <c r="O655" s="57">
        <f>Q655+V655+Y655+AB655+AE655+AH655+AK655+AN655+AQ655+AT655+AW655+AZ655+BC655</f>
        <v/>
      </c>
      <c r="P655" s="58" t="n"/>
      <c r="Q655" s="59">
        <f>L655-S655-R655-P655</f>
        <v/>
      </c>
      <c r="R655" s="60" t="n"/>
      <c r="S655" s="61" t="n"/>
      <c r="T655" s="55" t="n"/>
      <c r="U655" s="55" t="n"/>
      <c r="V655" s="55" t="n"/>
      <c r="W655" s="55" t="n"/>
      <c r="X655" s="55" t="n"/>
      <c r="Y655" s="55" t="n"/>
      <c r="Z655" s="55" t="n"/>
      <c r="AA655" s="55" t="n"/>
      <c r="AB655" s="55" t="n"/>
      <c r="AC655" s="55" t="n"/>
      <c r="AD655" s="55" t="n"/>
      <c r="AE655" s="55" t="n"/>
      <c r="AF655" s="55" t="n"/>
      <c r="AG655" s="55" t="n"/>
      <c r="AH655" s="55" t="n"/>
      <c r="AI655" s="55" t="n"/>
      <c r="AJ655" s="55" t="n"/>
      <c r="AK655" s="55" t="n"/>
      <c r="AL655" s="55" t="n"/>
      <c r="AM655" s="55" t="n"/>
      <c r="AN655" s="55" t="n"/>
      <c r="AO655" s="55" t="n"/>
      <c r="AP655" s="55" t="n"/>
      <c r="AQ655" s="55" t="n"/>
      <c r="AR655" s="55" t="n"/>
      <c r="AS655" s="55" t="n"/>
      <c r="AT655" s="55" t="n"/>
      <c r="AU655" s="55" t="n"/>
      <c r="AV655" s="55" t="n"/>
      <c r="AW655" s="55" t="n"/>
      <c r="AX655" s="55" t="n"/>
      <c r="AY655" s="55" t="n"/>
      <c r="AZ655" s="55" t="n"/>
      <c r="BA655" s="55" t="n"/>
      <c r="BB655" s="55" t="n"/>
      <c r="BC655" s="55" t="n"/>
    </row>
    <row r="656">
      <c r="A656" s="55" t="n"/>
      <c r="B656" s="483" t="n"/>
      <c r="C656" s="55" t="n"/>
      <c r="D656" s="55" t="n"/>
      <c r="E656" s="55" t="n"/>
      <c r="F656" s="55" t="n"/>
      <c r="G656" s="69" t="n"/>
      <c r="H656" s="69" t="n"/>
      <c r="I656" s="55" t="n"/>
      <c r="J656" s="55" t="n"/>
      <c r="K656" s="55" t="n"/>
      <c r="L656" s="55">
        <f>J656-K656</f>
        <v/>
      </c>
      <c r="M656" s="55" t="n"/>
      <c r="N656" s="55">
        <f>P656+Q656+R656+S656</f>
        <v/>
      </c>
      <c r="O656" s="57">
        <f>Q656+V656+Y656+AB656+AE656+AH656+AK656+AN656+AQ656+AT656+AW656+AZ656+BC656</f>
        <v/>
      </c>
      <c r="P656" s="58" t="n"/>
      <c r="Q656" s="59">
        <f>L656-S656-R656-P656</f>
        <v/>
      </c>
      <c r="R656" s="60" t="n"/>
      <c r="S656" s="61" t="n"/>
      <c r="T656" s="55" t="n"/>
      <c r="U656" s="55" t="n"/>
      <c r="V656" s="55" t="n"/>
      <c r="W656" s="55" t="n"/>
      <c r="X656" s="55" t="n"/>
      <c r="Y656" s="55" t="n"/>
      <c r="Z656" s="55" t="n"/>
      <c r="AA656" s="55" t="n"/>
      <c r="AB656" s="55" t="n"/>
      <c r="AC656" s="55" t="n"/>
      <c r="AD656" s="55" t="n"/>
      <c r="AE656" s="55" t="n"/>
      <c r="AF656" s="55" t="n"/>
      <c r="AG656" s="55" t="n"/>
      <c r="AH656" s="55" t="n"/>
      <c r="AI656" s="55" t="n"/>
      <c r="AJ656" s="55" t="n"/>
      <c r="AK656" s="55" t="n"/>
      <c r="AL656" s="55" t="n"/>
      <c r="AM656" s="55" t="n"/>
      <c r="AN656" s="55" t="n"/>
      <c r="AO656" s="55" t="n"/>
      <c r="AP656" s="55" t="n"/>
      <c r="AQ656" s="55" t="n"/>
      <c r="AR656" s="55" t="n"/>
      <c r="AS656" s="55" t="n"/>
      <c r="AT656" s="55" t="n"/>
      <c r="AU656" s="55" t="n"/>
      <c r="AV656" s="55" t="n"/>
      <c r="AW656" s="55" t="n"/>
      <c r="AX656" s="55" t="n"/>
      <c r="AY656" s="55" t="n"/>
      <c r="AZ656" s="55" t="n"/>
      <c r="BA656" s="55" t="n"/>
      <c r="BB656" s="55" t="n"/>
      <c r="BC656" s="55" t="n"/>
    </row>
    <row r="657">
      <c r="A657" s="55" t="n"/>
      <c r="B657" s="483" t="n"/>
      <c r="C657" s="55" t="n"/>
      <c r="D657" s="55" t="n"/>
      <c r="E657" s="55" t="n"/>
      <c r="F657" s="55" t="n"/>
      <c r="G657" s="69" t="n"/>
      <c r="H657" s="69" t="n"/>
      <c r="I657" s="55" t="n"/>
      <c r="J657" s="55" t="n"/>
      <c r="K657" s="55" t="n"/>
      <c r="L657" s="55">
        <f>J657-K657</f>
        <v/>
      </c>
      <c r="M657" s="55" t="n"/>
      <c r="N657" s="55">
        <f>P657+Q657+R657+S657</f>
        <v/>
      </c>
      <c r="O657" s="57">
        <f>Q657+V657+Y657+AB657+AE657+AH657+AK657+AN657+AQ657+AT657+AW657+AZ657+BC657</f>
        <v/>
      </c>
      <c r="P657" s="58" t="n"/>
      <c r="Q657" s="59">
        <f>L657-S657-R657-P657</f>
        <v/>
      </c>
      <c r="R657" s="60" t="n"/>
      <c r="S657" s="61" t="n"/>
      <c r="T657" s="55" t="n"/>
      <c r="U657" s="55" t="n"/>
      <c r="V657" s="55" t="n"/>
      <c r="W657" s="55" t="n"/>
      <c r="X657" s="55" t="n"/>
      <c r="Y657" s="55" t="n"/>
      <c r="Z657" s="55" t="n"/>
      <c r="AA657" s="55" t="n"/>
      <c r="AB657" s="55" t="n"/>
      <c r="AC657" s="55" t="n"/>
      <c r="AD657" s="55" t="n"/>
      <c r="AE657" s="55" t="n"/>
      <c r="AF657" s="55" t="n"/>
      <c r="AG657" s="55" t="n"/>
      <c r="AH657" s="55" t="n"/>
      <c r="AI657" s="55" t="n"/>
      <c r="AJ657" s="55" t="n"/>
      <c r="AK657" s="55" t="n"/>
      <c r="AL657" s="55" t="n"/>
      <c r="AM657" s="55" t="n"/>
      <c r="AN657" s="55" t="n"/>
      <c r="AO657" s="55" t="n"/>
      <c r="AP657" s="55" t="n"/>
      <c r="AQ657" s="55" t="n"/>
      <c r="AR657" s="55" t="n"/>
      <c r="AS657" s="55" t="n"/>
      <c r="AT657" s="55" t="n"/>
      <c r="AU657" s="55" t="n"/>
      <c r="AV657" s="55" t="n"/>
      <c r="AW657" s="55" t="n"/>
      <c r="AX657" s="55" t="n"/>
      <c r="AY657" s="55" t="n"/>
      <c r="AZ657" s="55" t="n"/>
      <c r="BA657" s="55" t="n"/>
      <c r="BB657" s="55" t="n"/>
      <c r="BC657" s="55" t="n"/>
    </row>
    <row r="658">
      <c r="A658" s="55" t="n"/>
      <c r="B658" s="483" t="n"/>
      <c r="C658" s="55" t="n"/>
      <c r="D658" s="55" t="n"/>
      <c r="E658" s="55" t="n"/>
      <c r="F658" s="55" t="n"/>
      <c r="G658" s="69" t="n"/>
      <c r="H658" s="69" t="n"/>
      <c r="I658" s="55" t="n"/>
      <c r="J658" s="55" t="n"/>
      <c r="K658" s="55" t="n"/>
      <c r="L658" s="55">
        <f>J658-K658</f>
        <v/>
      </c>
      <c r="M658" s="55" t="n"/>
      <c r="N658" s="55">
        <f>P658+Q658+R658+S658</f>
        <v/>
      </c>
      <c r="O658" s="57">
        <f>Q658+V658+Y658+AB658+AE658+AH658+AK658+AN658+AQ658+AT658+AW658+AZ658+BC658</f>
        <v/>
      </c>
      <c r="P658" s="58" t="n"/>
      <c r="Q658" s="59">
        <f>L658-S658-R658-P658</f>
        <v/>
      </c>
      <c r="R658" s="60" t="n"/>
      <c r="S658" s="61" t="n"/>
      <c r="T658" s="55" t="n"/>
      <c r="U658" s="55" t="n"/>
      <c r="V658" s="55" t="n"/>
      <c r="W658" s="55" t="n"/>
      <c r="X658" s="55" t="n"/>
      <c r="Y658" s="55" t="n"/>
      <c r="Z658" s="55" t="n"/>
      <c r="AA658" s="55" t="n"/>
      <c r="AB658" s="55" t="n"/>
      <c r="AC658" s="55" t="n"/>
      <c r="AD658" s="55" t="n"/>
      <c r="AE658" s="55" t="n"/>
      <c r="AF658" s="55" t="n"/>
      <c r="AG658" s="55" t="n"/>
      <c r="AH658" s="55" t="n"/>
      <c r="AI658" s="55" t="n"/>
      <c r="AJ658" s="55" t="n"/>
      <c r="AK658" s="55" t="n"/>
      <c r="AL658" s="55" t="n"/>
      <c r="AM658" s="55" t="n"/>
      <c r="AN658" s="55" t="n"/>
      <c r="AO658" s="55" t="n"/>
      <c r="AP658" s="55" t="n"/>
      <c r="AQ658" s="55" t="n"/>
      <c r="AR658" s="55" t="n"/>
      <c r="AS658" s="55" t="n"/>
      <c r="AT658" s="55" t="n"/>
      <c r="AU658" s="55" t="n"/>
      <c r="AV658" s="55" t="n"/>
      <c r="AW658" s="55" t="n"/>
      <c r="AX658" s="55" t="n"/>
      <c r="AY658" s="55" t="n"/>
      <c r="AZ658" s="55" t="n"/>
      <c r="BA658" s="55" t="n"/>
      <c r="BB658" s="55" t="n"/>
      <c r="BC658" s="55" t="n"/>
    </row>
    <row r="659">
      <c r="A659" s="55" t="n"/>
      <c r="B659" s="483" t="n"/>
      <c r="C659" s="55" t="n"/>
      <c r="D659" s="55" t="n"/>
      <c r="E659" s="55" t="n"/>
      <c r="F659" s="55" t="n"/>
      <c r="G659" s="69" t="n"/>
      <c r="H659" s="69" t="n"/>
      <c r="I659" s="55" t="n"/>
      <c r="J659" s="55" t="n"/>
      <c r="K659" s="55" t="n"/>
      <c r="L659" s="55">
        <f>J659-K659</f>
        <v/>
      </c>
      <c r="M659" s="55" t="n"/>
      <c r="N659" s="55">
        <f>P659+Q659+R659+S659</f>
        <v/>
      </c>
      <c r="O659" s="57">
        <f>Q659+V659+Y659+AB659+AE659+AH659+AK659+AN659+AQ659+AT659+AW659+AZ659+BC659</f>
        <v/>
      </c>
      <c r="P659" s="58" t="n"/>
      <c r="Q659" s="59">
        <f>L659-S659-R659-P659</f>
        <v/>
      </c>
      <c r="R659" s="60" t="n"/>
      <c r="S659" s="61" t="n"/>
      <c r="T659" s="55" t="n"/>
      <c r="U659" s="55" t="n"/>
      <c r="V659" s="55" t="n"/>
      <c r="W659" s="55" t="n"/>
      <c r="X659" s="55" t="n"/>
      <c r="Y659" s="55" t="n"/>
      <c r="Z659" s="55" t="n"/>
      <c r="AA659" s="55" t="n"/>
      <c r="AB659" s="55" t="n"/>
      <c r="AC659" s="55" t="n"/>
      <c r="AD659" s="55" t="n"/>
      <c r="AE659" s="55" t="n"/>
      <c r="AF659" s="55" t="n"/>
      <c r="AG659" s="55" t="n"/>
      <c r="AH659" s="55" t="n"/>
      <c r="AI659" s="55" t="n"/>
      <c r="AJ659" s="55" t="n"/>
      <c r="AK659" s="55" t="n"/>
      <c r="AL659" s="55" t="n"/>
      <c r="AM659" s="55" t="n"/>
      <c r="AN659" s="55" t="n"/>
      <c r="AO659" s="55" t="n"/>
      <c r="AP659" s="55" t="n"/>
      <c r="AQ659" s="55" t="n"/>
      <c r="AR659" s="55" t="n"/>
      <c r="AS659" s="55" t="n"/>
      <c r="AT659" s="55" t="n"/>
      <c r="AU659" s="55" t="n"/>
      <c r="AV659" s="55" t="n"/>
      <c r="AW659" s="55" t="n"/>
      <c r="AX659" s="55" t="n"/>
      <c r="AY659" s="55" t="n"/>
      <c r="AZ659" s="55" t="n"/>
      <c r="BA659" s="55" t="n"/>
      <c r="BB659" s="55" t="n"/>
      <c r="BC659" s="55" t="n"/>
    </row>
    <row r="660">
      <c r="A660" s="55" t="n"/>
      <c r="B660" s="483" t="n"/>
      <c r="C660" s="55" t="n"/>
      <c r="D660" s="55" t="n"/>
      <c r="E660" s="55" t="n"/>
      <c r="F660" s="55" t="n"/>
      <c r="G660" s="69" t="n"/>
      <c r="H660" s="69" t="n"/>
      <c r="I660" s="55" t="n"/>
      <c r="J660" s="55" t="n"/>
      <c r="K660" s="55" t="n"/>
      <c r="L660" s="55">
        <f>J660-K660</f>
        <v/>
      </c>
      <c r="M660" s="55" t="n"/>
      <c r="N660" s="55">
        <f>P660+Q660+R660+S660</f>
        <v/>
      </c>
      <c r="O660" s="57">
        <f>Q660+V660+Y660+AB660+AE660+AH660+AK660+AN660+AQ660+AT660+AW660+AZ660+BC660</f>
        <v/>
      </c>
      <c r="P660" s="58" t="n"/>
      <c r="Q660" s="59">
        <f>L660-S660-R660-P660</f>
        <v/>
      </c>
      <c r="R660" s="60" t="n"/>
      <c r="S660" s="61" t="n"/>
      <c r="T660" s="55" t="n"/>
      <c r="U660" s="55" t="n"/>
      <c r="V660" s="55" t="n"/>
      <c r="W660" s="55" t="n"/>
      <c r="X660" s="55" t="n"/>
      <c r="Y660" s="55" t="n"/>
      <c r="Z660" s="55" t="n"/>
      <c r="AA660" s="55" t="n"/>
      <c r="AB660" s="55" t="n"/>
      <c r="AC660" s="55" t="n"/>
      <c r="AD660" s="55" t="n"/>
      <c r="AE660" s="55" t="n"/>
      <c r="AF660" s="55" t="n"/>
      <c r="AG660" s="55" t="n"/>
      <c r="AH660" s="55" t="n"/>
      <c r="AI660" s="55" t="n"/>
      <c r="AJ660" s="55" t="n"/>
      <c r="AK660" s="55" t="n"/>
      <c r="AL660" s="55" t="n"/>
      <c r="AM660" s="55" t="n"/>
      <c r="AN660" s="55" t="n"/>
      <c r="AO660" s="55" t="n"/>
      <c r="AP660" s="55" t="n"/>
      <c r="AQ660" s="55" t="n"/>
      <c r="AR660" s="55" t="n"/>
      <c r="AS660" s="55" t="n"/>
      <c r="AT660" s="55" t="n"/>
      <c r="AU660" s="55" t="n"/>
      <c r="AV660" s="55" t="n"/>
      <c r="AW660" s="55" t="n"/>
      <c r="AX660" s="55" t="n"/>
      <c r="AY660" s="55" t="n"/>
      <c r="AZ660" s="55" t="n"/>
      <c r="BA660" s="55" t="n"/>
      <c r="BB660" s="55" t="n"/>
      <c r="BC660" s="55" t="n"/>
    </row>
    <row r="661">
      <c r="A661" s="55" t="n"/>
      <c r="B661" s="483" t="n"/>
      <c r="C661" s="55" t="n"/>
      <c r="D661" s="55" t="n"/>
      <c r="E661" s="55" t="n"/>
      <c r="F661" s="55" t="n"/>
      <c r="G661" s="69" t="n"/>
      <c r="H661" s="69" t="n"/>
      <c r="I661" s="55" t="n"/>
      <c r="J661" s="55" t="n"/>
      <c r="K661" s="55" t="n"/>
      <c r="L661" s="55">
        <f>J661-K661</f>
        <v/>
      </c>
      <c r="M661" s="55" t="n"/>
      <c r="N661" s="55">
        <f>P661+Q661+R661+S661</f>
        <v/>
      </c>
      <c r="O661" s="57">
        <f>Q661+V661+Y661+AB661+AE661+AH661+AK661+AN661+AQ661+AT661+AW661+AZ661+BC661</f>
        <v/>
      </c>
      <c r="P661" s="58" t="n"/>
      <c r="Q661" s="59">
        <f>L661-S661-R661-P661</f>
        <v/>
      </c>
      <c r="R661" s="60" t="n"/>
      <c r="S661" s="61" t="n"/>
      <c r="T661" s="55" t="n"/>
      <c r="U661" s="55" t="n"/>
      <c r="V661" s="55" t="n"/>
      <c r="W661" s="55" t="n"/>
      <c r="X661" s="55" t="n"/>
      <c r="Y661" s="55" t="n"/>
      <c r="Z661" s="55" t="n"/>
      <c r="AA661" s="55" t="n"/>
      <c r="AB661" s="55" t="n"/>
      <c r="AC661" s="55" t="n"/>
      <c r="AD661" s="55" t="n"/>
      <c r="AE661" s="55" t="n"/>
      <c r="AF661" s="55" t="n"/>
      <c r="AG661" s="55" t="n"/>
      <c r="AH661" s="55" t="n"/>
      <c r="AI661" s="55" t="n"/>
      <c r="AJ661" s="55" t="n"/>
      <c r="AK661" s="55" t="n"/>
      <c r="AL661" s="55" t="n"/>
      <c r="AM661" s="55" t="n"/>
      <c r="AN661" s="55" t="n"/>
      <c r="AO661" s="55" t="n"/>
      <c r="AP661" s="55" t="n"/>
      <c r="AQ661" s="55" t="n"/>
      <c r="AR661" s="55" t="n"/>
      <c r="AS661" s="55" t="n"/>
      <c r="AT661" s="55" t="n"/>
      <c r="AU661" s="55" t="n"/>
      <c r="AV661" s="55" t="n"/>
      <c r="AW661" s="55" t="n"/>
      <c r="AX661" s="55" t="n"/>
      <c r="AY661" s="55" t="n"/>
      <c r="AZ661" s="55" t="n"/>
      <c r="BA661" s="55" t="n"/>
      <c r="BB661" s="55" t="n"/>
      <c r="BC661" s="55" t="n"/>
    </row>
    <row r="662">
      <c r="A662" s="55" t="n"/>
      <c r="B662" s="483" t="n"/>
      <c r="C662" s="55" t="n"/>
      <c r="D662" s="55" t="n"/>
      <c r="E662" s="55" t="n"/>
      <c r="F662" s="55" t="n"/>
      <c r="G662" s="69" t="n"/>
      <c r="H662" s="69" t="n"/>
      <c r="I662" s="55" t="n"/>
      <c r="J662" s="55" t="n"/>
      <c r="K662" s="55" t="n"/>
      <c r="L662" s="55">
        <f>J662-K662</f>
        <v/>
      </c>
      <c r="M662" s="55" t="n"/>
      <c r="N662" s="55">
        <f>P662+Q662+R662+S662</f>
        <v/>
      </c>
      <c r="O662" s="57">
        <f>Q662+V662+Y662+AB662+AE662+AH662+AK662+AN662+AQ662+AT662+AW662+AZ662+BC662</f>
        <v/>
      </c>
      <c r="P662" s="58" t="n"/>
      <c r="Q662" s="59">
        <f>L662-S662-R662-P662</f>
        <v/>
      </c>
      <c r="R662" s="60" t="n"/>
      <c r="S662" s="61" t="n"/>
      <c r="T662" s="55" t="n"/>
      <c r="U662" s="55" t="n"/>
      <c r="V662" s="55" t="n"/>
      <c r="W662" s="55" t="n"/>
      <c r="X662" s="55" t="n"/>
      <c r="Y662" s="55" t="n"/>
      <c r="Z662" s="55" t="n"/>
      <c r="AA662" s="55" t="n"/>
      <c r="AB662" s="55" t="n"/>
      <c r="AC662" s="55" t="n"/>
      <c r="AD662" s="55" t="n"/>
      <c r="AE662" s="55" t="n"/>
      <c r="AF662" s="55" t="n"/>
      <c r="AG662" s="55" t="n"/>
      <c r="AH662" s="55" t="n"/>
      <c r="AI662" s="55" t="n"/>
      <c r="AJ662" s="55" t="n"/>
      <c r="AK662" s="55" t="n"/>
      <c r="AL662" s="55" t="n"/>
      <c r="AM662" s="55" t="n"/>
      <c r="AN662" s="55" t="n"/>
      <c r="AO662" s="55" t="n"/>
      <c r="AP662" s="55" t="n"/>
      <c r="AQ662" s="55" t="n"/>
      <c r="AR662" s="55" t="n"/>
      <c r="AS662" s="55" t="n"/>
      <c r="AT662" s="55" t="n"/>
      <c r="AU662" s="55" t="n"/>
      <c r="AV662" s="55" t="n"/>
      <c r="AW662" s="55" t="n"/>
      <c r="AX662" s="55" t="n"/>
      <c r="AY662" s="55" t="n"/>
      <c r="AZ662" s="55" t="n"/>
      <c r="BA662" s="55" t="n"/>
      <c r="BB662" s="55" t="n"/>
      <c r="BC662" s="55" t="n"/>
    </row>
    <row r="663">
      <c r="A663" s="55" t="n"/>
      <c r="B663" s="483" t="n"/>
      <c r="C663" s="55" t="n"/>
      <c r="D663" s="55" t="n"/>
      <c r="E663" s="55" t="n"/>
      <c r="F663" s="55" t="n"/>
      <c r="G663" s="69" t="n"/>
      <c r="H663" s="69" t="n"/>
      <c r="I663" s="55" t="n"/>
      <c r="J663" s="55" t="n"/>
      <c r="K663" s="55" t="n"/>
      <c r="L663" s="55">
        <f>J663-K663</f>
        <v/>
      </c>
      <c r="M663" s="55" t="n"/>
      <c r="N663" s="55">
        <f>P663+Q663+R663+S663</f>
        <v/>
      </c>
      <c r="O663" s="57">
        <f>Q663+V663+Y663+AB663+AE663+AH663+AK663+AN663+AQ663+AT663+AW663+AZ663+BC663</f>
        <v/>
      </c>
      <c r="P663" s="58" t="n"/>
      <c r="Q663" s="59">
        <f>L663-S663-R663-P663</f>
        <v/>
      </c>
      <c r="R663" s="60" t="n"/>
      <c r="S663" s="61" t="n"/>
      <c r="T663" s="55" t="n"/>
      <c r="U663" s="55" t="n"/>
      <c r="V663" s="55" t="n"/>
      <c r="W663" s="55" t="n"/>
      <c r="X663" s="55" t="n"/>
      <c r="Y663" s="55" t="n"/>
      <c r="Z663" s="55" t="n"/>
      <c r="AA663" s="55" t="n"/>
      <c r="AB663" s="55" t="n"/>
      <c r="AC663" s="55" t="n"/>
      <c r="AD663" s="55" t="n"/>
      <c r="AE663" s="55" t="n"/>
      <c r="AF663" s="55" t="n"/>
      <c r="AG663" s="55" t="n"/>
      <c r="AH663" s="55" t="n"/>
      <c r="AI663" s="55" t="n"/>
      <c r="AJ663" s="55" t="n"/>
      <c r="AK663" s="55" t="n"/>
      <c r="AL663" s="55" t="n"/>
      <c r="AM663" s="55" t="n"/>
      <c r="AN663" s="55" t="n"/>
      <c r="AO663" s="55" t="n"/>
      <c r="AP663" s="55" t="n"/>
      <c r="AQ663" s="55" t="n"/>
      <c r="AR663" s="55" t="n"/>
      <c r="AS663" s="55" t="n"/>
      <c r="AT663" s="55" t="n"/>
      <c r="AU663" s="55" t="n"/>
      <c r="AV663" s="55" t="n"/>
      <c r="AW663" s="55" t="n"/>
      <c r="AX663" s="55" t="n"/>
      <c r="AY663" s="55" t="n"/>
      <c r="AZ663" s="55" t="n"/>
      <c r="BA663" s="55" t="n"/>
      <c r="BB663" s="55" t="n"/>
      <c r="BC663" s="55" t="n"/>
    </row>
    <row r="664">
      <c r="A664" s="55" t="n"/>
      <c r="B664" s="483" t="n"/>
      <c r="C664" s="55" t="n"/>
      <c r="D664" s="55" t="n"/>
      <c r="E664" s="55" t="n"/>
      <c r="F664" s="55" t="n"/>
      <c r="G664" s="69" t="n"/>
      <c r="H664" s="69" t="n"/>
      <c r="I664" s="55" t="n"/>
      <c r="J664" s="55" t="n"/>
      <c r="K664" s="55" t="n"/>
      <c r="L664" s="55">
        <f>J664-K664</f>
        <v/>
      </c>
      <c r="M664" s="55" t="n"/>
      <c r="N664" s="55">
        <f>P664+Q664+R664+S664</f>
        <v/>
      </c>
      <c r="O664" s="57">
        <f>Q664+V664+Y664+AB664+AE664+AH664+AK664+AN664+AQ664+AT664+AW664+AZ664+BC664</f>
        <v/>
      </c>
      <c r="P664" s="58" t="n"/>
      <c r="Q664" s="59">
        <f>L664-S664-R664-P664</f>
        <v/>
      </c>
      <c r="R664" s="60" t="n"/>
      <c r="S664" s="61" t="n"/>
      <c r="T664" s="55" t="n"/>
      <c r="U664" s="55" t="n"/>
      <c r="V664" s="55" t="n"/>
      <c r="W664" s="55" t="n"/>
      <c r="X664" s="55" t="n"/>
      <c r="Y664" s="55" t="n"/>
      <c r="Z664" s="55" t="n"/>
      <c r="AA664" s="55" t="n"/>
      <c r="AB664" s="55" t="n"/>
      <c r="AC664" s="55" t="n"/>
      <c r="AD664" s="55" t="n"/>
      <c r="AE664" s="55" t="n"/>
      <c r="AF664" s="55" t="n"/>
      <c r="AG664" s="55" t="n"/>
      <c r="AH664" s="55" t="n"/>
      <c r="AI664" s="55" t="n"/>
      <c r="AJ664" s="55" t="n"/>
      <c r="AK664" s="55" t="n"/>
      <c r="AL664" s="55" t="n"/>
      <c r="AM664" s="55" t="n"/>
      <c r="AN664" s="55" t="n"/>
      <c r="AO664" s="55" t="n"/>
      <c r="AP664" s="55" t="n"/>
      <c r="AQ664" s="55" t="n"/>
      <c r="AR664" s="55" t="n"/>
      <c r="AS664" s="55" t="n"/>
      <c r="AT664" s="55" t="n"/>
      <c r="AU664" s="55" t="n"/>
      <c r="AV664" s="55" t="n"/>
      <c r="AW664" s="55" t="n"/>
      <c r="AX664" s="55" t="n"/>
      <c r="AY664" s="55" t="n"/>
      <c r="AZ664" s="55" t="n"/>
      <c r="BA664" s="55" t="n"/>
      <c r="BB664" s="55" t="n"/>
      <c r="BC664" s="55" t="n"/>
    </row>
    <row r="665">
      <c r="A665" s="55" t="n"/>
      <c r="B665" s="483" t="n"/>
      <c r="C665" s="55" t="n"/>
      <c r="D665" s="55" t="n"/>
      <c r="E665" s="55" t="n"/>
      <c r="F665" s="55" t="n"/>
      <c r="G665" s="69" t="n"/>
      <c r="H665" s="69" t="n"/>
      <c r="I665" s="55" t="n"/>
      <c r="J665" s="55" t="n"/>
      <c r="K665" s="55" t="n"/>
      <c r="L665" s="55">
        <f>J665-K665</f>
        <v/>
      </c>
      <c r="M665" s="55" t="n"/>
      <c r="N665" s="55">
        <f>P665+Q665+R665+S665</f>
        <v/>
      </c>
      <c r="O665" s="57">
        <f>Q665+V665+Y665+AB665+AE665+AH665+AK665+AN665+AQ665+AT665+AW665+AZ665+BC665</f>
        <v/>
      </c>
      <c r="P665" s="58" t="n"/>
      <c r="Q665" s="59">
        <f>L665-S665-R665-P665</f>
        <v/>
      </c>
      <c r="R665" s="60" t="n"/>
      <c r="S665" s="61" t="n"/>
      <c r="T665" s="55" t="n"/>
      <c r="U665" s="55" t="n"/>
      <c r="V665" s="55" t="n"/>
      <c r="W665" s="55" t="n"/>
      <c r="X665" s="55" t="n"/>
      <c r="Y665" s="55" t="n"/>
      <c r="Z665" s="55" t="n"/>
      <c r="AA665" s="55" t="n"/>
      <c r="AB665" s="55" t="n"/>
      <c r="AC665" s="55" t="n"/>
      <c r="AD665" s="55" t="n"/>
      <c r="AE665" s="55" t="n"/>
      <c r="AF665" s="55" t="n"/>
      <c r="AG665" s="55" t="n"/>
      <c r="AH665" s="55" t="n"/>
      <c r="AI665" s="55" t="n"/>
      <c r="AJ665" s="55" t="n"/>
      <c r="AK665" s="55" t="n"/>
      <c r="AL665" s="55" t="n"/>
      <c r="AM665" s="55" t="n"/>
      <c r="AN665" s="55" t="n"/>
      <c r="AO665" s="55" t="n"/>
      <c r="AP665" s="55" t="n"/>
      <c r="AQ665" s="55" t="n"/>
      <c r="AR665" s="55" t="n"/>
      <c r="AS665" s="55" t="n"/>
      <c r="AT665" s="55" t="n"/>
      <c r="AU665" s="55" t="n"/>
      <c r="AV665" s="55" t="n"/>
      <c r="AW665" s="55" t="n"/>
      <c r="AX665" s="55" t="n"/>
      <c r="AY665" s="55" t="n"/>
      <c r="AZ665" s="55" t="n"/>
      <c r="BA665" s="55" t="n"/>
      <c r="BB665" s="55" t="n"/>
      <c r="BC665" s="55" t="n"/>
    </row>
    <row r="666">
      <c r="A666" s="55" t="n"/>
      <c r="B666" s="483" t="n"/>
      <c r="C666" s="55" t="n"/>
      <c r="D666" s="55" t="n"/>
      <c r="E666" s="55" t="n"/>
      <c r="F666" s="55" t="n"/>
      <c r="G666" s="69" t="n"/>
      <c r="H666" s="69" t="n"/>
      <c r="I666" s="55" t="n"/>
      <c r="J666" s="55" t="n"/>
      <c r="K666" s="55" t="n"/>
      <c r="L666" s="55">
        <f>J666-K666</f>
        <v/>
      </c>
      <c r="M666" s="55" t="n"/>
      <c r="N666" s="55">
        <f>P666+Q666+R666+S666</f>
        <v/>
      </c>
      <c r="O666" s="57">
        <f>Q666+V666+Y666+AB666+AE666+AH666+AK666+AN666+AQ666+AT666+AW666+AZ666+BC666</f>
        <v/>
      </c>
      <c r="P666" s="58" t="n"/>
      <c r="Q666" s="59">
        <f>L666-S666-R666-P666</f>
        <v/>
      </c>
      <c r="R666" s="60" t="n"/>
      <c r="S666" s="61" t="n"/>
      <c r="T666" s="55" t="n"/>
      <c r="U666" s="55" t="n"/>
      <c r="V666" s="55" t="n"/>
      <c r="W666" s="55" t="n"/>
      <c r="X666" s="55" t="n"/>
      <c r="Y666" s="55" t="n"/>
      <c r="Z666" s="55" t="n"/>
      <c r="AA666" s="55" t="n"/>
      <c r="AB666" s="55" t="n"/>
      <c r="AC666" s="55" t="n"/>
      <c r="AD666" s="55" t="n"/>
      <c r="AE666" s="55" t="n"/>
      <c r="AF666" s="55" t="n"/>
      <c r="AG666" s="55" t="n"/>
      <c r="AH666" s="55" t="n"/>
      <c r="AI666" s="55" t="n"/>
      <c r="AJ666" s="55" t="n"/>
      <c r="AK666" s="55" t="n"/>
      <c r="AL666" s="55" t="n"/>
      <c r="AM666" s="55" t="n"/>
      <c r="AN666" s="55" t="n"/>
      <c r="AO666" s="55" t="n"/>
      <c r="AP666" s="55" t="n"/>
      <c r="AQ666" s="55" t="n"/>
      <c r="AR666" s="55" t="n"/>
      <c r="AS666" s="55" t="n"/>
      <c r="AT666" s="55" t="n"/>
      <c r="AU666" s="55" t="n"/>
      <c r="AV666" s="55" t="n"/>
      <c r="AW666" s="55" t="n"/>
      <c r="AX666" s="55" t="n"/>
      <c r="AY666" s="55" t="n"/>
      <c r="AZ666" s="55" t="n"/>
      <c r="BA666" s="55" t="n"/>
      <c r="BB666" s="55" t="n"/>
      <c r="BC666" s="55" t="n"/>
    </row>
    <row r="667">
      <c r="A667" s="55" t="n"/>
      <c r="B667" s="483" t="n"/>
      <c r="C667" s="55" t="n"/>
      <c r="D667" s="55" t="n"/>
      <c r="E667" s="55" t="n"/>
      <c r="F667" s="55" t="n"/>
      <c r="G667" s="69" t="n"/>
      <c r="H667" s="69" t="n"/>
      <c r="I667" s="55" t="n"/>
      <c r="J667" s="55" t="n"/>
      <c r="K667" s="55" t="n"/>
      <c r="L667" s="55">
        <f>J667-K667</f>
        <v/>
      </c>
      <c r="M667" s="55" t="n"/>
      <c r="N667" s="55">
        <f>P667+Q667+R667+S667</f>
        <v/>
      </c>
      <c r="O667" s="57">
        <f>Q667+V667+Y667+AB667+AE667+AH667+AK667+AN667+AQ667+AT667+AW667+AZ667+BC667</f>
        <v/>
      </c>
      <c r="P667" s="58" t="n"/>
      <c r="Q667" s="59">
        <f>L667-S667-R667-P667</f>
        <v/>
      </c>
      <c r="R667" s="60" t="n"/>
      <c r="S667" s="61" t="n"/>
      <c r="T667" s="55" t="n"/>
      <c r="U667" s="55" t="n"/>
      <c r="V667" s="55" t="n"/>
      <c r="W667" s="55" t="n"/>
      <c r="X667" s="55" t="n"/>
      <c r="Y667" s="55" t="n"/>
      <c r="Z667" s="55" t="n"/>
      <c r="AA667" s="55" t="n"/>
      <c r="AB667" s="55" t="n"/>
      <c r="AC667" s="55" t="n"/>
      <c r="AD667" s="55" t="n"/>
      <c r="AE667" s="55" t="n"/>
      <c r="AF667" s="55" t="n"/>
      <c r="AG667" s="55" t="n"/>
      <c r="AH667" s="55" t="n"/>
      <c r="AI667" s="55" t="n"/>
      <c r="AJ667" s="55" t="n"/>
      <c r="AK667" s="55" t="n"/>
      <c r="AL667" s="55" t="n"/>
      <c r="AM667" s="55" t="n"/>
      <c r="AN667" s="55" t="n"/>
      <c r="AO667" s="55" t="n"/>
      <c r="AP667" s="55" t="n"/>
      <c r="AQ667" s="55" t="n"/>
      <c r="AR667" s="55" t="n"/>
      <c r="AS667" s="55" t="n"/>
      <c r="AT667" s="55" t="n"/>
      <c r="AU667" s="55" t="n"/>
      <c r="AV667" s="55" t="n"/>
      <c r="AW667" s="55" t="n"/>
      <c r="AX667" s="55" t="n"/>
      <c r="AY667" s="55" t="n"/>
      <c r="AZ667" s="55" t="n"/>
      <c r="BA667" s="55" t="n"/>
      <c r="BB667" s="55" t="n"/>
      <c r="BC667" s="55" t="n"/>
    </row>
    <row r="668">
      <c r="A668" s="55" t="n"/>
      <c r="B668" s="483" t="n"/>
      <c r="C668" s="55" t="n"/>
      <c r="D668" s="55" t="n"/>
      <c r="E668" s="55" t="n"/>
      <c r="F668" s="55" t="n"/>
      <c r="G668" s="69" t="n"/>
      <c r="H668" s="69" t="n"/>
      <c r="I668" s="55" t="n"/>
      <c r="J668" s="55" t="n"/>
      <c r="K668" s="55" t="n"/>
      <c r="L668" s="55">
        <f>J668-K668</f>
        <v/>
      </c>
      <c r="M668" s="55" t="n"/>
      <c r="N668" s="55">
        <f>P668+Q668+R668+S668</f>
        <v/>
      </c>
      <c r="O668" s="57">
        <f>Q668+V668+Y668+AB668+AE668+AH668+AK668+AN668+AQ668+AT668+AW668+AZ668+BC668</f>
        <v/>
      </c>
      <c r="P668" s="58" t="n"/>
      <c r="Q668" s="59">
        <f>L668-S668-R668-P668</f>
        <v/>
      </c>
      <c r="R668" s="60" t="n"/>
      <c r="S668" s="61" t="n"/>
      <c r="T668" s="55" t="n"/>
      <c r="U668" s="55" t="n"/>
      <c r="V668" s="55" t="n"/>
      <c r="W668" s="55" t="n"/>
      <c r="X668" s="55" t="n"/>
      <c r="Y668" s="55" t="n"/>
      <c r="Z668" s="55" t="n"/>
      <c r="AA668" s="55" t="n"/>
      <c r="AB668" s="55" t="n"/>
      <c r="AC668" s="55" t="n"/>
      <c r="AD668" s="55" t="n"/>
      <c r="AE668" s="55" t="n"/>
      <c r="AF668" s="55" t="n"/>
      <c r="AG668" s="55" t="n"/>
      <c r="AH668" s="55" t="n"/>
      <c r="AI668" s="55" t="n"/>
      <c r="AJ668" s="55" t="n"/>
      <c r="AK668" s="55" t="n"/>
      <c r="AL668" s="55" t="n"/>
      <c r="AM668" s="55" t="n"/>
      <c r="AN668" s="55" t="n"/>
      <c r="AO668" s="55" t="n"/>
      <c r="AP668" s="55" t="n"/>
      <c r="AQ668" s="55" t="n"/>
      <c r="AR668" s="55" t="n"/>
      <c r="AS668" s="55" t="n"/>
      <c r="AT668" s="55" t="n"/>
      <c r="AU668" s="55" t="n"/>
      <c r="AV668" s="55" t="n"/>
      <c r="AW668" s="55" t="n"/>
      <c r="AX668" s="55" t="n"/>
      <c r="AY668" s="55" t="n"/>
      <c r="AZ668" s="55" t="n"/>
      <c r="BA668" s="55" t="n"/>
      <c r="BB668" s="55" t="n"/>
      <c r="BC668" s="55" t="n"/>
    </row>
    <row r="669">
      <c r="A669" s="55" t="n"/>
      <c r="B669" s="483" t="n"/>
      <c r="C669" s="55" t="n"/>
      <c r="D669" s="55" t="n"/>
      <c r="E669" s="55" t="n"/>
      <c r="F669" s="55" t="n"/>
      <c r="G669" s="69" t="n"/>
      <c r="H669" s="69" t="n"/>
      <c r="I669" s="55" t="n"/>
      <c r="J669" s="55" t="n"/>
      <c r="K669" s="55" t="n"/>
      <c r="L669" s="55">
        <f>J669-K669</f>
        <v/>
      </c>
      <c r="M669" s="55" t="n"/>
      <c r="N669" s="55">
        <f>P669+Q669+R669+S669</f>
        <v/>
      </c>
      <c r="O669" s="57">
        <f>Q669+V669+Y669+AB669+AE669+AH669+AK669+AN669+AQ669+AT669+AW669+AZ669+BC669</f>
        <v/>
      </c>
      <c r="P669" s="58" t="n"/>
      <c r="Q669" s="59">
        <f>L669-S669-R669-P669</f>
        <v/>
      </c>
      <c r="R669" s="60" t="n"/>
      <c r="S669" s="61" t="n"/>
      <c r="T669" s="55" t="n"/>
      <c r="U669" s="55" t="n"/>
      <c r="V669" s="55" t="n"/>
      <c r="W669" s="55" t="n"/>
      <c r="X669" s="55" t="n"/>
      <c r="Y669" s="55" t="n"/>
      <c r="Z669" s="55" t="n"/>
      <c r="AA669" s="55" t="n"/>
      <c r="AB669" s="55" t="n"/>
      <c r="AC669" s="55" t="n"/>
      <c r="AD669" s="55" t="n"/>
      <c r="AE669" s="55" t="n"/>
      <c r="AF669" s="55" t="n"/>
      <c r="AG669" s="55" t="n"/>
      <c r="AH669" s="55" t="n"/>
      <c r="AI669" s="55" t="n"/>
      <c r="AJ669" s="55" t="n"/>
      <c r="AK669" s="55" t="n"/>
      <c r="AL669" s="55" t="n"/>
      <c r="AM669" s="55" t="n"/>
      <c r="AN669" s="55" t="n"/>
      <c r="AO669" s="55" t="n"/>
      <c r="AP669" s="55" t="n"/>
      <c r="AQ669" s="55" t="n"/>
      <c r="AR669" s="55" t="n"/>
      <c r="AS669" s="55" t="n"/>
      <c r="AT669" s="55" t="n"/>
      <c r="AU669" s="55" t="n"/>
      <c r="AV669" s="55" t="n"/>
      <c r="AW669" s="55" t="n"/>
      <c r="AX669" s="55" t="n"/>
      <c r="AY669" s="55" t="n"/>
      <c r="AZ669" s="55" t="n"/>
      <c r="BA669" s="55" t="n"/>
      <c r="BB669" s="55" t="n"/>
      <c r="BC669" s="55" t="n"/>
    </row>
    <row r="670">
      <c r="A670" s="55" t="n"/>
      <c r="B670" s="483" t="n"/>
      <c r="C670" s="55" t="n"/>
      <c r="D670" s="55" t="n"/>
      <c r="E670" s="55" t="n"/>
      <c r="F670" s="55" t="n"/>
      <c r="G670" s="69" t="n"/>
      <c r="H670" s="69" t="n"/>
      <c r="I670" s="55" t="n"/>
      <c r="J670" s="55" t="n"/>
      <c r="K670" s="55" t="n"/>
      <c r="L670" s="55">
        <f>J670-K670</f>
        <v/>
      </c>
      <c r="M670" s="55" t="n"/>
      <c r="N670" s="55">
        <f>P670+Q670+R670+S670</f>
        <v/>
      </c>
      <c r="O670" s="57">
        <f>Q670+V670+Y670+AB670+AE670+AH670+AK670+AN670+AQ670+AT670+AW670+AZ670+BC670</f>
        <v/>
      </c>
      <c r="P670" s="58" t="n"/>
      <c r="Q670" s="59">
        <f>L670-S670-R670-P670</f>
        <v/>
      </c>
      <c r="R670" s="60" t="n"/>
      <c r="S670" s="61" t="n"/>
      <c r="T670" s="55" t="n"/>
      <c r="U670" s="55" t="n"/>
      <c r="V670" s="55" t="n"/>
      <c r="W670" s="55" t="n"/>
      <c r="X670" s="55" t="n"/>
      <c r="Y670" s="55" t="n"/>
      <c r="Z670" s="55" t="n"/>
      <c r="AA670" s="55" t="n"/>
      <c r="AB670" s="55" t="n"/>
      <c r="AC670" s="55" t="n"/>
      <c r="AD670" s="55" t="n"/>
      <c r="AE670" s="55" t="n"/>
      <c r="AF670" s="55" t="n"/>
      <c r="AG670" s="55" t="n"/>
      <c r="AH670" s="55" t="n"/>
      <c r="AI670" s="55" t="n"/>
      <c r="AJ670" s="55" t="n"/>
      <c r="AK670" s="55" t="n"/>
      <c r="AL670" s="55" t="n"/>
      <c r="AM670" s="55" t="n"/>
      <c r="AN670" s="55" t="n"/>
      <c r="AO670" s="55" t="n"/>
      <c r="AP670" s="55" t="n"/>
      <c r="AQ670" s="55" t="n"/>
      <c r="AR670" s="55" t="n"/>
      <c r="AS670" s="55" t="n"/>
      <c r="AT670" s="55" t="n"/>
      <c r="AU670" s="55" t="n"/>
      <c r="AV670" s="55" t="n"/>
      <c r="AW670" s="55" t="n"/>
      <c r="AX670" s="55" t="n"/>
      <c r="AY670" s="55" t="n"/>
      <c r="AZ670" s="55" t="n"/>
      <c r="BA670" s="55" t="n"/>
      <c r="BB670" s="55" t="n"/>
      <c r="BC670" s="55" t="n"/>
    </row>
    <row r="671">
      <c r="A671" s="55" t="n"/>
      <c r="B671" s="483" t="n"/>
      <c r="C671" s="55" t="n"/>
      <c r="D671" s="55" t="n"/>
      <c r="E671" s="55" t="n"/>
      <c r="F671" s="55" t="n"/>
      <c r="G671" s="69" t="n"/>
      <c r="H671" s="69" t="n"/>
      <c r="I671" s="55" t="n"/>
      <c r="J671" s="55" t="n"/>
      <c r="K671" s="55" t="n"/>
      <c r="L671" s="55">
        <f>J671-K671</f>
        <v/>
      </c>
      <c r="M671" s="55" t="n"/>
      <c r="N671" s="55">
        <f>P671+Q671+R671+S671</f>
        <v/>
      </c>
      <c r="O671" s="57">
        <f>Q671+V671+Y671+AB671+AE671+AH671+AK671+AN671+AQ671+AT671+AW671+AZ671+BC671</f>
        <v/>
      </c>
      <c r="P671" s="58" t="n"/>
      <c r="Q671" s="59">
        <f>L671-S671-R671-P671</f>
        <v/>
      </c>
      <c r="R671" s="60" t="n"/>
      <c r="S671" s="61" t="n"/>
      <c r="T671" s="55" t="n"/>
      <c r="U671" s="55" t="n"/>
      <c r="V671" s="55" t="n"/>
      <c r="W671" s="55" t="n"/>
      <c r="X671" s="55" t="n"/>
      <c r="Y671" s="55" t="n"/>
      <c r="Z671" s="55" t="n"/>
      <c r="AA671" s="55" t="n"/>
      <c r="AB671" s="55" t="n"/>
      <c r="AC671" s="55" t="n"/>
      <c r="AD671" s="55" t="n"/>
      <c r="AE671" s="55" t="n"/>
      <c r="AF671" s="55" t="n"/>
      <c r="AG671" s="55" t="n"/>
      <c r="AH671" s="55" t="n"/>
      <c r="AI671" s="55" t="n"/>
      <c r="AJ671" s="55" t="n"/>
      <c r="AK671" s="55" t="n"/>
      <c r="AL671" s="55" t="n"/>
      <c r="AM671" s="55" t="n"/>
      <c r="AN671" s="55" t="n"/>
      <c r="AO671" s="55" t="n"/>
      <c r="AP671" s="55" t="n"/>
      <c r="AQ671" s="55" t="n"/>
      <c r="AR671" s="55" t="n"/>
      <c r="AS671" s="55" t="n"/>
      <c r="AT671" s="55" t="n"/>
      <c r="AU671" s="55" t="n"/>
      <c r="AV671" s="55" t="n"/>
      <c r="AW671" s="55" t="n"/>
      <c r="AX671" s="55" t="n"/>
      <c r="AY671" s="55" t="n"/>
      <c r="AZ671" s="55" t="n"/>
      <c r="BA671" s="55" t="n"/>
      <c r="BB671" s="55" t="n"/>
      <c r="BC671" s="55" t="n"/>
    </row>
    <row r="672">
      <c r="A672" s="55" t="n"/>
      <c r="B672" s="483" t="n"/>
      <c r="C672" s="55" t="n"/>
      <c r="D672" s="55" t="n"/>
      <c r="E672" s="55" t="n"/>
      <c r="F672" s="55" t="n"/>
      <c r="G672" s="69" t="n"/>
      <c r="H672" s="69" t="n"/>
      <c r="I672" s="55" t="n"/>
      <c r="J672" s="55" t="n"/>
      <c r="K672" s="55" t="n"/>
      <c r="L672" s="55">
        <f>J672-K672</f>
        <v/>
      </c>
      <c r="M672" s="55" t="n"/>
      <c r="N672" s="55">
        <f>P672+Q672+R672+S672</f>
        <v/>
      </c>
      <c r="O672" s="57">
        <f>Q672+V672+Y672+AB672+AE672+AH672+AK672+AN672+AQ672+AT672+AW672+AZ672+BC672</f>
        <v/>
      </c>
      <c r="P672" s="58" t="n"/>
      <c r="Q672" s="59">
        <f>L672-S672-R672-P672</f>
        <v/>
      </c>
      <c r="R672" s="60" t="n"/>
      <c r="S672" s="61" t="n"/>
      <c r="T672" s="55" t="n"/>
      <c r="U672" s="55" t="n"/>
      <c r="V672" s="55" t="n"/>
      <c r="W672" s="55" t="n"/>
      <c r="X672" s="55" t="n"/>
      <c r="Y672" s="55" t="n"/>
      <c r="Z672" s="55" t="n"/>
      <c r="AA672" s="55" t="n"/>
      <c r="AB672" s="55" t="n"/>
      <c r="AC672" s="55" t="n"/>
      <c r="AD672" s="55" t="n"/>
      <c r="AE672" s="55" t="n"/>
      <c r="AF672" s="55" t="n"/>
      <c r="AG672" s="55" t="n"/>
      <c r="AH672" s="55" t="n"/>
      <c r="AI672" s="55" t="n"/>
      <c r="AJ672" s="55" t="n"/>
      <c r="AK672" s="55" t="n"/>
      <c r="AL672" s="55" t="n"/>
      <c r="AM672" s="55" t="n"/>
      <c r="AN672" s="55" t="n"/>
      <c r="AO672" s="55" t="n"/>
      <c r="AP672" s="55" t="n"/>
      <c r="AQ672" s="55" t="n"/>
      <c r="AR672" s="55" t="n"/>
      <c r="AS672" s="55" t="n"/>
      <c r="AT672" s="55" t="n"/>
      <c r="AU672" s="55" t="n"/>
      <c r="AV672" s="55" t="n"/>
      <c r="AW672" s="55" t="n"/>
      <c r="AX672" s="55" t="n"/>
      <c r="AY672" s="55" t="n"/>
      <c r="AZ672" s="55" t="n"/>
      <c r="BA672" s="55" t="n"/>
      <c r="BB672" s="55" t="n"/>
      <c r="BC672" s="55" t="n"/>
    </row>
    <row r="673">
      <c r="A673" s="55" t="n"/>
      <c r="B673" s="483" t="n"/>
      <c r="C673" s="55" t="n"/>
      <c r="D673" s="55" t="n"/>
      <c r="E673" s="55" t="n"/>
      <c r="F673" s="55" t="n"/>
      <c r="G673" s="69" t="n"/>
      <c r="H673" s="69" t="n"/>
      <c r="I673" s="55" t="n"/>
      <c r="J673" s="55" t="n"/>
      <c r="K673" s="55" t="n"/>
      <c r="L673" s="55">
        <f>J673-K673</f>
        <v/>
      </c>
      <c r="M673" s="55" t="n"/>
      <c r="N673" s="55">
        <f>P673+Q673+R673+S673</f>
        <v/>
      </c>
      <c r="O673" s="57">
        <f>Q673+V673+Y673+AB673+AE673+AH673+AK673+AN673+AQ673+AT673+AW673+AZ673+BC673</f>
        <v/>
      </c>
      <c r="P673" s="58" t="n"/>
      <c r="Q673" s="59">
        <f>L673-S673-R673-P673</f>
        <v/>
      </c>
      <c r="R673" s="60" t="n"/>
      <c r="S673" s="61" t="n"/>
      <c r="T673" s="55" t="n"/>
      <c r="U673" s="55" t="n"/>
      <c r="V673" s="55" t="n"/>
      <c r="W673" s="55" t="n"/>
      <c r="X673" s="55" t="n"/>
      <c r="Y673" s="55" t="n"/>
      <c r="Z673" s="55" t="n"/>
      <c r="AA673" s="55" t="n"/>
      <c r="AB673" s="55" t="n"/>
      <c r="AC673" s="55" t="n"/>
      <c r="AD673" s="55" t="n"/>
      <c r="AE673" s="55" t="n"/>
      <c r="AF673" s="55" t="n"/>
      <c r="AG673" s="55" t="n"/>
      <c r="AH673" s="55" t="n"/>
      <c r="AI673" s="55" t="n"/>
      <c r="AJ673" s="55" t="n"/>
      <c r="AK673" s="55" t="n"/>
      <c r="AL673" s="55" t="n"/>
      <c r="AM673" s="55" t="n"/>
      <c r="AN673" s="55" t="n"/>
      <c r="AO673" s="55" t="n"/>
      <c r="AP673" s="55" t="n"/>
      <c r="AQ673" s="55" t="n"/>
      <c r="AR673" s="55" t="n"/>
      <c r="AS673" s="55" t="n"/>
      <c r="AT673" s="55" t="n"/>
      <c r="AU673" s="55" t="n"/>
      <c r="AV673" s="55" t="n"/>
      <c r="AW673" s="55" t="n"/>
      <c r="AX673" s="55" t="n"/>
      <c r="AY673" s="55" t="n"/>
      <c r="AZ673" s="55" t="n"/>
      <c r="BA673" s="55" t="n"/>
      <c r="BB673" s="55" t="n"/>
      <c r="BC673" s="55" t="n"/>
    </row>
    <row r="674">
      <c r="A674" s="55" t="n"/>
      <c r="B674" s="483" t="n"/>
      <c r="C674" s="55" t="n"/>
      <c r="D674" s="55" t="n"/>
      <c r="E674" s="55" t="n"/>
      <c r="F674" s="55" t="n"/>
      <c r="G674" s="69" t="n"/>
      <c r="H674" s="69" t="n"/>
      <c r="I674" s="55" t="n"/>
      <c r="J674" s="55" t="n"/>
      <c r="K674" s="55" t="n"/>
      <c r="L674" s="55">
        <f>J674-K674</f>
        <v/>
      </c>
      <c r="M674" s="55" t="n"/>
      <c r="N674" s="55">
        <f>P674+Q674+R674+S674</f>
        <v/>
      </c>
      <c r="O674" s="57">
        <f>Q674+V674+Y674+AB674+AE674+AH674+AK674+AN674+AQ674+AT674+AW674+AZ674+BC674</f>
        <v/>
      </c>
      <c r="P674" s="58" t="n"/>
      <c r="Q674" s="59">
        <f>L674-S674-R674-P674</f>
        <v/>
      </c>
      <c r="R674" s="60" t="n"/>
      <c r="S674" s="61" t="n"/>
      <c r="T674" s="55" t="n"/>
      <c r="U674" s="55" t="n"/>
      <c r="V674" s="55" t="n"/>
      <c r="W674" s="55" t="n"/>
      <c r="X674" s="55" t="n"/>
      <c r="Y674" s="55" t="n"/>
      <c r="Z674" s="55" t="n"/>
      <c r="AA674" s="55" t="n"/>
      <c r="AB674" s="55" t="n"/>
      <c r="AC674" s="55" t="n"/>
      <c r="AD674" s="55" t="n"/>
      <c r="AE674" s="55" t="n"/>
      <c r="AF674" s="55" t="n"/>
      <c r="AG674" s="55" t="n"/>
      <c r="AH674" s="55" t="n"/>
      <c r="AI674" s="55" t="n"/>
      <c r="AJ674" s="55" t="n"/>
      <c r="AK674" s="55" t="n"/>
      <c r="AL674" s="55" t="n"/>
      <c r="AM674" s="55" t="n"/>
      <c r="AN674" s="55" t="n"/>
      <c r="AO674" s="55" t="n"/>
      <c r="AP674" s="55" t="n"/>
      <c r="AQ674" s="55" t="n"/>
      <c r="AR674" s="55" t="n"/>
      <c r="AS674" s="55" t="n"/>
      <c r="AT674" s="55" t="n"/>
      <c r="AU674" s="55" t="n"/>
      <c r="AV674" s="55" t="n"/>
      <c r="AW674" s="55" t="n"/>
      <c r="AX674" s="55" t="n"/>
      <c r="AY674" s="55" t="n"/>
      <c r="AZ674" s="55" t="n"/>
      <c r="BA674" s="55" t="n"/>
      <c r="BB674" s="55" t="n"/>
      <c r="BC674" s="55" t="n"/>
    </row>
    <row r="675">
      <c r="A675" s="55" t="n"/>
      <c r="B675" s="483" t="n"/>
      <c r="C675" s="55" t="n"/>
      <c r="D675" s="55" t="n"/>
      <c r="E675" s="55" t="n"/>
      <c r="F675" s="55" t="n"/>
      <c r="G675" s="69" t="n"/>
      <c r="H675" s="69" t="n"/>
      <c r="I675" s="55" t="n"/>
      <c r="J675" s="55" t="n"/>
      <c r="K675" s="55" t="n"/>
      <c r="L675" s="55">
        <f>J675-K675</f>
        <v/>
      </c>
      <c r="M675" s="55" t="n"/>
      <c r="N675" s="55">
        <f>P675+Q675+R675+S675</f>
        <v/>
      </c>
      <c r="O675" s="57">
        <f>Q675+V675+Y675+AB675+AE675+AH675+AK675+AN675+AQ675+AT675+AW675+AZ675+BC675</f>
        <v/>
      </c>
      <c r="P675" s="58" t="n"/>
      <c r="Q675" s="59">
        <f>L675-S675-R675-P675</f>
        <v/>
      </c>
      <c r="R675" s="60" t="n"/>
      <c r="S675" s="61" t="n"/>
      <c r="T675" s="55" t="n"/>
      <c r="U675" s="55" t="n"/>
      <c r="V675" s="55" t="n"/>
      <c r="W675" s="55" t="n"/>
      <c r="X675" s="55" t="n"/>
      <c r="Y675" s="55" t="n"/>
      <c r="Z675" s="55" t="n"/>
      <c r="AA675" s="55" t="n"/>
      <c r="AB675" s="55" t="n"/>
      <c r="AC675" s="55" t="n"/>
      <c r="AD675" s="55" t="n"/>
      <c r="AE675" s="55" t="n"/>
      <c r="AF675" s="55" t="n"/>
      <c r="AG675" s="55" t="n"/>
      <c r="AH675" s="55" t="n"/>
      <c r="AI675" s="55" t="n"/>
      <c r="AJ675" s="55" t="n"/>
      <c r="AK675" s="55" t="n"/>
      <c r="AL675" s="55" t="n"/>
      <c r="AM675" s="55" t="n"/>
      <c r="AN675" s="55" t="n"/>
      <c r="AO675" s="55" t="n"/>
      <c r="AP675" s="55" t="n"/>
      <c r="AQ675" s="55" t="n"/>
      <c r="AR675" s="55" t="n"/>
      <c r="AS675" s="55" t="n"/>
      <c r="AT675" s="55" t="n"/>
      <c r="AU675" s="55" t="n"/>
      <c r="AV675" s="55" t="n"/>
      <c r="AW675" s="55" t="n"/>
      <c r="AX675" s="55" t="n"/>
      <c r="AY675" s="55" t="n"/>
      <c r="AZ675" s="55" t="n"/>
      <c r="BA675" s="55" t="n"/>
      <c r="BB675" s="55" t="n"/>
      <c r="BC675" s="55" t="n"/>
    </row>
    <row r="676">
      <c r="A676" s="55" t="n"/>
      <c r="B676" s="483" t="n"/>
      <c r="C676" s="55" t="n"/>
      <c r="D676" s="55" t="n"/>
      <c r="E676" s="55" t="n"/>
      <c r="F676" s="55" t="n"/>
      <c r="G676" s="69" t="n"/>
      <c r="H676" s="69" t="n"/>
      <c r="I676" s="55" t="n"/>
      <c r="J676" s="55" t="n"/>
      <c r="K676" s="55" t="n"/>
      <c r="L676" s="55">
        <f>J676-K676</f>
        <v/>
      </c>
      <c r="M676" s="55" t="n"/>
      <c r="N676" s="55">
        <f>P676+Q676+R676+S676</f>
        <v/>
      </c>
      <c r="O676" s="57">
        <f>Q676+V676+Y676+AB676+AE676+AH676+AK676+AN676+AQ676+AT676+AW676+AZ676+BC676</f>
        <v/>
      </c>
      <c r="P676" s="58" t="n"/>
      <c r="Q676" s="59">
        <f>L676-S676-R676-P676</f>
        <v/>
      </c>
      <c r="R676" s="60" t="n"/>
      <c r="S676" s="61" t="n"/>
      <c r="T676" s="55" t="n"/>
      <c r="U676" s="55" t="n"/>
      <c r="V676" s="55" t="n"/>
      <c r="W676" s="55" t="n"/>
      <c r="X676" s="55" t="n"/>
      <c r="Y676" s="55" t="n"/>
      <c r="Z676" s="55" t="n"/>
      <c r="AA676" s="55" t="n"/>
      <c r="AB676" s="55" t="n"/>
      <c r="AC676" s="55" t="n"/>
      <c r="AD676" s="55" t="n"/>
      <c r="AE676" s="55" t="n"/>
      <c r="AF676" s="55" t="n"/>
      <c r="AG676" s="55" t="n"/>
      <c r="AH676" s="55" t="n"/>
      <c r="AI676" s="55" t="n"/>
      <c r="AJ676" s="55" t="n"/>
      <c r="AK676" s="55" t="n"/>
      <c r="AL676" s="55" t="n"/>
      <c r="AM676" s="55" t="n"/>
      <c r="AN676" s="55" t="n"/>
      <c r="AO676" s="55" t="n"/>
      <c r="AP676" s="55" t="n"/>
      <c r="AQ676" s="55" t="n"/>
      <c r="AR676" s="55" t="n"/>
      <c r="AS676" s="55" t="n"/>
      <c r="AT676" s="55" t="n"/>
      <c r="AU676" s="55" t="n"/>
      <c r="AV676" s="55" t="n"/>
      <c r="AW676" s="55" t="n"/>
      <c r="AX676" s="55" t="n"/>
      <c r="AY676" s="55" t="n"/>
      <c r="AZ676" s="55" t="n"/>
      <c r="BA676" s="55" t="n"/>
      <c r="BB676" s="55" t="n"/>
      <c r="BC676" s="55" t="n"/>
    </row>
    <row r="677">
      <c r="A677" s="55" t="n"/>
      <c r="B677" s="483" t="n"/>
      <c r="C677" s="55" t="n"/>
      <c r="D677" s="55" t="n"/>
      <c r="E677" s="55" t="n"/>
      <c r="F677" s="55" t="n"/>
      <c r="G677" s="69" t="n"/>
      <c r="H677" s="69" t="n"/>
      <c r="I677" s="55" t="n"/>
      <c r="J677" s="55" t="n"/>
      <c r="K677" s="55" t="n"/>
      <c r="L677" s="55">
        <f>J677-K677</f>
        <v/>
      </c>
      <c r="M677" s="55" t="n"/>
      <c r="N677" s="55">
        <f>P677+Q677+R677+S677</f>
        <v/>
      </c>
      <c r="O677" s="57">
        <f>Q677+V677+Y677+AB677+AE677+AH677+AK677+AN677+AQ677+AT677+AW677+AZ677+BC677</f>
        <v/>
      </c>
      <c r="P677" s="58" t="n"/>
      <c r="Q677" s="59">
        <f>L677-S677-R677-P677</f>
        <v/>
      </c>
      <c r="R677" s="60" t="n"/>
      <c r="S677" s="61" t="n"/>
      <c r="T677" s="55" t="n"/>
      <c r="U677" s="55" t="n"/>
      <c r="V677" s="55" t="n"/>
      <c r="W677" s="55" t="n"/>
      <c r="X677" s="55" t="n"/>
      <c r="Y677" s="55" t="n"/>
      <c r="Z677" s="55" t="n"/>
      <c r="AA677" s="55" t="n"/>
      <c r="AB677" s="55" t="n"/>
      <c r="AC677" s="55" t="n"/>
      <c r="AD677" s="55" t="n"/>
      <c r="AE677" s="55" t="n"/>
      <c r="AF677" s="55" t="n"/>
      <c r="AG677" s="55" t="n"/>
      <c r="AH677" s="55" t="n"/>
      <c r="AI677" s="55" t="n"/>
      <c r="AJ677" s="55" t="n"/>
      <c r="AK677" s="55" t="n"/>
      <c r="AL677" s="55" t="n"/>
      <c r="AM677" s="55" t="n"/>
      <c r="AN677" s="55" t="n"/>
      <c r="AO677" s="55" t="n"/>
      <c r="AP677" s="55" t="n"/>
      <c r="AQ677" s="55" t="n"/>
      <c r="AR677" s="55" t="n"/>
      <c r="AS677" s="55" t="n"/>
      <c r="AT677" s="55" t="n"/>
      <c r="AU677" s="55" t="n"/>
      <c r="AV677" s="55" t="n"/>
      <c r="AW677" s="55" t="n"/>
      <c r="AX677" s="55" t="n"/>
      <c r="AY677" s="55" t="n"/>
      <c r="AZ677" s="55" t="n"/>
      <c r="BA677" s="55" t="n"/>
      <c r="BB677" s="55" t="n"/>
      <c r="BC677" s="55" t="n"/>
    </row>
    <row r="678">
      <c r="A678" s="55" t="n"/>
      <c r="B678" s="483" t="n"/>
      <c r="C678" s="55" t="n"/>
      <c r="D678" s="55" t="n"/>
      <c r="E678" s="55" t="n"/>
      <c r="F678" s="55" t="n"/>
      <c r="G678" s="69" t="n"/>
      <c r="H678" s="69" t="n"/>
      <c r="I678" s="55" t="n"/>
      <c r="J678" s="55" t="n"/>
      <c r="K678" s="55" t="n"/>
      <c r="L678" s="55">
        <f>J678-K678</f>
        <v/>
      </c>
      <c r="M678" s="55" t="n"/>
      <c r="N678" s="55">
        <f>P678+Q678+R678+S678</f>
        <v/>
      </c>
      <c r="O678" s="57">
        <f>Q678+V678+Y678+AB678+AE678+AH678+AK678+AN678+AQ678+AT678+AW678+AZ678+BC678</f>
        <v/>
      </c>
      <c r="P678" s="58" t="n"/>
      <c r="Q678" s="59">
        <f>L678-S678-R678-P678</f>
        <v/>
      </c>
      <c r="R678" s="60" t="n"/>
      <c r="S678" s="61" t="n"/>
      <c r="T678" s="55" t="n"/>
      <c r="U678" s="55" t="n"/>
      <c r="V678" s="55" t="n"/>
      <c r="W678" s="55" t="n"/>
      <c r="X678" s="55" t="n"/>
      <c r="Y678" s="55" t="n"/>
      <c r="Z678" s="55" t="n"/>
      <c r="AA678" s="55" t="n"/>
      <c r="AB678" s="55" t="n"/>
      <c r="AC678" s="55" t="n"/>
      <c r="AD678" s="55" t="n"/>
      <c r="AE678" s="55" t="n"/>
      <c r="AF678" s="55" t="n"/>
      <c r="AG678" s="55" t="n"/>
      <c r="AH678" s="55" t="n"/>
      <c r="AI678" s="55" t="n"/>
      <c r="AJ678" s="55" t="n"/>
      <c r="AK678" s="55" t="n"/>
      <c r="AL678" s="55" t="n"/>
      <c r="AM678" s="55" t="n"/>
      <c r="AN678" s="55" t="n"/>
      <c r="AO678" s="55" t="n"/>
      <c r="AP678" s="55" t="n"/>
      <c r="AQ678" s="55" t="n"/>
      <c r="AR678" s="55" t="n"/>
      <c r="AS678" s="55" t="n"/>
      <c r="AT678" s="55" t="n"/>
      <c r="AU678" s="55" t="n"/>
      <c r="AV678" s="55" t="n"/>
      <c r="AW678" s="55" t="n"/>
      <c r="AX678" s="55" t="n"/>
      <c r="AY678" s="55" t="n"/>
      <c r="AZ678" s="55" t="n"/>
      <c r="BA678" s="55" t="n"/>
      <c r="BB678" s="55" t="n"/>
      <c r="BC678" s="55" t="n"/>
    </row>
    <row r="679">
      <c r="A679" s="55" t="n"/>
      <c r="B679" s="483" t="n"/>
      <c r="C679" s="55" t="n"/>
      <c r="D679" s="55" t="n"/>
      <c r="E679" s="55" t="n"/>
      <c r="F679" s="55" t="n"/>
      <c r="G679" s="69" t="n"/>
      <c r="H679" s="69" t="n"/>
      <c r="I679" s="55" t="n"/>
      <c r="J679" s="55" t="n"/>
      <c r="K679" s="55" t="n"/>
      <c r="L679" s="55">
        <f>J679-K679</f>
        <v/>
      </c>
      <c r="M679" s="55" t="n"/>
      <c r="N679" s="55">
        <f>P679+Q679+R679+S679</f>
        <v/>
      </c>
      <c r="O679" s="57">
        <f>Q679+V679+Y679+AB679+AE679+AH679+AK679+AN679+AQ679+AT679+AW679+AZ679+BC679</f>
        <v/>
      </c>
      <c r="P679" s="58" t="n"/>
      <c r="Q679" s="59">
        <f>L679-S679-R679-P679</f>
        <v/>
      </c>
      <c r="R679" s="60" t="n"/>
      <c r="S679" s="61" t="n"/>
      <c r="T679" s="55" t="n"/>
      <c r="U679" s="55" t="n"/>
      <c r="V679" s="55" t="n"/>
      <c r="W679" s="55" t="n"/>
      <c r="X679" s="55" t="n"/>
      <c r="Y679" s="55" t="n"/>
      <c r="Z679" s="55" t="n"/>
      <c r="AA679" s="55" t="n"/>
      <c r="AB679" s="55" t="n"/>
      <c r="AC679" s="55" t="n"/>
      <c r="AD679" s="55" t="n"/>
      <c r="AE679" s="55" t="n"/>
      <c r="AF679" s="55" t="n"/>
      <c r="AG679" s="55" t="n"/>
      <c r="AH679" s="55" t="n"/>
      <c r="AI679" s="55" t="n"/>
      <c r="AJ679" s="55" t="n"/>
      <c r="AK679" s="55" t="n"/>
      <c r="AL679" s="55" t="n"/>
      <c r="AM679" s="55" t="n"/>
      <c r="AN679" s="55" t="n"/>
      <c r="AO679" s="55" t="n"/>
      <c r="AP679" s="55" t="n"/>
      <c r="AQ679" s="55" t="n"/>
      <c r="AR679" s="55" t="n"/>
      <c r="AS679" s="55" t="n"/>
      <c r="AT679" s="55" t="n"/>
      <c r="AU679" s="55" t="n"/>
      <c r="AV679" s="55" t="n"/>
      <c r="AW679" s="55" t="n"/>
      <c r="AX679" s="55" t="n"/>
      <c r="AY679" s="55" t="n"/>
      <c r="AZ679" s="55" t="n"/>
      <c r="BA679" s="55" t="n"/>
      <c r="BB679" s="55" t="n"/>
      <c r="BC679" s="55" t="n"/>
    </row>
    <row r="680">
      <c r="A680" s="55" t="n"/>
      <c r="B680" s="483" t="n"/>
      <c r="C680" s="55" t="n"/>
      <c r="D680" s="55" t="n"/>
      <c r="E680" s="55" t="n"/>
      <c r="F680" s="55" t="n"/>
      <c r="G680" s="69" t="n"/>
      <c r="H680" s="69" t="n"/>
      <c r="I680" s="55" t="n"/>
      <c r="J680" s="55" t="n"/>
      <c r="K680" s="55" t="n"/>
      <c r="L680" s="55">
        <f>J680-K680</f>
        <v/>
      </c>
      <c r="M680" s="55" t="n"/>
      <c r="N680" s="55">
        <f>P680+Q680+R680+S680</f>
        <v/>
      </c>
      <c r="O680" s="57">
        <f>Q680+V680+Y680+AB680+AE680+AH680+AK680+AN680+AQ680+AT680+AW680+AZ680+BC680</f>
        <v/>
      </c>
      <c r="P680" s="58" t="n"/>
      <c r="Q680" s="59">
        <f>L680-S680-R680-P680</f>
        <v/>
      </c>
      <c r="R680" s="60" t="n"/>
      <c r="S680" s="61" t="n"/>
      <c r="T680" s="55" t="n"/>
      <c r="U680" s="55" t="n"/>
      <c r="V680" s="55" t="n"/>
      <c r="W680" s="55" t="n"/>
      <c r="X680" s="55" t="n"/>
      <c r="Y680" s="55" t="n"/>
      <c r="Z680" s="55" t="n"/>
      <c r="AA680" s="55" t="n"/>
      <c r="AB680" s="55" t="n"/>
      <c r="AC680" s="55" t="n"/>
      <c r="AD680" s="55" t="n"/>
      <c r="AE680" s="55" t="n"/>
      <c r="AF680" s="55" t="n"/>
      <c r="AG680" s="55" t="n"/>
      <c r="AH680" s="55" t="n"/>
      <c r="AI680" s="55" t="n"/>
      <c r="AJ680" s="55" t="n"/>
      <c r="AK680" s="55" t="n"/>
      <c r="AL680" s="55" t="n"/>
      <c r="AM680" s="55" t="n"/>
      <c r="AN680" s="55" t="n"/>
      <c r="AO680" s="55" t="n"/>
      <c r="AP680" s="55" t="n"/>
      <c r="AQ680" s="55" t="n"/>
      <c r="AR680" s="55" t="n"/>
      <c r="AS680" s="55" t="n"/>
      <c r="AT680" s="55" t="n"/>
      <c r="AU680" s="55" t="n"/>
      <c r="AV680" s="55" t="n"/>
      <c r="AW680" s="55" t="n"/>
      <c r="AX680" s="55" t="n"/>
      <c r="AY680" s="55" t="n"/>
      <c r="AZ680" s="55" t="n"/>
      <c r="BA680" s="55" t="n"/>
      <c r="BB680" s="55" t="n"/>
      <c r="BC680" s="55" t="n"/>
    </row>
    <row r="681">
      <c r="A681" s="55" t="n"/>
      <c r="B681" s="483" t="n"/>
      <c r="C681" s="55" t="n"/>
      <c r="D681" s="55" t="n"/>
      <c r="E681" s="55" t="n"/>
      <c r="F681" s="55" t="n"/>
      <c r="G681" s="69" t="n"/>
      <c r="H681" s="69" t="n"/>
      <c r="I681" s="55" t="n"/>
      <c r="J681" s="55" t="n"/>
      <c r="K681" s="55" t="n"/>
      <c r="L681" s="55">
        <f>J681-K681</f>
        <v/>
      </c>
      <c r="M681" s="55" t="n"/>
      <c r="N681" s="55">
        <f>P681+Q681+R681+S681</f>
        <v/>
      </c>
      <c r="O681" s="57">
        <f>Q681+V681+Y681+AB681+AE681+AH681+AK681+AN681+AQ681+AT681+AW681+AZ681+BC681</f>
        <v/>
      </c>
      <c r="P681" s="58" t="n"/>
      <c r="Q681" s="59">
        <f>L681-S681-R681-P681</f>
        <v/>
      </c>
      <c r="R681" s="60" t="n"/>
      <c r="S681" s="61" t="n"/>
      <c r="T681" s="55" t="n"/>
      <c r="U681" s="55" t="n"/>
      <c r="V681" s="55" t="n"/>
      <c r="W681" s="55" t="n"/>
      <c r="X681" s="55" t="n"/>
      <c r="Y681" s="55" t="n"/>
      <c r="Z681" s="55" t="n"/>
      <c r="AA681" s="55" t="n"/>
      <c r="AB681" s="55" t="n"/>
      <c r="AC681" s="55" t="n"/>
      <c r="AD681" s="55" t="n"/>
      <c r="AE681" s="55" t="n"/>
      <c r="AF681" s="55" t="n"/>
      <c r="AG681" s="55" t="n"/>
      <c r="AH681" s="55" t="n"/>
      <c r="AI681" s="55" t="n"/>
      <c r="AJ681" s="55" t="n"/>
      <c r="AK681" s="55" t="n"/>
      <c r="AL681" s="55" t="n"/>
      <c r="AM681" s="55" t="n"/>
      <c r="AN681" s="55" t="n"/>
      <c r="AO681" s="55" t="n"/>
      <c r="AP681" s="55" t="n"/>
      <c r="AQ681" s="55" t="n"/>
      <c r="AR681" s="55" t="n"/>
      <c r="AS681" s="55" t="n"/>
      <c r="AT681" s="55" t="n"/>
      <c r="AU681" s="55" t="n"/>
      <c r="AV681" s="55" t="n"/>
      <c r="AW681" s="55" t="n"/>
      <c r="AX681" s="55" t="n"/>
      <c r="AY681" s="55" t="n"/>
      <c r="AZ681" s="55" t="n"/>
      <c r="BA681" s="55" t="n"/>
      <c r="BB681" s="55" t="n"/>
      <c r="BC681" s="55" t="n"/>
    </row>
    <row r="682">
      <c r="A682" s="55" t="n"/>
      <c r="B682" s="483" t="n"/>
      <c r="C682" s="55" t="n"/>
      <c r="D682" s="55" t="n"/>
      <c r="E682" s="55" t="n"/>
      <c r="F682" s="55" t="n"/>
      <c r="G682" s="69" t="n"/>
      <c r="H682" s="69" t="n"/>
      <c r="I682" s="55" t="n"/>
      <c r="J682" s="55" t="n"/>
      <c r="K682" s="55" t="n"/>
      <c r="L682" s="55">
        <f>J682-K682</f>
        <v/>
      </c>
      <c r="M682" s="55" t="n"/>
      <c r="N682" s="55">
        <f>P682+Q682+R682+S682</f>
        <v/>
      </c>
      <c r="O682" s="57">
        <f>Q682+V682+Y682+AB682+AE682+AH682+AK682+AN682+AQ682+AT682+AW682+AZ682+BC682</f>
        <v/>
      </c>
      <c r="P682" s="58" t="n"/>
      <c r="Q682" s="59">
        <f>L682-S682-R682-P682</f>
        <v/>
      </c>
      <c r="R682" s="60" t="n"/>
      <c r="S682" s="61" t="n"/>
      <c r="T682" s="55" t="n"/>
      <c r="U682" s="55" t="n"/>
      <c r="V682" s="55" t="n"/>
      <c r="W682" s="55" t="n"/>
      <c r="X682" s="55" t="n"/>
      <c r="Y682" s="55" t="n"/>
      <c r="Z682" s="55" t="n"/>
      <c r="AA682" s="55" t="n"/>
      <c r="AB682" s="55" t="n"/>
      <c r="AC682" s="55" t="n"/>
      <c r="AD682" s="55" t="n"/>
      <c r="AE682" s="55" t="n"/>
      <c r="AF682" s="55" t="n"/>
      <c r="AG682" s="55" t="n"/>
      <c r="AH682" s="55" t="n"/>
      <c r="AI682" s="55" t="n"/>
      <c r="AJ682" s="55" t="n"/>
      <c r="AK682" s="55" t="n"/>
      <c r="AL682" s="55" t="n"/>
      <c r="AM682" s="55" t="n"/>
      <c r="AN682" s="55" t="n"/>
      <c r="AO682" s="55" t="n"/>
      <c r="AP682" s="55" t="n"/>
      <c r="AQ682" s="55" t="n"/>
      <c r="AR682" s="55" t="n"/>
      <c r="AS682" s="55" t="n"/>
      <c r="AT682" s="55" t="n"/>
      <c r="AU682" s="55" t="n"/>
      <c r="AV682" s="55" t="n"/>
      <c r="AW682" s="55" t="n"/>
      <c r="AX682" s="55" t="n"/>
      <c r="AY682" s="55" t="n"/>
      <c r="AZ682" s="55" t="n"/>
      <c r="BA682" s="55" t="n"/>
      <c r="BB682" s="55" t="n"/>
      <c r="BC682" s="55" t="n"/>
    </row>
    <row r="683">
      <c r="A683" s="55" t="n"/>
      <c r="B683" s="483" t="n"/>
      <c r="C683" s="55" t="n"/>
      <c r="D683" s="55" t="n"/>
      <c r="E683" s="55" t="n"/>
      <c r="F683" s="55" t="n"/>
      <c r="G683" s="69" t="n"/>
      <c r="H683" s="69" t="n"/>
      <c r="I683" s="55" t="n"/>
      <c r="J683" s="55" t="n"/>
      <c r="K683" s="55" t="n"/>
      <c r="L683" s="55">
        <f>J683-K683</f>
        <v/>
      </c>
      <c r="M683" s="55" t="n"/>
      <c r="N683" s="55">
        <f>P683+Q683+R683+S683</f>
        <v/>
      </c>
      <c r="O683" s="57">
        <f>Q683+V683+Y683+AB683+AE683+AH683+AK683+AN683+AQ683+AT683+AW683+AZ683+BC683</f>
        <v/>
      </c>
      <c r="P683" s="58" t="n"/>
      <c r="Q683" s="59">
        <f>L683-S683-R683-P683</f>
        <v/>
      </c>
      <c r="R683" s="60" t="n"/>
      <c r="S683" s="61" t="n"/>
      <c r="T683" s="55" t="n"/>
      <c r="U683" s="55" t="n"/>
      <c r="V683" s="55" t="n"/>
      <c r="W683" s="55" t="n"/>
      <c r="X683" s="55" t="n"/>
      <c r="Y683" s="55" t="n"/>
      <c r="Z683" s="55" t="n"/>
      <c r="AA683" s="55" t="n"/>
      <c r="AB683" s="55" t="n"/>
      <c r="AC683" s="55" t="n"/>
      <c r="AD683" s="55" t="n"/>
      <c r="AE683" s="55" t="n"/>
      <c r="AF683" s="55" t="n"/>
      <c r="AG683" s="55" t="n"/>
      <c r="AH683" s="55" t="n"/>
      <c r="AI683" s="55" t="n"/>
      <c r="AJ683" s="55" t="n"/>
      <c r="AK683" s="55" t="n"/>
      <c r="AL683" s="55" t="n"/>
      <c r="AM683" s="55" t="n"/>
      <c r="AN683" s="55" t="n"/>
      <c r="AO683" s="55" t="n"/>
      <c r="AP683" s="55" t="n"/>
      <c r="AQ683" s="55" t="n"/>
      <c r="AR683" s="55" t="n"/>
      <c r="AS683" s="55" t="n"/>
      <c r="AT683" s="55" t="n"/>
      <c r="AU683" s="55" t="n"/>
      <c r="AV683" s="55" t="n"/>
      <c r="AW683" s="55" t="n"/>
      <c r="AX683" s="55" t="n"/>
      <c r="AY683" s="55" t="n"/>
      <c r="AZ683" s="55" t="n"/>
      <c r="BA683" s="55" t="n"/>
      <c r="BB683" s="55" t="n"/>
      <c r="BC683" s="55" t="n"/>
    </row>
    <row r="684">
      <c r="A684" s="55" t="n"/>
      <c r="B684" s="483" t="n"/>
      <c r="C684" s="55" t="n"/>
      <c r="D684" s="55" t="n"/>
      <c r="E684" s="55" t="n"/>
      <c r="F684" s="55" t="n"/>
      <c r="G684" s="69" t="n"/>
      <c r="H684" s="69" t="n"/>
      <c r="I684" s="55" t="n"/>
      <c r="J684" s="55" t="n"/>
      <c r="K684" s="55" t="n"/>
      <c r="L684" s="55">
        <f>J684-K684</f>
        <v/>
      </c>
      <c r="M684" s="55" t="n"/>
      <c r="N684" s="55">
        <f>P684+Q684+R684+S684</f>
        <v/>
      </c>
      <c r="O684" s="57">
        <f>Q684+V684+Y684+AB684+AE684+AH684+AK684+AN684+AQ684+AT684+AW684+AZ684+BC684</f>
        <v/>
      </c>
      <c r="P684" s="58" t="n"/>
      <c r="Q684" s="59">
        <f>L684-S684-R684-P684</f>
        <v/>
      </c>
      <c r="R684" s="60" t="n"/>
      <c r="S684" s="61" t="n"/>
      <c r="T684" s="55" t="n"/>
      <c r="U684" s="55" t="n"/>
      <c r="V684" s="55" t="n"/>
      <c r="W684" s="55" t="n"/>
      <c r="X684" s="55" t="n"/>
      <c r="Y684" s="55" t="n"/>
      <c r="Z684" s="55" t="n"/>
      <c r="AA684" s="55" t="n"/>
      <c r="AB684" s="55" t="n"/>
      <c r="AC684" s="55" t="n"/>
      <c r="AD684" s="55" t="n"/>
      <c r="AE684" s="55" t="n"/>
      <c r="AF684" s="55" t="n"/>
      <c r="AG684" s="55" t="n"/>
      <c r="AH684" s="55" t="n"/>
      <c r="AI684" s="55" t="n"/>
      <c r="AJ684" s="55" t="n"/>
      <c r="AK684" s="55" t="n"/>
      <c r="AL684" s="55" t="n"/>
      <c r="AM684" s="55" t="n"/>
      <c r="AN684" s="55" t="n"/>
      <c r="AO684" s="55" t="n"/>
      <c r="AP684" s="55" t="n"/>
      <c r="AQ684" s="55" t="n"/>
      <c r="AR684" s="55" t="n"/>
      <c r="AS684" s="55" t="n"/>
      <c r="AT684" s="55" t="n"/>
      <c r="AU684" s="55" t="n"/>
      <c r="AV684" s="55" t="n"/>
      <c r="AW684" s="55" t="n"/>
      <c r="AX684" s="55" t="n"/>
      <c r="AY684" s="55" t="n"/>
      <c r="AZ684" s="55" t="n"/>
      <c r="BA684" s="55" t="n"/>
      <c r="BB684" s="55" t="n"/>
      <c r="BC684" s="55" t="n"/>
    </row>
    <row r="685">
      <c r="A685" s="55" t="n"/>
      <c r="B685" s="483" t="n"/>
      <c r="C685" s="55" t="n"/>
      <c r="D685" s="55" t="n"/>
      <c r="E685" s="55" t="n"/>
      <c r="F685" s="55" t="n"/>
      <c r="G685" s="69" t="n"/>
      <c r="H685" s="69" t="n"/>
      <c r="I685" s="55" t="n"/>
      <c r="J685" s="55" t="n"/>
      <c r="K685" s="55" t="n"/>
      <c r="L685" s="55">
        <f>J685-K685</f>
        <v/>
      </c>
      <c r="M685" s="55" t="n"/>
      <c r="N685" s="55">
        <f>P685+Q685+R685+S685</f>
        <v/>
      </c>
      <c r="O685" s="57">
        <f>Q685+V685+Y685+AB685+AE685+AH685+AK685+AN685+AQ685+AT685+AW685+AZ685+BC685</f>
        <v/>
      </c>
      <c r="P685" s="58" t="n"/>
      <c r="Q685" s="59">
        <f>L685-S685-R685-P685</f>
        <v/>
      </c>
      <c r="R685" s="60" t="n"/>
      <c r="S685" s="61" t="n"/>
      <c r="T685" s="55" t="n"/>
      <c r="U685" s="55" t="n"/>
      <c r="V685" s="55" t="n"/>
      <c r="W685" s="55" t="n"/>
      <c r="X685" s="55" t="n"/>
      <c r="Y685" s="55" t="n"/>
      <c r="Z685" s="55" t="n"/>
      <c r="AA685" s="55" t="n"/>
      <c r="AB685" s="55" t="n"/>
      <c r="AC685" s="55" t="n"/>
      <c r="AD685" s="55" t="n"/>
      <c r="AE685" s="55" t="n"/>
      <c r="AF685" s="55" t="n"/>
      <c r="AG685" s="55" t="n"/>
      <c r="AH685" s="55" t="n"/>
      <c r="AI685" s="55" t="n"/>
      <c r="AJ685" s="55" t="n"/>
      <c r="AK685" s="55" t="n"/>
      <c r="AL685" s="55" t="n"/>
      <c r="AM685" s="55" t="n"/>
      <c r="AN685" s="55" t="n"/>
      <c r="AO685" s="55" t="n"/>
      <c r="AP685" s="55" t="n"/>
      <c r="AQ685" s="55" t="n"/>
      <c r="AR685" s="55" t="n"/>
      <c r="AS685" s="55" t="n"/>
      <c r="AT685" s="55" t="n"/>
      <c r="AU685" s="55" t="n"/>
      <c r="AV685" s="55" t="n"/>
      <c r="AW685" s="55" t="n"/>
      <c r="AX685" s="55" t="n"/>
      <c r="AY685" s="55" t="n"/>
      <c r="AZ685" s="55" t="n"/>
      <c r="BA685" s="55" t="n"/>
      <c r="BB685" s="55" t="n"/>
      <c r="BC685" s="55" t="n"/>
    </row>
    <row r="686">
      <c r="A686" s="55" t="n"/>
      <c r="B686" s="483" t="n"/>
      <c r="C686" s="55" t="n"/>
      <c r="D686" s="55" t="n"/>
      <c r="E686" s="55" t="n"/>
      <c r="F686" s="55" t="n"/>
      <c r="G686" s="69" t="n"/>
      <c r="H686" s="69" t="n"/>
      <c r="I686" s="55" t="n"/>
      <c r="J686" s="55" t="n"/>
      <c r="K686" s="55" t="n"/>
      <c r="L686" s="55">
        <f>J686-K686</f>
        <v/>
      </c>
      <c r="M686" s="55" t="n"/>
      <c r="N686" s="55">
        <f>P686+Q686+R686+S686</f>
        <v/>
      </c>
      <c r="O686" s="57">
        <f>Q686+V686+Y686+AB686+AE686+AH686+AK686+AN686+AQ686+AT686+AW686+AZ686+BC686</f>
        <v/>
      </c>
      <c r="P686" s="58" t="n"/>
      <c r="Q686" s="59">
        <f>L686-S686-R686-P686</f>
        <v/>
      </c>
      <c r="R686" s="60" t="n"/>
      <c r="S686" s="61" t="n"/>
      <c r="T686" s="55" t="n"/>
      <c r="U686" s="55" t="n"/>
      <c r="V686" s="55" t="n"/>
      <c r="W686" s="55" t="n"/>
      <c r="X686" s="55" t="n"/>
      <c r="Y686" s="55" t="n"/>
      <c r="Z686" s="55" t="n"/>
      <c r="AA686" s="55" t="n"/>
      <c r="AB686" s="55" t="n"/>
      <c r="AC686" s="55" t="n"/>
      <c r="AD686" s="55" t="n"/>
      <c r="AE686" s="55" t="n"/>
      <c r="AF686" s="55" t="n"/>
      <c r="AG686" s="55" t="n"/>
      <c r="AH686" s="55" t="n"/>
      <c r="AI686" s="55" t="n"/>
      <c r="AJ686" s="55" t="n"/>
      <c r="AK686" s="55" t="n"/>
      <c r="AL686" s="55" t="n"/>
      <c r="AM686" s="55" t="n"/>
      <c r="AN686" s="55" t="n"/>
      <c r="AO686" s="55" t="n"/>
      <c r="AP686" s="55" t="n"/>
      <c r="AQ686" s="55" t="n"/>
      <c r="AR686" s="55" t="n"/>
      <c r="AS686" s="55" t="n"/>
      <c r="AT686" s="55" t="n"/>
      <c r="AU686" s="55" t="n"/>
      <c r="AV686" s="55" t="n"/>
      <c r="AW686" s="55" t="n"/>
      <c r="AX686" s="55" t="n"/>
      <c r="AY686" s="55" t="n"/>
      <c r="AZ686" s="55" t="n"/>
      <c r="BA686" s="55" t="n"/>
      <c r="BB686" s="55" t="n"/>
      <c r="BC686" s="55" t="n"/>
    </row>
    <row r="687">
      <c r="A687" s="55" t="n"/>
      <c r="B687" s="483" t="n"/>
      <c r="C687" s="55" t="n"/>
      <c r="D687" s="55" t="n"/>
      <c r="E687" s="55" t="n"/>
      <c r="F687" s="55" t="n"/>
      <c r="G687" s="69" t="n"/>
      <c r="H687" s="69" t="n"/>
      <c r="I687" s="55" t="n"/>
      <c r="J687" s="55" t="n"/>
      <c r="K687" s="55" t="n"/>
      <c r="L687" s="55">
        <f>J687-K687</f>
        <v/>
      </c>
      <c r="M687" s="55" t="n"/>
      <c r="N687" s="55">
        <f>P687+Q687+R687+S687</f>
        <v/>
      </c>
      <c r="O687" s="57">
        <f>Q687+V687+Y687+AB687+AE687+AH687+AK687+AN687+AQ687+AT687+AW687+AZ687+BC687</f>
        <v/>
      </c>
      <c r="P687" s="58" t="n"/>
      <c r="Q687" s="59">
        <f>L687-S687-R687-P687</f>
        <v/>
      </c>
      <c r="R687" s="60" t="n"/>
      <c r="S687" s="61" t="n"/>
      <c r="T687" s="55" t="n"/>
      <c r="U687" s="55" t="n"/>
      <c r="V687" s="55" t="n"/>
      <c r="W687" s="55" t="n"/>
      <c r="X687" s="55" t="n"/>
      <c r="Y687" s="55" t="n"/>
      <c r="Z687" s="55" t="n"/>
      <c r="AA687" s="55" t="n"/>
      <c r="AB687" s="55" t="n"/>
      <c r="AC687" s="55" t="n"/>
      <c r="AD687" s="55" t="n"/>
      <c r="AE687" s="55" t="n"/>
      <c r="AF687" s="55" t="n"/>
      <c r="AG687" s="55" t="n"/>
      <c r="AH687" s="55" t="n"/>
      <c r="AI687" s="55" t="n"/>
      <c r="AJ687" s="55" t="n"/>
      <c r="AK687" s="55" t="n"/>
      <c r="AL687" s="55" t="n"/>
      <c r="AM687" s="55" t="n"/>
      <c r="AN687" s="55" t="n"/>
      <c r="AO687" s="55" t="n"/>
      <c r="AP687" s="55" t="n"/>
      <c r="AQ687" s="55" t="n"/>
      <c r="AR687" s="55" t="n"/>
      <c r="AS687" s="55" t="n"/>
      <c r="AT687" s="55" t="n"/>
      <c r="AU687" s="55" t="n"/>
      <c r="AV687" s="55" t="n"/>
      <c r="AW687" s="55" t="n"/>
      <c r="AX687" s="55" t="n"/>
      <c r="AY687" s="55" t="n"/>
      <c r="AZ687" s="55" t="n"/>
      <c r="BA687" s="55" t="n"/>
      <c r="BB687" s="55" t="n"/>
      <c r="BC687" s="55" t="n"/>
    </row>
    <row r="688">
      <c r="A688" s="55" t="n"/>
      <c r="B688" s="483" t="n"/>
      <c r="C688" s="55" t="n"/>
      <c r="D688" s="55" t="n"/>
      <c r="E688" s="55" t="n"/>
      <c r="F688" s="55" t="n"/>
      <c r="G688" s="69" t="n"/>
      <c r="H688" s="69" t="n"/>
      <c r="I688" s="55" t="n"/>
      <c r="J688" s="55" t="n"/>
      <c r="K688" s="55" t="n"/>
      <c r="L688" s="55">
        <f>J688-K688</f>
        <v/>
      </c>
      <c r="M688" s="55" t="n"/>
      <c r="N688" s="55">
        <f>P688+Q688+R688+S688</f>
        <v/>
      </c>
      <c r="O688" s="57">
        <f>Q688+V688+Y688+AB688+AE688+AH688+AK688+AN688+AQ688+AT688+AW688+AZ688+BC688</f>
        <v/>
      </c>
      <c r="P688" s="58" t="n"/>
      <c r="Q688" s="59">
        <f>L688-S688-R688-P688</f>
        <v/>
      </c>
      <c r="R688" s="60" t="n"/>
      <c r="S688" s="61" t="n"/>
      <c r="T688" s="55" t="n"/>
      <c r="U688" s="55" t="n"/>
      <c r="V688" s="55" t="n"/>
      <c r="W688" s="55" t="n"/>
      <c r="X688" s="55" t="n"/>
      <c r="Y688" s="55" t="n"/>
      <c r="Z688" s="55" t="n"/>
      <c r="AA688" s="55" t="n"/>
      <c r="AB688" s="55" t="n"/>
      <c r="AC688" s="55" t="n"/>
      <c r="AD688" s="55" t="n"/>
      <c r="AE688" s="55" t="n"/>
      <c r="AF688" s="55" t="n"/>
      <c r="AG688" s="55" t="n"/>
      <c r="AH688" s="55" t="n"/>
      <c r="AI688" s="55" t="n"/>
      <c r="AJ688" s="55" t="n"/>
      <c r="AK688" s="55" t="n"/>
      <c r="AL688" s="55" t="n"/>
      <c r="AM688" s="55" t="n"/>
      <c r="AN688" s="55" t="n"/>
      <c r="AO688" s="55" t="n"/>
      <c r="AP688" s="55" t="n"/>
      <c r="AQ688" s="55" t="n"/>
      <c r="AR688" s="55" t="n"/>
      <c r="AS688" s="55" t="n"/>
      <c r="AT688" s="55" t="n"/>
      <c r="AU688" s="55" t="n"/>
      <c r="AV688" s="55" t="n"/>
      <c r="AW688" s="55" t="n"/>
      <c r="AX688" s="55" t="n"/>
      <c r="AY688" s="55" t="n"/>
      <c r="AZ688" s="55" t="n"/>
      <c r="BA688" s="55" t="n"/>
      <c r="BB688" s="55" t="n"/>
      <c r="BC688" s="55" t="n"/>
    </row>
    <row r="689">
      <c r="A689" s="55" t="n"/>
      <c r="B689" s="483" t="n"/>
      <c r="C689" s="55" t="n"/>
      <c r="D689" s="55" t="n"/>
      <c r="E689" s="55" t="n"/>
      <c r="F689" s="55" t="n"/>
      <c r="G689" s="69" t="n"/>
      <c r="H689" s="69" t="n"/>
      <c r="I689" s="55" t="n"/>
      <c r="J689" s="55" t="n"/>
      <c r="K689" s="55" t="n"/>
      <c r="L689" s="55">
        <f>J689-K689</f>
        <v/>
      </c>
      <c r="M689" s="55" t="n"/>
      <c r="N689" s="55">
        <f>P689+Q689+R689+S689</f>
        <v/>
      </c>
      <c r="O689" s="57">
        <f>Q689+V689+Y689+AB689+AE689+AH689+AK689+AN689+AQ689+AT689+AW689+AZ689+BC689</f>
        <v/>
      </c>
      <c r="P689" s="58" t="n"/>
      <c r="Q689" s="59">
        <f>L689-S689-R689-P689</f>
        <v/>
      </c>
      <c r="R689" s="60" t="n"/>
      <c r="S689" s="61" t="n"/>
      <c r="T689" s="55" t="n"/>
      <c r="U689" s="55" t="n"/>
      <c r="V689" s="55" t="n"/>
      <c r="W689" s="55" t="n"/>
      <c r="X689" s="55" t="n"/>
      <c r="Y689" s="55" t="n"/>
      <c r="Z689" s="55" t="n"/>
      <c r="AA689" s="55" t="n"/>
      <c r="AB689" s="55" t="n"/>
      <c r="AC689" s="55" t="n"/>
      <c r="AD689" s="55" t="n"/>
      <c r="AE689" s="55" t="n"/>
      <c r="AF689" s="55" t="n"/>
      <c r="AG689" s="55" t="n"/>
      <c r="AH689" s="55" t="n"/>
      <c r="AI689" s="55" t="n"/>
      <c r="AJ689" s="55" t="n"/>
      <c r="AK689" s="55" t="n"/>
      <c r="AL689" s="55" t="n"/>
      <c r="AM689" s="55" t="n"/>
      <c r="AN689" s="55" t="n"/>
      <c r="AO689" s="55" t="n"/>
      <c r="AP689" s="55" t="n"/>
      <c r="AQ689" s="55" t="n"/>
      <c r="AR689" s="55" t="n"/>
      <c r="AS689" s="55" t="n"/>
      <c r="AT689" s="55" t="n"/>
      <c r="AU689" s="55" t="n"/>
      <c r="AV689" s="55" t="n"/>
      <c r="AW689" s="55" t="n"/>
      <c r="AX689" s="55" t="n"/>
      <c r="AY689" s="55" t="n"/>
      <c r="AZ689" s="55" t="n"/>
      <c r="BA689" s="55" t="n"/>
      <c r="BB689" s="55" t="n"/>
      <c r="BC689" s="55" t="n"/>
    </row>
    <row r="690">
      <c r="A690" s="55" t="n"/>
      <c r="B690" s="483" t="n"/>
      <c r="C690" s="55" t="n"/>
      <c r="D690" s="55" t="n"/>
      <c r="E690" s="55" t="n"/>
      <c r="F690" s="55" t="n"/>
      <c r="G690" s="69" t="n"/>
      <c r="H690" s="69" t="n"/>
      <c r="I690" s="55" t="n"/>
      <c r="J690" s="55" t="n"/>
      <c r="K690" s="55" t="n"/>
      <c r="L690" s="55">
        <f>J690-K690</f>
        <v/>
      </c>
      <c r="M690" s="55" t="n"/>
      <c r="N690" s="55">
        <f>P690+Q690+R690+S690</f>
        <v/>
      </c>
      <c r="O690" s="57">
        <f>Q690+V690+Y690+AB690+AE690+AH690+AK690+AN690+AQ690+AT690+AW690+AZ690+BC690</f>
        <v/>
      </c>
      <c r="P690" s="58" t="n"/>
      <c r="Q690" s="59">
        <f>L690-S690-R690-P690</f>
        <v/>
      </c>
      <c r="R690" s="60" t="n"/>
      <c r="S690" s="61" t="n"/>
      <c r="T690" s="55" t="n"/>
      <c r="U690" s="55" t="n"/>
      <c r="V690" s="55" t="n"/>
      <c r="W690" s="55" t="n"/>
      <c r="X690" s="55" t="n"/>
      <c r="Y690" s="55" t="n"/>
      <c r="Z690" s="55" t="n"/>
      <c r="AA690" s="55" t="n"/>
      <c r="AB690" s="55" t="n"/>
      <c r="AC690" s="55" t="n"/>
      <c r="AD690" s="55" t="n"/>
      <c r="AE690" s="55" t="n"/>
      <c r="AF690" s="55" t="n"/>
      <c r="AG690" s="55" t="n"/>
      <c r="AH690" s="55" t="n"/>
      <c r="AI690" s="55" t="n"/>
      <c r="AJ690" s="55" t="n"/>
      <c r="AK690" s="55" t="n"/>
      <c r="AL690" s="55" t="n"/>
      <c r="AM690" s="55" t="n"/>
      <c r="AN690" s="55" t="n"/>
      <c r="AO690" s="55" t="n"/>
      <c r="AP690" s="55" t="n"/>
      <c r="AQ690" s="55" t="n"/>
      <c r="AR690" s="55" t="n"/>
      <c r="AS690" s="55" t="n"/>
      <c r="AT690" s="55" t="n"/>
      <c r="AU690" s="55" t="n"/>
      <c r="AV690" s="55" t="n"/>
      <c r="AW690" s="55" t="n"/>
      <c r="AX690" s="55" t="n"/>
      <c r="AY690" s="55" t="n"/>
      <c r="AZ690" s="55" t="n"/>
      <c r="BA690" s="55" t="n"/>
      <c r="BB690" s="55" t="n"/>
      <c r="BC690" s="55" t="n"/>
    </row>
    <row r="691">
      <c r="A691" s="55" t="n"/>
      <c r="B691" s="483" t="n"/>
      <c r="C691" s="55" t="n"/>
      <c r="D691" s="55" t="n"/>
      <c r="E691" s="55" t="n"/>
      <c r="F691" s="55" t="n"/>
      <c r="G691" s="69" t="n"/>
      <c r="H691" s="69" t="n"/>
      <c r="I691" s="55" t="n"/>
      <c r="J691" s="55" t="n"/>
      <c r="K691" s="55" t="n"/>
      <c r="L691" s="55">
        <f>J691-K691</f>
        <v/>
      </c>
      <c r="M691" s="55" t="n"/>
      <c r="N691" s="55">
        <f>P691+Q691+R691+S691</f>
        <v/>
      </c>
      <c r="O691" s="57">
        <f>Q691+V691+Y691+AB691+AE691+AH691+AK691+AN691+AQ691+AT691+AW691+AZ691+BC691</f>
        <v/>
      </c>
      <c r="P691" s="58" t="n"/>
      <c r="Q691" s="59">
        <f>L691-S691-R691-P691</f>
        <v/>
      </c>
      <c r="R691" s="60" t="n"/>
      <c r="S691" s="61" t="n"/>
      <c r="T691" s="55" t="n"/>
      <c r="U691" s="55" t="n"/>
      <c r="V691" s="55" t="n"/>
      <c r="W691" s="55" t="n"/>
      <c r="X691" s="55" t="n"/>
      <c r="Y691" s="55" t="n"/>
      <c r="Z691" s="55" t="n"/>
      <c r="AA691" s="55" t="n"/>
      <c r="AB691" s="55" t="n"/>
      <c r="AC691" s="55" t="n"/>
      <c r="AD691" s="55" t="n"/>
      <c r="AE691" s="55" t="n"/>
      <c r="AF691" s="55" t="n"/>
      <c r="AG691" s="55" t="n"/>
      <c r="AH691" s="55" t="n"/>
      <c r="AI691" s="55" t="n"/>
      <c r="AJ691" s="55" t="n"/>
      <c r="AK691" s="55" t="n"/>
      <c r="AL691" s="55" t="n"/>
      <c r="AM691" s="55" t="n"/>
      <c r="AN691" s="55" t="n"/>
      <c r="AO691" s="55" t="n"/>
      <c r="AP691" s="55" t="n"/>
      <c r="AQ691" s="55" t="n"/>
      <c r="AR691" s="55" t="n"/>
      <c r="AS691" s="55" t="n"/>
      <c r="AT691" s="55" t="n"/>
      <c r="AU691" s="55" t="n"/>
      <c r="AV691" s="55" t="n"/>
      <c r="AW691" s="55" t="n"/>
      <c r="AX691" s="55" t="n"/>
      <c r="AY691" s="55" t="n"/>
      <c r="AZ691" s="55" t="n"/>
      <c r="BA691" s="55" t="n"/>
      <c r="BB691" s="55" t="n"/>
      <c r="BC691" s="55" t="n"/>
    </row>
    <row r="692">
      <c r="A692" s="55" t="n"/>
      <c r="B692" s="483" t="n"/>
      <c r="C692" s="55" t="n"/>
      <c r="D692" s="55" t="n"/>
      <c r="E692" s="55" t="n"/>
      <c r="F692" s="55" t="n"/>
      <c r="G692" s="69" t="n"/>
      <c r="H692" s="69" t="n"/>
      <c r="I692" s="55" t="n"/>
      <c r="J692" s="55" t="n"/>
      <c r="K692" s="55" t="n"/>
      <c r="L692" s="55">
        <f>J692-K692</f>
        <v/>
      </c>
      <c r="M692" s="55" t="n"/>
      <c r="N692" s="55">
        <f>P692+Q692+R692+S692</f>
        <v/>
      </c>
      <c r="O692" s="57">
        <f>Q692+V692+Y692+AB692+AE692+AH692+AK692+AN692+AQ692+AT692+AW692+AZ692+BC692</f>
        <v/>
      </c>
      <c r="P692" s="58" t="n"/>
      <c r="Q692" s="59">
        <f>L692-S692-R692-P692</f>
        <v/>
      </c>
      <c r="R692" s="60" t="n"/>
      <c r="S692" s="61" t="n"/>
      <c r="T692" s="55" t="n"/>
      <c r="U692" s="55" t="n"/>
      <c r="V692" s="55" t="n"/>
      <c r="W692" s="55" t="n"/>
      <c r="X692" s="55" t="n"/>
      <c r="Y692" s="55" t="n"/>
      <c r="Z692" s="55" t="n"/>
      <c r="AA692" s="55" t="n"/>
      <c r="AB692" s="55" t="n"/>
      <c r="AC692" s="55" t="n"/>
      <c r="AD692" s="55" t="n"/>
      <c r="AE692" s="55" t="n"/>
      <c r="AF692" s="55" t="n"/>
      <c r="AG692" s="55" t="n"/>
      <c r="AH692" s="55" t="n"/>
      <c r="AI692" s="55" t="n"/>
      <c r="AJ692" s="55" t="n"/>
      <c r="AK692" s="55" t="n"/>
      <c r="AL692" s="55" t="n"/>
      <c r="AM692" s="55" t="n"/>
      <c r="AN692" s="55" t="n"/>
      <c r="AO692" s="55" t="n"/>
      <c r="AP692" s="55" t="n"/>
      <c r="AQ692" s="55" t="n"/>
      <c r="AR692" s="55" t="n"/>
      <c r="AS692" s="55" t="n"/>
      <c r="AT692" s="55" t="n"/>
      <c r="AU692" s="55" t="n"/>
      <c r="AV692" s="55" t="n"/>
      <c r="AW692" s="55" t="n"/>
      <c r="AX692" s="55" t="n"/>
      <c r="AY692" s="55" t="n"/>
      <c r="AZ692" s="55" t="n"/>
      <c r="BA692" s="55" t="n"/>
      <c r="BB692" s="55" t="n"/>
      <c r="BC692" s="55" t="n"/>
    </row>
    <row r="693">
      <c r="A693" s="55" t="n"/>
      <c r="B693" s="483" t="n"/>
      <c r="C693" s="55" t="n"/>
      <c r="D693" s="55" t="n"/>
      <c r="E693" s="55" t="n"/>
      <c r="F693" s="55" t="n"/>
      <c r="G693" s="69" t="n"/>
      <c r="H693" s="69" t="n"/>
      <c r="I693" s="55" t="n"/>
      <c r="J693" s="55" t="n"/>
      <c r="K693" s="55" t="n"/>
      <c r="L693" s="55">
        <f>J693-K693</f>
        <v/>
      </c>
      <c r="M693" s="55" t="n"/>
      <c r="N693" s="55">
        <f>P693+Q693+R693+S693</f>
        <v/>
      </c>
      <c r="O693" s="57">
        <f>Q693+V693+Y693+AB693+AE693+AH693+AK693+AN693+AQ693+AT693+AW693+AZ693+BC693</f>
        <v/>
      </c>
      <c r="P693" s="58" t="n"/>
      <c r="Q693" s="59">
        <f>L693-S693-R693-P693</f>
        <v/>
      </c>
      <c r="R693" s="60" t="n"/>
      <c r="S693" s="61" t="n"/>
      <c r="T693" s="55" t="n"/>
      <c r="U693" s="55" t="n"/>
      <c r="V693" s="55" t="n"/>
      <c r="W693" s="55" t="n"/>
      <c r="X693" s="55" t="n"/>
      <c r="Y693" s="55" t="n"/>
      <c r="Z693" s="55" t="n"/>
      <c r="AA693" s="55" t="n"/>
      <c r="AB693" s="55" t="n"/>
      <c r="AC693" s="55" t="n"/>
      <c r="AD693" s="55" t="n"/>
      <c r="AE693" s="55" t="n"/>
      <c r="AF693" s="55" t="n"/>
      <c r="AG693" s="55" t="n"/>
      <c r="AH693" s="55" t="n"/>
      <c r="AI693" s="55" t="n"/>
      <c r="AJ693" s="55" t="n"/>
      <c r="AK693" s="55" t="n"/>
      <c r="AL693" s="55" t="n"/>
      <c r="AM693" s="55" t="n"/>
      <c r="AN693" s="55" t="n"/>
      <c r="AO693" s="55" t="n"/>
      <c r="AP693" s="55" t="n"/>
      <c r="AQ693" s="55" t="n"/>
      <c r="AR693" s="55" t="n"/>
      <c r="AS693" s="55" t="n"/>
      <c r="AT693" s="55" t="n"/>
      <c r="AU693" s="55" t="n"/>
      <c r="AV693" s="55" t="n"/>
      <c r="AW693" s="55" t="n"/>
      <c r="AX693" s="55" t="n"/>
      <c r="AY693" s="55" t="n"/>
      <c r="AZ693" s="55" t="n"/>
      <c r="BA693" s="55" t="n"/>
      <c r="BB693" s="55" t="n"/>
      <c r="BC693" s="55" t="n"/>
    </row>
    <row r="694">
      <c r="A694" s="55" t="n"/>
      <c r="B694" s="483" t="n"/>
      <c r="C694" s="55" t="n"/>
      <c r="D694" s="55" t="n"/>
      <c r="E694" s="55" t="n"/>
      <c r="F694" s="55" t="n"/>
      <c r="G694" s="69" t="n"/>
      <c r="H694" s="69" t="n"/>
      <c r="I694" s="55" t="n"/>
      <c r="J694" s="55" t="n"/>
      <c r="K694" s="55" t="n"/>
      <c r="L694" s="55">
        <f>J694-K694</f>
        <v/>
      </c>
      <c r="M694" s="55" t="n"/>
      <c r="N694" s="55">
        <f>P694+Q694+R694+S694</f>
        <v/>
      </c>
      <c r="O694" s="57">
        <f>Q694+V694+Y694+AB694+AE694+AH694+AK694+AN694+AQ694+AT694+AW694+AZ694+BC694</f>
        <v/>
      </c>
      <c r="P694" s="58" t="n"/>
      <c r="Q694" s="59">
        <f>L694-S694-R694-P694</f>
        <v/>
      </c>
      <c r="R694" s="60" t="n"/>
      <c r="S694" s="61" t="n"/>
      <c r="T694" s="55" t="n"/>
      <c r="U694" s="55" t="n"/>
      <c r="V694" s="55" t="n"/>
      <c r="W694" s="55" t="n"/>
      <c r="X694" s="55" t="n"/>
      <c r="Y694" s="55" t="n"/>
      <c r="Z694" s="55" t="n"/>
      <c r="AA694" s="55" t="n"/>
      <c r="AB694" s="55" t="n"/>
      <c r="AC694" s="55" t="n"/>
      <c r="AD694" s="55" t="n"/>
      <c r="AE694" s="55" t="n"/>
      <c r="AF694" s="55" t="n"/>
      <c r="AG694" s="55" t="n"/>
      <c r="AH694" s="55" t="n"/>
      <c r="AI694" s="55" t="n"/>
      <c r="AJ694" s="55" t="n"/>
      <c r="AK694" s="55" t="n"/>
      <c r="AL694" s="55" t="n"/>
      <c r="AM694" s="55" t="n"/>
      <c r="AN694" s="55" t="n"/>
      <c r="AO694" s="55" t="n"/>
      <c r="AP694" s="55" t="n"/>
      <c r="AQ694" s="55" t="n"/>
      <c r="AR694" s="55" t="n"/>
      <c r="AS694" s="55" t="n"/>
      <c r="AT694" s="55" t="n"/>
      <c r="AU694" s="55" t="n"/>
      <c r="AV694" s="55" t="n"/>
      <c r="AW694" s="55" t="n"/>
      <c r="AX694" s="55" t="n"/>
      <c r="AY694" s="55" t="n"/>
      <c r="AZ694" s="55" t="n"/>
      <c r="BA694" s="55" t="n"/>
      <c r="BB694" s="55" t="n"/>
      <c r="BC694" s="55" t="n"/>
    </row>
    <row r="695">
      <c r="A695" s="55" t="n"/>
      <c r="B695" s="483" t="n"/>
      <c r="C695" s="55" t="n"/>
      <c r="D695" s="55" t="n"/>
      <c r="E695" s="55" t="n"/>
      <c r="F695" s="55" t="n"/>
      <c r="G695" s="69" t="n"/>
      <c r="H695" s="69" t="n"/>
      <c r="I695" s="55" t="n"/>
      <c r="J695" s="55" t="n"/>
      <c r="K695" s="55" t="n"/>
      <c r="L695" s="55">
        <f>J695-K695</f>
        <v/>
      </c>
      <c r="M695" s="55" t="n"/>
      <c r="N695" s="55">
        <f>P695+Q695+R695+S695</f>
        <v/>
      </c>
      <c r="O695" s="57">
        <f>Q695+V695+Y695+AB695+AE695+AH695+AK695+AN695+AQ695+AT695+AW695+AZ695+BC695</f>
        <v/>
      </c>
      <c r="P695" s="58" t="n"/>
      <c r="Q695" s="59">
        <f>L695-S695-R695-P695</f>
        <v/>
      </c>
      <c r="R695" s="60" t="n"/>
      <c r="S695" s="61" t="n"/>
      <c r="T695" s="55" t="n"/>
      <c r="U695" s="55" t="n"/>
      <c r="V695" s="55" t="n"/>
      <c r="W695" s="55" t="n"/>
      <c r="X695" s="55" t="n"/>
      <c r="Y695" s="55" t="n"/>
      <c r="Z695" s="55" t="n"/>
      <c r="AA695" s="55" t="n"/>
      <c r="AB695" s="55" t="n"/>
      <c r="AC695" s="55" t="n"/>
      <c r="AD695" s="55" t="n"/>
      <c r="AE695" s="55" t="n"/>
      <c r="AF695" s="55" t="n"/>
      <c r="AG695" s="55" t="n"/>
      <c r="AH695" s="55" t="n"/>
      <c r="AI695" s="55" t="n"/>
      <c r="AJ695" s="55" t="n"/>
      <c r="AK695" s="55" t="n"/>
      <c r="AL695" s="55" t="n"/>
      <c r="AM695" s="55" t="n"/>
      <c r="AN695" s="55" t="n"/>
      <c r="AO695" s="55" t="n"/>
      <c r="AP695" s="55" t="n"/>
      <c r="AQ695" s="55" t="n"/>
      <c r="AR695" s="55" t="n"/>
      <c r="AS695" s="55" t="n"/>
      <c r="AT695" s="55" t="n"/>
      <c r="AU695" s="55" t="n"/>
      <c r="AV695" s="55" t="n"/>
      <c r="AW695" s="55" t="n"/>
      <c r="AX695" s="55" t="n"/>
      <c r="AY695" s="55" t="n"/>
      <c r="AZ695" s="55" t="n"/>
      <c r="BA695" s="55" t="n"/>
      <c r="BB695" s="55" t="n"/>
      <c r="BC695" s="55" t="n"/>
    </row>
    <row r="696">
      <c r="A696" s="55" t="n"/>
      <c r="B696" s="483" t="n"/>
      <c r="C696" s="55" t="n"/>
      <c r="D696" s="55" t="n"/>
      <c r="E696" s="55" t="n"/>
      <c r="F696" s="55" t="n"/>
      <c r="G696" s="69" t="n"/>
      <c r="H696" s="69" t="n"/>
      <c r="I696" s="55" t="n"/>
      <c r="J696" s="55" t="n"/>
      <c r="K696" s="55" t="n"/>
      <c r="L696" s="55">
        <f>J696-K696</f>
        <v/>
      </c>
      <c r="M696" s="55" t="n"/>
      <c r="N696" s="55">
        <f>P696+Q696+R696+S696</f>
        <v/>
      </c>
      <c r="O696" s="57">
        <f>Q696+V696+Y696+AB696+AE696+AH696+AK696+AN696+AQ696+AT696+AW696+AZ696+BC696</f>
        <v/>
      </c>
      <c r="P696" s="58" t="n"/>
      <c r="Q696" s="59">
        <f>L696-S696-R696-P696</f>
        <v/>
      </c>
      <c r="R696" s="60" t="n"/>
      <c r="S696" s="61" t="n"/>
      <c r="T696" s="55" t="n"/>
      <c r="U696" s="55" t="n"/>
      <c r="V696" s="55" t="n"/>
      <c r="W696" s="55" t="n"/>
      <c r="X696" s="55" t="n"/>
      <c r="Y696" s="55" t="n"/>
      <c r="Z696" s="55" t="n"/>
      <c r="AA696" s="55" t="n"/>
      <c r="AB696" s="55" t="n"/>
      <c r="AC696" s="55" t="n"/>
      <c r="AD696" s="55" t="n"/>
      <c r="AE696" s="55" t="n"/>
      <c r="AF696" s="55" t="n"/>
      <c r="AG696" s="55" t="n"/>
      <c r="AH696" s="55" t="n"/>
      <c r="AI696" s="55" t="n"/>
      <c r="AJ696" s="55" t="n"/>
      <c r="AK696" s="55" t="n"/>
      <c r="AL696" s="55" t="n"/>
      <c r="AM696" s="55" t="n"/>
      <c r="AN696" s="55" t="n"/>
      <c r="AO696" s="55" t="n"/>
      <c r="AP696" s="55" t="n"/>
      <c r="AQ696" s="55" t="n"/>
      <c r="AR696" s="55" t="n"/>
      <c r="AS696" s="55" t="n"/>
      <c r="AT696" s="55" t="n"/>
      <c r="AU696" s="55" t="n"/>
      <c r="AV696" s="55" t="n"/>
      <c r="AW696" s="55" t="n"/>
      <c r="AX696" s="55" t="n"/>
      <c r="AY696" s="55" t="n"/>
      <c r="AZ696" s="55" t="n"/>
      <c r="BA696" s="55" t="n"/>
      <c r="BB696" s="55" t="n"/>
      <c r="BC696" s="55" t="n"/>
    </row>
    <row r="697">
      <c r="A697" s="55" t="n"/>
      <c r="B697" s="483" t="n"/>
      <c r="C697" s="55" t="n"/>
      <c r="D697" s="55" t="n"/>
      <c r="E697" s="55" t="n"/>
      <c r="F697" s="55" t="n"/>
      <c r="G697" s="69" t="n"/>
      <c r="H697" s="69" t="n"/>
      <c r="I697" s="55" t="n"/>
      <c r="J697" s="55" t="n"/>
      <c r="K697" s="55" t="n"/>
      <c r="L697" s="55">
        <f>J697-K697</f>
        <v/>
      </c>
      <c r="M697" s="55" t="n"/>
      <c r="N697" s="55">
        <f>P697+Q697+R697+S697</f>
        <v/>
      </c>
      <c r="O697" s="57">
        <f>Q697+V697+Y697+AB697+AE697+AH697+AK697+AN697+AQ697+AT697+AW697+AZ697+BC697</f>
        <v/>
      </c>
      <c r="P697" s="58" t="n"/>
      <c r="Q697" s="59">
        <f>L697-S697-R697-P697</f>
        <v/>
      </c>
      <c r="R697" s="60" t="n"/>
      <c r="S697" s="61" t="n"/>
      <c r="T697" s="55" t="n"/>
      <c r="U697" s="55" t="n"/>
      <c r="V697" s="55" t="n"/>
      <c r="W697" s="55" t="n"/>
      <c r="X697" s="55" t="n"/>
      <c r="Y697" s="55" t="n"/>
      <c r="Z697" s="55" t="n"/>
      <c r="AA697" s="55" t="n"/>
      <c r="AB697" s="55" t="n"/>
      <c r="AC697" s="55" t="n"/>
      <c r="AD697" s="55" t="n"/>
      <c r="AE697" s="55" t="n"/>
      <c r="AF697" s="55" t="n"/>
      <c r="AG697" s="55" t="n"/>
      <c r="AH697" s="55" t="n"/>
      <c r="AI697" s="55" t="n"/>
      <c r="AJ697" s="55" t="n"/>
      <c r="AK697" s="55" t="n"/>
      <c r="AL697" s="55" t="n"/>
      <c r="AM697" s="55" t="n"/>
      <c r="AN697" s="55" t="n"/>
      <c r="AO697" s="55" t="n"/>
      <c r="AP697" s="55" t="n"/>
      <c r="AQ697" s="55" t="n"/>
      <c r="AR697" s="55" t="n"/>
      <c r="AS697" s="55" t="n"/>
      <c r="AT697" s="55" t="n"/>
      <c r="AU697" s="55" t="n"/>
      <c r="AV697" s="55" t="n"/>
      <c r="AW697" s="55" t="n"/>
      <c r="AX697" s="55" t="n"/>
      <c r="AY697" s="55" t="n"/>
      <c r="AZ697" s="55" t="n"/>
      <c r="BA697" s="55" t="n"/>
      <c r="BB697" s="55" t="n"/>
      <c r="BC697" s="55" t="n"/>
    </row>
    <row r="698">
      <c r="A698" s="55" t="n"/>
      <c r="B698" s="483" t="n"/>
      <c r="C698" s="55" t="n"/>
      <c r="D698" s="55" t="n"/>
      <c r="E698" s="55" t="n"/>
      <c r="F698" s="55" t="n"/>
      <c r="G698" s="69" t="n"/>
      <c r="H698" s="69" t="n"/>
      <c r="I698" s="55" t="n"/>
      <c r="J698" s="55" t="n"/>
      <c r="K698" s="55" t="n"/>
      <c r="L698" s="55">
        <f>J698-K698</f>
        <v/>
      </c>
      <c r="M698" s="55" t="n"/>
      <c r="N698" s="55">
        <f>P698+Q698+R698+S698</f>
        <v/>
      </c>
      <c r="O698" s="57">
        <f>Q698+V698+Y698+AB698+AE698+AH698+AK698+AN698+AQ698+AT698+AW698+AZ698+BC698</f>
        <v/>
      </c>
      <c r="P698" s="58" t="n"/>
      <c r="Q698" s="59">
        <f>L698-S698-R698-P698</f>
        <v/>
      </c>
      <c r="R698" s="60" t="n"/>
      <c r="S698" s="61" t="n"/>
      <c r="T698" s="55" t="n"/>
      <c r="U698" s="55" t="n"/>
      <c r="V698" s="55" t="n"/>
      <c r="W698" s="55" t="n"/>
      <c r="X698" s="55" t="n"/>
      <c r="Y698" s="55" t="n"/>
      <c r="Z698" s="55" t="n"/>
      <c r="AA698" s="55" t="n"/>
      <c r="AB698" s="55" t="n"/>
      <c r="AC698" s="55" t="n"/>
      <c r="AD698" s="55" t="n"/>
      <c r="AE698" s="55" t="n"/>
      <c r="AF698" s="55" t="n"/>
      <c r="AG698" s="55" t="n"/>
      <c r="AH698" s="55" t="n"/>
      <c r="AI698" s="55" t="n"/>
      <c r="AJ698" s="55" t="n"/>
      <c r="AK698" s="55" t="n"/>
      <c r="AL698" s="55" t="n"/>
      <c r="AM698" s="55" t="n"/>
      <c r="AN698" s="55" t="n"/>
      <c r="AO698" s="55" t="n"/>
      <c r="AP698" s="55" t="n"/>
      <c r="AQ698" s="55" t="n"/>
      <c r="AR698" s="55" t="n"/>
      <c r="AS698" s="55" t="n"/>
      <c r="AT698" s="55" t="n"/>
      <c r="AU698" s="55" t="n"/>
      <c r="AV698" s="55" t="n"/>
      <c r="AW698" s="55" t="n"/>
      <c r="AX698" s="55" t="n"/>
      <c r="AY698" s="55" t="n"/>
      <c r="AZ698" s="55" t="n"/>
      <c r="BA698" s="55" t="n"/>
      <c r="BB698" s="55" t="n"/>
      <c r="BC698" s="55" t="n"/>
    </row>
    <row r="699">
      <c r="A699" s="55" t="n"/>
      <c r="B699" s="483" t="n"/>
      <c r="C699" s="55" t="n"/>
      <c r="D699" s="55" t="n"/>
      <c r="E699" s="55" t="n"/>
      <c r="F699" s="55" t="n"/>
      <c r="G699" s="69" t="n"/>
      <c r="H699" s="69" t="n"/>
      <c r="I699" s="55" t="n"/>
      <c r="J699" s="55" t="n"/>
      <c r="K699" s="55" t="n"/>
      <c r="L699" s="55">
        <f>J699-K699</f>
        <v/>
      </c>
      <c r="M699" s="55" t="n"/>
      <c r="N699" s="55">
        <f>P699+Q699+R699+S699</f>
        <v/>
      </c>
      <c r="O699" s="57">
        <f>Q699+V699+Y699+AB699+AE699+AH699+AK699+AN699+AQ699+AT699+AW699+AZ699+BC699</f>
        <v/>
      </c>
      <c r="P699" s="58" t="n"/>
      <c r="Q699" s="59">
        <f>L699-S699-R699-P699</f>
        <v/>
      </c>
      <c r="R699" s="60" t="n"/>
      <c r="S699" s="61" t="n"/>
      <c r="T699" s="55" t="n"/>
      <c r="U699" s="55" t="n"/>
      <c r="V699" s="55" t="n"/>
      <c r="W699" s="55" t="n"/>
      <c r="X699" s="55" t="n"/>
      <c r="Y699" s="55" t="n"/>
      <c r="Z699" s="55" t="n"/>
      <c r="AA699" s="55" t="n"/>
      <c r="AB699" s="55" t="n"/>
      <c r="AC699" s="55" t="n"/>
      <c r="AD699" s="55" t="n"/>
      <c r="AE699" s="55" t="n"/>
      <c r="AF699" s="55" t="n"/>
      <c r="AG699" s="55" t="n"/>
      <c r="AH699" s="55" t="n"/>
      <c r="AI699" s="55" t="n"/>
      <c r="AJ699" s="55" t="n"/>
      <c r="AK699" s="55" t="n"/>
      <c r="AL699" s="55" t="n"/>
      <c r="AM699" s="55" t="n"/>
      <c r="AN699" s="55" t="n"/>
      <c r="AO699" s="55" t="n"/>
      <c r="AP699" s="55" t="n"/>
      <c r="AQ699" s="55" t="n"/>
      <c r="AR699" s="55" t="n"/>
      <c r="AS699" s="55" t="n"/>
      <c r="AT699" s="55" t="n"/>
      <c r="AU699" s="55" t="n"/>
      <c r="AV699" s="55" t="n"/>
      <c r="AW699" s="55" t="n"/>
      <c r="AX699" s="55" t="n"/>
      <c r="AY699" s="55" t="n"/>
      <c r="AZ699" s="55" t="n"/>
      <c r="BA699" s="55" t="n"/>
      <c r="BB699" s="55" t="n"/>
      <c r="BC699" s="55" t="n"/>
    </row>
    <row r="700">
      <c r="A700" s="55" t="n"/>
      <c r="B700" s="483" t="n"/>
      <c r="C700" s="55" t="n"/>
      <c r="D700" s="55" t="n"/>
      <c r="E700" s="55" t="n"/>
      <c r="F700" s="55" t="n"/>
      <c r="G700" s="69" t="n"/>
      <c r="H700" s="69" t="n"/>
      <c r="I700" s="55" t="n"/>
      <c r="J700" s="55" t="n"/>
      <c r="K700" s="55" t="n"/>
      <c r="L700" s="55">
        <f>J700-K700</f>
        <v/>
      </c>
      <c r="M700" s="55" t="n"/>
      <c r="N700" s="55">
        <f>P700+Q700+R700+S700</f>
        <v/>
      </c>
      <c r="O700" s="57">
        <f>Q700+V700+Y700+AB700+AE700+AH700+AK700+AN700+AQ700+AT700+AW700+AZ700+BC700</f>
        <v/>
      </c>
      <c r="P700" s="58" t="n"/>
      <c r="Q700" s="59">
        <f>L700-S700-R700-P700</f>
        <v/>
      </c>
      <c r="R700" s="60" t="n"/>
      <c r="S700" s="61" t="n"/>
      <c r="T700" s="55" t="n"/>
      <c r="U700" s="55" t="n"/>
      <c r="V700" s="55" t="n"/>
      <c r="W700" s="55" t="n"/>
      <c r="X700" s="55" t="n"/>
      <c r="Y700" s="55" t="n"/>
      <c r="Z700" s="55" t="n"/>
      <c r="AA700" s="55" t="n"/>
      <c r="AB700" s="55" t="n"/>
      <c r="AC700" s="55" t="n"/>
      <c r="AD700" s="55" t="n"/>
      <c r="AE700" s="55" t="n"/>
      <c r="AF700" s="55" t="n"/>
      <c r="AG700" s="55" t="n"/>
      <c r="AH700" s="55" t="n"/>
      <c r="AI700" s="55" t="n"/>
      <c r="AJ700" s="55" t="n"/>
      <c r="AK700" s="55" t="n"/>
      <c r="AL700" s="55" t="n"/>
      <c r="AM700" s="55" t="n"/>
      <c r="AN700" s="55" t="n"/>
      <c r="AO700" s="55" t="n"/>
      <c r="AP700" s="55" t="n"/>
      <c r="AQ700" s="55" t="n"/>
      <c r="AR700" s="55" t="n"/>
      <c r="AS700" s="55" t="n"/>
      <c r="AT700" s="55" t="n"/>
      <c r="AU700" s="55" t="n"/>
      <c r="AV700" s="55" t="n"/>
      <c r="AW700" s="55" t="n"/>
      <c r="AX700" s="55" t="n"/>
      <c r="AY700" s="55" t="n"/>
      <c r="AZ700" s="55" t="n"/>
      <c r="BA700" s="55" t="n"/>
      <c r="BB700" s="55" t="n"/>
      <c r="BC700" s="55" t="n"/>
    </row>
    <row r="701">
      <c r="A701" s="55" t="n"/>
      <c r="B701" s="483" t="n"/>
      <c r="C701" s="55" t="n"/>
      <c r="D701" s="55" t="n"/>
      <c r="E701" s="55" t="n"/>
      <c r="F701" s="55" t="n"/>
      <c r="G701" s="69" t="n"/>
      <c r="H701" s="69" t="n"/>
      <c r="I701" s="55" t="n"/>
      <c r="J701" s="55" t="n"/>
      <c r="K701" s="55" t="n"/>
      <c r="L701" s="55">
        <f>J701-K701</f>
        <v/>
      </c>
      <c r="M701" s="55" t="n"/>
      <c r="N701" s="55">
        <f>P701+Q701+R701+S701</f>
        <v/>
      </c>
      <c r="O701" s="57">
        <f>Q701+V701+Y701+AB701+AE701+AH701+AK701+AN701+AQ701+AT701+AW701+AZ701+BC701</f>
        <v/>
      </c>
      <c r="P701" s="58" t="n"/>
      <c r="Q701" s="59">
        <f>L701-S701-R701-P701</f>
        <v/>
      </c>
      <c r="R701" s="60" t="n"/>
      <c r="S701" s="61" t="n"/>
      <c r="T701" s="55" t="n"/>
      <c r="U701" s="55" t="n"/>
      <c r="V701" s="55" t="n"/>
      <c r="W701" s="55" t="n"/>
      <c r="X701" s="55" t="n"/>
      <c r="Y701" s="55" t="n"/>
      <c r="Z701" s="55" t="n"/>
      <c r="AA701" s="55" t="n"/>
      <c r="AB701" s="55" t="n"/>
      <c r="AC701" s="55" t="n"/>
      <c r="AD701" s="55" t="n"/>
      <c r="AE701" s="55" t="n"/>
      <c r="AF701" s="55" t="n"/>
      <c r="AG701" s="55" t="n"/>
      <c r="AH701" s="55" t="n"/>
      <c r="AI701" s="55" t="n"/>
      <c r="AJ701" s="55" t="n"/>
      <c r="AK701" s="55" t="n"/>
      <c r="AL701" s="55" t="n"/>
      <c r="AM701" s="55" t="n"/>
      <c r="AN701" s="55" t="n"/>
      <c r="AO701" s="55" t="n"/>
      <c r="AP701" s="55" t="n"/>
      <c r="AQ701" s="55" t="n"/>
      <c r="AR701" s="55" t="n"/>
      <c r="AS701" s="55" t="n"/>
      <c r="AT701" s="55" t="n"/>
      <c r="AU701" s="55" t="n"/>
      <c r="AV701" s="55" t="n"/>
      <c r="AW701" s="55" t="n"/>
      <c r="AX701" s="55" t="n"/>
      <c r="AY701" s="55" t="n"/>
      <c r="AZ701" s="55" t="n"/>
      <c r="BA701" s="55" t="n"/>
      <c r="BB701" s="55" t="n"/>
      <c r="BC701" s="55" t="n"/>
    </row>
    <row r="702">
      <c r="A702" s="55" t="n"/>
      <c r="B702" s="483" t="n"/>
      <c r="C702" s="55" t="n"/>
      <c r="D702" s="55" t="n"/>
      <c r="E702" s="55" t="n"/>
      <c r="F702" s="55" t="n"/>
      <c r="G702" s="69" t="n"/>
      <c r="H702" s="69" t="n"/>
      <c r="I702" s="55" t="n"/>
      <c r="J702" s="55" t="n"/>
      <c r="K702" s="55" t="n"/>
      <c r="L702" s="55">
        <f>J702-K702</f>
        <v/>
      </c>
      <c r="M702" s="55" t="n"/>
      <c r="N702" s="55">
        <f>P702+Q702+R702+S702</f>
        <v/>
      </c>
      <c r="O702" s="57">
        <f>Q702+V702+Y702+AB702+AE702+AH702+AK702+AN702+AQ702+AT702+AW702+AZ702+BC702</f>
        <v/>
      </c>
      <c r="P702" s="58" t="n"/>
      <c r="Q702" s="59">
        <f>L702-S702-R702-P702</f>
        <v/>
      </c>
      <c r="R702" s="60" t="n"/>
      <c r="S702" s="61" t="n"/>
      <c r="T702" s="55" t="n"/>
      <c r="U702" s="55" t="n"/>
      <c r="V702" s="55" t="n"/>
      <c r="W702" s="55" t="n"/>
      <c r="X702" s="55" t="n"/>
      <c r="Y702" s="55" t="n"/>
      <c r="Z702" s="55" t="n"/>
      <c r="AA702" s="55" t="n"/>
      <c r="AB702" s="55" t="n"/>
      <c r="AC702" s="55" t="n"/>
      <c r="AD702" s="55" t="n"/>
      <c r="AE702" s="55" t="n"/>
      <c r="AF702" s="55" t="n"/>
      <c r="AG702" s="55" t="n"/>
      <c r="AH702" s="55" t="n"/>
      <c r="AI702" s="55" t="n"/>
      <c r="AJ702" s="55" t="n"/>
      <c r="AK702" s="55" t="n"/>
      <c r="AL702" s="55" t="n"/>
      <c r="AM702" s="55" t="n"/>
      <c r="AN702" s="55" t="n"/>
      <c r="AO702" s="55" t="n"/>
      <c r="AP702" s="55" t="n"/>
      <c r="AQ702" s="55" t="n"/>
      <c r="AR702" s="55" t="n"/>
      <c r="AS702" s="55" t="n"/>
      <c r="AT702" s="55" t="n"/>
      <c r="AU702" s="55" t="n"/>
      <c r="AV702" s="55" t="n"/>
      <c r="AW702" s="55" t="n"/>
      <c r="AX702" s="55" t="n"/>
      <c r="AY702" s="55" t="n"/>
      <c r="AZ702" s="55" t="n"/>
      <c r="BA702" s="55" t="n"/>
      <c r="BB702" s="55" t="n"/>
      <c r="BC702" s="55" t="n"/>
    </row>
    <row r="703">
      <c r="A703" s="55" t="n"/>
      <c r="B703" s="483" t="n"/>
      <c r="C703" s="55" t="n"/>
      <c r="D703" s="55" t="n"/>
      <c r="E703" s="55" t="n"/>
      <c r="F703" s="55" t="n"/>
      <c r="G703" s="69" t="n"/>
      <c r="H703" s="69" t="n"/>
      <c r="I703" s="55" t="n"/>
      <c r="J703" s="55" t="n"/>
      <c r="K703" s="55" t="n"/>
      <c r="L703" s="55">
        <f>J703-K703</f>
        <v/>
      </c>
      <c r="M703" s="55" t="n"/>
      <c r="N703" s="55">
        <f>P703+Q703+R703+S703</f>
        <v/>
      </c>
      <c r="O703" s="57">
        <f>Q703+V703+Y703+AB703+AE703+AH703+AK703+AN703+AQ703+AT703+AW703+AZ703+BC703</f>
        <v/>
      </c>
      <c r="P703" s="58" t="n"/>
      <c r="Q703" s="59">
        <f>L703-S703-R703-P703</f>
        <v/>
      </c>
      <c r="R703" s="60" t="n"/>
      <c r="S703" s="61" t="n"/>
      <c r="T703" s="55" t="n"/>
      <c r="U703" s="55" t="n"/>
      <c r="V703" s="55" t="n"/>
      <c r="W703" s="55" t="n"/>
      <c r="X703" s="55" t="n"/>
      <c r="Y703" s="55" t="n"/>
      <c r="Z703" s="55" t="n"/>
      <c r="AA703" s="55" t="n"/>
      <c r="AB703" s="55" t="n"/>
      <c r="AC703" s="55" t="n"/>
      <c r="AD703" s="55" t="n"/>
      <c r="AE703" s="55" t="n"/>
      <c r="AF703" s="55" t="n"/>
      <c r="AG703" s="55" t="n"/>
      <c r="AH703" s="55" t="n"/>
      <c r="AI703" s="55" t="n"/>
      <c r="AJ703" s="55" t="n"/>
      <c r="AK703" s="55" t="n"/>
      <c r="AL703" s="55" t="n"/>
      <c r="AM703" s="55" t="n"/>
      <c r="AN703" s="55" t="n"/>
      <c r="AO703" s="55" t="n"/>
      <c r="AP703" s="55" t="n"/>
      <c r="AQ703" s="55" t="n"/>
      <c r="AR703" s="55" t="n"/>
      <c r="AS703" s="55" t="n"/>
      <c r="AT703" s="55" t="n"/>
      <c r="AU703" s="55" t="n"/>
      <c r="AV703" s="55" t="n"/>
      <c r="AW703" s="55" t="n"/>
      <c r="AX703" s="55" t="n"/>
      <c r="AY703" s="55" t="n"/>
      <c r="AZ703" s="55" t="n"/>
      <c r="BA703" s="55" t="n"/>
      <c r="BB703" s="55" t="n"/>
      <c r="BC703" s="55" t="n"/>
    </row>
    <row r="704">
      <c r="A704" s="55" t="n"/>
      <c r="B704" s="483" t="n"/>
      <c r="C704" s="55" t="n"/>
      <c r="D704" s="55" t="n"/>
      <c r="E704" s="55" t="n"/>
      <c r="F704" s="55" t="n"/>
      <c r="G704" s="69" t="n"/>
      <c r="H704" s="69" t="n"/>
      <c r="I704" s="55" t="n"/>
      <c r="J704" s="55" t="n"/>
      <c r="K704" s="55" t="n"/>
      <c r="L704" s="55">
        <f>J704-K704</f>
        <v/>
      </c>
      <c r="M704" s="55" t="n"/>
      <c r="N704" s="55">
        <f>P704+Q704+R704+S704</f>
        <v/>
      </c>
      <c r="O704" s="57">
        <f>Q704+V704+Y704+AB704+AE704+AH704+AK704+AN704+AQ704+AT704+AW704+AZ704+BC704</f>
        <v/>
      </c>
      <c r="P704" s="58" t="n"/>
      <c r="Q704" s="59">
        <f>L704-S704-R704-P704</f>
        <v/>
      </c>
      <c r="R704" s="60" t="n"/>
      <c r="S704" s="61" t="n"/>
      <c r="T704" s="55" t="n"/>
      <c r="U704" s="55" t="n"/>
      <c r="V704" s="55" t="n"/>
      <c r="W704" s="55" t="n"/>
      <c r="X704" s="55" t="n"/>
      <c r="Y704" s="55" t="n"/>
      <c r="Z704" s="55" t="n"/>
      <c r="AA704" s="55" t="n"/>
      <c r="AB704" s="55" t="n"/>
      <c r="AC704" s="55" t="n"/>
      <c r="AD704" s="55" t="n"/>
      <c r="AE704" s="55" t="n"/>
      <c r="AF704" s="55" t="n"/>
      <c r="AG704" s="55" t="n"/>
      <c r="AH704" s="55" t="n"/>
      <c r="AI704" s="55" t="n"/>
      <c r="AJ704" s="55" t="n"/>
      <c r="AK704" s="55" t="n"/>
      <c r="AL704" s="55" t="n"/>
      <c r="AM704" s="55" t="n"/>
      <c r="AN704" s="55" t="n"/>
      <c r="AO704" s="55" t="n"/>
      <c r="AP704" s="55" t="n"/>
      <c r="AQ704" s="55" t="n"/>
      <c r="AR704" s="55" t="n"/>
      <c r="AS704" s="55" t="n"/>
      <c r="AT704" s="55" t="n"/>
      <c r="AU704" s="55" t="n"/>
      <c r="AV704" s="55" t="n"/>
      <c r="AW704" s="55" t="n"/>
      <c r="AX704" s="55" t="n"/>
      <c r="AY704" s="55" t="n"/>
      <c r="AZ704" s="55" t="n"/>
      <c r="BA704" s="55" t="n"/>
      <c r="BB704" s="55" t="n"/>
      <c r="BC704" s="55" t="n"/>
    </row>
    <row r="705">
      <c r="A705" s="55" t="n"/>
      <c r="B705" s="483" t="n"/>
      <c r="C705" s="55" t="n"/>
      <c r="D705" s="55" t="n"/>
      <c r="E705" s="55" t="n"/>
      <c r="F705" s="55" t="n"/>
      <c r="G705" s="69" t="n"/>
      <c r="H705" s="69" t="n"/>
      <c r="I705" s="55" t="n"/>
      <c r="J705" s="55" t="n"/>
      <c r="K705" s="55" t="n"/>
      <c r="L705" s="55">
        <f>J705-K705</f>
        <v/>
      </c>
      <c r="M705" s="55" t="n"/>
      <c r="N705" s="55">
        <f>P705+Q705+R705+S705</f>
        <v/>
      </c>
      <c r="O705" s="57">
        <f>Q705+V705+Y705+AB705+AE705+AH705+AK705+AN705+AQ705+AT705+AW705+AZ705+BC705</f>
        <v/>
      </c>
      <c r="P705" s="58" t="n"/>
      <c r="Q705" s="59">
        <f>L705-S705-R705-P705</f>
        <v/>
      </c>
      <c r="R705" s="60" t="n"/>
      <c r="S705" s="61" t="n"/>
      <c r="T705" s="55" t="n"/>
      <c r="U705" s="55" t="n"/>
      <c r="V705" s="55" t="n"/>
      <c r="W705" s="55" t="n"/>
      <c r="X705" s="55" t="n"/>
      <c r="Y705" s="55" t="n"/>
      <c r="Z705" s="55" t="n"/>
      <c r="AA705" s="55" t="n"/>
      <c r="AB705" s="55" t="n"/>
      <c r="AC705" s="55" t="n"/>
      <c r="AD705" s="55" t="n"/>
      <c r="AE705" s="55" t="n"/>
      <c r="AF705" s="55" t="n"/>
      <c r="AG705" s="55" t="n"/>
      <c r="AH705" s="55" t="n"/>
      <c r="AI705" s="55" t="n"/>
      <c r="AJ705" s="55" t="n"/>
      <c r="AK705" s="55" t="n"/>
      <c r="AL705" s="55" t="n"/>
      <c r="AM705" s="55" t="n"/>
      <c r="AN705" s="55" t="n"/>
      <c r="AO705" s="55" t="n"/>
      <c r="AP705" s="55" t="n"/>
      <c r="AQ705" s="55" t="n"/>
      <c r="AR705" s="55" t="n"/>
      <c r="AS705" s="55" t="n"/>
      <c r="AT705" s="55" t="n"/>
      <c r="AU705" s="55" t="n"/>
      <c r="AV705" s="55" t="n"/>
      <c r="AW705" s="55" t="n"/>
      <c r="AX705" s="55" t="n"/>
      <c r="AY705" s="55" t="n"/>
      <c r="AZ705" s="55" t="n"/>
      <c r="BA705" s="55" t="n"/>
      <c r="BB705" s="55" t="n"/>
      <c r="BC705" s="55" t="n"/>
    </row>
    <row r="706">
      <c r="A706" s="55" t="n"/>
      <c r="B706" s="483" t="n"/>
      <c r="C706" s="55" t="n"/>
      <c r="D706" s="55" t="n"/>
      <c r="E706" s="55" t="n"/>
      <c r="F706" s="55" t="n"/>
      <c r="G706" s="69" t="n"/>
      <c r="H706" s="69" t="n"/>
      <c r="I706" s="55" t="n"/>
      <c r="J706" s="55" t="n"/>
      <c r="K706" s="55" t="n"/>
      <c r="L706" s="55">
        <f>J706-K706</f>
        <v/>
      </c>
      <c r="M706" s="55" t="n"/>
      <c r="N706" s="55">
        <f>P706+Q706+R706+S706</f>
        <v/>
      </c>
      <c r="O706" s="57">
        <f>Q706+V706+Y706+AB706+AE706+AH706+AK706+AN706+AQ706+AT706+AW706+AZ706+BC706</f>
        <v/>
      </c>
      <c r="P706" s="58" t="n"/>
      <c r="Q706" s="59">
        <f>L706-S706-R706-P706</f>
        <v/>
      </c>
      <c r="R706" s="60" t="n"/>
      <c r="S706" s="61" t="n"/>
      <c r="T706" s="55" t="n"/>
      <c r="U706" s="55" t="n"/>
      <c r="V706" s="55" t="n"/>
      <c r="W706" s="55" t="n"/>
      <c r="X706" s="55" t="n"/>
      <c r="Y706" s="55" t="n"/>
      <c r="Z706" s="55" t="n"/>
      <c r="AA706" s="55" t="n"/>
      <c r="AB706" s="55" t="n"/>
      <c r="AC706" s="55" t="n"/>
      <c r="AD706" s="55" t="n"/>
      <c r="AE706" s="55" t="n"/>
      <c r="AF706" s="55" t="n"/>
      <c r="AG706" s="55" t="n"/>
      <c r="AH706" s="55" t="n"/>
      <c r="AI706" s="55" t="n"/>
      <c r="AJ706" s="55" t="n"/>
      <c r="AK706" s="55" t="n"/>
      <c r="AL706" s="55" t="n"/>
      <c r="AM706" s="55" t="n"/>
      <c r="AN706" s="55" t="n"/>
      <c r="AO706" s="55" t="n"/>
      <c r="AP706" s="55" t="n"/>
      <c r="AQ706" s="55" t="n"/>
      <c r="AR706" s="55" t="n"/>
      <c r="AS706" s="55" t="n"/>
      <c r="AT706" s="55" t="n"/>
      <c r="AU706" s="55" t="n"/>
      <c r="AV706" s="55" t="n"/>
      <c r="AW706" s="55" t="n"/>
      <c r="AX706" s="55" t="n"/>
      <c r="AY706" s="55" t="n"/>
      <c r="AZ706" s="55" t="n"/>
      <c r="BA706" s="55" t="n"/>
      <c r="BB706" s="55" t="n"/>
      <c r="BC706" s="55" t="n"/>
    </row>
    <row r="707">
      <c r="A707" s="55" t="n"/>
      <c r="B707" s="483" t="n"/>
      <c r="C707" s="55" t="n"/>
      <c r="D707" s="55" t="n"/>
      <c r="E707" s="55" t="n"/>
      <c r="F707" s="55" t="n"/>
      <c r="G707" s="69" t="n"/>
      <c r="H707" s="69" t="n"/>
      <c r="I707" s="55" t="n"/>
      <c r="J707" s="55" t="n"/>
      <c r="K707" s="55" t="n"/>
      <c r="L707" s="55">
        <f>J707-K707</f>
        <v/>
      </c>
      <c r="M707" s="55" t="n"/>
      <c r="N707" s="55">
        <f>P707+Q707+R707+S707</f>
        <v/>
      </c>
      <c r="O707" s="57">
        <f>Q707+V707+Y707+AB707+AE707+AH707+AK707+AN707+AQ707+AT707+AW707+AZ707+BC707</f>
        <v/>
      </c>
      <c r="P707" s="58" t="n"/>
      <c r="Q707" s="59">
        <f>L707-S707-R707-P707</f>
        <v/>
      </c>
      <c r="R707" s="60" t="n"/>
      <c r="S707" s="61" t="n"/>
      <c r="T707" s="55" t="n"/>
      <c r="U707" s="55" t="n"/>
      <c r="V707" s="55" t="n"/>
      <c r="W707" s="55" t="n"/>
      <c r="X707" s="55" t="n"/>
      <c r="Y707" s="55" t="n"/>
      <c r="Z707" s="55" t="n"/>
      <c r="AA707" s="55" t="n"/>
      <c r="AB707" s="55" t="n"/>
      <c r="AC707" s="55" t="n"/>
      <c r="AD707" s="55" t="n"/>
      <c r="AE707" s="55" t="n"/>
      <c r="AF707" s="55" t="n"/>
      <c r="AG707" s="55" t="n"/>
      <c r="AH707" s="55" t="n"/>
      <c r="AI707" s="55" t="n"/>
      <c r="AJ707" s="55" t="n"/>
      <c r="AK707" s="55" t="n"/>
      <c r="AL707" s="55" t="n"/>
      <c r="AM707" s="55" t="n"/>
      <c r="AN707" s="55" t="n"/>
      <c r="AO707" s="55" t="n"/>
      <c r="AP707" s="55" t="n"/>
      <c r="AQ707" s="55" t="n"/>
      <c r="AR707" s="55" t="n"/>
      <c r="AS707" s="55" t="n"/>
      <c r="AT707" s="55" t="n"/>
      <c r="AU707" s="55" t="n"/>
      <c r="AV707" s="55" t="n"/>
      <c r="AW707" s="55" t="n"/>
      <c r="AX707" s="55" t="n"/>
      <c r="AY707" s="55" t="n"/>
      <c r="AZ707" s="55" t="n"/>
      <c r="BA707" s="55" t="n"/>
      <c r="BB707" s="55" t="n"/>
      <c r="BC707" s="55" t="n"/>
    </row>
    <row r="708">
      <c r="A708" s="55" t="n"/>
      <c r="B708" s="483" t="n"/>
      <c r="C708" s="55" t="n"/>
      <c r="D708" s="55" t="n"/>
      <c r="E708" s="55" t="n"/>
      <c r="F708" s="55" t="n"/>
      <c r="G708" s="69" t="n"/>
      <c r="H708" s="69" t="n"/>
      <c r="I708" s="55" t="n"/>
      <c r="J708" s="55" t="n"/>
      <c r="K708" s="55" t="n"/>
      <c r="L708" s="55">
        <f>J708-K708</f>
        <v/>
      </c>
      <c r="M708" s="55" t="n"/>
      <c r="N708" s="55">
        <f>P708+Q708+R708+S708</f>
        <v/>
      </c>
      <c r="O708" s="57">
        <f>Q708+V708+Y708+AB708+AE708+AH708+AK708+AN708+AQ708+AT708+AW708+AZ708+BC708</f>
        <v/>
      </c>
      <c r="P708" s="58" t="n"/>
      <c r="Q708" s="59">
        <f>L708-S708-R708-P708</f>
        <v/>
      </c>
      <c r="R708" s="60" t="n"/>
      <c r="S708" s="61" t="n"/>
      <c r="T708" s="55" t="n"/>
      <c r="U708" s="55" t="n"/>
      <c r="V708" s="55" t="n"/>
      <c r="W708" s="55" t="n"/>
      <c r="X708" s="55" t="n"/>
      <c r="Y708" s="55" t="n"/>
      <c r="Z708" s="55" t="n"/>
      <c r="AA708" s="55" t="n"/>
      <c r="AB708" s="55" t="n"/>
      <c r="AC708" s="55" t="n"/>
      <c r="AD708" s="55" t="n"/>
      <c r="AE708" s="55" t="n"/>
      <c r="AF708" s="55" t="n"/>
      <c r="AG708" s="55" t="n"/>
      <c r="AH708" s="55" t="n"/>
      <c r="AI708" s="55" t="n"/>
      <c r="AJ708" s="55" t="n"/>
      <c r="AK708" s="55" t="n"/>
      <c r="AL708" s="55" t="n"/>
      <c r="AM708" s="55" t="n"/>
      <c r="AN708" s="55" t="n"/>
      <c r="AO708" s="55" t="n"/>
      <c r="AP708" s="55" t="n"/>
      <c r="AQ708" s="55" t="n"/>
      <c r="AR708" s="55" t="n"/>
      <c r="AS708" s="55" t="n"/>
      <c r="AT708" s="55" t="n"/>
      <c r="AU708" s="55" t="n"/>
      <c r="AV708" s="55" t="n"/>
      <c r="AW708" s="55" t="n"/>
      <c r="AX708" s="55" t="n"/>
      <c r="AY708" s="55" t="n"/>
      <c r="AZ708" s="55" t="n"/>
      <c r="BA708" s="55" t="n"/>
      <c r="BB708" s="55" t="n"/>
      <c r="BC708" s="55" t="n"/>
    </row>
    <row r="709">
      <c r="A709" s="55" t="n"/>
      <c r="B709" s="483" t="n"/>
      <c r="C709" s="55" t="n"/>
      <c r="D709" s="55" t="n"/>
      <c r="E709" s="55" t="n"/>
      <c r="F709" s="55" t="n"/>
      <c r="G709" s="69" t="n"/>
      <c r="H709" s="69" t="n"/>
      <c r="I709" s="55" t="n"/>
      <c r="J709" s="55" t="n"/>
      <c r="K709" s="55" t="n"/>
      <c r="L709" s="55">
        <f>J709-K709</f>
        <v/>
      </c>
      <c r="M709" s="55" t="n"/>
      <c r="N709" s="55">
        <f>P709+Q709+R709+S709</f>
        <v/>
      </c>
      <c r="O709" s="57">
        <f>Q709+V709+Y709+AB709+AE709+AH709+AK709+AN709+AQ709+AT709+AW709+AZ709+BC709</f>
        <v/>
      </c>
      <c r="P709" s="58" t="n"/>
      <c r="Q709" s="59">
        <f>L709-S709-R709-P709</f>
        <v/>
      </c>
      <c r="R709" s="60" t="n"/>
      <c r="S709" s="61" t="n"/>
      <c r="T709" s="55" t="n"/>
      <c r="U709" s="55" t="n"/>
      <c r="V709" s="55" t="n"/>
      <c r="W709" s="55" t="n"/>
      <c r="X709" s="55" t="n"/>
      <c r="Y709" s="55" t="n"/>
      <c r="Z709" s="55" t="n"/>
      <c r="AA709" s="55" t="n"/>
      <c r="AB709" s="55" t="n"/>
      <c r="AC709" s="55" t="n"/>
      <c r="AD709" s="55" t="n"/>
      <c r="AE709" s="55" t="n"/>
      <c r="AF709" s="55" t="n"/>
      <c r="AG709" s="55" t="n"/>
      <c r="AH709" s="55" t="n"/>
      <c r="AI709" s="55" t="n"/>
      <c r="AJ709" s="55" t="n"/>
      <c r="AK709" s="55" t="n"/>
      <c r="AL709" s="55" t="n"/>
      <c r="AM709" s="55" t="n"/>
      <c r="AN709" s="55" t="n"/>
      <c r="AO709" s="55" t="n"/>
      <c r="AP709" s="55" t="n"/>
      <c r="AQ709" s="55" t="n"/>
      <c r="AR709" s="55" t="n"/>
      <c r="AS709" s="55" t="n"/>
      <c r="AT709" s="55" t="n"/>
      <c r="AU709" s="55" t="n"/>
      <c r="AV709" s="55" t="n"/>
      <c r="AW709" s="55" t="n"/>
      <c r="AX709" s="55" t="n"/>
      <c r="AY709" s="55" t="n"/>
      <c r="AZ709" s="55" t="n"/>
      <c r="BA709" s="55" t="n"/>
      <c r="BB709" s="55" t="n"/>
      <c r="BC709" s="55" t="n"/>
    </row>
    <row r="710">
      <c r="A710" s="55" t="n"/>
      <c r="B710" s="483" t="n"/>
      <c r="C710" s="55" t="n"/>
      <c r="D710" s="55" t="n"/>
      <c r="E710" s="55" t="n"/>
      <c r="F710" s="55" t="n"/>
      <c r="G710" s="69" t="n"/>
      <c r="H710" s="69" t="n"/>
      <c r="I710" s="55" t="n"/>
      <c r="J710" s="55" t="n"/>
      <c r="K710" s="55" t="n"/>
      <c r="L710" s="55">
        <f>J710-K710</f>
        <v/>
      </c>
      <c r="M710" s="55" t="n"/>
      <c r="N710" s="55">
        <f>P710+Q710+R710+S710</f>
        <v/>
      </c>
      <c r="O710" s="57">
        <f>Q710+V710+Y710+AB710+AE710+AH710+AK710+AN710+AQ710+AT710+AW710+AZ710+BC710</f>
        <v/>
      </c>
      <c r="P710" s="58" t="n"/>
      <c r="Q710" s="59">
        <f>L710-S710-R710-P710</f>
        <v/>
      </c>
      <c r="R710" s="60" t="n"/>
      <c r="S710" s="61" t="n"/>
      <c r="T710" s="55" t="n"/>
      <c r="U710" s="55" t="n"/>
      <c r="V710" s="55" t="n"/>
      <c r="W710" s="55" t="n"/>
      <c r="X710" s="55" t="n"/>
      <c r="Y710" s="55" t="n"/>
      <c r="Z710" s="55" t="n"/>
      <c r="AA710" s="55" t="n"/>
      <c r="AB710" s="55" t="n"/>
      <c r="AC710" s="55" t="n"/>
      <c r="AD710" s="55" t="n"/>
      <c r="AE710" s="55" t="n"/>
      <c r="AF710" s="55" t="n"/>
      <c r="AG710" s="55" t="n"/>
      <c r="AH710" s="55" t="n"/>
      <c r="AI710" s="55" t="n"/>
      <c r="AJ710" s="55" t="n"/>
      <c r="AK710" s="55" t="n"/>
      <c r="AL710" s="55" t="n"/>
      <c r="AM710" s="55" t="n"/>
      <c r="AN710" s="55" t="n"/>
      <c r="AO710" s="55" t="n"/>
      <c r="AP710" s="55" t="n"/>
      <c r="AQ710" s="55" t="n"/>
      <c r="AR710" s="55" t="n"/>
      <c r="AS710" s="55" t="n"/>
      <c r="AT710" s="55" t="n"/>
      <c r="AU710" s="55" t="n"/>
      <c r="AV710" s="55" t="n"/>
      <c r="AW710" s="55" t="n"/>
      <c r="AX710" s="55" t="n"/>
      <c r="AY710" s="55" t="n"/>
      <c r="AZ710" s="55" t="n"/>
      <c r="BA710" s="55" t="n"/>
      <c r="BB710" s="55" t="n"/>
      <c r="BC710" s="55" t="n"/>
    </row>
    <row r="711">
      <c r="A711" s="55" t="n"/>
      <c r="B711" s="483" t="n"/>
      <c r="C711" s="55" t="n"/>
      <c r="D711" s="55" t="n"/>
      <c r="E711" s="55" t="n"/>
      <c r="F711" s="55" t="n"/>
      <c r="G711" s="69" t="n"/>
      <c r="H711" s="69" t="n"/>
      <c r="I711" s="55" t="n"/>
      <c r="J711" s="55" t="n"/>
      <c r="K711" s="55" t="n"/>
      <c r="L711" s="55">
        <f>J711-K711</f>
        <v/>
      </c>
      <c r="M711" s="55" t="n"/>
      <c r="N711" s="55">
        <f>P711+Q711+R711+S711</f>
        <v/>
      </c>
      <c r="O711" s="57">
        <f>Q711+V711+Y711+AB711+AE711+AH711+AK711+AN711+AQ711+AT711+AW711+AZ711+BC711</f>
        <v/>
      </c>
      <c r="P711" s="58" t="n"/>
      <c r="Q711" s="59">
        <f>L711-S711-R711-P711</f>
        <v/>
      </c>
      <c r="R711" s="60" t="n"/>
      <c r="S711" s="61" t="n"/>
      <c r="T711" s="55" t="n"/>
      <c r="U711" s="55" t="n"/>
      <c r="V711" s="55" t="n"/>
      <c r="W711" s="55" t="n"/>
      <c r="X711" s="55" t="n"/>
      <c r="Y711" s="55" t="n"/>
      <c r="Z711" s="55" t="n"/>
      <c r="AA711" s="55" t="n"/>
      <c r="AB711" s="55" t="n"/>
      <c r="AC711" s="55" t="n"/>
      <c r="AD711" s="55" t="n"/>
      <c r="AE711" s="55" t="n"/>
      <c r="AF711" s="55" t="n"/>
      <c r="AG711" s="55" t="n"/>
      <c r="AH711" s="55" t="n"/>
      <c r="AI711" s="55" t="n"/>
      <c r="AJ711" s="55" t="n"/>
      <c r="AK711" s="55" t="n"/>
      <c r="AL711" s="55" t="n"/>
      <c r="AM711" s="55" t="n"/>
      <c r="AN711" s="55" t="n"/>
      <c r="AO711" s="55" t="n"/>
      <c r="AP711" s="55" t="n"/>
      <c r="AQ711" s="55" t="n"/>
      <c r="AR711" s="55" t="n"/>
      <c r="AS711" s="55" t="n"/>
      <c r="AT711" s="55" t="n"/>
      <c r="AU711" s="55" t="n"/>
      <c r="AV711" s="55" t="n"/>
      <c r="AW711" s="55" t="n"/>
      <c r="AX711" s="55" t="n"/>
      <c r="AY711" s="55" t="n"/>
      <c r="AZ711" s="55" t="n"/>
      <c r="BA711" s="55" t="n"/>
      <c r="BB711" s="55" t="n"/>
      <c r="BC711" s="55" t="n"/>
    </row>
    <row r="712">
      <c r="A712" s="55" t="n"/>
      <c r="B712" s="483" t="n"/>
      <c r="C712" s="55" t="n"/>
      <c r="D712" s="55" t="n"/>
      <c r="E712" s="55" t="n"/>
      <c r="F712" s="55" t="n"/>
      <c r="G712" s="69" t="n"/>
      <c r="H712" s="69" t="n"/>
      <c r="I712" s="55" t="n"/>
      <c r="J712" s="55" t="n"/>
      <c r="K712" s="55" t="n"/>
      <c r="L712" s="55">
        <f>J712-K712</f>
        <v/>
      </c>
      <c r="M712" s="55" t="n"/>
      <c r="N712" s="55">
        <f>P712+Q712+R712+S712</f>
        <v/>
      </c>
      <c r="O712" s="57">
        <f>Q712+V712+Y712+AB712+AE712+AH712+AK712+AN712+AQ712+AT712+AW712+AZ712+BC712</f>
        <v/>
      </c>
      <c r="P712" s="58" t="n"/>
      <c r="Q712" s="59">
        <f>L712-S712-R712-P712</f>
        <v/>
      </c>
      <c r="R712" s="60" t="n"/>
      <c r="S712" s="61" t="n"/>
      <c r="T712" s="55" t="n"/>
      <c r="U712" s="55" t="n"/>
      <c r="V712" s="55" t="n"/>
      <c r="W712" s="55" t="n"/>
      <c r="X712" s="55" t="n"/>
      <c r="Y712" s="55" t="n"/>
      <c r="Z712" s="55" t="n"/>
      <c r="AA712" s="55" t="n"/>
      <c r="AB712" s="55" t="n"/>
      <c r="AC712" s="55" t="n"/>
      <c r="AD712" s="55" t="n"/>
      <c r="AE712" s="55" t="n"/>
      <c r="AF712" s="55" t="n"/>
      <c r="AG712" s="55" t="n"/>
      <c r="AH712" s="55" t="n"/>
      <c r="AI712" s="55" t="n"/>
      <c r="AJ712" s="55" t="n"/>
      <c r="AK712" s="55" t="n"/>
      <c r="AL712" s="55" t="n"/>
      <c r="AM712" s="55" t="n"/>
      <c r="AN712" s="55" t="n"/>
      <c r="AO712" s="55" t="n"/>
      <c r="AP712" s="55" t="n"/>
      <c r="AQ712" s="55" t="n"/>
      <c r="AR712" s="55" t="n"/>
      <c r="AS712" s="55" t="n"/>
      <c r="AT712" s="55" t="n"/>
      <c r="AU712" s="55" t="n"/>
      <c r="AV712" s="55" t="n"/>
      <c r="AW712" s="55" t="n"/>
      <c r="AX712" s="55" t="n"/>
      <c r="AY712" s="55" t="n"/>
      <c r="AZ712" s="55" t="n"/>
      <c r="BA712" s="55" t="n"/>
      <c r="BB712" s="55" t="n"/>
      <c r="BC712" s="55" t="n"/>
    </row>
    <row r="713">
      <c r="A713" s="55" t="n"/>
      <c r="B713" s="483" t="n"/>
      <c r="C713" s="55" t="n"/>
      <c r="D713" s="55" t="n"/>
      <c r="E713" s="55" t="n"/>
      <c r="F713" s="55" t="n"/>
      <c r="G713" s="69" t="n"/>
      <c r="H713" s="69" t="n"/>
      <c r="I713" s="55" t="n"/>
      <c r="J713" s="55" t="n"/>
      <c r="K713" s="55" t="n"/>
      <c r="L713" s="55">
        <f>J713-K713</f>
        <v/>
      </c>
      <c r="M713" s="55" t="n"/>
      <c r="N713" s="55">
        <f>P713+Q713+R713+S713</f>
        <v/>
      </c>
      <c r="O713" s="57">
        <f>Q713+V713+Y713+AB713+AE713+AH713+AK713+AN713+AQ713+AT713+AW713+AZ713+BC713</f>
        <v/>
      </c>
      <c r="P713" s="58" t="n"/>
      <c r="Q713" s="59">
        <f>L713-S713-R713-P713</f>
        <v/>
      </c>
      <c r="R713" s="60" t="n"/>
      <c r="S713" s="61" t="n"/>
      <c r="T713" s="55" t="n"/>
      <c r="U713" s="55" t="n"/>
      <c r="V713" s="55" t="n"/>
      <c r="W713" s="55" t="n"/>
      <c r="X713" s="55" t="n"/>
      <c r="Y713" s="55" t="n"/>
      <c r="Z713" s="55" t="n"/>
      <c r="AA713" s="55" t="n"/>
      <c r="AB713" s="55" t="n"/>
      <c r="AC713" s="55" t="n"/>
      <c r="AD713" s="55" t="n"/>
      <c r="AE713" s="55" t="n"/>
      <c r="AF713" s="55" t="n"/>
      <c r="AG713" s="55" t="n"/>
      <c r="AH713" s="55" t="n"/>
      <c r="AI713" s="55" t="n"/>
      <c r="AJ713" s="55" t="n"/>
      <c r="AK713" s="55" t="n"/>
      <c r="AL713" s="55" t="n"/>
      <c r="AM713" s="55" t="n"/>
      <c r="AN713" s="55" t="n"/>
      <c r="AO713" s="55" t="n"/>
      <c r="AP713" s="55" t="n"/>
      <c r="AQ713" s="55" t="n"/>
      <c r="AR713" s="55" t="n"/>
      <c r="AS713" s="55" t="n"/>
      <c r="AT713" s="55" t="n"/>
      <c r="AU713" s="55" t="n"/>
      <c r="AV713" s="55" t="n"/>
      <c r="AW713" s="55" t="n"/>
      <c r="AX713" s="55" t="n"/>
      <c r="AY713" s="55" t="n"/>
      <c r="AZ713" s="55" t="n"/>
      <c r="BA713" s="55" t="n"/>
      <c r="BB713" s="55" t="n"/>
      <c r="BC713" s="55" t="n"/>
    </row>
    <row r="714">
      <c r="A714" s="55" t="n"/>
      <c r="B714" s="483" t="n"/>
      <c r="C714" s="55" t="n"/>
      <c r="D714" s="55" t="n"/>
      <c r="E714" s="55" t="n"/>
      <c r="F714" s="55" t="n"/>
      <c r="G714" s="69" t="n"/>
      <c r="H714" s="69" t="n"/>
      <c r="I714" s="55" t="n"/>
      <c r="J714" s="55" t="n"/>
      <c r="K714" s="55" t="n"/>
      <c r="L714" s="55">
        <f>J714-K714</f>
        <v/>
      </c>
      <c r="M714" s="55" t="n"/>
      <c r="N714" s="55">
        <f>P714+Q714+R714+S714</f>
        <v/>
      </c>
      <c r="O714" s="57">
        <f>Q714+V714+Y714+AB714+AE714+AH714+AK714+AN714+AQ714+AT714+AW714+AZ714+BC714</f>
        <v/>
      </c>
      <c r="P714" s="58" t="n"/>
      <c r="Q714" s="59">
        <f>L714-S714-R714-P714</f>
        <v/>
      </c>
      <c r="R714" s="60" t="n"/>
      <c r="S714" s="61" t="n"/>
      <c r="T714" s="55" t="n"/>
      <c r="U714" s="55" t="n"/>
      <c r="V714" s="55" t="n"/>
      <c r="W714" s="55" t="n"/>
      <c r="X714" s="55" t="n"/>
      <c r="Y714" s="55" t="n"/>
      <c r="Z714" s="55" t="n"/>
      <c r="AA714" s="55" t="n"/>
      <c r="AB714" s="55" t="n"/>
      <c r="AC714" s="55" t="n"/>
      <c r="AD714" s="55" t="n"/>
      <c r="AE714" s="55" t="n"/>
      <c r="AF714" s="55" t="n"/>
      <c r="AG714" s="55" t="n"/>
      <c r="AH714" s="55" t="n"/>
      <c r="AI714" s="55" t="n"/>
      <c r="AJ714" s="55" t="n"/>
      <c r="AK714" s="55" t="n"/>
      <c r="AL714" s="55" t="n"/>
      <c r="AM714" s="55" t="n"/>
      <c r="AN714" s="55" t="n"/>
      <c r="AO714" s="55" t="n"/>
      <c r="AP714" s="55" t="n"/>
      <c r="AQ714" s="55" t="n"/>
      <c r="AR714" s="55" t="n"/>
      <c r="AS714" s="55" t="n"/>
      <c r="AT714" s="55" t="n"/>
      <c r="AU714" s="55" t="n"/>
      <c r="AV714" s="55" t="n"/>
      <c r="AW714" s="55" t="n"/>
      <c r="AX714" s="55" t="n"/>
      <c r="AY714" s="55" t="n"/>
      <c r="AZ714" s="55" t="n"/>
      <c r="BA714" s="55" t="n"/>
      <c r="BB714" s="55" t="n"/>
      <c r="BC714" s="55" t="n"/>
    </row>
    <row r="715">
      <c r="A715" s="55" t="n"/>
      <c r="B715" s="483" t="n"/>
      <c r="C715" s="55" t="n"/>
      <c r="D715" s="55" t="n"/>
      <c r="E715" s="55" t="n"/>
      <c r="F715" s="55" t="n"/>
      <c r="G715" s="69" t="n"/>
      <c r="H715" s="69" t="n"/>
      <c r="I715" s="55" t="n"/>
      <c r="J715" s="55" t="n"/>
      <c r="K715" s="55" t="n"/>
      <c r="L715" s="55">
        <f>J715-K715</f>
        <v/>
      </c>
      <c r="M715" s="55" t="n"/>
      <c r="N715" s="55">
        <f>P715+Q715+R715+S715</f>
        <v/>
      </c>
      <c r="O715" s="57">
        <f>Q715+V715+Y715+AB715+AE715+AH715+AK715+AN715+AQ715+AT715+AW715+AZ715+BC715</f>
        <v/>
      </c>
      <c r="P715" s="58" t="n"/>
      <c r="Q715" s="59">
        <f>L715-S715-R715-P715</f>
        <v/>
      </c>
      <c r="R715" s="60" t="n"/>
      <c r="S715" s="61" t="n"/>
      <c r="T715" s="55" t="n"/>
      <c r="U715" s="55" t="n"/>
      <c r="V715" s="55" t="n"/>
      <c r="W715" s="55" t="n"/>
      <c r="X715" s="55" t="n"/>
      <c r="Y715" s="55" t="n"/>
      <c r="Z715" s="55" t="n"/>
      <c r="AA715" s="55" t="n"/>
      <c r="AB715" s="55" t="n"/>
      <c r="AC715" s="55" t="n"/>
      <c r="AD715" s="55" t="n"/>
      <c r="AE715" s="55" t="n"/>
      <c r="AF715" s="55" t="n"/>
      <c r="AG715" s="55" t="n"/>
      <c r="AH715" s="55" t="n"/>
      <c r="AI715" s="55" t="n"/>
      <c r="AJ715" s="55" t="n"/>
      <c r="AK715" s="55" t="n"/>
      <c r="AL715" s="55" t="n"/>
      <c r="AM715" s="55" t="n"/>
      <c r="AN715" s="55" t="n"/>
      <c r="AO715" s="55" t="n"/>
      <c r="AP715" s="55" t="n"/>
      <c r="AQ715" s="55" t="n"/>
      <c r="AR715" s="55" t="n"/>
      <c r="AS715" s="55" t="n"/>
      <c r="AT715" s="55" t="n"/>
      <c r="AU715" s="55" t="n"/>
      <c r="AV715" s="55" t="n"/>
      <c r="AW715" s="55" t="n"/>
      <c r="AX715" s="55" t="n"/>
      <c r="AY715" s="55" t="n"/>
      <c r="AZ715" s="55" t="n"/>
      <c r="BA715" s="55" t="n"/>
      <c r="BB715" s="55" t="n"/>
      <c r="BC715" s="55" t="n"/>
    </row>
    <row r="716">
      <c r="A716" s="55" t="n"/>
      <c r="B716" s="483" t="n"/>
      <c r="C716" s="55" t="n"/>
      <c r="D716" s="55" t="n"/>
      <c r="E716" s="55" t="n"/>
      <c r="F716" s="55" t="n"/>
      <c r="G716" s="69" t="n"/>
      <c r="H716" s="69" t="n"/>
      <c r="I716" s="55" t="n"/>
      <c r="J716" s="55" t="n"/>
      <c r="K716" s="55" t="n"/>
      <c r="L716" s="55">
        <f>J716-K716</f>
        <v/>
      </c>
      <c r="M716" s="55" t="n"/>
      <c r="N716" s="55">
        <f>P716+Q716+R716+S716</f>
        <v/>
      </c>
      <c r="O716" s="57">
        <f>Q716+V716+Y716+AB716+AE716+AH716+AK716+AN716+AQ716+AT716+AW716+AZ716+BC716</f>
        <v/>
      </c>
      <c r="P716" s="58" t="n"/>
      <c r="Q716" s="59">
        <f>L716-S716-R716-P716</f>
        <v/>
      </c>
      <c r="R716" s="60" t="n"/>
      <c r="S716" s="61" t="n"/>
      <c r="T716" s="55" t="n"/>
      <c r="U716" s="55" t="n"/>
      <c r="V716" s="55" t="n"/>
      <c r="W716" s="55" t="n"/>
      <c r="X716" s="55" t="n"/>
      <c r="Y716" s="55" t="n"/>
      <c r="Z716" s="55" t="n"/>
      <c r="AA716" s="55" t="n"/>
      <c r="AB716" s="55" t="n"/>
      <c r="AC716" s="55" t="n"/>
      <c r="AD716" s="55" t="n"/>
      <c r="AE716" s="55" t="n"/>
      <c r="AF716" s="55" t="n"/>
      <c r="AG716" s="55" t="n"/>
      <c r="AH716" s="55" t="n"/>
      <c r="AI716" s="55" t="n"/>
      <c r="AJ716" s="55" t="n"/>
      <c r="AK716" s="55" t="n"/>
      <c r="AL716" s="55" t="n"/>
      <c r="AM716" s="55" t="n"/>
      <c r="AN716" s="55" t="n"/>
      <c r="AO716" s="55" t="n"/>
      <c r="AP716" s="55" t="n"/>
      <c r="AQ716" s="55" t="n"/>
      <c r="AR716" s="55" t="n"/>
      <c r="AS716" s="55" t="n"/>
      <c r="AT716" s="55" t="n"/>
      <c r="AU716" s="55" t="n"/>
      <c r="AV716" s="55" t="n"/>
      <c r="AW716" s="55" t="n"/>
      <c r="AX716" s="55" t="n"/>
      <c r="AY716" s="55" t="n"/>
      <c r="AZ716" s="55" t="n"/>
      <c r="BA716" s="55" t="n"/>
      <c r="BB716" s="55" t="n"/>
      <c r="BC716" s="55" t="n"/>
    </row>
    <row r="717">
      <c r="A717" s="55" t="n"/>
      <c r="B717" s="483" t="n"/>
      <c r="C717" s="55" t="n"/>
      <c r="D717" s="55" t="n"/>
      <c r="E717" s="55" t="n"/>
      <c r="F717" s="55" t="n"/>
      <c r="G717" s="69" t="n"/>
      <c r="H717" s="69" t="n"/>
      <c r="I717" s="55" t="n"/>
      <c r="J717" s="55" t="n"/>
      <c r="K717" s="55" t="n"/>
      <c r="L717" s="55">
        <f>J717-K717</f>
        <v/>
      </c>
      <c r="M717" s="55" t="n"/>
      <c r="N717" s="55">
        <f>P717+Q717+R717+S717</f>
        <v/>
      </c>
      <c r="O717" s="57">
        <f>Q717+V717+Y717+AB717+AE717+AH717+AK717+AN717+AQ717+AT717+AW717+AZ717+BC717</f>
        <v/>
      </c>
      <c r="P717" s="58" t="n"/>
      <c r="Q717" s="59">
        <f>L717-S717-R717-P717</f>
        <v/>
      </c>
      <c r="R717" s="60" t="n"/>
      <c r="S717" s="61" t="n"/>
      <c r="T717" s="55" t="n"/>
      <c r="U717" s="55" t="n"/>
      <c r="V717" s="55" t="n"/>
      <c r="W717" s="55" t="n"/>
      <c r="X717" s="55" t="n"/>
      <c r="Y717" s="55" t="n"/>
      <c r="Z717" s="55" t="n"/>
      <c r="AA717" s="55" t="n"/>
      <c r="AB717" s="55" t="n"/>
      <c r="AC717" s="55" t="n"/>
      <c r="AD717" s="55" t="n"/>
      <c r="AE717" s="55" t="n"/>
      <c r="AF717" s="55" t="n"/>
      <c r="AG717" s="55" t="n"/>
      <c r="AH717" s="55" t="n"/>
      <c r="AI717" s="55" t="n"/>
      <c r="AJ717" s="55" t="n"/>
      <c r="AK717" s="55" t="n"/>
      <c r="AL717" s="55" t="n"/>
      <c r="AM717" s="55" t="n"/>
      <c r="AN717" s="55" t="n"/>
      <c r="AO717" s="55" t="n"/>
      <c r="AP717" s="55" t="n"/>
      <c r="AQ717" s="55" t="n"/>
      <c r="AR717" s="55" t="n"/>
      <c r="AS717" s="55" t="n"/>
      <c r="AT717" s="55" t="n"/>
      <c r="AU717" s="55" t="n"/>
      <c r="AV717" s="55" t="n"/>
      <c r="AW717" s="55" t="n"/>
      <c r="AX717" s="55" t="n"/>
      <c r="AY717" s="55" t="n"/>
      <c r="AZ717" s="55" t="n"/>
      <c r="BA717" s="55" t="n"/>
      <c r="BB717" s="55" t="n"/>
      <c r="BC717" s="55" t="n"/>
    </row>
    <row r="718">
      <c r="A718" s="55" t="n"/>
      <c r="B718" s="483" t="n"/>
      <c r="C718" s="55" t="n"/>
      <c r="D718" s="55" t="n"/>
      <c r="E718" s="55" t="n"/>
      <c r="F718" s="55" t="n"/>
      <c r="G718" s="69" t="n"/>
      <c r="H718" s="69" t="n"/>
      <c r="I718" s="55" t="n"/>
      <c r="J718" s="55" t="n"/>
      <c r="K718" s="55" t="n"/>
      <c r="L718" s="55">
        <f>J718-K718</f>
        <v/>
      </c>
      <c r="M718" s="55" t="n"/>
      <c r="N718" s="55">
        <f>P718+Q718+R718+S718</f>
        <v/>
      </c>
      <c r="O718" s="57">
        <f>Q718+V718+Y718+AB718+AE718+AH718+AK718+AN718+AQ718+AT718+AW718+AZ718+BC718</f>
        <v/>
      </c>
      <c r="P718" s="58" t="n"/>
      <c r="Q718" s="59">
        <f>L718-S718-R718-P718</f>
        <v/>
      </c>
      <c r="R718" s="60" t="n"/>
      <c r="S718" s="61" t="n"/>
      <c r="T718" s="55" t="n"/>
      <c r="U718" s="55" t="n"/>
      <c r="V718" s="55" t="n"/>
      <c r="W718" s="55" t="n"/>
      <c r="X718" s="55" t="n"/>
      <c r="Y718" s="55" t="n"/>
      <c r="Z718" s="55" t="n"/>
      <c r="AA718" s="55" t="n"/>
      <c r="AB718" s="55" t="n"/>
      <c r="AC718" s="55" t="n"/>
      <c r="AD718" s="55" t="n"/>
      <c r="AE718" s="55" t="n"/>
      <c r="AF718" s="55" t="n"/>
      <c r="AG718" s="55" t="n"/>
      <c r="AH718" s="55" t="n"/>
      <c r="AI718" s="55" t="n"/>
      <c r="AJ718" s="55" t="n"/>
      <c r="AK718" s="55" t="n"/>
      <c r="AL718" s="55" t="n"/>
      <c r="AM718" s="55" t="n"/>
      <c r="AN718" s="55" t="n"/>
      <c r="AO718" s="55" t="n"/>
      <c r="AP718" s="55" t="n"/>
      <c r="AQ718" s="55" t="n"/>
      <c r="AR718" s="55" t="n"/>
      <c r="AS718" s="55" t="n"/>
      <c r="AT718" s="55" t="n"/>
      <c r="AU718" s="55" t="n"/>
      <c r="AV718" s="55" t="n"/>
      <c r="AW718" s="55" t="n"/>
      <c r="AX718" s="55" t="n"/>
      <c r="AY718" s="55" t="n"/>
      <c r="AZ718" s="55" t="n"/>
      <c r="BA718" s="55" t="n"/>
      <c r="BB718" s="55" t="n"/>
      <c r="BC718" s="55" t="n"/>
    </row>
    <row r="719">
      <c r="A719" s="55" t="n"/>
      <c r="B719" s="483" t="n"/>
      <c r="C719" s="55" t="n"/>
      <c r="D719" s="55" t="n"/>
      <c r="E719" s="55" t="n"/>
      <c r="F719" s="55" t="n"/>
      <c r="G719" s="69" t="n"/>
      <c r="H719" s="69" t="n"/>
      <c r="I719" s="55" t="n"/>
      <c r="J719" s="55" t="n"/>
      <c r="K719" s="55" t="n"/>
      <c r="L719" s="55">
        <f>J719-K719</f>
        <v/>
      </c>
      <c r="M719" s="55" t="n"/>
      <c r="N719" s="55">
        <f>P719+Q719+R719+S719</f>
        <v/>
      </c>
      <c r="O719" s="57">
        <f>Q719+V719+Y719+AB719+AE719+AH719+AK719+AN719+AQ719+AT719+AW719+AZ719+BC719</f>
        <v/>
      </c>
      <c r="P719" s="58" t="n"/>
      <c r="Q719" s="59">
        <f>L719-S719-R719-P719</f>
        <v/>
      </c>
      <c r="R719" s="60" t="n"/>
      <c r="S719" s="61" t="n"/>
      <c r="T719" s="55" t="n"/>
      <c r="U719" s="55" t="n"/>
      <c r="V719" s="55" t="n"/>
      <c r="W719" s="55" t="n"/>
      <c r="X719" s="55" t="n"/>
      <c r="Y719" s="55" t="n"/>
      <c r="Z719" s="55" t="n"/>
      <c r="AA719" s="55" t="n"/>
      <c r="AB719" s="55" t="n"/>
      <c r="AC719" s="55" t="n"/>
      <c r="AD719" s="55" t="n"/>
      <c r="AE719" s="55" t="n"/>
      <c r="AF719" s="55" t="n"/>
      <c r="AG719" s="55" t="n"/>
      <c r="AH719" s="55" t="n"/>
      <c r="AI719" s="55" t="n"/>
      <c r="AJ719" s="55" t="n"/>
      <c r="AK719" s="55" t="n"/>
      <c r="AL719" s="55" t="n"/>
      <c r="AM719" s="55" t="n"/>
      <c r="AN719" s="55" t="n"/>
      <c r="AO719" s="55" t="n"/>
      <c r="AP719" s="55" t="n"/>
      <c r="AQ719" s="55" t="n"/>
      <c r="AR719" s="55" t="n"/>
      <c r="AS719" s="55" t="n"/>
      <c r="AT719" s="55" t="n"/>
      <c r="AU719" s="55" t="n"/>
      <c r="AV719" s="55" t="n"/>
      <c r="AW719" s="55" t="n"/>
      <c r="AX719" s="55" t="n"/>
      <c r="AY719" s="55" t="n"/>
      <c r="AZ719" s="55" t="n"/>
      <c r="BA719" s="55" t="n"/>
      <c r="BB719" s="55" t="n"/>
      <c r="BC719" s="55" t="n"/>
    </row>
    <row r="720">
      <c r="A720" s="55" t="n"/>
      <c r="B720" s="483" t="n"/>
      <c r="C720" s="55" t="n"/>
      <c r="D720" s="55" t="n"/>
      <c r="E720" s="55" t="n"/>
      <c r="F720" s="55" t="n"/>
      <c r="G720" s="69" t="n"/>
      <c r="H720" s="69" t="n"/>
      <c r="I720" s="55" t="n"/>
      <c r="J720" s="55" t="n"/>
      <c r="K720" s="55" t="n"/>
      <c r="L720" s="55">
        <f>J720-K720</f>
        <v/>
      </c>
      <c r="M720" s="55" t="n"/>
      <c r="N720" s="55">
        <f>P720+Q720+R720+S720</f>
        <v/>
      </c>
      <c r="O720" s="57">
        <f>Q720+V720+Y720+AB720+AE720+AH720+AK720+AN720+AQ720+AT720+AW720+AZ720+BC720</f>
        <v/>
      </c>
      <c r="P720" s="58" t="n"/>
      <c r="Q720" s="59">
        <f>L720-S720-R720-P720</f>
        <v/>
      </c>
      <c r="R720" s="60" t="n"/>
      <c r="S720" s="61" t="n"/>
      <c r="T720" s="55" t="n"/>
      <c r="U720" s="55" t="n"/>
      <c r="V720" s="55" t="n"/>
      <c r="W720" s="55" t="n"/>
      <c r="X720" s="55" t="n"/>
      <c r="Y720" s="55" t="n"/>
      <c r="Z720" s="55" t="n"/>
      <c r="AA720" s="55" t="n"/>
      <c r="AB720" s="55" t="n"/>
      <c r="AC720" s="55" t="n"/>
      <c r="AD720" s="55" t="n"/>
      <c r="AE720" s="55" t="n"/>
      <c r="AF720" s="55" t="n"/>
      <c r="AG720" s="55" t="n"/>
      <c r="AH720" s="55" t="n"/>
      <c r="AI720" s="55" t="n"/>
      <c r="AJ720" s="55" t="n"/>
      <c r="AK720" s="55" t="n"/>
      <c r="AL720" s="55" t="n"/>
      <c r="AM720" s="55" t="n"/>
      <c r="AN720" s="55" t="n"/>
      <c r="AO720" s="55" t="n"/>
      <c r="AP720" s="55" t="n"/>
      <c r="AQ720" s="55" t="n"/>
      <c r="AR720" s="55" t="n"/>
      <c r="AS720" s="55" t="n"/>
      <c r="AT720" s="55" t="n"/>
      <c r="AU720" s="55" t="n"/>
      <c r="AV720" s="55" t="n"/>
      <c r="AW720" s="55" t="n"/>
      <c r="AX720" s="55" t="n"/>
      <c r="AY720" s="55" t="n"/>
      <c r="AZ720" s="55" t="n"/>
      <c r="BA720" s="55" t="n"/>
      <c r="BB720" s="55" t="n"/>
      <c r="BC720" s="55" t="n"/>
    </row>
    <row r="721">
      <c r="A721" s="55" t="n"/>
      <c r="B721" s="483" t="n"/>
      <c r="C721" s="55" t="n"/>
      <c r="D721" s="55" t="n"/>
      <c r="E721" s="55" t="n"/>
      <c r="F721" s="55" t="n"/>
      <c r="G721" s="69" t="n"/>
      <c r="H721" s="69" t="n"/>
      <c r="I721" s="55" t="n"/>
      <c r="J721" s="55" t="n"/>
      <c r="K721" s="55" t="n"/>
      <c r="L721" s="55">
        <f>J721-K721</f>
        <v/>
      </c>
      <c r="M721" s="55" t="n"/>
      <c r="N721" s="55">
        <f>P721+Q721+R721+S721</f>
        <v/>
      </c>
      <c r="O721" s="57">
        <f>Q721+V721+Y721+AB721+AE721+AH721+AK721+AN721+AQ721+AT721+AW721+AZ721+BC721</f>
        <v/>
      </c>
      <c r="P721" s="58" t="n"/>
      <c r="Q721" s="59">
        <f>L721-S721-R721-P721</f>
        <v/>
      </c>
      <c r="R721" s="60" t="n"/>
      <c r="S721" s="61" t="n"/>
      <c r="T721" s="55" t="n"/>
      <c r="U721" s="55" t="n"/>
      <c r="V721" s="55" t="n"/>
      <c r="W721" s="55" t="n"/>
      <c r="X721" s="55" t="n"/>
      <c r="Y721" s="55" t="n"/>
      <c r="Z721" s="55" t="n"/>
      <c r="AA721" s="55" t="n"/>
      <c r="AB721" s="55" t="n"/>
      <c r="AC721" s="55" t="n"/>
      <c r="AD721" s="55" t="n"/>
      <c r="AE721" s="55" t="n"/>
      <c r="AF721" s="55" t="n"/>
      <c r="AG721" s="55" t="n"/>
      <c r="AH721" s="55" t="n"/>
      <c r="AI721" s="55" t="n"/>
      <c r="AJ721" s="55" t="n"/>
      <c r="AK721" s="55" t="n"/>
      <c r="AL721" s="55" t="n"/>
      <c r="AM721" s="55" t="n"/>
      <c r="AN721" s="55" t="n"/>
      <c r="AO721" s="55" t="n"/>
      <c r="AP721" s="55" t="n"/>
      <c r="AQ721" s="55" t="n"/>
      <c r="AR721" s="55" t="n"/>
      <c r="AS721" s="55" t="n"/>
      <c r="AT721" s="55" t="n"/>
      <c r="AU721" s="55" t="n"/>
      <c r="AV721" s="55" t="n"/>
      <c r="AW721" s="55" t="n"/>
      <c r="AX721" s="55" t="n"/>
      <c r="AY721" s="55" t="n"/>
      <c r="AZ721" s="55" t="n"/>
      <c r="BA721" s="55" t="n"/>
      <c r="BB721" s="55" t="n"/>
      <c r="BC721" s="55" t="n"/>
    </row>
    <row r="722">
      <c r="A722" s="55" t="n"/>
      <c r="B722" s="483" t="n"/>
      <c r="C722" s="55" t="n"/>
      <c r="D722" s="55" t="n"/>
      <c r="E722" s="55" t="n"/>
      <c r="F722" s="55" t="n"/>
      <c r="G722" s="69" t="n"/>
      <c r="H722" s="69" t="n"/>
      <c r="I722" s="55" t="n"/>
      <c r="J722" s="55" t="n"/>
      <c r="K722" s="55" t="n"/>
      <c r="L722" s="55">
        <f>J722-K722</f>
        <v/>
      </c>
      <c r="M722" s="55" t="n"/>
      <c r="N722" s="55">
        <f>P722+Q722+R722+S722</f>
        <v/>
      </c>
      <c r="O722" s="57">
        <f>Q722+V722+Y722+AB722+AE722+AH722+AK722+AN722+AQ722+AT722+AW722+AZ722+BC722</f>
        <v/>
      </c>
      <c r="P722" s="58" t="n"/>
      <c r="Q722" s="59">
        <f>L722-S722-R722-P722</f>
        <v/>
      </c>
      <c r="R722" s="60" t="n"/>
      <c r="S722" s="61" t="n"/>
      <c r="T722" s="55" t="n"/>
      <c r="U722" s="55" t="n"/>
      <c r="V722" s="55" t="n"/>
      <c r="W722" s="55" t="n"/>
      <c r="X722" s="55" t="n"/>
      <c r="Y722" s="55" t="n"/>
      <c r="Z722" s="55" t="n"/>
      <c r="AA722" s="55" t="n"/>
      <c r="AB722" s="55" t="n"/>
      <c r="AC722" s="55" t="n"/>
      <c r="AD722" s="55" t="n"/>
      <c r="AE722" s="55" t="n"/>
      <c r="AF722" s="55" t="n"/>
      <c r="AG722" s="55" t="n"/>
      <c r="AH722" s="55" t="n"/>
      <c r="AI722" s="55" t="n"/>
      <c r="AJ722" s="55" t="n"/>
      <c r="AK722" s="55" t="n"/>
      <c r="AL722" s="55" t="n"/>
      <c r="AM722" s="55" t="n"/>
      <c r="AN722" s="55" t="n"/>
      <c r="AO722" s="55" t="n"/>
      <c r="AP722" s="55" t="n"/>
      <c r="AQ722" s="55" t="n"/>
      <c r="AR722" s="55" t="n"/>
      <c r="AS722" s="55" t="n"/>
      <c r="AT722" s="55" t="n"/>
      <c r="AU722" s="55" t="n"/>
      <c r="AV722" s="55" t="n"/>
      <c r="AW722" s="55" t="n"/>
      <c r="AX722" s="55" t="n"/>
      <c r="AY722" s="55" t="n"/>
      <c r="AZ722" s="55" t="n"/>
      <c r="BA722" s="55" t="n"/>
      <c r="BB722" s="55" t="n"/>
      <c r="BC722" s="55" t="n"/>
    </row>
    <row r="723">
      <c r="A723" s="55" t="n"/>
      <c r="B723" s="483" t="n"/>
      <c r="C723" s="55" t="n"/>
      <c r="D723" s="55" t="n"/>
      <c r="E723" s="55" t="n"/>
      <c r="F723" s="55" t="n"/>
      <c r="G723" s="69" t="n"/>
      <c r="H723" s="69" t="n"/>
      <c r="I723" s="55" t="n"/>
      <c r="J723" s="55" t="n"/>
      <c r="K723" s="55" t="n"/>
      <c r="L723" s="55">
        <f>J723-K723</f>
        <v/>
      </c>
      <c r="M723" s="55" t="n"/>
      <c r="N723" s="55">
        <f>P723+Q723+R723+S723</f>
        <v/>
      </c>
      <c r="O723" s="57">
        <f>Q723+V723+Y723+AB723+AE723+AH723+AK723+AN723+AQ723+AT723+AW723+AZ723+BC723</f>
        <v/>
      </c>
      <c r="P723" s="58" t="n"/>
      <c r="Q723" s="59">
        <f>L723-S723-R723-P723</f>
        <v/>
      </c>
      <c r="R723" s="60" t="n"/>
      <c r="S723" s="61" t="n"/>
      <c r="T723" s="55" t="n"/>
      <c r="U723" s="55" t="n"/>
      <c r="V723" s="55" t="n"/>
      <c r="W723" s="55" t="n"/>
      <c r="X723" s="55" t="n"/>
      <c r="Y723" s="55" t="n"/>
      <c r="Z723" s="55" t="n"/>
      <c r="AA723" s="55" t="n"/>
      <c r="AB723" s="55" t="n"/>
      <c r="AC723" s="55" t="n"/>
      <c r="AD723" s="55" t="n"/>
      <c r="AE723" s="55" t="n"/>
      <c r="AF723" s="55" t="n"/>
      <c r="AG723" s="55" t="n"/>
      <c r="AH723" s="55" t="n"/>
      <c r="AI723" s="55" t="n"/>
      <c r="AJ723" s="55" t="n"/>
      <c r="AK723" s="55" t="n"/>
      <c r="AL723" s="55" t="n"/>
      <c r="AM723" s="55" t="n"/>
      <c r="AN723" s="55" t="n"/>
      <c r="AO723" s="55" t="n"/>
      <c r="AP723" s="55" t="n"/>
      <c r="AQ723" s="55" t="n"/>
      <c r="AR723" s="55" t="n"/>
      <c r="AS723" s="55" t="n"/>
      <c r="AT723" s="55" t="n"/>
      <c r="AU723" s="55" t="n"/>
      <c r="AV723" s="55" t="n"/>
      <c r="AW723" s="55" t="n"/>
      <c r="AX723" s="55" t="n"/>
      <c r="AY723" s="55" t="n"/>
      <c r="AZ723" s="55" t="n"/>
      <c r="BA723" s="55" t="n"/>
      <c r="BB723" s="55" t="n"/>
      <c r="BC723" s="55" t="n"/>
    </row>
    <row r="724">
      <c r="A724" s="55" t="n"/>
      <c r="B724" s="483" t="n"/>
      <c r="C724" s="55" t="n"/>
      <c r="D724" s="55" t="n"/>
      <c r="E724" s="55" t="n"/>
      <c r="F724" s="55" t="n"/>
      <c r="G724" s="69" t="n"/>
      <c r="H724" s="69" t="n"/>
      <c r="I724" s="55" t="n"/>
      <c r="J724" s="55" t="n"/>
      <c r="K724" s="55" t="n"/>
      <c r="L724" s="55">
        <f>J724-K724</f>
        <v/>
      </c>
      <c r="M724" s="55" t="n"/>
      <c r="N724" s="55">
        <f>P724+Q724+R724+S724</f>
        <v/>
      </c>
      <c r="O724" s="57">
        <f>Q724+V724+Y724+AB724+AE724+AH724+AK724+AN724+AQ724+AT724+AW724+AZ724+BC724</f>
        <v/>
      </c>
      <c r="P724" s="58" t="n"/>
      <c r="Q724" s="59">
        <f>L724-S724-R724-P724</f>
        <v/>
      </c>
      <c r="R724" s="60" t="n"/>
      <c r="S724" s="61" t="n"/>
      <c r="T724" s="55" t="n"/>
      <c r="U724" s="55" t="n"/>
      <c r="V724" s="55" t="n"/>
      <c r="W724" s="55" t="n"/>
      <c r="X724" s="55" t="n"/>
      <c r="Y724" s="55" t="n"/>
      <c r="Z724" s="55" t="n"/>
      <c r="AA724" s="55" t="n"/>
      <c r="AB724" s="55" t="n"/>
      <c r="AC724" s="55" t="n"/>
      <c r="AD724" s="55" t="n"/>
      <c r="AE724" s="55" t="n"/>
      <c r="AF724" s="55" t="n"/>
      <c r="AG724" s="55" t="n"/>
      <c r="AH724" s="55" t="n"/>
      <c r="AI724" s="55" t="n"/>
      <c r="AJ724" s="55" t="n"/>
      <c r="AK724" s="55" t="n"/>
      <c r="AL724" s="55" t="n"/>
      <c r="AM724" s="55" t="n"/>
      <c r="AN724" s="55" t="n"/>
      <c r="AO724" s="55" t="n"/>
      <c r="AP724" s="55" t="n"/>
      <c r="AQ724" s="55" t="n"/>
      <c r="AR724" s="55" t="n"/>
      <c r="AS724" s="55" t="n"/>
      <c r="AT724" s="55" t="n"/>
      <c r="AU724" s="55" t="n"/>
      <c r="AV724" s="55" t="n"/>
      <c r="AW724" s="55" t="n"/>
      <c r="AX724" s="55" t="n"/>
      <c r="AY724" s="55" t="n"/>
      <c r="AZ724" s="55" t="n"/>
      <c r="BA724" s="55" t="n"/>
      <c r="BB724" s="55" t="n"/>
      <c r="BC724" s="55" t="n"/>
    </row>
    <row r="725">
      <c r="A725" s="55" t="n"/>
      <c r="B725" s="483" t="n"/>
      <c r="C725" s="55" t="n"/>
      <c r="D725" s="55" t="n"/>
      <c r="E725" s="55" t="n"/>
      <c r="F725" s="55" t="n"/>
      <c r="G725" s="69" t="n"/>
      <c r="H725" s="69" t="n"/>
      <c r="I725" s="55" t="n"/>
      <c r="J725" s="55" t="n"/>
      <c r="K725" s="55" t="n"/>
      <c r="L725" s="55">
        <f>J725-K725</f>
        <v/>
      </c>
      <c r="M725" s="55" t="n"/>
      <c r="N725" s="55">
        <f>P725+Q725+R725+S725</f>
        <v/>
      </c>
      <c r="O725" s="57">
        <f>Q725+V725+Y725+AB725+AE725+AH725+AK725+AN725+AQ725+AT725+AW725+AZ725+BC725</f>
        <v/>
      </c>
      <c r="P725" s="58" t="n"/>
      <c r="Q725" s="59">
        <f>L725-S725-R725-P725</f>
        <v/>
      </c>
      <c r="R725" s="60" t="n"/>
      <c r="S725" s="61" t="n"/>
      <c r="T725" s="55" t="n"/>
      <c r="U725" s="55" t="n"/>
      <c r="V725" s="55" t="n"/>
      <c r="W725" s="55" t="n"/>
      <c r="X725" s="55" t="n"/>
      <c r="Y725" s="55" t="n"/>
      <c r="Z725" s="55" t="n"/>
      <c r="AA725" s="55" t="n"/>
      <c r="AB725" s="55" t="n"/>
      <c r="AC725" s="55" t="n"/>
      <c r="AD725" s="55" t="n"/>
      <c r="AE725" s="55" t="n"/>
      <c r="AF725" s="55" t="n"/>
      <c r="AG725" s="55" t="n"/>
      <c r="AH725" s="55" t="n"/>
      <c r="AI725" s="55" t="n"/>
      <c r="AJ725" s="55" t="n"/>
      <c r="AK725" s="55" t="n"/>
      <c r="AL725" s="55" t="n"/>
      <c r="AM725" s="55" t="n"/>
      <c r="AN725" s="55" t="n"/>
      <c r="AO725" s="55" t="n"/>
      <c r="AP725" s="55" t="n"/>
      <c r="AQ725" s="55" t="n"/>
      <c r="AR725" s="55" t="n"/>
      <c r="AS725" s="55" t="n"/>
      <c r="AT725" s="55" t="n"/>
      <c r="AU725" s="55" t="n"/>
      <c r="AV725" s="55" t="n"/>
      <c r="AW725" s="55" t="n"/>
      <c r="AX725" s="55" t="n"/>
      <c r="AY725" s="55" t="n"/>
      <c r="AZ725" s="55" t="n"/>
      <c r="BA725" s="55" t="n"/>
      <c r="BB725" s="55" t="n"/>
      <c r="BC725" s="55" t="n"/>
    </row>
    <row r="726">
      <c r="A726" s="55" t="n"/>
      <c r="B726" s="483" t="n"/>
      <c r="C726" s="55" t="n"/>
      <c r="D726" s="55" t="n"/>
      <c r="E726" s="55" t="n"/>
      <c r="F726" s="55" t="n"/>
      <c r="G726" s="69" t="n"/>
      <c r="H726" s="69" t="n"/>
      <c r="I726" s="55" t="n"/>
      <c r="J726" s="55" t="n"/>
      <c r="K726" s="55" t="n"/>
      <c r="L726" s="55">
        <f>J726-K726</f>
        <v/>
      </c>
      <c r="M726" s="55" t="n"/>
      <c r="N726" s="55">
        <f>P726+Q726+R726+S726</f>
        <v/>
      </c>
      <c r="O726" s="57">
        <f>Q726+V726+Y726+AB726+AE726+AH726+AK726+AN726+AQ726+AT726+AW726+AZ726+BC726</f>
        <v/>
      </c>
      <c r="P726" s="58" t="n"/>
      <c r="Q726" s="59">
        <f>L726-S726-R726-P726</f>
        <v/>
      </c>
      <c r="R726" s="60" t="n"/>
      <c r="S726" s="61" t="n"/>
      <c r="T726" s="55" t="n"/>
      <c r="U726" s="55" t="n"/>
      <c r="V726" s="55" t="n"/>
      <c r="W726" s="55" t="n"/>
      <c r="X726" s="55" t="n"/>
      <c r="Y726" s="55" t="n"/>
      <c r="Z726" s="55" t="n"/>
      <c r="AA726" s="55" t="n"/>
      <c r="AB726" s="55" t="n"/>
      <c r="AC726" s="55" t="n"/>
      <c r="AD726" s="55" t="n"/>
      <c r="AE726" s="55" t="n"/>
      <c r="AF726" s="55" t="n"/>
      <c r="AG726" s="55" t="n"/>
      <c r="AH726" s="55" t="n"/>
      <c r="AI726" s="55" t="n"/>
      <c r="AJ726" s="55" t="n"/>
      <c r="AK726" s="55" t="n"/>
      <c r="AL726" s="55" t="n"/>
      <c r="AM726" s="55" t="n"/>
      <c r="AN726" s="55" t="n"/>
      <c r="AO726" s="55" t="n"/>
      <c r="AP726" s="55" t="n"/>
      <c r="AQ726" s="55" t="n"/>
      <c r="AR726" s="55" t="n"/>
      <c r="AS726" s="55" t="n"/>
      <c r="AT726" s="55" t="n"/>
      <c r="AU726" s="55" t="n"/>
      <c r="AV726" s="55" t="n"/>
      <c r="AW726" s="55" t="n"/>
      <c r="AX726" s="55" t="n"/>
      <c r="AY726" s="55" t="n"/>
      <c r="AZ726" s="55" t="n"/>
      <c r="BA726" s="55" t="n"/>
      <c r="BB726" s="55" t="n"/>
      <c r="BC726" s="55" t="n"/>
    </row>
    <row r="727">
      <c r="A727" s="55" t="n"/>
      <c r="B727" s="483" t="n"/>
      <c r="C727" s="55" t="n"/>
      <c r="D727" s="55" t="n"/>
      <c r="E727" s="55" t="n"/>
      <c r="F727" s="55" t="n"/>
      <c r="G727" s="69" t="n"/>
      <c r="H727" s="69" t="n"/>
      <c r="I727" s="55" t="n"/>
      <c r="J727" s="55" t="n"/>
      <c r="K727" s="55" t="n"/>
      <c r="L727" s="55">
        <f>J727-K727</f>
        <v/>
      </c>
      <c r="M727" s="55" t="n"/>
      <c r="N727" s="55">
        <f>P727+Q727+R727+S727</f>
        <v/>
      </c>
      <c r="O727" s="57">
        <f>Q727+V727+Y727+AB727+AE727+AH727+AK727+AN727+AQ727+AT727+AW727+AZ727+BC727</f>
        <v/>
      </c>
      <c r="P727" s="58" t="n"/>
      <c r="Q727" s="59">
        <f>L727-S727-R727-P727</f>
        <v/>
      </c>
      <c r="R727" s="60" t="n"/>
      <c r="S727" s="61" t="n"/>
      <c r="T727" s="55" t="n"/>
      <c r="U727" s="55" t="n"/>
      <c r="V727" s="55" t="n"/>
      <c r="W727" s="55" t="n"/>
      <c r="X727" s="55" t="n"/>
      <c r="Y727" s="55" t="n"/>
      <c r="Z727" s="55" t="n"/>
      <c r="AA727" s="55" t="n"/>
      <c r="AB727" s="55" t="n"/>
      <c r="AC727" s="55" t="n"/>
      <c r="AD727" s="55" t="n"/>
      <c r="AE727" s="55" t="n"/>
      <c r="AF727" s="55" t="n"/>
      <c r="AG727" s="55" t="n"/>
      <c r="AH727" s="55" t="n"/>
      <c r="AI727" s="55" t="n"/>
      <c r="AJ727" s="55" t="n"/>
      <c r="AK727" s="55" t="n"/>
      <c r="AL727" s="55" t="n"/>
      <c r="AM727" s="55" t="n"/>
      <c r="AN727" s="55" t="n"/>
      <c r="AO727" s="55" t="n"/>
      <c r="AP727" s="55" t="n"/>
      <c r="AQ727" s="55" t="n"/>
      <c r="AR727" s="55" t="n"/>
      <c r="AS727" s="55" t="n"/>
      <c r="AT727" s="55" t="n"/>
      <c r="AU727" s="55" t="n"/>
      <c r="AV727" s="55" t="n"/>
      <c r="AW727" s="55" t="n"/>
      <c r="AX727" s="55" t="n"/>
      <c r="AY727" s="55" t="n"/>
      <c r="AZ727" s="55" t="n"/>
      <c r="BA727" s="55" t="n"/>
      <c r="BB727" s="55" t="n"/>
      <c r="BC727" s="55" t="n"/>
    </row>
    <row r="728">
      <c r="A728" s="55" t="n"/>
      <c r="B728" s="483" t="n"/>
      <c r="C728" s="55" t="n"/>
      <c r="D728" s="55" t="n"/>
      <c r="E728" s="55" t="n"/>
      <c r="F728" s="55" t="n"/>
      <c r="G728" s="69" t="n"/>
      <c r="H728" s="69" t="n"/>
      <c r="I728" s="55" t="n"/>
      <c r="J728" s="55" t="n"/>
      <c r="K728" s="55" t="n"/>
      <c r="L728" s="55">
        <f>J728-K728</f>
        <v/>
      </c>
      <c r="M728" s="55" t="n"/>
      <c r="N728" s="55">
        <f>P728+Q728+R728+S728</f>
        <v/>
      </c>
      <c r="O728" s="57">
        <f>Q728+V728+Y728+AB728+AE728+AH728+AK728+AN728+AQ728+AT728+AW728+AZ728+BC728</f>
        <v/>
      </c>
      <c r="P728" s="58" t="n"/>
      <c r="Q728" s="59">
        <f>L728-S728-R728-P728</f>
        <v/>
      </c>
      <c r="R728" s="60" t="n"/>
      <c r="S728" s="61" t="n"/>
      <c r="T728" s="55" t="n"/>
      <c r="U728" s="55" t="n"/>
      <c r="V728" s="55" t="n"/>
      <c r="W728" s="55" t="n"/>
      <c r="X728" s="55" t="n"/>
      <c r="Y728" s="55" t="n"/>
      <c r="Z728" s="55" t="n"/>
      <c r="AA728" s="55" t="n"/>
      <c r="AB728" s="55" t="n"/>
      <c r="AC728" s="55" t="n"/>
      <c r="AD728" s="55" t="n"/>
      <c r="AE728" s="55" t="n"/>
      <c r="AF728" s="55" t="n"/>
      <c r="AG728" s="55" t="n"/>
      <c r="AH728" s="55" t="n"/>
      <c r="AI728" s="55" t="n"/>
      <c r="AJ728" s="55" t="n"/>
      <c r="AK728" s="55" t="n"/>
      <c r="AL728" s="55" t="n"/>
      <c r="AM728" s="55" t="n"/>
      <c r="AN728" s="55" t="n"/>
      <c r="AO728" s="55" t="n"/>
      <c r="AP728" s="55" t="n"/>
      <c r="AQ728" s="55" t="n"/>
      <c r="AR728" s="55" t="n"/>
      <c r="AS728" s="55" t="n"/>
      <c r="AT728" s="55" t="n"/>
      <c r="AU728" s="55" t="n"/>
      <c r="AV728" s="55" t="n"/>
      <c r="AW728" s="55" t="n"/>
      <c r="AX728" s="55" t="n"/>
      <c r="AY728" s="55" t="n"/>
      <c r="AZ728" s="55" t="n"/>
      <c r="BA728" s="55" t="n"/>
      <c r="BB728" s="55" t="n"/>
      <c r="BC728" s="55" t="n"/>
    </row>
    <row r="729">
      <c r="A729" s="55" t="n"/>
      <c r="B729" s="483" t="n"/>
      <c r="C729" s="55" t="n"/>
      <c r="D729" s="55" t="n"/>
      <c r="E729" s="55" t="n"/>
      <c r="F729" s="55" t="n"/>
      <c r="G729" s="69" t="n"/>
      <c r="H729" s="69" t="n"/>
      <c r="I729" s="55" t="n"/>
      <c r="J729" s="55" t="n"/>
      <c r="K729" s="55" t="n"/>
      <c r="L729" s="55">
        <f>J729-K729</f>
        <v/>
      </c>
      <c r="M729" s="55" t="n"/>
      <c r="N729" s="55">
        <f>P729+Q729+R729+S729</f>
        <v/>
      </c>
      <c r="O729" s="57">
        <f>Q729+V729+Y729+AB729+AE729+AH729+AK729+AN729+AQ729+AT729+AW729+AZ729+BC729</f>
        <v/>
      </c>
      <c r="P729" s="58" t="n"/>
      <c r="Q729" s="59">
        <f>L729-S729-R729-P729</f>
        <v/>
      </c>
      <c r="R729" s="60" t="n"/>
      <c r="S729" s="61" t="n"/>
      <c r="T729" s="55" t="n"/>
      <c r="U729" s="55" t="n"/>
      <c r="V729" s="55" t="n"/>
      <c r="W729" s="55" t="n"/>
      <c r="X729" s="55" t="n"/>
      <c r="Y729" s="55" t="n"/>
      <c r="Z729" s="55" t="n"/>
      <c r="AA729" s="55" t="n"/>
      <c r="AB729" s="55" t="n"/>
      <c r="AC729" s="55" t="n"/>
      <c r="AD729" s="55" t="n"/>
      <c r="AE729" s="55" t="n"/>
      <c r="AF729" s="55" t="n"/>
      <c r="AG729" s="55" t="n"/>
      <c r="AH729" s="55" t="n"/>
      <c r="AI729" s="55" t="n"/>
      <c r="AJ729" s="55" t="n"/>
      <c r="AK729" s="55" t="n"/>
      <c r="AL729" s="55" t="n"/>
      <c r="AM729" s="55" t="n"/>
      <c r="AN729" s="55" t="n"/>
      <c r="AO729" s="55" t="n"/>
      <c r="AP729" s="55" t="n"/>
      <c r="AQ729" s="55" t="n"/>
      <c r="AR729" s="55" t="n"/>
      <c r="AS729" s="55" t="n"/>
      <c r="AT729" s="55" t="n"/>
      <c r="AU729" s="55" t="n"/>
      <c r="AV729" s="55" t="n"/>
      <c r="AW729" s="55" t="n"/>
      <c r="AX729" s="55" t="n"/>
      <c r="AY729" s="55" t="n"/>
      <c r="AZ729" s="55" t="n"/>
      <c r="BA729" s="55" t="n"/>
      <c r="BB729" s="55" t="n"/>
      <c r="BC729" s="55" t="n"/>
    </row>
    <row r="730">
      <c r="A730" s="55" t="n"/>
      <c r="B730" s="483" t="n"/>
      <c r="C730" s="55" t="n"/>
      <c r="D730" s="55" t="n"/>
      <c r="E730" s="55" t="n"/>
      <c r="F730" s="55" t="n"/>
      <c r="G730" s="69" t="n"/>
      <c r="H730" s="69" t="n"/>
      <c r="I730" s="55" t="n"/>
      <c r="J730" s="55" t="n"/>
      <c r="K730" s="55" t="n"/>
      <c r="L730" s="55">
        <f>J730-K730</f>
        <v/>
      </c>
      <c r="M730" s="55" t="n"/>
      <c r="N730" s="55">
        <f>P730+Q730+R730+S730</f>
        <v/>
      </c>
      <c r="O730" s="57">
        <f>Q730+V730+Y730+AB730+AE730+AH730+AK730+AN730+AQ730+AT730+AW730+AZ730+BC730</f>
        <v/>
      </c>
      <c r="P730" s="58" t="n"/>
      <c r="Q730" s="59">
        <f>L730-S730-R730-P730</f>
        <v/>
      </c>
      <c r="R730" s="60" t="n"/>
      <c r="S730" s="61" t="n"/>
      <c r="T730" s="55" t="n"/>
      <c r="U730" s="55" t="n"/>
      <c r="V730" s="55" t="n"/>
      <c r="W730" s="55" t="n"/>
      <c r="X730" s="55" t="n"/>
      <c r="Y730" s="55" t="n"/>
      <c r="Z730" s="55" t="n"/>
      <c r="AA730" s="55" t="n"/>
      <c r="AB730" s="55" t="n"/>
      <c r="AC730" s="55" t="n"/>
      <c r="AD730" s="55" t="n"/>
      <c r="AE730" s="55" t="n"/>
      <c r="AF730" s="55" t="n"/>
      <c r="AG730" s="55" t="n"/>
      <c r="AH730" s="55" t="n"/>
      <c r="AI730" s="55" t="n"/>
      <c r="AJ730" s="55" t="n"/>
      <c r="AK730" s="55" t="n"/>
      <c r="AL730" s="55" t="n"/>
      <c r="AM730" s="55" t="n"/>
      <c r="AN730" s="55" t="n"/>
      <c r="AO730" s="55" t="n"/>
      <c r="AP730" s="55" t="n"/>
      <c r="AQ730" s="55" t="n"/>
      <c r="AR730" s="55" t="n"/>
      <c r="AS730" s="55" t="n"/>
      <c r="AT730" s="55" t="n"/>
      <c r="AU730" s="55" t="n"/>
      <c r="AV730" s="55" t="n"/>
      <c r="AW730" s="55" t="n"/>
      <c r="AX730" s="55" t="n"/>
      <c r="AY730" s="55" t="n"/>
      <c r="AZ730" s="55" t="n"/>
      <c r="BA730" s="55" t="n"/>
      <c r="BB730" s="55" t="n"/>
      <c r="BC730" s="55" t="n"/>
    </row>
    <row r="731">
      <c r="A731" s="55" t="n"/>
      <c r="B731" s="483" t="n"/>
      <c r="C731" s="55" t="n"/>
      <c r="D731" s="55" t="n"/>
      <c r="E731" s="55" t="n"/>
      <c r="F731" s="55" t="n"/>
      <c r="G731" s="69" t="n"/>
      <c r="H731" s="69" t="n"/>
      <c r="I731" s="55" t="n"/>
      <c r="J731" s="55" t="n"/>
      <c r="K731" s="55" t="n"/>
      <c r="L731" s="55">
        <f>J731-K731</f>
        <v/>
      </c>
      <c r="M731" s="55" t="n"/>
      <c r="N731" s="55">
        <f>P731+Q731+R731+S731</f>
        <v/>
      </c>
      <c r="O731" s="57">
        <f>Q731+V731+Y731+AB731+AE731+AH731+AK731+AN731+AQ731+AT731+AW731+AZ731+BC731</f>
        <v/>
      </c>
      <c r="P731" s="58" t="n"/>
      <c r="Q731" s="59">
        <f>L731-S731-R731-P731</f>
        <v/>
      </c>
      <c r="R731" s="60" t="n"/>
      <c r="S731" s="61" t="n"/>
      <c r="T731" s="55" t="n"/>
      <c r="U731" s="55" t="n"/>
      <c r="V731" s="55" t="n"/>
      <c r="W731" s="55" t="n"/>
      <c r="X731" s="55" t="n"/>
      <c r="Y731" s="55" t="n"/>
      <c r="Z731" s="55" t="n"/>
      <c r="AA731" s="55" t="n"/>
      <c r="AB731" s="55" t="n"/>
      <c r="AC731" s="55" t="n"/>
      <c r="AD731" s="55" t="n"/>
      <c r="AE731" s="55" t="n"/>
      <c r="AF731" s="55" t="n"/>
      <c r="AG731" s="55" t="n"/>
      <c r="AH731" s="55" t="n"/>
      <c r="AI731" s="55" t="n"/>
      <c r="AJ731" s="55" t="n"/>
      <c r="AK731" s="55" t="n"/>
      <c r="AL731" s="55" t="n"/>
      <c r="AM731" s="55" t="n"/>
      <c r="AN731" s="55" t="n"/>
      <c r="AO731" s="55" t="n"/>
      <c r="AP731" s="55" t="n"/>
      <c r="AQ731" s="55" t="n"/>
      <c r="AR731" s="55" t="n"/>
      <c r="AS731" s="55" t="n"/>
      <c r="AT731" s="55" t="n"/>
      <c r="AU731" s="55" t="n"/>
      <c r="AV731" s="55" t="n"/>
      <c r="AW731" s="55" t="n"/>
      <c r="AX731" s="55" t="n"/>
      <c r="AY731" s="55" t="n"/>
      <c r="AZ731" s="55" t="n"/>
      <c r="BA731" s="55" t="n"/>
      <c r="BB731" s="55" t="n"/>
      <c r="BC731" s="55" t="n"/>
    </row>
    <row r="732">
      <c r="A732" s="55" t="n"/>
      <c r="B732" s="483" t="n"/>
      <c r="C732" s="55" t="n"/>
      <c r="D732" s="55" t="n"/>
      <c r="E732" s="55" t="n"/>
      <c r="F732" s="55" t="n"/>
      <c r="G732" s="69" t="n"/>
      <c r="H732" s="69" t="n"/>
      <c r="I732" s="55" t="n"/>
      <c r="J732" s="55" t="n"/>
      <c r="K732" s="55" t="n"/>
      <c r="L732" s="55">
        <f>J732-K732</f>
        <v/>
      </c>
      <c r="M732" s="55" t="n"/>
      <c r="N732" s="55">
        <f>P732+Q732+R732+S732</f>
        <v/>
      </c>
      <c r="O732" s="57">
        <f>Q732+V732+Y732+AB732+AE732+AH732+AK732+AN732+AQ732+AT732+AW732+AZ732+BC732</f>
        <v/>
      </c>
      <c r="P732" s="58" t="n"/>
      <c r="Q732" s="59">
        <f>L732-S732-R732-P732</f>
        <v/>
      </c>
      <c r="R732" s="60" t="n"/>
      <c r="S732" s="61" t="n"/>
      <c r="T732" s="55" t="n"/>
      <c r="U732" s="55" t="n"/>
      <c r="V732" s="55" t="n"/>
      <c r="W732" s="55" t="n"/>
      <c r="X732" s="55" t="n"/>
      <c r="Y732" s="55" t="n"/>
      <c r="Z732" s="55" t="n"/>
      <c r="AA732" s="55" t="n"/>
      <c r="AB732" s="55" t="n"/>
      <c r="AC732" s="55" t="n"/>
      <c r="AD732" s="55" t="n"/>
      <c r="AE732" s="55" t="n"/>
      <c r="AF732" s="55" t="n"/>
      <c r="AG732" s="55" t="n"/>
      <c r="AH732" s="55" t="n"/>
      <c r="AI732" s="55" t="n"/>
      <c r="AJ732" s="55" t="n"/>
      <c r="AK732" s="55" t="n"/>
      <c r="AL732" s="55" t="n"/>
      <c r="AM732" s="55" t="n"/>
      <c r="AN732" s="55" t="n"/>
      <c r="AO732" s="55" t="n"/>
      <c r="AP732" s="55" t="n"/>
      <c r="AQ732" s="55" t="n"/>
      <c r="AR732" s="55" t="n"/>
      <c r="AS732" s="55" t="n"/>
      <c r="AT732" s="55" t="n"/>
      <c r="AU732" s="55" t="n"/>
      <c r="AV732" s="55" t="n"/>
      <c r="AW732" s="55" t="n"/>
      <c r="AX732" s="55" t="n"/>
      <c r="AY732" s="55" t="n"/>
      <c r="AZ732" s="55" t="n"/>
      <c r="BA732" s="55" t="n"/>
      <c r="BB732" s="55" t="n"/>
      <c r="BC732" s="55" t="n"/>
    </row>
    <row r="733">
      <c r="A733" s="55" t="n"/>
      <c r="B733" s="483" t="n"/>
      <c r="C733" s="55" t="n"/>
      <c r="D733" s="55" t="n"/>
      <c r="E733" s="55" t="n"/>
      <c r="F733" s="55" t="n"/>
      <c r="G733" s="69" t="n"/>
      <c r="H733" s="69" t="n"/>
      <c r="I733" s="55" t="n"/>
      <c r="J733" s="55" t="n"/>
      <c r="K733" s="55" t="n"/>
      <c r="L733" s="55">
        <f>J733-K733</f>
        <v/>
      </c>
      <c r="M733" s="55" t="n"/>
      <c r="N733" s="55">
        <f>P733+Q733+R733+S733</f>
        <v/>
      </c>
      <c r="O733" s="57">
        <f>Q733+V733+Y733+AB733+AE733+AH733+AK733+AN733+AQ733+AT733+AW733+AZ733+BC733</f>
        <v/>
      </c>
      <c r="P733" s="58" t="n"/>
      <c r="Q733" s="59">
        <f>L733-S733-R733-P733</f>
        <v/>
      </c>
      <c r="R733" s="60" t="n"/>
      <c r="S733" s="61" t="n"/>
      <c r="T733" s="55" t="n"/>
      <c r="U733" s="55" t="n"/>
      <c r="V733" s="55" t="n"/>
      <c r="W733" s="55" t="n"/>
      <c r="X733" s="55" t="n"/>
      <c r="Y733" s="55" t="n"/>
      <c r="Z733" s="55" t="n"/>
      <c r="AA733" s="55" t="n"/>
      <c r="AB733" s="55" t="n"/>
      <c r="AC733" s="55" t="n"/>
      <c r="AD733" s="55" t="n"/>
      <c r="AE733" s="55" t="n"/>
      <c r="AF733" s="55" t="n"/>
      <c r="AG733" s="55" t="n"/>
      <c r="AH733" s="55" t="n"/>
      <c r="AI733" s="55" t="n"/>
      <c r="AJ733" s="55" t="n"/>
      <c r="AK733" s="55" t="n"/>
      <c r="AL733" s="55" t="n"/>
      <c r="AM733" s="55" t="n"/>
      <c r="AN733" s="55" t="n"/>
      <c r="AO733" s="55" t="n"/>
      <c r="AP733" s="55" t="n"/>
      <c r="AQ733" s="55" t="n"/>
      <c r="AR733" s="55" t="n"/>
      <c r="AS733" s="55" t="n"/>
      <c r="AT733" s="55" t="n"/>
      <c r="AU733" s="55" t="n"/>
      <c r="AV733" s="55" t="n"/>
      <c r="AW733" s="55" t="n"/>
      <c r="AX733" s="55" t="n"/>
      <c r="AY733" s="55" t="n"/>
      <c r="AZ733" s="55" t="n"/>
      <c r="BA733" s="55" t="n"/>
      <c r="BB733" s="55" t="n"/>
      <c r="BC733" s="55" t="n"/>
    </row>
    <row r="734">
      <c r="A734" s="55" t="n"/>
      <c r="B734" s="483" t="n"/>
      <c r="C734" s="55" t="n"/>
      <c r="D734" s="55" t="n"/>
      <c r="E734" s="55" t="n"/>
      <c r="F734" s="55" t="n"/>
      <c r="G734" s="69" t="n"/>
      <c r="H734" s="69" t="n"/>
      <c r="I734" s="55" t="n"/>
      <c r="J734" s="55" t="n"/>
      <c r="K734" s="55" t="n"/>
      <c r="L734" s="55">
        <f>J734-K734</f>
        <v/>
      </c>
      <c r="M734" s="55" t="n"/>
      <c r="N734" s="55">
        <f>P734+Q734+R734+S734</f>
        <v/>
      </c>
      <c r="O734" s="57">
        <f>Q734+V734+Y734+AB734+AE734+AH734+AK734+AN734+AQ734+AT734+AW734+AZ734+BC734</f>
        <v/>
      </c>
      <c r="P734" s="58" t="n"/>
      <c r="Q734" s="59">
        <f>L734-S734-R734-P734</f>
        <v/>
      </c>
      <c r="R734" s="60" t="n"/>
      <c r="S734" s="61" t="n"/>
      <c r="T734" s="55" t="n"/>
      <c r="U734" s="55" t="n"/>
      <c r="V734" s="55" t="n"/>
      <c r="W734" s="55" t="n"/>
      <c r="X734" s="55" t="n"/>
      <c r="Y734" s="55" t="n"/>
      <c r="Z734" s="55" t="n"/>
      <c r="AA734" s="55" t="n"/>
      <c r="AB734" s="55" t="n"/>
      <c r="AC734" s="55" t="n"/>
      <c r="AD734" s="55" t="n"/>
      <c r="AE734" s="55" t="n"/>
      <c r="AF734" s="55" t="n"/>
      <c r="AG734" s="55" t="n"/>
      <c r="AH734" s="55" t="n"/>
      <c r="AI734" s="55" t="n"/>
      <c r="AJ734" s="55" t="n"/>
      <c r="AK734" s="55" t="n"/>
      <c r="AL734" s="55" t="n"/>
      <c r="AM734" s="55" t="n"/>
      <c r="AN734" s="55" t="n"/>
      <c r="AO734" s="55" t="n"/>
      <c r="AP734" s="55" t="n"/>
      <c r="AQ734" s="55" t="n"/>
      <c r="AR734" s="55" t="n"/>
      <c r="AS734" s="55" t="n"/>
      <c r="AT734" s="55" t="n"/>
      <c r="AU734" s="55" t="n"/>
      <c r="AV734" s="55" t="n"/>
      <c r="AW734" s="55" t="n"/>
      <c r="AX734" s="55" t="n"/>
      <c r="AY734" s="55" t="n"/>
      <c r="AZ734" s="55" t="n"/>
      <c r="BA734" s="55" t="n"/>
      <c r="BB734" s="55" t="n"/>
      <c r="BC734" s="55" t="n"/>
    </row>
    <row r="735">
      <c r="A735" s="55" t="n"/>
      <c r="B735" s="483" t="n"/>
      <c r="C735" s="55" t="n"/>
      <c r="D735" s="55" t="n"/>
      <c r="E735" s="55" t="n"/>
      <c r="F735" s="55" t="n"/>
      <c r="G735" s="69" t="n"/>
      <c r="H735" s="69" t="n"/>
      <c r="I735" s="55" t="n"/>
      <c r="J735" s="55" t="n"/>
      <c r="K735" s="55" t="n"/>
      <c r="L735" s="55">
        <f>J735-K735</f>
        <v/>
      </c>
      <c r="M735" s="55" t="n"/>
      <c r="N735" s="55">
        <f>P735+Q735+R735+S735</f>
        <v/>
      </c>
      <c r="O735" s="57">
        <f>Q735+V735+Y735+AB735+AE735+AH735+AK735+AN735+AQ735+AT735+AW735+AZ735+BC735</f>
        <v/>
      </c>
      <c r="P735" s="58" t="n"/>
      <c r="Q735" s="59">
        <f>L735-S735-R735-P735</f>
        <v/>
      </c>
      <c r="R735" s="60" t="n"/>
      <c r="S735" s="61" t="n"/>
      <c r="T735" s="55" t="n"/>
      <c r="U735" s="55" t="n"/>
      <c r="V735" s="55" t="n"/>
      <c r="W735" s="55" t="n"/>
      <c r="X735" s="55" t="n"/>
      <c r="Y735" s="55" t="n"/>
      <c r="Z735" s="55" t="n"/>
      <c r="AA735" s="55" t="n"/>
      <c r="AB735" s="55" t="n"/>
      <c r="AC735" s="55" t="n"/>
      <c r="AD735" s="55" t="n"/>
      <c r="AE735" s="55" t="n"/>
      <c r="AF735" s="55" t="n"/>
      <c r="AG735" s="55" t="n"/>
      <c r="AH735" s="55" t="n"/>
      <c r="AI735" s="55" t="n"/>
      <c r="AJ735" s="55" t="n"/>
      <c r="AK735" s="55" t="n"/>
      <c r="AL735" s="55" t="n"/>
      <c r="AM735" s="55" t="n"/>
      <c r="AN735" s="55" t="n"/>
      <c r="AO735" s="55" t="n"/>
      <c r="AP735" s="55" t="n"/>
      <c r="AQ735" s="55" t="n"/>
      <c r="AR735" s="55" t="n"/>
      <c r="AS735" s="55" t="n"/>
      <c r="AT735" s="55" t="n"/>
      <c r="AU735" s="55" t="n"/>
      <c r="AV735" s="55" t="n"/>
      <c r="AW735" s="55" t="n"/>
      <c r="AX735" s="55" t="n"/>
      <c r="AY735" s="55" t="n"/>
      <c r="AZ735" s="55" t="n"/>
      <c r="BA735" s="55" t="n"/>
      <c r="BB735" s="55" t="n"/>
      <c r="BC735" s="55" t="n"/>
    </row>
    <row r="736">
      <c r="A736" s="55" t="n"/>
      <c r="B736" s="483" t="n"/>
      <c r="C736" s="55" t="n"/>
      <c r="D736" s="55" t="n"/>
      <c r="E736" s="55" t="n"/>
      <c r="F736" s="55" t="n"/>
      <c r="G736" s="69" t="n"/>
      <c r="H736" s="69" t="n"/>
      <c r="I736" s="55" t="n"/>
      <c r="J736" s="55" t="n"/>
      <c r="K736" s="55" t="n"/>
      <c r="L736" s="55">
        <f>J736-K736</f>
        <v/>
      </c>
      <c r="M736" s="55" t="n"/>
      <c r="N736" s="55">
        <f>P736+Q736+R736+S736</f>
        <v/>
      </c>
      <c r="O736" s="57">
        <f>Q736+V736+Y736+AB736+AE736+AH736+AK736+AN736+AQ736+AT736+AW736+AZ736+BC736</f>
        <v/>
      </c>
      <c r="P736" s="58" t="n"/>
      <c r="Q736" s="59">
        <f>L736-S736-R736-P736</f>
        <v/>
      </c>
      <c r="R736" s="60" t="n"/>
      <c r="S736" s="61" t="n"/>
      <c r="T736" s="55" t="n"/>
      <c r="U736" s="55" t="n"/>
      <c r="V736" s="55" t="n"/>
      <c r="W736" s="55" t="n"/>
      <c r="X736" s="55" t="n"/>
      <c r="Y736" s="55" t="n"/>
      <c r="Z736" s="55" t="n"/>
      <c r="AA736" s="55" t="n"/>
      <c r="AB736" s="55" t="n"/>
      <c r="AC736" s="55" t="n"/>
      <c r="AD736" s="55" t="n"/>
      <c r="AE736" s="55" t="n"/>
      <c r="AF736" s="55" t="n"/>
      <c r="AG736" s="55" t="n"/>
      <c r="AH736" s="55" t="n"/>
      <c r="AI736" s="55" t="n"/>
      <c r="AJ736" s="55" t="n"/>
      <c r="AK736" s="55" t="n"/>
      <c r="AL736" s="55" t="n"/>
      <c r="AM736" s="55" t="n"/>
      <c r="AN736" s="55" t="n"/>
      <c r="AO736" s="55" t="n"/>
      <c r="AP736" s="55" t="n"/>
      <c r="AQ736" s="55" t="n"/>
      <c r="AR736" s="55" t="n"/>
      <c r="AS736" s="55" t="n"/>
      <c r="AT736" s="55" t="n"/>
      <c r="AU736" s="55" t="n"/>
      <c r="AV736" s="55" t="n"/>
      <c r="AW736" s="55" t="n"/>
      <c r="AX736" s="55" t="n"/>
      <c r="AY736" s="55" t="n"/>
      <c r="AZ736" s="55" t="n"/>
      <c r="BA736" s="55" t="n"/>
      <c r="BB736" s="55" t="n"/>
      <c r="BC736" s="55" t="n"/>
    </row>
    <row r="737">
      <c r="A737" s="55" t="n"/>
      <c r="B737" s="483" t="n"/>
      <c r="C737" s="55" t="n"/>
      <c r="D737" s="55" t="n"/>
      <c r="E737" s="55" t="n"/>
      <c r="F737" s="55" t="n"/>
      <c r="G737" s="69" t="n"/>
      <c r="H737" s="69" t="n"/>
      <c r="I737" s="55" t="n"/>
      <c r="J737" s="55" t="n"/>
      <c r="K737" s="55" t="n"/>
      <c r="L737" s="55">
        <f>J737-K737</f>
        <v/>
      </c>
      <c r="M737" s="55" t="n"/>
      <c r="N737" s="55">
        <f>P737+Q737+R737+S737</f>
        <v/>
      </c>
      <c r="O737" s="57">
        <f>Q737+V737+Y737+AB737+AE737+AH737+AK737+AN737+AQ737+AT737+AW737+AZ737+BC737</f>
        <v/>
      </c>
      <c r="P737" s="58" t="n"/>
      <c r="Q737" s="59">
        <f>L737-S737-R737-P737</f>
        <v/>
      </c>
      <c r="R737" s="60" t="n"/>
      <c r="S737" s="61" t="n"/>
      <c r="T737" s="55" t="n"/>
      <c r="U737" s="55" t="n"/>
      <c r="V737" s="55" t="n"/>
      <c r="W737" s="55" t="n"/>
      <c r="X737" s="55" t="n"/>
      <c r="Y737" s="55" t="n"/>
      <c r="Z737" s="55" t="n"/>
      <c r="AA737" s="55" t="n"/>
      <c r="AB737" s="55" t="n"/>
      <c r="AC737" s="55" t="n"/>
      <c r="AD737" s="55" t="n"/>
      <c r="AE737" s="55" t="n"/>
      <c r="AF737" s="55" t="n"/>
      <c r="AG737" s="55" t="n"/>
      <c r="AH737" s="55" t="n"/>
      <c r="AI737" s="55" t="n"/>
      <c r="AJ737" s="55" t="n"/>
      <c r="AK737" s="55" t="n"/>
      <c r="AL737" s="55" t="n"/>
      <c r="AM737" s="55" t="n"/>
      <c r="AN737" s="55" t="n"/>
      <c r="AO737" s="55" t="n"/>
      <c r="AP737" s="55" t="n"/>
      <c r="AQ737" s="55" t="n"/>
      <c r="AR737" s="55" t="n"/>
      <c r="AS737" s="55" t="n"/>
      <c r="AT737" s="55" t="n"/>
      <c r="AU737" s="55" t="n"/>
      <c r="AV737" s="55" t="n"/>
      <c r="AW737" s="55" t="n"/>
      <c r="AX737" s="55" t="n"/>
      <c r="AY737" s="55" t="n"/>
      <c r="AZ737" s="55" t="n"/>
      <c r="BA737" s="55" t="n"/>
      <c r="BB737" s="55" t="n"/>
      <c r="BC737" s="55" t="n"/>
    </row>
    <row r="738">
      <c r="A738" s="55" t="n"/>
      <c r="B738" s="483" t="n"/>
      <c r="C738" s="55" t="n"/>
      <c r="D738" s="55" t="n"/>
      <c r="E738" s="55" t="n"/>
      <c r="F738" s="55" t="n"/>
      <c r="G738" s="69" t="n"/>
      <c r="H738" s="69" t="n"/>
      <c r="I738" s="55" t="n"/>
      <c r="J738" s="55" t="n"/>
      <c r="K738" s="55" t="n"/>
      <c r="L738" s="55">
        <f>J738-K738</f>
        <v/>
      </c>
      <c r="M738" s="55" t="n"/>
      <c r="N738" s="55">
        <f>P738+Q738+R738+S738</f>
        <v/>
      </c>
      <c r="O738" s="57">
        <f>Q738+V738+Y738+AB738+AE738+AH738+AK738+AN738+AQ738+AT738+AW738+AZ738+BC738</f>
        <v/>
      </c>
      <c r="P738" s="58" t="n"/>
      <c r="Q738" s="59">
        <f>L738-S738-R738-P738</f>
        <v/>
      </c>
      <c r="R738" s="60" t="n"/>
      <c r="S738" s="61" t="n"/>
      <c r="T738" s="55" t="n"/>
      <c r="U738" s="55" t="n"/>
      <c r="V738" s="55" t="n"/>
      <c r="W738" s="55" t="n"/>
      <c r="X738" s="55" t="n"/>
      <c r="Y738" s="55" t="n"/>
      <c r="Z738" s="55" t="n"/>
      <c r="AA738" s="55" t="n"/>
      <c r="AB738" s="55" t="n"/>
      <c r="AC738" s="55" t="n"/>
      <c r="AD738" s="55" t="n"/>
      <c r="AE738" s="55" t="n"/>
      <c r="AF738" s="55" t="n"/>
      <c r="AG738" s="55" t="n"/>
      <c r="AH738" s="55" t="n"/>
      <c r="AI738" s="55" t="n"/>
      <c r="AJ738" s="55" t="n"/>
      <c r="AK738" s="55" t="n"/>
      <c r="AL738" s="55" t="n"/>
      <c r="AM738" s="55" t="n"/>
      <c r="AN738" s="55" t="n"/>
      <c r="AO738" s="55" t="n"/>
      <c r="AP738" s="55" t="n"/>
      <c r="AQ738" s="55" t="n"/>
      <c r="AR738" s="55" t="n"/>
      <c r="AS738" s="55" t="n"/>
      <c r="AT738" s="55" t="n"/>
      <c r="AU738" s="55" t="n"/>
      <c r="AV738" s="55" t="n"/>
      <c r="AW738" s="55" t="n"/>
      <c r="AX738" s="55" t="n"/>
      <c r="AY738" s="55" t="n"/>
      <c r="AZ738" s="55" t="n"/>
      <c r="BA738" s="55" t="n"/>
      <c r="BB738" s="55" t="n"/>
      <c r="BC738" s="55" t="n"/>
    </row>
    <row r="739">
      <c r="A739" s="55" t="n"/>
      <c r="B739" s="483" t="n"/>
      <c r="C739" s="55" t="n"/>
      <c r="D739" s="55" t="n"/>
      <c r="E739" s="55" t="n"/>
      <c r="F739" s="55" t="n"/>
      <c r="G739" s="69" t="n"/>
      <c r="H739" s="69" t="n"/>
      <c r="I739" s="55" t="n"/>
      <c r="J739" s="55" t="n"/>
      <c r="K739" s="55" t="n"/>
      <c r="L739" s="55">
        <f>J739-K739</f>
        <v/>
      </c>
      <c r="M739" s="55" t="n"/>
      <c r="N739" s="55">
        <f>P739+Q739+R739+S739</f>
        <v/>
      </c>
      <c r="O739" s="57">
        <f>Q739+V739+Y739+AB739+AE739+AH739+AK739+AN739+AQ739+AT739+AW739+AZ739+BC739</f>
        <v/>
      </c>
      <c r="P739" s="58" t="n"/>
      <c r="Q739" s="59">
        <f>L739-S739-R739-P739</f>
        <v/>
      </c>
      <c r="R739" s="60" t="n"/>
      <c r="S739" s="61" t="n"/>
      <c r="T739" s="55" t="n"/>
      <c r="U739" s="55" t="n"/>
      <c r="V739" s="55" t="n"/>
      <c r="W739" s="55" t="n"/>
      <c r="X739" s="55" t="n"/>
      <c r="Y739" s="55" t="n"/>
      <c r="Z739" s="55" t="n"/>
      <c r="AA739" s="55" t="n"/>
      <c r="AB739" s="55" t="n"/>
      <c r="AC739" s="55" t="n"/>
      <c r="AD739" s="55" t="n"/>
      <c r="AE739" s="55" t="n"/>
      <c r="AF739" s="55" t="n"/>
      <c r="AG739" s="55" t="n"/>
      <c r="AH739" s="55" t="n"/>
      <c r="AI739" s="55" t="n"/>
      <c r="AJ739" s="55" t="n"/>
      <c r="AK739" s="55" t="n"/>
      <c r="AL739" s="55" t="n"/>
      <c r="AM739" s="55" t="n"/>
      <c r="AN739" s="55" t="n"/>
      <c r="AO739" s="55" t="n"/>
      <c r="AP739" s="55" t="n"/>
      <c r="AQ739" s="55" t="n"/>
      <c r="AR739" s="55" t="n"/>
      <c r="AS739" s="55" t="n"/>
      <c r="AT739" s="55" t="n"/>
      <c r="AU739" s="55" t="n"/>
      <c r="AV739" s="55" t="n"/>
      <c r="AW739" s="55" t="n"/>
      <c r="AX739" s="55" t="n"/>
      <c r="AY739" s="55" t="n"/>
      <c r="AZ739" s="55" t="n"/>
      <c r="BA739" s="55" t="n"/>
      <c r="BB739" s="55" t="n"/>
      <c r="BC739" s="55" t="n"/>
    </row>
    <row r="740">
      <c r="A740" s="55" t="n"/>
      <c r="B740" s="483" t="n"/>
      <c r="C740" s="55" t="n"/>
      <c r="D740" s="55" t="n"/>
      <c r="E740" s="55" t="n"/>
      <c r="F740" s="55" t="n"/>
      <c r="G740" s="69" t="n"/>
      <c r="H740" s="69" t="n"/>
      <c r="I740" s="55" t="n"/>
      <c r="J740" s="55" t="n"/>
      <c r="K740" s="55" t="n"/>
      <c r="L740" s="55">
        <f>J740-K740</f>
        <v/>
      </c>
      <c r="M740" s="55" t="n"/>
      <c r="N740" s="55">
        <f>P740+Q740+R740+S740</f>
        <v/>
      </c>
      <c r="O740" s="57">
        <f>Q740+V740+Y740+AB740+AE740+AH740+AK740+AN740+AQ740+AT740+AW740+AZ740+BC740</f>
        <v/>
      </c>
      <c r="P740" s="58" t="n"/>
      <c r="Q740" s="59">
        <f>L740-S740-R740-P740</f>
        <v/>
      </c>
      <c r="R740" s="60" t="n"/>
      <c r="S740" s="61" t="n"/>
      <c r="T740" s="55" t="n"/>
      <c r="U740" s="55" t="n"/>
      <c r="V740" s="55" t="n"/>
      <c r="W740" s="55" t="n"/>
      <c r="X740" s="55" t="n"/>
      <c r="Y740" s="55" t="n"/>
      <c r="Z740" s="55" t="n"/>
      <c r="AA740" s="55" t="n"/>
      <c r="AB740" s="55" t="n"/>
      <c r="AC740" s="55" t="n"/>
      <c r="AD740" s="55" t="n"/>
      <c r="AE740" s="55" t="n"/>
      <c r="AF740" s="55" t="n"/>
      <c r="AG740" s="55" t="n"/>
      <c r="AH740" s="55" t="n"/>
      <c r="AI740" s="55" t="n"/>
      <c r="AJ740" s="55" t="n"/>
      <c r="AK740" s="55" t="n"/>
      <c r="AL740" s="55" t="n"/>
      <c r="AM740" s="55" t="n"/>
      <c r="AN740" s="55" t="n"/>
      <c r="AO740" s="55" t="n"/>
      <c r="AP740" s="55" t="n"/>
      <c r="AQ740" s="55" t="n"/>
      <c r="AR740" s="55" t="n"/>
      <c r="AS740" s="55" t="n"/>
      <c r="AT740" s="55" t="n"/>
      <c r="AU740" s="55" t="n"/>
      <c r="AV740" s="55" t="n"/>
      <c r="AW740" s="55" t="n"/>
      <c r="AX740" s="55" t="n"/>
      <c r="AY740" s="55" t="n"/>
      <c r="AZ740" s="55" t="n"/>
      <c r="BA740" s="55" t="n"/>
      <c r="BB740" s="55" t="n"/>
      <c r="BC740" s="55" t="n"/>
    </row>
    <row r="741">
      <c r="A741" s="55" t="n"/>
      <c r="B741" s="483" t="n"/>
      <c r="C741" s="55" t="n"/>
      <c r="D741" s="55" t="n"/>
      <c r="E741" s="55" t="n"/>
      <c r="F741" s="55" t="n"/>
      <c r="G741" s="69" t="n"/>
      <c r="H741" s="69" t="n"/>
      <c r="I741" s="55" t="n"/>
      <c r="J741" s="55" t="n"/>
      <c r="K741" s="55" t="n"/>
      <c r="L741" s="55">
        <f>J741-K741</f>
        <v/>
      </c>
      <c r="M741" s="55" t="n"/>
      <c r="N741" s="55">
        <f>P741+Q741+R741+S741</f>
        <v/>
      </c>
      <c r="O741" s="57">
        <f>Q741+V741+Y741+AB741+AE741+AH741+AK741+AN741+AQ741+AT741+AW741+AZ741+BC741</f>
        <v/>
      </c>
      <c r="P741" s="58" t="n"/>
      <c r="Q741" s="59">
        <f>L741-S741-R741-P741</f>
        <v/>
      </c>
      <c r="R741" s="60" t="n"/>
      <c r="S741" s="61" t="n"/>
      <c r="T741" s="55" t="n"/>
      <c r="U741" s="55" t="n"/>
      <c r="V741" s="55" t="n"/>
      <c r="W741" s="55" t="n"/>
      <c r="X741" s="55" t="n"/>
      <c r="Y741" s="55" t="n"/>
      <c r="Z741" s="55" t="n"/>
      <c r="AA741" s="55" t="n"/>
      <c r="AB741" s="55" t="n"/>
      <c r="AC741" s="55" t="n"/>
      <c r="AD741" s="55" t="n"/>
      <c r="AE741" s="55" t="n"/>
      <c r="AF741" s="55" t="n"/>
      <c r="AG741" s="55" t="n"/>
      <c r="AH741" s="55" t="n"/>
      <c r="AI741" s="55" t="n"/>
      <c r="AJ741" s="55" t="n"/>
      <c r="AK741" s="55" t="n"/>
      <c r="AL741" s="55" t="n"/>
      <c r="AM741" s="55" t="n"/>
      <c r="AN741" s="55" t="n"/>
      <c r="AO741" s="55" t="n"/>
      <c r="AP741" s="55" t="n"/>
      <c r="AQ741" s="55" t="n"/>
      <c r="AR741" s="55" t="n"/>
      <c r="AS741" s="55" t="n"/>
      <c r="AT741" s="55" t="n"/>
      <c r="AU741" s="55" t="n"/>
      <c r="AV741" s="55" t="n"/>
      <c r="AW741" s="55" t="n"/>
      <c r="AX741" s="55" t="n"/>
      <c r="AY741" s="55" t="n"/>
      <c r="AZ741" s="55" t="n"/>
      <c r="BA741" s="55" t="n"/>
      <c r="BB741" s="55" t="n"/>
      <c r="BC741" s="55" t="n"/>
    </row>
    <row r="742">
      <c r="A742" s="55" t="n"/>
      <c r="B742" s="483" t="n"/>
      <c r="C742" s="55" t="n"/>
      <c r="D742" s="55" t="n"/>
      <c r="E742" s="55" t="n"/>
      <c r="F742" s="55" t="n"/>
      <c r="G742" s="69" t="n"/>
      <c r="H742" s="69" t="n"/>
      <c r="I742" s="55" t="n"/>
      <c r="J742" s="55" t="n"/>
      <c r="K742" s="55" t="n"/>
      <c r="L742" s="55">
        <f>J742-K742</f>
        <v/>
      </c>
      <c r="M742" s="55" t="n"/>
      <c r="N742" s="55">
        <f>P742+Q742+R742+S742</f>
        <v/>
      </c>
      <c r="O742" s="57">
        <f>Q742+V742+Y742+AB742+AE742+AH742+AK742+AN742+AQ742+AT742+AW742+AZ742+BC742</f>
        <v/>
      </c>
      <c r="P742" s="58" t="n"/>
      <c r="Q742" s="59">
        <f>L742-S742-R742-P742</f>
        <v/>
      </c>
      <c r="R742" s="60" t="n"/>
      <c r="S742" s="61" t="n"/>
      <c r="T742" s="55" t="n"/>
      <c r="U742" s="55" t="n"/>
      <c r="V742" s="55" t="n"/>
      <c r="W742" s="55" t="n"/>
      <c r="X742" s="55" t="n"/>
      <c r="Y742" s="55" t="n"/>
      <c r="Z742" s="55" t="n"/>
      <c r="AA742" s="55" t="n"/>
      <c r="AB742" s="55" t="n"/>
      <c r="AC742" s="55" t="n"/>
      <c r="AD742" s="55" t="n"/>
      <c r="AE742" s="55" t="n"/>
      <c r="AF742" s="55" t="n"/>
      <c r="AG742" s="55" t="n"/>
      <c r="AH742" s="55" t="n"/>
      <c r="AI742" s="55" t="n"/>
      <c r="AJ742" s="55" t="n"/>
      <c r="AK742" s="55" t="n"/>
      <c r="AL742" s="55" t="n"/>
      <c r="AM742" s="55" t="n"/>
      <c r="AN742" s="55" t="n"/>
      <c r="AO742" s="55" t="n"/>
      <c r="AP742" s="55" t="n"/>
      <c r="AQ742" s="55" t="n"/>
      <c r="AR742" s="55" t="n"/>
      <c r="AS742" s="55" t="n"/>
      <c r="AT742" s="55" t="n"/>
      <c r="AU742" s="55" t="n"/>
      <c r="AV742" s="55" t="n"/>
      <c r="AW742" s="55" t="n"/>
      <c r="AX742" s="55" t="n"/>
      <c r="AY742" s="55" t="n"/>
      <c r="AZ742" s="55" t="n"/>
      <c r="BA742" s="55" t="n"/>
      <c r="BB742" s="55" t="n"/>
      <c r="BC742" s="55" t="n"/>
    </row>
    <row r="743">
      <c r="A743" s="55" t="n"/>
      <c r="B743" s="483" t="n"/>
      <c r="C743" s="55" t="n"/>
      <c r="D743" s="55" t="n"/>
      <c r="E743" s="55" t="n"/>
      <c r="F743" s="55" t="n"/>
      <c r="G743" s="69" t="n"/>
      <c r="H743" s="69" t="n"/>
      <c r="I743" s="55" t="n"/>
      <c r="J743" s="55" t="n"/>
      <c r="K743" s="55" t="n"/>
      <c r="L743" s="55">
        <f>J743-K743</f>
        <v/>
      </c>
      <c r="M743" s="55" t="n"/>
      <c r="N743" s="55">
        <f>P743+Q743+R743+S743</f>
        <v/>
      </c>
      <c r="O743" s="57">
        <f>Q743+V743+Y743+AB743+AE743+AH743+AK743+AN743+AQ743+AT743+AW743+AZ743+BC743</f>
        <v/>
      </c>
      <c r="P743" s="58" t="n"/>
      <c r="Q743" s="59">
        <f>L743-S743-R743-P743</f>
        <v/>
      </c>
      <c r="R743" s="60" t="n"/>
      <c r="S743" s="61" t="n"/>
      <c r="T743" s="55" t="n"/>
      <c r="U743" s="55" t="n"/>
      <c r="V743" s="55" t="n"/>
      <c r="W743" s="55" t="n"/>
      <c r="X743" s="55" t="n"/>
      <c r="Y743" s="55" t="n"/>
      <c r="Z743" s="55" t="n"/>
      <c r="AA743" s="55" t="n"/>
      <c r="AB743" s="55" t="n"/>
      <c r="AC743" s="55" t="n"/>
      <c r="AD743" s="55" t="n"/>
      <c r="AE743" s="55" t="n"/>
      <c r="AF743" s="55" t="n"/>
      <c r="AG743" s="55" t="n"/>
      <c r="AH743" s="55" t="n"/>
      <c r="AI743" s="55" t="n"/>
      <c r="AJ743" s="55" t="n"/>
      <c r="AK743" s="55" t="n"/>
      <c r="AL743" s="55" t="n"/>
      <c r="AM743" s="55" t="n"/>
      <c r="AN743" s="55" t="n"/>
      <c r="AO743" s="55" t="n"/>
      <c r="AP743" s="55" t="n"/>
      <c r="AQ743" s="55" t="n"/>
      <c r="AR743" s="55" t="n"/>
      <c r="AS743" s="55" t="n"/>
      <c r="AT743" s="55" t="n"/>
      <c r="AU743" s="55" t="n"/>
      <c r="AV743" s="55" t="n"/>
      <c r="AW743" s="55" t="n"/>
      <c r="AX743" s="55" t="n"/>
      <c r="AY743" s="55" t="n"/>
      <c r="AZ743" s="55" t="n"/>
      <c r="BA743" s="55" t="n"/>
      <c r="BB743" s="55" t="n"/>
      <c r="BC743" s="55" t="n"/>
    </row>
    <row r="744">
      <c r="A744" s="55" t="n"/>
      <c r="B744" s="483" t="n"/>
      <c r="C744" s="55" t="n"/>
      <c r="D744" s="55" t="n"/>
      <c r="E744" s="55" t="n"/>
      <c r="F744" s="55" t="n"/>
      <c r="G744" s="69" t="n"/>
      <c r="H744" s="69" t="n"/>
      <c r="I744" s="55" t="n"/>
      <c r="J744" s="55" t="n"/>
      <c r="K744" s="55" t="n"/>
      <c r="L744" s="55">
        <f>J744-K744</f>
        <v/>
      </c>
      <c r="M744" s="55" t="n"/>
      <c r="N744" s="55">
        <f>P744+Q744+R744+S744</f>
        <v/>
      </c>
      <c r="O744" s="57">
        <f>Q744+V744+Y744+AB744+AE744+AH744+AK744+AN744+AQ744+AT744+AW744+AZ744+BC744</f>
        <v/>
      </c>
      <c r="P744" s="58" t="n"/>
      <c r="Q744" s="59">
        <f>L744-S744-R744-P744</f>
        <v/>
      </c>
      <c r="R744" s="60" t="n"/>
      <c r="S744" s="61" t="n"/>
      <c r="T744" s="55" t="n"/>
      <c r="U744" s="55" t="n"/>
      <c r="V744" s="55" t="n"/>
      <c r="W744" s="55" t="n"/>
      <c r="X744" s="55" t="n"/>
      <c r="Y744" s="55" t="n"/>
      <c r="Z744" s="55" t="n"/>
      <c r="AA744" s="55" t="n"/>
      <c r="AB744" s="55" t="n"/>
      <c r="AC744" s="55" t="n"/>
      <c r="AD744" s="55" t="n"/>
      <c r="AE744" s="55" t="n"/>
      <c r="AF744" s="55" t="n"/>
      <c r="AG744" s="55" t="n"/>
      <c r="AH744" s="55" t="n"/>
      <c r="AI744" s="55" t="n"/>
      <c r="AJ744" s="55" t="n"/>
      <c r="AK744" s="55" t="n"/>
      <c r="AL744" s="55" t="n"/>
      <c r="AM744" s="55" t="n"/>
      <c r="AN744" s="55" t="n"/>
      <c r="AO744" s="55" t="n"/>
      <c r="AP744" s="55" t="n"/>
      <c r="AQ744" s="55" t="n"/>
      <c r="AR744" s="55" t="n"/>
      <c r="AS744" s="55" t="n"/>
      <c r="AT744" s="55" t="n"/>
      <c r="AU744" s="55" t="n"/>
      <c r="AV744" s="55" t="n"/>
      <c r="AW744" s="55" t="n"/>
      <c r="AX744" s="55" t="n"/>
      <c r="AY744" s="55" t="n"/>
      <c r="AZ744" s="55" t="n"/>
      <c r="BA744" s="55" t="n"/>
      <c r="BB744" s="55" t="n"/>
      <c r="BC744" s="55" t="n"/>
    </row>
    <row r="745">
      <c r="A745" s="55" t="n"/>
      <c r="B745" s="483" t="n"/>
      <c r="C745" s="55" t="n"/>
      <c r="D745" s="55" t="n"/>
      <c r="E745" s="55" t="n"/>
      <c r="F745" s="55" t="n"/>
      <c r="G745" s="69" t="n"/>
      <c r="H745" s="69" t="n"/>
      <c r="I745" s="55" t="n"/>
      <c r="J745" s="55" t="n"/>
      <c r="K745" s="55" t="n"/>
      <c r="L745" s="55">
        <f>J745-K745</f>
        <v/>
      </c>
      <c r="M745" s="55" t="n"/>
      <c r="N745" s="55">
        <f>P745+Q745+R745+S745</f>
        <v/>
      </c>
      <c r="O745" s="57">
        <f>Q745+V745+Y745+AB745+AE745+AH745+AK745+AN745+AQ745+AT745+AW745+AZ745+BC745</f>
        <v/>
      </c>
      <c r="P745" s="58" t="n"/>
      <c r="Q745" s="59">
        <f>L745-S745-R745-P745</f>
        <v/>
      </c>
      <c r="R745" s="60" t="n"/>
      <c r="S745" s="61" t="n"/>
      <c r="T745" s="55" t="n"/>
      <c r="U745" s="55" t="n"/>
      <c r="V745" s="55" t="n"/>
      <c r="W745" s="55" t="n"/>
      <c r="X745" s="55" t="n"/>
      <c r="Y745" s="55" t="n"/>
      <c r="Z745" s="55" t="n"/>
      <c r="AA745" s="55" t="n"/>
      <c r="AB745" s="55" t="n"/>
      <c r="AC745" s="55" t="n"/>
      <c r="AD745" s="55" t="n"/>
      <c r="AE745" s="55" t="n"/>
      <c r="AF745" s="55" t="n"/>
      <c r="AG745" s="55" t="n"/>
      <c r="AH745" s="55" t="n"/>
      <c r="AI745" s="55" t="n"/>
      <c r="AJ745" s="55" t="n"/>
      <c r="AK745" s="55" t="n"/>
      <c r="AL745" s="55" t="n"/>
      <c r="AM745" s="55" t="n"/>
      <c r="AN745" s="55" t="n"/>
      <c r="AO745" s="55" t="n"/>
      <c r="AP745" s="55" t="n"/>
      <c r="AQ745" s="55" t="n"/>
      <c r="AR745" s="55" t="n"/>
      <c r="AS745" s="55" t="n"/>
      <c r="AT745" s="55" t="n"/>
      <c r="AU745" s="55" t="n"/>
      <c r="AV745" s="55" t="n"/>
      <c r="AW745" s="55" t="n"/>
      <c r="AX745" s="55" t="n"/>
      <c r="AY745" s="55" t="n"/>
      <c r="AZ745" s="55" t="n"/>
      <c r="BA745" s="55" t="n"/>
      <c r="BB745" s="55" t="n"/>
      <c r="BC745" s="55" t="n"/>
    </row>
    <row r="746">
      <c r="A746" s="55" t="n"/>
      <c r="B746" s="483" t="n"/>
      <c r="C746" s="55" t="n"/>
      <c r="D746" s="55" t="n"/>
      <c r="E746" s="55" t="n"/>
      <c r="F746" s="55" t="n"/>
      <c r="G746" s="69" t="n"/>
      <c r="H746" s="69" t="n"/>
      <c r="I746" s="55" t="n"/>
      <c r="J746" s="55" t="n"/>
      <c r="K746" s="55" t="n"/>
      <c r="L746" s="55">
        <f>J746-K746</f>
        <v/>
      </c>
      <c r="M746" s="55" t="n"/>
      <c r="N746" s="55">
        <f>P746+Q746+R746+S746</f>
        <v/>
      </c>
      <c r="O746" s="57">
        <f>Q746+V746+Y746+AB746+AE746+AH746+AK746+AN746+AQ746+AT746+AW746+AZ746+BC746</f>
        <v/>
      </c>
      <c r="P746" s="58" t="n"/>
      <c r="Q746" s="59">
        <f>L746-S746-R746-P746</f>
        <v/>
      </c>
      <c r="R746" s="60" t="n"/>
      <c r="S746" s="61" t="n"/>
      <c r="T746" s="55" t="n"/>
      <c r="U746" s="55" t="n"/>
      <c r="V746" s="55" t="n"/>
      <c r="W746" s="55" t="n"/>
      <c r="X746" s="55" t="n"/>
      <c r="Y746" s="55" t="n"/>
      <c r="Z746" s="55" t="n"/>
      <c r="AA746" s="55" t="n"/>
      <c r="AB746" s="55" t="n"/>
      <c r="AC746" s="55" t="n"/>
      <c r="AD746" s="55" t="n"/>
      <c r="AE746" s="55" t="n"/>
      <c r="AF746" s="55" t="n"/>
      <c r="AG746" s="55" t="n"/>
      <c r="AH746" s="55" t="n"/>
      <c r="AI746" s="55" t="n"/>
      <c r="AJ746" s="55" t="n"/>
      <c r="AK746" s="55" t="n"/>
      <c r="AL746" s="55" t="n"/>
      <c r="AM746" s="55" t="n"/>
      <c r="AN746" s="55" t="n"/>
      <c r="AO746" s="55" t="n"/>
      <c r="AP746" s="55" t="n"/>
      <c r="AQ746" s="55" t="n"/>
      <c r="AR746" s="55" t="n"/>
      <c r="AS746" s="55" t="n"/>
      <c r="AT746" s="55" t="n"/>
      <c r="AU746" s="55" t="n"/>
      <c r="AV746" s="55" t="n"/>
      <c r="AW746" s="55" t="n"/>
      <c r="AX746" s="55" t="n"/>
      <c r="AY746" s="55" t="n"/>
      <c r="AZ746" s="55" t="n"/>
      <c r="BA746" s="55" t="n"/>
      <c r="BB746" s="55" t="n"/>
      <c r="BC746" s="55" t="n"/>
    </row>
    <row r="747">
      <c r="A747" s="55" t="n"/>
      <c r="B747" s="483" t="n"/>
      <c r="C747" s="55" t="n"/>
      <c r="D747" s="55" t="n"/>
      <c r="E747" s="55" t="n"/>
      <c r="F747" s="55" t="n"/>
      <c r="G747" s="69" t="n"/>
      <c r="H747" s="69" t="n"/>
      <c r="I747" s="55" t="n"/>
      <c r="J747" s="55" t="n"/>
      <c r="K747" s="55" t="n"/>
      <c r="L747" s="55">
        <f>J747-K747</f>
        <v/>
      </c>
      <c r="M747" s="55" t="n"/>
      <c r="N747" s="55">
        <f>P747+Q747+R747+S747</f>
        <v/>
      </c>
      <c r="O747" s="57">
        <f>Q747+V747+Y747+AB747+AE747+AH747+AK747+AN747+AQ747+AT747+AW747+AZ747+BC747</f>
        <v/>
      </c>
      <c r="P747" s="58" t="n"/>
      <c r="Q747" s="59">
        <f>L747-S747-R747-P747</f>
        <v/>
      </c>
      <c r="R747" s="60" t="n"/>
      <c r="S747" s="61" t="n"/>
      <c r="T747" s="55" t="n"/>
      <c r="U747" s="55" t="n"/>
      <c r="V747" s="55" t="n"/>
      <c r="W747" s="55" t="n"/>
      <c r="X747" s="55" t="n"/>
      <c r="Y747" s="55" t="n"/>
      <c r="Z747" s="55" t="n"/>
      <c r="AA747" s="55" t="n"/>
      <c r="AB747" s="55" t="n"/>
      <c r="AC747" s="55" t="n"/>
      <c r="AD747" s="55" t="n"/>
      <c r="AE747" s="55" t="n"/>
      <c r="AF747" s="55" t="n"/>
      <c r="AG747" s="55" t="n"/>
      <c r="AH747" s="55" t="n"/>
      <c r="AI747" s="55" t="n"/>
      <c r="AJ747" s="55" t="n"/>
      <c r="AK747" s="55" t="n"/>
      <c r="AL747" s="55" t="n"/>
      <c r="AM747" s="55" t="n"/>
      <c r="AN747" s="55" t="n"/>
      <c r="AO747" s="55" t="n"/>
      <c r="AP747" s="55" t="n"/>
      <c r="AQ747" s="55" t="n"/>
      <c r="AR747" s="55" t="n"/>
      <c r="AS747" s="55" t="n"/>
      <c r="AT747" s="55" t="n"/>
      <c r="AU747" s="55" t="n"/>
      <c r="AV747" s="55" t="n"/>
      <c r="AW747" s="55" t="n"/>
      <c r="AX747" s="55" t="n"/>
      <c r="AY747" s="55" t="n"/>
      <c r="AZ747" s="55" t="n"/>
      <c r="BA747" s="55" t="n"/>
      <c r="BB747" s="55" t="n"/>
      <c r="BC747" s="55" t="n"/>
    </row>
    <row r="748">
      <c r="A748" s="55" t="n"/>
      <c r="B748" s="483" t="n"/>
      <c r="C748" s="55" t="n"/>
      <c r="D748" s="55" t="n"/>
      <c r="E748" s="55" t="n"/>
      <c r="F748" s="55" t="n"/>
      <c r="G748" s="69" t="n"/>
      <c r="H748" s="69" t="n"/>
      <c r="I748" s="55" t="n"/>
      <c r="J748" s="55" t="n"/>
      <c r="K748" s="55" t="n"/>
      <c r="L748" s="55">
        <f>J748-K748</f>
        <v/>
      </c>
      <c r="M748" s="55" t="n"/>
      <c r="N748" s="55">
        <f>P748+Q748+R748+S748</f>
        <v/>
      </c>
      <c r="O748" s="57">
        <f>Q748+V748+Y748+AB748+AE748+AH748+AK748+AN748+AQ748+AT748+AW748+AZ748+BC748</f>
        <v/>
      </c>
      <c r="P748" s="58" t="n"/>
      <c r="Q748" s="59">
        <f>L748-S748-R748-P748</f>
        <v/>
      </c>
      <c r="R748" s="60" t="n"/>
      <c r="S748" s="61" t="n"/>
      <c r="T748" s="55" t="n"/>
      <c r="U748" s="55" t="n"/>
      <c r="V748" s="55" t="n"/>
      <c r="W748" s="55" t="n"/>
      <c r="X748" s="55" t="n"/>
      <c r="Y748" s="55" t="n"/>
      <c r="Z748" s="55" t="n"/>
      <c r="AA748" s="55" t="n"/>
      <c r="AB748" s="55" t="n"/>
      <c r="AC748" s="55" t="n"/>
      <c r="AD748" s="55" t="n"/>
      <c r="AE748" s="55" t="n"/>
      <c r="AF748" s="55" t="n"/>
      <c r="AG748" s="55" t="n"/>
      <c r="AH748" s="55" t="n"/>
      <c r="AI748" s="55" t="n"/>
      <c r="AJ748" s="55" t="n"/>
      <c r="AK748" s="55" t="n"/>
      <c r="AL748" s="55" t="n"/>
      <c r="AM748" s="55" t="n"/>
      <c r="AN748" s="55" t="n"/>
      <c r="AO748" s="55" t="n"/>
      <c r="AP748" s="55" t="n"/>
      <c r="AQ748" s="55" t="n"/>
      <c r="AR748" s="55" t="n"/>
      <c r="AS748" s="55" t="n"/>
      <c r="AT748" s="55" t="n"/>
      <c r="AU748" s="55" t="n"/>
      <c r="AV748" s="55" t="n"/>
      <c r="AW748" s="55" t="n"/>
      <c r="AX748" s="55" t="n"/>
      <c r="AY748" s="55" t="n"/>
      <c r="AZ748" s="55" t="n"/>
      <c r="BA748" s="55" t="n"/>
      <c r="BB748" s="55" t="n"/>
      <c r="BC748" s="55" t="n"/>
    </row>
    <row r="749">
      <c r="A749" s="55" t="n"/>
      <c r="B749" s="483" t="n"/>
      <c r="C749" s="55" t="n"/>
      <c r="D749" s="55" t="n"/>
      <c r="E749" s="55" t="n"/>
      <c r="F749" s="55" t="n"/>
      <c r="G749" s="69" t="n"/>
      <c r="H749" s="69" t="n"/>
      <c r="I749" s="55" t="n"/>
      <c r="J749" s="55" t="n"/>
      <c r="K749" s="55" t="n"/>
      <c r="L749" s="55">
        <f>J749-K749</f>
        <v/>
      </c>
      <c r="M749" s="55" t="n"/>
      <c r="N749" s="55">
        <f>P749+Q749+R749+S749</f>
        <v/>
      </c>
      <c r="O749" s="57">
        <f>Q749+V749+Y749+AB749+AE749+AH749+AK749+AN749+AQ749+AT749+AW749+AZ749+BC749</f>
        <v/>
      </c>
      <c r="P749" s="58" t="n"/>
      <c r="Q749" s="59">
        <f>L749-S749-R749-P749</f>
        <v/>
      </c>
      <c r="R749" s="60" t="n"/>
      <c r="S749" s="61" t="n"/>
      <c r="T749" s="55" t="n"/>
      <c r="U749" s="55" t="n"/>
      <c r="V749" s="55" t="n"/>
      <c r="W749" s="55" t="n"/>
      <c r="X749" s="55" t="n"/>
      <c r="Y749" s="55" t="n"/>
      <c r="Z749" s="55" t="n"/>
      <c r="AA749" s="55" t="n"/>
      <c r="AB749" s="55" t="n"/>
      <c r="AC749" s="55" t="n"/>
      <c r="AD749" s="55" t="n"/>
      <c r="AE749" s="55" t="n"/>
      <c r="AF749" s="55" t="n"/>
      <c r="AG749" s="55" t="n"/>
      <c r="AH749" s="55" t="n"/>
      <c r="AI749" s="55" t="n"/>
      <c r="AJ749" s="55" t="n"/>
      <c r="AK749" s="55" t="n"/>
      <c r="AL749" s="55" t="n"/>
      <c r="AM749" s="55" t="n"/>
      <c r="AN749" s="55" t="n"/>
      <c r="AO749" s="55" t="n"/>
      <c r="AP749" s="55" t="n"/>
      <c r="AQ749" s="55" t="n"/>
      <c r="AR749" s="55" t="n"/>
      <c r="AS749" s="55" t="n"/>
      <c r="AT749" s="55" t="n"/>
      <c r="AU749" s="55" t="n"/>
      <c r="AV749" s="55" t="n"/>
      <c r="AW749" s="55" t="n"/>
      <c r="AX749" s="55" t="n"/>
      <c r="AY749" s="55" t="n"/>
      <c r="AZ749" s="55" t="n"/>
      <c r="BA749" s="55" t="n"/>
      <c r="BB749" s="55" t="n"/>
      <c r="BC749" s="55" t="n"/>
    </row>
    <row r="750">
      <c r="A750" s="55" t="n"/>
      <c r="B750" s="483" t="n"/>
      <c r="C750" s="55" t="n"/>
      <c r="D750" s="55" t="n"/>
      <c r="E750" s="55" t="n"/>
      <c r="F750" s="55" t="n"/>
      <c r="G750" s="69" t="n"/>
      <c r="H750" s="69" t="n"/>
      <c r="I750" s="55" t="n"/>
      <c r="J750" s="55" t="n"/>
      <c r="K750" s="55" t="n"/>
      <c r="L750" s="55">
        <f>J750-K750</f>
        <v/>
      </c>
      <c r="M750" s="55" t="n"/>
      <c r="N750" s="55">
        <f>P750+Q750+R750+S750</f>
        <v/>
      </c>
      <c r="O750" s="57">
        <f>Q750+V750+Y750+AB750+AE750+AH750+AK750+AN750+AQ750+AT750+AW750+AZ750+BC750</f>
        <v/>
      </c>
      <c r="P750" s="58" t="n"/>
      <c r="Q750" s="59">
        <f>L750-S750-R750-P750</f>
        <v/>
      </c>
      <c r="R750" s="60" t="n"/>
      <c r="S750" s="61" t="n"/>
      <c r="T750" s="55" t="n"/>
      <c r="U750" s="55" t="n"/>
      <c r="V750" s="55" t="n"/>
      <c r="W750" s="55" t="n"/>
      <c r="X750" s="55" t="n"/>
      <c r="Y750" s="55" t="n"/>
      <c r="Z750" s="55" t="n"/>
      <c r="AA750" s="55" t="n"/>
      <c r="AB750" s="55" t="n"/>
      <c r="AC750" s="55" t="n"/>
      <c r="AD750" s="55" t="n"/>
      <c r="AE750" s="55" t="n"/>
      <c r="AF750" s="55" t="n"/>
      <c r="AG750" s="55" t="n"/>
      <c r="AH750" s="55" t="n"/>
      <c r="AI750" s="55" t="n"/>
      <c r="AJ750" s="55" t="n"/>
      <c r="AK750" s="55" t="n"/>
      <c r="AL750" s="55" t="n"/>
      <c r="AM750" s="55" t="n"/>
      <c r="AN750" s="55" t="n"/>
      <c r="AO750" s="55" t="n"/>
      <c r="AP750" s="55" t="n"/>
      <c r="AQ750" s="55" t="n"/>
      <c r="AR750" s="55" t="n"/>
      <c r="AS750" s="55" t="n"/>
      <c r="AT750" s="55" t="n"/>
      <c r="AU750" s="55" t="n"/>
      <c r="AV750" s="55" t="n"/>
      <c r="AW750" s="55" t="n"/>
      <c r="AX750" s="55" t="n"/>
      <c r="AY750" s="55" t="n"/>
      <c r="AZ750" s="55" t="n"/>
      <c r="BA750" s="55" t="n"/>
      <c r="BB750" s="55" t="n"/>
      <c r="BC750" s="55" t="n"/>
    </row>
    <row r="751">
      <c r="A751" s="55" t="n"/>
      <c r="B751" s="483" t="n"/>
      <c r="C751" s="55" t="n"/>
      <c r="D751" s="55" t="n"/>
      <c r="E751" s="55" t="n"/>
      <c r="F751" s="55" t="n"/>
      <c r="G751" s="69" t="n"/>
      <c r="H751" s="69" t="n"/>
      <c r="I751" s="55" t="n"/>
      <c r="J751" s="55" t="n"/>
      <c r="K751" s="55" t="n"/>
      <c r="L751" s="55">
        <f>J751-K751</f>
        <v/>
      </c>
      <c r="M751" s="55" t="n"/>
      <c r="N751" s="55">
        <f>P751+Q751+R751+S751</f>
        <v/>
      </c>
      <c r="O751" s="57">
        <f>Q751+V751+Y751+AB751+AE751+AH751+AK751+AN751+AQ751+AT751+AW751+AZ751+BC751</f>
        <v/>
      </c>
      <c r="P751" s="58" t="n"/>
      <c r="Q751" s="59">
        <f>L751-S751-R751-P751</f>
        <v/>
      </c>
      <c r="R751" s="60" t="n"/>
      <c r="S751" s="61" t="n"/>
      <c r="T751" s="55" t="n"/>
      <c r="U751" s="55" t="n"/>
      <c r="V751" s="55" t="n"/>
      <c r="W751" s="55" t="n"/>
      <c r="X751" s="55" t="n"/>
      <c r="Y751" s="55" t="n"/>
      <c r="Z751" s="55" t="n"/>
      <c r="AA751" s="55" t="n"/>
      <c r="AB751" s="55" t="n"/>
      <c r="AC751" s="55" t="n"/>
      <c r="AD751" s="55" t="n"/>
      <c r="AE751" s="55" t="n"/>
      <c r="AF751" s="55" t="n"/>
      <c r="AG751" s="55" t="n"/>
      <c r="AH751" s="55" t="n"/>
      <c r="AI751" s="55" t="n"/>
      <c r="AJ751" s="55" t="n"/>
      <c r="AK751" s="55" t="n"/>
      <c r="AL751" s="55" t="n"/>
      <c r="AM751" s="55" t="n"/>
      <c r="AN751" s="55" t="n"/>
      <c r="AO751" s="55" t="n"/>
      <c r="AP751" s="55" t="n"/>
      <c r="AQ751" s="55" t="n"/>
      <c r="AR751" s="55" t="n"/>
      <c r="AS751" s="55" t="n"/>
      <c r="AT751" s="55" t="n"/>
      <c r="AU751" s="55" t="n"/>
      <c r="AV751" s="55" t="n"/>
      <c r="AW751" s="55" t="n"/>
      <c r="AX751" s="55" t="n"/>
      <c r="AY751" s="55" t="n"/>
      <c r="AZ751" s="55" t="n"/>
      <c r="BA751" s="55" t="n"/>
      <c r="BB751" s="55" t="n"/>
      <c r="BC751" s="55" t="n"/>
    </row>
    <row r="752">
      <c r="A752" s="55" t="n"/>
      <c r="B752" s="483" t="n"/>
      <c r="C752" s="55" t="n"/>
      <c r="D752" s="55" t="n"/>
      <c r="E752" s="55" t="n"/>
      <c r="F752" s="55" t="n"/>
      <c r="G752" s="69" t="n"/>
      <c r="H752" s="69" t="n"/>
      <c r="I752" s="55" t="n"/>
      <c r="J752" s="55" t="n"/>
      <c r="K752" s="55" t="n"/>
      <c r="L752" s="55">
        <f>J752-K752</f>
        <v/>
      </c>
      <c r="M752" s="55" t="n"/>
      <c r="N752" s="55">
        <f>P752+Q752+R752+S752</f>
        <v/>
      </c>
      <c r="O752" s="57">
        <f>Q752+V752+Y752+AB752+AE752+AH752+AK752+AN752+AQ752+AT752+AW752+AZ752+BC752</f>
        <v/>
      </c>
      <c r="P752" s="58" t="n"/>
      <c r="Q752" s="59">
        <f>L752-S752-R752-P752</f>
        <v/>
      </c>
      <c r="R752" s="60" t="n"/>
      <c r="S752" s="61" t="n"/>
      <c r="T752" s="55" t="n"/>
      <c r="U752" s="55" t="n"/>
      <c r="V752" s="55" t="n"/>
      <c r="W752" s="55" t="n"/>
      <c r="X752" s="55" t="n"/>
      <c r="Y752" s="55" t="n"/>
      <c r="Z752" s="55" t="n"/>
      <c r="AA752" s="55" t="n"/>
      <c r="AB752" s="55" t="n"/>
      <c r="AC752" s="55" t="n"/>
      <c r="AD752" s="55" t="n"/>
      <c r="AE752" s="55" t="n"/>
      <c r="AF752" s="55" t="n"/>
      <c r="AG752" s="55" t="n"/>
      <c r="AH752" s="55" t="n"/>
      <c r="AI752" s="55" t="n"/>
      <c r="AJ752" s="55" t="n"/>
      <c r="AK752" s="55" t="n"/>
      <c r="AL752" s="55" t="n"/>
      <c r="AM752" s="55" t="n"/>
      <c r="AN752" s="55" t="n"/>
      <c r="AO752" s="55" t="n"/>
      <c r="AP752" s="55" t="n"/>
      <c r="AQ752" s="55" t="n"/>
      <c r="AR752" s="55" t="n"/>
      <c r="AS752" s="55" t="n"/>
      <c r="AT752" s="55" t="n"/>
      <c r="AU752" s="55" t="n"/>
      <c r="AV752" s="55" t="n"/>
      <c r="AW752" s="55" t="n"/>
      <c r="AX752" s="55" t="n"/>
      <c r="AY752" s="55" t="n"/>
      <c r="AZ752" s="55" t="n"/>
      <c r="BA752" s="55" t="n"/>
      <c r="BB752" s="55" t="n"/>
      <c r="BC752" s="55" t="n"/>
    </row>
    <row r="753">
      <c r="A753" s="55" t="n"/>
      <c r="B753" s="483" t="n"/>
      <c r="C753" s="55" t="n"/>
      <c r="D753" s="55" t="n"/>
      <c r="E753" s="55" t="n"/>
      <c r="F753" s="55" t="n"/>
      <c r="G753" s="69" t="n"/>
      <c r="H753" s="69" t="n"/>
      <c r="I753" s="55" t="n"/>
      <c r="J753" s="55" t="n"/>
      <c r="K753" s="55" t="n"/>
      <c r="L753" s="55">
        <f>J753-K753</f>
        <v/>
      </c>
      <c r="M753" s="55" t="n"/>
      <c r="N753" s="55">
        <f>P753+Q753+R753+S753</f>
        <v/>
      </c>
      <c r="O753" s="57">
        <f>Q753+V753+Y753+AB753+AE753+AH753+AK753+AN753+AQ753+AT753+AW753+AZ753+BC753</f>
        <v/>
      </c>
      <c r="P753" s="58" t="n"/>
      <c r="Q753" s="59">
        <f>L753-S753-R753-P753</f>
        <v/>
      </c>
      <c r="R753" s="60" t="n"/>
      <c r="S753" s="61" t="n"/>
      <c r="T753" s="55" t="n"/>
      <c r="U753" s="55" t="n"/>
      <c r="V753" s="55" t="n"/>
      <c r="W753" s="55" t="n"/>
      <c r="X753" s="55" t="n"/>
      <c r="Y753" s="55" t="n"/>
      <c r="Z753" s="55" t="n"/>
      <c r="AA753" s="55" t="n"/>
      <c r="AB753" s="55" t="n"/>
      <c r="AC753" s="55" t="n"/>
      <c r="AD753" s="55" t="n"/>
      <c r="AE753" s="55" t="n"/>
      <c r="AF753" s="55" t="n"/>
      <c r="AG753" s="55" t="n"/>
      <c r="AH753" s="55" t="n"/>
      <c r="AI753" s="55" t="n"/>
      <c r="AJ753" s="55" t="n"/>
      <c r="AK753" s="55" t="n"/>
      <c r="AL753" s="55" t="n"/>
      <c r="AM753" s="55" t="n"/>
      <c r="AN753" s="55" t="n"/>
      <c r="AO753" s="55" t="n"/>
      <c r="AP753" s="55" t="n"/>
      <c r="AQ753" s="55" t="n"/>
      <c r="AR753" s="55" t="n"/>
      <c r="AS753" s="55" t="n"/>
      <c r="AT753" s="55" t="n"/>
      <c r="AU753" s="55" t="n"/>
      <c r="AV753" s="55" t="n"/>
      <c r="AW753" s="55" t="n"/>
      <c r="AX753" s="55" t="n"/>
      <c r="AY753" s="55" t="n"/>
      <c r="AZ753" s="55" t="n"/>
      <c r="BA753" s="55" t="n"/>
      <c r="BB753" s="55" t="n"/>
      <c r="BC753" s="55" t="n"/>
    </row>
    <row r="754">
      <c r="A754" s="55" t="n"/>
      <c r="B754" s="483" t="n"/>
      <c r="C754" s="55" t="n"/>
      <c r="D754" s="55" t="n"/>
      <c r="E754" s="55" t="n"/>
      <c r="F754" s="55" t="n"/>
      <c r="G754" s="69" t="n"/>
      <c r="H754" s="69" t="n"/>
      <c r="I754" s="55" t="n"/>
      <c r="J754" s="55" t="n"/>
      <c r="K754" s="55" t="n"/>
      <c r="L754" s="55">
        <f>J754-K754</f>
        <v/>
      </c>
      <c r="M754" s="55" t="n"/>
      <c r="N754" s="55">
        <f>P754+Q754+R754+S754</f>
        <v/>
      </c>
      <c r="O754" s="57">
        <f>Q754+V754+Y754+AB754+AE754+AH754+AK754+AN754+AQ754+AT754+AW754+AZ754+BC754</f>
        <v/>
      </c>
      <c r="P754" s="58" t="n"/>
      <c r="Q754" s="59">
        <f>L754-S754-R754-P754</f>
        <v/>
      </c>
      <c r="R754" s="60" t="n"/>
      <c r="S754" s="61" t="n"/>
      <c r="T754" s="55" t="n"/>
      <c r="U754" s="55" t="n"/>
      <c r="V754" s="55" t="n"/>
      <c r="W754" s="55" t="n"/>
      <c r="X754" s="55" t="n"/>
      <c r="Y754" s="55" t="n"/>
      <c r="Z754" s="55" t="n"/>
      <c r="AA754" s="55" t="n"/>
      <c r="AB754" s="55" t="n"/>
      <c r="AC754" s="55" t="n"/>
      <c r="AD754" s="55" t="n"/>
      <c r="AE754" s="55" t="n"/>
      <c r="AF754" s="55" t="n"/>
      <c r="AG754" s="55" t="n"/>
      <c r="AH754" s="55" t="n"/>
      <c r="AI754" s="55" t="n"/>
      <c r="AJ754" s="55" t="n"/>
      <c r="AK754" s="55" t="n"/>
      <c r="AL754" s="55" t="n"/>
      <c r="AM754" s="55" t="n"/>
      <c r="AN754" s="55" t="n"/>
      <c r="AO754" s="55" t="n"/>
      <c r="AP754" s="55" t="n"/>
      <c r="AQ754" s="55" t="n"/>
      <c r="AR754" s="55" t="n"/>
      <c r="AS754" s="55" t="n"/>
      <c r="AT754" s="55" t="n"/>
      <c r="AU754" s="55" t="n"/>
      <c r="AV754" s="55" t="n"/>
      <c r="AW754" s="55" t="n"/>
      <c r="AX754" s="55" t="n"/>
      <c r="AY754" s="55" t="n"/>
      <c r="AZ754" s="55" t="n"/>
      <c r="BA754" s="55" t="n"/>
      <c r="BB754" s="55" t="n"/>
      <c r="BC754" s="55" t="n"/>
    </row>
    <row r="755">
      <c r="A755" s="55" t="n"/>
      <c r="B755" s="483" t="n"/>
      <c r="C755" s="55" t="n"/>
      <c r="D755" s="55" t="n"/>
      <c r="E755" s="55" t="n"/>
      <c r="F755" s="55" t="n"/>
      <c r="G755" s="69" t="n"/>
      <c r="H755" s="69" t="n"/>
      <c r="I755" s="55" t="n"/>
      <c r="J755" s="55" t="n"/>
      <c r="K755" s="55" t="n"/>
      <c r="L755" s="55">
        <f>J755-K755</f>
        <v/>
      </c>
      <c r="M755" s="55" t="n"/>
      <c r="N755" s="55">
        <f>P755+Q755+R755+S755</f>
        <v/>
      </c>
      <c r="O755" s="57">
        <f>Q755+V755+Y755+AB755+AE755+AH755+AK755+AN755+AQ755+AT755+AW755+AZ755+BC755</f>
        <v/>
      </c>
      <c r="P755" s="58" t="n"/>
      <c r="Q755" s="59">
        <f>L755-S755-R755-P755</f>
        <v/>
      </c>
      <c r="R755" s="60" t="n"/>
      <c r="S755" s="61" t="n"/>
      <c r="T755" s="55" t="n"/>
      <c r="U755" s="55" t="n"/>
      <c r="V755" s="55" t="n"/>
      <c r="W755" s="55" t="n"/>
      <c r="X755" s="55" t="n"/>
      <c r="Y755" s="55" t="n"/>
      <c r="Z755" s="55" t="n"/>
      <c r="AA755" s="55" t="n"/>
      <c r="AB755" s="55" t="n"/>
      <c r="AC755" s="55" t="n"/>
      <c r="AD755" s="55" t="n"/>
      <c r="AE755" s="55" t="n"/>
      <c r="AF755" s="55" t="n"/>
      <c r="AG755" s="55" t="n"/>
      <c r="AH755" s="55" t="n"/>
      <c r="AI755" s="55" t="n"/>
      <c r="AJ755" s="55" t="n"/>
      <c r="AK755" s="55" t="n"/>
      <c r="AL755" s="55" t="n"/>
      <c r="AM755" s="55" t="n"/>
      <c r="AN755" s="55" t="n"/>
      <c r="AO755" s="55" t="n"/>
      <c r="AP755" s="55" t="n"/>
      <c r="AQ755" s="55" t="n"/>
      <c r="AR755" s="55" t="n"/>
      <c r="AS755" s="55" t="n"/>
      <c r="AT755" s="55" t="n"/>
      <c r="AU755" s="55" t="n"/>
      <c r="AV755" s="55" t="n"/>
      <c r="AW755" s="55" t="n"/>
      <c r="AX755" s="55" t="n"/>
      <c r="AY755" s="55" t="n"/>
      <c r="AZ755" s="55" t="n"/>
      <c r="BA755" s="55" t="n"/>
      <c r="BB755" s="55" t="n"/>
      <c r="BC755" s="55" t="n"/>
    </row>
    <row r="756">
      <c r="A756" s="55" t="n"/>
      <c r="B756" s="483" t="n"/>
      <c r="C756" s="55" t="n"/>
      <c r="D756" s="55" t="n"/>
      <c r="E756" s="55" t="n"/>
      <c r="F756" s="55" t="n"/>
      <c r="G756" s="69" t="n"/>
      <c r="H756" s="69" t="n"/>
      <c r="I756" s="55" t="n"/>
      <c r="J756" s="55" t="n"/>
      <c r="K756" s="55" t="n"/>
      <c r="L756" s="55">
        <f>J756-K756</f>
        <v/>
      </c>
      <c r="M756" s="55" t="n"/>
      <c r="N756" s="55">
        <f>P756+Q756+R756+S756</f>
        <v/>
      </c>
      <c r="O756" s="57">
        <f>Q756+V756+Y756+AB756+AE756+AH756+AK756+AN756+AQ756+AT756+AW756+AZ756+BC756</f>
        <v/>
      </c>
      <c r="P756" s="58" t="n"/>
      <c r="Q756" s="59">
        <f>L756-S756-R756-P756</f>
        <v/>
      </c>
      <c r="R756" s="60" t="n"/>
      <c r="S756" s="61" t="n"/>
      <c r="T756" s="55" t="n"/>
      <c r="U756" s="55" t="n"/>
      <c r="V756" s="55" t="n"/>
      <c r="W756" s="55" t="n"/>
      <c r="X756" s="55" t="n"/>
      <c r="Y756" s="55" t="n"/>
      <c r="Z756" s="55" t="n"/>
      <c r="AA756" s="55" t="n"/>
      <c r="AB756" s="55" t="n"/>
      <c r="AC756" s="55" t="n"/>
      <c r="AD756" s="55" t="n"/>
      <c r="AE756" s="55" t="n"/>
      <c r="AF756" s="55" t="n"/>
      <c r="AG756" s="55" t="n"/>
      <c r="AH756" s="55" t="n"/>
      <c r="AI756" s="55" t="n"/>
      <c r="AJ756" s="55" t="n"/>
      <c r="AK756" s="55" t="n"/>
      <c r="AL756" s="55" t="n"/>
      <c r="AM756" s="55" t="n"/>
      <c r="AN756" s="55" t="n"/>
      <c r="AO756" s="55" t="n"/>
      <c r="AP756" s="55" t="n"/>
      <c r="AQ756" s="55" t="n"/>
      <c r="AR756" s="55" t="n"/>
      <c r="AS756" s="55" t="n"/>
      <c r="AT756" s="55" t="n"/>
      <c r="AU756" s="55" t="n"/>
      <c r="AV756" s="55" t="n"/>
      <c r="AW756" s="55" t="n"/>
      <c r="AX756" s="55" t="n"/>
      <c r="AY756" s="55" t="n"/>
      <c r="AZ756" s="55" t="n"/>
      <c r="BA756" s="55" t="n"/>
      <c r="BB756" s="55" t="n"/>
      <c r="BC756" s="55" t="n"/>
    </row>
    <row r="757">
      <c r="A757" s="55" t="n"/>
      <c r="B757" s="483" t="n"/>
      <c r="C757" s="55" t="n"/>
      <c r="D757" s="55" t="n"/>
      <c r="E757" s="55" t="n"/>
      <c r="F757" s="55" t="n"/>
      <c r="G757" s="69" t="n"/>
      <c r="H757" s="69" t="n"/>
      <c r="I757" s="55" t="n"/>
      <c r="J757" s="55" t="n"/>
      <c r="K757" s="55" t="n"/>
      <c r="L757" s="55">
        <f>J757-K757</f>
        <v/>
      </c>
      <c r="M757" s="55" t="n"/>
      <c r="N757" s="55">
        <f>P757+Q757+R757+S757</f>
        <v/>
      </c>
      <c r="O757" s="57">
        <f>Q757+V757+Y757+AB757+AE757+AH757+AK757+AN757+AQ757+AT757+AW757+AZ757+BC757</f>
        <v/>
      </c>
      <c r="P757" s="58" t="n"/>
      <c r="Q757" s="59">
        <f>L757-S757-R757-P757</f>
        <v/>
      </c>
      <c r="R757" s="60" t="n"/>
      <c r="S757" s="61" t="n"/>
      <c r="T757" s="55" t="n"/>
      <c r="U757" s="55" t="n"/>
      <c r="V757" s="55" t="n"/>
      <c r="W757" s="55" t="n"/>
      <c r="X757" s="55" t="n"/>
      <c r="Y757" s="55" t="n"/>
      <c r="Z757" s="55" t="n"/>
      <c r="AA757" s="55" t="n"/>
      <c r="AB757" s="55" t="n"/>
      <c r="AC757" s="55" t="n"/>
      <c r="AD757" s="55" t="n"/>
      <c r="AE757" s="55" t="n"/>
      <c r="AF757" s="55" t="n"/>
      <c r="AG757" s="55" t="n"/>
      <c r="AH757" s="55" t="n"/>
      <c r="AI757" s="55" t="n"/>
      <c r="AJ757" s="55" t="n"/>
      <c r="AK757" s="55" t="n"/>
      <c r="AL757" s="55" t="n"/>
      <c r="AM757" s="55" t="n"/>
      <c r="AN757" s="55" t="n"/>
      <c r="AO757" s="55" t="n"/>
      <c r="AP757" s="55" t="n"/>
      <c r="AQ757" s="55" t="n"/>
      <c r="AR757" s="55" t="n"/>
      <c r="AS757" s="55" t="n"/>
      <c r="AT757" s="55" t="n"/>
      <c r="AU757" s="55" t="n"/>
      <c r="AV757" s="55" t="n"/>
      <c r="AW757" s="55" t="n"/>
      <c r="AX757" s="55" t="n"/>
      <c r="AY757" s="55" t="n"/>
      <c r="AZ757" s="55" t="n"/>
      <c r="BA757" s="55" t="n"/>
      <c r="BB757" s="55" t="n"/>
      <c r="BC757" s="55" t="n"/>
    </row>
    <row r="758">
      <c r="A758" s="55" t="n"/>
      <c r="B758" s="483" t="n"/>
      <c r="C758" s="55" t="n"/>
      <c r="D758" s="55" t="n"/>
      <c r="E758" s="55" t="n"/>
      <c r="F758" s="55" t="n"/>
      <c r="G758" s="69" t="n"/>
      <c r="H758" s="69" t="n"/>
      <c r="I758" s="55" t="n"/>
      <c r="J758" s="55" t="n"/>
      <c r="K758" s="55" t="n"/>
      <c r="L758" s="55">
        <f>J758-K758</f>
        <v/>
      </c>
      <c r="M758" s="55" t="n"/>
      <c r="N758" s="55">
        <f>P758+Q758+R758+S758</f>
        <v/>
      </c>
      <c r="O758" s="57">
        <f>Q758+V758+Y758+AB758+AE758+AH758+AK758+AN758+AQ758+AT758+AW758+AZ758+BC758</f>
        <v/>
      </c>
      <c r="P758" s="58" t="n"/>
      <c r="Q758" s="59">
        <f>L758-S758-R758-P758</f>
        <v/>
      </c>
      <c r="R758" s="60" t="n"/>
      <c r="S758" s="61" t="n"/>
      <c r="T758" s="55" t="n"/>
      <c r="U758" s="55" t="n"/>
      <c r="V758" s="55" t="n"/>
      <c r="W758" s="55" t="n"/>
      <c r="X758" s="55" t="n"/>
      <c r="Y758" s="55" t="n"/>
      <c r="Z758" s="55" t="n"/>
      <c r="AA758" s="55" t="n"/>
      <c r="AB758" s="55" t="n"/>
      <c r="AC758" s="55" t="n"/>
      <c r="AD758" s="55" t="n"/>
      <c r="AE758" s="55" t="n"/>
      <c r="AF758" s="55" t="n"/>
      <c r="AG758" s="55" t="n"/>
      <c r="AH758" s="55" t="n"/>
      <c r="AI758" s="55" t="n"/>
      <c r="AJ758" s="55" t="n"/>
      <c r="AK758" s="55" t="n"/>
      <c r="AL758" s="55" t="n"/>
      <c r="AM758" s="55" t="n"/>
      <c r="AN758" s="55" t="n"/>
      <c r="AO758" s="55" t="n"/>
      <c r="AP758" s="55" t="n"/>
      <c r="AQ758" s="55" t="n"/>
      <c r="AR758" s="55" t="n"/>
      <c r="AS758" s="55" t="n"/>
      <c r="AT758" s="55" t="n"/>
      <c r="AU758" s="55" t="n"/>
      <c r="AV758" s="55" t="n"/>
      <c r="AW758" s="55" t="n"/>
      <c r="AX758" s="55" t="n"/>
      <c r="AY758" s="55" t="n"/>
      <c r="AZ758" s="55" t="n"/>
      <c r="BA758" s="55" t="n"/>
      <c r="BB758" s="55" t="n"/>
      <c r="BC758" s="55" t="n"/>
    </row>
    <row r="759">
      <c r="A759" s="55" t="n"/>
      <c r="B759" s="483" t="n"/>
      <c r="C759" s="55" t="n"/>
      <c r="D759" s="55" t="n"/>
      <c r="E759" s="55" t="n"/>
      <c r="F759" s="55" t="n"/>
      <c r="G759" s="69" t="n"/>
      <c r="H759" s="69" t="n"/>
      <c r="I759" s="55" t="n"/>
      <c r="J759" s="55" t="n"/>
      <c r="K759" s="55" t="n"/>
      <c r="L759" s="55">
        <f>J759-K759</f>
        <v/>
      </c>
      <c r="M759" s="55" t="n"/>
      <c r="N759" s="55">
        <f>P759+Q759+R759+S759</f>
        <v/>
      </c>
      <c r="O759" s="57">
        <f>Q759+V759+Y759+AB759+AE759+AH759+AK759+AN759+AQ759+AT759+AW759+AZ759+BC759</f>
        <v/>
      </c>
      <c r="P759" s="58" t="n"/>
      <c r="Q759" s="59">
        <f>L759-S759-R759-P759</f>
        <v/>
      </c>
      <c r="R759" s="60" t="n"/>
      <c r="S759" s="61" t="n"/>
      <c r="T759" s="55" t="n"/>
      <c r="U759" s="55" t="n"/>
      <c r="V759" s="55" t="n"/>
      <c r="W759" s="55" t="n"/>
      <c r="X759" s="55" t="n"/>
      <c r="Y759" s="55" t="n"/>
      <c r="Z759" s="55" t="n"/>
      <c r="AA759" s="55" t="n"/>
      <c r="AB759" s="55" t="n"/>
      <c r="AC759" s="55" t="n"/>
      <c r="AD759" s="55" t="n"/>
      <c r="AE759" s="55" t="n"/>
      <c r="AF759" s="55" t="n"/>
      <c r="AG759" s="55" t="n"/>
      <c r="AH759" s="55" t="n"/>
      <c r="AI759" s="55" t="n"/>
      <c r="AJ759" s="55" t="n"/>
      <c r="AK759" s="55" t="n"/>
      <c r="AL759" s="55" t="n"/>
      <c r="AM759" s="55" t="n"/>
      <c r="AN759" s="55" t="n"/>
      <c r="AO759" s="55" t="n"/>
      <c r="AP759" s="55" t="n"/>
      <c r="AQ759" s="55" t="n"/>
      <c r="AR759" s="55" t="n"/>
      <c r="AS759" s="55" t="n"/>
      <c r="AT759" s="55" t="n"/>
      <c r="AU759" s="55" t="n"/>
      <c r="AV759" s="55" t="n"/>
      <c r="AW759" s="55" t="n"/>
      <c r="AX759" s="55" t="n"/>
      <c r="AY759" s="55" t="n"/>
      <c r="AZ759" s="55" t="n"/>
      <c r="BA759" s="55" t="n"/>
      <c r="BB759" s="55" t="n"/>
      <c r="BC759" s="55" t="n"/>
    </row>
    <row r="760">
      <c r="A760" s="55" t="n"/>
      <c r="B760" s="483" t="n"/>
      <c r="C760" s="55" t="n"/>
      <c r="D760" s="55" t="n"/>
      <c r="E760" s="55" t="n"/>
      <c r="F760" s="55" t="n"/>
      <c r="G760" s="69" t="n"/>
      <c r="H760" s="69" t="n"/>
      <c r="I760" s="55" t="n"/>
      <c r="J760" s="55" t="n"/>
      <c r="K760" s="55" t="n"/>
      <c r="L760" s="55">
        <f>J760-K760</f>
        <v/>
      </c>
      <c r="M760" s="55" t="n"/>
      <c r="N760" s="55">
        <f>P760+Q760+R760+S760</f>
        <v/>
      </c>
      <c r="O760" s="57">
        <f>Q760+V760+Y760+AB760+AE760+AH760+AK760+AN760+AQ760+AT760+AW760+AZ760+BC760</f>
        <v/>
      </c>
      <c r="P760" s="58" t="n"/>
      <c r="Q760" s="59">
        <f>L760-S760-R760-P760</f>
        <v/>
      </c>
      <c r="R760" s="60" t="n"/>
      <c r="S760" s="61" t="n"/>
      <c r="T760" s="55" t="n"/>
      <c r="U760" s="55" t="n"/>
      <c r="V760" s="55" t="n"/>
      <c r="W760" s="55" t="n"/>
      <c r="X760" s="55" t="n"/>
      <c r="Y760" s="55" t="n"/>
      <c r="Z760" s="55" t="n"/>
      <c r="AA760" s="55" t="n"/>
      <c r="AB760" s="55" t="n"/>
      <c r="AC760" s="55" t="n"/>
      <c r="AD760" s="55" t="n"/>
      <c r="AE760" s="55" t="n"/>
      <c r="AF760" s="55" t="n"/>
      <c r="AG760" s="55" t="n"/>
      <c r="AH760" s="55" t="n"/>
      <c r="AI760" s="55" t="n"/>
      <c r="AJ760" s="55" t="n"/>
      <c r="AK760" s="55" t="n"/>
      <c r="AL760" s="55" t="n"/>
      <c r="AM760" s="55" t="n"/>
      <c r="AN760" s="55" t="n"/>
      <c r="AO760" s="55" t="n"/>
      <c r="AP760" s="55" t="n"/>
      <c r="AQ760" s="55" t="n"/>
      <c r="AR760" s="55" t="n"/>
      <c r="AS760" s="55" t="n"/>
      <c r="AT760" s="55" t="n"/>
      <c r="AU760" s="55" t="n"/>
      <c r="AV760" s="55" t="n"/>
      <c r="AW760" s="55" t="n"/>
      <c r="AX760" s="55" t="n"/>
      <c r="AY760" s="55" t="n"/>
      <c r="AZ760" s="55" t="n"/>
      <c r="BA760" s="55" t="n"/>
      <c r="BB760" s="55" t="n"/>
      <c r="BC760" s="55" t="n"/>
    </row>
    <row r="761">
      <c r="A761" s="55" t="n"/>
      <c r="B761" s="483" t="n"/>
      <c r="C761" s="55" t="n"/>
      <c r="D761" s="55" t="n"/>
      <c r="E761" s="55" t="n"/>
      <c r="F761" s="55" t="n"/>
      <c r="G761" s="69" t="n"/>
      <c r="H761" s="69" t="n"/>
      <c r="I761" s="55" t="n"/>
      <c r="J761" s="55" t="n"/>
      <c r="K761" s="55" t="n"/>
      <c r="L761" s="55">
        <f>J761-K761</f>
        <v/>
      </c>
      <c r="M761" s="55" t="n"/>
      <c r="N761" s="55">
        <f>P761+Q761+R761+S761</f>
        <v/>
      </c>
      <c r="O761" s="57">
        <f>Q761+V761+Y761+AB761+AE761+AH761+AK761+AN761+AQ761+AT761+AW761+AZ761+BC761</f>
        <v/>
      </c>
      <c r="P761" s="58" t="n"/>
      <c r="Q761" s="59">
        <f>L761-S761-R761-P761</f>
        <v/>
      </c>
      <c r="R761" s="60" t="n"/>
      <c r="S761" s="61" t="n"/>
      <c r="T761" s="55" t="n"/>
      <c r="U761" s="55" t="n"/>
      <c r="V761" s="55" t="n"/>
      <c r="W761" s="55" t="n"/>
      <c r="X761" s="55" t="n"/>
      <c r="Y761" s="55" t="n"/>
      <c r="Z761" s="55" t="n"/>
      <c r="AA761" s="55" t="n"/>
      <c r="AB761" s="55" t="n"/>
      <c r="AC761" s="55" t="n"/>
      <c r="AD761" s="55" t="n"/>
      <c r="AE761" s="55" t="n"/>
      <c r="AF761" s="55" t="n"/>
      <c r="AG761" s="55" t="n"/>
      <c r="AH761" s="55" t="n"/>
      <c r="AI761" s="55" t="n"/>
      <c r="AJ761" s="55" t="n"/>
      <c r="AK761" s="55" t="n"/>
      <c r="AL761" s="55" t="n"/>
      <c r="AM761" s="55" t="n"/>
      <c r="AN761" s="55" t="n"/>
      <c r="AO761" s="55" t="n"/>
      <c r="AP761" s="55" t="n"/>
      <c r="AQ761" s="55" t="n"/>
      <c r="AR761" s="55" t="n"/>
      <c r="AS761" s="55" t="n"/>
      <c r="AT761" s="55" t="n"/>
      <c r="AU761" s="55" t="n"/>
      <c r="AV761" s="55" t="n"/>
      <c r="AW761" s="55" t="n"/>
      <c r="AX761" s="55" t="n"/>
      <c r="AY761" s="55" t="n"/>
      <c r="AZ761" s="55" t="n"/>
      <c r="BA761" s="55" t="n"/>
      <c r="BB761" s="55" t="n"/>
      <c r="BC761" s="55" t="n"/>
    </row>
    <row r="762">
      <c r="A762" s="55" t="n"/>
      <c r="B762" s="483" t="n"/>
      <c r="C762" s="55" t="n"/>
      <c r="D762" s="55" t="n"/>
      <c r="E762" s="55" t="n"/>
      <c r="F762" s="55" t="n"/>
      <c r="G762" s="69" t="n"/>
      <c r="H762" s="69" t="n"/>
      <c r="I762" s="55" t="n"/>
      <c r="J762" s="55" t="n"/>
      <c r="K762" s="55" t="n"/>
      <c r="L762" s="55">
        <f>J762-K762</f>
        <v/>
      </c>
      <c r="M762" s="55" t="n"/>
      <c r="N762" s="55">
        <f>P762+Q762+R762+S762</f>
        <v/>
      </c>
      <c r="O762" s="57">
        <f>Q762+V762+Y762+AB762+AE762+AH762+AK762+AN762+AQ762+AT762+AW762+AZ762+BC762</f>
        <v/>
      </c>
      <c r="P762" s="58" t="n"/>
      <c r="Q762" s="59">
        <f>L762-S762-R762-P762</f>
        <v/>
      </c>
      <c r="R762" s="60" t="n"/>
      <c r="S762" s="61" t="n"/>
      <c r="T762" s="55" t="n"/>
      <c r="U762" s="55" t="n"/>
      <c r="V762" s="55" t="n"/>
      <c r="W762" s="55" t="n"/>
      <c r="X762" s="55" t="n"/>
      <c r="Y762" s="55" t="n"/>
      <c r="Z762" s="55" t="n"/>
      <c r="AA762" s="55" t="n"/>
      <c r="AB762" s="55" t="n"/>
      <c r="AC762" s="55" t="n"/>
      <c r="AD762" s="55" t="n"/>
      <c r="AE762" s="55" t="n"/>
      <c r="AF762" s="55" t="n"/>
      <c r="AG762" s="55" t="n"/>
      <c r="AH762" s="55" t="n"/>
      <c r="AI762" s="55" t="n"/>
      <c r="AJ762" s="55" t="n"/>
      <c r="AK762" s="55" t="n"/>
      <c r="AL762" s="55" t="n"/>
      <c r="AM762" s="55" t="n"/>
      <c r="AN762" s="55" t="n"/>
      <c r="AO762" s="55" t="n"/>
      <c r="AP762" s="55" t="n"/>
      <c r="AQ762" s="55" t="n"/>
      <c r="AR762" s="55" t="n"/>
      <c r="AS762" s="55" t="n"/>
      <c r="AT762" s="55" t="n"/>
      <c r="AU762" s="55" t="n"/>
      <c r="AV762" s="55" t="n"/>
      <c r="AW762" s="55" t="n"/>
      <c r="AX762" s="55" t="n"/>
      <c r="AY762" s="55" t="n"/>
      <c r="AZ762" s="55" t="n"/>
      <c r="BA762" s="55" t="n"/>
      <c r="BB762" s="55" t="n"/>
      <c r="BC762" s="55" t="n"/>
    </row>
    <row r="763">
      <c r="A763" s="55" t="n"/>
      <c r="B763" s="483" t="n"/>
      <c r="C763" s="55" t="n"/>
      <c r="D763" s="55" t="n"/>
      <c r="E763" s="55" t="n"/>
      <c r="F763" s="55" t="n"/>
      <c r="G763" s="69" t="n"/>
      <c r="H763" s="69" t="n"/>
      <c r="I763" s="55" t="n"/>
      <c r="J763" s="55" t="n"/>
      <c r="K763" s="55" t="n"/>
      <c r="L763" s="55">
        <f>J763-K763</f>
        <v/>
      </c>
      <c r="M763" s="55" t="n"/>
      <c r="N763" s="55">
        <f>P763+Q763+R763+S763</f>
        <v/>
      </c>
      <c r="O763" s="57">
        <f>Q763+V763+Y763+AB763+AE763+AH763+AK763+AN763+AQ763+AT763+AW763+AZ763+BC763</f>
        <v/>
      </c>
      <c r="P763" s="58" t="n"/>
      <c r="Q763" s="59">
        <f>L763-S763-R763-P763</f>
        <v/>
      </c>
      <c r="R763" s="60" t="n"/>
      <c r="S763" s="61" t="n"/>
      <c r="T763" s="55" t="n"/>
      <c r="U763" s="55" t="n"/>
      <c r="V763" s="55" t="n"/>
      <c r="W763" s="55" t="n"/>
      <c r="X763" s="55" t="n"/>
      <c r="Y763" s="55" t="n"/>
      <c r="Z763" s="55" t="n"/>
      <c r="AA763" s="55" t="n"/>
      <c r="AB763" s="55" t="n"/>
      <c r="AC763" s="55" t="n"/>
      <c r="AD763" s="55" t="n"/>
      <c r="AE763" s="55" t="n"/>
      <c r="AF763" s="55" t="n"/>
      <c r="AG763" s="55" t="n"/>
      <c r="AH763" s="55" t="n"/>
      <c r="AI763" s="55" t="n"/>
      <c r="AJ763" s="55" t="n"/>
      <c r="AK763" s="55" t="n"/>
      <c r="AL763" s="55" t="n"/>
      <c r="AM763" s="55" t="n"/>
      <c r="AN763" s="55" t="n"/>
      <c r="AO763" s="55" t="n"/>
      <c r="AP763" s="55" t="n"/>
      <c r="AQ763" s="55" t="n"/>
      <c r="AR763" s="55" t="n"/>
      <c r="AS763" s="55" t="n"/>
      <c r="AT763" s="55" t="n"/>
      <c r="AU763" s="55" t="n"/>
      <c r="AV763" s="55" t="n"/>
      <c r="AW763" s="55" t="n"/>
      <c r="AX763" s="55" t="n"/>
      <c r="AY763" s="55" t="n"/>
      <c r="AZ763" s="55" t="n"/>
      <c r="BA763" s="55" t="n"/>
      <c r="BB763" s="55" t="n"/>
      <c r="BC763" s="55" t="n"/>
    </row>
    <row r="764">
      <c r="A764" s="55" t="n"/>
      <c r="B764" s="483" t="n"/>
      <c r="C764" s="55" t="n"/>
      <c r="D764" s="55" t="n"/>
      <c r="E764" s="55" t="n"/>
      <c r="F764" s="55" t="n"/>
      <c r="G764" s="69" t="n"/>
      <c r="H764" s="69" t="n"/>
      <c r="I764" s="55" t="n"/>
      <c r="J764" s="55" t="n"/>
      <c r="K764" s="55" t="n"/>
      <c r="L764" s="55">
        <f>J764-K764</f>
        <v/>
      </c>
      <c r="M764" s="55" t="n"/>
      <c r="N764" s="55">
        <f>P764+Q764+R764+S764</f>
        <v/>
      </c>
      <c r="O764" s="57">
        <f>Q764+V764+Y764+AB764+AE764+AH764+AK764+AN764+AQ764+AT764+AW764+AZ764+BC764</f>
        <v/>
      </c>
      <c r="P764" s="58" t="n"/>
      <c r="Q764" s="59">
        <f>L764-S764-R764-P764</f>
        <v/>
      </c>
      <c r="R764" s="60" t="n"/>
      <c r="S764" s="61" t="n"/>
      <c r="T764" s="55" t="n"/>
      <c r="U764" s="55" t="n"/>
      <c r="V764" s="55" t="n"/>
      <c r="W764" s="55" t="n"/>
      <c r="X764" s="55" t="n"/>
      <c r="Y764" s="55" t="n"/>
      <c r="Z764" s="55" t="n"/>
      <c r="AA764" s="55" t="n"/>
      <c r="AB764" s="55" t="n"/>
      <c r="AC764" s="55" t="n"/>
      <c r="AD764" s="55" t="n"/>
      <c r="AE764" s="55" t="n"/>
      <c r="AF764" s="55" t="n"/>
      <c r="AG764" s="55" t="n"/>
      <c r="AH764" s="55" t="n"/>
      <c r="AI764" s="55" t="n"/>
      <c r="AJ764" s="55" t="n"/>
      <c r="AK764" s="55" t="n"/>
      <c r="AL764" s="55" t="n"/>
      <c r="AM764" s="55" t="n"/>
      <c r="AN764" s="55" t="n"/>
      <c r="AO764" s="55" t="n"/>
      <c r="AP764" s="55" t="n"/>
      <c r="AQ764" s="55" t="n"/>
      <c r="AR764" s="55" t="n"/>
      <c r="AS764" s="55" t="n"/>
      <c r="AT764" s="55" t="n"/>
      <c r="AU764" s="55" t="n"/>
      <c r="AV764" s="55" t="n"/>
      <c r="AW764" s="55" t="n"/>
      <c r="AX764" s="55" t="n"/>
      <c r="AY764" s="55" t="n"/>
      <c r="AZ764" s="55" t="n"/>
      <c r="BA764" s="55" t="n"/>
      <c r="BB764" s="55" t="n"/>
      <c r="BC764" s="55" t="n"/>
    </row>
    <row r="765">
      <c r="A765" s="55" t="n"/>
      <c r="B765" s="483" t="n"/>
      <c r="C765" s="55" t="n"/>
      <c r="D765" s="55" t="n"/>
      <c r="E765" s="55" t="n"/>
      <c r="F765" s="55" t="n"/>
      <c r="G765" s="69" t="n"/>
      <c r="H765" s="69" t="n"/>
      <c r="I765" s="55" t="n"/>
      <c r="J765" s="55" t="n"/>
      <c r="K765" s="55" t="n"/>
      <c r="L765" s="55">
        <f>J765-K765</f>
        <v/>
      </c>
      <c r="M765" s="55" t="n"/>
      <c r="N765" s="55">
        <f>P765+Q765+R765+S765</f>
        <v/>
      </c>
      <c r="O765" s="57">
        <f>Q765+V765+Y765+AB765+AE765+AH765+AK765+AN765+AQ765+AT765+AW765+AZ765+BC765</f>
        <v/>
      </c>
      <c r="P765" s="58" t="n"/>
      <c r="Q765" s="59">
        <f>L765-S765-R765-P765</f>
        <v/>
      </c>
      <c r="R765" s="60" t="n"/>
      <c r="S765" s="61" t="n"/>
      <c r="T765" s="55" t="n"/>
      <c r="U765" s="55" t="n"/>
      <c r="V765" s="55" t="n"/>
      <c r="W765" s="55" t="n"/>
      <c r="X765" s="55" t="n"/>
      <c r="Y765" s="55" t="n"/>
      <c r="Z765" s="55" t="n"/>
      <c r="AA765" s="55" t="n"/>
      <c r="AB765" s="55" t="n"/>
      <c r="AC765" s="55" t="n"/>
      <c r="AD765" s="55" t="n"/>
      <c r="AE765" s="55" t="n"/>
      <c r="AF765" s="55" t="n"/>
      <c r="AG765" s="55" t="n"/>
      <c r="AH765" s="55" t="n"/>
      <c r="AI765" s="55" t="n"/>
      <c r="AJ765" s="55" t="n"/>
      <c r="AK765" s="55" t="n"/>
      <c r="AL765" s="55" t="n"/>
      <c r="AM765" s="55" t="n"/>
      <c r="AN765" s="55" t="n"/>
      <c r="AO765" s="55" t="n"/>
      <c r="AP765" s="55" t="n"/>
      <c r="AQ765" s="55" t="n"/>
      <c r="AR765" s="55" t="n"/>
      <c r="AS765" s="55" t="n"/>
      <c r="AT765" s="55" t="n"/>
      <c r="AU765" s="55" t="n"/>
      <c r="AV765" s="55" t="n"/>
      <c r="AW765" s="55" t="n"/>
      <c r="AX765" s="55" t="n"/>
      <c r="AY765" s="55" t="n"/>
      <c r="AZ765" s="55" t="n"/>
      <c r="BA765" s="55" t="n"/>
      <c r="BB765" s="55" t="n"/>
      <c r="BC765" s="55" t="n"/>
    </row>
    <row r="766">
      <c r="A766" s="55" t="n"/>
      <c r="B766" s="483" t="n"/>
      <c r="C766" s="55" t="n"/>
      <c r="D766" s="55" t="n"/>
      <c r="E766" s="55" t="n"/>
      <c r="F766" s="55" t="n"/>
      <c r="G766" s="69" t="n"/>
      <c r="H766" s="69" t="n"/>
      <c r="I766" s="55" t="n"/>
      <c r="J766" s="55" t="n"/>
      <c r="K766" s="55" t="n"/>
      <c r="L766" s="55">
        <f>J766-K766</f>
        <v/>
      </c>
      <c r="M766" s="55" t="n"/>
      <c r="N766" s="55">
        <f>P766+Q766+R766+S766</f>
        <v/>
      </c>
      <c r="O766" s="57">
        <f>Q766+V766+Y766+AB766+AE766+AH766+AK766+AN766+AQ766+AT766+AW766+AZ766+BC766</f>
        <v/>
      </c>
      <c r="P766" s="58" t="n"/>
      <c r="Q766" s="59">
        <f>L766-S766-R766-P766</f>
        <v/>
      </c>
      <c r="R766" s="60" t="n"/>
      <c r="S766" s="61" t="n"/>
      <c r="T766" s="55" t="n"/>
      <c r="U766" s="55" t="n"/>
      <c r="V766" s="55" t="n"/>
      <c r="W766" s="55" t="n"/>
      <c r="X766" s="55" t="n"/>
      <c r="Y766" s="55" t="n"/>
      <c r="Z766" s="55" t="n"/>
      <c r="AA766" s="55" t="n"/>
      <c r="AB766" s="55" t="n"/>
      <c r="AC766" s="55" t="n"/>
      <c r="AD766" s="55" t="n"/>
      <c r="AE766" s="55" t="n"/>
      <c r="AF766" s="55" t="n"/>
      <c r="AG766" s="55" t="n"/>
      <c r="AH766" s="55" t="n"/>
      <c r="AI766" s="55" t="n"/>
      <c r="AJ766" s="55" t="n"/>
      <c r="AK766" s="55" t="n"/>
      <c r="AL766" s="55" t="n"/>
      <c r="AM766" s="55" t="n"/>
      <c r="AN766" s="55" t="n"/>
      <c r="AO766" s="55" t="n"/>
      <c r="AP766" s="55" t="n"/>
      <c r="AQ766" s="55" t="n"/>
      <c r="AR766" s="55" t="n"/>
      <c r="AS766" s="55" t="n"/>
      <c r="AT766" s="55" t="n"/>
      <c r="AU766" s="55" t="n"/>
      <c r="AV766" s="55" t="n"/>
      <c r="AW766" s="55" t="n"/>
      <c r="AX766" s="55" t="n"/>
      <c r="AY766" s="55" t="n"/>
      <c r="AZ766" s="55" t="n"/>
      <c r="BA766" s="55" t="n"/>
      <c r="BB766" s="55" t="n"/>
      <c r="BC766" s="55" t="n"/>
    </row>
    <row r="767">
      <c r="A767" s="55" t="n"/>
      <c r="B767" s="483" t="n"/>
      <c r="C767" s="55" t="n"/>
      <c r="D767" s="55" t="n"/>
      <c r="E767" s="55" t="n"/>
      <c r="F767" s="55" t="n"/>
      <c r="G767" s="69" t="n"/>
      <c r="H767" s="69" t="n"/>
      <c r="I767" s="55" t="n"/>
      <c r="J767" s="55" t="n"/>
      <c r="K767" s="55" t="n"/>
      <c r="L767" s="55">
        <f>J767-K767</f>
        <v/>
      </c>
      <c r="M767" s="55" t="n"/>
      <c r="N767" s="55">
        <f>P767+Q767+R767+S767</f>
        <v/>
      </c>
      <c r="O767" s="57">
        <f>Q767+V767+Y767+AB767+AE767+AH767+AK767+AN767+AQ767+AT767+AW767+AZ767+BC767</f>
        <v/>
      </c>
      <c r="P767" s="58" t="n"/>
      <c r="Q767" s="59">
        <f>L767-S767-R767-P767</f>
        <v/>
      </c>
      <c r="R767" s="60" t="n"/>
      <c r="S767" s="61" t="n"/>
      <c r="T767" s="55" t="n"/>
      <c r="U767" s="55" t="n"/>
      <c r="V767" s="55" t="n"/>
      <c r="W767" s="55" t="n"/>
      <c r="X767" s="55" t="n"/>
      <c r="Y767" s="55" t="n"/>
      <c r="Z767" s="55" t="n"/>
      <c r="AA767" s="55" t="n"/>
      <c r="AB767" s="55" t="n"/>
      <c r="AC767" s="55" t="n"/>
      <c r="AD767" s="55" t="n"/>
      <c r="AE767" s="55" t="n"/>
      <c r="AF767" s="55" t="n"/>
      <c r="AG767" s="55" t="n"/>
      <c r="AH767" s="55" t="n"/>
      <c r="AI767" s="55" t="n"/>
      <c r="AJ767" s="55" t="n"/>
      <c r="AK767" s="55" t="n"/>
      <c r="AL767" s="55" t="n"/>
      <c r="AM767" s="55" t="n"/>
      <c r="AN767" s="55" t="n"/>
      <c r="AO767" s="55" t="n"/>
      <c r="AP767" s="55" t="n"/>
      <c r="AQ767" s="55" t="n"/>
      <c r="AR767" s="55" t="n"/>
      <c r="AS767" s="55" t="n"/>
      <c r="AT767" s="55" t="n"/>
      <c r="AU767" s="55" t="n"/>
      <c r="AV767" s="55" t="n"/>
      <c r="AW767" s="55" t="n"/>
      <c r="AX767" s="55" t="n"/>
      <c r="AY767" s="55" t="n"/>
      <c r="AZ767" s="55" t="n"/>
      <c r="BA767" s="55" t="n"/>
      <c r="BB767" s="55" t="n"/>
      <c r="BC767" s="55" t="n"/>
    </row>
    <row r="768">
      <c r="A768" s="55" t="n"/>
      <c r="B768" s="483" t="n"/>
      <c r="C768" s="55" t="n"/>
      <c r="D768" s="55" t="n"/>
      <c r="E768" s="55" t="n"/>
      <c r="F768" s="55" t="n"/>
      <c r="G768" s="69" t="n"/>
      <c r="H768" s="69" t="n"/>
      <c r="I768" s="55" t="n"/>
      <c r="J768" s="55" t="n"/>
      <c r="K768" s="55" t="n"/>
      <c r="L768" s="55">
        <f>J768-K768</f>
        <v/>
      </c>
      <c r="M768" s="55" t="n"/>
      <c r="N768" s="55">
        <f>P768+Q768+R768+S768</f>
        <v/>
      </c>
      <c r="O768" s="57">
        <f>Q768+V768+Y768+AB768+AE768+AH768+AK768+AN768+AQ768+AT768+AW768+AZ768+BC768</f>
        <v/>
      </c>
      <c r="P768" s="58" t="n"/>
      <c r="Q768" s="59">
        <f>L768-S768-R768-P768</f>
        <v/>
      </c>
      <c r="R768" s="60" t="n"/>
      <c r="S768" s="61" t="n"/>
      <c r="T768" s="55" t="n"/>
      <c r="U768" s="55" t="n"/>
      <c r="V768" s="55" t="n"/>
      <c r="W768" s="55" t="n"/>
      <c r="X768" s="55" t="n"/>
      <c r="Y768" s="55" t="n"/>
      <c r="Z768" s="55" t="n"/>
      <c r="AA768" s="55" t="n"/>
      <c r="AB768" s="55" t="n"/>
      <c r="AC768" s="55" t="n"/>
      <c r="AD768" s="55" t="n"/>
      <c r="AE768" s="55" t="n"/>
      <c r="AF768" s="55" t="n"/>
      <c r="AG768" s="55" t="n"/>
      <c r="AH768" s="55" t="n"/>
      <c r="AI768" s="55" t="n"/>
      <c r="AJ768" s="55" t="n"/>
      <c r="AK768" s="55" t="n"/>
      <c r="AL768" s="55" t="n"/>
      <c r="AM768" s="55" t="n"/>
      <c r="AN768" s="55" t="n"/>
      <c r="AO768" s="55" t="n"/>
      <c r="AP768" s="55" t="n"/>
      <c r="AQ768" s="55" t="n"/>
      <c r="AR768" s="55" t="n"/>
      <c r="AS768" s="55" t="n"/>
      <c r="AT768" s="55" t="n"/>
      <c r="AU768" s="55" t="n"/>
      <c r="AV768" s="55" t="n"/>
      <c r="AW768" s="55" t="n"/>
      <c r="AX768" s="55" t="n"/>
      <c r="AY768" s="55" t="n"/>
      <c r="AZ768" s="55" t="n"/>
      <c r="BA768" s="55" t="n"/>
      <c r="BB768" s="55" t="n"/>
      <c r="BC768" s="55" t="n"/>
    </row>
    <row r="769">
      <c r="A769" s="55" t="n"/>
      <c r="B769" s="483" t="n"/>
      <c r="C769" s="55" t="n"/>
      <c r="D769" s="55" t="n"/>
      <c r="E769" s="55" t="n"/>
      <c r="F769" s="55" t="n"/>
      <c r="G769" s="69" t="n"/>
      <c r="H769" s="69" t="n"/>
      <c r="I769" s="55" t="n"/>
      <c r="J769" s="55" t="n"/>
      <c r="K769" s="55" t="n"/>
      <c r="L769" s="55">
        <f>J769-K769</f>
        <v/>
      </c>
      <c r="M769" s="55" t="n"/>
      <c r="N769" s="55">
        <f>P769+Q769+R769+S769</f>
        <v/>
      </c>
      <c r="O769" s="57">
        <f>Q769+V769+Y769+AB769+AE769+AH769+AK769+AN769+AQ769+AT769+AW769+AZ769+BC769</f>
        <v/>
      </c>
      <c r="P769" s="58" t="n"/>
      <c r="Q769" s="59">
        <f>L769-S769-R769-P769</f>
        <v/>
      </c>
      <c r="R769" s="60" t="n"/>
      <c r="S769" s="61" t="n"/>
      <c r="T769" s="55" t="n"/>
      <c r="U769" s="55" t="n"/>
      <c r="V769" s="55" t="n"/>
      <c r="W769" s="55" t="n"/>
      <c r="X769" s="55" t="n"/>
      <c r="Y769" s="55" t="n"/>
      <c r="Z769" s="55" t="n"/>
      <c r="AA769" s="55" t="n"/>
      <c r="AB769" s="55" t="n"/>
      <c r="AC769" s="55" t="n"/>
      <c r="AD769" s="55" t="n"/>
      <c r="AE769" s="55" t="n"/>
      <c r="AF769" s="55" t="n"/>
      <c r="AG769" s="55" t="n"/>
      <c r="AH769" s="55" t="n"/>
      <c r="AI769" s="55" t="n"/>
      <c r="AJ769" s="55" t="n"/>
      <c r="AK769" s="55" t="n"/>
      <c r="AL769" s="55" t="n"/>
      <c r="AM769" s="55" t="n"/>
      <c r="AN769" s="55" t="n"/>
      <c r="AO769" s="55" t="n"/>
      <c r="AP769" s="55" t="n"/>
      <c r="AQ769" s="55" t="n"/>
      <c r="AR769" s="55" t="n"/>
      <c r="AS769" s="55" t="n"/>
      <c r="AT769" s="55" t="n"/>
      <c r="AU769" s="55" t="n"/>
      <c r="AV769" s="55" t="n"/>
      <c r="AW769" s="55" t="n"/>
      <c r="AX769" s="55" t="n"/>
      <c r="AY769" s="55" t="n"/>
      <c r="AZ769" s="55" t="n"/>
      <c r="BA769" s="55" t="n"/>
      <c r="BB769" s="55" t="n"/>
      <c r="BC769" s="55" t="n"/>
    </row>
    <row r="770">
      <c r="A770" s="55" t="n"/>
      <c r="B770" s="483" t="n"/>
      <c r="C770" s="55" t="n"/>
      <c r="D770" s="55" t="n"/>
      <c r="E770" s="55" t="n"/>
      <c r="F770" s="55" t="n"/>
      <c r="G770" s="69" t="n"/>
      <c r="H770" s="69" t="n"/>
      <c r="I770" s="55" t="n"/>
      <c r="J770" s="55" t="n"/>
      <c r="K770" s="55" t="n"/>
      <c r="L770" s="55">
        <f>J770-K770</f>
        <v/>
      </c>
      <c r="M770" s="55" t="n"/>
      <c r="N770" s="55">
        <f>P770+Q770+R770+S770</f>
        <v/>
      </c>
      <c r="O770" s="57">
        <f>Q770+V770+Y770+AB770+AE770+AH770+AK770+AN770+AQ770+AT770+AW770+AZ770+BC770</f>
        <v/>
      </c>
      <c r="P770" s="58" t="n"/>
      <c r="Q770" s="59">
        <f>L770-S770-R770-P770</f>
        <v/>
      </c>
      <c r="R770" s="60" t="n"/>
      <c r="S770" s="61" t="n"/>
      <c r="T770" s="55" t="n"/>
      <c r="U770" s="55" t="n"/>
      <c r="V770" s="55" t="n"/>
      <c r="W770" s="55" t="n"/>
      <c r="X770" s="55" t="n"/>
      <c r="Y770" s="55" t="n"/>
      <c r="Z770" s="55" t="n"/>
      <c r="AA770" s="55" t="n"/>
      <c r="AB770" s="55" t="n"/>
      <c r="AC770" s="55" t="n"/>
      <c r="AD770" s="55" t="n"/>
      <c r="AE770" s="55" t="n"/>
      <c r="AF770" s="55" t="n"/>
      <c r="AG770" s="55" t="n"/>
      <c r="AH770" s="55" t="n"/>
      <c r="AI770" s="55" t="n"/>
      <c r="AJ770" s="55" t="n"/>
      <c r="AK770" s="55" t="n"/>
      <c r="AL770" s="55" t="n"/>
      <c r="AM770" s="55" t="n"/>
      <c r="AN770" s="55" t="n"/>
      <c r="AO770" s="55" t="n"/>
      <c r="AP770" s="55" t="n"/>
      <c r="AQ770" s="55" t="n"/>
      <c r="AR770" s="55" t="n"/>
      <c r="AS770" s="55" t="n"/>
      <c r="AT770" s="55" t="n"/>
      <c r="AU770" s="55" t="n"/>
      <c r="AV770" s="55" t="n"/>
      <c r="AW770" s="55" t="n"/>
      <c r="AX770" s="55" t="n"/>
      <c r="AY770" s="55" t="n"/>
      <c r="AZ770" s="55" t="n"/>
      <c r="BA770" s="55" t="n"/>
      <c r="BB770" s="55" t="n"/>
      <c r="BC770" s="55" t="n"/>
    </row>
    <row r="771">
      <c r="A771" s="55" t="n"/>
      <c r="B771" s="483" t="n"/>
      <c r="C771" s="55" t="n"/>
      <c r="D771" s="55" t="n"/>
      <c r="E771" s="55" t="n"/>
      <c r="F771" s="55" t="n"/>
      <c r="G771" s="69" t="n"/>
      <c r="H771" s="69" t="n"/>
      <c r="I771" s="55" t="n"/>
      <c r="J771" s="55" t="n"/>
      <c r="K771" s="55" t="n"/>
      <c r="L771" s="55">
        <f>J771-K771</f>
        <v/>
      </c>
      <c r="M771" s="55" t="n"/>
      <c r="N771" s="55">
        <f>P771+Q771+R771+S771</f>
        <v/>
      </c>
      <c r="O771" s="57">
        <f>Q771+V771+Y771+AB771+AE771+AH771+AK771+AN771+AQ771+AT771+AW771+AZ771+BC771</f>
        <v/>
      </c>
      <c r="P771" s="58" t="n"/>
      <c r="Q771" s="59">
        <f>L771-S771-R771-P771</f>
        <v/>
      </c>
      <c r="R771" s="60" t="n"/>
      <c r="S771" s="61" t="n"/>
      <c r="T771" s="55" t="n"/>
      <c r="U771" s="55" t="n"/>
      <c r="V771" s="55" t="n"/>
      <c r="W771" s="55" t="n"/>
      <c r="X771" s="55" t="n"/>
      <c r="Y771" s="55" t="n"/>
      <c r="Z771" s="55" t="n"/>
      <c r="AA771" s="55" t="n"/>
      <c r="AB771" s="55" t="n"/>
      <c r="AC771" s="55" t="n"/>
      <c r="AD771" s="55" t="n"/>
      <c r="AE771" s="55" t="n"/>
      <c r="AF771" s="55" t="n"/>
      <c r="AG771" s="55" t="n"/>
      <c r="AH771" s="55" t="n"/>
      <c r="AI771" s="55" t="n"/>
      <c r="AJ771" s="55" t="n"/>
      <c r="AK771" s="55" t="n"/>
      <c r="AL771" s="55" t="n"/>
      <c r="AM771" s="55" t="n"/>
      <c r="AN771" s="55" t="n"/>
      <c r="AO771" s="55" t="n"/>
      <c r="AP771" s="55" t="n"/>
      <c r="AQ771" s="55" t="n"/>
      <c r="AR771" s="55" t="n"/>
      <c r="AS771" s="55" t="n"/>
      <c r="AT771" s="55" t="n"/>
      <c r="AU771" s="55" t="n"/>
      <c r="AV771" s="55" t="n"/>
      <c r="AW771" s="55" t="n"/>
      <c r="AX771" s="55" t="n"/>
      <c r="AY771" s="55" t="n"/>
      <c r="AZ771" s="55" t="n"/>
      <c r="BA771" s="55" t="n"/>
      <c r="BB771" s="55" t="n"/>
      <c r="BC771" s="55" t="n"/>
    </row>
    <row r="772">
      <c r="A772" s="55" t="n"/>
      <c r="B772" s="483" t="n"/>
      <c r="C772" s="55" t="n"/>
      <c r="D772" s="55" t="n"/>
      <c r="E772" s="55" t="n"/>
      <c r="F772" s="55" t="n"/>
      <c r="G772" s="69" t="n"/>
      <c r="H772" s="69" t="n"/>
      <c r="I772" s="55" t="n"/>
      <c r="J772" s="55" t="n"/>
      <c r="K772" s="55" t="n"/>
      <c r="L772" s="55">
        <f>J772-K772</f>
        <v/>
      </c>
      <c r="M772" s="55" t="n"/>
      <c r="N772" s="55">
        <f>P772+Q772+R772+S772</f>
        <v/>
      </c>
      <c r="O772" s="57">
        <f>Q772+V772+Y772+AB772+AE772+AH772+AK772+AN772+AQ772+AT772+AW772+AZ772+BC772</f>
        <v/>
      </c>
      <c r="P772" s="58" t="n"/>
      <c r="Q772" s="59">
        <f>L772-S772-R772-P772</f>
        <v/>
      </c>
      <c r="R772" s="60" t="n"/>
      <c r="S772" s="61" t="n"/>
      <c r="T772" s="55" t="n"/>
      <c r="U772" s="55" t="n"/>
      <c r="V772" s="55" t="n"/>
      <c r="W772" s="55" t="n"/>
      <c r="X772" s="55" t="n"/>
      <c r="Y772" s="55" t="n"/>
      <c r="Z772" s="55" t="n"/>
      <c r="AA772" s="55" t="n"/>
      <c r="AB772" s="55" t="n"/>
      <c r="AC772" s="55" t="n"/>
      <c r="AD772" s="55" t="n"/>
      <c r="AE772" s="55" t="n"/>
      <c r="AF772" s="55" t="n"/>
      <c r="AG772" s="55" t="n"/>
      <c r="AH772" s="55" t="n"/>
      <c r="AI772" s="55" t="n"/>
      <c r="AJ772" s="55" t="n"/>
      <c r="AK772" s="55" t="n"/>
      <c r="AL772" s="55" t="n"/>
      <c r="AM772" s="55" t="n"/>
      <c r="AN772" s="55" t="n"/>
      <c r="AO772" s="55" t="n"/>
      <c r="AP772" s="55" t="n"/>
      <c r="AQ772" s="55" t="n"/>
      <c r="AR772" s="55" t="n"/>
      <c r="AS772" s="55" t="n"/>
      <c r="AT772" s="55" t="n"/>
      <c r="AU772" s="55" t="n"/>
      <c r="AV772" s="55" t="n"/>
      <c r="AW772" s="55" t="n"/>
      <c r="AX772" s="55" t="n"/>
      <c r="AY772" s="55" t="n"/>
      <c r="AZ772" s="55" t="n"/>
      <c r="BA772" s="55" t="n"/>
      <c r="BB772" s="55" t="n"/>
      <c r="BC772" s="55" t="n"/>
    </row>
    <row r="773">
      <c r="A773" s="55" t="n"/>
      <c r="B773" s="483" t="n"/>
      <c r="C773" s="55" t="n"/>
      <c r="D773" s="55" t="n"/>
      <c r="E773" s="55" t="n"/>
      <c r="F773" s="55" t="n"/>
      <c r="G773" s="69" t="n"/>
      <c r="H773" s="69" t="n"/>
      <c r="I773" s="55" t="n"/>
      <c r="J773" s="55" t="n"/>
      <c r="K773" s="55" t="n"/>
      <c r="L773" s="55">
        <f>J773-K773</f>
        <v/>
      </c>
      <c r="M773" s="55" t="n"/>
      <c r="N773" s="55">
        <f>P773+Q773+R773+S773</f>
        <v/>
      </c>
      <c r="O773" s="57">
        <f>Q773+V773+Y773+AB773+AE773+AH773+AK773+AN773+AQ773+AT773+AW773+AZ773+BC773</f>
        <v/>
      </c>
      <c r="P773" s="58" t="n"/>
      <c r="Q773" s="59">
        <f>L773-S773-R773-P773</f>
        <v/>
      </c>
      <c r="R773" s="60" t="n"/>
      <c r="S773" s="61" t="n"/>
      <c r="T773" s="55" t="n"/>
      <c r="U773" s="55" t="n"/>
      <c r="V773" s="55" t="n"/>
      <c r="W773" s="55" t="n"/>
      <c r="X773" s="55" t="n"/>
      <c r="Y773" s="55" t="n"/>
      <c r="Z773" s="55" t="n"/>
      <c r="AA773" s="55" t="n"/>
      <c r="AB773" s="55" t="n"/>
      <c r="AC773" s="55" t="n"/>
      <c r="AD773" s="55" t="n"/>
      <c r="AE773" s="55" t="n"/>
      <c r="AF773" s="55" t="n"/>
      <c r="AG773" s="55" t="n"/>
      <c r="AH773" s="55" t="n"/>
      <c r="AI773" s="55" t="n"/>
      <c r="AJ773" s="55" t="n"/>
      <c r="AK773" s="55" t="n"/>
      <c r="AL773" s="55" t="n"/>
      <c r="AM773" s="55" t="n"/>
      <c r="AN773" s="55" t="n"/>
      <c r="AO773" s="55" t="n"/>
      <c r="AP773" s="55" t="n"/>
      <c r="AQ773" s="55" t="n"/>
      <c r="AR773" s="55" t="n"/>
      <c r="AS773" s="55" t="n"/>
      <c r="AT773" s="55" t="n"/>
      <c r="AU773" s="55" t="n"/>
      <c r="AV773" s="55" t="n"/>
      <c r="AW773" s="55" t="n"/>
      <c r="AX773" s="55" t="n"/>
      <c r="AY773" s="55" t="n"/>
      <c r="AZ773" s="55" t="n"/>
      <c r="BA773" s="55" t="n"/>
      <c r="BB773" s="55" t="n"/>
      <c r="BC773" s="55" t="n"/>
    </row>
    <row r="774">
      <c r="A774" s="55" t="n"/>
      <c r="B774" s="483" t="n"/>
      <c r="C774" s="55" t="n"/>
      <c r="D774" s="55" t="n"/>
      <c r="E774" s="55" t="n"/>
      <c r="F774" s="55" t="n"/>
      <c r="G774" s="69" t="n"/>
      <c r="H774" s="69" t="n"/>
      <c r="I774" s="55" t="n"/>
      <c r="J774" s="55" t="n"/>
      <c r="K774" s="55" t="n"/>
      <c r="L774" s="55">
        <f>J774-K774</f>
        <v/>
      </c>
      <c r="M774" s="55" t="n"/>
      <c r="N774" s="55">
        <f>P774+Q774+R774+S774</f>
        <v/>
      </c>
      <c r="O774" s="57">
        <f>Q774+V774+Y774+AB774+AE774+AH774+AK774+AN774+AQ774+AT774+AW774+AZ774+BC774</f>
        <v/>
      </c>
      <c r="P774" s="58" t="n"/>
      <c r="Q774" s="59">
        <f>L774-S774-R774-P774</f>
        <v/>
      </c>
      <c r="R774" s="60" t="n"/>
      <c r="S774" s="61" t="n"/>
      <c r="T774" s="55" t="n"/>
      <c r="U774" s="55" t="n"/>
      <c r="V774" s="55" t="n"/>
      <c r="W774" s="55" t="n"/>
      <c r="X774" s="55" t="n"/>
      <c r="Y774" s="55" t="n"/>
      <c r="Z774" s="55" t="n"/>
      <c r="AA774" s="55" t="n"/>
      <c r="AB774" s="55" t="n"/>
      <c r="AC774" s="55" t="n"/>
      <c r="AD774" s="55" t="n"/>
      <c r="AE774" s="55" t="n"/>
      <c r="AF774" s="55" t="n"/>
      <c r="AG774" s="55" t="n"/>
      <c r="AH774" s="55" t="n"/>
      <c r="AI774" s="55" t="n"/>
      <c r="AJ774" s="55" t="n"/>
      <c r="AK774" s="55" t="n"/>
      <c r="AL774" s="55" t="n"/>
      <c r="AM774" s="55" t="n"/>
      <c r="AN774" s="55" t="n"/>
      <c r="AO774" s="55" t="n"/>
      <c r="AP774" s="55" t="n"/>
      <c r="AQ774" s="55" t="n"/>
      <c r="AR774" s="55" t="n"/>
      <c r="AS774" s="55" t="n"/>
      <c r="AT774" s="55" t="n"/>
      <c r="AU774" s="55" t="n"/>
      <c r="AV774" s="55" t="n"/>
      <c r="AW774" s="55" t="n"/>
      <c r="AX774" s="55" t="n"/>
      <c r="AY774" s="55" t="n"/>
      <c r="AZ774" s="55" t="n"/>
      <c r="BA774" s="55" t="n"/>
      <c r="BB774" s="55" t="n"/>
      <c r="BC774" s="55" t="n"/>
    </row>
    <row r="775">
      <c r="A775" s="55" t="n"/>
      <c r="B775" s="483" t="n"/>
      <c r="C775" s="55" t="n"/>
      <c r="D775" s="55" t="n"/>
      <c r="E775" s="55" t="n"/>
      <c r="F775" s="55" t="n"/>
      <c r="G775" s="69" t="n"/>
      <c r="H775" s="69" t="n"/>
      <c r="I775" s="55" t="n"/>
      <c r="J775" s="55" t="n"/>
      <c r="K775" s="55" t="n"/>
      <c r="L775" s="55">
        <f>J775-K775</f>
        <v/>
      </c>
      <c r="M775" s="55" t="n"/>
      <c r="N775" s="55">
        <f>P775+Q775+R775+S775</f>
        <v/>
      </c>
      <c r="O775" s="57">
        <f>Q775+V775+Y775+AB775+AE775+AH775+AK775+AN775+AQ775+AT775+AW775+AZ775+BC775</f>
        <v/>
      </c>
      <c r="P775" s="58" t="n"/>
      <c r="Q775" s="59">
        <f>L775-S775-R775-P775</f>
        <v/>
      </c>
      <c r="R775" s="60" t="n"/>
      <c r="S775" s="61" t="n"/>
      <c r="T775" s="55" t="n"/>
      <c r="U775" s="55" t="n"/>
      <c r="V775" s="55" t="n"/>
      <c r="W775" s="55" t="n"/>
      <c r="X775" s="55" t="n"/>
      <c r="Y775" s="55" t="n"/>
      <c r="Z775" s="55" t="n"/>
      <c r="AA775" s="55" t="n"/>
      <c r="AB775" s="55" t="n"/>
      <c r="AC775" s="55" t="n"/>
      <c r="AD775" s="55" t="n"/>
      <c r="AE775" s="55" t="n"/>
      <c r="AF775" s="55" t="n"/>
      <c r="AG775" s="55" t="n"/>
      <c r="AH775" s="55" t="n"/>
      <c r="AI775" s="55" t="n"/>
      <c r="AJ775" s="55" t="n"/>
      <c r="AK775" s="55" t="n"/>
      <c r="AL775" s="55" t="n"/>
      <c r="AM775" s="55" t="n"/>
      <c r="AN775" s="55" t="n"/>
      <c r="AO775" s="55" t="n"/>
      <c r="AP775" s="55" t="n"/>
      <c r="AQ775" s="55" t="n"/>
      <c r="AR775" s="55" t="n"/>
      <c r="AS775" s="55" t="n"/>
      <c r="AT775" s="55" t="n"/>
      <c r="AU775" s="55" t="n"/>
      <c r="AV775" s="55" t="n"/>
      <c r="AW775" s="55" t="n"/>
      <c r="AX775" s="55" t="n"/>
      <c r="AY775" s="55" t="n"/>
      <c r="AZ775" s="55" t="n"/>
      <c r="BA775" s="55" t="n"/>
      <c r="BB775" s="55" t="n"/>
      <c r="BC775" s="55" t="n"/>
    </row>
    <row r="776">
      <c r="A776" s="55" t="n"/>
      <c r="B776" s="483" t="n"/>
      <c r="C776" s="55" t="n"/>
      <c r="D776" s="55" t="n"/>
      <c r="E776" s="55" t="n"/>
      <c r="F776" s="55" t="n"/>
      <c r="G776" s="69" t="n"/>
      <c r="H776" s="69" t="n"/>
      <c r="I776" s="55" t="n"/>
      <c r="J776" s="55" t="n"/>
      <c r="K776" s="55" t="n"/>
      <c r="L776" s="55">
        <f>J776-K776</f>
        <v/>
      </c>
      <c r="M776" s="55" t="n"/>
      <c r="N776" s="55">
        <f>P776+Q776+R776+S776</f>
        <v/>
      </c>
      <c r="O776" s="57">
        <f>Q776+V776+Y776+AB776+AE776+AH776+AK776+AN776+AQ776+AT776+AW776+AZ776+BC776</f>
        <v/>
      </c>
      <c r="P776" s="58" t="n"/>
      <c r="Q776" s="59">
        <f>L776-S776-R776-P776</f>
        <v/>
      </c>
      <c r="R776" s="60" t="n"/>
      <c r="S776" s="61" t="n"/>
      <c r="T776" s="55" t="n"/>
      <c r="U776" s="55" t="n"/>
      <c r="V776" s="55" t="n"/>
      <c r="W776" s="55" t="n"/>
      <c r="X776" s="55" t="n"/>
      <c r="Y776" s="55" t="n"/>
      <c r="Z776" s="55" t="n"/>
      <c r="AA776" s="55" t="n"/>
      <c r="AB776" s="55" t="n"/>
      <c r="AC776" s="55" t="n"/>
      <c r="AD776" s="55" t="n"/>
      <c r="AE776" s="55" t="n"/>
      <c r="AF776" s="55" t="n"/>
      <c r="AG776" s="55" t="n"/>
      <c r="AH776" s="55" t="n"/>
      <c r="AI776" s="55" t="n"/>
      <c r="AJ776" s="55" t="n"/>
      <c r="AK776" s="55" t="n"/>
      <c r="AL776" s="55" t="n"/>
      <c r="AM776" s="55" t="n"/>
      <c r="AN776" s="55" t="n"/>
      <c r="AO776" s="55" t="n"/>
      <c r="AP776" s="55" t="n"/>
      <c r="AQ776" s="55" t="n"/>
      <c r="AR776" s="55" t="n"/>
      <c r="AS776" s="55" t="n"/>
      <c r="AT776" s="55" t="n"/>
      <c r="AU776" s="55" t="n"/>
      <c r="AV776" s="55" t="n"/>
      <c r="AW776" s="55" t="n"/>
      <c r="AX776" s="55" t="n"/>
      <c r="AY776" s="55" t="n"/>
      <c r="AZ776" s="55" t="n"/>
      <c r="BA776" s="55" t="n"/>
      <c r="BB776" s="55" t="n"/>
      <c r="BC776" s="55" t="n"/>
    </row>
    <row r="777">
      <c r="A777" s="55" t="n"/>
      <c r="B777" s="483" t="n"/>
      <c r="C777" s="55" t="n"/>
      <c r="D777" s="55" t="n"/>
      <c r="E777" s="55" t="n"/>
      <c r="F777" s="55" t="n"/>
      <c r="G777" s="69" t="n"/>
      <c r="H777" s="69" t="n"/>
      <c r="I777" s="55" t="n"/>
      <c r="J777" s="55" t="n"/>
      <c r="K777" s="55" t="n"/>
      <c r="L777" s="55">
        <f>J777-K777</f>
        <v/>
      </c>
      <c r="M777" s="55" t="n"/>
      <c r="N777" s="55">
        <f>P777+Q777+R777+S777</f>
        <v/>
      </c>
      <c r="O777" s="57">
        <f>Q777+V777+Y777+AB777+AE777+AH777+AK777+AN777+AQ777+AT777+AW777+AZ777+BC777</f>
        <v/>
      </c>
      <c r="P777" s="58" t="n"/>
      <c r="Q777" s="59">
        <f>L777-S777-R777-P777</f>
        <v/>
      </c>
      <c r="R777" s="60" t="n"/>
      <c r="S777" s="61" t="n"/>
      <c r="T777" s="55" t="n"/>
      <c r="U777" s="55" t="n"/>
      <c r="V777" s="55" t="n"/>
      <c r="W777" s="55" t="n"/>
      <c r="X777" s="55" t="n"/>
      <c r="Y777" s="55" t="n"/>
      <c r="Z777" s="55" t="n"/>
      <c r="AA777" s="55" t="n"/>
      <c r="AB777" s="55" t="n"/>
      <c r="AC777" s="55" t="n"/>
      <c r="AD777" s="55" t="n"/>
      <c r="AE777" s="55" t="n"/>
      <c r="AF777" s="55" t="n"/>
      <c r="AG777" s="55" t="n"/>
      <c r="AH777" s="55" t="n"/>
      <c r="AI777" s="55" t="n"/>
      <c r="AJ777" s="55" t="n"/>
      <c r="AK777" s="55" t="n"/>
      <c r="AL777" s="55" t="n"/>
      <c r="AM777" s="55" t="n"/>
      <c r="AN777" s="55" t="n"/>
      <c r="AO777" s="55" t="n"/>
      <c r="AP777" s="55" t="n"/>
      <c r="AQ777" s="55" t="n"/>
      <c r="AR777" s="55" t="n"/>
      <c r="AS777" s="55" t="n"/>
      <c r="AT777" s="55" t="n"/>
      <c r="AU777" s="55" t="n"/>
      <c r="AV777" s="55" t="n"/>
      <c r="AW777" s="55" t="n"/>
      <c r="AX777" s="55" t="n"/>
      <c r="AY777" s="55" t="n"/>
      <c r="AZ777" s="55" t="n"/>
      <c r="BA777" s="55" t="n"/>
      <c r="BB777" s="55" t="n"/>
      <c r="BC777" s="55" t="n"/>
    </row>
    <row r="778">
      <c r="A778" s="55" t="n"/>
      <c r="B778" s="483" t="n"/>
      <c r="C778" s="55" t="n"/>
      <c r="D778" s="55" t="n"/>
      <c r="E778" s="55" t="n"/>
      <c r="F778" s="55" t="n"/>
      <c r="G778" s="69" t="n"/>
      <c r="H778" s="69" t="n"/>
      <c r="I778" s="55" t="n"/>
      <c r="J778" s="55" t="n"/>
      <c r="K778" s="55" t="n"/>
      <c r="L778" s="55">
        <f>J778-K778</f>
        <v/>
      </c>
      <c r="M778" s="55" t="n"/>
      <c r="N778" s="55">
        <f>P778+Q778+R778+S778</f>
        <v/>
      </c>
      <c r="O778" s="57">
        <f>Q778+V778+Y778+AB778+AE778+AH778+AK778+AN778+AQ778+AT778+AW778+AZ778+BC778</f>
        <v/>
      </c>
      <c r="P778" s="58" t="n"/>
      <c r="Q778" s="59">
        <f>L778-S778-R778-P778</f>
        <v/>
      </c>
      <c r="R778" s="60" t="n"/>
      <c r="S778" s="61" t="n"/>
      <c r="T778" s="55" t="n"/>
      <c r="U778" s="55" t="n"/>
      <c r="V778" s="55" t="n"/>
      <c r="W778" s="55" t="n"/>
      <c r="X778" s="55" t="n"/>
      <c r="Y778" s="55" t="n"/>
      <c r="Z778" s="55" t="n"/>
      <c r="AA778" s="55" t="n"/>
      <c r="AB778" s="55" t="n"/>
      <c r="AC778" s="55" t="n"/>
      <c r="AD778" s="55" t="n"/>
      <c r="AE778" s="55" t="n"/>
      <c r="AF778" s="55" t="n"/>
      <c r="AG778" s="55" t="n"/>
      <c r="AH778" s="55" t="n"/>
      <c r="AI778" s="55" t="n"/>
      <c r="AJ778" s="55" t="n"/>
      <c r="AK778" s="55" t="n"/>
      <c r="AL778" s="55" t="n"/>
      <c r="AM778" s="55" t="n"/>
      <c r="AN778" s="55" t="n"/>
      <c r="AO778" s="55" t="n"/>
      <c r="AP778" s="55" t="n"/>
      <c r="AQ778" s="55" t="n"/>
      <c r="AR778" s="55" t="n"/>
      <c r="AS778" s="55" t="n"/>
      <c r="AT778" s="55" t="n"/>
      <c r="AU778" s="55" t="n"/>
      <c r="AV778" s="55" t="n"/>
      <c r="AW778" s="55" t="n"/>
      <c r="AX778" s="55" t="n"/>
      <c r="AY778" s="55" t="n"/>
      <c r="AZ778" s="55" t="n"/>
      <c r="BA778" s="55" t="n"/>
      <c r="BB778" s="55" t="n"/>
      <c r="BC778" s="55" t="n"/>
    </row>
    <row r="779">
      <c r="A779" s="55" t="n"/>
      <c r="B779" s="483" t="n"/>
      <c r="C779" s="55" t="n"/>
      <c r="D779" s="55" t="n"/>
      <c r="E779" s="55" t="n"/>
      <c r="F779" s="55" t="n"/>
      <c r="G779" s="69" t="n"/>
      <c r="H779" s="69" t="n"/>
      <c r="I779" s="55" t="n"/>
      <c r="J779" s="55" t="n"/>
      <c r="K779" s="55" t="n"/>
      <c r="L779" s="55">
        <f>J779-K779</f>
        <v/>
      </c>
      <c r="M779" s="55" t="n"/>
      <c r="N779" s="55">
        <f>P779+Q779+R779+S779</f>
        <v/>
      </c>
      <c r="O779" s="57">
        <f>Q779+V779+Y779+AB779+AE779+AH779+AK779+AN779+AQ779+AT779+AW779+AZ779+BC779</f>
        <v/>
      </c>
      <c r="P779" s="58" t="n"/>
      <c r="Q779" s="59">
        <f>L779-S779-R779-P779</f>
        <v/>
      </c>
      <c r="R779" s="60" t="n"/>
      <c r="S779" s="61" t="n"/>
      <c r="T779" s="55" t="n"/>
      <c r="U779" s="55" t="n"/>
      <c r="V779" s="55" t="n"/>
      <c r="W779" s="55" t="n"/>
      <c r="X779" s="55" t="n"/>
      <c r="Y779" s="55" t="n"/>
      <c r="Z779" s="55" t="n"/>
      <c r="AA779" s="55" t="n"/>
      <c r="AB779" s="55" t="n"/>
      <c r="AC779" s="55" t="n"/>
      <c r="AD779" s="55" t="n"/>
      <c r="AE779" s="55" t="n"/>
      <c r="AF779" s="55" t="n"/>
      <c r="AG779" s="55" t="n"/>
      <c r="AH779" s="55" t="n"/>
      <c r="AI779" s="55" t="n"/>
      <c r="AJ779" s="55" t="n"/>
      <c r="AK779" s="55" t="n"/>
      <c r="AL779" s="55" t="n"/>
      <c r="AM779" s="55" t="n"/>
      <c r="AN779" s="55" t="n"/>
      <c r="AO779" s="55" t="n"/>
      <c r="AP779" s="55" t="n"/>
      <c r="AQ779" s="55" t="n"/>
      <c r="AR779" s="55" t="n"/>
      <c r="AS779" s="55" t="n"/>
      <c r="AT779" s="55" t="n"/>
      <c r="AU779" s="55" t="n"/>
      <c r="AV779" s="55" t="n"/>
      <c r="AW779" s="55" t="n"/>
      <c r="AX779" s="55" t="n"/>
      <c r="AY779" s="55" t="n"/>
      <c r="AZ779" s="55" t="n"/>
      <c r="BA779" s="55" t="n"/>
      <c r="BB779" s="55" t="n"/>
      <c r="BC779" s="55" t="n"/>
    </row>
    <row r="780">
      <c r="A780" s="55" t="n"/>
      <c r="B780" s="483" t="n"/>
      <c r="C780" s="55" t="n"/>
      <c r="D780" s="55" t="n"/>
      <c r="E780" s="55" t="n"/>
      <c r="F780" s="55" t="n"/>
      <c r="G780" s="69" t="n"/>
      <c r="H780" s="69" t="n"/>
      <c r="I780" s="55" t="n"/>
      <c r="J780" s="55" t="n"/>
      <c r="K780" s="55" t="n"/>
      <c r="L780" s="55">
        <f>J780-K780</f>
        <v/>
      </c>
      <c r="M780" s="55" t="n"/>
      <c r="N780" s="55">
        <f>P780+Q780+R780+S780</f>
        <v/>
      </c>
      <c r="O780" s="57">
        <f>Q780+V780+Y780+AB780+AE780+AH780+AK780+AN780+AQ780+AT780+AW780+AZ780+BC780</f>
        <v/>
      </c>
      <c r="P780" s="58" t="n"/>
      <c r="Q780" s="59">
        <f>L780-S780-R780-P780</f>
        <v/>
      </c>
      <c r="R780" s="60" t="n"/>
      <c r="S780" s="61" t="n"/>
      <c r="T780" s="55" t="n"/>
      <c r="U780" s="55" t="n"/>
      <c r="V780" s="55" t="n"/>
      <c r="W780" s="55" t="n"/>
      <c r="X780" s="55" t="n"/>
      <c r="Y780" s="55" t="n"/>
      <c r="Z780" s="55" t="n"/>
      <c r="AA780" s="55" t="n"/>
      <c r="AB780" s="55" t="n"/>
      <c r="AC780" s="55" t="n"/>
      <c r="AD780" s="55" t="n"/>
      <c r="AE780" s="55" t="n"/>
      <c r="AF780" s="55" t="n"/>
      <c r="AG780" s="55" t="n"/>
      <c r="AH780" s="55" t="n"/>
      <c r="AI780" s="55" t="n"/>
      <c r="AJ780" s="55" t="n"/>
      <c r="AK780" s="55" t="n"/>
      <c r="AL780" s="55" t="n"/>
      <c r="AM780" s="55" t="n"/>
      <c r="AN780" s="55" t="n"/>
      <c r="AO780" s="55" t="n"/>
      <c r="AP780" s="55" t="n"/>
      <c r="AQ780" s="55" t="n"/>
      <c r="AR780" s="55" t="n"/>
      <c r="AS780" s="55" t="n"/>
      <c r="AT780" s="55" t="n"/>
      <c r="AU780" s="55" t="n"/>
      <c r="AV780" s="55" t="n"/>
      <c r="AW780" s="55" t="n"/>
      <c r="AX780" s="55" t="n"/>
      <c r="AY780" s="55" t="n"/>
      <c r="AZ780" s="55" t="n"/>
      <c r="BA780" s="55" t="n"/>
      <c r="BB780" s="55" t="n"/>
      <c r="BC780" s="55" t="n"/>
    </row>
    <row r="781">
      <c r="A781" s="55" t="n"/>
      <c r="B781" s="483" t="n"/>
      <c r="C781" s="55" t="n"/>
      <c r="D781" s="55" t="n"/>
      <c r="E781" s="55" t="n"/>
      <c r="F781" s="55" t="n"/>
      <c r="G781" s="69" t="n"/>
      <c r="H781" s="69" t="n"/>
      <c r="I781" s="55" t="n"/>
      <c r="J781" s="55" t="n"/>
      <c r="K781" s="55" t="n"/>
      <c r="L781" s="55">
        <f>J781-K781</f>
        <v/>
      </c>
      <c r="M781" s="55" t="n"/>
      <c r="N781" s="55">
        <f>P781+Q781+R781+S781</f>
        <v/>
      </c>
      <c r="O781" s="57">
        <f>Q781+V781+Y781+AB781+AE781+AH781+AK781+AN781+AQ781+AT781+AW781+AZ781+BC781</f>
        <v/>
      </c>
      <c r="P781" s="58" t="n"/>
      <c r="Q781" s="59">
        <f>L781-S781-R781-P781</f>
        <v/>
      </c>
      <c r="R781" s="60" t="n"/>
      <c r="S781" s="61" t="n"/>
      <c r="T781" s="55" t="n"/>
      <c r="U781" s="55" t="n"/>
      <c r="V781" s="55" t="n"/>
      <c r="W781" s="55" t="n"/>
      <c r="X781" s="55" t="n"/>
      <c r="Y781" s="55" t="n"/>
      <c r="Z781" s="55" t="n"/>
      <c r="AA781" s="55" t="n"/>
      <c r="AB781" s="55" t="n"/>
      <c r="AC781" s="55" t="n"/>
      <c r="AD781" s="55" t="n"/>
      <c r="AE781" s="55" t="n"/>
      <c r="AF781" s="55" t="n"/>
      <c r="AG781" s="55" t="n"/>
      <c r="AH781" s="55" t="n"/>
      <c r="AI781" s="55" t="n"/>
      <c r="AJ781" s="55" t="n"/>
      <c r="AK781" s="55" t="n"/>
      <c r="AL781" s="55" t="n"/>
      <c r="AM781" s="55" t="n"/>
      <c r="AN781" s="55" t="n"/>
      <c r="AO781" s="55" t="n"/>
      <c r="AP781" s="55" t="n"/>
      <c r="AQ781" s="55" t="n"/>
      <c r="AR781" s="55" t="n"/>
      <c r="AS781" s="55" t="n"/>
      <c r="AT781" s="55" t="n"/>
      <c r="AU781" s="55" t="n"/>
      <c r="AV781" s="55" t="n"/>
      <c r="AW781" s="55" t="n"/>
      <c r="AX781" s="55" t="n"/>
      <c r="AY781" s="55" t="n"/>
      <c r="AZ781" s="55" t="n"/>
      <c r="BA781" s="55" t="n"/>
      <c r="BB781" s="55" t="n"/>
      <c r="BC781" s="55" t="n"/>
    </row>
    <row r="782">
      <c r="A782" s="55" t="n"/>
      <c r="B782" s="483" t="n"/>
      <c r="C782" s="55" t="n"/>
      <c r="D782" s="55" t="n"/>
      <c r="E782" s="55" t="n"/>
      <c r="F782" s="55" t="n"/>
      <c r="G782" s="69" t="n"/>
      <c r="H782" s="69" t="n"/>
      <c r="I782" s="55" t="n"/>
      <c r="J782" s="55" t="n"/>
      <c r="K782" s="55" t="n"/>
      <c r="L782" s="55">
        <f>J782-K782</f>
        <v/>
      </c>
      <c r="M782" s="55" t="n"/>
      <c r="N782" s="55">
        <f>P782+Q782+R782+S782</f>
        <v/>
      </c>
      <c r="O782" s="57">
        <f>Q782+V782+Y782+AB782+AE782+AH782+AK782+AN782+AQ782+AT782+AW782+AZ782+BC782</f>
        <v/>
      </c>
      <c r="P782" s="58" t="n"/>
      <c r="Q782" s="59">
        <f>L782-S782-R782-P782</f>
        <v/>
      </c>
      <c r="R782" s="60" t="n"/>
      <c r="S782" s="61" t="n"/>
      <c r="T782" s="55" t="n"/>
      <c r="U782" s="55" t="n"/>
      <c r="V782" s="55" t="n"/>
      <c r="W782" s="55" t="n"/>
      <c r="X782" s="55" t="n"/>
      <c r="Y782" s="55" t="n"/>
      <c r="Z782" s="55" t="n"/>
      <c r="AA782" s="55" t="n"/>
      <c r="AB782" s="55" t="n"/>
      <c r="AC782" s="55" t="n"/>
      <c r="AD782" s="55" t="n"/>
      <c r="AE782" s="55" t="n"/>
      <c r="AF782" s="55" t="n"/>
      <c r="AG782" s="55" t="n"/>
      <c r="AH782" s="55" t="n"/>
      <c r="AI782" s="55" t="n"/>
      <c r="AJ782" s="55" t="n"/>
      <c r="AK782" s="55" t="n"/>
      <c r="AL782" s="55" t="n"/>
      <c r="AM782" s="55" t="n"/>
      <c r="AN782" s="55" t="n"/>
      <c r="AO782" s="55" t="n"/>
      <c r="AP782" s="55" t="n"/>
      <c r="AQ782" s="55" t="n"/>
      <c r="AR782" s="55" t="n"/>
      <c r="AS782" s="55" t="n"/>
      <c r="AT782" s="55" t="n"/>
      <c r="AU782" s="55" t="n"/>
      <c r="AV782" s="55" t="n"/>
      <c r="AW782" s="55" t="n"/>
      <c r="AX782" s="55" t="n"/>
      <c r="AY782" s="55" t="n"/>
      <c r="AZ782" s="55" t="n"/>
      <c r="BA782" s="55" t="n"/>
      <c r="BB782" s="55" t="n"/>
      <c r="BC782" s="55" t="n"/>
    </row>
    <row r="783">
      <c r="A783" s="55" t="n"/>
      <c r="B783" s="483" t="n"/>
      <c r="C783" s="55" t="n"/>
      <c r="D783" s="55" t="n"/>
      <c r="E783" s="55" t="n"/>
      <c r="F783" s="55" t="n"/>
      <c r="G783" s="69" t="n"/>
      <c r="H783" s="69" t="n"/>
      <c r="I783" s="55" t="n"/>
      <c r="J783" s="55" t="n"/>
      <c r="K783" s="55" t="n"/>
      <c r="L783" s="55">
        <f>J783-K783</f>
        <v/>
      </c>
      <c r="M783" s="55" t="n"/>
      <c r="N783" s="55">
        <f>P783+Q783+R783+S783</f>
        <v/>
      </c>
      <c r="O783" s="57">
        <f>Q783+V783+Y783+AB783+AE783+AH783+AK783+AN783+AQ783+AT783+AW783+AZ783+BC783</f>
        <v/>
      </c>
      <c r="P783" s="58" t="n"/>
      <c r="Q783" s="59">
        <f>L783-S783-R783-P783</f>
        <v/>
      </c>
      <c r="R783" s="60" t="n"/>
      <c r="S783" s="61" t="n"/>
      <c r="T783" s="55" t="n"/>
      <c r="U783" s="55" t="n"/>
      <c r="V783" s="55" t="n"/>
      <c r="W783" s="55" t="n"/>
      <c r="X783" s="55" t="n"/>
      <c r="Y783" s="55" t="n"/>
      <c r="Z783" s="55" t="n"/>
      <c r="AA783" s="55" t="n"/>
      <c r="AB783" s="55" t="n"/>
      <c r="AC783" s="55" t="n"/>
      <c r="AD783" s="55" t="n"/>
      <c r="AE783" s="55" t="n"/>
      <c r="AF783" s="55" t="n"/>
      <c r="AG783" s="55" t="n"/>
      <c r="AH783" s="55" t="n"/>
      <c r="AI783" s="55" t="n"/>
      <c r="AJ783" s="55" t="n"/>
      <c r="AK783" s="55" t="n"/>
      <c r="AL783" s="55" t="n"/>
      <c r="AM783" s="55" t="n"/>
      <c r="AN783" s="55" t="n"/>
      <c r="AO783" s="55" t="n"/>
      <c r="AP783" s="55" t="n"/>
      <c r="AQ783" s="55" t="n"/>
      <c r="AR783" s="55" t="n"/>
      <c r="AS783" s="55" t="n"/>
      <c r="AT783" s="55" t="n"/>
      <c r="AU783" s="55" t="n"/>
      <c r="AV783" s="55" t="n"/>
      <c r="AW783" s="55" t="n"/>
      <c r="AX783" s="55" t="n"/>
      <c r="AY783" s="55" t="n"/>
      <c r="AZ783" s="55" t="n"/>
      <c r="BA783" s="55" t="n"/>
      <c r="BB783" s="55" t="n"/>
      <c r="BC783" s="55" t="n"/>
    </row>
    <row r="784">
      <c r="A784" s="55" t="n"/>
      <c r="B784" s="483" t="n"/>
      <c r="C784" s="55" t="n"/>
      <c r="D784" s="55" t="n"/>
      <c r="E784" s="55" t="n"/>
      <c r="F784" s="55" t="n"/>
      <c r="G784" s="69" t="n"/>
      <c r="H784" s="69" t="n"/>
      <c r="I784" s="55" t="n"/>
      <c r="J784" s="55" t="n"/>
      <c r="K784" s="55" t="n"/>
      <c r="L784" s="55">
        <f>J784-K784</f>
        <v/>
      </c>
      <c r="M784" s="55" t="n"/>
      <c r="N784" s="55">
        <f>P784+Q784+R784+S784</f>
        <v/>
      </c>
      <c r="O784" s="57">
        <f>Q784+V784+Y784+AB784+AE784+AH784+AK784+AN784+AQ784+AT784+AW784+AZ784+BC784</f>
        <v/>
      </c>
      <c r="P784" s="58" t="n"/>
      <c r="Q784" s="59">
        <f>L784-S784-R784-P784</f>
        <v/>
      </c>
      <c r="R784" s="60" t="n"/>
      <c r="S784" s="61" t="n"/>
      <c r="T784" s="55" t="n"/>
      <c r="U784" s="55" t="n"/>
      <c r="V784" s="55" t="n"/>
      <c r="W784" s="55" t="n"/>
      <c r="X784" s="55" t="n"/>
      <c r="Y784" s="55" t="n"/>
      <c r="Z784" s="55" t="n"/>
      <c r="AA784" s="55" t="n"/>
      <c r="AB784" s="55" t="n"/>
      <c r="AC784" s="55" t="n"/>
      <c r="AD784" s="55" t="n"/>
      <c r="AE784" s="55" t="n"/>
      <c r="AF784" s="55" t="n"/>
      <c r="AG784" s="55" t="n"/>
      <c r="AH784" s="55" t="n"/>
      <c r="AI784" s="55" t="n"/>
      <c r="AJ784" s="55" t="n"/>
      <c r="AK784" s="55" t="n"/>
      <c r="AL784" s="55" t="n"/>
      <c r="AM784" s="55" t="n"/>
      <c r="AN784" s="55" t="n"/>
      <c r="AO784" s="55" t="n"/>
      <c r="AP784" s="55" t="n"/>
      <c r="AQ784" s="55" t="n"/>
      <c r="AR784" s="55" t="n"/>
      <c r="AS784" s="55" t="n"/>
      <c r="AT784" s="55" t="n"/>
      <c r="AU784" s="55" t="n"/>
      <c r="AV784" s="55" t="n"/>
      <c r="AW784" s="55" t="n"/>
      <c r="AX784" s="55" t="n"/>
      <c r="AY784" s="55" t="n"/>
      <c r="AZ784" s="55" t="n"/>
      <c r="BA784" s="55" t="n"/>
      <c r="BB784" s="55" t="n"/>
      <c r="BC784" s="55" t="n"/>
    </row>
    <row r="785">
      <c r="A785" s="55" t="n"/>
      <c r="B785" s="483" t="n"/>
      <c r="C785" s="55" t="n"/>
      <c r="D785" s="55" t="n"/>
      <c r="E785" s="55" t="n"/>
      <c r="F785" s="55" t="n"/>
      <c r="G785" s="69" t="n"/>
      <c r="H785" s="69" t="n"/>
      <c r="I785" s="55" t="n"/>
      <c r="J785" s="55" t="n"/>
      <c r="K785" s="55" t="n"/>
      <c r="L785" s="55">
        <f>J785-K785</f>
        <v/>
      </c>
      <c r="M785" s="55" t="n"/>
      <c r="N785" s="55">
        <f>P785+Q785+R785+S785</f>
        <v/>
      </c>
      <c r="O785" s="57">
        <f>Q785+V785+Y785+AB785+AE785+AH785+AK785+AN785+AQ785+AT785+AW785+AZ785+BC785</f>
        <v/>
      </c>
      <c r="P785" s="58" t="n"/>
      <c r="Q785" s="59">
        <f>L785-S785-R785-P785</f>
        <v/>
      </c>
      <c r="R785" s="60" t="n"/>
      <c r="S785" s="61" t="n"/>
      <c r="T785" s="55" t="n"/>
      <c r="U785" s="55" t="n"/>
      <c r="V785" s="55" t="n"/>
      <c r="W785" s="55" t="n"/>
      <c r="X785" s="55" t="n"/>
      <c r="Y785" s="55" t="n"/>
      <c r="Z785" s="55" t="n"/>
      <c r="AA785" s="55" t="n"/>
      <c r="AB785" s="55" t="n"/>
      <c r="AC785" s="55" t="n"/>
      <c r="AD785" s="55" t="n"/>
      <c r="AE785" s="55" t="n"/>
      <c r="AF785" s="55" t="n"/>
      <c r="AG785" s="55" t="n"/>
      <c r="AH785" s="55" t="n"/>
      <c r="AI785" s="55" t="n"/>
      <c r="AJ785" s="55" t="n"/>
      <c r="AK785" s="55" t="n"/>
      <c r="AL785" s="55" t="n"/>
      <c r="AM785" s="55" t="n"/>
      <c r="AN785" s="55" t="n"/>
      <c r="AO785" s="55" t="n"/>
      <c r="AP785" s="55" t="n"/>
      <c r="AQ785" s="55" t="n"/>
      <c r="AR785" s="55" t="n"/>
      <c r="AS785" s="55" t="n"/>
      <c r="AT785" s="55" t="n"/>
      <c r="AU785" s="55" t="n"/>
      <c r="AV785" s="55" t="n"/>
      <c r="AW785" s="55" t="n"/>
      <c r="AX785" s="55" t="n"/>
      <c r="AY785" s="55" t="n"/>
      <c r="AZ785" s="55" t="n"/>
      <c r="BA785" s="55" t="n"/>
      <c r="BB785" s="55" t="n"/>
      <c r="BC785" s="55" t="n"/>
    </row>
    <row r="786">
      <c r="A786" s="55" t="n"/>
      <c r="B786" s="483" t="n"/>
      <c r="C786" s="55" t="n"/>
      <c r="D786" s="55" t="n"/>
      <c r="E786" s="55" t="n"/>
      <c r="F786" s="55" t="n"/>
      <c r="G786" s="69" t="n"/>
      <c r="H786" s="69" t="n"/>
      <c r="I786" s="55" t="n"/>
      <c r="J786" s="55" t="n"/>
      <c r="K786" s="55" t="n"/>
      <c r="L786" s="55">
        <f>J786-K786</f>
        <v/>
      </c>
      <c r="M786" s="55" t="n"/>
      <c r="N786" s="55">
        <f>P786+Q786+R786+S786</f>
        <v/>
      </c>
      <c r="O786" s="57">
        <f>Q786+V786+Y786+AB786+AE786+AH786+AK786+AN786+AQ786+AT786+AW786+AZ786+BC786</f>
        <v/>
      </c>
      <c r="P786" s="58" t="n"/>
      <c r="Q786" s="59">
        <f>L786-S786-R786-P786</f>
        <v/>
      </c>
      <c r="R786" s="60" t="n"/>
      <c r="S786" s="61" t="n"/>
      <c r="T786" s="55" t="n"/>
      <c r="U786" s="55" t="n"/>
      <c r="V786" s="55" t="n"/>
      <c r="W786" s="55" t="n"/>
      <c r="X786" s="55" t="n"/>
      <c r="Y786" s="55" t="n"/>
      <c r="Z786" s="55" t="n"/>
      <c r="AA786" s="55" t="n"/>
      <c r="AB786" s="55" t="n"/>
      <c r="AC786" s="55" t="n"/>
      <c r="AD786" s="55" t="n"/>
      <c r="AE786" s="55" t="n"/>
      <c r="AF786" s="55" t="n"/>
      <c r="AG786" s="55" t="n"/>
      <c r="AH786" s="55" t="n"/>
      <c r="AI786" s="55" t="n"/>
      <c r="AJ786" s="55" t="n"/>
      <c r="AK786" s="55" t="n"/>
      <c r="AL786" s="55" t="n"/>
      <c r="AM786" s="55" t="n"/>
      <c r="AN786" s="55" t="n"/>
      <c r="AO786" s="55" t="n"/>
      <c r="AP786" s="55" t="n"/>
      <c r="AQ786" s="55" t="n"/>
      <c r="AR786" s="55" t="n"/>
      <c r="AS786" s="55" t="n"/>
      <c r="AT786" s="55" t="n"/>
      <c r="AU786" s="55" t="n"/>
      <c r="AV786" s="55" t="n"/>
      <c r="AW786" s="55" t="n"/>
      <c r="AX786" s="55" t="n"/>
      <c r="AY786" s="55" t="n"/>
      <c r="AZ786" s="55" t="n"/>
      <c r="BA786" s="55" t="n"/>
      <c r="BB786" s="55" t="n"/>
      <c r="BC786" s="55" t="n"/>
    </row>
    <row r="787">
      <c r="A787" s="55" t="n"/>
      <c r="B787" s="483" t="n"/>
      <c r="C787" s="55" t="n"/>
      <c r="D787" s="55" t="n"/>
      <c r="E787" s="55" t="n"/>
      <c r="F787" s="55" t="n"/>
      <c r="G787" s="69" t="n"/>
      <c r="H787" s="69" t="n"/>
      <c r="I787" s="55" t="n"/>
      <c r="J787" s="55" t="n"/>
      <c r="K787" s="55" t="n"/>
      <c r="L787" s="55">
        <f>J787-K787</f>
        <v/>
      </c>
      <c r="M787" s="55" t="n"/>
      <c r="N787" s="55">
        <f>P787+Q787+R787+S787</f>
        <v/>
      </c>
      <c r="O787" s="57">
        <f>Q787+V787+Y787+AB787+AE787+AH787+AK787+AN787+AQ787+AT787+AW787+AZ787+BC787</f>
        <v/>
      </c>
      <c r="P787" s="58" t="n"/>
      <c r="Q787" s="59">
        <f>L787-S787-R787-P787</f>
        <v/>
      </c>
      <c r="R787" s="60" t="n"/>
      <c r="S787" s="61" t="n"/>
      <c r="T787" s="55" t="n"/>
      <c r="U787" s="55" t="n"/>
      <c r="V787" s="55" t="n"/>
      <c r="W787" s="55" t="n"/>
      <c r="X787" s="55" t="n"/>
      <c r="Y787" s="55" t="n"/>
      <c r="Z787" s="55" t="n"/>
      <c r="AA787" s="55" t="n"/>
      <c r="AB787" s="55" t="n"/>
      <c r="AC787" s="55" t="n"/>
      <c r="AD787" s="55" t="n"/>
      <c r="AE787" s="55" t="n"/>
      <c r="AF787" s="55" t="n"/>
      <c r="AG787" s="55" t="n"/>
      <c r="AH787" s="55" t="n"/>
      <c r="AI787" s="55" t="n"/>
      <c r="AJ787" s="55" t="n"/>
      <c r="AK787" s="55" t="n"/>
      <c r="AL787" s="55" t="n"/>
      <c r="AM787" s="55" t="n"/>
      <c r="AN787" s="55" t="n"/>
      <c r="AO787" s="55" t="n"/>
      <c r="AP787" s="55" t="n"/>
      <c r="AQ787" s="55" t="n"/>
      <c r="AR787" s="55" t="n"/>
      <c r="AS787" s="55" t="n"/>
      <c r="AT787" s="55" t="n"/>
      <c r="AU787" s="55" t="n"/>
      <c r="AV787" s="55" t="n"/>
      <c r="AW787" s="55" t="n"/>
      <c r="AX787" s="55" t="n"/>
      <c r="AY787" s="55" t="n"/>
      <c r="AZ787" s="55" t="n"/>
      <c r="BA787" s="55" t="n"/>
      <c r="BB787" s="55" t="n"/>
      <c r="BC787" s="55" t="n"/>
    </row>
    <row r="788">
      <c r="A788" s="55" t="n"/>
      <c r="B788" s="483" t="n"/>
      <c r="C788" s="55" t="n"/>
      <c r="D788" s="55" t="n"/>
      <c r="E788" s="55" t="n"/>
      <c r="F788" s="55" t="n"/>
      <c r="G788" s="69" t="n"/>
      <c r="H788" s="69" t="n"/>
      <c r="I788" s="55" t="n"/>
      <c r="J788" s="55" t="n"/>
      <c r="K788" s="55" t="n"/>
      <c r="L788" s="55">
        <f>J788-K788</f>
        <v/>
      </c>
      <c r="M788" s="55" t="n"/>
      <c r="N788" s="55">
        <f>P788+Q788+R788+S788</f>
        <v/>
      </c>
      <c r="O788" s="57">
        <f>Q788+V788+Y788+AB788+AE788+AH788+AK788+AN788+AQ788+AT788+AW788+AZ788+BC788</f>
        <v/>
      </c>
      <c r="P788" s="58" t="n"/>
      <c r="Q788" s="59">
        <f>L788-S788-R788-P788</f>
        <v/>
      </c>
      <c r="R788" s="60" t="n"/>
      <c r="S788" s="61" t="n"/>
      <c r="T788" s="55" t="n"/>
      <c r="U788" s="55" t="n"/>
      <c r="V788" s="55" t="n"/>
      <c r="W788" s="55" t="n"/>
      <c r="X788" s="55" t="n"/>
      <c r="Y788" s="55" t="n"/>
      <c r="Z788" s="55" t="n"/>
      <c r="AA788" s="55" t="n"/>
      <c r="AB788" s="55" t="n"/>
      <c r="AC788" s="55" t="n"/>
      <c r="AD788" s="55" t="n"/>
      <c r="AE788" s="55" t="n"/>
      <c r="AF788" s="55" t="n"/>
      <c r="AG788" s="55" t="n"/>
      <c r="AH788" s="55" t="n"/>
      <c r="AI788" s="55" t="n"/>
      <c r="AJ788" s="55" t="n"/>
      <c r="AK788" s="55" t="n"/>
      <c r="AL788" s="55" t="n"/>
      <c r="AM788" s="55" t="n"/>
      <c r="AN788" s="55" t="n"/>
      <c r="AO788" s="55" t="n"/>
      <c r="AP788" s="55" t="n"/>
      <c r="AQ788" s="55" t="n"/>
      <c r="AR788" s="55" t="n"/>
      <c r="AS788" s="55" t="n"/>
      <c r="AT788" s="55" t="n"/>
      <c r="AU788" s="55" t="n"/>
      <c r="AV788" s="55" t="n"/>
      <c r="AW788" s="55" t="n"/>
      <c r="AX788" s="55" t="n"/>
      <c r="AY788" s="55" t="n"/>
      <c r="AZ788" s="55" t="n"/>
      <c r="BA788" s="55" t="n"/>
      <c r="BB788" s="55" t="n"/>
      <c r="BC788" s="55" t="n"/>
    </row>
    <row r="789">
      <c r="A789" s="55" t="n"/>
      <c r="B789" s="483" t="n"/>
      <c r="C789" s="55" t="n"/>
      <c r="D789" s="55" t="n"/>
      <c r="E789" s="55" t="n"/>
      <c r="F789" s="55" t="n"/>
      <c r="G789" s="69" t="n"/>
      <c r="H789" s="69" t="n"/>
      <c r="I789" s="55" t="n"/>
      <c r="J789" s="55" t="n"/>
      <c r="K789" s="55" t="n"/>
      <c r="L789" s="55">
        <f>J789-K789</f>
        <v/>
      </c>
      <c r="M789" s="55" t="n"/>
      <c r="N789" s="55">
        <f>P789+Q789+R789+S789</f>
        <v/>
      </c>
      <c r="O789" s="57">
        <f>Q789+V789+Y789+AB789+AE789+AH789+AK789+AN789+AQ789+AT789+AW789+AZ789+BC789</f>
        <v/>
      </c>
      <c r="P789" s="58" t="n"/>
      <c r="Q789" s="59">
        <f>L789-S789-R789-P789</f>
        <v/>
      </c>
      <c r="R789" s="60" t="n"/>
      <c r="S789" s="61" t="n"/>
      <c r="T789" s="55" t="n"/>
      <c r="U789" s="55" t="n"/>
      <c r="V789" s="55" t="n"/>
      <c r="W789" s="55" t="n"/>
      <c r="X789" s="55" t="n"/>
      <c r="Y789" s="55" t="n"/>
      <c r="Z789" s="55" t="n"/>
      <c r="AA789" s="55" t="n"/>
      <c r="AB789" s="55" t="n"/>
      <c r="AC789" s="55" t="n"/>
      <c r="AD789" s="55" t="n"/>
      <c r="AE789" s="55" t="n"/>
      <c r="AF789" s="55" t="n"/>
      <c r="AG789" s="55" t="n"/>
      <c r="AH789" s="55" t="n"/>
      <c r="AI789" s="55" t="n"/>
      <c r="AJ789" s="55" t="n"/>
      <c r="AK789" s="55" t="n"/>
      <c r="AL789" s="55" t="n"/>
      <c r="AM789" s="55" t="n"/>
      <c r="AN789" s="55" t="n"/>
      <c r="AO789" s="55" t="n"/>
      <c r="AP789" s="55" t="n"/>
      <c r="AQ789" s="55" t="n"/>
      <c r="AR789" s="55" t="n"/>
      <c r="AS789" s="55" t="n"/>
      <c r="AT789" s="55" t="n"/>
      <c r="AU789" s="55" t="n"/>
      <c r="AV789" s="55" t="n"/>
      <c r="AW789" s="55" t="n"/>
      <c r="AX789" s="55" t="n"/>
      <c r="AY789" s="55" t="n"/>
      <c r="AZ789" s="55" t="n"/>
      <c r="BA789" s="55" t="n"/>
      <c r="BB789" s="55" t="n"/>
      <c r="BC789" s="55" t="n"/>
    </row>
    <row r="790">
      <c r="A790" s="55" t="n"/>
      <c r="B790" s="483" t="n"/>
      <c r="C790" s="55" t="n"/>
      <c r="D790" s="55" t="n"/>
      <c r="E790" s="55" t="n"/>
      <c r="F790" s="55" t="n"/>
      <c r="G790" s="69" t="n"/>
      <c r="H790" s="69" t="n"/>
      <c r="I790" s="55" t="n"/>
      <c r="J790" s="55" t="n"/>
      <c r="K790" s="55" t="n"/>
      <c r="L790" s="55">
        <f>J790-K790</f>
        <v/>
      </c>
      <c r="M790" s="55" t="n"/>
      <c r="N790" s="55">
        <f>P790+Q790+R790+S790</f>
        <v/>
      </c>
      <c r="O790" s="57">
        <f>Q790+V790+Y790+AB790+AE790+AH790+AK790+AN790+AQ790+AT790+AW790+AZ790+BC790</f>
        <v/>
      </c>
      <c r="P790" s="58" t="n"/>
      <c r="Q790" s="59">
        <f>L790-S790-R790-P790</f>
        <v/>
      </c>
      <c r="R790" s="60" t="n"/>
      <c r="S790" s="61" t="n"/>
      <c r="T790" s="55" t="n"/>
      <c r="U790" s="55" t="n"/>
      <c r="V790" s="55" t="n"/>
      <c r="W790" s="55" t="n"/>
      <c r="X790" s="55" t="n"/>
      <c r="Y790" s="55" t="n"/>
      <c r="Z790" s="55" t="n"/>
      <c r="AA790" s="55" t="n"/>
      <c r="AB790" s="55" t="n"/>
      <c r="AC790" s="55" t="n"/>
      <c r="AD790" s="55" t="n"/>
      <c r="AE790" s="55" t="n"/>
      <c r="AF790" s="55" t="n"/>
      <c r="AG790" s="55" t="n"/>
      <c r="AH790" s="55" t="n"/>
      <c r="AI790" s="55" t="n"/>
      <c r="AJ790" s="55" t="n"/>
      <c r="AK790" s="55" t="n"/>
      <c r="AL790" s="55" t="n"/>
      <c r="AM790" s="55" t="n"/>
      <c r="AN790" s="55" t="n"/>
      <c r="AO790" s="55" t="n"/>
      <c r="AP790" s="55" t="n"/>
      <c r="AQ790" s="55" t="n"/>
      <c r="AR790" s="55" t="n"/>
      <c r="AS790" s="55" t="n"/>
      <c r="AT790" s="55" t="n"/>
      <c r="AU790" s="55" t="n"/>
      <c r="AV790" s="55" t="n"/>
      <c r="AW790" s="55" t="n"/>
      <c r="AX790" s="55" t="n"/>
      <c r="AY790" s="55" t="n"/>
      <c r="AZ790" s="55" t="n"/>
      <c r="BA790" s="55" t="n"/>
      <c r="BB790" s="55" t="n"/>
      <c r="BC790" s="55" t="n"/>
    </row>
    <row r="791">
      <c r="A791" s="55" t="n"/>
      <c r="B791" s="483" t="n"/>
      <c r="C791" s="55" t="n"/>
      <c r="D791" s="55" t="n"/>
      <c r="E791" s="55" t="n"/>
      <c r="F791" s="55" t="n"/>
      <c r="G791" s="69" t="n"/>
      <c r="H791" s="69" t="n"/>
      <c r="I791" s="55" t="n"/>
      <c r="J791" s="55" t="n"/>
      <c r="K791" s="55" t="n"/>
      <c r="L791" s="55">
        <f>J791-K791</f>
        <v/>
      </c>
      <c r="M791" s="55" t="n"/>
      <c r="N791" s="55">
        <f>P791+Q791+R791+S791</f>
        <v/>
      </c>
      <c r="O791" s="57">
        <f>Q791+V791+Y791+AB791+AE791+AH791+AK791+AN791+AQ791+AT791+AW791+AZ791+BC791</f>
        <v/>
      </c>
      <c r="P791" s="58" t="n"/>
      <c r="Q791" s="59">
        <f>L791-S791-R791-P791</f>
        <v/>
      </c>
      <c r="R791" s="60" t="n"/>
      <c r="S791" s="61" t="n"/>
      <c r="T791" s="55" t="n"/>
      <c r="U791" s="55" t="n"/>
      <c r="V791" s="55" t="n"/>
      <c r="W791" s="55" t="n"/>
      <c r="X791" s="55" t="n"/>
      <c r="Y791" s="55" t="n"/>
      <c r="Z791" s="55" t="n"/>
      <c r="AA791" s="55" t="n"/>
      <c r="AB791" s="55" t="n"/>
      <c r="AC791" s="55" t="n"/>
      <c r="AD791" s="55" t="n"/>
      <c r="AE791" s="55" t="n"/>
      <c r="AF791" s="55" t="n"/>
      <c r="AG791" s="55" t="n"/>
      <c r="AH791" s="55" t="n"/>
      <c r="AI791" s="55" t="n"/>
      <c r="AJ791" s="55" t="n"/>
      <c r="AK791" s="55" t="n"/>
      <c r="AL791" s="55" t="n"/>
      <c r="AM791" s="55" t="n"/>
      <c r="AN791" s="55" t="n"/>
      <c r="AO791" s="55" t="n"/>
      <c r="AP791" s="55" t="n"/>
      <c r="AQ791" s="55" t="n"/>
      <c r="AR791" s="55" t="n"/>
      <c r="AS791" s="55" t="n"/>
      <c r="AT791" s="55" t="n"/>
      <c r="AU791" s="55" t="n"/>
      <c r="AV791" s="55" t="n"/>
      <c r="AW791" s="55" t="n"/>
      <c r="AX791" s="55" t="n"/>
      <c r="AY791" s="55" t="n"/>
      <c r="AZ791" s="55" t="n"/>
      <c r="BA791" s="55" t="n"/>
      <c r="BB791" s="55" t="n"/>
      <c r="BC791" s="55" t="n"/>
    </row>
    <row r="792">
      <c r="A792" s="55" t="n"/>
      <c r="B792" s="483" t="n"/>
      <c r="C792" s="55" t="n"/>
      <c r="D792" s="55" t="n"/>
      <c r="E792" s="55" t="n"/>
      <c r="F792" s="55" t="n"/>
      <c r="G792" s="69" t="n"/>
      <c r="H792" s="69" t="n"/>
      <c r="I792" s="55" t="n"/>
      <c r="J792" s="55" t="n"/>
      <c r="K792" s="55" t="n"/>
      <c r="L792" s="55">
        <f>J792-K792</f>
        <v/>
      </c>
      <c r="M792" s="55" t="n"/>
      <c r="N792" s="55">
        <f>P792+Q792+R792+S792</f>
        <v/>
      </c>
      <c r="O792" s="57">
        <f>Q792+V792+Y792+AB792+AE792+AH792+AK792+AN792+AQ792+AT792+AW792+AZ792+BC792</f>
        <v/>
      </c>
      <c r="P792" s="58" t="n"/>
      <c r="Q792" s="59">
        <f>L792-S792-R792-P792</f>
        <v/>
      </c>
      <c r="R792" s="60" t="n"/>
      <c r="S792" s="61" t="n"/>
      <c r="T792" s="55" t="n"/>
      <c r="U792" s="55" t="n"/>
      <c r="V792" s="55" t="n"/>
      <c r="W792" s="55" t="n"/>
      <c r="X792" s="55" t="n"/>
      <c r="Y792" s="55" t="n"/>
      <c r="Z792" s="55" t="n"/>
      <c r="AA792" s="55" t="n"/>
      <c r="AB792" s="55" t="n"/>
      <c r="AC792" s="55" t="n"/>
      <c r="AD792" s="55" t="n"/>
      <c r="AE792" s="55" t="n"/>
      <c r="AF792" s="55" t="n"/>
      <c r="AG792" s="55" t="n"/>
      <c r="AH792" s="55" t="n"/>
      <c r="AI792" s="55" t="n"/>
      <c r="AJ792" s="55" t="n"/>
      <c r="AK792" s="55" t="n"/>
      <c r="AL792" s="55" t="n"/>
      <c r="AM792" s="55" t="n"/>
      <c r="AN792" s="55" t="n"/>
      <c r="AO792" s="55" t="n"/>
      <c r="AP792" s="55" t="n"/>
      <c r="AQ792" s="55" t="n"/>
      <c r="AR792" s="55" t="n"/>
      <c r="AS792" s="55" t="n"/>
      <c r="AT792" s="55" t="n"/>
      <c r="AU792" s="55" t="n"/>
      <c r="AV792" s="55" t="n"/>
      <c r="AW792" s="55" t="n"/>
      <c r="AX792" s="55" t="n"/>
      <c r="AY792" s="55" t="n"/>
      <c r="AZ792" s="55" t="n"/>
      <c r="BA792" s="55" t="n"/>
      <c r="BB792" s="55" t="n"/>
      <c r="BC792" s="55" t="n"/>
    </row>
    <row r="793">
      <c r="A793" s="55" t="n"/>
      <c r="B793" s="483" t="n"/>
      <c r="C793" s="55" t="n"/>
      <c r="D793" s="55" t="n"/>
      <c r="E793" s="55" t="n"/>
      <c r="F793" s="55" t="n"/>
      <c r="G793" s="69" t="n"/>
      <c r="H793" s="69" t="n"/>
      <c r="I793" s="55" t="n"/>
      <c r="J793" s="55" t="n"/>
      <c r="K793" s="55" t="n"/>
      <c r="L793" s="55">
        <f>J793-K793</f>
        <v/>
      </c>
      <c r="M793" s="55" t="n"/>
      <c r="N793" s="55">
        <f>P793+Q793+R793+S793</f>
        <v/>
      </c>
      <c r="O793" s="57">
        <f>Q793+V793+Y793+AB793+AE793+AH793+AK793+AN793+AQ793+AT793+AW793+AZ793+BC793</f>
        <v/>
      </c>
      <c r="P793" s="58" t="n"/>
      <c r="Q793" s="59">
        <f>L793-S793-R793-P793</f>
        <v/>
      </c>
      <c r="R793" s="60" t="n"/>
      <c r="S793" s="61" t="n"/>
      <c r="T793" s="55" t="n"/>
      <c r="U793" s="55" t="n"/>
      <c r="V793" s="55" t="n"/>
      <c r="W793" s="55" t="n"/>
      <c r="X793" s="55" t="n"/>
      <c r="Y793" s="55" t="n"/>
      <c r="Z793" s="55" t="n"/>
      <c r="AA793" s="55" t="n"/>
      <c r="AB793" s="55" t="n"/>
      <c r="AC793" s="55" t="n"/>
      <c r="AD793" s="55" t="n"/>
      <c r="AE793" s="55" t="n"/>
      <c r="AF793" s="55" t="n"/>
      <c r="AG793" s="55" t="n"/>
      <c r="AH793" s="55" t="n"/>
      <c r="AI793" s="55" t="n"/>
      <c r="AJ793" s="55" t="n"/>
      <c r="AK793" s="55" t="n"/>
      <c r="AL793" s="55" t="n"/>
      <c r="AM793" s="55" t="n"/>
      <c r="AN793" s="55" t="n"/>
      <c r="AO793" s="55" t="n"/>
      <c r="AP793" s="55" t="n"/>
      <c r="AQ793" s="55" t="n"/>
      <c r="AR793" s="55" t="n"/>
      <c r="AS793" s="55" t="n"/>
      <c r="AT793" s="55" t="n"/>
      <c r="AU793" s="55" t="n"/>
      <c r="AV793" s="55" t="n"/>
      <c r="AW793" s="55" t="n"/>
      <c r="AX793" s="55" t="n"/>
      <c r="AY793" s="55" t="n"/>
      <c r="AZ793" s="55" t="n"/>
      <c r="BA793" s="55" t="n"/>
      <c r="BB793" s="55" t="n"/>
      <c r="BC793" s="55" t="n"/>
    </row>
    <row r="794">
      <c r="A794" s="55" t="n"/>
      <c r="B794" s="483" t="n"/>
      <c r="C794" s="55" t="n"/>
      <c r="D794" s="55" t="n"/>
      <c r="E794" s="55" t="n"/>
      <c r="F794" s="55" t="n"/>
      <c r="G794" s="69" t="n"/>
      <c r="H794" s="69" t="n"/>
      <c r="I794" s="55" t="n"/>
      <c r="J794" s="55" t="n"/>
      <c r="K794" s="55" t="n"/>
      <c r="L794" s="55">
        <f>J794-K794</f>
        <v/>
      </c>
      <c r="M794" s="55" t="n"/>
      <c r="N794" s="55">
        <f>P794+Q794+R794+S794</f>
        <v/>
      </c>
      <c r="O794" s="57">
        <f>Q794+V794+Y794+AB794+AE794+AH794+AK794+AN794+AQ794+AT794+AW794+AZ794+BC794</f>
        <v/>
      </c>
      <c r="P794" s="58" t="n"/>
      <c r="Q794" s="59">
        <f>L794-S794-R794-P794</f>
        <v/>
      </c>
      <c r="R794" s="60" t="n"/>
      <c r="S794" s="61" t="n"/>
      <c r="T794" s="55" t="n"/>
      <c r="U794" s="55" t="n"/>
      <c r="V794" s="55" t="n"/>
      <c r="W794" s="55" t="n"/>
      <c r="X794" s="55" t="n"/>
      <c r="Y794" s="55" t="n"/>
      <c r="Z794" s="55" t="n"/>
      <c r="AA794" s="55" t="n"/>
      <c r="AB794" s="55" t="n"/>
      <c r="AC794" s="55" t="n"/>
      <c r="AD794" s="55" t="n"/>
      <c r="AE794" s="55" t="n"/>
      <c r="AF794" s="55" t="n"/>
      <c r="AG794" s="55" t="n"/>
      <c r="AH794" s="55" t="n"/>
      <c r="AI794" s="55" t="n"/>
      <c r="AJ794" s="55" t="n"/>
      <c r="AK794" s="55" t="n"/>
      <c r="AL794" s="55" t="n"/>
      <c r="AM794" s="55" t="n"/>
      <c r="AN794" s="55" t="n"/>
      <c r="AO794" s="55" t="n"/>
      <c r="AP794" s="55" t="n"/>
      <c r="AQ794" s="55" t="n"/>
      <c r="AR794" s="55" t="n"/>
      <c r="AS794" s="55" t="n"/>
      <c r="AT794" s="55" t="n"/>
      <c r="AU794" s="55" t="n"/>
      <c r="AV794" s="55" t="n"/>
      <c r="AW794" s="55" t="n"/>
      <c r="AX794" s="55" t="n"/>
      <c r="AY794" s="55" t="n"/>
      <c r="AZ794" s="55" t="n"/>
      <c r="BA794" s="55" t="n"/>
      <c r="BB794" s="55" t="n"/>
      <c r="BC794" s="55" t="n"/>
    </row>
    <row r="795">
      <c r="A795" s="55" t="n"/>
      <c r="B795" s="483" t="n"/>
      <c r="C795" s="55" t="n"/>
      <c r="D795" s="55" t="n"/>
      <c r="E795" s="55" t="n"/>
      <c r="F795" s="55" t="n"/>
      <c r="G795" s="69" t="n"/>
      <c r="H795" s="69" t="n"/>
      <c r="I795" s="55" t="n"/>
      <c r="J795" s="55" t="n"/>
      <c r="K795" s="55" t="n"/>
      <c r="L795" s="55">
        <f>J795-K795</f>
        <v/>
      </c>
      <c r="M795" s="55" t="n"/>
      <c r="N795" s="55">
        <f>P795+Q795+R795+S795</f>
        <v/>
      </c>
      <c r="O795" s="57">
        <f>Q795+V795+Y795+AB795+AE795+AH795+AK795+AN795+AQ795+AT795+AW795+AZ795+BC795</f>
        <v/>
      </c>
      <c r="P795" s="58" t="n"/>
      <c r="Q795" s="59">
        <f>L795-S795-R795-P795</f>
        <v/>
      </c>
      <c r="R795" s="60" t="n"/>
      <c r="S795" s="61" t="n"/>
      <c r="T795" s="55" t="n"/>
      <c r="U795" s="55" t="n"/>
      <c r="V795" s="55" t="n"/>
      <c r="W795" s="55" t="n"/>
      <c r="X795" s="55" t="n"/>
      <c r="Y795" s="55" t="n"/>
      <c r="Z795" s="55" t="n"/>
      <c r="AA795" s="55" t="n"/>
      <c r="AB795" s="55" t="n"/>
      <c r="AC795" s="55" t="n"/>
      <c r="AD795" s="55" t="n"/>
      <c r="AE795" s="55" t="n"/>
      <c r="AF795" s="55" t="n"/>
      <c r="AG795" s="55" t="n"/>
      <c r="AH795" s="55" t="n"/>
      <c r="AI795" s="55" t="n"/>
      <c r="AJ795" s="55" t="n"/>
      <c r="AK795" s="55" t="n"/>
      <c r="AL795" s="55" t="n"/>
      <c r="AM795" s="55" t="n"/>
      <c r="AN795" s="55" t="n"/>
      <c r="AO795" s="55" t="n"/>
      <c r="AP795" s="55" t="n"/>
      <c r="AQ795" s="55" t="n"/>
      <c r="AR795" s="55" t="n"/>
      <c r="AS795" s="55" t="n"/>
      <c r="AT795" s="55" t="n"/>
      <c r="AU795" s="55" t="n"/>
      <c r="AV795" s="55" t="n"/>
      <c r="AW795" s="55" t="n"/>
      <c r="AX795" s="55" t="n"/>
      <c r="AY795" s="55" t="n"/>
      <c r="AZ795" s="55" t="n"/>
      <c r="BA795" s="55" t="n"/>
      <c r="BB795" s="55" t="n"/>
      <c r="BC795" s="55" t="n"/>
    </row>
    <row r="796">
      <c r="A796" s="55" t="n"/>
      <c r="B796" s="483" t="n"/>
      <c r="C796" s="55" t="n"/>
      <c r="D796" s="55" t="n"/>
      <c r="E796" s="55" t="n"/>
      <c r="F796" s="55" t="n"/>
      <c r="G796" s="69" t="n"/>
      <c r="H796" s="69" t="n"/>
      <c r="I796" s="55" t="n"/>
      <c r="J796" s="55" t="n"/>
      <c r="K796" s="55" t="n"/>
      <c r="L796" s="55">
        <f>J796-K796</f>
        <v/>
      </c>
      <c r="M796" s="55" t="n"/>
      <c r="N796" s="55">
        <f>P796+Q796+R796+S796</f>
        <v/>
      </c>
      <c r="O796" s="57">
        <f>Q796+V796+Y796+AB796+AE796+AH796+AK796+AN796+AQ796+AT796+AW796+AZ796+BC796</f>
        <v/>
      </c>
      <c r="P796" s="58" t="n"/>
      <c r="Q796" s="59">
        <f>L796-S796-R796-P796</f>
        <v/>
      </c>
      <c r="R796" s="60" t="n"/>
      <c r="S796" s="61" t="n"/>
      <c r="T796" s="55" t="n"/>
      <c r="U796" s="55" t="n"/>
      <c r="V796" s="55" t="n"/>
      <c r="W796" s="55" t="n"/>
      <c r="X796" s="55" t="n"/>
      <c r="Y796" s="55" t="n"/>
      <c r="Z796" s="55" t="n"/>
      <c r="AA796" s="55" t="n"/>
      <c r="AB796" s="55" t="n"/>
      <c r="AC796" s="55" t="n"/>
      <c r="AD796" s="55" t="n"/>
      <c r="AE796" s="55" t="n"/>
      <c r="AF796" s="55" t="n"/>
      <c r="AG796" s="55" t="n"/>
      <c r="AH796" s="55" t="n"/>
      <c r="AI796" s="55" t="n"/>
      <c r="AJ796" s="55" t="n"/>
      <c r="AK796" s="55" t="n"/>
      <c r="AL796" s="55" t="n"/>
      <c r="AM796" s="55" t="n"/>
      <c r="AN796" s="55" t="n"/>
      <c r="AO796" s="55" t="n"/>
      <c r="AP796" s="55" t="n"/>
      <c r="AQ796" s="55" t="n"/>
      <c r="AR796" s="55" t="n"/>
      <c r="AS796" s="55" t="n"/>
      <c r="AT796" s="55" t="n"/>
      <c r="AU796" s="55" t="n"/>
      <c r="AV796" s="55" t="n"/>
      <c r="AW796" s="55" t="n"/>
      <c r="AX796" s="55" t="n"/>
      <c r="AY796" s="55" t="n"/>
      <c r="AZ796" s="55" t="n"/>
      <c r="BA796" s="55" t="n"/>
      <c r="BB796" s="55" t="n"/>
      <c r="BC796" s="55" t="n"/>
    </row>
    <row r="797">
      <c r="A797" s="55" t="n"/>
      <c r="B797" s="483" t="n"/>
      <c r="C797" s="55" t="n"/>
      <c r="D797" s="55" t="n"/>
      <c r="E797" s="55" t="n"/>
      <c r="F797" s="55" t="n"/>
      <c r="G797" s="69" t="n"/>
      <c r="H797" s="69" t="n"/>
      <c r="I797" s="55" t="n"/>
      <c r="J797" s="55" t="n"/>
      <c r="K797" s="55" t="n"/>
      <c r="L797" s="55">
        <f>J797-K797</f>
        <v/>
      </c>
      <c r="M797" s="55" t="n"/>
      <c r="N797" s="55">
        <f>P797+Q797+R797+S797</f>
        <v/>
      </c>
      <c r="O797" s="57">
        <f>Q797+V797+Y797+AB797+AE797+AH797+AK797+AN797+AQ797+AT797+AW797+AZ797+BC797</f>
        <v/>
      </c>
      <c r="P797" s="58" t="n"/>
      <c r="Q797" s="59">
        <f>L797-S797-R797-P797</f>
        <v/>
      </c>
      <c r="R797" s="60" t="n"/>
      <c r="S797" s="61" t="n"/>
      <c r="T797" s="55" t="n"/>
      <c r="U797" s="55" t="n"/>
      <c r="V797" s="55" t="n"/>
      <c r="W797" s="55" t="n"/>
      <c r="X797" s="55" t="n"/>
      <c r="Y797" s="55" t="n"/>
      <c r="Z797" s="55" t="n"/>
      <c r="AA797" s="55" t="n"/>
      <c r="AB797" s="55" t="n"/>
      <c r="AC797" s="55" t="n"/>
      <c r="AD797" s="55" t="n"/>
      <c r="AE797" s="55" t="n"/>
      <c r="AF797" s="55" t="n"/>
      <c r="AG797" s="55" t="n"/>
      <c r="AH797" s="55" t="n"/>
      <c r="AI797" s="55" t="n"/>
      <c r="AJ797" s="55" t="n"/>
      <c r="AK797" s="55" t="n"/>
      <c r="AL797" s="55" t="n"/>
      <c r="AM797" s="55" t="n"/>
      <c r="AN797" s="55" t="n"/>
      <c r="AO797" s="55" t="n"/>
      <c r="AP797" s="55" t="n"/>
      <c r="AQ797" s="55" t="n"/>
      <c r="AR797" s="55" t="n"/>
      <c r="AS797" s="55" t="n"/>
      <c r="AT797" s="55" t="n"/>
      <c r="AU797" s="55" t="n"/>
      <c r="AV797" s="55" t="n"/>
      <c r="AW797" s="55" t="n"/>
      <c r="AX797" s="55" t="n"/>
      <c r="AY797" s="55" t="n"/>
      <c r="AZ797" s="55" t="n"/>
      <c r="BA797" s="55" t="n"/>
      <c r="BB797" s="55" t="n"/>
      <c r="BC797" s="55" t="n"/>
    </row>
    <row r="798">
      <c r="A798" s="55" t="n"/>
      <c r="B798" s="483" t="n"/>
      <c r="C798" s="55" t="n"/>
      <c r="D798" s="55" t="n"/>
      <c r="E798" s="55" t="n"/>
      <c r="F798" s="55" t="n"/>
      <c r="G798" s="69" t="n"/>
      <c r="H798" s="69" t="n"/>
      <c r="I798" s="55" t="n"/>
      <c r="J798" s="55" t="n"/>
      <c r="K798" s="55" t="n"/>
      <c r="L798" s="55">
        <f>J798-K798</f>
        <v/>
      </c>
      <c r="M798" s="55" t="n"/>
      <c r="N798" s="55">
        <f>P798+Q798+R798+S798</f>
        <v/>
      </c>
      <c r="O798" s="57">
        <f>Q798+V798+Y798+AB798+AE798+AH798+AK798+AN798+AQ798+AT798+AW798+AZ798+BC798</f>
        <v/>
      </c>
      <c r="P798" s="58" t="n"/>
      <c r="Q798" s="59">
        <f>L798-S798-R798-P798</f>
        <v/>
      </c>
      <c r="R798" s="60" t="n"/>
      <c r="S798" s="61" t="n"/>
      <c r="T798" s="55" t="n"/>
      <c r="U798" s="55" t="n"/>
      <c r="V798" s="55" t="n"/>
      <c r="W798" s="55" t="n"/>
      <c r="X798" s="55" t="n"/>
      <c r="Y798" s="55" t="n"/>
      <c r="Z798" s="55" t="n"/>
      <c r="AA798" s="55" t="n"/>
      <c r="AB798" s="55" t="n"/>
      <c r="AC798" s="55" t="n"/>
      <c r="AD798" s="55" t="n"/>
      <c r="AE798" s="55" t="n"/>
      <c r="AF798" s="55" t="n"/>
      <c r="AG798" s="55" t="n"/>
      <c r="AH798" s="55" t="n"/>
      <c r="AI798" s="55" t="n"/>
      <c r="AJ798" s="55" t="n"/>
      <c r="AK798" s="55" t="n"/>
      <c r="AL798" s="55" t="n"/>
      <c r="AM798" s="55" t="n"/>
      <c r="AN798" s="55" t="n"/>
      <c r="AO798" s="55" t="n"/>
      <c r="AP798" s="55" t="n"/>
      <c r="AQ798" s="55" t="n"/>
      <c r="AR798" s="55" t="n"/>
      <c r="AS798" s="55" t="n"/>
      <c r="AT798" s="55" t="n"/>
      <c r="AU798" s="55" t="n"/>
      <c r="AV798" s="55" t="n"/>
      <c r="AW798" s="55" t="n"/>
      <c r="AX798" s="55" t="n"/>
      <c r="AY798" s="55" t="n"/>
      <c r="AZ798" s="55" t="n"/>
      <c r="BA798" s="55" t="n"/>
      <c r="BB798" s="55" t="n"/>
      <c r="BC798" s="55" t="n"/>
    </row>
    <row r="799">
      <c r="A799" s="55" t="n"/>
      <c r="B799" s="483" t="n"/>
      <c r="C799" s="55" t="n"/>
      <c r="D799" s="55" t="n"/>
      <c r="E799" s="55" t="n"/>
      <c r="F799" s="55" t="n"/>
      <c r="G799" s="69" t="n"/>
      <c r="H799" s="69" t="n"/>
      <c r="I799" s="55" t="n"/>
      <c r="J799" s="55" t="n"/>
      <c r="K799" s="55" t="n"/>
      <c r="L799" s="55">
        <f>J799-K799</f>
        <v/>
      </c>
      <c r="M799" s="55" t="n"/>
      <c r="N799" s="55">
        <f>P799+Q799+R799+S799</f>
        <v/>
      </c>
      <c r="O799" s="57">
        <f>Q799+V799+Y799+AB799+AE799+AH799+AK799+AN799+AQ799+AT799+AW799+AZ799+BC799</f>
        <v/>
      </c>
      <c r="P799" s="58" t="n"/>
      <c r="Q799" s="59">
        <f>L799-S799-R799-P799</f>
        <v/>
      </c>
      <c r="R799" s="60" t="n"/>
      <c r="S799" s="61" t="n"/>
      <c r="T799" s="55" t="n"/>
      <c r="U799" s="55" t="n"/>
      <c r="V799" s="55" t="n"/>
      <c r="W799" s="55" t="n"/>
      <c r="X799" s="55" t="n"/>
      <c r="Y799" s="55" t="n"/>
      <c r="Z799" s="55" t="n"/>
      <c r="AA799" s="55" t="n"/>
      <c r="AB799" s="55" t="n"/>
      <c r="AC799" s="55" t="n"/>
      <c r="AD799" s="55" t="n"/>
      <c r="AE799" s="55" t="n"/>
      <c r="AF799" s="55" t="n"/>
      <c r="AG799" s="55" t="n"/>
      <c r="AH799" s="55" t="n"/>
      <c r="AI799" s="55" t="n"/>
      <c r="AJ799" s="55" t="n"/>
      <c r="AK799" s="55" t="n"/>
      <c r="AL799" s="55" t="n"/>
      <c r="AM799" s="55" t="n"/>
      <c r="AN799" s="55" t="n"/>
      <c r="AO799" s="55" t="n"/>
      <c r="AP799" s="55" t="n"/>
      <c r="AQ799" s="55" t="n"/>
      <c r="AR799" s="55" t="n"/>
      <c r="AS799" s="55" t="n"/>
      <c r="AT799" s="55" t="n"/>
      <c r="AU799" s="55" t="n"/>
      <c r="AV799" s="55" t="n"/>
      <c r="AW799" s="55" t="n"/>
      <c r="AX799" s="55" t="n"/>
      <c r="AY799" s="55" t="n"/>
      <c r="AZ799" s="55" t="n"/>
      <c r="BA799" s="55" t="n"/>
      <c r="BB799" s="55" t="n"/>
      <c r="BC799" s="55" t="n"/>
    </row>
    <row r="800">
      <c r="A800" s="55" t="n"/>
      <c r="B800" s="483" t="n"/>
      <c r="C800" s="55" t="n"/>
      <c r="D800" s="55" t="n"/>
      <c r="E800" s="55" t="n"/>
      <c r="F800" s="55" t="n"/>
      <c r="G800" s="69" t="n"/>
      <c r="H800" s="69" t="n"/>
      <c r="I800" s="55" t="n"/>
      <c r="J800" s="55" t="n"/>
      <c r="K800" s="55" t="n"/>
      <c r="L800" s="55">
        <f>J800-K800</f>
        <v/>
      </c>
      <c r="M800" s="55" t="n"/>
      <c r="N800" s="55">
        <f>P800+Q800+R800+S800</f>
        <v/>
      </c>
      <c r="O800" s="57">
        <f>Q800+V800+Y800+AB800+AE800+AH800+AK800+AN800+AQ800+AT800+AW800+AZ800+BC800</f>
        <v/>
      </c>
      <c r="P800" s="58" t="n"/>
      <c r="Q800" s="59">
        <f>L800-S800-R800-P800</f>
        <v/>
      </c>
      <c r="R800" s="60" t="n"/>
      <c r="S800" s="61" t="n"/>
      <c r="T800" s="55" t="n"/>
      <c r="U800" s="55" t="n"/>
      <c r="V800" s="55" t="n"/>
      <c r="W800" s="55" t="n"/>
      <c r="X800" s="55" t="n"/>
      <c r="Y800" s="55" t="n"/>
      <c r="Z800" s="55" t="n"/>
      <c r="AA800" s="55" t="n"/>
      <c r="AB800" s="55" t="n"/>
      <c r="AC800" s="55" t="n"/>
      <c r="AD800" s="55" t="n"/>
      <c r="AE800" s="55" t="n"/>
      <c r="AF800" s="55" t="n"/>
      <c r="AG800" s="55" t="n"/>
      <c r="AH800" s="55" t="n"/>
      <c r="AI800" s="55" t="n"/>
      <c r="AJ800" s="55" t="n"/>
      <c r="AK800" s="55" t="n"/>
      <c r="AL800" s="55" t="n"/>
      <c r="AM800" s="55" t="n"/>
      <c r="AN800" s="55" t="n"/>
      <c r="AO800" s="55" t="n"/>
      <c r="AP800" s="55" t="n"/>
      <c r="AQ800" s="55" t="n"/>
      <c r="AR800" s="55" t="n"/>
      <c r="AS800" s="55" t="n"/>
      <c r="AT800" s="55" t="n"/>
      <c r="AU800" s="55" t="n"/>
      <c r="AV800" s="55" t="n"/>
      <c r="AW800" s="55" t="n"/>
      <c r="AX800" s="55" t="n"/>
      <c r="AY800" s="55" t="n"/>
      <c r="AZ800" s="55" t="n"/>
      <c r="BA800" s="55" t="n"/>
      <c r="BB800" s="55" t="n"/>
      <c r="BC800" s="55" t="n"/>
    </row>
    <row r="801">
      <c r="A801" s="55" t="n"/>
      <c r="B801" s="483" t="n"/>
      <c r="C801" s="55" t="n"/>
      <c r="D801" s="55" t="n"/>
      <c r="E801" s="55" t="n"/>
      <c r="F801" s="55" t="n"/>
      <c r="G801" s="69" t="n"/>
      <c r="H801" s="69" t="n"/>
      <c r="I801" s="55" t="n"/>
      <c r="J801" s="55" t="n"/>
      <c r="K801" s="55" t="n"/>
      <c r="L801" s="55">
        <f>J801-K801</f>
        <v/>
      </c>
      <c r="M801" s="55" t="n"/>
      <c r="N801" s="55">
        <f>P801+Q801+R801+S801</f>
        <v/>
      </c>
      <c r="O801" s="57">
        <f>Q801+V801+Y801+AB801+AE801+AH801+AK801+AN801+AQ801+AT801+AW801+AZ801+BC801</f>
        <v/>
      </c>
      <c r="P801" s="58" t="n"/>
      <c r="Q801" s="59">
        <f>L801-S801-R801-P801</f>
        <v/>
      </c>
      <c r="R801" s="60" t="n"/>
      <c r="S801" s="61" t="n"/>
      <c r="T801" s="55" t="n"/>
      <c r="U801" s="55" t="n"/>
      <c r="V801" s="55" t="n"/>
      <c r="W801" s="55" t="n"/>
      <c r="X801" s="55" t="n"/>
      <c r="Y801" s="55" t="n"/>
      <c r="Z801" s="55" t="n"/>
      <c r="AA801" s="55" t="n"/>
      <c r="AB801" s="55" t="n"/>
      <c r="AC801" s="55" t="n"/>
      <c r="AD801" s="55" t="n"/>
      <c r="AE801" s="55" t="n"/>
      <c r="AF801" s="55" t="n"/>
      <c r="AG801" s="55" t="n"/>
      <c r="AH801" s="55" t="n"/>
      <c r="AI801" s="55" t="n"/>
      <c r="AJ801" s="55" t="n"/>
      <c r="AK801" s="55" t="n"/>
      <c r="AL801" s="55" t="n"/>
      <c r="AM801" s="55" t="n"/>
      <c r="AN801" s="55" t="n"/>
      <c r="AO801" s="55" t="n"/>
      <c r="AP801" s="55" t="n"/>
      <c r="AQ801" s="55" t="n"/>
      <c r="AR801" s="55" t="n"/>
      <c r="AS801" s="55" t="n"/>
      <c r="AT801" s="55" t="n"/>
      <c r="AU801" s="55" t="n"/>
      <c r="AV801" s="55" t="n"/>
      <c r="AW801" s="55" t="n"/>
      <c r="AX801" s="55" t="n"/>
      <c r="AY801" s="55" t="n"/>
      <c r="AZ801" s="55" t="n"/>
      <c r="BA801" s="55" t="n"/>
      <c r="BB801" s="55" t="n"/>
      <c r="BC801" s="55" t="n"/>
    </row>
    <row r="802">
      <c r="A802" s="55" t="n"/>
      <c r="B802" s="483" t="n"/>
      <c r="C802" s="55" t="n"/>
      <c r="D802" s="55" t="n"/>
      <c r="E802" s="55" t="n"/>
      <c r="F802" s="55" t="n"/>
      <c r="G802" s="69" t="n"/>
      <c r="H802" s="69" t="n"/>
      <c r="I802" s="55" t="n"/>
      <c r="J802" s="55" t="n"/>
      <c r="K802" s="55" t="n"/>
      <c r="L802" s="55">
        <f>J802-K802</f>
        <v/>
      </c>
      <c r="M802" s="55" t="n"/>
      <c r="N802" s="55">
        <f>P802+Q802+R802+S802</f>
        <v/>
      </c>
      <c r="O802" s="57">
        <f>Q802+V802+Y802+AB802+AE802+AH802+AK802+AN802+AQ802+AT802+AW802+AZ802+BC802</f>
        <v/>
      </c>
      <c r="P802" s="58" t="n"/>
      <c r="Q802" s="59">
        <f>L802-S802-R802-P802</f>
        <v/>
      </c>
      <c r="R802" s="60" t="n"/>
      <c r="S802" s="61" t="n"/>
      <c r="T802" s="55" t="n"/>
      <c r="U802" s="55" t="n"/>
      <c r="V802" s="55" t="n"/>
      <c r="W802" s="55" t="n"/>
      <c r="X802" s="55" t="n"/>
      <c r="Y802" s="55" t="n"/>
      <c r="Z802" s="55" t="n"/>
      <c r="AA802" s="55" t="n"/>
      <c r="AB802" s="55" t="n"/>
      <c r="AC802" s="55" t="n"/>
      <c r="AD802" s="55" t="n"/>
      <c r="AE802" s="55" t="n"/>
      <c r="AF802" s="55" t="n"/>
      <c r="AG802" s="55" t="n"/>
      <c r="AH802" s="55" t="n"/>
      <c r="AI802" s="55" t="n"/>
      <c r="AJ802" s="55" t="n"/>
      <c r="AK802" s="55" t="n"/>
      <c r="AL802" s="55" t="n"/>
      <c r="AM802" s="55" t="n"/>
      <c r="AN802" s="55" t="n"/>
      <c r="AO802" s="55" t="n"/>
      <c r="AP802" s="55" t="n"/>
      <c r="AQ802" s="55" t="n"/>
      <c r="AR802" s="55" t="n"/>
      <c r="AS802" s="55" t="n"/>
      <c r="AT802" s="55" t="n"/>
      <c r="AU802" s="55" t="n"/>
      <c r="AV802" s="55" t="n"/>
      <c r="AW802" s="55" t="n"/>
      <c r="AX802" s="55" t="n"/>
      <c r="AY802" s="55" t="n"/>
      <c r="AZ802" s="55" t="n"/>
      <c r="BA802" s="55" t="n"/>
      <c r="BB802" s="55" t="n"/>
      <c r="BC802" s="55" t="n"/>
    </row>
    <row r="803">
      <c r="A803" s="55" t="n"/>
      <c r="B803" s="483" t="n"/>
      <c r="C803" s="55" t="n"/>
      <c r="D803" s="55" t="n"/>
      <c r="E803" s="55" t="n"/>
      <c r="F803" s="55" t="n"/>
      <c r="G803" s="69" t="n"/>
      <c r="H803" s="69" t="n"/>
      <c r="I803" s="55" t="n"/>
      <c r="J803" s="55" t="n"/>
      <c r="K803" s="55" t="n"/>
      <c r="L803" s="55">
        <f>J803-K803</f>
        <v/>
      </c>
      <c r="M803" s="55" t="n"/>
      <c r="N803" s="55">
        <f>P803+Q803+R803+S803</f>
        <v/>
      </c>
      <c r="O803" s="57">
        <f>Q803+V803+Y803+AB803+AE803+AH803+AK803+AN803+AQ803+AT803+AW803+AZ803+BC803</f>
        <v/>
      </c>
      <c r="P803" s="58" t="n"/>
      <c r="Q803" s="59">
        <f>L803-S803-R803-P803</f>
        <v/>
      </c>
      <c r="R803" s="60" t="n"/>
      <c r="S803" s="61" t="n"/>
      <c r="T803" s="55" t="n"/>
      <c r="U803" s="55" t="n"/>
      <c r="V803" s="55" t="n"/>
      <c r="W803" s="55" t="n"/>
      <c r="X803" s="55" t="n"/>
      <c r="Y803" s="55" t="n"/>
      <c r="Z803" s="55" t="n"/>
      <c r="AA803" s="55" t="n"/>
      <c r="AB803" s="55" t="n"/>
      <c r="AC803" s="55" t="n"/>
      <c r="AD803" s="55" t="n"/>
      <c r="AE803" s="55" t="n"/>
      <c r="AF803" s="55" t="n"/>
      <c r="AG803" s="55" t="n"/>
      <c r="AH803" s="55" t="n"/>
      <c r="AI803" s="55" t="n"/>
      <c r="AJ803" s="55" t="n"/>
      <c r="AK803" s="55" t="n"/>
      <c r="AL803" s="55" t="n"/>
      <c r="AM803" s="55" t="n"/>
      <c r="AN803" s="55" t="n"/>
      <c r="AO803" s="55" t="n"/>
      <c r="AP803" s="55" t="n"/>
      <c r="AQ803" s="55" t="n"/>
      <c r="AR803" s="55" t="n"/>
      <c r="AS803" s="55" t="n"/>
      <c r="AT803" s="55" t="n"/>
      <c r="AU803" s="55" t="n"/>
      <c r="AV803" s="55" t="n"/>
      <c r="AW803" s="55" t="n"/>
      <c r="AX803" s="55" t="n"/>
      <c r="AY803" s="55" t="n"/>
      <c r="AZ803" s="55" t="n"/>
      <c r="BA803" s="55" t="n"/>
      <c r="BB803" s="55" t="n"/>
      <c r="BC803" s="55" t="n"/>
    </row>
    <row r="804">
      <c r="A804" s="55" t="n"/>
      <c r="B804" s="483" t="n"/>
      <c r="C804" s="55" t="n"/>
      <c r="D804" s="55" t="n"/>
      <c r="E804" s="55" t="n"/>
      <c r="F804" s="55" t="n"/>
      <c r="G804" s="69" t="n"/>
      <c r="H804" s="69" t="n"/>
      <c r="I804" s="55" t="n"/>
      <c r="J804" s="55" t="n"/>
      <c r="K804" s="55" t="n"/>
      <c r="L804" s="55">
        <f>J804-K804</f>
        <v/>
      </c>
      <c r="M804" s="55" t="n"/>
      <c r="N804" s="55">
        <f>P804+Q804+R804+S804</f>
        <v/>
      </c>
      <c r="O804" s="57">
        <f>Q804+V804+Y804+AB804+AE804+AH804+AK804+AN804+AQ804+AT804+AW804+AZ804+BC804</f>
        <v/>
      </c>
      <c r="P804" s="58" t="n"/>
      <c r="Q804" s="59">
        <f>L804-S804-R804-P804</f>
        <v/>
      </c>
      <c r="R804" s="60" t="n"/>
      <c r="S804" s="61" t="n"/>
      <c r="T804" s="55" t="n"/>
      <c r="U804" s="55" t="n"/>
      <c r="V804" s="55" t="n"/>
      <c r="W804" s="55" t="n"/>
      <c r="X804" s="55" t="n"/>
      <c r="Y804" s="55" t="n"/>
      <c r="Z804" s="55" t="n"/>
      <c r="AA804" s="55" t="n"/>
      <c r="AB804" s="55" t="n"/>
      <c r="AC804" s="55" t="n"/>
      <c r="AD804" s="55" t="n"/>
      <c r="AE804" s="55" t="n"/>
      <c r="AF804" s="55" t="n"/>
      <c r="AG804" s="55" t="n"/>
      <c r="AH804" s="55" t="n"/>
      <c r="AI804" s="55" t="n"/>
      <c r="AJ804" s="55" t="n"/>
      <c r="AK804" s="55" t="n"/>
      <c r="AL804" s="55" t="n"/>
      <c r="AM804" s="55" t="n"/>
      <c r="AN804" s="55" t="n"/>
      <c r="AO804" s="55" t="n"/>
      <c r="AP804" s="55" t="n"/>
      <c r="AQ804" s="55" t="n"/>
      <c r="AR804" s="55" t="n"/>
      <c r="AS804" s="55" t="n"/>
      <c r="AT804" s="55" t="n"/>
      <c r="AU804" s="55" t="n"/>
      <c r="AV804" s="55" t="n"/>
      <c r="AW804" s="55" t="n"/>
      <c r="AX804" s="55" t="n"/>
      <c r="AY804" s="55" t="n"/>
      <c r="AZ804" s="55" t="n"/>
      <c r="BA804" s="55" t="n"/>
      <c r="BB804" s="55" t="n"/>
      <c r="BC804" s="55" t="n"/>
    </row>
    <row r="805">
      <c r="A805" s="55" t="n"/>
      <c r="B805" s="483" t="n"/>
      <c r="C805" s="55" t="n"/>
      <c r="D805" s="55" t="n"/>
      <c r="E805" s="55" t="n"/>
      <c r="F805" s="55" t="n"/>
      <c r="G805" s="69" t="n"/>
      <c r="H805" s="69" t="n"/>
      <c r="I805" s="55" t="n"/>
      <c r="J805" s="55" t="n"/>
      <c r="K805" s="55" t="n"/>
      <c r="L805" s="55">
        <f>J805-K805</f>
        <v/>
      </c>
      <c r="M805" s="55" t="n"/>
      <c r="N805" s="55">
        <f>P805+Q805+R805+S805</f>
        <v/>
      </c>
      <c r="O805" s="57">
        <f>Q805+V805+Y805+AB805+AE805+AH805+AK805+AN805+AQ805+AT805+AW805+AZ805+BC805</f>
        <v/>
      </c>
      <c r="P805" s="58" t="n"/>
      <c r="Q805" s="59">
        <f>L805-S805-R805-P805</f>
        <v/>
      </c>
      <c r="R805" s="60" t="n"/>
      <c r="S805" s="61" t="n"/>
      <c r="T805" s="55" t="n"/>
      <c r="U805" s="55" t="n"/>
      <c r="V805" s="55" t="n"/>
      <c r="W805" s="55" t="n"/>
      <c r="X805" s="55" t="n"/>
      <c r="Y805" s="55" t="n"/>
      <c r="Z805" s="55" t="n"/>
      <c r="AA805" s="55" t="n"/>
      <c r="AB805" s="55" t="n"/>
      <c r="AC805" s="55" t="n"/>
      <c r="AD805" s="55" t="n"/>
      <c r="AE805" s="55" t="n"/>
      <c r="AF805" s="55" t="n"/>
      <c r="AG805" s="55" t="n"/>
      <c r="AH805" s="55" t="n"/>
      <c r="AI805" s="55" t="n"/>
      <c r="AJ805" s="55" t="n"/>
      <c r="AK805" s="55" t="n"/>
      <c r="AL805" s="55" t="n"/>
      <c r="AM805" s="55" t="n"/>
      <c r="AN805" s="55" t="n"/>
      <c r="AO805" s="55" t="n"/>
      <c r="AP805" s="55" t="n"/>
      <c r="AQ805" s="55" t="n"/>
      <c r="AR805" s="55" t="n"/>
      <c r="AS805" s="55" t="n"/>
      <c r="AT805" s="55" t="n"/>
      <c r="AU805" s="55" t="n"/>
      <c r="AV805" s="55" t="n"/>
      <c r="AW805" s="55" t="n"/>
      <c r="AX805" s="55" t="n"/>
      <c r="AY805" s="55" t="n"/>
      <c r="AZ805" s="55" t="n"/>
      <c r="BA805" s="55" t="n"/>
      <c r="BB805" s="55" t="n"/>
      <c r="BC805" s="55" t="n"/>
    </row>
    <row r="806">
      <c r="A806" s="55" t="n"/>
      <c r="B806" s="483" t="n"/>
      <c r="C806" s="55" t="n"/>
      <c r="D806" s="55" t="n"/>
      <c r="E806" s="55" t="n"/>
      <c r="F806" s="55" t="n"/>
      <c r="G806" s="69" t="n"/>
      <c r="H806" s="69" t="n"/>
      <c r="I806" s="55" t="n"/>
      <c r="J806" s="55" t="n"/>
      <c r="K806" s="55" t="n"/>
      <c r="L806" s="55">
        <f>J806-K806</f>
        <v/>
      </c>
      <c r="M806" s="55" t="n"/>
      <c r="N806" s="55">
        <f>P806+Q806+R806+S806</f>
        <v/>
      </c>
      <c r="O806" s="57">
        <f>Q806+V806+Y806+AB806+AE806+AH806+AK806+AN806+AQ806+AT806+AW806+AZ806+BC806</f>
        <v/>
      </c>
      <c r="P806" s="58" t="n"/>
      <c r="Q806" s="59">
        <f>L806-S806-R806-P806</f>
        <v/>
      </c>
      <c r="R806" s="60" t="n"/>
      <c r="S806" s="61" t="n"/>
      <c r="T806" s="55" t="n"/>
      <c r="U806" s="55" t="n"/>
      <c r="V806" s="55" t="n"/>
      <c r="W806" s="55" t="n"/>
      <c r="X806" s="55" t="n"/>
      <c r="Y806" s="55" t="n"/>
      <c r="Z806" s="55" t="n"/>
      <c r="AA806" s="55" t="n"/>
      <c r="AB806" s="55" t="n"/>
      <c r="AC806" s="55" t="n"/>
      <c r="AD806" s="55" t="n"/>
      <c r="AE806" s="55" t="n"/>
      <c r="AF806" s="55" t="n"/>
      <c r="AG806" s="55" t="n"/>
      <c r="AH806" s="55" t="n"/>
      <c r="AI806" s="55" t="n"/>
      <c r="AJ806" s="55" t="n"/>
      <c r="AK806" s="55" t="n"/>
      <c r="AL806" s="55" t="n"/>
      <c r="AM806" s="55" t="n"/>
      <c r="AN806" s="55" t="n"/>
      <c r="AO806" s="55" t="n"/>
      <c r="AP806" s="55" t="n"/>
      <c r="AQ806" s="55" t="n"/>
      <c r="AR806" s="55" t="n"/>
      <c r="AS806" s="55" t="n"/>
      <c r="AT806" s="55" t="n"/>
      <c r="AU806" s="55" t="n"/>
      <c r="AV806" s="55" t="n"/>
      <c r="AW806" s="55" t="n"/>
      <c r="AX806" s="55" t="n"/>
      <c r="AY806" s="55" t="n"/>
      <c r="AZ806" s="55" t="n"/>
      <c r="BA806" s="55" t="n"/>
      <c r="BB806" s="55" t="n"/>
      <c r="BC806" s="55" t="n"/>
    </row>
    <row r="807">
      <c r="A807" s="55" t="n"/>
      <c r="B807" s="483" t="n"/>
      <c r="C807" s="55" t="n"/>
      <c r="D807" s="55" t="n"/>
      <c r="E807" s="55" t="n"/>
      <c r="F807" s="55" t="n"/>
      <c r="G807" s="69" t="n"/>
      <c r="H807" s="69" t="n"/>
      <c r="I807" s="55" t="n"/>
      <c r="J807" s="55" t="n"/>
      <c r="K807" s="55" t="n"/>
      <c r="L807" s="55">
        <f>J807-K807</f>
        <v/>
      </c>
      <c r="M807" s="55" t="n"/>
      <c r="N807" s="55">
        <f>P807+Q807+R807+S807</f>
        <v/>
      </c>
      <c r="O807" s="57">
        <f>Q807+V807+Y807+AB807+AE807+AH807+AK807+AN807+AQ807+AT807+AW807+AZ807+BC807</f>
        <v/>
      </c>
      <c r="P807" s="58" t="n"/>
      <c r="Q807" s="59">
        <f>L807-S807-R807-P807</f>
        <v/>
      </c>
      <c r="R807" s="60" t="n"/>
      <c r="S807" s="61" t="n"/>
      <c r="T807" s="55" t="n"/>
      <c r="U807" s="55" t="n"/>
      <c r="V807" s="55" t="n"/>
      <c r="W807" s="55" t="n"/>
      <c r="X807" s="55" t="n"/>
      <c r="Y807" s="55" t="n"/>
      <c r="Z807" s="55" t="n"/>
      <c r="AA807" s="55" t="n"/>
      <c r="AB807" s="55" t="n"/>
      <c r="AC807" s="55" t="n"/>
      <c r="AD807" s="55" t="n"/>
      <c r="AE807" s="55" t="n"/>
      <c r="AF807" s="55" t="n"/>
      <c r="AG807" s="55" t="n"/>
      <c r="AH807" s="55" t="n"/>
      <c r="AI807" s="55" t="n"/>
      <c r="AJ807" s="55" t="n"/>
      <c r="AK807" s="55" t="n"/>
      <c r="AL807" s="55" t="n"/>
      <c r="AM807" s="55" t="n"/>
      <c r="AN807" s="55" t="n"/>
      <c r="AO807" s="55" t="n"/>
      <c r="AP807" s="55" t="n"/>
      <c r="AQ807" s="55" t="n"/>
      <c r="AR807" s="55" t="n"/>
      <c r="AS807" s="55" t="n"/>
      <c r="AT807" s="55" t="n"/>
      <c r="AU807" s="55" t="n"/>
      <c r="AV807" s="55" t="n"/>
      <c r="AW807" s="55" t="n"/>
      <c r="AX807" s="55" t="n"/>
      <c r="AY807" s="55" t="n"/>
      <c r="AZ807" s="55" t="n"/>
      <c r="BA807" s="55" t="n"/>
      <c r="BB807" s="55" t="n"/>
      <c r="BC807" s="55" t="n"/>
    </row>
    <row r="808">
      <c r="A808" s="55" t="n"/>
      <c r="B808" s="483" t="n"/>
      <c r="C808" s="55" t="n"/>
      <c r="D808" s="55" t="n"/>
      <c r="E808" s="55" t="n"/>
      <c r="F808" s="55" t="n"/>
      <c r="G808" s="69" t="n"/>
      <c r="H808" s="69" t="n"/>
      <c r="I808" s="55" t="n"/>
      <c r="J808" s="55" t="n"/>
      <c r="K808" s="55" t="n"/>
      <c r="L808" s="55">
        <f>J808-K808</f>
        <v/>
      </c>
      <c r="M808" s="55" t="n"/>
      <c r="N808" s="55">
        <f>P808+Q808+R808+S808</f>
        <v/>
      </c>
      <c r="O808" s="57">
        <f>Q808+V808+Y808+AB808+AE808+AH808+AK808+AN808+AQ808+AT808+AW808+AZ808+BC808</f>
        <v/>
      </c>
      <c r="P808" s="58" t="n"/>
      <c r="Q808" s="59">
        <f>L808-S808-R808-P808</f>
        <v/>
      </c>
      <c r="R808" s="60" t="n"/>
      <c r="S808" s="61" t="n"/>
      <c r="T808" s="55" t="n"/>
      <c r="U808" s="55" t="n"/>
      <c r="V808" s="55" t="n"/>
      <c r="W808" s="55" t="n"/>
      <c r="X808" s="55" t="n"/>
      <c r="Y808" s="55" t="n"/>
      <c r="Z808" s="55" t="n"/>
      <c r="AA808" s="55" t="n"/>
      <c r="AB808" s="55" t="n"/>
      <c r="AC808" s="55" t="n"/>
      <c r="AD808" s="55" t="n"/>
      <c r="AE808" s="55" t="n"/>
      <c r="AF808" s="55" t="n"/>
      <c r="AG808" s="55" t="n"/>
      <c r="AH808" s="55" t="n"/>
      <c r="AI808" s="55" t="n"/>
      <c r="AJ808" s="55" t="n"/>
      <c r="AK808" s="55" t="n"/>
      <c r="AL808" s="55" t="n"/>
      <c r="AM808" s="55" t="n"/>
      <c r="AN808" s="55" t="n"/>
      <c r="AO808" s="55" t="n"/>
      <c r="AP808" s="55" t="n"/>
      <c r="AQ808" s="55" t="n"/>
      <c r="AR808" s="55" t="n"/>
      <c r="AS808" s="55" t="n"/>
      <c r="AT808" s="55" t="n"/>
      <c r="AU808" s="55" t="n"/>
      <c r="AV808" s="55" t="n"/>
      <c r="AW808" s="55" t="n"/>
      <c r="AX808" s="55" t="n"/>
      <c r="AY808" s="55" t="n"/>
      <c r="AZ808" s="55" t="n"/>
      <c r="BA808" s="55" t="n"/>
      <c r="BB808" s="55" t="n"/>
      <c r="BC808" s="55" t="n"/>
    </row>
    <row r="809">
      <c r="A809" s="55" t="n"/>
      <c r="B809" s="483" t="n"/>
      <c r="C809" s="55" t="n"/>
      <c r="D809" s="55" t="n"/>
      <c r="E809" s="55" t="n"/>
      <c r="F809" s="55" t="n"/>
      <c r="G809" s="69" t="n"/>
      <c r="H809" s="69" t="n"/>
      <c r="I809" s="55" t="n"/>
      <c r="J809" s="55" t="n"/>
      <c r="K809" s="55" t="n"/>
      <c r="L809" s="55">
        <f>J809-K809</f>
        <v/>
      </c>
      <c r="M809" s="55" t="n"/>
      <c r="N809" s="55">
        <f>P809+Q809+R809+S809</f>
        <v/>
      </c>
      <c r="O809" s="57">
        <f>Q809+V809+Y809+AB809+AE809+AH809+AK809+AN809+AQ809+AT809+AW809+AZ809+BC809</f>
        <v/>
      </c>
      <c r="P809" s="58" t="n"/>
      <c r="Q809" s="59">
        <f>L809-S809-R809-P809</f>
        <v/>
      </c>
      <c r="R809" s="60" t="n"/>
      <c r="S809" s="61" t="n"/>
      <c r="T809" s="55" t="n"/>
      <c r="U809" s="55" t="n"/>
      <c r="V809" s="55" t="n"/>
      <c r="W809" s="55" t="n"/>
      <c r="X809" s="55" t="n"/>
      <c r="Y809" s="55" t="n"/>
      <c r="Z809" s="55" t="n"/>
      <c r="AA809" s="55" t="n"/>
      <c r="AB809" s="55" t="n"/>
      <c r="AC809" s="55" t="n"/>
      <c r="AD809" s="55" t="n"/>
      <c r="AE809" s="55" t="n"/>
      <c r="AF809" s="55" t="n"/>
      <c r="AG809" s="55" t="n"/>
      <c r="AH809" s="55" t="n"/>
      <c r="AI809" s="55" t="n"/>
      <c r="AJ809" s="55" t="n"/>
      <c r="AK809" s="55" t="n"/>
      <c r="AL809" s="55" t="n"/>
      <c r="AM809" s="55" t="n"/>
      <c r="AN809" s="55" t="n"/>
      <c r="AO809" s="55" t="n"/>
      <c r="AP809" s="55" t="n"/>
      <c r="AQ809" s="55" t="n"/>
      <c r="AR809" s="55" t="n"/>
      <c r="AS809" s="55" t="n"/>
      <c r="AT809" s="55" t="n"/>
      <c r="AU809" s="55" t="n"/>
      <c r="AV809" s="55" t="n"/>
      <c r="AW809" s="55" t="n"/>
      <c r="AX809" s="55" t="n"/>
      <c r="AY809" s="55" t="n"/>
      <c r="AZ809" s="55" t="n"/>
      <c r="BA809" s="55" t="n"/>
      <c r="BB809" s="55" t="n"/>
      <c r="BC809" s="55" t="n"/>
    </row>
    <row r="810">
      <c r="A810" s="55" t="n"/>
      <c r="B810" s="483" t="n"/>
      <c r="C810" s="55" t="n"/>
      <c r="D810" s="55" t="n"/>
      <c r="E810" s="55" t="n"/>
      <c r="F810" s="55" t="n"/>
      <c r="G810" s="69" t="n"/>
      <c r="H810" s="69" t="n"/>
      <c r="I810" s="55" t="n"/>
      <c r="J810" s="55" t="n"/>
      <c r="K810" s="55" t="n"/>
      <c r="L810" s="55">
        <f>J810-K810</f>
        <v/>
      </c>
      <c r="M810" s="55" t="n"/>
      <c r="N810" s="55">
        <f>P810+Q810+R810+S810</f>
        <v/>
      </c>
      <c r="O810" s="57">
        <f>Q810+V810+Y810+AB810+AE810+AH810+AK810+AN810+AQ810+AT810+AW810+AZ810+BC810</f>
        <v/>
      </c>
      <c r="P810" s="58" t="n"/>
      <c r="Q810" s="59">
        <f>L810-S810-R810-P810</f>
        <v/>
      </c>
      <c r="R810" s="60" t="n"/>
      <c r="S810" s="61" t="n"/>
      <c r="T810" s="55" t="n"/>
      <c r="U810" s="55" t="n"/>
      <c r="V810" s="55" t="n"/>
      <c r="W810" s="55" t="n"/>
      <c r="X810" s="55" t="n"/>
      <c r="Y810" s="55" t="n"/>
      <c r="Z810" s="55" t="n"/>
      <c r="AA810" s="55" t="n"/>
      <c r="AB810" s="55" t="n"/>
      <c r="AC810" s="55" t="n"/>
      <c r="AD810" s="55" t="n"/>
      <c r="AE810" s="55" t="n"/>
      <c r="AF810" s="55" t="n"/>
      <c r="AG810" s="55" t="n"/>
      <c r="AH810" s="55" t="n"/>
      <c r="AI810" s="55" t="n"/>
      <c r="AJ810" s="55" t="n"/>
      <c r="AK810" s="55" t="n"/>
      <c r="AL810" s="55" t="n"/>
      <c r="AM810" s="55" t="n"/>
      <c r="AN810" s="55" t="n"/>
      <c r="AO810" s="55" t="n"/>
      <c r="AP810" s="55" t="n"/>
      <c r="AQ810" s="55" t="n"/>
      <c r="AR810" s="55" t="n"/>
      <c r="AS810" s="55" t="n"/>
      <c r="AT810" s="55" t="n"/>
      <c r="AU810" s="55" t="n"/>
      <c r="AV810" s="55" t="n"/>
      <c r="AW810" s="55" t="n"/>
      <c r="AX810" s="55" t="n"/>
      <c r="AY810" s="55" t="n"/>
      <c r="AZ810" s="55" t="n"/>
      <c r="BA810" s="55" t="n"/>
      <c r="BB810" s="55" t="n"/>
      <c r="BC810" s="55" t="n"/>
    </row>
    <row r="811">
      <c r="A811" s="55" t="n"/>
      <c r="B811" s="483" t="n"/>
      <c r="C811" s="55" t="n"/>
      <c r="D811" s="55" t="n"/>
      <c r="E811" s="55" t="n"/>
      <c r="F811" s="55" t="n"/>
      <c r="G811" s="69" t="n"/>
      <c r="H811" s="69" t="n"/>
      <c r="I811" s="55" t="n"/>
      <c r="J811" s="55" t="n"/>
      <c r="K811" s="55" t="n"/>
      <c r="L811" s="55">
        <f>J811-K811</f>
        <v/>
      </c>
      <c r="M811" s="55" t="n"/>
      <c r="N811" s="55">
        <f>P811+Q811+R811+S811</f>
        <v/>
      </c>
      <c r="O811" s="57">
        <f>Q811+V811+Y811+AB811+AE811+AH811+AK811+AN811+AQ811+AT811+AW811+AZ811+BC811</f>
        <v/>
      </c>
      <c r="P811" s="58" t="n"/>
      <c r="Q811" s="59">
        <f>L811-S811-R811-P811</f>
        <v/>
      </c>
      <c r="R811" s="60" t="n"/>
      <c r="S811" s="61" t="n"/>
      <c r="T811" s="55" t="n"/>
      <c r="U811" s="55" t="n"/>
      <c r="V811" s="55" t="n"/>
      <c r="W811" s="55" t="n"/>
      <c r="X811" s="55" t="n"/>
      <c r="Y811" s="55" t="n"/>
      <c r="Z811" s="55" t="n"/>
      <c r="AA811" s="55" t="n"/>
      <c r="AB811" s="55" t="n"/>
      <c r="AC811" s="55" t="n"/>
      <c r="AD811" s="55" t="n"/>
      <c r="AE811" s="55" t="n"/>
      <c r="AF811" s="55" t="n"/>
      <c r="AG811" s="55" t="n"/>
      <c r="AH811" s="55" t="n"/>
      <c r="AI811" s="55" t="n"/>
      <c r="AJ811" s="55" t="n"/>
      <c r="AK811" s="55" t="n"/>
      <c r="AL811" s="55" t="n"/>
      <c r="AM811" s="55" t="n"/>
      <c r="AN811" s="55" t="n"/>
      <c r="AO811" s="55" t="n"/>
      <c r="AP811" s="55" t="n"/>
      <c r="AQ811" s="55" t="n"/>
      <c r="AR811" s="55" t="n"/>
      <c r="AS811" s="55" t="n"/>
      <c r="AT811" s="55" t="n"/>
      <c r="AU811" s="55" t="n"/>
      <c r="AV811" s="55" t="n"/>
      <c r="AW811" s="55" t="n"/>
      <c r="AX811" s="55" t="n"/>
      <c r="AY811" s="55" t="n"/>
      <c r="AZ811" s="55" t="n"/>
      <c r="BA811" s="55" t="n"/>
      <c r="BB811" s="55" t="n"/>
      <c r="BC811" s="55" t="n"/>
    </row>
    <row r="812">
      <c r="A812" s="55" t="n"/>
      <c r="B812" s="483" t="n"/>
      <c r="C812" s="55" t="n"/>
      <c r="D812" s="55" t="n"/>
      <c r="E812" s="55" t="n"/>
      <c r="F812" s="55" t="n"/>
      <c r="G812" s="69" t="n"/>
      <c r="H812" s="69" t="n"/>
      <c r="I812" s="55" t="n"/>
      <c r="J812" s="55" t="n"/>
      <c r="K812" s="55" t="n"/>
      <c r="L812" s="55">
        <f>J812-K812</f>
        <v/>
      </c>
      <c r="M812" s="55" t="n"/>
      <c r="N812" s="55">
        <f>P812+Q812+R812+S812</f>
        <v/>
      </c>
      <c r="O812" s="57">
        <f>Q812+V812+Y812+AB812+AE812+AH812+AK812+AN812+AQ812+AT812+AW812+AZ812+BC812</f>
        <v/>
      </c>
      <c r="P812" s="58" t="n"/>
      <c r="Q812" s="59">
        <f>L812-S812-R812-P812</f>
        <v/>
      </c>
      <c r="R812" s="60" t="n"/>
      <c r="S812" s="61" t="n"/>
      <c r="T812" s="55" t="n"/>
      <c r="U812" s="55" t="n"/>
      <c r="V812" s="55" t="n"/>
      <c r="W812" s="55" t="n"/>
      <c r="X812" s="55" t="n"/>
      <c r="Y812" s="55" t="n"/>
      <c r="Z812" s="55" t="n"/>
      <c r="AA812" s="55" t="n"/>
      <c r="AB812" s="55" t="n"/>
      <c r="AC812" s="55" t="n"/>
      <c r="AD812" s="55" t="n"/>
      <c r="AE812" s="55" t="n"/>
      <c r="AF812" s="55" t="n"/>
      <c r="AG812" s="55" t="n"/>
      <c r="AH812" s="55" t="n"/>
      <c r="AI812" s="55" t="n"/>
      <c r="AJ812" s="55" t="n"/>
      <c r="AK812" s="55" t="n"/>
      <c r="AL812" s="55" t="n"/>
      <c r="AM812" s="55" t="n"/>
      <c r="AN812" s="55" t="n"/>
      <c r="AO812" s="55" t="n"/>
      <c r="AP812" s="55" t="n"/>
      <c r="AQ812" s="55" t="n"/>
      <c r="AR812" s="55" t="n"/>
      <c r="AS812" s="55" t="n"/>
      <c r="AT812" s="55" t="n"/>
      <c r="AU812" s="55" t="n"/>
      <c r="AV812" s="55" t="n"/>
      <c r="AW812" s="55" t="n"/>
      <c r="AX812" s="55" t="n"/>
      <c r="AY812" s="55" t="n"/>
      <c r="AZ812" s="55" t="n"/>
      <c r="BA812" s="55" t="n"/>
      <c r="BB812" s="55" t="n"/>
      <c r="BC812" s="55" t="n"/>
    </row>
    <row r="813">
      <c r="A813" s="55" t="n"/>
      <c r="B813" s="483" t="n"/>
      <c r="C813" s="55" t="n"/>
      <c r="D813" s="55" t="n"/>
      <c r="E813" s="55" t="n"/>
      <c r="F813" s="55" t="n"/>
      <c r="G813" s="69" t="n"/>
      <c r="H813" s="69" t="n"/>
      <c r="I813" s="55" t="n"/>
      <c r="J813" s="55" t="n"/>
      <c r="K813" s="55" t="n"/>
      <c r="L813" s="55">
        <f>J813-K813</f>
        <v/>
      </c>
      <c r="M813" s="55" t="n"/>
      <c r="N813" s="55">
        <f>P813+Q813+R813+S813</f>
        <v/>
      </c>
      <c r="O813" s="57">
        <f>Q813+V813+Y813+AB813+AE813+AH813+AK813+AN813+AQ813+AT813+AW813+AZ813+BC813</f>
        <v/>
      </c>
      <c r="P813" s="58" t="n"/>
      <c r="Q813" s="59">
        <f>L813-S813-R813-P813</f>
        <v/>
      </c>
      <c r="R813" s="60" t="n"/>
      <c r="S813" s="61" t="n"/>
      <c r="T813" s="55" t="n"/>
      <c r="U813" s="55" t="n"/>
      <c r="V813" s="55" t="n"/>
      <c r="W813" s="55" t="n"/>
      <c r="X813" s="55" t="n"/>
      <c r="Y813" s="55" t="n"/>
      <c r="Z813" s="55" t="n"/>
      <c r="AA813" s="55" t="n"/>
      <c r="AB813" s="55" t="n"/>
      <c r="AC813" s="55" t="n"/>
      <c r="AD813" s="55" t="n"/>
      <c r="AE813" s="55" t="n"/>
      <c r="AF813" s="55" t="n"/>
      <c r="AG813" s="55" t="n"/>
      <c r="AH813" s="55" t="n"/>
      <c r="AI813" s="55" t="n"/>
      <c r="AJ813" s="55" t="n"/>
      <c r="AK813" s="55" t="n"/>
      <c r="AL813" s="55" t="n"/>
      <c r="AM813" s="55" t="n"/>
      <c r="AN813" s="55" t="n"/>
      <c r="AO813" s="55" t="n"/>
      <c r="AP813" s="55" t="n"/>
      <c r="AQ813" s="55" t="n"/>
      <c r="AR813" s="55" t="n"/>
      <c r="AS813" s="55" t="n"/>
      <c r="AT813" s="55" t="n"/>
      <c r="AU813" s="55" t="n"/>
      <c r="AV813" s="55" t="n"/>
      <c r="AW813" s="55" t="n"/>
      <c r="AX813" s="55" t="n"/>
      <c r="AY813" s="55" t="n"/>
      <c r="AZ813" s="55" t="n"/>
      <c r="BA813" s="55" t="n"/>
      <c r="BB813" s="55" t="n"/>
      <c r="BC813" s="55" t="n"/>
    </row>
    <row r="814">
      <c r="A814" s="55" t="n"/>
      <c r="B814" s="483" t="n"/>
      <c r="C814" s="55" t="n"/>
      <c r="D814" s="55" t="n"/>
      <c r="E814" s="55" t="n"/>
      <c r="F814" s="55" t="n"/>
      <c r="G814" s="69" t="n"/>
      <c r="H814" s="69" t="n"/>
      <c r="I814" s="55" t="n"/>
      <c r="J814" s="55" t="n"/>
      <c r="K814" s="55" t="n"/>
      <c r="L814" s="55">
        <f>J814-K814</f>
        <v/>
      </c>
      <c r="M814" s="55" t="n"/>
      <c r="N814" s="55">
        <f>P814+Q814+R814+S814</f>
        <v/>
      </c>
      <c r="O814" s="57">
        <f>Q814+V814+Y814+AB814+AE814+AH814+AK814+AN814+AQ814+AT814+AW814+AZ814+BC814</f>
        <v/>
      </c>
      <c r="P814" s="58" t="n"/>
      <c r="Q814" s="59">
        <f>L814-S814-R814-P814</f>
        <v/>
      </c>
      <c r="R814" s="60" t="n"/>
      <c r="S814" s="61" t="n"/>
      <c r="T814" s="55" t="n"/>
      <c r="U814" s="55" t="n"/>
      <c r="V814" s="55" t="n"/>
      <c r="W814" s="55" t="n"/>
      <c r="X814" s="55" t="n"/>
      <c r="Y814" s="55" t="n"/>
      <c r="Z814" s="55" t="n"/>
      <c r="AA814" s="55" t="n"/>
      <c r="AB814" s="55" t="n"/>
      <c r="AC814" s="55" t="n"/>
      <c r="AD814" s="55" t="n"/>
      <c r="AE814" s="55" t="n"/>
      <c r="AF814" s="55" t="n"/>
      <c r="AG814" s="55" t="n"/>
      <c r="AH814" s="55" t="n"/>
      <c r="AI814" s="55" t="n"/>
      <c r="AJ814" s="55" t="n"/>
      <c r="AK814" s="55" t="n"/>
      <c r="AL814" s="55" t="n"/>
      <c r="AM814" s="55" t="n"/>
      <c r="AN814" s="55" t="n"/>
      <c r="AO814" s="55" t="n"/>
      <c r="AP814" s="55" t="n"/>
      <c r="AQ814" s="55" t="n"/>
      <c r="AR814" s="55" t="n"/>
      <c r="AS814" s="55" t="n"/>
      <c r="AT814" s="55" t="n"/>
      <c r="AU814" s="55" t="n"/>
      <c r="AV814" s="55" t="n"/>
      <c r="AW814" s="55" t="n"/>
      <c r="AX814" s="55" t="n"/>
      <c r="AY814" s="55" t="n"/>
      <c r="AZ814" s="55" t="n"/>
      <c r="BA814" s="55" t="n"/>
      <c r="BB814" s="55" t="n"/>
      <c r="BC814" s="55" t="n"/>
    </row>
    <row r="815">
      <c r="A815" s="55" t="n"/>
      <c r="B815" s="483" t="n"/>
      <c r="C815" s="55" t="n"/>
      <c r="D815" s="55" t="n"/>
      <c r="E815" s="55" t="n"/>
      <c r="F815" s="55" t="n"/>
      <c r="G815" s="69" t="n"/>
      <c r="H815" s="69" t="n"/>
      <c r="I815" s="55" t="n"/>
      <c r="J815" s="55" t="n"/>
      <c r="K815" s="55" t="n"/>
      <c r="L815" s="55">
        <f>J815-K815</f>
        <v/>
      </c>
      <c r="M815" s="55" t="n"/>
      <c r="N815" s="55">
        <f>P815+Q815+R815+S815</f>
        <v/>
      </c>
      <c r="O815" s="57">
        <f>Q815+V815+Y815+AB815+AE815+AH815+AK815+AN815+AQ815+AT815+AW815+AZ815+BC815</f>
        <v/>
      </c>
      <c r="P815" s="58" t="n"/>
      <c r="Q815" s="59">
        <f>L815-S815-R815-P815</f>
        <v/>
      </c>
      <c r="R815" s="60" t="n"/>
      <c r="S815" s="61" t="n"/>
      <c r="T815" s="55" t="n"/>
      <c r="U815" s="55" t="n"/>
      <c r="V815" s="55" t="n"/>
      <c r="W815" s="55" t="n"/>
      <c r="X815" s="55" t="n"/>
      <c r="Y815" s="55" t="n"/>
      <c r="Z815" s="55" t="n"/>
      <c r="AA815" s="55" t="n"/>
      <c r="AB815" s="55" t="n"/>
      <c r="AC815" s="55" t="n"/>
      <c r="AD815" s="55" t="n"/>
      <c r="AE815" s="55" t="n"/>
      <c r="AF815" s="55" t="n"/>
      <c r="AG815" s="55" t="n"/>
      <c r="AH815" s="55" t="n"/>
      <c r="AI815" s="55" t="n"/>
      <c r="AJ815" s="55" t="n"/>
      <c r="AK815" s="55" t="n"/>
      <c r="AL815" s="55" t="n"/>
      <c r="AM815" s="55" t="n"/>
      <c r="AN815" s="55" t="n"/>
      <c r="AO815" s="55" t="n"/>
      <c r="AP815" s="55" t="n"/>
      <c r="AQ815" s="55" t="n"/>
      <c r="AR815" s="55" t="n"/>
      <c r="AS815" s="55" t="n"/>
      <c r="AT815" s="55" t="n"/>
      <c r="AU815" s="55" t="n"/>
      <c r="AV815" s="55" t="n"/>
      <c r="AW815" s="55" t="n"/>
      <c r="AX815" s="55" t="n"/>
      <c r="AY815" s="55" t="n"/>
      <c r="AZ815" s="55" t="n"/>
      <c r="BA815" s="55" t="n"/>
      <c r="BB815" s="55" t="n"/>
      <c r="BC815" s="55" t="n"/>
    </row>
    <row r="816">
      <c r="A816" s="55" t="n"/>
      <c r="B816" s="483" t="n"/>
      <c r="C816" s="55" t="n"/>
      <c r="D816" s="55" t="n"/>
      <c r="E816" s="55" t="n"/>
      <c r="F816" s="55" t="n"/>
      <c r="G816" s="69" t="n"/>
      <c r="H816" s="69" t="n"/>
      <c r="I816" s="55" t="n"/>
      <c r="J816" s="55" t="n"/>
      <c r="K816" s="55" t="n"/>
      <c r="L816" s="55">
        <f>J816-K816</f>
        <v/>
      </c>
      <c r="M816" s="55" t="n"/>
      <c r="N816" s="55">
        <f>P816+Q816+R816+S816</f>
        <v/>
      </c>
      <c r="O816" s="57">
        <f>Q816+V816+Y816+AB816+AE816+AH816+AK816+AN816+AQ816+AT816+AW816+AZ816+BC816</f>
        <v/>
      </c>
      <c r="P816" s="58" t="n"/>
      <c r="Q816" s="59">
        <f>L816-S816-R816-P816</f>
        <v/>
      </c>
      <c r="R816" s="60" t="n"/>
      <c r="S816" s="61" t="n"/>
      <c r="T816" s="55" t="n"/>
      <c r="U816" s="55" t="n"/>
      <c r="V816" s="55" t="n"/>
      <c r="W816" s="55" t="n"/>
      <c r="X816" s="55" t="n"/>
      <c r="Y816" s="55" t="n"/>
      <c r="Z816" s="55" t="n"/>
      <c r="AA816" s="55" t="n"/>
      <c r="AB816" s="55" t="n"/>
      <c r="AC816" s="55" t="n"/>
      <c r="AD816" s="55" t="n"/>
      <c r="AE816" s="55" t="n"/>
      <c r="AF816" s="55" t="n"/>
      <c r="AG816" s="55" t="n"/>
      <c r="AH816" s="55" t="n"/>
      <c r="AI816" s="55" t="n"/>
      <c r="AJ816" s="55" t="n"/>
      <c r="AK816" s="55" t="n"/>
      <c r="AL816" s="55" t="n"/>
      <c r="AM816" s="55" t="n"/>
      <c r="AN816" s="55" t="n"/>
      <c r="AO816" s="55" t="n"/>
      <c r="AP816" s="55" t="n"/>
      <c r="AQ816" s="55" t="n"/>
      <c r="AR816" s="55" t="n"/>
      <c r="AS816" s="55" t="n"/>
      <c r="AT816" s="55" t="n"/>
      <c r="AU816" s="55" t="n"/>
      <c r="AV816" s="55" t="n"/>
      <c r="AW816" s="55" t="n"/>
      <c r="AX816" s="55" t="n"/>
      <c r="AY816" s="55" t="n"/>
      <c r="AZ816" s="55" t="n"/>
      <c r="BA816" s="55" t="n"/>
      <c r="BB816" s="55" t="n"/>
      <c r="BC816" s="55" t="n"/>
    </row>
    <row r="817">
      <c r="A817" s="55" t="n"/>
      <c r="B817" s="483" t="n"/>
      <c r="C817" s="55" t="n"/>
      <c r="D817" s="55" t="n"/>
      <c r="E817" s="55" t="n"/>
      <c r="F817" s="55" t="n"/>
      <c r="G817" s="69" t="n"/>
      <c r="H817" s="69" t="n"/>
      <c r="I817" s="55" t="n"/>
      <c r="J817" s="55" t="n"/>
      <c r="K817" s="55" t="n"/>
      <c r="L817" s="55">
        <f>J817-K817</f>
        <v/>
      </c>
      <c r="M817" s="55" t="n"/>
      <c r="N817" s="55">
        <f>P817+Q817+R817+S817</f>
        <v/>
      </c>
      <c r="O817" s="57">
        <f>Q817+V817+Y817+AB817+AE817+AH817+AK817+AN817+AQ817+AT817+AW817+AZ817+BC817</f>
        <v/>
      </c>
      <c r="P817" s="58" t="n"/>
      <c r="Q817" s="59">
        <f>L817-S817-R817-P817</f>
        <v/>
      </c>
      <c r="R817" s="60" t="n"/>
      <c r="S817" s="61" t="n"/>
      <c r="T817" s="55" t="n"/>
      <c r="U817" s="55" t="n"/>
      <c r="V817" s="55" t="n"/>
      <c r="W817" s="55" t="n"/>
      <c r="X817" s="55" t="n"/>
      <c r="Y817" s="55" t="n"/>
      <c r="Z817" s="55" t="n"/>
      <c r="AA817" s="55" t="n"/>
      <c r="AB817" s="55" t="n"/>
      <c r="AC817" s="55" t="n"/>
      <c r="AD817" s="55" t="n"/>
      <c r="AE817" s="55" t="n"/>
      <c r="AF817" s="55" t="n"/>
      <c r="AG817" s="55" t="n"/>
      <c r="AH817" s="55" t="n"/>
      <c r="AI817" s="55" t="n"/>
      <c r="AJ817" s="55" t="n"/>
      <c r="AK817" s="55" t="n"/>
      <c r="AL817" s="55" t="n"/>
      <c r="AM817" s="55" t="n"/>
      <c r="AN817" s="55" t="n"/>
      <c r="AO817" s="55" t="n"/>
      <c r="AP817" s="55" t="n"/>
      <c r="AQ817" s="55" t="n"/>
      <c r="AR817" s="55" t="n"/>
      <c r="AS817" s="55" t="n"/>
      <c r="AT817" s="55" t="n"/>
      <c r="AU817" s="55" t="n"/>
      <c r="AV817" s="55" t="n"/>
      <c r="AW817" s="55" t="n"/>
      <c r="AX817" s="55" t="n"/>
      <c r="AY817" s="55" t="n"/>
      <c r="AZ817" s="55" t="n"/>
      <c r="BA817" s="55" t="n"/>
      <c r="BB817" s="55" t="n"/>
      <c r="BC817" s="55" t="n"/>
    </row>
    <row r="818">
      <c r="A818" s="55" t="n"/>
      <c r="B818" s="483" t="n"/>
      <c r="C818" s="55" t="n"/>
      <c r="D818" s="55" t="n"/>
      <c r="E818" s="55" t="n"/>
      <c r="F818" s="55" t="n"/>
      <c r="G818" s="69" t="n"/>
      <c r="H818" s="69" t="n"/>
      <c r="I818" s="55" t="n"/>
      <c r="J818" s="55" t="n"/>
      <c r="K818" s="55" t="n"/>
      <c r="L818" s="55">
        <f>J818-K818</f>
        <v/>
      </c>
      <c r="M818" s="55" t="n"/>
      <c r="N818" s="55">
        <f>P818+Q818+R818+S818</f>
        <v/>
      </c>
      <c r="O818" s="57">
        <f>Q818+V818+Y818+AB818+AE818+AH818+AK818+AN818+AQ818+AT818+AW818+AZ818+BC818</f>
        <v/>
      </c>
      <c r="P818" s="58" t="n"/>
      <c r="Q818" s="59">
        <f>L818-S818-R818-P818</f>
        <v/>
      </c>
      <c r="R818" s="60" t="n"/>
      <c r="S818" s="61" t="n"/>
      <c r="T818" s="55" t="n"/>
      <c r="U818" s="55" t="n"/>
      <c r="V818" s="55" t="n"/>
      <c r="W818" s="55" t="n"/>
      <c r="X818" s="55" t="n"/>
      <c r="Y818" s="55" t="n"/>
      <c r="Z818" s="55" t="n"/>
      <c r="AA818" s="55" t="n"/>
      <c r="AB818" s="55" t="n"/>
      <c r="AC818" s="55" t="n"/>
      <c r="AD818" s="55" t="n"/>
      <c r="AE818" s="55" t="n"/>
      <c r="AF818" s="55" t="n"/>
      <c r="AG818" s="55" t="n"/>
      <c r="AH818" s="55" t="n"/>
      <c r="AI818" s="55" t="n"/>
      <c r="AJ818" s="55" t="n"/>
      <c r="AK818" s="55" t="n"/>
      <c r="AL818" s="55" t="n"/>
      <c r="AM818" s="55" t="n"/>
      <c r="AN818" s="55" t="n"/>
      <c r="AO818" s="55" t="n"/>
      <c r="AP818" s="55" t="n"/>
      <c r="AQ818" s="55" t="n"/>
      <c r="AR818" s="55" t="n"/>
      <c r="AS818" s="55" t="n"/>
      <c r="AT818" s="55" t="n"/>
      <c r="AU818" s="55" t="n"/>
      <c r="AV818" s="55" t="n"/>
      <c r="AW818" s="55" t="n"/>
      <c r="AX818" s="55" t="n"/>
      <c r="AY818" s="55" t="n"/>
      <c r="AZ818" s="55" t="n"/>
      <c r="BA818" s="55" t="n"/>
      <c r="BB818" s="55" t="n"/>
      <c r="BC818" s="55" t="n"/>
    </row>
    <row r="819">
      <c r="A819" s="55" t="n"/>
      <c r="B819" s="483" t="n"/>
      <c r="C819" s="55" t="n"/>
      <c r="D819" s="55" t="n"/>
      <c r="E819" s="55" t="n"/>
      <c r="F819" s="55" t="n"/>
      <c r="G819" s="69" t="n"/>
      <c r="H819" s="69" t="n"/>
      <c r="I819" s="55" t="n"/>
      <c r="J819" s="55" t="n"/>
      <c r="K819" s="55" t="n"/>
      <c r="L819" s="55">
        <f>J819-K819</f>
        <v/>
      </c>
      <c r="M819" s="55" t="n"/>
      <c r="N819" s="55">
        <f>P819+Q819+R819+S819</f>
        <v/>
      </c>
      <c r="O819" s="57">
        <f>Q819+V819+Y819+AB819+AE819+AH819+AK819+AN819+AQ819+AT819+AW819+AZ819+BC819</f>
        <v/>
      </c>
      <c r="P819" s="58" t="n"/>
      <c r="Q819" s="59">
        <f>L819-S819-R819-P819</f>
        <v/>
      </c>
      <c r="R819" s="60" t="n"/>
      <c r="S819" s="61" t="n"/>
      <c r="T819" s="55" t="n"/>
      <c r="U819" s="55" t="n"/>
      <c r="V819" s="55" t="n"/>
      <c r="W819" s="55" t="n"/>
      <c r="X819" s="55" t="n"/>
      <c r="Y819" s="55" t="n"/>
      <c r="Z819" s="55" t="n"/>
      <c r="AA819" s="55" t="n"/>
      <c r="AB819" s="55" t="n"/>
      <c r="AC819" s="55" t="n"/>
      <c r="AD819" s="55" t="n"/>
      <c r="AE819" s="55" t="n"/>
      <c r="AF819" s="55" t="n"/>
      <c r="AG819" s="55" t="n"/>
      <c r="AH819" s="55" t="n"/>
      <c r="AI819" s="55" t="n"/>
      <c r="AJ819" s="55" t="n"/>
      <c r="AK819" s="55" t="n"/>
      <c r="AL819" s="55" t="n"/>
      <c r="AM819" s="55" t="n"/>
      <c r="AN819" s="55" t="n"/>
      <c r="AO819" s="55" t="n"/>
      <c r="AP819" s="55" t="n"/>
      <c r="AQ819" s="55" t="n"/>
      <c r="AR819" s="55" t="n"/>
      <c r="AS819" s="55" t="n"/>
      <c r="AT819" s="55" t="n"/>
      <c r="AU819" s="55" t="n"/>
      <c r="AV819" s="55" t="n"/>
      <c r="AW819" s="55" t="n"/>
      <c r="AX819" s="55" t="n"/>
      <c r="AY819" s="55" t="n"/>
      <c r="AZ819" s="55" t="n"/>
      <c r="BA819" s="55" t="n"/>
      <c r="BB819" s="55" t="n"/>
      <c r="BC819" s="55" t="n"/>
    </row>
    <row r="820">
      <c r="A820" s="55" t="n"/>
      <c r="B820" s="483" t="n"/>
      <c r="C820" s="55" t="n"/>
      <c r="D820" s="55" t="n"/>
      <c r="E820" s="55" t="n"/>
      <c r="F820" s="55" t="n"/>
      <c r="G820" s="69" t="n"/>
      <c r="H820" s="69" t="n"/>
      <c r="I820" s="55" t="n"/>
      <c r="J820" s="55" t="n"/>
      <c r="K820" s="55" t="n"/>
      <c r="L820" s="55">
        <f>J820-K820</f>
        <v/>
      </c>
      <c r="M820" s="55" t="n"/>
      <c r="N820" s="55">
        <f>P820+Q820+R820+S820</f>
        <v/>
      </c>
      <c r="O820" s="57">
        <f>Q820+V820+Y820+AB820+AE820+AH820+AK820+AN820+AQ820+AT820+AW820+AZ820+BC820</f>
        <v/>
      </c>
      <c r="P820" s="58" t="n"/>
      <c r="Q820" s="59">
        <f>L820-S820-R820-P820</f>
        <v/>
      </c>
      <c r="R820" s="60" t="n"/>
      <c r="S820" s="61" t="n"/>
      <c r="T820" s="55" t="n"/>
      <c r="U820" s="55" t="n"/>
      <c r="V820" s="55" t="n"/>
      <c r="W820" s="55" t="n"/>
      <c r="X820" s="55" t="n"/>
      <c r="Y820" s="55" t="n"/>
      <c r="Z820" s="55" t="n"/>
      <c r="AA820" s="55" t="n"/>
      <c r="AB820" s="55" t="n"/>
      <c r="AC820" s="55" t="n"/>
      <c r="AD820" s="55" t="n"/>
      <c r="AE820" s="55" t="n"/>
      <c r="AF820" s="55" t="n"/>
      <c r="AG820" s="55" t="n"/>
      <c r="AH820" s="55" t="n"/>
      <c r="AI820" s="55" t="n"/>
      <c r="AJ820" s="55" t="n"/>
      <c r="AK820" s="55" t="n"/>
      <c r="AL820" s="55" t="n"/>
      <c r="AM820" s="55" t="n"/>
      <c r="AN820" s="55" t="n"/>
      <c r="AO820" s="55" t="n"/>
      <c r="AP820" s="55" t="n"/>
      <c r="AQ820" s="55" t="n"/>
      <c r="AR820" s="55" t="n"/>
      <c r="AS820" s="55" t="n"/>
      <c r="AT820" s="55" t="n"/>
      <c r="AU820" s="55" t="n"/>
      <c r="AV820" s="55" t="n"/>
      <c r="AW820" s="55" t="n"/>
      <c r="AX820" s="55" t="n"/>
      <c r="AY820" s="55" t="n"/>
      <c r="AZ820" s="55" t="n"/>
      <c r="BA820" s="55" t="n"/>
      <c r="BB820" s="55" t="n"/>
      <c r="BC820" s="55" t="n"/>
    </row>
    <row r="821">
      <c r="A821" s="55" t="n"/>
      <c r="B821" s="483" t="n"/>
      <c r="C821" s="55" t="n"/>
      <c r="D821" s="55" t="n"/>
      <c r="E821" s="55" t="n"/>
      <c r="F821" s="55" t="n"/>
      <c r="G821" s="69" t="n"/>
      <c r="H821" s="69" t="n"/>
      <c r="I821" s="55" t="n"/>
      <c r="J821" s="55" t="n"/>
      <c r="K821" s="55" t="n"/>
      <c r="L821" s="55">
        <f>J821-K821</f>
        <v/>
      </c>
      <c r="M821" s="55" t="n"/>
      <c r="N821" s="55">
        <f>P821+Q821+R821+S821</f>
        <v/>
      </c>
      <c r="O821" s="57">
        <f>Q821+V821+Y821+AB821+AE821+AH821+AK821+AN821+AQ821+AT821+AW821+AZ821+BC821</f>
        <v/>
      </c>
      <c r="P821" s="58" t="n"/>
      <c r="Q821" s="59">
        <f>L821-S821-R821-P821</f>
        <v/>
      </c>
      <c r="R821" s="60" t="n"/>
      <c r="S821" s="61" t="n"/>
      <c r="T821" s="55" t="n"/>
      <c r="U821" s="55" t="n"/>
      <c r="V821" s="55" t="n"/>
      <c r="W821" s="55" t="n"/>
      <c r="X821" s="55" t="n"/>
      <c r="Y821" s="55" t="n"/>
      <c r="Z821" s="55" t="n"/>
      <c r="AA821" s="55" t="n"/>
      <c r="AB821" s="55" t="n"/>
      <c r="AC821" s="55" t="n"/>
      <c r="AD821" s="55" t="n"/>
      <c r="AE821" s="55" t="n"/>
      <c r="AF821" s="55" t="n"/>
      <c r="AG821" s="55" t="n"/>
      <c r="AH821" s="55" t="n"/>
      <c r="AI821" s="55" t="n"/>
      <c r="AJ821" s="55" t="n"/>
      <c r="AK821" s="55" t="n"/>
      <c r="AL821" s="55" t="n"/>
      <c r="AM821" s="55" t="n"/>
      <c r="AN821" s="55" t="n"/>
      <c r="AO821" s="55" t="n"/>
      <c r="AP821" s="55" t="n"/>
      <c r="AQ821" s="55" t="n"/>
      <c r="AR821" s="55" t="n"/>
      <c r="AS821" s="55" t="n"/>
      <c r="AT821" s="55" t="n"/>
      <c r="AU821" s="55" t="n"/>
      <c r="AV821" s="55" t="n"/>
      <c r="AW821" s="55" t="n"/>
      <c r="AX821" s="55" t="n"/>
      <c r="AY821" s="55" t="n"/>
      <c r="AZ821" s="55" t="n"/>
      <c r="BA821" s="55" t="n"/>
      <c r="BB821" s="55" t="n"/>
      <c r="BC821" s="55" t="n"/>
    </row>
    <row r="822">
      <c r="A822" s="55" t="n"/>
      <c r="B822" s="483" t="n"/>
      <c r="C822" s="55" t="n"/>
      <c r="D822" s="55" t="n"/>
      <c r="E822" s="55" t="n"/>
      <c r="F822" s="55" t="n"/>
      <c r="G822" s="69" t="n"/>
      <c r="H822" s="69" t="n"/>
      <c r="I822" s="55" t="n"/>
      <c r="J822" s="55" t="n"/>
      <c r="K822" s="55" t="n"/>
      <c r="L822" s="55">
        <f>J822-K822</f>
        <v/>
      </c>
      <c r="M822" s="55" t="n"/>
      <c r="N822" s="55">
        <f>P822+Q822+R822+S822</f>
        <v/>
      </c>
      <c r="O822" s="57">
        <f>Q822+V822+Y822+AB822+AE822+AH822+AK822+AN822+AQ822+AT822+AW822+AZ822+BC822</f>
        <v/>
      </c>
      <c r="P822" s="58" t="n"/>
      <c r="Q822" s="59">
        <f>L822-S822-R822-P822</f>
        <v/>
      </c>
      <c r="R822" s="60" t="n"/>
      <c r="S822" s="61" t="n"/>
      <c r="T822" s="55" t="n"/>
      <c r="U822" s="55" t="n"/>
      <c r="V822" s="55" t="n"/>
      <c r="W822" s="55" t="n"/>
      <c r="X822" s="55" t="n"/>
      <c r="Y822" s="55" t="n"/>
      <c r="Z822" s="55" t="n"/>
      <c r="AA822" s="55" t="n"/>
      <c r="AB822" s="55" t="n"/>
      <c r="AC822" s="55" t="n"/>
      <c r="AD822" s="55" t="n"/>
      <c r="AE822" s="55" t="n"/>
      <c r="AF822" s="55" t="n"/>
      <c r="AG822" s="55" t="n"/>
      <c r="AH822" s="55" t="n"/>
      <c r="AI822" s="55" t="n"/>
      <c r="AJ822" s="55" t="n"/>
      <c r="AK822" s="55" t="n"/>
      <c r="AL822" s="55" t="n"/>
      <c r="AM822" s="55" t="n"/>
      <c r="AN822" s="55" t="n"/>
      <c r="AO822" s="55" t="n"/>
      <c r="AP822" s="55" t="n"/>
      <c r="AQ822" s="55" t="n"/>
      <c r="AR822" s="55" t="n"/>
      <c r="AS822" s="55" t="n"/>
      <c r="AT822" s="55" t="n"/>
      <c r="AU822" s="55" t="n"/>
      <c r="AV822" s="55" t="n"/>
      <c r="AW822" s="55" t="n"/>
      <c r="AX822" s="55" t="n"/>
      <c r="AY822" s="55" t="n"/>
      <c r="AZ822" s="55" t="n"/>
      <c r="BA822" s="55" t="n"/>
      <c r="BB822" s="55" t="n"/>
      <c r="BC822" s="55" t="n"/>
    </row>
    <row r="823">
      <c r="A823" s="55" t="n"/>
      <c r="B823" s="483" t="n"/>
      <c r="C823" s="55" t="n"/>
      <c r="D823" s="55" t="n"/>
      <c r="E823" s="55" t="n"/>
      <c r="F823" s="55" t="n"/>
      <c r="G823" s="69" t="n"/>
      <c r="H823" s="69" t="n"/>
      <c r="I823" s="55" t="n"/>
      <c r="J823" s="55" t="n"/>
      <c r="K823" s="55" t="n"/>
      <c r="L823" s="55">
        <f>J823-K823</f>
        <v/>
      </c>
      <c r="M823" s="55" t="n"/>
      <c r="N823" s="55">
        <f>P823+Q823+R823+S823</f>
        <v/>
      </c>
      <c r="O823" s="57">
        <f>Q823+V823+Y823+AB823+AE823+AH823+AK823+AN823+AQ823+AT823+AW823+AZ823+BC823</f>
        <v/>
      </c>
      <c r="P823" s="58" t="n"/>
      <c r="Q823" s="59">
        <f>L823-S823-R823-P823</f>
        <v/>
      </c>
      <c r="R823" s="60" t="n"/>
      <c r="S823" s="61" t="n"/>
      <c r="T823" s="55" t="n"/>
      <c r="U823" s="55" t="n"/>
      <c r="V823" s="55" t="n"/>
      <c r="W823" s="55" t="n"/>
      <c r="X823" s="55" t="n"/>
      <c r="Y823" s="55" t="n"/>
      <c r="Z823" s="55" t="n"/>
      <c r="AA823" s="55" t="n"/>
      <c r="AB823" s="55" t="n"/>
      <c r="AC823" s="55" t="n"/>
      <c r="AD823" s="55" t="n"/>
      <c r="AE823" s="55" t="n"/>
      <c r="AF823" s="55" t="n"/>
      <c r="AG823" s="55" t="n"/>
      <c r="AH823" s="55" t="n"/>
      <c r="AI823" s="55" t="n"/>
      <c r="AJ823" s="55" t="n"/>
      <c r="AK823" s="55" t="n"/>
      <c r="AL823" s="55" t="n"/>
      <c r="AM823" s="55" t="n"/>
      <c r="AN823" s="55" t="n"/>
      <c r="AO823" s="55" t="n"/>
      <c r="AP823" s="55" t="n"/>
      <c r="AQ823" s="55" t="n"/>
      <c r="AR823" s="55" t="n"/>
      <c r="AS823" s="55" t="n"/>
      <c r="AT823" s="55" t="n"/>
      <c r="AU823" s="55" t="n"/>
      <c r="AV823" s="55" t="n"/>
      <c r="AW823" s="55" t="n"/>
      <c r="AX823" s="55" t="n"/>
      <c r="AY823" s="55" t="n"/>
      <c r="AZ823" s="55" t="n"/>
      <c r="BA823" s="55" t="n"/>
      <c r="BB823" s="55" t="n"/>
      <c r="BC823" s="55" t="n"/>
    </row>
    <row r="824">
      <c r="A824" s="55" t="n"/>
      <c r="B824" s="483" t="n"/>
      <c r="C824" s="55" t="n"/>
      <c r="D824" s="55" t="n"/>
      <c r="E824" s="55" t="n"/>
      <c r="F824" s="55" t="n"/>
      <c r="G824" s="69" t="n"/>
      <c r="H824" s="69" t="n"/>
      <c r="I824" s="55" t="n"/>
      <c r="J824" s="55" t="n"/>
      <c r="K824" s="55" t="n"/>
      <c r="L824" s="55">
        <f>J824-K824</f>
        <v/>
      </c>
      <c r="M824" s="55" t="n"/>
      <c r="N824" s="55">
        <f>P824+Q824+R824+S824</f>
        <v/>
      </c>
      <c r="O824" s="57">
        <f>Q824+V824+Y824+AB824+AE824+AH824+AK824+AN824+AQ824+AT824+AW824+AZ824+BC824</f>
        <v/>
      </c>
      <c r="P824" s="58" t="n"/>
      <c r="Q824" s="59">
        <f>L824-S824-R824-P824</f>
        <v/>
      </c>
      <c r="R824" s="60" t="n"/>
      <c r="S824" s="61" t="n"/>
      <c r="T824" s="55" t="n"/>
      <c r="U824" s="55" t="n"/>
      <c r="V824" s="55" t="n"/>
      <c r="W824" s="55" t="n"/>
      <c r="X824" s="55" t="n"/>
      <c r="Y824" s="55" t="n"/>
      <c r="Z824" s="55" t="n"/>
      <c r="AA824" s="55" t="n"/>
      <c r="AB824" s="55" t="n"/>
      <c r="AC824" s="55" t="n"/>
      <c r="AD824" s="55" t="n"/>
      <c r="AE824" s="55" t="n"/>
      <c r="AF824" s="55" t="n"/>
      <c r="AG824" s="55" t="n"/>
      <c r="AH824" s="55" t="n"/>
      <c r="AI824" s="55" t="n"/>
      <c r="AJ824" s="55" t="n"/>
      <c r="AK824" s="55" t="n"/>
      <c r="AL824" s="55" t="n"/>
      <c r="AM824" s="55" t="n"/>
      <c r="AN824" s="55" t="n"/>
      <c r="AO824" s="55" t="n"/>
      <c r="AP824" s="55" t="n"/>
      <c r="AQ824" s="55" t="n"/>
      <c r="AR824" s="55" t="n"/>
      <c r="AS824" s="55" t="n"/>
      <c r="AT824" s="55" t="n"/>
      <c r="AU824" s="55" t="n"/>
      <c r="AV824" s="55" t="n"/>
      <c r="AW824" s="55" t="n"/>
      <c r="AX824" s="55" t="n"/>
      <c r="AY824" s="55" t="n"/>
      <c r="AZ824" s="55" t="n"/>
      <c r="BA824" s="55" t="n"/>
      <c r="BB824" s="55" t="n"/>
      <c r="BC824" s="55" t="n"/>
    </row>
    <row r="825">
      <c r="A825" s="55" t="n"/>
      <c r="B825" s="483" t="n"/>
      <c r="C825" s="55" t="n"/>
      <c r="D825" s="55" t="n"/>
      <c r="E825" s="55" t="n"/>
      <c r="F825" s="55" t="n"/>
      <c r="G825" s="69" t="n"/>
      <c r="H825" s="69" t="n"/>
      <c r="I825" s="55" t="n"/>
      <c r="J825" s="55" t="n"/>
      <c r="K825" s="55" t="n"/>
      <c r="L825" s="55">
        <f>J825-K825</f>
        <v/>
      </c>
      <c r="M825" s="55" t="n"/>
      <c r="N825" s="55">
        <f>P825+Q825+R825+S825</f>
        <v/>
      </c>
      <c r="O825" s="57">
        <f>Q825+V825+Y825+AB825+AE825+AH825+AK825+AN825+AQ825+AT825+AW825+AZ825+BC825</f>
        <v/>
      </c>
      <c r="P825" s="58" t="n"/>
      <c r="Q825" s="59">
        <f>L825-S825-R825-P825</f>
        <v/>
      </c>
      <c r="R825" s="60" t="n"/>
      <c r="S825" s="61" t="n"/>
      <c r="T825" s="55" t="n"/>
      <c r="U825" s="55" t="n"/>
      <c r="V825" s="55" t="n"/>
      <c r="W825" s="55" t="n"/>
      <c r="X825" s="55" t="n"/>
      <c r="Y825" s="55" t="n"/>
      <c r="Z825" s="55" t="n"/>
      <c r="AA825" s="55" t="n"/>
      <c r="AB825" s="55" t="n"/>
      <c r="AC825" s="55" t="n"/>
      <c r="AD825" s="55" t="n"/>
      <c r="AE825" s="55" t="n"/>
      <c r="AF825" s="55" t="n"/>
      <c r="AG825" s="55" t="n"/>
      <c r="AH825" s="55" t="n"/>
      <c r="AI825" s="55" t="n"/>
      <c r="AJ825" s="55" t="n"/>
      <c r="AK825" s="55" t="n"/>
      <c r="AL825" s="55" t="n"/>
      <c r="AM825" s="55" t="n"/>
      <c r="AN825" s="55" t="n"/>
      <c r="AO825" s="55" t="n"/>
      <c r="AP825" s="55" t="n"/>
      <c r="AQ825" s="55" t="n"/>
      <c r="AR825" s="55" t="n"/>
      <c r="AS825" s="55" t="n"/>
      <c r="AT825" s="55" t="n"/>
      <c r="AU825" s="55" t="n"/>
      <c r="AV825" s="55" t="n"/>
      <c r="AW825" s="55" t="n"/>
      <c r="AX825" s="55" t="n"/>
      <c r="AY825" s="55" t="n"/>
      <c r="AZ825" s="55" t="n"/>
      <c r="BA825" s="55" t="n"/>
      <c r="BB825" s="55" t="n"/>
      <c r="BC825" s="55" t="n"/>
    </row>
    <row r="826">
      <c r="A826" s="55" t="n"/>
      <c r="B826" s="483" t="n"/>
      <c r="C826" s="55" t="n"/>
      <c r="D826" s="55" t="n"/>
      <c r="E826" s="55" t="n"/>
      <c r="F826" s="55" t="n"/>
      <c r="G826" s="69" t="n"/>
      <c r="H826" s="69" t="n"/>
      <c r="I826" s="55" t="n"/>
      <c r="J826" s="55" t="n"/>
      <c r="K826" s="55" t="n"/>
      <c r="L826" s="55">
        <f>J826-K826</f>
        <v/>
      </c>
      <c r="M826" s="55" t="n"/>
      <c r="N826" s="55">
        <f>P826+Q826+R826+S826</f>
        <v/>
      </c>
      <c r="O826" s="57">
        <f>Q826+V826+Y826+AB826+AE826+AH826+AK826+AN826+AQ826+AT826+AW826+AZ826+BC826</f>
        <v/>
      </c>
      <c r="P826" s="58" t="n"/>
      <c r="Q826" s="59">
        <f>L826-S826-R826-P826</f>
        <v/>
      </c>
      <c r="R826" s="60" t="n"/>
      <c r="S826" s="61" t="n"/>
      <c r="T826" s="55" t="n"/>
      <c r="U826" s="55" t="n"/>
      <c r="V826" s="55" t="n"/>
      <c r="W826" s="55" t="n"/>
      <c r="X826" s="55" t="n"/>
      <c r="Y826" s="55" t="n"/>
      <c r="Z826" s="55" t="n"/>
      <c r="AA826" s="55" t="n"/>
      <c r="AB826" s="55" t="n"/>
      <c r="AC826" s="55" t="n"/>
      <c r="AD826" s="55" t="n"/>
      <c r="AE826" s="55" t="n"/>
      <c r="AF826" s="55" t="n"/>
      <c r="AG826" s="55" t="n"/>
      <c r="AH826" s="55" t="n"/>
      <c r="AI826" s="55" t="n"/>
      <c r="AJ826" s="55" t="n"/>
      <c r="AK826" s="55" t="n"/>
      <c r="AL826" s="55" t="n"/>
      <c r="AM826" s="55" t="n"/>
      <c r="AN826" s="55" t="n"/>
      <c r="AO826" s="55" t="n"/>
      <c r="AP826" s="55" t="n"/>
      <c r="AQ826" s="55" t="n"/>
      <c r="AR826" s="55" t="n"/>
      <c r="AS826" s="55" t="n"/>
      <c r="AT826" s="55" t="n"/>
      <c r="AU826" s="55" t="n"/>
      <c r="AV826" s="55" t="n"/>
      <c r="AW826" s="55" t="n"/>
      <c r="AX826" s="55" t="n"/>
      <c r="AY826" s="55" t="n"/>
      <c r="AZ826" s="55" t="n"/>
      <c r="BA826" s="55" t="n"/>
      <c r="BB826" s="55" t="n"/>
      <c r="BC826" s="55" t="n"/>
    </row>
    <row r="827">
      <c r="A827" s="55" t="n"/>
      <c r="B827" s="483" t="n"/>
      <c r="C827" s="55" t="n"/>
      <c r="D827" s="55" t="n"/>
      <c r="E827" s="55" t="n"/>
      <c r="F827" s="55" t="n"/>
      <c r="G827" s="69" t="n"/>
      <c r="H827" s="69" t="n"/>
      <c r="I827" s="55" t="n"/>
      <c r="J827" s="55" t="n"/>
      <c r="K827" s="55" t="n"/>
      <c r="L827" s="55">
        <f>J827-K827</f>
        <v/>
      </c>
      <c r="M827" s="55" t="n"/>
      <c r="N827" s="55">
        <f>P827+Q827+R827+S827</f>
        <v/>
      </c>
      <c r="O827" s="57">
        <f>Q827+V827+Y827+AB827+AE827+AH827+AK827+AN827+AQ827+AT827+AW827+AZ827+BC827</f>
        <v/>
      </c>
      <c r="P827" s="58" t="n"/>
      <c r="Q827" s="59">
        <f>L827-S827-R827-P827</f>
        <v/>
      </c>
      <c r="R827" s="60" t="n"/>
      <c r="S827" s="61" t="n"/>
      <c r="T827" s="55" t="n"/>
      <c r="U827" s="55" t="n"/>
      <c r="V827" s="55" t="n"/>
      <c r="W827" s="55" t="n"/>
      <c r="X827" s="55" t="n"/>
      <c r="Y827" s="55" t="n"/>
      <c r="Z827" s="55" t="n"/>
      <c r="AA827" s="55" t="n"/>
      <c r="AB827" s="55" t="n"/>
      <c r="AC827" s="55" t="n"/>
      <c r="AD827" s="55" t="n"/>
      <c r="AE827" s="55" t="n"/>
      <c r="AF827" s="55" t="n"/>
      <c r="AG827" s="55" t="n"/>
      <c r="AH827" s="55" t="n"/>
      <c r="AI827" s="55" t="n"/>
      <c r="AJ827" s="55" t="n"/>
      <c r="AK827" s="55" t="n"/>
      <c r="AL827" s="55" t="n"/>
      <c r="AM827" s="55" t="n"/>
      <c r="AN827" s="55" t="n"/>
      <c r="AO827" s="55" t="n"/>
      <c r="AP827" s="55" t="n"/>
      <c r="AQ827" s="55" t="n"/>
      <c r="AR827" s="55" t="n"/>
      <c r="AS827" s="55" t="n"/>
      <c r="AT827" s="55" t="n"/>
      <c r="AU827" s="55" t="n"/>
      <c r="AV827" s="55" t="n"/>
      <c r="AW827" s="55" t="n"/>
      <c r="AX827" s="55" t="n"/>
      <c r="AY827" s="55" t="n"/>
      <c r="AZ827" s="55" t="n"/>
      <c r="BA827" s="55" t="n"/>
      <c r="BB827" s="55" t="n"/>
      <c r="BC827" s="55" t="n"/>
    </row>
    <row r="828">
      <c r="A828" s="55" t="n"/>
      <c r="B828" s="483" t="n"/>
      <c r="C828" s="55" t="n"/>
      <c r="D828" s="55" t="n"/>
      <c r="E828" s="55" t="n"/>
      <c r="F828" s="55" t="n"/>
      <c r="G828" s="69" t="n"/>
      <c r="H828" s="69" t="n"/>
      <c r="I828" s="55" t="n"/>
      <c r="J828" s="55" t="n"/>
      <c r="K828" s="55" t="n"/>
      <c r="L828" s="55">
        <f>J828-K828</f>
        <v/>
      </c>
      <c r="M828" s="55" t="n"/>
      <c r="N828" s="55">
        <f>P828+Q828+R828+S828</f>
        <v/>
      </c>
      <c r="O828" s="57">
        <f>Q828+V828+Y828+AB828+AE828+AH828+AK828+AN828+AQ828+AT828+AW828+AZ828+BC828</f>
        <v/>
      </c>
      <c r="P828" s="58" t="n"/>
      <c r="Q828" s="59">
        <f>L828-S828-R828-P828</f>
        <v/>
      </c>
      <c r="R828" s="60" t="n"/>
      <c r="S828" s="61" t="n"/>
      <c r="T828" s="55" t="n"/>
      <c r="U828" s="55" t="n"/>
      <c r="V828" s="55" t="n"/>
      <c r="W828" s="55" t="n"/>
      <c r="X828" s="55" t="n"/>
      <c r="Y828" s="55" t="n"/>
      <c r="Z828" s="55" t="n"/>
      <c r="AA828" s="55" t="n"/>
      <c r="AB828" s="55" t="n"/>
      <c r="AC828" s="55" t="n"/>
      <c r="AD828" s="55" t="n"/>
      <c r="AE828" s="55" t="n"/>
      <c r="AF828" s="55" t="n"/>
      <c r="AG828" s="55" t="n"/>
      <c r="AH828" s="55" t="n"/>
      <c r="AI828" s="55" t="n"/>
      <c r="AJ828" s="55" t="n"/>
      <c r="AK828" s="55" t="n"/>
      <c r="AL828" s="55" t="n"/>
      <c r="AM828" s="55" t="n"/>
      <c r="AN828" s="55" t="n"/>
      <c r="AO828" s="55" t="n"/>
      <c r="AP828" s="55" t="n"/>
      <c r="AQ828" s="55" t="n"/>
      <c r="AR828" s="55" t="n"/>
      <c r="AS828" s="55" t="n"/>
      <c r="AT828" s="55" t="n"/>
      <c r="AU828" s="55" t="n"/>
      <c r="AV828" s="55" t="n"/>
      <c r="AW828" s="55" t="n"/>
      <c r="AX828" s="55" t="n"/>
      <c r="AY828" s="55" t="n"/>
      <c r="AZ828" s="55" t="n"/>
      <c r="BA828" s="55" t="n"/>
      <c r="BB828" s="55" t="n"/>
      <c r="BC828" s="55" t="n"/>
    </row>
    <row r="829">
      <c r="A829" s="55" t="n"/>
      <c r="B829" s="483" t="n"/>
      <c r="C829" s="55" t="n"/>
      <c r="D829" s="55" t="n"/>
      <c r="E829" s="55" t="n"/>
      <c r="F829" s="55" t="n"/>
      <c r="G829" s="69" t="n"/>
      <c r="H829" s="69" t="n"/>
      <c r="I829" s="55" t="n"/>
      <c r="J829" s="55" t="n"/>
      <c r="K829" s="55" t="n"/>
      <c r="L829" s="55">
        <f>J829-K829</f>
        <v/>
      </c>
      <c r="M829" s="55" t="n"/>
      <c r="N829" s="55">
        <f>P829+Q829+R829+S829</f>
        <v/>
      </c>
      <c r="O829" s="57">
        <f>Q829+V829+Y829+AB829+AE829+AH829+AK829+AN829+AQ829+AT829+AW829+AZ829+BC829</f>
        <v/>
      </c>
      <c r="P829" s="58" t="n"/>
      <c r="Q829" s="59">
        <f>L829-S829-R829-P829</f>
        <v/>
      </c>
      <c r="R829" s="60" t="n"/>
      <c r="S829" s="61" t="n"/>
      <c r="T829" s="55" t="n"/>
      <c r="U829" s="55" t="n"/>
      <c r="V829" s="55" t="n"/>
      <c r="W829" s="55" t="n"/>
      <c r="X829" s="55" t="n"/>
      <c r="Y829" s="55" t="n"/>
      <c r="Z829" s="55" t="n"/>
      <c r="AA829" s="55" t="n"/>
      <c r="AB829" s="55" t="n"/>
      <c r="AC829" s="55" t="n"/>
      <c r="AD829" s="55" t="n"/>
      <c r="AE829" s="55" t="n"/>
      <c r="AF829" s="55" t="n"/>
      <c r="AG829" s="55" t="n"/>
      <c r="AH829" s="55" t="n"/>
      <c r="AI829" s="55" t="n"/>
      <c r="AJ829" s="55" t="n"/>
      <c r="AK829" s="55" t="n"/>
      <c r="AL829" s="55" t="n"/>
      <c r="AM829" s="55" t="n"/>
      <c r="AN829" s="55" t="n"/>
      <c r="AO829" s="55" t="n"/>
      <c r="AP829" s="55" t="n"/>
      <c r="AQ829" s="55" t="n"/>
      <c r="AR829" s="55" t="n"/>
      <c r="AS829" s="55" t="n"/>
      <c r="AT829" s="55" t="n"/>
      <c r="AU829" s="55" t="n"/>
      <c r="AV829" s="55" t="n"/>
      <c r="AW829" s="55" t="n"/>
      <c r="AX829" s="55" t="n"/>
      <c r="AY829" s="55" t="n"/>
      <c r="AZ829" s="55" t="n"/>
      <c r="BA829" s="55" t="n"/>
      <c r="BB829" s="55" t="n"/>
      <c r="BC829" s="55" t="n"/>
    </row>
    <row r="830">
      <c r="A830" s="55" t="n"/>
      <c r="B830" s="483" t="n"/>
      <c r="C830" s="55" t="n"/>
      <c r="D830" s="55" t="n"/>
      <c r="E830" s="55" t="n"/>
      <c r="F830" s="55" t="n"/>
      <c r="G830" s="69" t="n"/>
      <c r="H830" s="69" t="n"/>
      <c r="I830" s="55" t="n"/>
      <c r="J830" s="55" t="n"/>
      <c r="K830" s="55" t="n"/>
      <c r="L830" s="55">
        <f>J830-K830</f>
        <v/>
      </c>
      <c r="M830" s="55" t="n"/>
      <c r="N830" s="55">
        <f>P830+Q830+R830+S830</f>
        <v/>
      </c>
      <c r="O830" s="57">
        <f>Q830+V830+Y830+AB830+AE830+AH830+AK830+AN830+AQ830+AT830+AW830+AZ830+BC830</f>
        <v/>
      </c>
      <c r="P830" s="58" t="n"/>
      <c r="Q830" s="59">
        <f>L830-S830-R830-P830</f>
        <v/>
      </c>
      <c r="R830" s="60" t="n"/>
      <c r="S830" s="61" t="n"/>
      <c r="T830" s="55" t="n"/>
      <c r="U830" s="55" t="n"/>
      <c r="V830" s="55" t="n"/>
      <c r="W830" s="55" t="n"/>
      <c r="X830" s="55" t="n"/>
      <c r="Y830" s="55" t="n"/>
      <c r="Z830" s="55" t="n"/>
      <c r="AA830" s="55" t="n"/>
      <c r="AB830" s="55" t="n"/>
      <c r="AC830" s="55" t="n"/>
      <c r="AD830" s="55" t="n"/>
      <c r="AE830" s="55" t="n"/>
      <c r="AF830" s="55" t="n"/>
      <c r="AG830" s="55" t="n"/>
      <c r="AH830" s="55" t="n"/>
      <c r="AI830" s="55" t="n"/>
      <c r="AJ830" s="55" t="n"/>
      <c r="AK830" s="55" t="n"/>
      <c r="AL830" s="55" t="n"/>
      <c r="AM830" s="55" t="n"/>
      <c r="AN830" s="55" t="n"/>
      <c r="AO830" s="55" t="n"/>
      <c r="AP830" s="55" t="n"/>
      <c r="AQ830" s="55" t="n"/>
      <c r="AR830" s="55" t="n"/>
      <c r="AS830" s="55" t="n"/>
      <c r="AT830" s="55" t="n"/>
      <c r="AU830" s="55" t="n"/>
      <c r="AV830" s="55" t="n"/>
      <c r="AW830" s="55" t="n"/>
      <c r="AX830" s="55" t="n"/>
      <c r="AY830" s="55" t="n"/>
      <c r="AZ830" s="55" t="n"/>
      <c r="BA830" s="55" t="n"/>
      <c r="BB830" s="55" t="n"/>
      <c r="BC830" s="55" t="n"/>
    </row>
    <row r="831">
      <c r="A831" s="55" t="n"/>
      <c r="B831" s="483" t="n"/>
      <c r="C831" s="55" t="n"/>
      <c r="D831" s="55" t="n"/>
      <c r="E831" s="55" t="n"/>
      <c r="F831" s="55" t="n"/>
      <c r="G831" s="69" t="n"/>
      <c r="H831" s="69" t="n"/>
      <c r="I831" s="55" t="n"/>
      <c r="J831" s="55" t="n"/>
      <c r="K831" s="55" t="n"/>
      <c r="L831" s="55">
        <f>J831-K831</f>
        <v/>
      </c>
      <c r="M831" s="55" t="n"/>
      <c r="N831" s="55">
        <f>P831+Q831+R831+S831</f>
        <v/>
      </c>
      <c r="O831" s="57">
        <f>Q831+V831+Y831+AB831+AE831+AH831+AK831+AN831+AQ831+AT831+AW831+AZ831+BC831</f>
        <v/>
      </c>
      <c r="P831" s="58" t="n"/>
      <c r="Q831" s="59">
        <f>L831-S831-R831-P831</f>
        <v/>
      </c>
      <c r="R831" s="60" t="n"/>
      <c r="S831" s="61" t="n"/>
      <c r="T831" s="55" t="n"/>
      <c r="U831" s="55" t="n"/>
      <c r="V831" s="55" t="n"/>
      <c r="W831" s="55" t="n"/>
      <c r="X831" s="55" t="n"/>
      <c r="Y831" s="55" t="n"/>
      <c r="Z831" s="55" t="n"/>
      <c r="AA831" s="55" t="n"/>
      <c r="AB831" s="55" t="n"/>
      <c r="AC831" s="55" t="n"/>
      <c r="AD831" s="55" t="n"/>
      <c r="AE831" s="55" t="n"/>
      <c r="AF831" s="55" t="n"/>
      <c r="AG831" s="55" t="n"/>
      <c r="AH831" s="55" t="n"/>
      <c r="AI831" s="55" t="n"/>
      <c r="AJ831" s="55" t="n"/>
      <c r="AK831" s="55" t="n"/>
      <c r="AL831" s="55" t="n"/>
      <c r="AM831" s="55" t="n"/>
      <c r="AN831" s="55" t="n"/>
      <c r="AO831" s="55" t="n"/>
      <c r="AP831" s="55" t="n"/>
      <c r="AQ831" s="55" t="n"/>
      <c r="AR831" s="55" t="n"/>
      <c r="AS831" s="55" t="n"/>
      <c r="AT831" s="55" t="n"/>
      <c r="AU831" s="55" t="n"/>
      <c r="AV831" s="55" t="n"/>
      <c r="AW831" s="55" t="n"/>
      <c r="AX831" s="55" t="n"/>
      <c r="AY831" s="55" t="n"/>
      <c r="AZ831" s="55" t="n"/>
      <c r="BA831" s="55" t="n"/>
      <c r="BB831" s="55" t="n"/>
      <c r="BC831" s="55" t="n"/>
    </row>
    <row r="832">
      <c r="A832" s="55" t="n"/>
      <c r="B832" s="483" t="n"/>
      <c r="C832" s="55" t="n"/>
      <c r="D832" s="55" t="n"/>
      <c r="E832" s="55" t="n"/>
      <c r="F832" s="55" t="n"/>
      <c r="G832" s="69" t="n"/>
      <c r="H832" s="69" t="n"/>
      <c r="I832" s="55" t="n"/>
      <c r="J832" s="55" t="n"/>
      <c r="K832" s="55" t="n"/>
      <c r="L832" s="55">
        <f>J832-K832</f>
        <v/>
      </c>
      <c r="M832" s="55" t="n"/>
      <c r="N832" s="55">
        <f>P832+Q832+R832+S832</f>
        <v/>
      </c>
      <c r="O832" s="57">
        <f>Q832+V832+Y832+AB832+AE832+AH832+AK832+AN832+AQ832+AT832+AW832+AZ832+BC832</f>
        <v/>
      </c>
      <c r="P832" s="58" t="n"/>
      <c r="Q832" s="59">
        <f>L832-S832-R832-P832</f>
        <v/>
      </c>
      <c r="R832" s="60" t="n"/>
      <c r="S832" s="61" t="n"/>
      <c r="T832" s="55" t="n"/>
      <c r="U832" s="55" t="n"/>
      <c r="V832" s="55" t="n"/>
      <c r="W832" s="55" t="n"/>
      <c r="X832" s="55" t="n"/>
      <c r="Y832" s="55" t="n"/>
      <c r="Z832" s="55" t="n"/>
      <c r="AA832" s="55" t="n"/>
      <c r="AB832" s="55" t="n"/>
      <c r="AC832" s="55" t="n"/>
      <c r="AD832" s="55" t="n"/>
      <c r="AE832" s="55" t="n"/>
      <c r="AF832" s="55" t="n"/>
      <c r="AG832" s="55" t="n"/>
      <c r="AH832" s="55" t="n"/>
      <c r="AI832" s="55" t="n"/>
      <c r="AJ832" s="55" t="n"/>
      <c r="AK832" s="55" t="n"/>
      <c r="AL832" s="55" t="n"/>
      <c r="AM832" s="55" t="n"/>
      <c r="AN832" s="55" t="n"/>
      <c r="AO832" s="55" t="n"/>
      <c r="AP832" s="55" t="n"/>
      <c r="AQ832" s="55" t="n"/>
      <c r="AR832" s="55" t="n"/>
      <c r="AS832" s="55" t="n"/>
      <c r="AT832" s="55" t="n"/>
      <c r="AU832" s="55" t="n"/>
      <c r="AV832" s="55" t="n"/>
      <c r="AW832" s="55" t="n"/>
      <c r="AX832" s="55" t="n"/>
      <c r="AY832" s="55" t="n"/>
      <c r="AZ832" s="55" t="n"/>
      <c r="BA832" s="55" t="n"/>
      <c r="BB832" s="55" t="n"/>
      <c r="BC832" s="55" t="n"/>
    </row>
    <row r="833">
      <c r="A833" s="55" t="n"/>
      <c r="B833" s="483" t="n"/>
      <c r="C833" s="55" t="n"/>
      <c r="D833" s="55" t="n"/>
      <c r="E833" s="55" t="n"/>
      <c r="F833" s="55" t="n"/>
      <c r="G833" s="69" t="n"/>
      <c r="H833" s="69" t="n"/>
      <c r="I833" s="55" t="n"/>
      <c r="J833" s="55" t="n"/>
      <c r="K833" s="55" t="n"/>
      <c r="L833" s="55">
        <f>J833-K833</f>
        <v/>
      </c>
      <c r="M833" s="55" t="n"/>
      <c r="N833" s="55">
        <f>P833+Q833+R833+S833</f>
        <v/>
      </c>
      <c r="O833" s="57">
        <f>Q833+V833+Y833+AB833+AE833+AH833+AK833+AN833+AQ833+AT833+AW833+AZ833+BC833</f>
        <v/>
      </c>
      <c r="P833" s="58" t="n"/>
      <c r="Q833" s="59">
        <f>L833-S833-R833-P833</f>
        <v/>
      </c>
      <c r="R833" s="60" t="n"/>
      <c r="S833" s="61" t="n"/>
      <c r="T833" s="55" t="n"/>
      <c r="U833" s="55" t="n"/>
      <c r="V833" s="55" t="n"/>
      <c r="W833" s="55" t="n"/>
      <c r="X833" s="55" t="n"/>
      <c r="Y833" s="55" t="n"/>
      <c r="Z833" s="55" t="n"/>
      <c r="AA833" s="55" t="n"/>
      <c r="AB833" s="55" t="n"/>
      <c r="AC833" s="55" t="n"/>
      <c r="AD833" s="55" t="n"/>
      <c r="AE833" s="55" t="n"/>
      <c r="AF833" s="55" t="n"/>
      <c r="AG833" s="55" t="n"/>
      <c r="AH833" s="55" t="n"/>
      <c r="AI833" s="55" t="n"/>
      <c r="AJ833" s="55" t="n"/>
      <c r="AK833" s="55" t="n"/>
      <c r="AL833" s="55" t="n"/>
      <c r="AM833" s="55" t="n"/>
      <c r="AN833" s="55" t="n"/>
      <c r="AO833" s="55" t="n"/>
      <c r="AP833" s="55" t="n"/>
      <c r="AQ833" s="55" t="n"/>
      <c r="AR833" s="55" t="n"/>
      <c r="AS833" s="55" t="n"/>
      <c r="AT833" s="55" t="n"/>
      <c r="AU833" s="55" t="n"/>
      <c r="AV833" s="55" t="n"/>
      <c r="AW833" s="55" t="n"/>
      <c r="AX833" s="55" t="n"/>
      <c r="AY833" s="55" t="n"/>
      <c r="AZ833" s="55" t="n"/>
      <c r="BA833" s="55" t="n"/>
      <c r="BB833" s="55" t="n"/>
      <c r="BC833" s="55" t="n"/>
    </row>
    <row r="834">
      <c r="A834" s="55" t="n"/>
      <c r="B834" s="483" t="n"/>
      <c r="C834" s="55" t="n"/>
      <c r="D834" s="55" t="n"/>
      <c r="E834" s="55" t="n"/>
      <c r="F834" s="55" t="n"/>
      <c r="G834" s="69" t="n"/>
      <c r="H834" s="69" t="n"/>
      <c r="I834" s="55" t="n"/>
      <c r="J834" s="55" t="n"/>
      <c r="K834" s="55" t="n"/>
      <c r="L834" s="55">
        <f>J834-K834</f>
        <v/>
      </c>
      <c r="M834" s="55" t="n"/>
      <c r="N834" s="55">
        <f>P834+Q834+R834+S834</f>
        <v/>
      </c>
      <c r="O834" s="57">
        <f>Q834+V834+Y834+AB834+AE834+AH834+AK834+AN834+AQ834+AT834+AW834+AZ834+BC834</f>
        <v/>
      </c>
      <c r="P834" s="58" t="n"/>
      <c r="Q834" s="59">
        <f>L834-S834-R834-P834</f>
        <v/>
      </c>
      <c r="R834" s="60" t="n"/>
      <c r="S834" s="61" t="n"/>
      <c r="T834" s="55" t="n"/>
      <c r="U834" s="55" t="n"/>
      <c r="V834" s="55" t="n"/>
      <c r="W834" s="55" t="n"/>
      <c r="X834" s="55" t="n"/>
      <c r="Y834" s="55" t="n"/>
      <c r="Z834" s="55" t="n"/>
      <c r="AA834" s="55" t="n"/>
      <c r="AB834" s="55" t="n"/>
      <c r="AC834" s="55" t="n"/>
      <c r="AD834" s="55" t="n"/>
      <c r="AE834" s="55" t="n"/>
      <c r="AF834" s="55" t="n"/>
      <c r="AG834" s="55" t="n"/>
      <c r="AH834" s="55" t="n"/>
      <c r="AI834" s="55" t="n"/>
      <c r="AJ834" s="55" t="n"/>
      <c r="AK834" s="55" t="n"/>
      <c r="AL834" s="55" t="n"/>
      <c r="AM834" s="55" t="n"/>
      <c r="AN834" s="55" t="n"/>
      <c r="AO834" s="55" t="n"/>
      <c r="AP834" s="55" t="n"/>
      <c r="AQ834" s="55" t="n"/>
      <c r="AR834" s="55" t="n"/>
      <c r="AS834" s="55" t="n"/>
      <c r="AT834" s="55" t="n"/>
      <c r="AU834" s="55" t="n"/>
      <c r="AV834" s="55" t="n"/>
      <c r="AW834" s="55" t="n"/>
      <c r="AX834" s="55" t="n"/>
      <c r="AY834" s="55" t="n"/>
      <c r="AZ834" s="55" t="n"/>
      <c r="BA834" s="55" t="n"/>
      <c r="BB834" s="55" t="n"/>
      <c r="BC834" s="55" t="n"/>
    </row>
    <row r="835">
      <c r="A835" s="55" t="n"/>
      <c r="B835" s="483" t="n"/>
      <c r="C835" s="55" t="n"/>
      <c r="D835" s="55" t="n"/>
      <c r="E835" s="55" t="n"/>
      <c r="F835" s="55" t="n"/>
      <c r="G835" s="69" t="n"/>
      <c r="H835" s="69" t="n"/>
      <c r="I835" s="55" t="n"/>
      <c r="J835" s="55" t="n"/>
      <c r="K835" s="55" t="n"/>
      <c r="L835" s="55">
        <f>J835-K835</f>
        <v/>
      </c>
      <c r="M835" s="55" t="n"/>
      <c r="N835" s="55">
        <f>P835+Q835+R835+S835</f>
        <v/>
      </c>
      <c r="O835" s="57">
        <f>Q835+V835+Y835+AB835+AE835+AH835+AK835+AN835+AQ835+AT835+AW835+AZ835+BC835</f>
        <v/>
      </c>
      <c r="P835" s="58" t="n"/>
      <c r="Q835" s="59">
        <f>L835-S835-R835-P835</f>
        <v/>
      </c>
      <c r="R835" s="60" t="n"/>
      <c r="S835" s="61" t="n"/>
      <c r="T835" s="55" t="n"/>
      <c r="U835" s="55" t="n"/>
      <c r="V835" s="55" t="n"/>
      <c r="W835" s="55" t="n"/>
      <c r="X835" s="55" t="n"/>
      <c r="Y835" s="55" t="n"/>
      <c r="Z835" s="55" t="n"/>
      <c r="AA835" s="55" t="n"/>
      <c r="AB835" s="55" t="n"/>
      <c r="AC835" s="55" t="n"/>
      <c r="AD835" s="55" t="n"/>
      <c r="AE835" s="55" t="n"/>
      <c r="AF835" s="55" t="n"/>
      <c r="AG835" s="55" t="n"/>
      <c r="AH835" s="55" t="n"/>
      <c r="AI835" s="55" t="n"/>
      <c r="AJ835" s="55" t="n"/>
      <c r="AK835" s="55" t="n"/>
      <c r="AL835" s="55" t="n"/>
      <c r="AM835" s="55" t="n"/>
      <c r="AN835" s="55" t="n"/>
      <c r="AO835" s="55" t="n"/>
      <c r="AP835" s="55" t="n"/>
      <c r="AQ835" s="55" t="n"/>
      <c r="AR835" s="55" t="n"/>
      <c r="AS835" s="55" t="n"/>
      <c r="AT835" s="55" t="n"/>
      <c r="AU835" s="55" t="n"/>
      <c r="AV835" s="55" t="n"/>
      <c r="AW835" s="55" t="n"/>
      <c r="AX835" s="55" t="n"/>
      <c r="AY835" s="55" t="n"/>
      <c r="AZ835" s="55" t="n"/>
      <c r="BA835" s="55" t="n"/>
      <c r="BB835" s="55" t="n"/>
      <c r="BC835" s="55" t="n"/>
    </row>
    <row r="836">
      <c r="A836" s="55" t="n"/>
      <c r="B836" s="483" t="n"/>
      <c r="C836" s="55" t="n"/>
      <c r="D836" s="55" t="n"/>
      <c r="E836" s="55" t="n"/>
      <c r="F836" s="55" t="n"/>
      <c r="G836" s="69" t="n"/>
      <c r="H836" s="69" t="n"/>
      <c r="I836" s="55" t="n"/>
      <c r="J836" s="55" t="n"/>
      <c r="K836" s="55" t="n"/>
      <c r="L836" s="55">
        <f>J836-K836</f>
        <v/>
      </c>
      <c r="M836" s="55" t="n"/>
      <c r="N836" s="55">
        <f>P836+Q836+R836+S836</f>
        <v/>
      </c>
      <c r="O836" s="57">
        <f>Q836+V836+Y836+AB836+AE836+AH836+AK836+AN836+AQ836+AT836+AW836+AZ836+BC836</f>
        <v/>
      </c>
      <c r="P836" s="58" t="n"/>
      <c r="Q836" s="59">
        <f>L836-S836-R836-P836</f>
        <v/>
      </c>
      <c r="R836" s="60" t="n"/>
      <c r="S836" s="61" t="n"/>
      <c r="T836" s="55" t="n"/>
      <c r="U836" s="55" t="n"/>
      <c r="V836" s="55" t="n"/>
      <c r="W836" s="55" t="n"/>
      <c r="X836" s="55" t="n"/>
      <c r="Y836" s="55" t="n"/>
      <c r="Z836" s="55" t="n"/>
      <c r="AA836" s="55" t="n"/>
      <c r="AB836" s="55" t="n"/>
      <c r="AC836" s="55" t="n"/>
      <c r="AD836" s="55" t="n"/>
      <c r="AE836" s="55" t="n"/>
      <c r="AF836" s="55" t="n"/>
      <c r="AG836" s="55" t="n"/>
      <c r="AH836" s="55" t="n"/>
      <c r="AI836" s="55" t="n"/>
      <c r="AJ836" s="55" t="n"/>
      <c r="AK836" s="55" t="n"/>
      <c r="AL836" s="55" t="n"/>
      <c r="AM836" s="55" t="n"/>
      <c r="AN836" s="55" t="n"/>
      <c r="AO836" s="55" t="n"/>
      <c r="AP836" s="55" t="n"/>
      <c r="AQ836" s="55" t="n"/>
      <c r="AR836" s="55" t="n"/>
      <c r="AS836" s="55" t="n"/>
      <c r="AT836" s="55" t="n"/>
      <c r="AU836" s="55" t="n"/>
      <c r="AV836" s="55" t="n"/>
      <c r="AW836" s="55" t="n"/>
      <c r="AX836" s="55" t="n"/>
      <c r="AY836" s="55" t="n"/>
      <c r="AZ836" s="55" t="n"/>
      <c r="BA836" s="55" t="n"/>
      <c r="BB836" s="55" t="n"/>
      <c r="BC836" s="55" t="n"/>
    </row>
    <row r="837">
      <c r="A837" s="55" t="n"/>
      <c r="B837" s="483" t="n"/>
      <c r="C837" s="55" t="n"/>
      <c r="D837" s="55" t="n"/>
      <c r="E837" s="55" t="n"/>
      <c r="F837" s="55" t="n"/>
      <c r="G837" s="69" t="n"/>
      <c r="H837" s="69" t="n"/>
      <c r="I837" s="55" t="n"/>
      <c r="J837" s="55" t="n"/>
      <c r="K837" s="55" t="n"/>
      <c r="L837" s="55">
        <f>J837-K837</f>
        <v/>
      </c>
      <c r="M837" s="55" t="n"/>
      <c r="N837" s="55">
        <f>P837+Q837+R837+S837</f>
        <v/>
      </c>
      <c r="O837" s="57">
        <f>Q837+V837+Y837+AB837+AE837+AH837+AK837+AN837+AQ837+AT837+AW837+AZ837+BC837</f>
        <v/>
      </c>
      <c r="P837" s="58" t="n"/>
      <c r="Q837" s="59">
        <f>L837-S837-R837-P837</f>
        <v/>
      </c>
      <c r="R837" s="60" t="n"/>
      <c r="S837" s="61" t="n"/>
      <c r="T837" s="55" t="n"/>
      <c r="U837" s="55" t="n"/>
      <c r="V837" s="55" t="n"/>
      <c r="W837" s="55" t="n"/>
      <c r="X837" s="55" t="n"/>
      <c r="Y837" s="55" t="n"/>
      <c r="Z837" s="55" t="n"/>
      <c r="AA837" s="55" t="n"/>
      <c r="AB837" s="55" t="n"/>
      <c r="AC837" s="55" t="n"/>
      <c r="AD837" s="55" t="n"/>
      <c r="AE837" s="55" t="n"/>
      <c r="AF837" s="55" t="n"/>
      <c r="AG837" s="55" t="n"/>
      <c r="AH837" s="55" t="n"/>
      <c r="AI837" s="55" t="n"/>
      <c r="AJ837" s="55" t="n"/>
      <c r="AK837" s="55" t="n"/>
      <c r="AL837" s="55" t="n"/>
      <c r="AM837" s="55" t="n"/>
      <c r="AN837" s="55" t="n"/>
      <c r="AO837" s="55" t="n"/>
      <c r="AP837" s="55" t="n"/>
      <c r="AQ837" s="55" t="n"/>
      <c r="AR837" s="55" t="n"/>
      <c r="AS837" s="55" t="n"/>
      <c r="AT837" s="55" t="n"/>
      <c r="AU837" s="55" t="n"/>
      <c r="AV837" s="55" t="n"/>
      <c r="AW837" s="55" t="n"/>
      <c r="AX837" s="55" t="n"/>
      <c r="AY837" s="55" t="n"/>
      <c r="AZ837" s="55" t="n"/>
      <c r="BA837" s="55" t="n"/>
      <c r="BB837" s="55" t="n"/>
      <c r="BC837" s="55" t="n"/>
    </row>
    <row r="838">
      <c r="A838" s="55" t="n"/>
      <c r="B838" s="483" t="n"/>
      <c r="C838" s="55" t="n"/>
      <c r="D838" s="55" t="n"/>
      <c r="E838" s="55" t="n"/>
      <c r="F838" s="55" t="n"/>
      <c r="G838" s="69" t="n"/>
      <c r="H838" s="69" t="n"/>
      <c r="I838" s="55" t="n"/>
      <c r="J838" s="55" t="n"/>
      <c r="K838" s="55" t="n"/>
      <c r="L838" s="55">
        <f>J838-K838</f>
        <v/>
      </c>
      <c r="M838" s="55" t="n"/>
      <c r="N838" s="55">
        <f>P838+Q838+R838+S838</f>
        <v/>
      </c>
      <c r="O838" s="57">
        <f>Q838+V838+Y838+AB838+AE838+AH838+AK838+AN838+AQ838+AT838+AW838+AZ838+BC838</f>
        <v/>
      </c>
      <c r="P838" s="58" t="n"/>
      <c r="Q838" s="59">
        <f>L838-S838-R838-P838</f>
        <v/>
      </c>
      <c r="R838" s="60" t="n"/>
      <c r="S838" s="61" t="n"/>
      <c r="T838" s="55" t="n"/>
      <c r="U838" s="55" t="n"/>
      <c r="V838" s="55" t="n"/>
      <c r="W838" s="55" t="n"/>
      <c r="X838" s="55" t="n"/>
      <c r="Y838" s="55" t="n"/>
      <c r="Z838" s="55" t="n"/>
      <c r="AA838" s="55" t="n"/>
      <c r="AB838" s="55" t="n"/>
      <c r="AC838" s="55" t="n"/>
      <c r="AD838" s="55" t="n"/>
      <c r="AE838" s="55" t="n"/>
      <c r="AF838" s="55" t="n"/>
      <c r="AG838" s="55" t="n"/>
      <c r="AH838" s="55" t="n"/>
      <c r="AI838" s="55" t="n"/>
      <c r="AJ838" s="55" t="n"/>
      <c r="AK838" s="55" t="n"/>
      <c r="AL838" s="55" t="n"/>
      <c r="AM838" s="55" t="n"/>
      <c r="AN838" s="55" t="n"/>
      <c r="AO838" s="55" t="n"/>
      <c r="AP838" s="55" t="n"/>
      <c r="AQ838" s="55" t="n"/>
      <c r="AR838" s="55" t="n"/>
      <c r="AS838" s="55" t="n"/>
      <c r="AT838" s="55" t="n"/>
      <c r="AU838" s="55" t="n"/>
      <c r="AV838" s="55" t="n"/>
      <c r="AW838" s="55" t="n"/>
      <c r="AX838" s="55" t="n"/>
      <c r="AY838" s="55" t="n"/>
      <c r="AZ838" s="55" t="n"/>
      <c r="BA838" s="55" t="n"/>
      <c r="BB838" s="55" t="n"/>
      <c r="BC838" s="55" t="n"/>
    </row>
    <row r="839">
      <c r="A839" s="55" t="n"/>
      <c r="B839" s="483" t="n"/>
      <c r="C839" s="55" t="n"/>
      <c r="D839" s="55" t="n"/>
      <c r="E839" s="55" t="n"/>
      <c r="F839" s="55" t="n"/>
      <c r="G839" s="69" t="n"/>
      <c r="H839" s="69" t="n"/>
      <c r="I839" s="55" t="n"/>
      <c r="J839" s="55" t="n"/>
      <c r="K839" s="55" t="n"/>
      <c r="L839" s="55">
        <f>J839-K839</f>
        <v/>
      </c>
      <c r="M839" s="55" t="n"/>
      <c r="N839" s="55">
        <f>P839+Q839+R839+S839</f>
        <v/>
      </c>
      <c r="O839" s="57">
        <f>Q839+V839+Y839+AB839+AE839+AH839+AK839+AN839+AQ839+AT839+AW839+AZ839+BC839</f>
        <v/>
      </c>
      <c r="P839" s="58" t="n"/>
      <c r="Q839" s="59">
        <f>L839-S839-R839-P839</f>
        <v/>
      </c>
      <c r="R839" s="60" t="n"/>
      <c r="S839" s="61" t="n"/>
      <c r="T839" s="55" t="n"/>
      <c r="U839" s="55" t="n"/>
      <c r="V839" s="55" t="n"/>
      <c r="W839" s="55" t="n"/>
      <c r="X839" s="55" t="n"/>
      <c r="Y839" s="55" t="n"/>
      <c r="Z839" s="55" t="n"/>
      <c r="AA839" s="55" t="n"/>
      <c r="AB839" s="55" t="n"/>
      <c r="AC839" s="55" t="n"/>
      <c r="AD839" s="55" t="n"/>
      <c r="AE839" s="55" t="n"/>
      <c r="AF839" s="55" t="n"/>
      <c r="AG839" s="55" t="n"/>
      <c r="AH839" s="55" t="n"/>
      <c r="AI839" s="55" t="n"/>
      <c r="AJ839" s="55" t="n"/>
      <c r="AK839" s="55" t="n"/>
      <c r="AL839" s="55" t="n"/>
      <c r="AM839" s="55" t="n"/>
      <c r="AN839" s="55" t="n"/>
      <c r="AO839" s="55" t="n"/>
      <c r="AP839" s="55" t="n"/>
      <c r="AQ839" s="55" t="n"/>
      <c r="AR839" s="55" t="n"/>
      <c r="AS839" s="55" t="n"/>
      <c r="AT839" s="55" t="n"/>
      <c r="AU839" s="55" t="n"/>
      <c r="AV839" s="55" t="n"/>
      <c r="AW839" s="55" t="n"/>
      <c r="AX839" s="55" t="n"/>
      <c r="AY839" s="55" t="n"/>
      <c r="AZ839" s="55" t="n"/>
      <c r="BA839" s="55" t="n"/>
      <c r="BB839" s="55" t="n"/>
      <c r="BC839" s="55" t="n"/>
    </row>
    <row r="840">
      <c r="A840" s="55" t="n"/>
      <c r="B840" s="483" t="n"/>
      <c r="C840" s="55" t="n"/>
      <c r="D840" s="55" t="n"/>
      <c r="E840" s="55" t="n"/>
      <c r="F840" s="55" t="n"/>
      <c r="G840" s="69" t="n"/>
      <c r="H840" s="69" t="n"/>
      <c r="I840" s="55" t="n"/>
      <c r="J840" s="55" t="n"/>
      <c r="K840" s="55" t="n"/>
      <c r="L840" s="55">
        <f>J840-K840</f>
        <v/>
      </c>
      <c r="M840" s="55" t="n"/>
      <c r="N840" s="55">
        <f>P840+Q840+R840+S840</f>
        <v/>
      </c>
      <c r="O840" s="57">
        <f>Q840+V840+Y840+AB840+AE840+AH840+AK840+AN840+AQ840+AT840+AW840+AZ840+BC840</f>
        <v/>
      </c>
      <c r="P840" s="58" t="n"/>
      <c r="Q840" s="59">
        <f>L840-S840-R840-P840</f>
        <v/>
      </c>
      <c r="R840" s="60" t="n"/>
      <c r="S840" s="61" t="n"/>
      <c r="T840" s="55" t="n"/>
      <c r="U840" s="55" t="n"/>
      <c r="V840" s="55" t="n"/>
      <c r="W840" s="55" t="n"/>
      <c r="X840" s="55" t="n"/>
      <c r="Y840" s="55" t="n"/>
      <c r="Z840" s="55" t="n"/>
      <c r="AA840" s="55" t="n"/>
      <c r="AB840" s="55" t="n"/>
      <c r="AC840" s="55" t="n"/>
      <c r="AD840" s="55" t="n"/>
      <c r="AE840" s="55" t="n"/>
      <c r="AF840" s="55" t="n"/>
      <c r="AG840" s="55" t="n"/>
      <c r="AH840" s="55" t="n"/>
      <c r="AI840" s="55" t="n"/>
      <c r="AJ840" s="55" t="n"/>
      <c r="AK840" s="55" t="n"/>
      <c r="AL840" s="55" t="n"/>
      <c r="AM840" s="55" t="n"/>
      <c r="AN840" s="55" t="n"/>
      <c r="AO840" s="55" t="n"/>
      <c r="AP840" s="55" t="n"/>
      <c r="AQ840" s="55" t="n"/>
      <c r="AR840" s="55" t="n"/>
      <c r="AS840" s="55" t="n"/>
      <c r="AT840" s="55" t="n"/>
      <c r="AU840" s="55" t="n"/>
      <c r="AV840" s="55" t="n"/>
      <c r="AW840" s="55" t="n"/>
      <c r="AX840" s="55" t="n"/>
      <c r="AY840" s="55" t="n"/>
      <c r="AZ840" s="55" t="n"/>
      <c r="BA840" s="55" t="n"/>
      <c r="BB840" s="55" t="n"/>
      <c r="BC840" s="55" t="n"/>
    </row>
    <row r="841">
      <c r="A841" s="55" t="n"/>
      <c r="B841" s="483" t="n"/>
      <c r="C841" s="55" t="n"/>
      <c r="D841" s="55" t="n"/>
      <c r="E841" s="55" t="n"/>
      <c r="F841" s="55" t="n"/>
      <c r="G841" s="69" t="n"/>
      <c r="H841" s="69" t="n"/>
      <c r="I841" s="55" t="n"/>
      <c r="J841" s="55" t="n"/>
      <c r="K841" s="55" t="n"/>
      <c r="L841" s="55">
        <f>J841-K841</f>
        <v/>
      </c>
      <c r="M841" s="55" t="n"/>
      <c r="N841" s="55">
        <f>P841+Q841+R841+S841</f>
        <v/>
      </c>
      <c r="O841" s="57">
        <f>Q841+V841+Y841+AB841+AE841+AH841+AK841+AN841+AQ841+AT841+AW841+AZ841+BC841</f>
        <v/>
      </c>
      <c r="P841" s="58" t="n"/>
      <c r="Q841" s="59">
        <f>L841-S841-R841-P841</f>
        <v/>
      </c>
      <c r="R841" s="60" t="n"/>
      <c r="S841" s="61" t="n"/>
      <c r="T841" s="55" t="n"/>
      <c r="U841" s="55" t="n"/>
      <c r="V841" s="55" t="n"/>
      <c r="W841" s="55" t="n"/>
      <c r="X841" s="55" t="n"/>
      <c r="Y841" s="55" t="n"/>
      <c r="Z841" s="55" t="n"/>
      <c r="AA841" s="55" t="n"/>
      <c r="AB841" s="55" t="n"/>
      <c r="AC841" s="55" t="n"/>
      <c r="AD841" s="55" t="n"/>
      <c r="AE841" s="55" t="n"/>
      <c r="AF841" s="55" t="n"/>
      <c r="AG841" s="55" t="n"/>
      <c r="AH841" s="55" t="n"/>
      <c r="AI841" s="55" t="n"/>
      <c r="AJ841" s="55" t="n"/>
      <c r="AK841" s="55" t="n"/>
      <c r="AL841" s="55" t="n"/>
      <c r="AM841" s="55" t="n"/>
      <c r="AN841" s="55" t="n"/>
      <c r="AO841" s="55" t="n"/>
      <c r="AP841" s="55" t="n"/>
      <c r="AQ841" s="55" t="n"/>
      <c r="AR841" s="55" t="n"/>
      <c r="AS841" s="55" t="n"/>
      <c r="AT841" s="55" t="n"/>
      <c r="AU841" s="55" t="n"/>
      <c r="AV841" s="55" t="n"/>
      <c r="AW841" s="55" t="n"/>
      <c r="AX841" s="55" t="n"/>
      <c r="AY841" s="55" t="n"/>
      <c r="AZ841" s="55" t="n"/>
      <c r="BA841" s="55" t="n"/>
      <c r="BB841" s="55" t="n"/>
      <c r="BC841" s="55" t="n"/>
    </row>
    <row r="842">
      <c r="A842" s="55" t="n"/>
      <c r="B842" s="483" t="n"/>
      <c r="C842" s="55" t="n"/>
      <c r="D842" s="55" t="n"/>
      <c r="E842" s="55" t="n"/>
      <c r="F842" s="55" t="n"/>
      <c r="G842" s="69" t="n"/>
      <c r="H842" s="69" t="n"/>
      <c r="I842" s="55" t="n"/>
      <c r="J842" s="55" t="n"/>
      <c r="K842" s="55" t="n"/>
      <c r="L842" s="55">
        <f>J842-K842</f>
        <v/>
      </c>
      <c r="M842" s="55" t="n"/>
      <c r="N842" s="55">
        <f>P842+Q842+R842+S842</f>
        <v/>
      </c>
      <c r="O842" s="57">
        <f>Q842+V842+Y842+AB842+AE842+AH842+AK842+AN842+AQ842+AT842+AW842+AZ842+BC842</f>
        <v/>
      </c>
      <c r="P842" s="58" t="n"/>
      <c r="Q842" s="59">
        <f>L842-S842-R842-P842</f>
        <v/>
      </c>
      <c r="R842" s="60" t="n"/>
      <c r="S842" s="61" t="n"/>
      <c r="T842" s="55" t="n"/>
      <c r="U842" s="55" t="n"/>
      <c r="V842" s="55" t="n"/>
      <c r="W842" s="55" t="n"/>
      <c r="X842" s="55" t="n"/>
      <c r="Y842" s="55" t="n"/>
      <c r="Z842" s="55" t="n"/>
      <c r="AA842" s="55" t="n"/>
      <c r="AB842" s="55" t="n"/>
      <c r="AC842" s="55" t="n"/>
      <c r="AD842" s="55" t="n"/>
      <c r="AE842" s="55" t="n"/>
      <c r="AF842" s="55" t="n"/>
      <c r="AG842" s="55" t="n"/>
      <c r="AH842" s="55" t="n"/>
      <c r="AI842" s="55" t="n"/>
      <c r="AJ842" s="55" t="n"/>
      <c r="AK842" s="55" t="n"/>
      <c r="AL842" s="55" t="n"/>
      <c r="AM842" s="55" t="n"/>
      <c r="AN842" s="55" t="n"/>
      <c r="AO842" s="55" t="n"/>
      <c r="AP842" s="55" t="n"/>
      <c r="AQ842" s="55" t="n"/>
      <c r="AR842" s="55" t="n"/>
      <c r="AS842" s="55" t="n"/>
      <c r="AT842" s="55" t="n"/>
      <c r="AU842" s="55" t="n"/>
      <c r="AV842" s="55" t="n"/>
      <c r="AW842" s="55" t="n"/>
      <c r="AX842" s="55" t="n"/>
      <c r="AY842" s="55" t="n"/>
      <c r="AZ842" s="55" t="n"/>
      <c r="BA842" s="55" t="n"/>
      <c r="BB842" s="55" t="n"/>
      <c r="BC842" s="55" t="n"/>
    </row>
    <row r="843">
      <c r="A843" s="55" t="n"/>
      <c r="B843" s="483" t="n"/>
      <c r="C843" s="55" t="n"/>
      <c r="D843" s="55" t="n"/>
      <c r="E843" s="55" t="n"/>
      <c r="F843" s="55" t="n"/>
      <c r="G843" s="69" t="n"/>
      <c r="H843" s="69" t="n"/>
      <c r="I843" s="55" t="n"/>
      <c r="J843" s="55" t="n"/>
      <c r="K843" s="55" t="n"/>
      <c r="L843" s="55">
        <f>J843-K843</f>
        <v/>
      </c>
      <c r="M843" s="55" t="n"/>
      <c r="N843" s="55">
        <f>P843+Q843+R843+S843</f>
        <v/>
      </c>
      <c r="O843" s="57">
        <f>Q843+V843+Y843+AB843+AE843+AH843+AK843+AN843+AQ843+AT843+AW843+AZ843+BC843</f>
        <v/>
      </c>
      <c r="P843" s="58" t="n"/>
      <c r="Q843" s="59">
        <f>L843-S843-R843-P843</f>
        <v/>
      </c>
      <c r="R843" s="60" t="n"/>
      <c r="S843" s="61" t="n"/>
      <c r="T843" s="55" t="n"/>
      <c r="U843" s="55" t="n"/>
      <c r="V843" s="55" t="n"/>
      <c r="W843" s="55" t="n"/>
      <c r="X843" s="55" t="n"/>
      <c r="Y843" s="55" t="n"/>
      <c r="Z843" s="55" t="n"/>
      <c r="AA843" s="55" t="n"/>
      <c r="AB843" s="55" t="n"/>
      <c r="AC843" s="55" t="n"/>
      <c r="AD843" s="55" t="n"/>
      <c r="AE843" s="55" t="n"/>
      <c r="AF843" s="55" t="n"/>
      <c r="AG843" s="55" t="n"/>
      <c r="AH843" s="55" t="n"/>
      <c r="AI843" s="55" t="n"/>
      <c r="AJ843" s="55" t="n"/>
      <c r="AK843" s="55" t="n"/>
      <c r="AL843" s="55" t="n"/>
      <c r="AM843" s="55" t="n"/>
      <c r="AN843" s="55" t="n"/>
      <c r="AO843" s="55" t="n"/>
      <c r="AP843" s="55" t="n"/>
      <c r="AQ843" s="55" t="n"/>
      <c r="AR843" s="55" t="n"/>
      <c r="AS843" s="55" t="n"/>
      <c r="AT843" s="55" t="n"/>
      <c r="AU843" s="55" t="n"/>
      <c r="AV843" s="55" t="n"/>
      <c r="AW843" s="55" t="n"/>
      <c r="AX843" s="55" t="n"/>
      <c r="AY843" s="55" t="n"/>
      <c r="AZ843" s="55" t="n"/>
      <c r="BA843" s="55" t="n"/>
      <c r="BB843" s="55" t="n"/>
      <c r="BC843" s="55" t="n"/>
    </row>
    <row r="844">
      <c r="A844" s="55" t="n"/>
      <c r="B844" s="483" t="n"/>
      <c r="C844" s="55" t="n"/>
      <c r="D844" s="55" t="n"/>
      <c r="E844" s="55" t="n"/>
      <c r="F844" s="55" t="n"/>
      <c r="G844" s="69" t="n"/>
      <c r="H844" s="69" t="n"/>
      <c r="I844" s="55" t="n"/>
      <c r="J844" s="55" t="n"/>
      <c r="K844" s="55" t="n"/>
      <c r="L844" s="55">
        <f>J844-K844</f>
        <v/>
      </c>
      <c r="M844" s="55" t="n"/>
      <c r="N844" s="55">
        <f>P844+Q844+R844+S844</f>
        <v/>
      </c>
      <c r="O844" s="57">
        <f>Q844+V844+Y844+AB844+AE844+AH844+AK844+AN844+AQ844+AT844+AW844+AZ844+BC844</f>
        <v/>
      </c>
      <c r="P844" s="58" t="n"/>
      <c r="Q844" s="59">
        <f>L844-S844-R844-P844</f>
        <v/>
      </c>
      <c r="R844" s="60" t="n"/>
      <c r="S844" s="61" t="n"/>
      <c r="T844" s="55" t="n"/>
      <c r="U844" s="55" t="n"/>
      <c r="V844" s="55" t="n"/>
      <c r="W844" s="55" t="n"/>
      <c r="X844" s="55" t="n"/>
      <c r="Y844" s="55" t="n"/>
      <c r="Z844" s="55" t="n"/>
      <c r="AA844" s="55" t="n"/>
      <c r="AB844" s="55" t="n"/>
      <c r="AC844" s="55" t="n"/>
      <c r="AD844" s="55" t="n"/>
      <c r="AE844" s="55" t="n"/>
      <c r="AF844" s="55" t="n"/>
      <c r="AG844" s="55" t="n"/>
      <c r="AH844" s="55" t="n"/>
      <c r="AI844" s="55" t="n"/>
      <c r="AJ844" s="55" t="n"/>
      <c r="AK844" s="55" t="n"/>
      <c r="AL844" s="55" t="n"/>
      <c r="AM844" s="55" t="n"/>
      <c r="AN844" s="55" t="n"/>
      <c r="AO844" s="55" t="n"/>
      <c r="AP844" s="55" t="n"/>
      <c r="AQ844" s="55" t="n"/>
      <c r="AR844" s="55" t="n"/>
      <c r="AS844" s="55" t="n"/>
      <c r="AT844" s="55" t="n"/>
      <c r="AU844" s="55" t="n"/>
      <c r="AV844" s="55" t="n"/>
      <c r="AW844" s="55" t="n"/>
      <c r="AX844" s="55" t="n"/>
      <c r="AY844" s="55" t="n"/>
      <c r="AZ844" s="55" t="n"/>
      <c r="BA844" s="55" t="n"/>
      <c r="BB844" s="55" t="n"/>
      <c r="BC844" s="55" t="n"/>
    </row>
    <row r="845">
      <c r="A845" s="55" t="n"/>
      <c r="B845" s="483" t="n"/>
      <c r="C845" s="55" t="n"/>
      <c r="D845" s="55" t="n"/>
      <c r="E845" s="55" t="n"/>
      <c r="F845" s="55" t="n"/>
      <c r="G845" s="69" t="n"/>
      <c r="H845" s="69" t="n"/>
      <c r="I845" s="55" t="n"/>
      <c r="J845" s="55" t="n"/>
      <c r="K845" s="55" t="n"/>
      <c r="L845" s="55">
        <f>J845-K845</f>
        <v/>
      </c>
      <c r="M845" s="55" t="n"/>
      <c r="N845" s="55">
        <f>P845+Q845+R845+S845</f>
        <v/>
      </c>
      <c r="O845" s="57">
        <f>Q845+V845+Y845+AB845+AE845+AH845+AK845+AN845+AQ845+AT845+AW845+AZ845+BC845</f>
        <v/>
      </c>
      <c r="P845" s="58" t="n"/>
      <c r="Q845" s="59">
        <f>L845-S845-R845-P845</f>
        <v/>
      </c>
      <c r="R845" s="60" t="n"/>
      <c r="S845" s="61" t="n"/>
      <c r="T845" s="55" t="n"/>
      <c r="U845" s="55" t="n"/>
      <c r="V845" s="55" t="n"/>
      <c r="W845" s="55" t="n"/>
      <c r="X845" s="55" t="n"/>
      <c r="Y845" s="55" t="n"/>
      <c r="Z845" s="55" t="n"/>
      <c r="AA845" s="55" t="n"/>
      <c r="AB845" s="55" t="n"/>
      <c r="AC845" s="55" t="n"/>
      <c r="AD845" s="55" t="n"/>
      <c r="AE845" s="55" t="n"/>
      <c r="AF845" s="55" t="n"/>
      <c r="AG845" s="55" t="n"/>
      <c r="AH845" s="55" t="n"/>
      <c r="AI845" s="55" t="n"/>
      <c r="AJ845" s="55" t="n"/>
      <c r="AK845" s="55" t="n"/>
      <c r="AL845" s="55" t="n"/>
      <c r="AM845" s="55" t="n"/>
      <c r="AN845" s="55" t="n"/>
      <c r="AO845" s="55" t="n"/>
      <c r="AP845" s="55" t="n"/>
      <c r="AQ845" s="55" t="n"/>
      <c r="AR845" s="55" t="n"/>
      <c r="AS845" s="55" t="n"/>
      <c r="AT845" s="55" t="n"/>
      <c r="AU845" s="55" t="n"/>
      <c r="AV845" s="55" t="n"/>
      <c r="AW845" s="55" t="n"/>
      <c r="AX845" s="55" t="n"/>
      <c r="AY845" s="55" t="n"/>
      <c r="AZ845" s="55" t="n"/>
      <c r="BA845" s="55" t="n"/>
      <c r="BB845" s="55" t="n"/>
      <c r="BC845" s="55" t="n"/>
    </row>
    <row r="846">
      <c r="A846" s="55" t="n"/>
      <c r="B846" s="483" t="n"/>
      <c r="C846" s="55" t="n"/>
      <c r="D846" s="55" t="n"/>
      <c r="E846" s="55" t="n"/>
      <c r="F846" s="55" t="n"/>
      <c r="G846" s="69" t="n"/>
      <c r="H846" s="69" t="n"/>
      <c r="I846" s="55" t="n"/>
      <c r="J846" s="55" t="n"/>
      <c r="K846" s="55" t="n"/>
      <c r="L846" s="55">
        <f>J846-K846</f>
        <v/>
      </c>
      <c r="M846" s="55" t="n"/>
      <c r="N846" s="55">
        <f>P846+Q846+R846+S846</f>
        <v/>
      </c>
      <c r="O846" s="57">
        <f>Q846+V846+Y846+AB846+AE846+AH846+AK846+AN846+AQ846+AT846+AW846+AZ846+BC846</f>
        <v/>
      </c>
      <c r="P846" s="58" t="n"/>
      <c r="Q846" s="59">
        <f>L846-S846-R846-P846</f>
        <v/>
      </c>
      <c r="R846" s="60" t="n"/>
      <c r="S846" s="61" t="n"/>
      <c r="T846" s="55" t="n"/>
      <c r="U846" s="55" t="n"/>
      <c r="V846" s="55" t="n"/>
      <c r="W846" s="55" t="n"/>
      <c r="X846" s="55" t="n"/>
      <c r="Y846" s="55" t="n"/>
      <c r="Z846" s="55" t="n"/>
      <c r="AA846" s="55" t="n"/>
      <c r="AB846" s="55" t="n"/>
      <c r="AC846" s="55" t="n"/>
      <c r="AD846" s="55" t="n"/>
      <c r="AE846" s="55" t="n"/>
      <c r="AF846" s="55" t="n"/>
      <c r="AG846" s="55" t="n"/>
      <c r="AH846" s="55" t="n"/>
      <c r="AI846" s="55" t="n"/>
      <c r="AJ846" s="55" t="n"/>
      <c r="AK846" s="55" t="n"/>
      <c r="AL846" s="55" t="n"/>
      <c r="AM846" s="55" t="n"/>
      <c r="AN846" s="55" t="n"/>
      <c r="AO846" s="55" t="n"/>
      <c r="AP846" s="55" t="n"/>
      <c r="AQ846" s="55" t="n"/>
      <c r="AR846" s="55" t="n"/>
      <c r="AS846" s="55" t="n"/>
      <c r="AT846" s="55" t="n"/>
      <c r="AU846" s="55" t="n"/>
      <c r="AV846" s="55" t="n"/>
      <c r="AW846" s="55" t="n"/>
      <c r="AX846" s="55" t="n"/>
      <c r="AY846" s="55" t="n"/>
      <c r="AZ846" s="55" t="n"/>
      <c r="BA846" s="55" t="n"/>
      <c r="BB846" s="55" t="n"/>
      <c r="BC846" s="55" t="n"/>
    </row>
    <row r="847">
      <c r="A847" s="55" t="n"/>
      <c r="B847" s="483" t="n"/>
      <c r="C847" s="55" t="n"/>
      <c r="D847" s="55" t="n"/>
      <c r="E847" s="55" t="n"/>
      <c r="F847" s="55" t="n"/>
      <c r="G847" s="69" t="n"/>
      <c r="H847" s="69" t="n"/>
      <c r="I847" s="55" t="n"/>
      <c r="J847" s="55" t="n"/>
      <c r="K847" s="55" t="n"/>
      <c r="L847" s="55">
        <f>J847-K847</f>
        <v/>
      </c>
      <c r="M847" s="55" t="n"/>
      <c r="N847" s="55">
        <f>P847+Q847+R847+S847</f>
        <v/>
      </c>
      <c r="O847" s="57">
        <f>Q847+V847+Y847+AB847+AE847+AH847+AK847+AN847+AQ847+AT847+AW847+AZ847+BC847</f>
        <v/>
      </c>
      <c r="P847" s="58" t="n"/>
      <c r="Q847" s="59">
        <f>L847-S847-R847-P847</f>
        <v/>
      </c>
      <c r="R847" s="60" t="n"/>
      <c r="S847" s="61" t="n"/>
      <c r="T847" s="55" t="n"/>
      <c r="U847" s="55" t="n"/>
      <c r="V847" s="55" t="n"/>
      <c r="W847" s="55" t="n"/>
      <c r="X847" s="55" t="n"/>
      <c r="Y847" s="55" t="n"/>
      <c r="Z847" s="55" t="n"/>
      <c r="AA847" s="55" t="n"/>
      <c r="AB847" s="55" t="n"/>
      <c r="AC847" s="55" t="n"/>
      <c r="AD847" s="55" t="n"/>
      <c r="AE847" s="55" t="n"/>
      <c r="AF847" s="55" t="n"/>
      <c r="AG847" s="55" t="n"/>
      <c r="AH847" s="55" t="n"/>
      <c r="AI847" s="55" t="n"/>
      <c r="AJ847" s="55" t="n"/>
      <c r="AK847" s="55" t="n"/>
      <c r="AL847" s="55" t="n"/>
      <c r="AM847" s="55" t="n"/>
      <c r="AN847" s="55" t="n"/>
      <c r="AO847" s="55" t="n"/>
      <c r="AP847" s="55" t="n"/>
      <c r="AQ847" s="55" t="n"/>
      <c r="AR847" s="55" t="n"/>
      <c r="AS847" s="55" t="n"/>
      <c r="AT847" s="55" t="n"/>
      <c r="AU847" s="55" t="n"/>
      <c r="AV847" s="55" t="n"/>
      <c r="AW847" s="55" t="n"/>
      <c r="AX847" s="55" t="n"/>
      <c r="AY847" s="55" t="n"/>
      <c r="AZ847" s="55" t="n"/>
      <c r="BA847" s="55" t="n"/>
      <c r="BB847" s="55" t="n"/>
      <c r="BC847" s="55" t="n"/>
    </row>
    <row r="848">
      <c r="A848" s="55" t="n"/>
      <c r="B848" s="483" t="n"/>
      <c r="C848" s="55" t="n"/>
      <c r="D848" s="55" t="n"/>
      <c r="E848" s="55" t="n"/>
      <c r="F848" s="55" t="n"/>
      <c r="G848" s="69" t="n"/>
      <c r="H848" s="69" t="n"/>
      <c r="I848" s="55" t="n"/>
      <c r="J848" s="55" t="n"/>
      <c r="K848" s="55" t="n"/>
      <c r="L848" s="55">
        <f>J848-K848</f>
        <v/>
      </c>
      <c r="M848" s="55" t="n"/>
      <c r="N848" s="55">
        <f>P848+Q848+R848+S848</f>
        <v/>
      </c>
      <c r="O848" s="57">
        <f>Q848+V848+Y848+AB848+AE848+AH848+AK848+AN848+AQ848+AT848+AW848+AZ848+BC848</f>
        <v/>
      </c>
      <c r="P848" s="58" t="n"/>
      <c r="Q848" s="59">
        <f>L848-S848-R848-P848</f>
        <v/>
      </c>
      <c r="R848" s="60" t="n"/>
      <c r="S848" s="61" t="n"/>
      <c r="T848" s="55" t="n"/>
      <c r="U848" s="55" t="n"/>
      <c r="V848" s="55" t="n"/>
      <c r="W848" s="55" t="n"/>
      <c r="X848" s="55" t="n"/>
      <c r="Y848" s="55" t="n"/>
      <c r="Z848" s="55" t="n"/>
      <c r="AA848" s="55" t="n"/>
      <c r="AB848" s="55" t="n"/>
      <c r="AC848" s="55" t="n"/>
      <c r="AD848" s="55" t="n"/>
      <c r="AE848" s="55" t="n"/>
      <c r="AF848" s="55" t="n"/>
      <c r="AG848" s="55" t="n"/>
      <c r="AH848" s="55" t="n"/>
      <c r="AI848" s="55" t="n"/>
      <c r="AJ848" s="55" t="n"/>
      <c r="AK848" s="55" t="n"/>
      <c r="AL848" s="55" t="n"/>
      <c r="AM848" s="55" t="n"/>
      <c r="AN848" s="55" t="n"/>
      <c r="AO848" s="55" t="n"/>
      <c r="AP848" s="55" t="n"/>
      <c r="AQ848" s="55" t="n"/>
      <c r="AR848" s="55" t="n"/>
      <c r="AS848" s="55" t="n"/>
      <c r="AT848" s="55" t="n"/>
      <c r="AU848" s="55" t="n"/>
      <c r="AV848" s="55" t="n"/>
      <c r="AW848" s="55" t="n"/>
      <c r="AX848" s="55" t="n"/>
      <c r="AY848" s="55" t="n"/>
      <c r="AZ848" s="55" t="n"/>
      <c r="BA848" s="55" t="n"/>
      <c r="BB848" s="55" t="n"/>
      <c r="BC848" s="55" t="n"/>
    </row>
    <row r="849">
      <c r="A849" s="55" t="n"/>
      <c r="B849" s="483" t="n"/>
      <c r="C849" s="55" t="n"/>
      <c r="D849" s="55" t="n"/>
      <c r="E849" s="55" t="n"/>
      <c r="F849" s="55" t="n"/>
      <c r="G849" s="69" t="n"/>
      <c r="H849" s="69" t="n"/>
      <c r="I849" s="55" t="n"/>
      <c r="J849" s="55" t="n"/>
      <c r="K849" s="55" t="n"/>
      <c r="L849" s="55">
        <f>J849-K849</f>
        <v/>
      </c>
      <c r="M849" s="55" t="n"/>
      <c r="N849" s="55">
        <f>P849+Q849+R849+S849</f>
        <v/>
      </c>
      <c r="O849" s="57">
        <f>Q849+V849+Y849+AB849+AE849+AH849+AK849+AN849+AQ849+AT849+AW849+AZ849+BC849</f>
        <v/>
      </c>
      <c r="P849" s="58" t="n"/>
      <c r="Q849" s="59">
        <f>L849-S849-R849-P849</f>
        <v/>
      </c>
      <c r="R849" s="60" t="n"/>
      <c r="S849" s="61" t="n"/>
      <c r="T849" s="55" t="n"/>
      <c r="U849" s="55" t="n"/>
      <c r="V849" s="55" t="n"/>
      <c r="W849" s="55" t="n"/>
      <c r="X849" s="55" t="n"/>
      <c r="Y849" s="55" t="n"/>
      <c r="Z849" s="55" t="n"/>
      <c r="AA849" s="55" t="n"/>
      <c r="AB849" s="55" t="n"/>
      <c r="AC849" s="55" t="n"/>
      <c r="AD849" s="55" t="n"/>
      <c r="AE849" s="55" t="n"/>
      <c r="AF849" s="55" t="n"/>
      <c r="AG849" s="55" t="n"/>
      <c r="AH849" s="55" t="n"/>
      <c r="AI849" s="55" t="n"/>
      <c r="AJ849" s="55" t="n"/>
      <c r="AK849" s="55" t="n"/>
      <c r="AL849" s="55" t="n"/>
      <c r="AM849" s="55" t="n"/>
      <c r="AN849" s="55" t="n"/>
      <c r="AO849" s="55" t="n"/>
      <c r="AP849" s="55" t="n"/>
      <c r="AQ849" s="55" t="n"/>
      <c r="AR849" s="55" t="n"/>
      <c r="AS849" s="55" t="n"/>
      <c r="AT849" s="55" t="n"/>
      <c r="AU849" s="55" t="n"/>
      <c r="AV849" s="55" t="n"/>
      <c r="AW849" s="55" t="n"/>
      <c r="AX849" s="55" t="n"/>
      <c r="AY849" s="55" t="n"/>
      <c r="AZ849" s="55" t="n"/>
      <c r="BA849" s="55" t="n"/>
      <c r="BB849" s="55" t="n"/>
      <c r="BC849" s="55" t="n"/>
    </row>
    <row r="850">
      <c r="A850" s="55" t="n"/>
      <c r="B850" s="483" t="n"/>
      <c r="C850" s="55" t="n"/>
      <c r="D850" s="55" t="n"/>
      <c r="E850" s="55" t="n"/>
      <c r="F850" s="55" t="n"/>
      <c r="G850" s="69" t="n"/>
      <c r="H850" s="69" t="n"/>
      <c r="I850" s="55" t="n"/>
      <c r="J850" s="55" t="n"/>
      <c r="K850" s="55" t="n"/>
      <c r="L850" s="55">
        <f>J850-K850</f>
        <v/>
      </c>
      <c r="M850" s="55" t="n"/>
      <c r="N850" s="55">
        <f>P850+Q850+R850+S850</f>
        <v/>
      </c>
      <c r="O850" s="57">
        <f>Q850+V850+Y850+AB850+AE850+AH850+AK850+AN850+AQ850+AT850+AW850+AZ850+BC850</f>
        <v/>
      </c>
      <c r="P850" s="58" t="n"/>
      <c r="Q850" s="59">
        <f>L850-S850-R850-P850</f>
        <v/>
      </c>
      <c r="R850" s="60" t="n"/>
      <c r="S850" s="61" t="n"/>
      <c r="T850" s="55" t="n"/>
      <c r="U850" s="55" t="n"/>
      <c r="V850" s="55" t="n"/>
      <c r="W850" s="55" t="n"/>
      <c r="X850" s="55" t="n"/>
      <c r="Y850" s="55" t="n"/>
      <c r="Z850" s="55" t="n"/>
      <c r="AA850" s="55" t="n"/>
      <c r="AB850" s="55" t="n"/>
      <c r="AC850" s="55" t="n"/>
      <c r="AD850" s="55" t="n"/>
      <c r="AE850" s="55" t="n"/>
      <c r="AF850" s="55" t="n"/>
      <c r="AG850" s="55" t="n"/>
      <c r="AH850" s="55" t="n"/>
      <c r="AI850" s="55" t="n"/>
      <c r="AJ850" s="55" t="n"/>
      <c r="AK850" s="55" t="n"/>
      <c r="AL850" s="55" t="n"/>
      <c r="AM850" s="55" t="n"/>
      <c r="AN850" s="55" t="n"/>
      <c r="AO850" s="55" t="n"/>
      <c r="AP850" s="55" t="n"/>
      <c r="AQ850" s="55" t="n"/>
      <c r="AR850" s="55" t="n"/>
      <c r="AS850" s="55" t="n"/>
      <c r="AT850" s="55" t="n"/>
      <c r="AU850" s="55" t="n"/>
      <c r="AV850" s="55" t="n"/>
      <c r="AW850" s="55" t="n"/>
      <c r="AX850" s="55" t="n"/>
      <c r="AY850" s="55" t="n"/>
      <c r="AZ850" s="55" t="n"/>
      <c r="BA850" s="55" t="n"/>
      <c r="BB850" s="55" t="n"/>
      <c r="BC850" s="55" t="n"/>
    </row>
    <row r="851">
      <c r="A851" s="55" t="n"/>
      <c r="B851" s="483" t="n"/>
      <c r="C851" s="55" t="n"/>
      <c r="D851" s="55" t="n"/>
      <c r="E851" s="55" t="n"/>
      <c r="F851" s="55" t="n"/>
      <c r="G851" s="69" t="n"/>
      <c r="H851" s="69" t="n"/>
      <c r="I851" s="55" t="n"/>
      <c r="J851" s="55" t="n"/>
      <c r="K851" s="55" t="n"/>
      <c r="L851" s="55">
        <f>J851-K851</f>
        <v/>
      </c>
      <c r="M851" s="55" t="n"/>
      <c r="N851" s="55">
        <f>P851+Q851+R851+S851</f>
        <v/>
      </c>
      <c r="O851" s="57">
        <f>Q851+V851+Y851+AB851+AE851+AH851+AK851+AN851+AQ851+AT851+AW851+AZ851+BC851</f>
        <v/>
      </c>
      <c r="P851" s="58" t="n"/>
      <c r="Q851" s="59">
        <f>L851-S851-R851-P851</f>
        <v/>
      </c>
      <c r="R851" s="60" t="n"/>
      <c r="S851" s="61" t="n"/>
      <c r="T851" s="55" t="n"/>
      <c r="U851" s="55" t="n"/>
      <c r="V851" s="55" t="n"/>
      <c r="W851" s="55" t="n"/>
      <c r="X851" s="55" t="n"/>
      <c r="Y851" s="55" t="n"/>
      <c r="Z851" s="55" t="n"/>
      <c r="AA851" s="55" t="n"/>
      <c r="AB851" s="55" t="n"/>
      <c r="AC851" s="55" t="n"/>
      <c r="AD851" s="55" t="n"/>
      <c r="AE851" s="55" t="n"/>
      <c r="AF851" s="55" t="n"/>
      <c r="AG851" s="55" t="n"/>
      <c r="AH851" s="55" t="n"/>
      <c r="AI851" s="55" t="n"/>
      <c r="AJ851" s="55" t="n"/>
      <c r="AK851" s="55" t="n"/>
      <c r="AL851" s="55" t="n"/>
      <c r="AM851" s="55" t="n"/>
      <c r="AN851" s="55" t="n"/>
      <c r="AO851" s="55" t="n"/>
      <c r="AP851" s="55" t="n"/>
      <c r="AQ851" s="55" t="n"/>
      <c r="AR851" s="55" t="n"/>
      <c r="AS851" s="55" t="n"/>
      <c r="AT851" s="55" t="n"/>
      <c r="AU851" s="55" t="n"/>
      <c r="AV851" s="55" t="n"/>
      <c r="AW851" s="55" t="n"/>
      <c r="AX851" s="55" t="n"/>
      <c r="AY851" s="55" t="n"/>
      <c r="AZ851" s="55" t="n"/>
      <c r="BA851" s="55" t="n"/>
      <c r="BB851" s="55" t="n"/>
      <c r="BC851" s="55" t="n"/>
    </row>
    <row r="852">
      <c r="A852" s="55" t="n"/>
      <c r="B852" s="483" t="n"/>
      <c r="C852" s="55" t="n"/>
      <c r="D852" s="55" t="n"/>
      <c r="E852" s="55" t="n"/>
      <c r="F852" s="55" t="n"/>
      <c r="G852" s="69" t="n"/>
      <c r="H852" s="69" t="n"/>
      <c r="I852" s="55" t="n"/>
      <c r="J852" s="55" t="n"/>
      <c r="K852" s="55" t="n"/>
      <c r="L852" s="55">
        <f>J852-K852</f>
        <v/>
      </c>
      <c r="M852" s="55" t="n"/>
      <c r="N852" s="55">
        <f>P852+Q852+R852+S852</f>
        <v/>
      </c>
      <c r="O852" s="57">
        <f>Q852+V852+Y852+AB852+AE852+AH852+AK852+AN852+AQ852+AT852+AW852+AZ852+BC852</f>
        <v/>
      </c>
      <c r="P852" s="58" t="n"/>
      <c r="Q852" s="59">
        <f>L852-S852-R852-P852</f>
        <v/>
      </c>
      <c r="R852" s="60" t="n"/>
      <c r="S852" s="61" t="n"/>
      <c r="T852" s="55" t="n"/>
      <c r="U852" s="55" t="n"/>
      <c r="V852" s="55" t="n"/>
      <c r="W852" s="55" t="n"/>
      <c r="X852" s="55" t="n"/>
      <c r="Y852" s="55" t="n"/>
      <c r="Z852" s="55" t="n"/>
      <c r="AA852" s="55" t="n"/>
      <c r="AB852" s="55" t="n"/>
      <c r="AC852" s="55" t="n"/>
      <c r="AD852" s="55" t="n"/>
      <c r="AE852" s="55" t="n"/>
      <c r="AF852" s="55" t="n"/>
      <c r="AG852" s="55" t="n"/>
      <c r="AH852" s="55" t="n"/>
      <c r="AI852" s="55" t="n"/>
      <c r="AJ852" s="55" t="n"/>
      <c r="AK852" s="55" t="n"/>
      <c r="AL852" s="55" t="n"/>
      <c r="AM852" s="55" t="n"/>
      <c r="AN852" s="55" t="n"/>
      <c r="AO852" s="55" t="n"/>
      <c r="AP852" s="55" t="n"/>
      <c r="AQ852" s="55" t="n"/>
      <c r="AR852" s="55" t="n"/>
      <c r="AS852" s="55" t="n"/>
      <c r="AT852" s="55" t="n"/>
      <c r="AU852" s="55" t="n"/>
      <c r="AV852" s="55" t="n"/>
      <c r="AW852" s="55" t="n"/>
      <c r="AX852" s="55" t="n"/>
      <c r="AY852" s="55" t="n"/>
      <c r="AZ852" s="55" t="n"/>
      <c r="BA852" s="55" t="n"/>
      <c r="BB852" s="55" t="n"/>
      <c r="BC852" s="55" t="n"/>
    </row>
    <row r="853">
      <c r="A853" s="55" t="n"/>
      <c r="B853" s="483" t="n"/>
      <c r="C853" s="55" t="n"/>
      <c r="D853" s="55" t="n"/>
      <c r="E853" s="55" t="n"/>
      <c r="F853" s="55" t="n"/>
      <c r="G853" s="69" t="n"/>
      <c r="H853" s="69" t="n"/>
      <c r="I853" s="55" t="n"/>
      <c r="J853" s="55" t="n"/>
      <c r="K853" s="55" t="n"/>
      <c r="L853" s="55">
        <f>J853-K853</f>
        <v/>
      </c>
      <c r="M853" s="55" t="n"/>
      <c r="N853" s="55">
        <f>P853+Q853+R853+S853</f>
        <v/>
      </c>
      <c r="O853" s="57">
        <f>Q853+V853+Y853+AB853+AE853+AH853+AK853+AN853+AQ853+AT853+AW853+AZ853+BC853</f>
        <v/>
      </c>
      <c r="P853" s="58" t="n"/>
      <c r="Q853" s="59">
        <f>L853-S853-R853-P853</f>
        <v/>
      </c>
      <c r="R853" s="60" t="n"/>
      <c r="S853" s="61" t="n"/>
      <c r="T853" s="55" t="n"/>
      <c r="U853" s="55" t="n"/>
      <c r="V853" s="55" t="n"/>
      <c r="W853" s="55" t="n"/>
      <c r="X853" s="55" t="n"/>
      <c r="Y853" s="55" t="n"/>
      <c r="Z853" s="55" t="n"/>
      <c r="AA853" s="55" t="n"/>
      <c r="AB853" s="55" t="n"/>
      <c r="AC853" s="55" t="n"/>
      <c r="AD853" s="55" t="n"/>
      <c r="AE853" s="55" t="n"/>
      <c r="AF853" s="55" t="n"/>
      <c r="AG853" s="55" t="n"/>
      <c r="AH853" s="55" t="n"/>
      <c r="AI853" s="55" t="n"/>
      <c r="AJ853" s="55" t="n"/>
      <c r="AK853" s="55" t="n"/>
      <c r="AL853" s="55" t="n"/>
      <c r="AM853" s="55" t="n"/>
      <c r="AN853" s="55" t="n"/>
      <c r="AO853" s="55" t="n"/>
      <c r="AP853" s="55" t="n"/>
      <c r="AQ853" s="55" t="n"/>
      <c r="AR853" s="55" t="n"/>
      <c r="AS853" s="55" t="n"/>
      <c r="AT853" s="55" t="n"/>
      <c r="AU853" s="55" t="n"/>
      <c r="AV853" s="55" t="n"/>
      <c r="AW853" s="55" t="n"/>
      <c r="AX853" s="55" t="n"/>
      <c r="AY853" s="55" t="n"/>
      <c r="AZ853" s="55" t="n"/>
      <c r="BA853" s="55" t="n"/>
      <c r="BB853" s="55" t="n"/>
      <c r="BC853" s="55" t="n"/>
    </row>
    <row r="854">
      <c r="A854" s="55" t="n"/>
      <c r="B854" s="483" t="n"/>
      <c r="C854" s="55" t="n"/>
      <c r="D854" s="55" t="n"/>
      <c r="E854" s="55" t="n"/>
      <c r="F854" s="55" t="n"/>
      <c r="G854" s="69" t="n"/>
      <c r="H854" s="69" t="n"/>
      <c r="I854" s="55" t="n"/>
      <c r="J854" s="55" t="n"/>
      <c r="K854" s="55" t="n"/>
      <c r="L854" s="55">
        <f>J854-K854</f>
        <v/>
      </c>
      <c r="M854" s="55" t="n"/>
      <c r="N854" s="55">
        <f>P854+Q854+R854+S854</f>
        <v/>
      </c>
      <c r="O854" s="57">
        <f>Q854+V854+Y854+AB854+AE854+AH854+AK854+AN854+AQ854+AT854+AW854+AZ854+BC854</f>
        <v/>
      </c>
      <c r="P854" s="58" t="n"/>
      <c r="Q854" s="59">
        <f>L854-S854-R854-P854</f>
        <v/>
      </c>
      <c r="R854" s="60" t="n"/>
      <c r="S854" s="61" t="n"/>
      <c r="T854" s="55" t="n"/>
      <c r="U854" s="55" t="n"/>
      <c r="V854" s="55" t="n"/>
      <c r="W854" s="55" t="n"/>
      <c r="X854" s="55" t="n"/>
      <c r="Y854" s="55" t="n"/>
      <c r="Z854" s="55" t="n"/>
      <c r="AA854" s="55" t="n"/>
      <c r="AB854" s="55" t="n"/>
      <c r="AC854" s="55" t="n"/>
      <c r="AD854" s="55" t="n"/>
      <c r="AE854" s="55" t="n"/>
      <c r="AF854" s="55" t="n"/>
      <c r="AG854" s="55" t="n"/>
      <c r="AH854" s="55" t="n"/>
      <c r="AI854" s="55" t="n"/>
      <c r="AJ854" s="55" t="n"/>
      <c r="AK854" s="55" t="n"/>
      <c r="AL854" s="55" t="n"/>
      <c r="AM854" s="55" t="n"/>
      <c r="AN854" s="55" t="n"/>
      <c r="AO854" s="55" t="n"/>
      <c r="AP854" s="55" t="n"/>
      <c r="AQ854" s="55" t="n"/>
      <c r="AR854" s="55" t="n"/>
      <c r="AS854" s="55" t="n"/>
      <c r="AT854" s="55" t="n"/>
      <c r="AU854" s="55" t="n"/>
      <c r="AV854" s="55" t="n"/>
      <c r="AW854" s="55" t="n"/>
      <c r="AX854" s="55" t="n"/>
      <c r="AY854" s="55" t="n"/>
      <c r="AZ854" s="55" t="n"/>
      <c r="BA854" s="55" t="n"/>
      <c r="BB854" s="55" t="n"/>
      <c r="BC854" s="55" t="n"/>
    </row>
    <row r="855">
      <c r="A855" s="55" t="n"/>
      <c r="B855" s="483" t="n"/>
      <c r="C855" s="55" t="n"/>
      <c r="D855" s="55" t="n"/>
      <c r="E855" s="55" t="n"/>
      <c r="F855" s="55" t="n"/>
      <c r="G855" s="69" t="n"/>
      <c r="H855" s="69" t="n"/>
      <c r="I855" s="55" t="n"/>
      <c r="J855" s="55" t="n"/>
      <c r="K855" s="55" t="n"/>
      <c r="L855" s="55">
        <f>J855-K855</f>
        <v/>
      </c>
      <c r="M855" s="55" t="n"/>
      <c r="N855" s="55">
        <f>P855+Q855+R855+S855</f>
        <v/>
      </c>
      <c r="O855" s="57">
        <f>Q855+V855+Y855+AB855+AE855+AH855+AK855+AN855+AQ855+AT855+AW855+AZ855+BC855</f>
        <v/>
      </c>
      <c r="P855" s="58" t="n"/>
      <c r="Q855" s="59">
        <f>L855-S855-R855-P855</f>
        <v/>
      </c>
      <c r="R855" s="60" t="n"/>
      <c r="S855" s="61" t="n"/>
      <c r="T855" s="55" t="n"/>
      <c r="U855" s="55" t="n"/>
      <c r="V855" s="55" t="n"/>
      <c r="W855" s="55" t="n"/>
      <c r="X855" s="55" t="n"/>
      <c r="Y855" s="55" t="n"/>
      <c r="Z855" s="55" t="n"/>
      <c r="AA855" s="55" t="n"/>
      <c r="AB855" s="55" t="n"/>
      <c r="AC855" s="55" t="n"/>
      <c r="AD855" s="55" t="n"/>
      <c r="AE855" s="55" t="n"/>
      <c r="AF855" s="55" t="n"/>
      <c r="AG855" s="55" t="n"/>
      <c r="AH855" s="55" t="n"/>
      <c r="AI855" s="55" t="n"/>
      <c r="AJ855" s="55" t="n"/>
      <c r="AK855" s="55" t="n"/>
      <c r="AL855" s="55" t="n"/>
      <c r="AM855" s="55" t="n"/>
      <c r="AN855" s="55" t="n"/>
      <c r="AO855" s="55" t="n"/>
      <c r="AP855" s="55" t="n"/>
      <c r="AQ855" s="55" t="n"/>
      <c r="AR855" s="55" t="n"/>
      <c r="AS855" s="55" t="n"/>
      <c r="AT855" s="55" t="n"/>
      <c r="AU855" s="55" t="n"/>
      <c r="AV855" s="55" t="n"/>
      <c r="AW855" s="55" t="n"/>
      <c r="AX855" s="55" t="n"/>
      <c r="AY855" s="55" t="n"/>
      <c r="AZ855" s="55" t="n"/>
      <c r="BA855" s="55" t="n"/>
      <c r="BB855" s="55" t="n"/>
      <c r="BC855" s="55" t="n"/>
    </row>
    <row r="856">
      <c r="A856" s="55" t="n"/>
      <c r="B856" s="483" t="n"/>
      <c r="C856" s="55" t="n"/>
      <c r="D856" s="55" t="n"/>
      <c r="E856" s="55" t="n"/>
      <c r="F856" s="55" t="n"/>
      <c r="G856" s="69" t="n"/>
      <c r="H856" s="69" t="n"/>
      <c r="I856" s="55" t="n"/>
      <c r="J856" s="55" t="n"/>
      <c r="K856" s="55" t="n"/>
      <c r="L856" s="55">
        <f>J856-K856</f>
        <v/>
      </c>
      <c r="M856" s="55" t="n"/>
      <c r="N856" s="55">
        <f>P856+Q856+R856+S856</f>
        <v/>
      </c>
      <c r="O856" s="57">
        <f>Q856+V856+Y856+AB856+AE856+AH856+AK856+AN856+AQ856+AT856+AW856+AZ856+BC856</f>
        <v/>
      </c>
      <c r="P856" s="58" t="n"/>
      <c r="Q856" s="59">
        <f>L856-S856-R856-P856</f>
        <v/>
      </c>
      <c r="R856" s="60" t="n"/>
      <c r="S856" s="61" t="n"/>
      <c r="T856" s="55" t="n"/>
      <c r="U856" s="55" t="n"/>
      <c r="V856" s="55" t="n"/>
      <c r="W856" s="55" t="n"/>
      <c r="X856" s="55" t="n"/>
      <c r="Y856" s="55" t="n"/>
      <c r="Z856" s="55" t="n"/>
      <c r="AA856" s="55" t="n"/>
      <c r="AB856" s="55" t="n"/>
      <c r="AC856" s="55" t="n"/>
      <c r="AD856" s="55" t="n"/>
      <c r="AE856" s="55" t="n"/>
      <c r="AF856" s="55" t="n"/>
      <c r="AG856" s="55" t="n"/>
      <c r="AH856" s="55" t="n"/>
      <c r="AI856" s="55" t="n"/>
      <c r="AJ856" s="55" t="n"/>
      <c r="AK856" s="55" t="n"/>
      <c r="AL856" s="55" t="n"/>
      <c r="AM856" s="55" t="n"/>
      <c r="AN856" s="55" t="n"/>
      <c r="AO856" s="55" t="n"/>
      <c r="AP856" s="55" t="n"/>
      <c r="AQ856" s="55" t="n"/>
      <c r="AR856" s="55" t="n"/>
      <c r="AS856" s="55" t="n"/>
      <c r="AT856" s="55" t="n"/>
      <c r="AU856" s="55" t="n"/>
      <c r="AV856" s="55" t="n"/>
      <c r="AW856" s="55" t="n"/>
      <c r="AX856" s="55" t="n"/>
      <c r="AY856" s="55" t="n"/>
      <c r="AZ856" s="55" t="n"/>
      <c r="BA856" s="55" t="n"/>
      <c r="BB856" s="55" t="n"/>
      <c r="BC856" s="55" t="n"/>
    </row>
    <row r="857">
      <c r="A857" s="72" t="n"/>
      <c r="B857" s="72" t="n"/>
      <c r="C857" s="72" t="n"/>
      <c r="D857" s="72" t="n"/>
      <c r="E857" s="72" t="n"/>
      <c r="F857" s="72" t="n"/>
      <c r="G857" s="73" t="n"/>
      <c r="H857" s="73" t="n"/>
      <c r="I857" s="72" t="n"/>
      <c r="J857" s="72" t="n"/>
      <c r="K857" s="72" t="n"/>
      <c r="L857" s="72" t="n"/>
      <c r="M857" s="72" t="n"/>
      <c r="N857" s="72" t="n"/>
      <c r="O857" s="72" t="n"/>
      <c r="P857" s="72" t="n"/>
      <c r="Q857" s="72" t="n"/>
      <c r="R857" s="72" t="n"/>
      <c r="S857" s="72" t="n"/>
      <c r="T857" s="72" t="n"/>
      <c r="U857" s="72" t="n"/>
      <c r="V857" s="72" t="n"/>
      <c r="W857" s="72" t="n"/>
      <c r="X857" s="72" t="n"/>
      <c r="Y857" s="72" t="n"/>
      <c r="Z857" s="72" t="n"/>
      <c r="AA857" s="72" t="n"/>
      <c r="AB857" s="72" t="n"/>
      <c r="AC857" s="72" t="n"/>
      <c r="AD857" s="72" t="n"/>
      <c r="AE857" s="72" t="n"/>
      <c r="AF857" s="72" t="n"/>
      <c r="AG857" s="72" t="n"/>
      <c r="AH857" s="72" t="n"/>
      <c r="AI857" s="72" t="n"/>
      <c r="AJ857" s="72" t="n"/>
      <c r="AK857" s="72" t="n"/>
      <c r="AL857" s="72" t="n"/>
      <c r="AM857" s="72" t="n"/>
      <c r="AN857" s="72" t="n"/>
      <c r="AO857" s="72" t="n"/>
      <c r="AP857" s="72" t="n"/>
      <c r="AQ857" s="72" t="n"/>
      <c r="AR857" s="72" t="n"/>
      <c r="AS857" s="72" t="n"/>
      <c r="AT857" s="72" t="n"/>
      <c r="AU857" s="72" t="n"/>
      <c r="AV857" s="72" t="n"/>
      <c r="AW857" s="72" t="n"/>
      <c r="AX857" s="72" t="n"/>
      <c r="AY857" s="72" t="n"/>
      <c r="AZ857" s="72" t="n"/>
      <c r="BA857" s="72" t="n"/>
      <c r="BB857" s="72" t="n"/>
      <c r="BC857" s="72" t="n"/>
    </row>
    <row r="858">
      <c r="A858" s="72" t="n"/>
      <c r="B858" s="72" t="n"/>
      <c r="C858" s="72" t="n"/>
      <c r="D858" s="72" t="n"/>
      <c r="E858" s="72" t="n"/>
      <c r="F858" s="72" t="n"/>
      <c r="G858" s="72" t="n"/>
      <c r="H858" s="72" t="n"/>
      <c r="I858" s="72" t="n"/>
      <c r="J858" s="72" t="n"/>
      <c r="K858" s="72" t="n"/>
      <c r="L858" s="72" t="n"/>
      <c r="M858" s="72" t="n"/>
      <c r="N858" s="72" t="n"/>
      <c r="O858" s="72" t="n"/>
      <c r="P858" s="72" t="n"/>
      <c r="Q858" s="72" t="n"/>
      <c r="R858" s="72" t="n"/>
      <c r="S858" s="72" t="n"/>
      <c r="T858" s="72" t="n"/>
      <c r="U858" s="72" t="n"/>
      <c r="V858" s="72" t="n"/>
      <c r="W858" s="72" t="n"/>
      <c r="X858" s="72" t="n"/>
      <c r="Y858" s="72" t="n"/>
      <c r="Z858" s="72" t="n"/>
      <c r="AA858" s="72" t="n"/>
      <c r="AB858" s="72" t="n"/>
      <c r="AC858" s="72" t="n"/>
      <c r="AD858" s="72" t="n"/>
      <c r="AE858" s="72" t="n"/>
      <c r="AF858" s="72" t="n"/>
      <c r="AG858" s="72" t="n"/>
      <c r="AH858" s="72" t="n"/>
      <c r="AI858" s="72" t="n"/>
      <c r="AJ858" s="72" t="n"/>
      <c r="AK858" s="72" t="n"/>
      <c r="AL858" s="72" t="n"/>
      <c r="AM858" s="72" t="n"/>
      <c r="AN858" s="72" t="n"/>
      <c r="AO858" s="72" t="n"/>
      <c r="AP858" s="72" t="n"/>
      <c r="AQ858" s="72" t="n"/>
      <c r="AR858" s="72" t="n"/>
      <c r="AS858" s="72" t="n"/>
      <c r="AT858" s="72" t="n"/>
      <c r="AU858" s="72" t="n"/>
      <c r="AV858" s="72" t="n"/>
      <c r="AW858" s="72" t="n"/>
      <c r="AX858" s="72" t="n"/>
      <c r="AY858" s="72" t="n"/>
      <c r="AZ858" s="72" t="n"/>
      <c r="BA858" s="72" t="n"/>
      <c r="BB858" s="72" t="n"/>
      <c r="BC858" s="72" t="n"/>
    </row>
    <row r="859">
      <c r="A859" s="72" t="n"/>
      <c r="B859" s="72" t="n"/>
      <c r="C859" s="72" t="n"/>
      <c r="D859" s="72" t="n"/>
      <c r="E859" s="72" t="n"/>
      <c r="F859" s="72" t="n"/>
      <c r="G859" s="72" t="n"/>
      <c r="H859" s="72" t="n"/>
      <c r="I859" s="72" t="n"/>
      <c r="J859" s="72" t="n"/>
      <c r="K859" s="72" t="n"/>
      <c r="L859" s="72" t="n"/>
      <c r="M859" s="72" t="n"/>
      <c r="N859" s="72" t="n"/>
      <c r="O859" s="72" t="n"/>
      <c r="P859" s="72" t="n"/>
      <c r="Q859" s="72" t="n"/>
      <c r="R859" s="72" t="n"/>
      <c r="S859" s="72" t="n"/>
      <c r="T859" s="72" t="n"/>
      <c r="U859" s="72" t="n"/>
      <c r="V859" s="72" t="n"/>
      <c r="W859" s="72" t="n"/>
      <c r="X859" s="72" t="n"/>
      <c r="Y859" s="72" t="n"/>
      <c r="Z859" s="72" t="n"/>
      <c r="AA859" s="72" t="n"/>
      <c r="AB859" s="72" t="n"/>
      <c r="AC859" s="72" t="n"/>
      <c r="AD859" s="72" t="n"/>
      <c r="AE859" s="72" t="n"/>
      <c r="AF859" s="72" t="n"/>
      <c r="AG859" s="72" t="n"/>
      <c r="AH859" s="72" t="n"/>
      <c r="AI859" s="72" t="n"/>
      <c r="AJ859" s="72" t="n"/>
      <c r="AK859" s="72" t="n"/>
      <c r="AL859" s="72" t="n"/>
      <c r="AM859" s="72" t="n"/>
      <c r="AN859" s="72" t="n"/>
      <c r="AO859" s="72" t="n"/>
      <c r="AP859" s="72" t="n"/>
      <c r="AQ859" s="72" t="n"/>
      <c r="AR859" s="72" t="n"/>
      <c r="AS859" s="72" t="n"/>
      <c r="AT859" s="72" t="n"/>
      <c r="AU859" s="72" t="n"/>
      <c r="AV859" s="72" t="n"/>
      <c r="AW859" s="72" t="n"/>
      <c r="AX859" s="72" t="n"/>
      <c r="AY859" s="72" t="n"/>
      <c r="AZ859" s="72" t="n"/>
      <c r="BA859" s="72" t="n"/>
      <c r="BB859" s="72" t="n"/>
      <c r="BC859" s="72" t="n"/>
    </row>
    <row r="860">
      <c r="A860" s="72" t="n"/>
      <c r="B860" s="72" t="n"/>
      <c r="C860" s="72" t="n"/>
      <c r="D860" s="72" t="n"/>
      <c r="E860" s="72" t="n"/>
      <c r="F860" s="72" t="n"/>
      <c r="G860" s="72" t="n"/>
      <c r="H860" s="72" t="n"/>
      <c r="I860" s="72" t="n"/>
      <c r="J860" s="72" t="n"/>
      <c r="K860" s="72" t="n"/>
      <c r="L860" s="72" t="n"/>
      <c r="M860" s="72" t="n"/>
      <c r="N860" s="72" t="n"/>
      <c r="O860" s="72" t="n"/>
      <c r="P860" s="72" t="n"/>
      <c r="Q860" s="72" t="n"/>
      <c r="R860" s="72" t="n"/>
      <c r="S860" s="72" t="n"/>
      <c r="T860" s="72" t="n"/>
      <c r="U860" s="72" t="n"/>
      <c r="V860" s="72" t="n"/>
      <c r="W860" s="72" t="n"/>
      <c r="X860" s="72" t="n"/>
      <c r="Y860" s="72" t="n"/>
      <c r="Z860" s="72" t="n"/>
      <c r="AA860" s="72" t="n"/>
      <c r="AB860" s="72" t="n"/>
      <c r="AC860" s="72" t="n"/>
      <c r="AD860" s="72" t="n"/>
      <c r="AE860" s="72" t="n"/>
      <c r="AF860" s="72" t="n"/>
      <c r="AG860" s="72" t="n"/>
      <c r="AH860" s="72" t="n"/>
      <c r="AI860" s="72" t="n"/>
      <c r="AJ860" s="72" t="n"/>
      <c r="AK860" s="72" t="n"/>
      <c r="AL860" s="72" t="n"/>
      <c r="AM860" s="72" t="n"/>
      <c r="AN860" s="72" t="n"/>
      <c r="AO860" s="72" t="n"/>
      <c r="AP860" s="72" t="n"/>
      <c r="AQ860" s="72" t="n"/>
      <c r="AR860" s="72" t="n"/>
      <c r="AS860" s="72" t="n"/>
      <c r="AT860" s="72" t="n"/>
      <c r="AU860" s="72" t="n"/>
      <c r="AV860" s="72" t="n"/>
      <c r="AW860" s="72" t="n"/>
      <c r="AX860" s="72" t="n"/>
      <c r="AY860" s="72" t="n"/>
      <c r="AZ860" s="72" t="n"/>
      <c r="BA860" s="72" t="n"/>
      <c r="BB860" s="72" t="n"/>
      <c r="BC860" s="72" t="n"/>
    </row>
    <row r="861">
      <c r="A861" s="72" t="n"/>
      <c r="B861" s="72" t="n"/>
      <c r="C861" s="72" t="n"/>
      <c r="D861" s="72" t="n"/>
      <c r="E861" s="72" t="n"/>
      <c r="F861" s="72" t="n"/>
      <c r="G861" s="72" t="n"/>
      <c r="H861" s="72" t="n"/>
      <c r="I861" s="72" t="n"/>
      <c r="J861" s="72" t="n"/>
      <c r="K861" s="72" t="n"/>
      <c r="L861" s="72" t="n"/>
      <c r="M861" s="72" t="n"/>
      <c r="N861" s="72" t="n"/>
      <c r="O861" s="72" t="n"/>
      <c r="P861" s="72" t="n"/>
      <c r="Q861" s="72" t="n"/>
      <c r="R861" s="72" t="n"/>
      <c r="S861" s="72" t="n"/>
      <c r="T861" s="72" t="n"/>
      <c r="U861" s="72" t="n"/>
      <c r="V861" s="72" t="n"/>
      <c r="W861" s="72" t="n"/>
      <c r="X861" s="72" t="n"/>
      <c r="Y861" s="72" t="n"/>
      <c r="Z861" s="72" t="n"/>
      <c r="AA861" s="72" t="n"/>
      <c r="AB861" s="72" t="n"/>
      <c r="AC861" s="72" t="n"/>
      <c r="AD861" s="72" t="n"/>
      <c r="AE861" s="72" t="n"/>
      <c r="AF861" s="72" t="n"/>
      <c r="AG861" s="72" t="n"/>
      <c r="AH861" s="72" t="n"/>
      <c r="AI861" s="72" t="n"/>
      <c r="AJ861" s="72" t="n"/>
      <c r="AK861" s="72" t="n"/>
      <c r="AL861" s="72" t="n"/>
      <c r="AM861" s="72" t="n"/>
      <c r="AN861" s="72" t="n"/>
      <c r="AO861" s="72" t="n"/>
      <c r="AP861" s="72" t="n"/>
      <c r="AQ861" s="72" t="n"/>
      <c r="AR861" s="72" t="n"/>
      <c r="AS861" s="72" t="n"/>
      <c r="AT861" s="72" t="n"/>
      <c r="AU861" s="72" t="n"/>
      <c r="AV861" s="72" t="n"/>
      <c r="AW861" s="72" t="n"/>
      <c r="AX861" s="72" t="n"/>
      <c r="AY861" s="72" t="n"/>
      <c r="AZ861" s="72" t="n"/>
      <c r="BA861" s="72" t="n"/>
      <c r="BB861" s="72" t="n"/>
      <c r="BC861" s="72" t="n"/>
    </row>
    <row r="862">
      <c r="A862" s="72" t="n"/>
      <c r="B862" s="72" t="n"/>
      <c r="C862" s="72" t="n"/>
      <c r="D862" s="72" t="n"/>
      <c r="E862" s="72" t="n"/>
      <c r="F862" s="72" t="n"/>
      <c r="G862" s="72" t="n"/>
      <c r="H862" s="72" t="n"/>
      <c r="I862" s="72" t="n"/>
      <c r="J862" s="72" t="n"/>
      <c r="K862" s="72" t="n"/>
      <c r="L862" s="72" t="n"/>
      <c r="M862" s="72" t="n"/>
      <c r="N862" s="72" t="n"/>
      <c r="O862" s="72" t="n"/>
      <c r="P862" s="72" t="n"/>
      <c r="Q862" s="72" t="n"/>
      <c r="R862" s="72" t="n"/>
      <c r="S862" s="72" t="n"/>
      <c r="T862" s="72" t="n"/>
      <c r="U862" s="72" t="n"/>
      <c r="V862" s="72" t="n"/>
      <c r="W862" s="72" t="n"/>
      <c r="X862" s="72" t="n"/>
      <c r="Y862" s="72" t="n"/>
      <c r="Z862" s="72" t="n"/>
      <c r="AA862" s="72" t="n"/>
      <c r="AB862" s="72" t="n"/>
      <c r="AC862" s="72" t="n"/>
      <c r="AD862" s="72" t="n"/>
      <c r="AE862" s="72" t="n"/>
      <c r="AF862" s="72" t="n"/>
      <c r="AG862" s="72" t="n"/>
      <c r="AH862" s="72" t="n"/>
      <c r="AI862" s="72" t="n"/>
      <c r="AJ862" s="72" t="n"/>
      <c r="AK862" s="72" t="n"/>
      <c r="AL862" s="72" t="n"/>
      <c r="AM862" s="72" t="n"/>
      <c r="AN862" s="72" t="n"/>
      <c r="AO862" s="72" t="n"/>
      <c r="AP862" s="72" t="n"/>
      <c r="AQ862" s="72" t="n"/>
      <c r="AR862" s="72" t="n"/>
      <c r="AS862" s="72" t="n"/>
      <c r="AT862" s="72" t="n"/>
      <c r="AU862" s="72" t="n"/>
      <c r="AV862" s="72" t="n"/>
      <c r="AW862" s="72" t="n"/>
      <c r="AX862" s="72" t="n"/>
      <c r="AY862" s="72" t="n"/>
      <c r="AZ862" s="72" t="n"/>
      <c r="BA862" s="72" t="n"/>
      <c r="BB862" s="72" t="n"/>
      <c r="BC862" s="72" t="n"/>
    </row>
    <row r="863">
      <c r="A863" s="72" t="n"/>
      <c r="B863" s="72" t="n"/>
      <c r="C863" s="72" t="n"/>
      <c r="D863" s="72" t="n"/>
      <c r="E863" s="72" t="n"/>
      <c r="F863" s="72" t="n"/>
      <c r="G863" s="72" t="n"/>
      <c r="H863" s="72" t="n"/>
      <c r="I863" s="72" t="n"/>
      <c r="J863" s="72" t="n"/>
      <c r="K863" s="72" t="n"/>
      <c r="L863" s="72" t="n"/>
      <c r="M863" s="72" t="n"/>
      <c r="N863" s="72" t="n"/>
      <c r="O863" s="72" t="n"/>
      <c r="P863" s="72" t="n"/>
      <c r="Q863" s="72" t="n"/>
      <c r="R863" s="72" t="n"/>
      <c r="S863" s="72" t="n"/>
      <c r="T863" s="72" t="n"/>
      <c r="U863" s="72" t="n"/>
      <c r="V863" s="72" t="n"/>
      <c r="W863" s="72" t="n"/>
      <c r="X863" s="72" t="n"/>
      <c r="Y863" s="72" t="n"/>
      <c r="Z863" s="72" t="n"/>
      <c r="AA863" s="72" t="n"/>
      <c r="AB863" s="72" t="n"/>
      <c r="AC863" s="72" t="n"/>
      <c r="AD863" s="72" t="n"/>
      <c r="AE863" s="72" t="n"/>
      <c r="AF863" s="72" t="n"/>
      <c r="AG863" s="72" t="n"/>
      <c r="AH863" s="72" t="n"/>
      <c r="AI863" s="72" t="n"/>
      <c r="AJ863" s="72" t="n"/>
      <c r="AK863" s="72" t="n"/>
      <c r="AL863" s="72" t="n"/>
      <c r="AM863" s="72" t="n"/>
      <c r="AN863" s="72" t="n"/>
      <c r="AO863" s="72" t="n"/>
      <c r="AP863" s="72" t="n"/>
      <c r="AQ863" s="72" t="n"/>
      <c r="AR863" s="72" t="n"/>
      <c r="AS863" s="72" t="n"/>
      <c r="AT863" s="72" t="n"/>
      <c r="AU863" s="72" t="n"/>
      <c r="AV863" s="72" t="n"/>
      <c r="AW863" s="72" t="n"/>
      <c r="AX863" s="72" t="n"/>
      <c r="AY863" s="72" t="n"/>
      <c r="AZ863" s="72" t="n"/>
      <c r="BA863" s="72" t="n"/>
      <c r="BB863" s="72" t="n"/>
      <c r="BC863" s="72" t="n"/>
    </row>
    <row r="864">
      <c r="A864" s="72" t="n"/>
      <c r="B864" s="72" t="n"/>
      <c r="C864" s="72" t="n"/>
      <c r="D864" s="72" t="n"/>
      <c r="E864" s="72" t="n"/>
      <c r="F864" s="72" t="n"/>
      <c r="G864" s="72" t="n"/>
      <c r="H864" s="72" t="n"/>
      <c r="I864" s="72" t="n"/>
      <c r="J864" s="72" t="n"/>
      <c r="K864" s="72" t="n"/>
      <c r="L864" s="72" t="n"/>
      <c r="M864" s="72" t="n"/>
      <c r="N864" s="72" t="n"/>
      <c r="O864" s="72" t="n"/>
      <c r="P864" s="72" t="n"/>
      <c r="Q864" s="72" t="n"/>
      <c r="R864" s="72" t="n"/>
      <c r="S864" s="72" t="n"/>
      <c r="T864" s="72" t="n"/>
      <c r="U864" s="72" t="n"/>
      <c r="V864" s="72" t="n"/>
      <c r="W864" s="72" t="n"/>
      <c r="X864" s="72" t="n"/>
      <c r="Y864" s="72" t="n"/>
      <c r="Z864" s="72" t="n"/>
      <c r="AA864" s="72" t="n"/>
      <c r="AB864" s="72" t="n"/>
      <c r="AC864" s="72" t="n"/>
      <c r="AD864" s="72" t="n"/>
      <c r="AE864" s="72" t="n"/>
      <c r="AF864" s="72" t="n"/>
      <c r="AG864" s="72" t="n"/>
      <c r="AH864" s="72" t="n"/>
      <c r="AI864" s="72" t="n"/>
      <c r="AJ864" s="72" t="n"/>
      <c r="AK864" s="72" t="n"/>
      <c r="AL864" s="72" t="n"/>
      <c r="AM864" s="72" t="n"/>
      <c r="AN864" s="72" t="n"/>
      <c r="AO864" s="72" t="n"/>
      <c r="AP864" s="72" t="n"/>
      <c r="AQ864" s="72" t="n"/>
      <c r="AR864" s="72" t="n"/>
      <c r="AS864" s="72" t="n"/>
      <c r="AT864" s="72" t="n"/>
      <c r="AU864" s="72" t="n"/>
      <c r="AV864" s="72" t="n"/>
      <c r="AW864" s="72" t="n"/>
      <c r="AX864" s="72" t="n"/>
      <c r="AY864" s="72" t="n"/>
      <c r="AZ864" s="72" t="n"/>
      <c r="BA864" s="72" t="n"/>
      <c r="BB864" s="72" t="n"/>
      <c r="BC864" s="72" t="n"/>
    </row>
    <row r="865">
      <c r="A865" s="72" t="n"/>
      <c r="B865" s="72" t="n"/>
      <c r="C865" s="72" t="n"/>
      <c r="D865" s="72" t="n"/>
      <c r="E865" s="72" t="n"/>
      <c r="F865" s="72" t="n"/>
      <c r="G865" s="72" t="n"/>
      <c r="H865" s="72" t="n"/>
      <c r="I865" s="72" t="n"/>
      <c r="J865" s="72" t="n"/>
      <c r="K865" s="72" t="n"/>
      <c r="L865" s="72" t="n"/>
      <c r="M865" s="72" t="n"/>
      <c r="N865" s="72" t="n"/>
      <c r="O865" s="72" t="n"/>
      <c r="P865" s="72" t="n"/>
      <c r="Q865" s="72" t="n"/>
      <c r="R865" s="72" t="n"/>
      <c r="S865" s="72" t="n"/>
      <c r="T865" s="72" t="n"/>
      <c r="U865" s="72" t="n"/>
      <c r="V865" s="72" t="n"/>
      <c r="W865" s="72" t="n"/>
      <c r="X865" s="72" t="n"/>
      <c r="Y865" s="72" t="n"/>
      <c r="Z865" s="72" t="n"/>
      <c r="AA865" s="72" t="n"/>
      <c r="AB865" s="72" t="n"/>
      <c r="AC865" s="72" t="n"/>
      <c r="AD865" s="72" t="n"/>
      <c r="AE865" s="72" t="n"/>
      <c r="AF865" s="72" t="n"/>
      <c r="AG865" s="72" t="n"/>
      <c r="AH865" s="72" t="n"/>
      <c r="AI865" s="72" t="n"/>
      <c r="AJ865" s="72" t="n"/>
      <c r="AK865" s="72" t="n"/>
      <c r="AL865" s="72" t="n"/>
      <c r="AM865" s="72" t="n"/>
      <c r="AN865" s="72" t="n"/>
      <c r="AO865" s="72" t="n"/>
      <c r="AP865" s="72" t="n"/>
      <c r="AQ865" s="72" t="n"/>
      <c r="AR865" s="72" t="n"/>
      <c r="AS865" s="72" t="n"/>
      <c r="AT865" s="72" t="n"/>
      <c r="AU865" s="72" t="n"/>
      <c r="AV865" s="72" t="n"/>
      <c r="AW865" s="72" t="n"/>
      <c r="AX865" s="72" t="n"/>
      <c r="AY865" s="72" t="n"/>
      <c r="AZ865" s="72" t="n"/>
      <c r="BA865" s="72" t="n"/>
      <c r="BB865" s="72" t="n"/>
      <c r="BC865" s="72" t="n"/>
    </row>
    <row r="866">
      <c r="A866" s="72" t="n"/>
      <c r="B866" s="72" t="n"/>
      <c r="C866" s="72" t="n"/>
      <c r="D866" s="72" t="n"/>
      <c r="E866" s="72" t="n"/>
      <c r="F866" s="72" t="n"/>
      <c r="G866" s="72" t="n"/>
      <c r="H866" s="72" t="n"/>
      <c r="I866" s="72" t="n"/>
      <c r="J866" s="72" t="n"/>
      <c r="K866" s="72" t="n"/>
      <c r="L866" s="72" t="n"/>
      <c r="M866" s="72" t="n"/>
      <c r="N866" s="72" t="n"/>
      <c r="O866" s="72" t="n"/>
      <c r="P866" s="72" t="n"/>
      <c r="Q866" s="72" t="n"/>
      <c r="R866" s="72" t="n"/>
      <c r="S866" s="72" t="n"/>
      <c r="T866" s="72" t="n"/>
      <c r="U866" s="72" t="n"/>
      <c r="V866" s="72" t="n"/>
      <c r="W866" s="72" t="n"/>
      <c r="X866" s="72" t="n"/>
      <c r="Y866" s="72" t="n"/>
      <c r="Z866" s="72" t="n"/>
      <c r="AA866" s="72" t="n"/>
      <c r="AB866" s="72" t="n"/>
      <c r="AC866" s="72" t="n"/>
      <c r="AD866" s="72" t="n"/>
      <c r="AE866" s="72" t="n"/>
      <c r="AF866" s="72" t="n"/>
      <c r="AG866" s="72" t="n"/>
      <c r="AH866" s="72" t="n"/>
      <c r="AI866" s="72" t="n"/>
      <c r="AJ866" s="72" t="n"/>
      <c r="AK866" s="72" t="n"/>
      <c r="AL866" s="72" t="n"/>
      <c r="AM866" s="72" t="n"/>
      <c r="AN866" s="72" t="n"/>
      <c r="AO866" s="72" t="n"/>
      <c r="AP866" s="72" t="n"/>
      <c r="AQ866" s="72" t="n"/>
      <c r="AR866" s="72" t="n"/>
      <c r="AS866" s="72" t="n"/>
      <c r="AT866" s="72" t="n"/>
      <c r="AU866" s="72" t="n"/>
      <c r="AV866" s="72" t="n"/>
      <c r="AW866" s="72" t="n"/>
      <c r="AX866" s="72" t="n"/>
      <c r="AY866" s="72" t="n"/>
      <c r="AZ866" s="72" t="n"/>
      <c r="BA866" s="72" t="n"/>
      <c r="BB866" s="72" t="n"/>
      <c r="BC866" s="72" t="n"/>
    </row>
    <row r="867">
      <c r="A867" s="72" t="n"/>
      <c r="B867" s="72" t="n"/>
      <c r="C867" s="72" t="n"/>
      <c r="D867" s="72" t="n"/>
      <c r="E867" s="72" t="n"/>
      <c r="F867" s="72" t="n"/>
      <c r="G867" s="72" t="n"/>
      <c r="H867" s="72" t="n"/>
      <c r="I867" s="72" t="n"/>
      <c r="J867" s="72" t="n"/>
      <c r="K867" s="72" t="n"/>
      <c r="L867" s="72" t="n"/>
      <c r="M867" s="72" t="n"/>
      <c r="N867" s="72" t="n"/>
      <c r="O867" s="72" t="n"/>
      <c r="P867" s="72" t="n"/>
      <c r="Q867" s="72" t="n"/>
      <c r="R867" s="72" t="n"/>
      <c r="S867" s="72" t="n"/>
      <c r="T867" s="72" t="n"/>
      <c r="U867" s="72" t="n"/>
      <c r="V867" s="72" t="n"/>
      <c r="W867" s="72" t="n"/>
      <c r="X867" s="72" t="n"/>
      <c r="Y867" s="72" t="n"/>
      <c r="Z867" s="72" t="n"/>
      <c r="AA867" s="72" t="n"/>
      <c r="AB867" s="72" t="n"/>
      <c r="AC867" s="72" t="n"/>
      <c r="AD867" s="72" t="n"/>
      <c r="AE867" s="72" t="n"/>
      <c r="AF867" s="72" t="n"/>
      <c r="AG867" s="72" t="n"/>
      <c r="AH867" s="72" t="n"/>
      <c r="AI867" s="72" t="n"/>
      <c r="AJ867" s="72" t="n"/>
      <c r="AK867" s="72" t="n"/>
      <c r="AL867" s="72" t="n"/>
      <c r="AM867" s="72" t="n"/>
      <c r="AN867" s="72" t="n"/>
      <c r="AO867" s="72" t="n"/>
      <c r="AP867" s="72" t="n"/>
      <c r="AQ867" s="72" t="n"/>
      <c r="AR867" s="72" t="n"/>
      <c r="AS867" s="72" t="n"/>
      <c r="AT867" s="72" t="n"/>
      <c r="AU867" s="72" t="n"/>
      <c r="AV867" s="72" t="n"/>
      <c r="AW867" s="72" t="n"/>
      <c r="AX867" s="72" t="n"/>
      <c r="AY867" s="72" t="n"/>
      <c r="AZ867" s="72" t="n"/>
      <c r="BA867" s="72" t="n"/>
      <c r="BB867" s="72" t="n"/>
      <c r="BC867" s="72" t="n"/>
    </row>
    <row r="868">
      <c r="A868" s="72" t="n"/>
      <c r="B868" s="72" t="n"/>
      <c r="C868" s="72" t="n"/>
      <c r="D868" s="72" t="n"/>
      <c r="E868" s="72" t="n"/>
      <c r="F868" s="72" t="n"/>
      <c r="G868" s="72" t="n"/>
      <c r="H868" s="72" t="n"/>
      <c r="I868" s="72" t="n"/>
      <c r="J868" s="72" t="n"/>
      <c r="K868" s="72" t="n"/>
      <c r="L868" s="72" t="n"/>
      <c r="M868" s="72" t="n"/>
      <c r="N868" s="72" t="n"/>
      <c r="O868" s="72" t="n"/>
      <c r="P868" s="72" t="n"/>
      <c r="Q868" s="72" t="n"/>
      <c r="R868" s="72" t="n"/>
      <c r="S868" s="72" t="n"/>
      <c r="T868" s="72" t="n"/>
      <c r="U868" s="72" t="n"/>
      <c r="V868" s="72" t="n"/>
      <c r="W868" s="72" t="inlineStr">
        <is>
          <t> </t>
        </is>
      </c>
      <c r="X868" s="72" t="n"/>
      <c r="Y868" s="72" t="n"/>
      <c r="Z868" s="72" t="n"/>
      <c r="AA868" s="72" t="n"/>
      <c r="AB868" s="72" t="n"/>
      <c r="AC868" s="72" t="n"/>
      <c r="AD868" s="72" t="n"/>
      <c r="AE868" s="72" t="n"/>
      <c r="AF868" s="72" t="n"/>
      <c r="AG868" s="72" t="n"/>
      <c r="AH868" s="72" t="n"/>
      <c r="AI868" s="72" t="n"/>
      <c r="AJ868" s="72" t="n"/>
      <c r="AK868" s="72" t="n"/>
      <c r="AL868" s="72" t="n"/>
      <c r="AM868" s="72" t="n"/>
      <c r="AN868" s="72" t="n"/>
      <c r="AO868" s="72" t="n"/>
      <c r="AP868" s="72" t="n"/>
      <c r="AQ868" s="72" t="n"/>
      <c r="AR868" s="72" t="n"/>
      <c r="AS868" s="72" t="n"/>
      <c r="AT868" s="72" t="n"/>
      <c r="AU868" s="72" t="n"/>
      <c r="AV868" s="72" t="n"/>
      <c r="AW868" s="72" t="n"/>
      <c r="AX868" s="72" t="n"/>
      <c r="AY868" s="72" t="n"/>
      <c r="AZ868" s="72" t="n"/>
      <c r="BA868" s="72" t="n"/>
      <c r="BB868" s="72" t="n"/>
      <c r="BC868" s="72" t="n"/>
    </row>
    <row r="869">
      <c r="A869" s="72" t="n"/>
      <c r="B869" s="72" t="n"/>
      <c r="C869" s="72" t="n"/>
      <c r="D869" s="72" t="n"/>
      <c r="E869" s="72" t="n"/>
      <c r="F869" s="72" t="n"/>
      <c r="G869" s="72" t="n"/>
      <c r="H869" s="72" t="n"/>
      <c r="I869" s="72" t="n"/>
      <c r="J869" s="72" t="n"/>
      <c r="K869" s="72" t="n"/>
      <c r="L869" s="72" t="n"/>
      <c r="M869" s="72" t="n"/>
      <c r="N869" s="72" t="n"/>
      <c r="O869" s="72" t="n"/>
      <c r="P869" s="72" t="n"/>
      <c r="Q869" s="72" t="n"/>
      <c r="R869" s="72" t="n"/>
      <c r="S869" s="72" t="n"/>
      <c r="T869" s="72" t="n"/>
      <c r="U869" s="72" t="n"/>
      <c r="V869" s="72" t="n"/>
      <c r="W869" s="72" t="n"/>
      <c r="X869" s="72" t="n"/>
      <c r="Y869" s="72" t="n"/>
      <c r="Z869" s="72" t="n"/>
      <c r="AA869" s="72" t="n"/>
      <c r="AB869" s="72" t="n"/>
      <c r="AC869" s="72" t="n"/>
      <c r="AD869" s="72" t="n"/>
      <c r="AE869" s="72" t="n"/>
      <c r="AF869" s="72" t="n"/>
      <c r="AG869" s="72" t="n"/>
      <c r="AH869" s="72" t="n"/>
      <c r="AI869" s="72" t="n"/>
      <c r="AJ869" s="72" t="n"/>
      <c r="AK869" s="72" t="n"/>
      <c r="AL869" s="72" t="n"/>
      <c r="AM869" s="72" t="n"/>
      <c r="AN869" s="72" t="n"/>
      <c r="AO869" s="72" t="n"/>
      <c r="AP869" s="72" t="n"/>
      <c r="AQ869" s="72" t="n"/>
      <c r="AR869" s="72" t="n"/>
      <c r="AS869" s="72" t="n"/>
      <c r="AT869" s="72" t="n"/>
      <c r="AU869" s="72" t="n"/>
      <c r="AV869" s="72" t="n"/>
      <c r="AW869" s="72" t="n"/>
      <c r="AX869" s="72" t="n"/>
      <c r="AY869" s="72" t="n"/>
      <c r="AZ869" s="72" t="n"/>
      <c r="BA869" s="72" t="n"/>
      <c r="BB869" s="72" t="n"/>
      <c r="BC869" s="72" t="n"/>
    </row>
    <row r="870">
      <c r="A870" s="72" t="n"/>
      <c r="B870" s="72" t="n"/>
      <c r="C870" s="72" t="n"/>
      <c r="D870" s="72" t="n"/>
      <c r="E870" s="72" t="n"/>
      <c r="F870" s="72" t="n"/>
      <c r="G870" s="72" t="n"/>
      <c r="H870" s="72" t="n"/>
      <c r="I870" s="72" t="n"/>
      <c r="J870" s="72" t="n"/>
      <c r="K870" s="72" t="n"/>
      <c r="L870" s="72" t="n"/>
      <c r="M870" s="72" t="n"/>
      <c r="N870" s="72" t="n"/>
      <c r="O870" s="72" t="n"/>
      <c r="P870" s="72" t="n"/>
      <c r="Q870" s="72" t="n"/>
      <c r="R870" s="72" t="n"/>
      <c r="S870" s="72" t="n"/>
      <c r="T870" s="72" t="n"/>
      <c r="U870" s="72" t="n"/>
      <c r="V870" s="72" t="n"/>
      <c r="W870" s="72" t="n"/>
      <c r="X870" s="72" t="n"/>
      <c r="Y870" s="72" t="n"/>
      <c r="Z870" s="72" t="n"/>
      <c r="AA870" s="72" t="n"/>
      <c r="AB870" s="72" t="n"/>
      <c r="AC870" s="72" t="n"/>
      <c r="AD870" s="72" t="n"/>
      <c r="AE870" s="72" t="n"/>
      <c r="AF870" s="72" t="n"/>
      <c r="AG870" s="72" t="n"/>
      <c r="AH870" s="72" t="n"/>
      <c r="AI870" s="72" t="n"/>
      <c r="AJ870" s="72" t="n"/>
      <c r="AK870" s="72" t="n"/>
      <c r="AL870" s="72" t="n"/>
      <c r="AM870" s="72" t="n"/>
      <c r="AN870" s="72" t="n"/>
      <c r="AO870" s="72" t="n"/>
      <c r="AP870" s="72" t="n"/>
      <c r="AQ870" s="72" t="n"/>
      <c r="AR870" s="72" t="n"/>
      <c r="AS870" s="72" t="n"/>
      <c r="AT870" s="72" t="n"/>
      <c r="AU870" s="72" t="n"/>
      <c r="AV870" s="72" t="n"/>
      <c r="AW870" s="72" t="n"/>
      <c r="AX870" s="72" t="n"/>
      <c r="AY870" s="72" t="n"/>
      <c r="AZ870" s="72" t="n"/>
      <c r="BA870" s="72" t="n"/>
      <c r="BB870" s="72" t="n"/>
      <c r="BC870" s="72" t="n"/>
    </row>
    <row r="871">
      <c r="A871" s="72" t="n"/>
      <c r="B871" s="72" t="n"/>
      <c r="C871" s="72" t="n"/>
      <c r="D871" s="72" t="n"/>
      <c r="E871" s="72" t="n"/>
      <c r="F871" s="72" t="n"/>
      <c r="G871" s="72" t="n"/>
      <c r="H871" s="72" t="n"/>
      <c r="I871" s="72" t="n"/>
      <c r="J871" s="72" t="n"/>
      <c r="K871" s="72" t="n"/>
      <c r="L871" s="72" t="n"/>
      <c r="M871" s="72" t="n"/>
      <c r="N871" s="72" t="n"/>
      <c r="O871" s="72" t="n"/>
      <c r="P871" s="72" t="n"/>
      <c r="Q871" s="72" t="n"/>
      <c r="R871" s="72" t="n"/>
      <c r="S871" s="72" t="n"/>
      <c r="T871" s="72" t="n"/>
      <c r="U871" s="72" t="n"/>
      <c r="V871" s="72" t="n"/>
      <c r="W871" s="72" t="n"/>
      <c r="X871" s="72" t="n"/>
      <c r="Y871" s="72" t="n"/>
      <c r="Z871" s="72" t="n"/>
      <c r="AA871" s="72" t="n"/>
      <c r="AB871" s="72" t="n"/>
      <c r="AC871" s="72" t="n"/>
      <c r="AD871" s="72" t="n"/>
      <c r="AE871" s="72" t="n"/>
      <c r="AF871" s="72" t="n"/>
      <c r="AG871" s="72" t="n"/>
      <c r="AH871" s="72" t="n"/>
      <c r="AI871" s="72" t="n"/>
      <c r="AJ871" s="72" t="n"/>
      <c r="AK871" s="72" t="n"/>
      <c r="AL871" s="72" t="n"/>
      <c r="AM871" s="72" t="n"/>
      <c r="AN871" s="72" t="n"/>
      <c r="AO871" s="72" t="n"/>
      <c r="AP871" s="72" t="n"/>
      <c r="AQ871" s="72" t="n"/>
      <c r="AR871" s="72" t="n"/>
      <c r="AS871" s="72" t="n"/>
      <c r="AT871" s="72" t="n"/>
      <c r="AU871" s="72" t="n"/>
      <c r="AV871" s="72" t="n"/>
      <c r="AW871" s="72" t="n"/>
      <c r="AX871" s="72" t="n"/>
      <c r="AY871" s="72" t="n"/>
      <c r="AZ871" s="72" t="n"/>
      <c r="BA871" s="72" t="n"/>
      <c r="BB871" s="72" t="n"/>
      <c r="BC871" s="72" t="n"/>
    </row>
    <row r="872">
      <c r="A872" s="72" t="n"/>
      <c r="B872" s="72" t="n"/>
      <c r="C872" s="72" t="n"/>
      <c r="D872" s="72" t="n"/>
      <c r="E872" s="72" t="n"/>
      <c r="F872" s="72" t="n"/>
      <c r="G872" s="72" t="n"/>
      <c r="H872" s="72" t="n"/>
      <c r="I872" s="72" t="n"/>
      <c r="J872" s="72" t="n"/>
      <c r="K872" s="72" t="n"/>
      <c r="L872" s="72" t="n"/>
      <c r="M872" s="72" t="n"/>
      <c r="N872" s="72" t="n"/>
      <c r="O872" s="72" t="n"/>
      <c r="P872" s="72" t="n"/>
      <c r="Q872" s="72" t="n"/>
      <c r="R872" s="72" t="n"/>
      <c r="S872" s="72" t="n"/>
      <c r="T872" s="72" t="n"/>
      <c r="U872" s="72" t="n"/>
      <c r="V872" s="72" t="n"/>
      <c r="W872" s="72" t="n"/>
      <c r="X872" s="72" t="n"/>
      <c r="Y872" s="72" t="n"/>
      <c r="Z872" s="72" t="n"/>
      <c r="AA872" s="72" t="n"/>
      <c r="AB872" s="72" t="n"/>
      <c r="AC872" s="72" t="n"/>
      <c r="AD872" s="72" t="n"/>
      <c r="AE872" s="72" t="n"/>
      <c r="AF872" s="72" t="n"/>
      <c r="AG872" s="72" t="n"/>
      <c r="AH872" s="72" t="n"/>
      <c r="AI872" s="72" t="n"/>
      <c r="AJ872" s="72" t="n"/>
      <c r="AK872" s="72" t="n"/>
      <c r="AL872" s="72" t="n"/>
      <c r="AM872" s="72" t="n"/>
      <c r="AN872" s="72" t="n"/>
      <c r="AO872" s="72" t="n"/>
      <c r="AP872" s="72" t="n"/>
      <c r="AQ872" s="72" t="n"/>
      <c r="AR872" s="72" t="n"/>
      <c r="AS872" s="72" t="n"/>
      <c r="AT872" s="72" t="n"/>
      <c r="AU872" s="72" t="n"/>
      <c r="AV872" s="72" t="n"/>
      <c r="AW872" s="72" t="n"/>
      <c r="AX872" s="72" t="n"/>
      <c r="AY872" s="72" t="n"/>
      <c r="AZ872" s="72" t="n"/>
      <c r="BA872" s="72" t="n"/>
      <c r="BB872" s="72" t="n"/>
      <c r="BC872" s="72" t="n"/>
    </row>
    <row r="873">
      <c r="A873" s="72" t="n"/>
      <c r="B873" s="72" t="n"/>
      <c r="C873" s="72" t="n"/>
      <c r="D873" s="72" t="n"/>
      <c r="E873" s="72" t="n"/>
      <c r="F873" s="72" t="n"/>
      <c r="G873" s="72" t="n"/>
      <c r="H873" s="72" t="n"/>
      <c r="I873" s="72" t="n"/>
      <c r="J873" s="72" t="n"/>
      <c r="K873" s="72" t="n"/>
      <c r="L873" s="72" t="n"/>
      <c r="M873" s="72" t="n"/>
      <c r="N873" s="72" t="n"/>
      <c r="O873" s="72" t="n"/>
      <c r="P873" s="72" t="n"/>
      <c r="Q873" s="72" t="n"/>
      <c r="R873" s="72" t="n"/>
      <c r="S873" s="72" t="n"/>
      <c r="T873" s="72" t="n"/>
      <c r="U873" s="72" t="n"/>
      <c r="V873" s="72" t="n"/>
      <c r="W873" s="72" t="n"/>
      <c r="X873" s="72" t="n"/>
      <c r="Y873" s="72" t="n"/>
      <c r="Z873" s="72" t="n"/>
      <c r="AA873" s="72" t="n"/>
      <c r="AB873" s="72" t="n"/>
      <c r="AC873" s="72" t="n"/>
      <c r="AD873" s="72" t="n"/>
      <c r="AE873" s="72" t="n"/>
      <c r="AF873" s="72" t="n"/>
      <c r="AG873" s="72" t="n"/>
      <c r="AH873" s="72" t="n"/>
      <c r="AI873" s="72" t="n"/>
      <c r="AJ873" s="72" t="n"/>
      <c r="AK873" s="72" t="n"/>
      <c r="AL873" s="72" t="n"/>
      <c r="AM873" s="72" t="n"/>
      <c r="AN873" s="72" t="n"/>
      <c r="AO873" s="72" t="n"/>
      <c r="AP873" s="72" t="n"/>
      <c r="AQ873" s="72" t="n"/>
      <c r="AR873" s="72" t="n"/>
      <c r="AS873" s="72" t="n"/>
      <c r="AT873" s="72" t="n"/>
      <c r="AU873" s="72" t="n"/>
      <c r="AV873" s="72" t="n"/>
      <c r="AW873" s="72" t="n"/>
      <c r="AX873" s="72" t="n"/>
      <c r="AY873" s="72" t="n"/>
      <c r="AZ873" s="72" t="n"/>
      <c r="BA873" s="72" t="n"/>
      <c r="BB873" s="72" t="n"/>
      <c r="BC873" s="72" t="n"/>
    </row>
    <row r="874">
      <c r="A874" s="72" t="n"/>
      <c r="B874" s="72" t="n"/>
      <c r="C874" s="72" t="n"/>
      <c r="D874" s="72" t="n"/>
      <c r="E874" s="72" t="n"/>
      <c r="F874" s="72" t="n"/>
      <c r="G874" s="72" t="n"/>
      <c r="H874" s="72" t="n"/>
      <c r="I874" s="72" t="n"/>
      <c r="J874" s="72" t="n"/>
      <c r="K874" s="72" t="n"/>
      <c r="L874" s="72" t="n"/>
      <c r="M874" s="72" t="n"/>
      <c r="N874" s="72" t="n"/>
      <c r="O874" s="72" t="n"/>
      <c r="P874" s="72" t="n"/>
      <c r="Q874" s="72" t="n"/>
      <c r="R874" s="72" t="n"/>
      <c r="S874" s="72" t="n"/>
      <c r="T874" s="72" t="n"/>
      <c r="U874" s="72" t="n"/>
      <c r="V874" s="72" t="n"/>
      <c r="W874" s="72" t="n"/>
      <c r="X874" s="72" t="n"/>
      <c r="Y874" s="72" t="n"/>
      <c r="Z874" s="72" t="n"/>
      <c r="AA874" s="72" t="n"/>
      <c r="AB874" s="72" t="n"/>
      <c r="AC874" s="72" t="n"/>
      <c r="AD874" s="72" t="n"/>
      <c r="AE874" s="72" t="n"/>
      <c r="AF874" s="72" t="n"/>
      <c r="AG874" s="72" t="n"/>
      <c r="AH874" s="72" t="n"/>
      <c r="AI874" s="72" t="n"/>
      <c r="AJ874" s="72" t="n"/>
      <c r="AK874" s="72" t="n"/>
      <c r="AL874" s="72" t="n"/>
      <c r="AM874" s="72" t="n"/>
      <c r="AN874" s="72" t="n"/>
      <c r="AO874" s="72" t="n"/>
      <c r="AP874" s="72" t="n"/>
      <c r="AQ874" s="72" t="n"/>
      <c r="AR874" s="72" t="n"/>
      <c r="AS874" s="72" t="n"/>
      <c r="AT874" s="72" t="n"/>
      <c r="AU874" s="72" t="n"/>
      <c r="AV874" s="72" t="n"/>
      <c r="AW874" s="72" t="n"/>
      <c r="AX874" s="72" t="n"/>
      <c r="AY874" s="72" t="n"/>
      <c r="AZ874" s="72" t="n"/>
      <c r="BA874" s="72" t="n"/>
      <c r="BB874" s="72" t="n"/>
      <c r="BC874" s="72" t="n"/>
    </row>
    <row r="875">
      <c r="A875" s="72" t="n"/>
      <c r="B875" s="72" t="n"/>
      <c r="C875" s="72" t="n"/>
      <c r="D875" s="72" t="n"/>
      <c r="E875" s="72" t="n"/>
      <c r="F875" s="72" t="n"/>
      <c r="G875" s="72" t="n"/>
      <c r="H875" s="72" t="n"/>
      <c r="I875" s="72" t="n"/>
      <c r="J875" s="72" t="n"/>
      <c r="K875" s="72" t="n"/>
      <c r="L875" s="72" t="n"/>
      <c r="M875" s="72" t="n"/>
      <c r="N875" s="72" t="n"/>
      <c r="O875" s="72" t="n"/>
      <c r="P875" s="72" t="n"/>
      <c r="Q875" s="72" t="n"/>
      <c r="R875" s="72" t="n"/>
      <c r="S875" s="72" t="n"/>
      <c r="T875" s="72" t="n"/>
      <c r="U875" s="72" t="n"/>
      <c r="V875" s="72" t="n"/>
      <c r="W875" s="72" t="n"/>
      <c r="X875" s="72" t="n"/>
      <c r="Y875" s="72" t="n"/>
      <c r="Z875" s="72" t="n"/>
      <c r="AA875" s="72" t="n"/>
      <c r="AB875" s="72" t="n"/>
      <c r="AC875" s="72" t="n"/>
      <c r="AD875" s="72" t="n"/>
      <c r="AE875" s="72" t="n"/>
      <c r="AF875" s="72" t="n"/>
      <c r="AG875" s="72" t="n"/>
      <c r="AH875" s="72" t="n"/>
      <c r="AI875" s="72" t="n"/>
      <c r="AJ875" s="72" t="n"/>
      <c r="AK875" s="72" t="n"/>
      <c r="AL875" s="72" t="n"/>
      <c r="AM875" s="72" t="n"/>
      <c r="AN875" s="72" t="n"/>
      <c r="AO875" s="72" t="n"/>
      <c r="AP875" s="72" t="n"/>
      <c r="AQ875" s="72" t="n"/>
      <c r="AR875" s="72" t="n"/>
      <c r="AS875" s="72" t="n"/>
      <c r="AT875" s="72" t="n"/>
      <c r="AU875" s="72" t="n"/>
      <c r="AV875" s="72" t="n"/>
      <c r="AW875" s="72" t="n"/>
      <c r="AX875" s="72" t="n"/>
      <c r="AY875" s="72" t="n"/>
      <c r="AZ875" s="72" t="n"/>
      <c r="BA875" s="72" t="n"/>
      <c r="BB875" s="72" t="n"/>
      <c r="BC875" s="72" t="n"/>
    </row>
    <row r="876">
      <c r="A876" s="72" t="n"/>
      <c r="B876" s="72" t="n"/>
      <c r="C876" s="72" t="n"/>
      <c r="D876" s="72" t="n"/>
      <c r="E876" s="72" t="n"/>
      <c r="F876" s="72" t="n"/>
      <c r="G876" s="72" t="n"/>
      <c r="H876" s="72" t="n"/>
      <c r="I876" s="72" t="n"/>
      <c r="J876" s="72" t="n"/>
      <c r="K876" s="72" t="n"/>
      <c r="L876" s="72" t="n"/>
      <c r="M876" s="72" t="n"/>
      <c r="N876" s="72" t="n"/>
      <c r="O876" s="72" t="n"/>
      <c r="P876" s="72" t="n"/>
      <c r="Q876" s="72" t="n"/>
      <c r="R876" s="72" t="n"/>
      <c r="S876" s="72" t="n"/>
      <c r="T876" s="72" t="n"/>
      <c r="U876" s="72" t="n"/>
      <c r="V876" s="72" t="n"/>
      <c r="W876" s="72" t="n"/>
      <c r="X876" s="72" t="n"/>
      <c r="Y876" s="72" t="n"/>
      <c r="Z876" s="72" t="n"/>
      <c r="AA876" s="72" t="n"/>
      <c r="AB876" s="72" t="n"/>
      <c r="AC876" s="72" t="n"/>
      <c r="AD876" s="72" t="n"/>
      <c r="AE876" s="72" t="n"/>
      <c r="AF876" s="72" t="n"/>
      <c r="AG876" s="72" t="n"/>
      <c r="AH876" s="72" t="n"/>
      <c r="AI876" s="72" t="n"/>
      <c r="AJ876" s="72" t="n"/>
      <c r="AK876" s="72" t="n"/>
      <c r="AL876" s="72" t="n"/>
      <c r="AM876" s="72" t="n"/>
      <c r="AN876" s="72" t="n"/>
      <c r="AO876" s="72" t="n"/>
      <c r="AP876" s="72" t="n"/>
      <c r="AQ876" s="72" t="n"/>
      <c r="AR876" s="72" t="n"/>
      <c r="AS876" s="72" t="n"/>
      <c r="AT876" s="72" t="n"/>
      <c r="AU876" s="72" t="n"/>
      <c r="AV876" s="72" t="n"/>
      <c r="AW876" s="72" t="n"/>
      <c r="AX876" s="72" t="n"/>
      <c r="AY876" s="72" t="n"/>
      <c r="AZ876" s="72" t="n"/>
      <c r="BA876" s="72" t="n"/>
      <c r="BB876" s="72" t="n"/>
      <c r="BC876" s="72" t="n"/>
    </row>
    <row r="877">
      <c r="A877" s="72" t="n"/>
      <c r="B877" s="72" t="n"/>
      <c r="C877" s="72" t="n"/>
      <c r="D877" s="72" t="n"/>
      <c r="E877" s="72" t="n"/>
      <c r="F877" s="72" t="n"/>
      <c r="G877" s="72" t="n"/>
      <c r="H877" s="72" t="n"/>
      <c r="I877" s="72" t="n"/>
      <c r="J877" s="72" t="n"/>
      <c r="K877" s="72" t="n"/>
      <c r="L877" s="72" t="n"/>
      <c r="M877" s="72" t="n"/>
      <c r="N877" s="72" t="n"/>
      <c r="O877" s="72" t="n"/>
      <c r="P877" s="72" t="n"/>
      <c r="Q877" s="72" t="n"/>
      <c r="R877" s="72" t="n"/>
      <c r="S877" s="72" t="n"/>
      <c r="T877" s="72" t="n"/>
      <c r="U877" s="72" t="n"/>
      <c r="V877" s="72" t="n"/>
      <c r="W877" s="72" t="n"/>
      <c r="X877" s="72" t="n"/>
      <c r="Y877" s="72" t="n"/>
      <c r="Z877" s="72" t="n"/>
      <c r="AA877" s="72" t="n"/>
      <c r="AB877" s="72" t="n"/>
      <c r="AC877" s="72" t="n"/>
      <c r="AD877" s="72" t="n"/>
      <c r="AE877" s="72" t="n"/>
      <c r="AF877" s="72" t="n"/>
      <c r="AG877" s="72" t="n"/>
      <c r="AH877" s="72" t="n"/>
      <c r="AI877" s="72" t="n"/>
      <c r="AJ877" s="72" t="n"/>
      <c r="AK877" s="72" t="n"/>
      <c r="AL877" s="72" t="n"/>
      <c r="AM877" s="72" t="n"/>
      <c r="AN877" s="72" t="n"/>
      <c r="AO877" s="72" t="n"/>
      <c r="AP877" s="72" t="n"/>
      <c r="AQ877" s="72" t="n"/>
      <c r="AR877" s="72" t="n"/>
      <c r="AS877" s="72" t="n"/>
      <c r="AT877" s="72" t="n"/>
      <c r="AU877" s="72" t="n"/>
      <c r="AV877" s="72" t="n"/>
      <c r="AW877" s="72" t="n"/>
      <c r="AX877" s="72" t="n"/>
      <c r="AY877" s="72" t="n"/>
      <c r="AZ877" s="72" t="n"/>
      <c r="BA877" s="72" t="n"/>
      <c r="BB877" s="72" t="n"/>
      <c r="BC877" s="72" t="n"/>
    </row>
    <row r="878">
      <c r="A878" s="72" t="n"/>
      <c r="B878" s="72" t="n"/>
      <c r="C878" s="72" t="n"/>
      <c r="D878" s="72" t="n"/>
      <c r="E878" s="72" t="n"/>
      <c r="F878" s="72" t="n"/>
      <c r="G878" s="72" t="n"/>
      <c r="H878" s="72" t="n"/>
      <c r="I878" s="72" t="n"/>
      <c r="J878" s="72" t="n"/>
      <c r="K878" s="72" t="n"/>
      <c r="L878" s="72" t="n"/>
      <c r="M878" s="72" t="n"/>
      <c r="N878" s="72" t="n"/>
      <c r="O878" s="72" t="n"/>
      <c r="P878" s="72" t="n"/>
      <c r="Q878" s="72" t="n"/>
      <c r="R878" s="72" t="n"/>
      <c r="S878" s="72" t="n"/>
      <c r="T878" s="72" t="n"/>
      <c r="U878" s="72" t="n"/>
      <c r="V878" s="72" t="n"/>
      <c r="W878" s="72" t="n"/>
      <c r="X878" s="72" t="n"/>
      <c r="Y878" s="72" t="n"/>
      <c r="Z878" s="72" t="n"/>
      <c r="AA878" s="72" t="n"/>
      <c r="AB878" s="72" t="n"/>
      <c r="AC878" s="72" t="n"/>
      <c r="AD878" s="72" t="n"/>
      <c r="AE878" s="72" t="n"/>
      <c r="AF878" s="72" t="n"/>
      <c r="AG878" s="72" t="n"/>
      <c r="AH878" s="72" t="n"/>
      <c r="AI878" s="72" t="n"/>
      <c r="AJ878" s="72" t="n"/>
      <c r="AK878" s="72" t="n"/>
      <c r="AL878" s="72" t="n"/>
      <c r="AM878" s="72" t="n"/>
      <c r="AN878" s="72" t="n"/>
      <c r="AO878" s="72" t="n"/>
      <c r="AP878" s="72" t="n"/>
      <c r="AQ878" s="72" t="n"/>
      <c r="AR878" s="72" t="n"/>
      <c r="AS878" s="72" t="n"/>
      <c r="AT878" s="72" t="n"/>
      <c r="AU878" s="72" t="n"/>
      <c r="AV878" s="72" t="n"/>
      <c r="AW878" s="72" t="n"/>
      <c r="AX878" s="72" t="n"/>
      <c r="AY878" s="72" t="n"/>
      <c r="AZ878" s="72" t="n"/>
      <c r="BA878" s="72" t="n"/>
      <c r="BB878" s="72" t="n"/>
      <c r="BC878" s="72" t="n"/>
    </row>
    <row r="879">
      <c r="A879" s="72" t="n"/>
      <c r="B879" s="72" t="n"/>
      <c r="C879" s="72" t="n"/>
      <c r="D879" s="72" t="n"/>
      <c r="E879" s="72" t="n"/>
      <c r="F879" s="72" t="n"/>
      <c r="G879" s="72" t="n"/>
      <c r="H879" s="72" t="n"/>
      <c r="I879" s="72" t="n"/>
      <c r="J879" s="72" t="n"/>
      <c r="K879" s="72" t="n"/>
      <c r="L879" s="72" t="n"/>
      <c r="M879" s="72" t="n"/>
      <c r="N879" s="72" t="n"/>
      <c r="O879" s="72" t="n"/>
      <c r="P879" s="72" t="n"/>
      <c r="Q879" s="72" t="n"/>
      <c r="R879" s="72" t="n"/>
      <c r="S879" s="72" t="n"/>
      <c r="T879" s="72" t="n"/>
      <c r="U879" s="72" t="n"/>
      <c r="V879" s="72" t="n"/>
      <c r="W879" s="72" t="n"/>
      <c r="X879" s="72" t="n"/>
      <c r="Y879" s="72" t="n"/>
      <c r="Z879" s="72" t="n"/>
      <c r="AA879" s="72" t="n"/>
      <c r="AB879" s="72" t="n"/>
      <c r="AC879" s="72" t="n"/>
      <c r="AD879" s="72" t="n"/>
      <c r="AE879" s="72" t="n"/>
      <c r="AF879" s="72" t="n"/>
      <c r="AG879" s="72" t="n"/>
      <c r="AH879" s="72" t="n"/>
      <c r="AI879" s="72" t="n"/>
      <c r="AJ879" s="72" t="n"/>
      <c r="AK879" s="72" t="n"/>
      <c r="AL879" s="72" t="n"/>
      <c r="AM879" s="72" t="n"/>
      <c r="AN879" s="72" t="n"/>
      <c r="AO879" s="72" t="n"/>
      <c r="AP879" s="72" t="n"/>
      <c r="AQ879" s="72" t="n"/>
      <c r="AR879" s="72" t="n"/>
      <c r="AS879" s="72" t="n"/>
      <c r="AT879" s="72" t="n"/>
      <c r="AU879" s="72" t="n"/>
      <c r="AV879" s="72" t="n"/>
      <c r="AW879" s="72" t="n"/>
      <c r="AX879" s="72" t="n"/>
      <c r="AY879" s="72" t="n"/>
      <c r="AZ879" s="72" t="n"/>
      <c r="BA879" s="72" t="n"/>
      <c r="BB879" s="72" t="n"/>
      <c r="BC879" s="72" t="n"/>
    </row>
    <row r="880">
      <c r="A880" s="72" t="n"/>
      <c r="B880" s="72" t="n"/>
      <c r="C880" s="72" t="n"/>
      <c r="D880" s="72" t="n"/>
      <c r="E880" s="72" t="n"/>
      <c r="F880" s="72" t="n"/>
      <c r="G880" s="72" t="n"/>
      <c r="H880" s="72" t="n"/>
      <c r="I880" s="72" t="n"/>
      <c r="J880" s="72" t="n"/>
      <c r="K880" s="72" t="n"/>
      <c r="L880" s="72" t="n"/>
      <c r="M880" s="72" t="n"/>
      <c r="N880" s="72" t="n"/>
      <c r="O880" s="72" t="n"/>
      <c r="P880" s="72" t="n"/>
      <c r="Q880" s="72" t="n"/>
      <c r="R880" s="72" t="n"/>
      <c r="S880" s="72" t="n"/>
      <c r="T880" s="72" t="n"/>
      <c r="U880" s="72" t="n"/>
      <c r="V880" s="72" t="n"/>
      <c r="W880" s="72" t="n"/>
      <c r="X880" s="72" t="n"/>
      <c r="Y880" s="72" t="n"/>
      <c r="Z880" s="72" t="n"/>
      <c r="AA880" s="72" t="n"/>
      <c r="AB880" s="72" t="n"/>
      <c r="AC880" s="72" t="n"/>
      <c r="AD880" s="72" t="n"/>
      <c r="AE880" s="72" t="n"/>
      <c r="AF880" s="72" t="n"/>
      <c r="AG880" s="72" t="n"/>
      <c r="AH880" s="72" t="n"/>
      <c r="AI880" s="72" t="n"/>
      <c r="AJ880" s="72" t="n"/>
      <c r="AK880" s="72" t="n"/>
      <c r="AL880" s="72" t="n"/>
      <c r="AM880" s="72" t="n"/>
      <c r="AN880" s="72" t="n"/>
      <c r="AO880" s="72" t="n"/>
      <c r="AP880" s="72" t="n"/>
      <c r="AQ880" s="72" t="n"/>
      <c r="AR880" s="72" t="n"/>
      <c r="AS880" s="72" t="n"/>
      <c r="AT880" s="72" t="n"/>
      <c r="AU880" s="72" t="n"/>
      <c r="AV880" s="72" t="n"/>
      <c r="AW880" s="72" t="n"/>
      <c r="AX880" s="72" t="n"/>
      <c r="AY880" s="72" t="n"/>
      <c r="AZ880" s="72" t="n"/>
      <c r="BA880" s="72" t="n"/>
      <c r="BB880" s="72" t="n"/>
      <c r="BC880" s="72" t="n"/>
    </row>
    <row r="881">
      <c r="A881" s="72" t="n"/>
      <c r="B881" s="72" t="n"/>
      <c r="C881" s="72" t="n"/>
      <c r="D881" s="72" t="n"/>
      <c r="E881" s="72" t="n"/>
      <c r="F881" s="72" t="n"/>
      <c r="G881" s="72" t="n"/>
      <c r="H881" s="72" t="n"/>
      <c r="I881" s="72" t="n"/>
      <c r="J881" s="72" t="n"/>
      <c r="K881" s="72" t="n"/>
      <c r="L881" s="72" t="n"/>
      <c r="M881" s="72" t="n"/>
      <c r="N881" s="72" t="n"/>
      <c r="O881" s="72" t="n"/>
      <c r="P881" s="72" t="n"/>
      <c r="Q881" s="72" t="n"/>
      <c r="R881" s="72" t="n"/>
      <c r="S881" s="72" t="n"/>
      <c r="T881" s="72" t="n"/>
      <c r="U881" s="72" t="n"/>
      <c r="V881" s="72" t="n"/>
      <c r="W881" s="72" t="n"/>
      <c r="X881" s="72" t="n"/>
      <c r="Y881" s="72" t="n"/>
      <c r="Z881" s="72" t="n"/>
      <c r="AA881" s="72" t="n"/>
      <c r="AB881" s="72" t="n"/>
      <c r="AC881" s="72" t="n"/>
      <c r="AD881" s="72" t="n"/>
      <c r="AE881" s="72" t="n"/>
      <c r="AF881" s="72" t="n"/>
      <c r="AG881" s="72" t="n"/>
      <c r="AH881" s="72" t="n"/>
      <c r="AI881" s="72" t="n"/>
      <c r="AJ881" s="72" t="n"/>
      <c r="AK881" s="72" t="n"/>
      <c r="AL881" s="72" t="n"/>
      <c r="AM881" s="72" t="n"/>
      <c r="AN881" s="72" t="n"/>
      <c r="AO881" s="72" t="n"/>
      <c r="AP881" s="72" t="n"/>
      <c r="AQ881" s="72" t="n"/>
      <c r="AR881" s="72" t="n"/>
      <c r="AS881" s="72" t="n"/>
      <c r="AT881" s="72" t="n"/>
      <c r="AU881" s="72" t="n"/>
      <c r="AV881" s="72" t="n"/>
      <c r="AW881" s="72" t="n"/>
      <c r="AX881" s="72" t="n"/>
      <c r="AY881" s="72" t="n"/>
      <c r="AZ881" s="72" t="n"/>
      <c r="BA881" s="72" t="n"/>
      <c r="BB881" s="72" t="n"/>
      <c r="BC881" s="72" t="n"/>
    </row>
    <row r="882">
      <c r="A882" s="72" t="n"/>
      <c r="B882" s="72" t="n"/>
      <c r="C882" s="72" t="n"/>
      <c r="D882" s="72" t="n"/>
      <c r="E882" s="72" t="n"/>
      <c r="F882" s="72" t="n"/>
      <c r="G882" s="72" t="n"/>
      <c r="H882" s="72" t="n"/>
      <c r="I882" s="72" t="n"/>
      <c r="J882" s="72" t="n"/>
      <c r="K882" s="72" t="n"/>
      <c r="L882" s="72" t="n"/>
      <c r="M882" s="72" t="n"/>
      <c r="N882" s="72" t="n"/>
      <c r="O882" s="72" t="n"/>
      <c r="P882" s="72" t="n"/>
      <c r="Q882" s="72" t="n"/>
      <c r="R882" s="72" t="n"/>
      <c r="S882" s="72" t="n"/>
      <c r="T882" s="72" t="n"/>
      <c r="U882" s="72" t="n"/>
      <c r="V882" s="72" t="n"/>
      <c r="W882" s="72" t="n"/>
      <c r="X882" s="72" t="n"/>
      <c r="Y882" s="72" t="n"/>
      <c r="Z882" s="72" t="n"/>
      <c r="AA882" s="72" t="n"/>
      <c r="AB882" s="72" t="n"/>
      <c r="AC882" s="72" t="n"/>
      <c r="AD882" s="72" t="n"/>
      <c r="AE882" s="72" t="n"/>
      <c r="AF882" s="72" t="n"/>
      <c r="AG882" s="72" t="n"/>
      <c r="AH882" s="72" t="n"/>
      <c r="AI882" s="72" t="n"/>
      <c r="AJ882" s="72" t="n"/>
      <c r="AK882" s="72" t="n"/>
      <c r="AL882" s="72" t="n"/>
      <c r="AM882" s="72" t="n"/>
      <c r="AN882" s="72" t="n"/>
      <c r="AO882" s="72" t="n"/>
      <c r="AP882" s="72" t="n"/>
      <c r="AQ882" s="72" t="n"/>
      <c r="AR882" s="72" t="n"/>
      <c r="AS882" s="72" t="n"/>
      <c r="AT882" s="72" t="n"/>
      <c r="AU882" s="72" t="n"/>
      <c r="AV882" s="72" t="n"/>
      <c r="AW882" s="72" t="n"/>
      <c r="AX882" s="72" t="n"/>
      <c r="AY882" s="72" t="n"/>
      <c r="AZ882" s="72" t="n"/>
      <c r="BA882" s="72" t="n"/>
      <c r="BB882" s="72" t="n"/>
      <c r="BC882" s="72" t="n"/>
    </row>
    <row r="883">
      <c r="A883" s="72" t="n"/>
      <c r="B883" s="72" t="n"/>
      <c r="C883" s="72" t="n"/>
      <c r="D883" s="72" t="n"/>
      <c r="E883" s="72" t="n"/>
      <c r="F883" s="72" t="n"/>
      <c r="G883" s="72" t="n"/>
      <c r="H883" s="72" t="n"/>
      <c r="I883" s="72" t="n"/>
      <c r="J883" s="72" t="n"/>
      <c r="K883" s="72" t="n"/>
      <c r="L883" s="72" t="n"/>
      <c r="M883" s="72" t="n"/>
      <c r="N883" s="72" t="n"/>
      <c r="O883" s="72" t="n"/>
      <c r="P883" s="72" t="n"/>
      <c r="Q883" s="72" t="n"/>
      <c r="R883" s="72" t="n"/>
      <c r="S883" s="72" t="n"/>
      <c r="T883" s="72" t="n"/>
      <c r="U883" s="72" t="n"/>
      <c r="V883" s="72" t="n"/>
      <c r="W883" s="72" t="n"/>
      <c r="X883" s="72" t="n"/>
      <c r="Y883" s="72" t="n"/>
      <c r="Z883" s="72" t="n"/>
      <c r="AA883" s="72" t="n"/>
      <c r="AB883" s="72" t="n"/>
      <c r="AC883" s="72" t="n"/>
      <c r="AD883" s="72" t="n"/>
      <c r="AE883" s="72" t="n"/>
      <c r="AF883" s="72" t="n"/>
      <c r="AG883" s="72" t="n"/>
      <c r="AH883" s="72" t="n"/>
      <c r="AI883" s="72" t="n"/>
      <c r="AJ883" s="72" t="n"/>
      <c r="AK883" s="72" t="n"/>
      <c r="AL883" s="72" t="n"/>
      <c r="AM883" s="72" t="n"/>
      <c r="AN883" s="72" t="n"/>
      <c r="AO883" s="72" t="n"/>
      <c r="AP883" s="72" t="n"/>
      <c r="AQ883" s="72" t="n"/>
      <c r="AR883" s="72" t="n"/>
      <c r="AS883" s="72" t="n"/>
      <c r="AT883" s="72" t="n"/>
      <c r="AU883" s="72" t="n"/>
      <c r="AV883" s="72" t="n"/>
      <c r="AW883" s="72" t="n"/>
      <c r="AX883" s="72" t="n"/>
      <c r="AY883" s="72" t="n"/>
      <c r="AZ883" s="72" t="n"/>
      <c r="BA883" s="72" t="n"/>
      <c r="BB883" s="72" t="n"/>
      <c r="BC883" s="72" t="n"/>
    </row>
    <row r="884">
      <c r="A884" s="72" t="n"/>
      <c r="B884" s="72" t="n"/>
      <c r="C884" s="72" t="n"/>
      <c r="D884" s="72" t="n"/>
      <c r="E884" s="72" t="n"/>
      <c r="F884" s="72" t="n"/>
      <c r="G884" s="72" t="n"/>
      <c r="H884" s="72" t="n"/>
      <c r="I884" s="72" t="n"/>
      <c r="J884" s="72" t="n"/>
      <c r="K884" s="72" t="n"/>
      <c r="L884" s="72" t="n"/>
      <c r="M884" s="72" t="n"/>
      <c r="N884" s="72" t="n"/>
      <c r="O884" s="72" t="n"/>
      <c r="P884" s="72" t="n"/>
      <c r="Q884" s="72" t="n"/>
      <c r="R884" s="72" t="n"/>
      <c r="S884" s="72" t="n"/>
      <c r="T884" s="72" t="n"/>
      <c r="U884" s="72" t="n"/>
      <c r="V884" s="72" t="n"/>
      <c r="W884" s="72" t="n"/>
      <c r="X884" s="72" t="n"/>
      <c r="Y884" s="72" t="n"/>
      <c r="Z884" s="72" t="n"/>
      <c r="AA884" s="72" t="n"/>
      <c r="AB884" s="72" t="n"/>
      <c r="AC884" s="72" t="n"/>
      <c r="AD884" s="72" t="n"/>
      <c r="AE884" s="72" t="n"/>
      <c r="AF884" s="72" t="n"/>
      <c r="AG884" s="72" t="n"/>
      <c r="AH884" s="72" t="n"/>
      <c r="AI884" s="72" t="n"/>
      <c r="AJ884" s="72" t="n"/>
      <c r="AK884" s="72" t="n"/>
      <c r="AL884" s="72" t="n"/>
      <c r="AM884" s="72" t="n"/>
      <c r="AN884" s="72" t="n"/>
      <c r="AO884" s="72" t="n"/>
      <c r="AP884" s="72" t="n"/>
      <c r="AQ884" s="72" t="n"/>
      <c r="AR884" s="72" t="n"/>
      <c r="AS884" s="72" t="n"/>
      <c r="AT884" s="72" t="n"/>
      <c r="AU884" s="72" t="n"/>
      <c r="AV884" s="72" t="n"/>
      <c r="AW884" s="72" t="n"/>
      <c r="AX884" s="72" t="n"/>
      <c r="AY884" s="72" t="n"/>
      <c r="AZ884" s="72" t="n"/>
      <c r="BA884" s="72" t="n"/>
      <c r="BB884" s="72" t="n"/>
      <c r="BC884" s="72" t="n"/>
    </row>
    <row r="885">
      <c r="A885" s="72" t="n"/>
      <c r="B885" s="72" t="n"/>
      <c r="C885" s="72" t="n"/>
      <c r="D885" s="72" t="n"/>
      <c r="E885" s="72" t="n"/>
      <c r="F885" s="72" t="n"/>
      <c r="G885" s="72" t="n"/>
      <c r="H885" s="72" t="n"/>
      <c r="I885" s="72" t="n"/>
      <c r="J885" s="72" t="n"/>
      <c r="K885" s="72" t="n"/>
      <c r="L885" s="72" t="n"/>
      <c r="M885" s="72" t="n"/>
      <c r="N885" s="72" t="n"/>
      <c r="O885" s="72" t="n"/>
      <c r="P885" s="72" t="n"/>
      <c r="Q885" s="72" t="n"/>
      <c r="R885" s="72" t="n"/>
      <c r="S885" s="72" t="n"/>
      <c r="T885" s="72" t="n"/>
      <c r="U885" s="72" t="n"/>
      <c r="V885" s="72" t="n"/>
      <c r="W885" s="72" t="n"/>
      <c r="X885" s="72" t="n"/>
      <c r="Y885" s="72" t="n"/>
      <c r="Z885" s="72" t="n"/>
      <c r="AA885" s="72" t="n"/>
      <c r="AB885" s="72" t="n"/>
      <c r="AC885" s="72" t="n"/>
      <c r="AD885" s="72" t="n"/>
      <c r="AE885" s="72" t="n"/>
      <c r="AF885" s="72" t="n"/>
      <c r="AG885" s="72" t="n"/>
      <c r="AH885" s="72" t="n"/>
      <c r="AI885" s="72" t="n"/>
      <c r="AJ885" s="72" t="n"/>
      <c r="AK885" s="72" t="n"/>
      <c r="AL885" s="72" t="n"/>
      <c r="AM885" s="72" t="n"/>
      <c r="AN885" s="72" t="n"/>
      <c r="AO885" s="72" t="n"/>
      <c r="AP885" s="72" t="n"/>
      <c r="AQ885" s="72" t="n"/>
      <c r="AR885" s="72" t="n"/>
      <c r="AS885" s="72" t="n"/>
      <c r="AT885" s="72" t="n"/>
      <c r="AU885" s="72" t="n"/>
      <c r="AV885" s="72" t="n"/>
      <c r="AW885" s="72" t="n"/>
      <c r="AX885" s="72" t="n"/>
      <c r="AY885" s="72" t="n"/>
      <c r="AZ885" s="72" t="n"/>
      <c r="BA885" s="72" t="n"/>
      <c r="BB885" s="72" t="n"/>
      <c r="BC885" s="72" t="n"/>
    </row>
    <row r="886">
      <c r="A886" s="72" t="n"/>
      <c r="B886" s="72" t="n"/>
      <c r="C886" s="72" t="n"/>
      <c r="D886" s="72" t="n"/>
      <c r="E886" s="72" t="n"/>
      <c r="F886" s="72" t="n"/>
      <c r="G886" s="72" t="n"/>
      <c r="H886" s="72" t="n"/>
      <c r="I886" s="72" t="n"/>
      <c r="J886" s="72" t="n"/>
      <c r="K886" s="72" t="n"/>
      <c r="L886" s="72" t="n"/>
      <c r="M886" s="72" t="n"/>
      <c r="N886" s="72" t="n"/>
      <c r="O886" s="72" t="n"/>
      <c r="P886" s="72" t="n"/>
      <c r="Q886" s="72" t="n"/>
      <c r="R886" s="72" t="n"/>
      <c r="S886" s="72" t="n"/>
      <c r="T886" s="72" t="n"/>
      <c r="U886" s="72" t="n"/>
      <c r="V886" s="72" t="n"/>
      <c r="W886" s="72" t="n"/>
      <c r="X886" s="72" t="n"/>
      <c r="Y886" s="72" t="n"/>
      <c r="Z886" s="72" t="n"/>
      <c r="AA886" s="72" t="n"/>
      <c r="AB886" s="72" t="n"/>
      <c r="AC886" s="72" t="n"/>
      <c r="AD886" s="72" t="n"/>
      <c r="AE886" s="72" t="n"/>
      <c r="AF886" s="72" t="n"/>
      <c r="AG886" s="72" t="n"/>
      <c r="AH886" s="72" t="n"/>
      <c r="AI886" s="72" t="n"/>
      <c r="AJ886" s="72" t="n"/>
      <c r="AK886" s="72" t="n"/>
      <c r="AL886" s="72" t="n"/>
      <c r="AM886" s="72" t="n"/>
      <c r="AN886" s="72" t="n"/>
      <c r="AO886" s="72" t="n"/>
      <c r="AP886" s="72" t="n"/>
      <c r="AQ886" s="72" t="n"/>
      <c r="AR886" s="72" t="n"/>
      <c r="AS886" s="72" t="n"/>
      <c r="AT886" s="72" t="n"/>
      <c r="AU886" s="72" t="n"/>
      <c r="AV886" s="72" t="n"/>
      <c r="AW886" s="72" t="n"/>
      <c r="AX886" s="72" t="n"/>
      <c r="AY886" s="72" t="n"/>
      <c r="AZ886" s="72" t="n"/>
      <c r="BA886" s="72" t="n"/>
      <c r="BB886" s="72" t="n"/>
      <c r="BC886" s="72" t="n"/>
    </row>
    <row r="887">
      <c r="A887" s="72" t="n"/>
      <c r="B887" s="72" t="n"/>
      <c r="C887" s="72" t="n"/>
      <c r="D887" s="72" t="n"/>
      <c r="E887" s="72" t="n"/>
      <c r="F887" s="72" t="n"/>
      <c r="G887" s="72" t="n"/>
      <c r="H887" s="72" t="n"/>
      <c r="I887" s="72" t="n"/>
      <c r="J887" s="72" t="n"/>
      <c r="K887" s="72" t="n"/>
      <c r="L887" s="72" t="n"/>
      <c r="M887" s="72" t="n"/>
      <c r="N887" s="72" t="n"/>
      <c r="O887" s="72" t="n"/>
      <c r="P887" s="72" t="n"/>
      <c r="Q887" s="72" t="n"/>
      <c r="R887" s="72" t="n"/>
      <c r="S887" s="72" t="n"/>
      <c r="T887" s="72" t="n"/>
      <c r="U887" s="72" t="n"/>
      <c r="V887" s="72" t="n"/>
      <c r="W887" s="72" t="n"/>
      <c r="X887" s="72" t="n"/>
      <c r="Y887" s="72" t="n"/>
      <c r="Z887" s="72" t="n"/>
      <c r="AA887" s="72" t="n"/>
      <c r="AB887" s="72" t="n"/>
      <c r="AC887" s="72" t="n"/>
      <c r="AD887" s="72" t="n"/>
      <c r="AE887" s="72" t="n"/>
      <c r="AF887" s="72" t="n"/>
      <c r="AG887" s="72" t="n"/>
      <c r="AH887" s="72" t="n"/>
      <c r="AI887" s="72" t="n"/>
      <c r="AJ887" s="72" t="n"/>
      <c r="AK887" s="72" t="n"/>
      <c r="AL887" s="72" t="n"/>
      <c r="AM887" s="72" t="n"/>
      <c r="AN887" s="72" t="n"/>
      <c r="AO887" s="72" t="n"/>
      <c r="AP887" s="72" t="n"/>
      <c r="AQ887" s="72" t="n"/>
      <c r="AR887" s="72" t="n"/>
      <c r="AS887" s="72" t="n"/>
      <c r="AT887" s="72" t="n"/>
      <c r="AU887" s="72" t="n"/>
      <c r="AV887" s="72" t="n"/>
      <c r="AW887" s="72" t="n"/>
      <c r="AX887" s="72" t="n"/>
      <c r="AY887" s="72" t="n"/>
      <c r="AZ887" s="72" t="n"/>
      <c r="BA887" s="72" t="n"/>
      <c r="BB887" s="72" t="n"/>
      <c r="BC887" s="72" t="n"/>
    </row>
    <row r="888">
      <c r="A888" s="72" t="n"/>
      <c r="B888" s="72" t="n"/>
      <c r="C888" s="72" t="n"/>
      <c r="D888" s="72" t="n"/>
      <c r="E888" s="72" t="n"/>
      <c r="F888" s="72" t="n"/>
      <c r="G888" s="72" t="n"/>
      <c r="H888" s="72" t="n"/>
      <c r="I888" s="72" t="n"/>
      <c r="J888" s="72" t="n"/>
      <c r="K888" s="72" t="n"/>
      <c r="L888" s="72" t="n"/>
      <c r="M888" s="72" t="n"/>
      <c r="N888" s="72" t="n"/>
      <c r="O888" s="72" t="n"/>
      <c r="P888" s="72" t="n"/>
      <c r="Q888" s="72" t="n"/>
      <c r="R888" s="72" t="n"/>
      <c r="S888" s="72" t="n"/>
      <c r="T888" s="72" t="n"/>
      <c r="U888" s="72" t="n"/>
      <c r="V888" s="72" t="n"/>
      <c r="W888" s="72" t="n"/>
      <c r="X888" s="72" t="n"/>
      <c r="Y888" s="72" t="n"/>
      <c r="Z888" s="72" t="n"/>
      <c r="AA888" s="72" t="n"/>
      <c r="AB888" s="72" t="n"/>
      <c r="AC888" s="72" t="n"/>
      <c r="AD888" s="72" t="n"/>
      <c r="AE888" s="72" t="n"/>
      <c r="AF888" s="72" t="n"/>
      <c r="AG888" s="72" t="n"/>
      <c r="AH888" s="72" t="n"/>
      <c r="AI888" s="72" t="n"/>
      <c r="AJ888" s="72" t="n"/>
      <c r="AK888" s="72" t="n"/>
      <c r="AL888" s="72" t="n"/>
      <c r="AM888" s="72" t="n"/>
      <c r="AN888" s="72" t="n"/>
      <c r="AO888" s="72" t="n"/>
      <c r="AP888" s="72" t="n"/>
      <c r="AQ888" s="72" t="n"/>
      <c r="AR888" s="72" t="n"/>
      <c r="AS888" s="72" t="n"/>
      <c r="AT888" s="72" t="n"/>
      <c r="AU888" s="72" t="n"/>
      <c r="AV888" s="72" t="n"/>
      <c r="AW888" s="72" t="n"/>
      <c r="AX888" s="72" t="n"/>
      <c r="AY888" s="72" t="n"/>
      <c r="AZ888" s="72" t="n"/>
      <c r="BA888" s="72" t="n"/>
      <c r="BB888" s="72" t="n"/>
      <c r="BC888" s="72" t="n"/>
    </row>
    <row r="889">
      <c r="A889" s="72" t="n"/>
      <c r="B889" s="72" t="n"/>
      <c r="C889" s="72" t="n"/>
      <c r="D889" s="72" t="n"/>
      <c r="E889" s="72" t="n"/>
      <c r="F889" s="72" t="n"/>
      <c r="G889" s="72" t="n"/>
      <c r="H889" s="72" t="n"/>
      <c r="I889" s="72" t="n"/>
      <c r="J889" s="72" t="n"/>
      <c r="K889" s="72" t="n"/>
      <c r="L889" s="72" t="n"/>
      <c r="M889" s="72" t="n"/>
      <c r="N889" s="72" t="n"/>
      <c r="O889" s="72" t="n"/>
      <c r="P889" s="72" t="n"/>
      <c r="Q889" s="72" t="n"/>
      <c r="R889" s="72" t="n"/>
      <c r="S889" s="72" t="n"/>
      <c r="T889" s="72" t="n"/>
      <c r="U889" s="72" t="n"/>
      <c r="V889" s="72" t="n"/>
      <c r="W889" s="72" t="n"/>
      <c r="X889" s="72" t="n"/>
      <c r="Y889" s="72" t="n"/>
      <c r="Z889" s="72" t="n"/>
      <c r="AA889" s="72" t="n"/>
      <c r="AB889" s="72" t="n"/>
      <c r="AC889" s="72" t="n"/>
      <c r="AD889" s="72" t="n"/>
      <c r="AE889" s="72" t="n"/>
      <c r="AF889" s="72" t="n"/>
      <c r="AG889" s="72" t="n"/>
      <c r="AH889" s="72" t="n"/>
      <c r="AI889" s="72" t="n"/>
      <c r="AJ889" s="72" t="n"/>
      <c r="AK889" s="72" t="n"/>
      <c r="AL889" s="72" t="n"/>
      <c r="AM889" s="72" t="n"/>
      <c r="AN889" s="72" t="n"/>
      <c r="AO889" s="72" t="n"/>
      <c r="AP889" s="72" t="n"/>
      <c r="AQ889" s="72" t="n"/>
      <c r="AR889" s="72" t="n"/>
      <c r="AS889" s="72" t="n"/>
      <c r="AT889" s="72" t="n"/>
      <c r="AU889" s="72" t="n"/>
      <c r="AV889" s="72" t="n"/>
      <c r="AW889" s="72" t="n"/>
      <c r="AX889" s="72" t="n"/>
      <c r="AY889" s="72" t="n"/>
      <c r="AZ889" s="72" t="n"/>
      <c r="BA889" s="72" t="n"/>
      <c r="BB889" s="72" t="n"/>
      <c r="BC889" s="72" t="n"/>
    </row>
    <row r="890">
      <c r="A890" s="72" t="n"/>
      <c r="B890" s="72" t="n"/>
      <c r="C890" s="72" t="n"/>
      <c r="D890" s="72" t="n"/>
      <c r="E890" s="72" t="n"/>
      <c r="F890" s="72" t="n"/>
      <c r="G890" s="72" t="n"/>
      <c r="H890" s="72" t="n"/>
      <c r="I890" s="72" t="n"/>
      <c r="J890" s="72" t="n"/>
      <c r="K890" s="72" t="n"/>
      <c r="L890" s="72" t="n"/>
      <c r="M890" s="72" t="n"/>
      <c r="N890" s="72" t="n"/>
      <c r="O890" s="72" t="n"/>
      <c r="P890" s="72" t="n"/>
      <c r="Q890" s="72" t="n"/>
      <c r="R890" s="72" t="n"/>
      <c r="S890" s="72" t="n"/>
      <c r="T890" s="72" t="n"/>
      <c r="U890" s="72" t="n"/>
      <c r="V890" s="72" t="n"/>
      <c r="W890" s="72" t="n"/>
      <c r="X890" s="72" t="n"/>
      <c r="Y890" s="72" t="n"/>
      <c r="Z890" s="72" t="n"/>
      <c r="AA890" s="72" t="n"/>
      <c r="AB890" s="72" t="n"/>
      <c r="AC890" s="72" t="n"/>
      <c r="AD890" s="72" t="n"/>
      <c r="AE890" s="72" t="n"/>
      <c r="AF890" s="72" t="n"/>
      <c r="AG890" s="72" t="n"/>
      <c r="AH890" s="72" t="n"/>
      <c r="AI890" s="72" t="n"/>
      <c r="AJ890" s="72" t="n"/>
      <c r="AK890" s="72" t="n"/>
      <c r="AL890" s="72" t="n"/>
      <c r="AM890" s="72" t="n"/>
      <c r="AN890" s="72" t="n"/>
      <c r="AO890" s="72" t="n"/>
      <c r="AP890" s="72" t="n"/>
      <c r="AQ890" s="72" t="n"/>
      <c r="AR890" s="72" t="n"/>
      <c r="AS890" s="72" t="n"/>
      <c r="AT890" s="72" t="n"/>
      <c r="AU890" s="72" t="n"/>
      <c r="AV890" s="72" t="n"/>
      <c r="AW890" s="72" t="n"/>
      <c r="AX890" s="72" t="n"/>
      <c r="AY890" s="72" t="n"/>
      <c r="AZ890" s="72" t="n"/>
      <c r="BA890" s="72" t="n"/>
      <c r="BB890" s="72" t="n"/>
      <c r="BC890" s="72" t="n"/>
    </row>
    <row r="891">
      <c r="A891" s="72" t="n"/>
      <c r="B891" s="72" t="n"/>
      <c r="C891" s="72" t="n"/>
      <c r="D891" s="72" t="n"/>
      <c r="E891" s="72" t="n"/>
      <c r="F891" s="72" t="n"/>
      <c r="G891" s="72" t="n"/>
      <c r="H891" s="72" t="n"/>
      <c r="I891" s="72" t="n"/>
      <c r="J891" s="72" t="n"/>
      <c r="K891" s="72" t="n"/>
      <c r="L891" s="72" t="n"/>
      <c r="M891" s="72" t="n"/>
      <c r="N891" s="72" t="n"/>
      <c r="O891" s="72" t="n"/>
      <c r="P891" s="72" t="n"/>
      <c r="Q891" s="72" t="n"/>
      <c r="R891" s="72" t="n"/>
      <c r="S891" s="72" t="n"/>
      <c r="T891" s="72" t="n"/>
      <c r="U891" s="72" t="n"/>
      <c r="V891" s="72" t="n"/>
      <c r="W891" s="72" t="n"/>
      <c r="X891" s="72" t="n"/>
      <c r="Y891" s="72" t="n"/>
      <c r="Z891" s="72" t="n"/>
      <c r="AA891" s="72" t="n"/>
      <c r="AB891" s="72" t="n"/>
      <c r="AC891" s="72" t="n"/>
      <c r="AD891" s="72" t="n"/>
      <c r="AE891" s="72" t="n"/>
      <c r="AF891" s="72" t="n"/>
      <c r="AG891" s="72" t="n"/>
      <c r="AH891" s="72" t="n"/>
      <c r="AI891" s="72" t="n"/>
      <c r="AJ891" s="72" t="n"/>
      <c r="AK891" s="72" t="n"/>
      <c r="AL891" s="72" t="n"/>
      <c r="AM891" s="72" t="n"/>
      <c r="AN891" s="72" t="n"/>
      <c r="AO891" s="72" t="n"/>
      <c r="AP891" s="72" t="n"/>
      <c r="AQ891" s="72" t="n"/>
      <c r="AR891" s="72" t="n"/>
      <c r="AS891" s="72" t="n"/>
      <c r="AT891" s="72" t="n"/>
      <c r="AU891" s="72" t="n"/>
      <c r="AV891" s="72" t="n"/>
      <c r="AW891" s="72" t="n"/>
      <c r="AX891" s="72" t="n"/>
      <c r="AY891" s="72" t="n"/>
      <c r="AZ891" s="72" t="n"/>
      <c r="BA891" s="72" t="n"/>
      <c r="BB891" s="72" t="n"/>
      <c r="BC891" s="72" t="n"/>
    </row>
    <row r="892">
      <c r="A892" s="72" t="n"/>
      <c r="B892" s="72" t="n"/>
      <c r="C892" s="72" t="n"/>
      <c r="D892" s="72" t="n"/>
      <c r="E892" s="72" t="n"/>
      <c r="F892" s="72" t="n"/>
      <c r="G892" s="72" t="n"/>
      <c r="H892" s="72" t="n"/>
      <c r="I892" s="72" t="n"/>
      <c r="J892" s="72" t="n"/>
      <c r="K892" s="72" t="n"/>
      <c r="L892" s="72" t="n"/>
      <c r="M892" s="72" t="n"/>
      <c r="N892" s="72" t="n"/>
      <c r="O892" s="72" t="n"/>
      <c r="P892" s="72" t="n"/>
      <c r="Q892" s="72" t="n"/>
      <c r="R892" s="72" t="n"/>
      <c r="S892" s="72" t="n"/>
      <c r="T892" s="72" t="n"/>
      <c r="U892" s="72" t="n"/>
      <c r="V892" s="72" t="n"/>
      <c r="W892" s="72" t="n"/>
      <c r="X892" s="72" t="n"/>
      <c r="Y892" s="72" t="n"/>
      <c r="Z892" s="72" t="n"/>
      <c r="AA892" s="72" t="n"/>
      <c r="AB892" s="72" t="n"/>
      <c r="AC892" s="72" t="n"/>
      <c r="AD892" s="72" t="n"/>
      <c r="AE892" s="72" t="n"/>
      <c r="AF892" s="72" t="n"/>
      <c r="AG892" s="72" t="n"/>
      <c r="AH892" s="72" t="n"/>
      <c r="AI892" s="72" t="n"/>
      <c r="AJ892" s="72" t="n"/>
      <c r="AK892" s="72" t="n"/>
      <c r="AL892" s="72" t="n"/>
      <c r="AM892" s="72" t="n"/>
      <c r="AN892" s="72" t="n"/>
      <c r="AO892" s="72" t="n"/>
      <c r="AP892" s="72" t="n"/>
      <c r="AQ892" s="72" t="n"/>
      <c r="AR892" s="72" t="n"/>
      <c r="AS892" s="72" t="n"/>
      <c r="AT892" s="72" t="n"/>
      <c r="AU892" s="72" t="n"/>
      <c r="AV892" s="72" t="n"/>
      <c r="AW892" s="72" t="n"/>
      <c r="AX892" s="72" t="n"/>
      <c r="AY892" s="72" t="n"/>
      <c r="AZ892" s="72" t="n"/>
      <c r="BA892" s="72" t="n"/>
      <c r="BB892" s="72" t="n"/>
      <c r="BC892" s="72" t="n"/>
    </row>
    <row r="893">
      <c r="A893" s="72" t="n"/>
      <c r="B893" s="72" t="n"/>
      <c r="C893" s="72" t="n"/>
      <c r="D893" s="72" t="n"/>
      <c r="E893" s="72" t="n"/>
      <c r="F893" s="72" t="n"/>
      <c r="G893" s="72" t="n"/>
      <c r="H893" s="72" t="n"/>
      <c r="I893" s="72" t="n"/>
      <c r="J893" s="72" t="n"/>
      <c r="K893" s="72" t="n"/>
      <c r="L893" s="72" t="n"/>
      <c r="M893" s="72" t="n"/>
      <c r="N893" s="72" t="n"/>
      <c r="O893" s="72" t="n"/>
      <c r="P893" s="72" t="n"/>
      <c r="Q893" s="72" t="n"/>
      <c r="R893" s="72" t="n"/>
      <c r="S893" s="72" t="n"/>
      <c r="T893" s="72" t="n"/>
      <c r="U893" s="72" t="n"/>
      <c r="V893" s="72" t="n"/>
      <c r="W893" s="72" t="n"/>
      <c r="X893" s="72" t="n"/>
      <c r="Y893" s="72" t="n"/>
      <c r="Z893" s="72" t="n"/>
      <c r="AA893" s="72" t="n"/>
      <c r="AB893" s="72" t="n"/>
      <c r="AC893" s="72" t="n"/>
      <c r="AD893" s="72" t="n"/>
      <c r="AE893" s="72" t="n"/>
      <c r="AF893" s="72" t="n"/>
      <c r="AG893" s="72" t="n"/>
      <c r="AH893" s="72" t="n"/>
      <c r="AI893" s="72" t="n"/>
      <c r="AJ893" s="72" t="n"/>
      <c r="AK893" s="72" t="n"/>
      <c r="AL893" s="72" t="n"/>
      <c r="AM893" s="72" t="n"/>
      <c r="AN893" s="72" t="n"/>
      <c r="AO893" s="72" t="n"/>
      <c r="AP893" s="72" t="n"/>
      <c r="AQ893" s="72" t="n"/>
      <c r="AR893" s="72" t="n"/>
      <c r="AS893" s="72" t="n"/>
      <c r="AT893" s="72" t="n"/>
      <c r="AU893" s="72" t="n"/>
      <c r="AV893" s="72" t="n"/>
      <c r="AW893" s="72" t="n"/>
      <c r="AX893" s="72" t="n"/>
      <c r="AY893" s="72" t="n"/>
      <c r="AZ893" s="72" t="n"/>
      <c r="BA893" s="72" t="n"/>
      <c r="BB893" s="72" t="n"/>
      <c r="BC893" s="72" t="n"/>
    </row>
    <row r="894">
      <c r="A894" s="72" t="n"/>
      <c r="B894" s="72" t="n"/>
      <c r="C894" s="72" t="n"/>
      <c r="D894" s="72" t="n"/>
      <c r="E894" s="72" t="n"/>
      <c r="F894" s="72" t="n"/>
      <c r="G894" s="72" t="n"/>
      <c r="H894" s="72" t="n"/>
      <c r="I894" s="72" t="n"/>
      <c r="J894" s="72" t="n"/>
      <c r="K894" s="72" t="n"/>
      <c r="L894" s="72" t="n"/>
      <c r="M894" s="72" t="n"/>
      <c r="N894" s="72" t="n"/>
      <c r="O894" s="72" t="n"/>
      <c r="P894" s="72" t="n"/>
      <c r="Q894" s="72" t="n"/>
      <c r="R894" s="72" t="n"/>
      <c r="S894" s="72" t="n"/>
      <c r="T894" s="72" t="n"/>
      <c r="U894" s="72" t="n"/>
      <c r="V894" s="72" t="n"/>
      <c r="W894" s="72" t="n"/>
      <c r="X894" s="72" t="n"/>
      <c r="Y894" s="72" t="n"/>
      <c r="Z894" s="72" t="n"/>
      <c r="AA894" s="72" t="n"/>
      <c r="AB894" s="72" t="n"/>
      <c r="AC894" s="72" t="n"/>
      <c r="AD894" s="72" t="n"/>
      <c r="AE894" s="72" t="n"/>
      <c r="AF894" s="72" t="n"/>
      <c r="AG894" s="72" t="n"/>
      <c r="AH894" s="72" t="n"/>
      <c r="AI894" s="72" t="n"/>
      <c r="AJ894" s="72" t="n"/>
      <c r="AK894" s="72" t="n"/>
      <c r="AL894" s="72" t="n"/>
      <c r="AM894" s="72" t="n"/>
      <c r="AN894" s="72" t="n"/>
      <c r="AO894" s="72" t="n"/>
      <c r="AP894" s="72" t="n"/>
      <c r="AQ894" s="72" t="n"/>
      <c r="AR894" s="72" t="n"/>
      <c r="AS894" s="72" t="n"/>
      <c r="AT894" s="72" t="n"/>
      <c r="AU894" s="72" t="n"/>
      <c r="AV894" s="72" t="n"/>
      <c r="AW894" s="72" t="n"/>
      <c r="AX894" s="72" t="n"/>
      <c r="AY894" s="72" t="n"/>
      <c r="AZ894" s="72" t="n"/>
      <c r="BA894" s="72" t="n"/>
      <c r="BB894" s="72" t="n"/>
      <c r="BC894" s="72" t="n"/>
    </row>
    <row r="895">
      <c r="A895" s="72" t="n"/>
      <c r="B895" s="72" t="n"/>
      <c r="C895" s="72" t="n"/>
      <c r="D895" s="72" t="n"/>
      <c r="E895" s="72" t="n"/>
      <c r="F895" s="72" t="n"/>
      <c r="G895" s="72" t="n"/>
      <c r="H895" s="72" t="n"/>
      <c r="I895" s="72" t="n"/>
      <c r="J895" s="72" t="n"/>
      <c r="K895" s="72" t="n"/>
      <c r="L895" s="72" t="n"/>
      <c r="M895" s="72" t="n"/>
      <c r="N895" s="72" t="n"/>
      <c r="O895" s="72" t="n"/>
      <c r="P895" s="72" t="n"/>
      <c r="Q895" s="72" t="n"/>
      <c r="R895" s="72" t="n"/>
      <c r="S895" s="72" t="n"/>
      <c r="T895" s="72" t="n"/>
      <c r="U895" s="72" t="n"/>
      <c r="V895" s="72" t="n"/>
      <c r="W895" s="72" t="n"/>
      <c r="X895" s="72" t="n"/>
      <c r="Y895" s="72" t="n"/>
      <c r="Z895" s="72" t="n"/>
      <c r="AA895" s="72" t="n"/>
      <c r="AB895" s="72" t="n"/>
      <c r="AC895" s="72" t="n"/>
      <c r="AD895" s="72" t="n"/>
      <c r="AE895" s="72" t="n"/>
      <c r="AF895" s="72" t="n"/>
      <c r="AG895" s="72" t="n"/>
      <c r="AH895" s="72" t="n"/>
      <c r="AI895" s="72" t="n"/>
      <c r="AJ895" s="72" t="n"/>
      <c r="AK895" s="72" t="n"/>
      <c r="AL895" s="72" t="n"/>
      <c r="AM895" s="72" t="n"/>
      <c r="AN895" s="72" t="n"/>
      <c r="AO895" s="72" t="n"/>
      <c r="AP895" s="72" t="n"/>
      <c r="AQ895" s="72" t="n"/>
      <c r="AR895" s="72" t="n"/>
      <c r="AS895" s="72" t="n"/>
      <c r="AT895" s="72" t="n"/>
      <c r="AU895" s="72" t="n"/>
      <c r="AV895" s="72" t="n"/>
      <c r="AW895" s="72" t="n"/>
      <c r="AX895" s="72" t="n"/>
      <c r="AY895" s="72" t="n"/>
      <c r="AZ895" s="72" t="n"/>
      <c r="BA895" s="72" t="n"/>
      <c r="BB895" s="72" t="n"/>
      <c r="BC895" s="72" t="n"/>
    </row>
    <row r="896">
      <c r="A896" s="72" t="n"/>
      <c r="B896" s="72" t="n"/>
      <c r="C896" s="72" t="n"/>
      <c r="D896" s="72" t="n"/>
      <c r="E896" s="72" t="n"/>
      <c r="F896" s="72" t="n"/>
      <c r="G896" s="72" t="n"/>
      <c r="H896" s="72" t="n"/>
      <c r="I896" s="72" t="n"/>
      <c r="J896" s="72" t="n"/>
      <c r="K896" s="72" t="n"/>
      <c r="L896" s="72" t="n"/>
      <c r="M896" s="72" t="n"/>
      <c r="N896" s="72" t="n"/>
      <c r="O896" s="72" t="n"/>
      <c r="P896" s="72" t="n"/>
      <c r="Q896" s="72" t="n"/>
      <c r="R896" s="72" t="n"/>
      <c r="S896" s="72" t="n"/>
      <c r="T896" s="72" t="n"/>
      <c r="U896" s="72" t="n"/>
      <c r="V896" s="72" t="n"/>
      <c r="W896" s="72" t="n"/>
      <c r="X896" s="72" t="n"/>
      <c r="Y896" s="72" t="n"/>
      <c r="Z896" s="72" t="n"/>
      <c r="AA896" s="72" t="n"/>
      <c r="AB896" s="72" t="n"/>
      <c r="AC896" s="72" t="n"/>
      <c r="AD896" s="72" t="n"/>
      <c r="AE896" s="72" t="n"/>
      <c r="AF896" s="72" t="n"/>
      <c r="AG896" s="72" t="n"/>
      <c r="AH896" s="72" t="n"/>
      <c r="AI896" s="72" t="n"/>
      <c r="AJ896" s="72" t="n"/>
      <c r="AK896" s="72" t="n"/>
      <c r="AL896" s="72" t="n"/>
      <c r="AM896" s="72" t="n"/>
      <c r="AN896" s="72" t="n"/>
      <c r="AO896" s="72" t="n"/>
      <c r="AP896" s="72" t="n"/>
      <c r="AQ896" s="72" t="n"/>
      <c r="AR896" s="72" t="n"/>
      <c r="AS896" s="72" t="n"/>
      <c r="AT896" s="72" t="n"/>
      <c r="AU896" s="72" t="n"/>
      <c r="AV896" s="72" t="n"/>
      <c r="AW896" s="72" t="n"/>
      <c r="AX896" s="72" t="n"/>
      <c r="AY896" s="72" t="n"/>
      <c r="AZ896" s="72" t="n"/>
      <c r="BA896" s="72" t="n"/>
      <c r="BB896" s="72" t="n"/>
      <c r="BC896" s="72" t="n"/>
    </row>
    <row r="897">
      <c r="A897" s="72" t="n"/>
      <c r="B897" s="72" t="n"/>
      <c r="C897" s="72" t="n"/>
      <c r="D897" s="72" t="n"/>
      <c r="E897" s="72" t="n"/>
      <c r="F897" s="72" t="n"/>
      <c r="G897" s="72" t="n"/>
      <c r="H897" s="72" t="n"/>
      <c r="I897" s="72" t="n"/>
      <c r="J897" s="72" t="n"/>
      <c r="K897" s="72" t="n"/>
      <c r="L897" s="72" t="n"/>
      <c r="M897" s="72" t="n"/>
      <c r="N897" s="72" t="n"/>
      <c r="O897" s="72" t="n"/>
      <c r="P897" s="72" t="n"/>
      <c r="Q897" s="72" t="n"/>
      <c r="R897" s="72" t="n"/>
      <c r="S897" s="72" t="n"/>
      <c r="T897" s="72" t="n"/>
      <c r="U897" s="72" t="n"/>
      <c r="V897" s="72" t="n"/>
      <c r="W897" s="72" t="n"/>
      <c r="X897" s="72" t="n"/>
      <c r="Y897" s="72" t="n"/>
      <c r="Z897" s="72" t="n"/>
      <c r="AA897" s="72" t="n"/>
      <c r="AB897" s="72" t="n"/>
      <c r="AC897" s="72" t="n"/>
      <c r="AD897" s="72" t="n"/>
      <c r="AE897" s="72" t="n"/>
      <c r="AF897" s="72" t="n"/>
      <c r="AG897" s="72" t="n"/>
      <c r="AH897" s="72" t="n"/>
      <c r="AI897" s="72" t="n"/>
      <c r="AJ897" s="72" t="n"/>
      <c r="AK897" s="72" t="n"/>
      <c r="AL897" s="72" t="n"/>
      <c r="AM897" s="72" t="n"/>
      <c r="AN897" s="72" t="n"/>
      <c r="AO897" s="72" t="n"/>
      <c r="AP897" s="72" t="n"/>
      <c r="AQ897" s="72" t="n"/>
      <c r="AR897" s="72" t="n"/>
      <c r="AS897" s="72" t="n"/>
      <c r="AT897" s="72" t="n"/>
      <c r="AU897" s="72" t="n"/>
      <c r="AV897" s="72" t="n"/>
      <c r="AW897" s="72" t="n"/>
      <c r="AX897" s="72" t="n"/>
      <c r="AY897" s="72" t="n"/>
      <c r="AZ897" s="72" t="n"/>
      <c r="BA897" s="72" t="n"/>
      <c r="BB897" s="72" t="n"/>
      <c r="BC897" s="72" t="n"/>
    </row>
    <row r="898">
      <c r="A898" s="72" t="n"/>
      <c r="B898" s="72" t="n"/>
      <c r="C898" s="72" t="n"/>
      <c r="D898" s="72" t="n"/>
      <c r="E898" s="72" t="n"/>
      <c r="F898" s="72" t="n"/>
      <c r="G898" s="72" t="n"/>
      <c r="H898" s="72" t="n"/>
      <c r="I898" s="72" t="n"/>
      <c r="J898" s="72" t="n"/>
      <c r="K898" s="72" t="n"/>
      <c r="L898" s="72" t="n"/>
      <c r="M898" s="72" t="n"/>
      <c r="N898" s="72" t="n"/>
      <c r="O898" s="72" t="n"/>
      <c r="P898" s="72" t="n"/>
      <c r="Q898" s="72" t="n"/>
      <c r="R898" s="72" t="n"/>
      <c r="S898" s="72" t="n"/>
      <c r="T898" s="72" t="n"/>
      <c r="U898" s="72" t="n"/>
      <c r="V898" s="72" t="n"/>
      <c r="W898" s="72" t="n"/>
      <c r="X898" s="72" t="n"/>
      <c r="Y898" s="72" t="n"/>
      <c r="Z898" s="72" t="n"/>
      <c r="AA898" s="72" t="n"/>
      <c r="AB898" s="72" t="n"/>
      <c r="AC898" s="72" t="n"/>
      <c r="AD898" s="72" t="n"/>
      <c r="AE898" s="72" t="n"/>
      <c r="AF898" s="72" t="n"/>
      <c r="AG898" s="72" t="n"/>
      <c r="AH898" s="72" t="n"/>
      <c r="AI898" s="72" t="n"/>
      <c r="AJ898" s="72" t="n"/>
      <c r="AK898" s="72" t="n"/>
      <c r="AL898" s="72" t="n"/>
      <c r="AM898" s="72" t="n"/>
      <c r="AN898" s="72" t="n"/>
      <c r="AO898" s="72" t="n"/>
      <c r="AP898" s="72" t="n"/>
      <c r="AQ898" s="72" t="n"/>
      <c r="AR898" s="72" t="n"/>
      <c r="AS898" s="72" t="n"/>
      <c r="AT898" s="72" t="n"/>
      <c r="AU898" s="72" t="n"/>
      <c r="AV898" s="72" t="n"/>
      <c r="AW898" s="72" t="n"/>
      <c r="AX898" s="72" t="n"/>
      <c r="AY898" s="72" t="n"/>
      <c r="AZ898" s="72" t="n"/>
      <c r="BA898" s="72" t="n"/>
      <c r="BB898" s="72" t="n"/>
      <c r="BC898" s="72" t="n"/>
    </row>
    <row r="899">
      <c r="A899" s="72" t="n"/>
      <c r="B899" s="72" t="n"/>
      <c r="C899" s="72" t="n"/>
      <c r="D899" s="72" t="n"/>
      <c r="E899" s="72" t="n"/>
      <c r="F899" s="72" t="n"/>
      <c r="G899" s="72" t="n"/>
      <c r="H899" s="72" t="n"/>
      <c r="I899" s="72" t="n"/>
      <c r="J899" s="72" t="n"/>
      <c r="K899" s="72" t="n"/>
      <c r="L899" s="72" t="n"/>
      <c r="M899" s="72" t="n"/>
      <c r="N899" s="72" t="n"/>
      <c r="O899" s="72" t="n"/>
      <c r="P899" s="72" t="n"/>
      <c r="Q899" s="72" t="n"/>
      <c r="R899" s="72" t="n"/>
      <c r="S899" s="72" t="n"/>
      <c r="T899" s="72" t="n"/>
      <c r="U899" s="72" t="n"/>
      <c r="V899" s="72" t="n"/>
      <c r="W899" s="72" t="n"/>
      <c r="X899" s="72" t="n"/>
      <c r="Y899" s="72" t="n"/>
      <c r="Z899" s="72" t="n"/>
      <c r="AA899" s="72" t="n"/>
      <c r="AB899" s="72" t="n"/>
      <c r="AC899" s="72" t="n"/>
      <c r="AD899" s="72" t="n"/>
      <c r="AE899" s="72" t="n"/>
      <c r="AF899" s="72" t="n"/>
      <c r="AG899" s="72" t="n"/>
      <c r="AH899" s="72" t="n"/>
      <c r="AI899" s="72" t="n"/>
      <c r="AJ899" s="72" t="n"/>
      <c r="AK899" s="72" t="n"/>
      <c r="AL899" s="72" t="n"/>
      <c r="AM899" s="72" t="n"/>
      <c r="AN899" s="72" t="n"/>
      <c r="AO899" s="72" t="n"/>
      <c r="AP899" s="72" t="n"/>
      <c r="AQ899" s="72" t="n"/>
      <c r="AR899" s="72" t="n"/>
      <c r="AS899" s="72" t="n"/>
      <c r="AT899" s="72" t="n"/>
      <c r="AU899" s="72" t="n"/>
      <c r="AV899" s="72" t="n"/>
      <c r="AW899" s="72" t="n"/>
      <c r="AX899" s="72" t="n"/>
      <c r="AY899" s="72" t="n"/>
      <c r="AZ899" s="72" t="n"/>
      <c r="BA899" s="72" t="n"/>
      <c r="BB899" s="72" t="n"/>
      <c r="BC899" s="72" t="n"/>
    </row>
    <row r="900">
      <c r="A900" s="72" t="n"/>
      <c r="B900" s="72" t="n"/>
      <c r="C900" s="72" t="n"/>
      <c r="D900" s="72" t="n"/>
      <c r="E900" s="72" t="n"/>
      <c r="F900" s="72" t="n"/>
      <c r="G900" s="72" t="n"/>
      <c r="H900" s="72" t="n"/>
      <c r="I900" s="72" t="n"/>
      <c r="J900" s="72" t="n"/>
      <c r="K900" s="72" t="n"/>
      <c r="L900" s="72" t="n"/>
      <c r="M900" s="72" t="n"/>
      <c r="N900" s="72" t="n"/>
      <c r="O900" s="72" t="n"/>
      <c r="P900" s="72" t="n"/>
      <c r="Q900" s="72" t="n"/>
      <c r="R900" s="72" t="n"/>
      <c r="S900" s="72" t="n"/>
      <c r="T900" s="72" t="n"/>
      <c r="U900" s="72" t="n"/>
      <c r="V900" s="72" t="n"/>
      <c r="W900" s="72" t="n"/>
      <c r="X900" s="72" t="n"/>
      <c r="Y900" s="72" t="n"/>
      <c r="Z900" s="72" t="n"/>
      <c r="AA900" s="72" t="n"/>
      <c r="AB900" s="72" t="n"/>
      <c r="AC900" s="72" t="n"/>
      <c r="AD900" s="72" t="n"/>
      <c r="AE900" s="72" t="n"/>
      <c r="AF900" s="72" t="n"/>
      <c r="AG900" s="72" t="n"/>
      <c r="AH900" s="72" t="n"/>
      <c r="AI900" s="72" t="n"/>
      <c r="AJ900" s="72" t="n"/>
      <c r="AK900" s="72" t="n"/>
      <c r="AL900" s="72" t="n"/>
      <c r="AM900" s="72" t="n"/>
      <c r="AN900" s="72" t="n"/>
      <c r="AO900" s="72" t="n"/>
      <c r="AP900" s="72" t="n"/>
      <c r="AQ900" s="72" t="n"/>
      <c r="AR900" s="72" t="n"/>
      <c r="AS900" s="72" t="n"/>
      <c r="AT900" s="72" t="n"/>
      <c r="AU900" s="72" t="n"/>
      <c r="AV900" s="72" t="n"/>
      <c r="AW900" s="72" t="n"/>
      <c r="AX900" s="72" t="n"/>
      <c r="AY900" s="72" t="n"/>
      <c r="AZ900" s="72" t="n"/>
      <c r="BA900" s="72" t="n"/>
      <c r="BB900" s="72" t="n"/>
      <c r="BC900" s="72" t="n"/>
    </row>
    <row r="901">
      <c r="A901" s="72" t="n"/>
      <c r="B901" s="72" t="n"/>
      <c r="C901" s="72" t="n"/>
      <c r="D901" s="72" t="n"/>
      <c r="E901" s="72" t="n"/>
      <c r="F901" s="72" t="n"/>
      <c r="G901" s="72" t="n"/>
      <c r="H901" s="72" t="n"/>
      <c r="I901" s="72" t="n"/>
      <c r="J901" s="72" t="n"/>
      <c r="K901" s="72" t="n"/>
      <c r="L901" s="72" t="n"/>
      <c r="M901" s="72" t="n"/>
      <c r="N901" s="72" t="n"/>
      <c r="O901" s="72" t="n"/>
      <c r="P901" s="72" t="n"/>
      <c r="Q901" s="72" t="n"/>
      <c r="R901" s="72" t="n"/>
      <c r="S901" s="72" t="n"/>
      <c r="T901" s="72" t="n"/>
      <c r="U901" s="72" t="n"/>
      <c r="V901" s="72" t="n"/>
      <c r="W901" s="72" t="n"/>
      <c r="X901" s="72" t="n"/>
      <c r="Y901" s="72" t="n"/>
      <c r="Z901" s="72" t="n"/>
      <c r="AA901" s="72" t="n"/>
      <c r="AB901" s="72" t="n"/>
      <c r="AC901" s="72" t="n"/>
      <c r="AD901" s="72" t="n"/>
      <c r="AE901" s="72" t="n"/>
      <c r="AF901" s="72" t="n"/>
      <c r="AG901" s="72" t="n"/>
      <c r="AH901" s="72" t="n"/>
      <c r="AI901" s="72" t="n"/>
      <c r="AJ901" s="72" t="n"/>
      <c r="AK901" s="72" t="n"/>
      <c r="AL901" s="72" t="n"/>
      <c r="AM901" s="72" t="n"/>
      <c r="AN901" s="72" t="n"/>
      <c r="AO901" s="72" t="n"/>
      <c r="AP901" s="72" t="n"/>
      <c r="AQ901" s="72" t="n"/>
      <c r="AR901" s="72" t="n"/>
      <c r="AS901" s="72" t="n"/>
      <c r="AT901" s="72" t="n"/>
      <c r="AU901" s="72" t="n"/>
      <c r="AV901" s="72" t="n"/>
      <c r="AW901" s="72" t="n"/>
      <c r="AX901" s="72" t="n"/>
      <c r="AY901" s="72" t="n"/>
      <c r="AZ901" s="72" t="n"/>
      <c r="BA901" s="72" t="n"/>
      <c r="BB901" s="72" t="n"/>
      <c r="BC901" s="72" t="n"/>
    </row>
    <row r="902">
      <c r="A902" s="72" t="n"/>
      <c r="B902" s="72" t="n"/>
      <c r="C902" s="72" t="n"/>
      <c r="D902" s="72" t="n"/>
      <c r="E902" s="72" t="n"/>
      <c r="F902" s="72" t="n"/>
      <c r="G902" s="72" t="n"/>
      <c r="H902" s="72" t="n"/>
      <c r="I902" s="72" t="n"/>
      <c r="J902" s="72" t="n"/>
      <c r="K902" s="72" t="n"/>
      <c r="L902" s="72" t="n"/>
      <c r="M902" s="72" t="n"/>
      <c r="N902" s="72" t="n"/>
      <c r="O902" s="72" t="n"/>
      <c r="P902" s="72" t="n"/>
      <c r="Q902" s="72" t="n"/>
      <c r="R902" s="72" t="n"/>
      <c r="S902" s="72" t="n"/>
      <c r="T902" s="72" t="n"/>
      <c r="U902" s="72" t="n"/>
      <c r="V902" s="72" t="n"/>
      <c r="W902" s="72" t="n"/>
      <c r="X902" s="72" t="n"/>
      <c r="Y902" s="72" t="n"/>
      <c r="Z902" s="72" t="n"/>
      <c r="AA902" s="72" t="n"/>
      <c r="AB902" s="72" t="n"/>
      <c r="AC902" s="72" t="n"/>
      <c r="AD902" s="72" t="n"/>
      <c r="AE902" s="72" t="n"/>
      <c r="AF902" s="72" t="n"/>
      <c r="AG902" s="72" t="n"/>
      <c r="AH902" s="72" t="n"/>
      <c r="AI902" s="72" t="n"/>
      <c r="AJ902" s="72" t="n"/>
      <c r="AK902" s="72" t="n"/>
      <c r="AL902" s="72" t="n"/>
      <c r="AM902" s="72" t="n"/>
      <c r="AN902" s="72" t="n"/>
      <c r="AO902" s="72" t="n"/>
      <c r="AP902" s="72" t="n"/>
      <c r="AQ902" s="72" t="n"/>
      <c r="AR902" s="72" t="n"/>
      <c r="AS902" s="72" t="n"/>
      <c r="AT902" s="72" t="n"/>
      <c r="AU902" s="72" t="n"/>
      <c r="AV902" s="72" t="n"/>
      <c r="AW902" s="72" t="n"/>
      <c r="AX902" s="72" t="n"/>
      <c r="AY902" s="72" t="n"/>
      <c r="AZ902" s="72" t="n"/>
      <c r="BA902" s="72" t="n"/>
      <c r="BB902" s="72" t="n"/>
      <c r="BC902" s="72" t="n"/>
    </row>
    <row r="903">
      <c r="A903" s="72" t="n"/>
      <c r="B903" s="72" t="n"/>
      <c r="C903" s="72" t="n"/>
      <c r="D903" s="72" t="n"/>
      <c r="E903" s="72" t="n"/>
      <c r="F903" s="72" t="n"/>
      <c r="G903" s="72" t="n"/>
      <c r="H903" s="72" t="n"/>
      <c r="I903" s="72" t="n"/>
      <c r="J903" s="72" t="n"/>
      <c r="K903" s="72" t="n"/>
      <c r="L903" s="72" t="n"/>
      <c r="M903" s="72" t="n"/>
      <c r="N903" s="72" t="n"/>
      <c r="O903" s="72" t="n"/>
      <c r="P903" s="72" t="n"/>
      <c r="Q903" s="72" t="n"/>
      <c r="R903" s="72" t="n"/>
      <c r="S903" s="72" t="n"/>
      <c r="T903" s="72" t="n"/>
      <c r="U903" s="72" t="n"/>
      <c r="V903" s="72" t="n"/>
      <c r="W903" s="72" t="n"/>
      <c r="X903" s="72" t="n"/>
      <c r="Y903" s="72" t="n"/>
      <c r="Z903" s="72" t="n"/>
      <c r="AA903" s="72" t="n"/>
      <c r="AB903" s="72" t="n"/>
      <c r="AC903" s="72" t="n"/>
      <c r="AD903" s="72" t="n"/>
      <c r="AE903" s="72" t="n"/>
      <c r="AF903" s="72" t="n"/>
      <c r="AG903" s="72" t="n"/>
      <c r="AH903" s="72" t="n"/>
      <c r="AI903" s="72" t="n"/>
      <c r="AJ903" s="72" t="n"/>
      <c r="AK903" s="72" t="n"/>
      <c r="AL903" s="72" t="n"/>
      <c r="AM903" s="72" t="n"/>
      <c r="AN903" s="72" t="n"/>
      <c r="AO903" s="72" t="n"/>
      <c r="AP903" s="72" t="n"/>
      <c r="AQ903" s="72" t="n"/>
      <c r="AR903" s="72" t="n"/>
      <c r="AS903" s="72" t="n"/>
      <c r="AT903" s="72" t="n"/>
      <c r="AU903" s="72" t="n"/>
      <c r="AV903" s="72" t="n"/>
      <c r="AW903" s="72" t="n"/>
      <c r="AX903" s="72" t="n"/>
      <c r="AY903" s="72" t="n"/>
      <c r="AZ903" s="72" t="n"/>
      <c r="BA903" s="72" t="n"/>
      <c r="BB903" s="72" t="n"/>
      <c r="BC903" s="72" t="n"/>
    </row>
    <row r="904">
      <c r="A904" s="72" t="n"/>
      <c r="B904" s="72" t="n"/>
      <c r="C904" s="72" t="n"/>
      <c r="D904" s="72" t="n"/>
      <c r="E904" s="72" t="n"/>
      <c r="F904" s="72" t="n"/>
      <c r="G904" s="72" t="n"/>
      <c r="H904" s="72" t="n"/>
      <c r="I904" s="72" t="n"/>
      <c r="J904" s="72" t="n"/>
      <c r="K904" s="72" t="n"/>
      <c r="L904" s="72" t="n"/>
      <c r="M904" s="72" t="n"/>
      <c r="N904" s="72" t="n"/>
      <c r="O904" s="72" t="n"/>
      <c r="P904" s="72" t="n"/>
      <c r="Q904" s="72" t="n"/>
      <c r="R904" s="72" t="n"/>
      <c r="S904" s="72" t="n"/>
      <c r="T904" s="72" t="n"/>
      <c r="U904" s="72" t="n"/>
      <c r="V904" s="72" t="n"/>
      <c r="W904" s="72" t="n"/>
      <c r="X904" s="72" t="n"/>
      <c r="Y904" s="72" t="n"/>
      <c r="Z904" s="72" t="n"/>
      <c r="AA904" s="72" t="n"/>
      <c r="AB904" s="72" t="n"/>
      <c r="AC904" s="72" t="n"/>
      <c r="AD904" s="72" t="n"/>
      <c r="AE904" s="72" t="n"/>
      <c r="AF904" s="72" t="n"/>
      <c r="AG904" s="72" t="n"/>
      <c r="AH904" s="72" t="n"/>
      <c r="AI904" s="72" t="n"/>
      <c r="AJ904" s="72" t="n"/>
      <c r="AK904" s="72" t="n"/>
      <c r="AL904" s="72" t="n"/>
      <c r="AM904" s="72" t="n"/>
      <c r="AN904" s="72" t="n"/>
      <c r="AO904" s="72" t="n"/>
      <c r="AP904" s="72" t="n"/>
      <c r="AQ904" s="72" t="n"/>
      <c r="AR904" s="72" t="n"/>
      <c r="AS904" s="72" t="n"/>
      <c r="AT904" s="72" t="n"/>
      <c r="AU904" s="72" t="n"/>
      <c r="AV904" s="72" t="n"/>
      <c r="AW904" s="72" t="n"/>
      <c r="AX904" s="72" t="n"/>
      <c r="AY904" s="72" t="n"/>
      <c r="AZ904" s="72" t="n"/>
      <c r="BA904" s="72" t="n"/>
      <c r="BB904" s="72" t="n"/>
      <c r="BC904" s="72" t="n"/>
    </row>
    <row r="905">
      <c r="A905" s="72" t="n"/>
      <c r="B905" s="72" t="n"/>
      <c r="C905" s="72" t="n"/>
      <c r="D905" s="72" t="n"/>
      <c r="E905" s="72" t="n"/>
      <c r="F905" s="72" t="n"/>
      <c r="G905" s="72" t="n"/>
      <c r="H905" s="72" t="n"/>
      <c r="I905" s="72" t="n"/>
      <c r="J905" s="72" t="n"/>
      <c r="K905" s="72" t="n"/>
      <c r="L905" s="72" t="n"/>
      <c r="M905" s="72" t="n"/>
      <c r="N905" s="72" t="n"/>
      <c r="O905" s="72" t="n"/>
      <c r="P905" s="72" t="n"/>
      <c r="Q905" s="72" t="n"/>
      <c r="R905" s="72" t="n"/>
      <c r="S905" s="72" t="n"/>
      <c r="T905" s="72" t="n"/>
      <c r="U905" s="72" t="n"/>
      <c r="V905" s="72" t="n"/>
      <c r="W905" s="72" t="n"/>
      <c r="X905" s="72" t="n"/>
      <c r="Y905" s="72" t="n"/>
      <c r="Z905" s="72" t="n"/>
      <c r="AA905" s="72" t="n"/>
      <c r="AB905" s="72" t="n"/>
      <c r="AC905" s="72" t="n"/>
      <c r="AD905" s="72" t="n"/>
      <c r="AE905" s="72" t="n"/>
      <c r="AF905" s="72" t="n"/>
      <c r="AG905" s="72" t="n"/>
      <c r="AH905" s="72" t="n"/>
      <c r="AI905" s="72" t="n"/>
      <c r="AJ905" s="72" t="n"/>
      <c r="AK905" s="72" t="n"/>
      <c r="AL905" s="72" t="n"/>
      <c r="AM905" s="72" t="n"/>
      <c r="AN905" s="72" t="n"/>
      <c r="AO905" s="72" t="n"/>
      <c r="AP905" s="72" t="n"/>
      <c r="AQ905" s="72" t="n"/>
      <c r="AR905" s="72" t="n"/>
      <c r="AS905" s="72" t="n"/>
      <c r="AT905" s="72" t="n"/>
      <c r="AU905" s="72" t="n"/>
      <c r="AV905" s="72" t="n"/>
      <c r="AW905" s="72" t="n"/>
      <c r="AX905" s="72" t="n"/>
      <c r="AY905" s="72" t="n"/>
      <c r="AZ905" s="72" t="n"/>
      <c r="BA905" s="72" t="n"/>
      <c r="BB905" s="72" t="n"/>
      <c r="BC905" s="72" t="n"/>
    </row>
    <row r="906">
      <c r="A906" s="72" t="n"/>
      <c r="B906" s="72" t="n"/>
      <c r="C906" s="72" t="n"/>
      <c r="D906" s="72" t="n"/>
      <c r="E906" s="72" t="n"/>
      <c r="F906" s="72" t="n"/>
      <c r="G906" s="72" t="n"/>
      <c r="H906" s="72" t="n"/>
      <c r="I906" s="72" t="n"/>
      <c r="J906" s="72" t="n"/>
      <c r="K906" s="72" t="n"/>
      <c r="L906" s="72" t="n"/>
      <c r="M906" s="72" t="n"/>
      <c r="N906" s="72" t="n"/>
      <c r="O906" s="72" t="n"/>
      <c r="P906" s="72" t="n"/>
      <c r="Q906" s="72" t="n"/>
      <c r="R906" s="72" t="n"/>
      <c r="S906" s="72" t="n"/>
      <c r="T906" s="72" t="n"/>
      <c r="U906" s="72" t="n"/>
      <c r="V906" s="72" t="n"/>
      <c r="W906" s="72" t="n"/>
      <c r="X906" s="72" t="n"/>
      <c r="Y906" s="72" t="n"/>
      <c r="Z906" s="72" t="n"/>
      <c r="AA906" s="72" t="n"/>
      <c r="AB906" s="72" t="n"/>
      <c r="AC906" s="72" t="n"/>
      <c r="AD906" s="72" t="n"/>
      <c r="AE906" s="72" t="n"/>
      <c r="AF906" s="72" t="n"/>
      <c r="AG906" s="72" t="n"/>
      <c r="AH906" s="72" t="n"/>
      <c r="AI906" s="72" t="n"/>
      <c r="AJ906" s="72" t="n"/>
      <c r="AK906" s="72" t="n"/>
      <c r="AL906" s="72" t="n"/>
      <c r="AM906" s="72" t="n"/>
      <c r="AN906" s="72" t="n"/>
      <c r="AO906" s="72" t="n"/>
      <c r="AP906" s="72" t="n"/>
      <c r="AQ906" s="72" t="n"/>
      <c r="AR906" s="72" t="n"/>
      <c r="AS906" s="72" t="n"/>
      <c r="AT906" s="72" t="n"/>
      <c r="AU906" s="72" t="n"/>
      <c r="AV906" s="72" t="n"/>
      <c r="AW906" s="72" t="n"/>
      <c r="AX906" s="72" t="n"/>
      <c r="AY906" s="72" t="n"/>
      <c r="AZ906" s="72" t="n"/>
      <c r="BA906" s="72" t="n"/>
      <c r="BB906" s="72" t="n"/>
      <c r="BC906" s="72" t="n"/>
    </row>
    <row r="907">
      <c r="A907" s="72" t="n"/>
      <c r="B907" s="72" t="n"/>
      <c r="C907" s="72" t="n"/>
      <c r="D907" s="72" t="n"/>
      <c r="E907" s="72" t="n"/>
      <c r="F907" s="72" t="n"/>
      <c r="G907" s="72" t="n"/>
      <c r="H907" s="72" t="n"/>
      <c r="I907" s="72" t="n"/>
      <c r="J907" s="72" t="n"/>
      <c r="K907" s="72" t="n"/>
      <c r="L907" s="72" t="n"/>
      <c r="M907" s="72" t="n"/>
      <c r="N907" s="72" t="n"/>
      <c r="O907" s="72" t="n"/>
      <c r="P907" s="72" t="n"/>
      <c r="Q907" s="72" t="n"/>
      <c r="R907" s="72" t="n"/>
      <c r="S907" s="72" t="n"/>
      <c r="T907" s="72" t="n"/>
      <c r="U907" s="72" t="n"/>
      <c r="V907" s="72" t="n"/>
      <c r="W907" s="72" t="n"/>
      <c r="X907" s="72" t="n"/>
      <c r="Y907" s="72" t="n"/>
      <c r="Z907" s="72" t="n"/>
      <c r="AA907" s="72" t="n"/>
      <c r="AB907" s="72" t="n"/>
      <c r="AC907" s="72" t="n"/>
      <c r="AD907" s="72" t="n"/>
      <c r="AE907" s="72" t="n"/>
      <c r="AF907" s="72" t="n"/>
      <c r="AG907" s="72" t="n"/>
      <c r="AH907" s="72" t="n"/>
      <c r="AI907" s="72" t="n"/>
      <c r="AJ907" s="72" t="n"/>
      <c r="AK907" s="72" t="n"/>
      <c r="AL907" s="72" t="n"/>
      <c r="AM907" s="72" t="n"/>
      <c r="AN907" s="72" t="n"/>
      <c r="AO907" s="72" t="n"/>
      <c r="AP907" s="72" t="n"/>
      <c r="AQ907" s="72" t="n"/>
      <c r="AR907" s="72" t="n"/>
      <c r="AS907" s="72" t="n"/>
      <c r="AT907" s="72" t="n"/>
      <c r="AU907" s="72" t="n"/>
      <c r="AV907" s="72" t="n"/>
      <c r="AW907" s="72" t="n"/>
      <c r="AX907" s="72" t="n"/>
      <c r="AY907" s="72" t="n"/>
      <c r="AZ907" s="72" t="n"/>
      <c r="BA907" s="72" t="n"/>
      <c r="BB907" s="72" t="n"/>
      <c r="BC907" s="72" t="n"/>
    </row>
    <row r="908">
      <c r="A908" s="72" t="n"/>
      <c r="B908" s="72" t="n"/>
      <c r="C908" s="72" t="n"/>
      <c r="D908" s="72" t="n"/>
      <c r="E908" s="72" t="n"/>
      <c r="F908" s="72" t="n"/>
      <c r="G908" s="72" t="n"/>
      <c r="H908" s="72" t="n"/>
      <c r="I908" s="72" t="n"/>
      <c r="J908" s="72" t="n"/>
      <c r="K908" s="72" t="n"/>
      <c r="L908" s="72" t="n"/>
      <c r="M908" s="72" t="n"/>
      <c r="N908" s="72" t="n"/>
      <c r="O908" s="72" t="n"/>
      <c r="P908" s="72" t="n"/>
      <c r="Q908" s="72" t="n"/>
      <c r="R908" s="72" t="n"/>
      <c r="S908" s="72" t="n"/>
      <c r="T908" s="72" t="n"/>
      <c r="U908" s="72" t="n"/>
      <c r="V908" s="72" t="n"/>
      <c r="W908" s="72" t="n"/>
      <c r="X908" s="72" t="n"/>
      <c r="Y908" s="72" t="n"/>
      <c r="Z908" s="72" t="n"/>
      <c r="AA908" s="72" t="n"/>
      <c r="AB908" s="72" t="n"/>
      <c r="AC908" s="72" t="n"/>
      <c r="AD908" s="72" t="n"/>
      <c r="AE908" s="72" t="n"/>
      <c r="AF908" s="72" t="n"/>
      <c r="AG908" s="72" t="n"/>
      <c r="AH908" s="72" t="n"/>
      <c r="AI908" s="72" t="n"/>
      <c r="AJ908" s="72" t="n"/>
      <c r="AK908" s="72" t="n"/>
      <c r="AL908" s="72" t="n"/>
      <c r="AM908" s="72" t="n"/>
      <c r="AN908" s="72" t="n"/>
      <c r="AO908" s="72" t="n"/>
      <c r="AP908" s="72" t="n"/>
      <c r="AQ908" s="72" t="n"/>
      <c r="AR908" s="72" t="n"/>
      <c r="AS908" s="72" t="n"/>
      <c r="AT908" s="72" t="n"/>
      <c r="AU908" s="72" t="n"/>
      <c r="AV908" s="72" t="n"/>
      <c r="AW908" s="72" t="n"/>
      <c r="AX908" s="72" t="n"/>
      <c r="AY908" s="72" t="n"/>
      <c r="AZ908" s="72" t="n"/>
      <c r="BA908" s="72" t="n"/>
      <c r="BB908" s="72" t="n"/>
      <c r="BC908" s="72" t="n"/>
    </row>
    <row r="909">
      <c r="A909" s="72" t="n"/>
      <c r="B909" s="72" t="n"/>
      <c r="C909" s="72" t="n"/>
      <c r="D909" s="72" t="n"/>
      <c r="E909" s="72" t="n"/>
      <c r="F909" s="72" t="n"/>
      <c r="G909" s="72" t="n"/>
      <c r="H909" s="72" t="n"/>
      <c r="I909" s="72" t="n"/>
      <c r="J909" s="72" t="n"/>
      <c r="K909" s="72" t="n"/>
      <c r="L909" s="72" t="n"/>
      <c r="M909" s="72" t="n"/>
      <c r="N909" s="72" t="n"/>
      <c r="O909" s="72" t="n"/>
      <c r="P909" s="72" t="n"/>
      <c r="Q909" s="72" t="n"/>
      <c r="R909" s="72" t="n"/>
      <c r="S909" s="72" t="n"/>
      <c r="T909" s="72" t="n"/>
      <c r="U909" s="72" t="n"/>
      <c r="V909" s="72" t="n"/>
      <c r="W909" s="72" t="n"/>
      <c r="X909" s="72" t="n"/>
      <c r="Y909" s="72" t="n"/>
      <c r="Z909" s="72" t="n"/>
      <c r="AA909" s="72" t="n"/>
      <c r="AB909" s="72" t="n"/>
      <c r="AC909" s="72" t="n"/>
      <c r="AD909" s="72" t="n"/>
      <c r="AE909" s="72" t="n"/>
      <c r="AF909" s="72" t="n"/>
      <c r="AG909" s="72" t="n"/>
      <c r="AH909" s="72" t="n"/>
      <c r="AI909" s="72" t="n"/>
      <c r="AJ909" s="72" t="n"/>
      <c r="AK909" s="72" t="n"/>
      <c r="AL909" s="72" t="n"/>
      <c r="AM909" s="72" t="n"/>
      <c r="AN909" s="72" t="n"/>
      <c r="AO909" s="72" t="n"/>
      <c r="AP909" s="72" t="n"/>
      <c r="AQ909" s="72" t="n"/>
      <c r="AR909" s="72" t="n"/>
      <c r="AS909" s="72" t="n"/>
      <c r="AT909" s="72" t="n"/>
      <c r="AU909" s="72" t="n"/>
      <c r="AV909" s="72" t="n"/>
      <c r="AW909" s="72" t="n"/>
      <c r="AX909" s="72" t="n"/>
      <c r="AY909" s="72" t="n"/>
      <c r="AZ909" s="72" t="n"/>
      <c r="BA909" s="72" t="n"/>
      <c r="BB909" s="72" t="n"/>
      <c r="BC909" s="72" t="n"/>
    </row>
    <row r="910">
      <c r="A910" s="72" t="n"/>
      <c r="B910" s="72" t="n"/>
      <c r="C910" s="72" t="n"/>
      <c r="D910" s="72" t="n"/>
      <c r="E910" s="72" t="n"/>
      <c r="F910" s="72" t="n"/>
      <c r="G910" s="72" t="n"/>
      <c r="H910" s="72" t="n"/>
      <c r="I910" s="72" t="n"/>
      <c r="J910" s="72" t="n"/>
      <c r="K910" s="72" t="n"/>
      <c r="L910" s="72" t="n"/>
      <c r="M910" s="72" t="n"/>
      <c r="N910" s="72" t="n"/>
      <c r="O910" s="72" t="n"/>
      <c r="P910" s="72" t="n"/>
      <c r="Q910" s="72" t="n"/>
      <c r="R910" s="72" t="n"/>
      <c r="S910" s="72" t="n"/>
      <c r="T910" s="72" t="n"/>
      <c r="U910" s="72" t="n"/>
      <c r="V910" s="72" t="n"/>
      <c r="W910" s="72" t="n"/>
      <c r="X910" s="72" t="n"/>
      <c r="Y910" s="72" t="n"/>
      <c r="Z910" s="72" t="n"/>
      <c r="AA910" s="72" t="n"/>
      <c r="AB910" s="72" t="n"/>
      <c r="AC910" s="72" t="n"/>
      <c r="AD910" s="72" t="n"/>
      <c r="AE910" s="72" t="n"/>
      <c r="AF910" s="72" t="n"/>
      <c r="AG910" s="72" t="n"/>
      <c r="AH910" s="72" t="n"/>
      <c r="AI910" s="72" t="n"/>
      <c r="AJ910" s="72" t="n"/>
      <c r="AK910" s="72" t="n"/>
      <c r="AL910" s="72" t="n"/>
      <c r="AM910" s="72" t="n"/>
      <c r="AN910" s="72" t="n"/>
      <c r="AO910" s="72" t="n"/>
      <c r="AP910" s="72" t="n"/>
      <c r="AQ910" s="72" t="n"/>
      <c r="AR910" s="72" t="n"/>
      <c r="AS910" s="72" t="n"/>
      <c r="AT910" s="72" t="n"/>
      <c r="AU910" s="72" t="n"/>
      <c r="AV910" s="72" t="n"/>
      <c r="AW910" s="72" t="n"/>
      <c r="AX910" s="72" t="n"/>
      <c r="AY910" s="72" t="n"/>
      <c r="AZ910" s="72" t="n"/>
      <c r="BA910" s="72" t="n"/>
      <c r="BB910" s="72" t="n"/>
      <c r="BC910" s="72" t="n"/>
    </row>
    <row r="911">
      <c r="A911" s="72" t="n"/>
      <c r="B911" s="72" t="n"/>
      <c r="C911" s="72" t="n"/>
      <c r="D911" s="72" t="n"/>
      <c r="E911" s="72" t="n"/>
      <c r="F911" s="72" t="n"/>
      <c r="G911" s="72" t="n"/>
      <c r="H911" s="72" t="n"/>
      <c r="I911" s="72" t="n"/>
      <c r="J911" s="72" t="n"/>
      <c r="K911" s="72" t="n"/>
      <c r="L911" s="72" t="n"/>
      <c r="M911" s="72" t="n"/>
      <c r="N911" s="72" t="n"/>
      <c r="O911" s="72" t="n"/>
      <c r="P911" s="72" t="n"/>
      <c r="Q911" s="72" t="n"/>
      <c r="R911" s="72" t="n"/>
      <c r="S911" s="72" t="n"/>
      <c r="T911" s="72" t="n"/>
      <c r="U911" s="72" t="n"/>
      <c r="V911" s="72" t="n"/>
      <c r="W911" s="72" t="n"/>
      <c r="X911" s="72" t="n"/>
      <c r="Y911" s="72" t="n"/>
      <c r="Z911" s="72" t="n"/>
      <c r="AA911" s="72" t="n"/>
      <c r="AB911" s="72" t="n"/>
      <c r="AC911" s="72" t="n"/>
      <c r="AD911" s="72" t="n"/>
      <c r="AE911" s="72" t="n"/>
      <c r="AF911" s="72" t="n"/>
      <c r="AG911" s="72" t="n"/>
      <c r="AH911" s="72" t="n"/>
      <c r="AI911" s="72" t="n"/>
      <c r="AJ911" s="72" t="n"/>
      <c r="AK911" s="72" t="n"/>
      <c r="AL911" s="72" t="n"/>
      <c r="AM911" s="72" t="n"/>
      <c r="AN911" s="72" t="n"/>
      <c r="AO911" s="72" t="n"/>
      <c r="AP911" s="72" t="n"/>
      <c r="AQ911" s="72" t="n"/>
      <c r="AR911" s="72" t="n"/>
      <c r="AS911" s="72" t="n"/>
      <c r="AT911" s="72" t="n"/>
      <c r="AU911" s="72" t="n"/>
      <c r="AV911" s="72" t="n"/>
      <c r="AW911" s="72" t="n"/>
      <c r="AX911" s="72" t="n"/>
      <c r="AY911" s="72" t="n"/>
      <c r="AZ911" s="72" t="n"/>
      <c r="BA911" s="72" t="n"/>
      <c r="BB911" s="72" t="n"/>
      <c r="BC911" s="72" t="n"/>
    </row>
    <row r="912">
      <c r="A912" s="72" t="n"/>
      <c r="B912" s="72" t="n"/>
      <c r="C912" s="72" t="n"/>
      <c r="D912" s="72" t="n"/>
      <c r="E912" s="72" t="n"/>
      <c r="F912" s="72" t="n"/>
      <c r="G912" s="72" t="n"/>
      <c r="H912" s="72" t="n"/>
      <c r="I912" s="72" t="n"/>
      <c r="J912" s="72" t="n"/>
      <c r="K912" s="72" t="n"/>
      <c r="L912" s="72" t="n"/>
      <c r="M912" s="72" t="n"/>
      <c r="N912" s="72" t="n"/>
      <c r="O912" s="72" t="n"/>
      <c r="P912" s="72" t="n"/>
      <c r="Q912" s="72" t="n"/>
      <c r="R912" s="72" t="n"/>
      <c r="S912" s="72" t="n"/>
      <c r="T912" s="72" t="n"/>
      <c r="U912" s="72" t="n"/>
      <c r="V912" s="72" t="n"/>
      <c r="W912" s="72" t="n"/>
      <c r="X912" s="72" t="n"/>
      <c r="Y912" s="72" t="n"/>
      <c r="Z912" s="72" t="n"/>
      <c r="AA912" s="72" t="n"/>
      <c r="AB912" s="72" t="n"/>
      <c r="AC912" s="72" t="n"/>
      <c r="AD912" s="72" t="n"/>
      <c r="AE912" s="72" t="n"/>
      <c r="AF912" s="72" t="n"/>
      <c r="AG912" s="72" t="n"/>
      <c r="AH912" s="72" t="n"/>
      <c r="AI912" s="72" t="n"/>
      <c r="AJ912" s="72" t="n"/>
      <c r="AK912" s="72" t="n"/>
      <c r="AL912" s="72" t="n"/>
      <c r="AM912" s="72" t="n"/>
      <c r="AN912" s="72" t="n"/>
      <c r="AO912" s="72" t="n"/>
      <c r="AP912" s="72" t="n"/>
      <c r="AQ912" s="72" t="n"/>
      <c r="AR912" s="72" t="n"/>
      <c r="AS912" s="72" t="n"/>
      <c r="AT912" s="72" t="n"/>
      <c r="AU912" s="72" t="n"/>
      <c r="AV912" s="72" t="n"/>
      <c r="AW912" s="72" t="n"/>
      <c r="AX912" s="72" t="n"/>
      <c r="AY912" s="72" t="n"/>
      <c r="AZ912" s="72" t="n"/>
      <c r="BA912" s="72" t="n"/>
      <c r="BB912" s="72" t="n"/>
      <c r="BC912" s="72" t="n"/>
    </row>
    <row r="913">
      <c r="A913" s="72" t="n"/>
      <c r="B913" s="72" t="n"/>
      <c r="C913" s="72" t="n"/>
      <c r="D913" s="72" t="n"/>
      <c r="E913" s="72" t="n"/>
      <c r="F913" s="72" t="n"/>
      <c r="G913" s="72" t="n"/>
      <c r="H913" s="72" t="n"/>
      <c r="I913" s="72" t="n"/>
      <c r="J913" s="72" t="n"/>
      <c r="K913" s="72" t="n"/>
      <c r="L913" s="72" t="n"/>
      <c r="M913" s="72" t="n"/>
      <c r="N913" s="72" t="n"/>
      <c r="O913" s="72" t="n"/>
      <c r="P913" s="72" t="n"/>
      <c r="Q913" s="72" t="n"/>
      <c r="R913" s="72" t="n"/>
      <c r="S913" s="72" t="n"/>
      <c r="T913" s="72" t="n"/>
      <c r="U913" s="72" t="n"/>
      <c r="V913" s="72" t="n"/>
      <c r="W913" s="72" t="n"/>
      <c r="X913" s="72" t="n"/>
      <c r="Y913" s="72" t="n"/>
      <c r="Z913" s="72" t="n"/>
      <c r="AA913" s="72" t="n"/>
      <c r="AB913" s="72" t="n"/>
      <c r="AC913" s="72" t="n"/>
      <c r="AD913" s="72" t="n"/>
      <c r="AE913" s="72" t="n"/>
      <c r="AF913" s="72" t="n"/>
      <c r="AG913" s="72" t="n"/>
      <c r="AH913" s="72" t="n"/>
      <c r="AI913" s="72" t="n"/>
      <c r="AJ913" s="72" t="n"/>
      <c r="AK913" s="72" t="n"/>
      <c r="AL913" s="72" t="n"/>
      <c r="AM913" s="72" t="n"/>
      <c r="AN913" s="72" t="n"/>
      <c r="AO913" s="72" t="n"/>
      <c r="AP913" s="72" t="n"/>
      <c r="AQ913" s="72" t="n"/>
      <c r="AR913" s="72" t="n"/>
      <c r="AS913" s="72" t="n"/>
      <c r="AT913" s="72" t="n"/>
      <c r="AU913" s="72" t="n"/>
      <c r="AV913" s="72" t="n"/>
      <c r="AW913" s="72" t="n"/>
      <c r="AX913" s="72" t="n"/>
      <c r="AY913" s="72" t="n"/>
      <c r="AZ913" s="72" t="n"/>
      <c r="BA913" s="72" t="n"/>
      <c r="BB913" s="72" t="n"/>
      <c r="BC913" s="72" t="n"/>
    </row>
    <row r="914">
      <c r="A914" s="72" t="n"/>
      <c r="B914" s="72" t="n"/>
      <c r="C914" s="72" t="n"/>
      <c r="D914" s="72" t="n"/>
      <c r="E914" s="72" t="n"/>
      <c r="F914" s="72" t="n"/>
      <c r="G914" s="72" t="n"/>
      <c r="H914" s="72" t="n"/>
      <c r="I914" s="72" t="n"/>
      <c r="J914" s="72" t="n"/>
      <c r="K914" s="72" t="n"/>
      <c r="L914" s="72" t="n"/>
      <c r="M914" s="72" t="n"/>
      <c r="N914" s="72" t="n"/>
      <c r="O914" s="72" t="n"/>
      <c r="P914" s="72" t="n"/>
      <c r="Q914" s="72" t="n"/>
      <c r="R914" s="72" t="n"/>
      <c r="S914" s="72" t="n"/>
      <c r="T914" s="72" t="n"/>
      <c r="U914" s="72" t="n"/>
      <c r="V914" s="72" t="n"/>
      <c r="W914" s="72" t="n"/>
      <c r="X914" s="72" t="n"/>
      <c r="Y914" s="72" t="n"/>
      <c r="Z914" s="72" t="n"/>
      <c r="AA914" s="72" t="n"/>
      <c r="AB914" s="72" t="n"/>
      <c r="AC914" s="72" t="n"/>
      <c r="AD914" s="72" t="n"/>
      <c r="AE914" s="72" t="n"/>
      <c r="AF914" s="72" t="n"/>
      <c r="AG914" s="72" t="n"/>
      <c r="AH914" s="72" t="n"/>
      <c r="AI914" s="72" t="n"/>
      <c r="AJ914" s="72" t="n"/>
      <c r="AK914" s="72" t="n"/>
      <c r="AL914" s="72" t="n"/>
      <c r="AM914" s="72" t="n"/>
      <c r="AN914" s="72" t="n"/>
      <c r="AO914" s="72" t="n"/>
      <c r="AP914" s="72" t="n"/>
      <c r="AQ914" s="72" t="n"/>
      <c r="AR914" s="72" t="n"/>
      <c r="AS914" s="72" t="n"/>
      <c r="AT914" s="72" t="n"/>
      <c r="AU914" s="72" t="n"/>
      <c r="AV914" s="72" t="n"/>
      <c r="AW914" s="72" t="n"/>
      <c r="AX914" s="72" t="n"/>
      <c r="AY914" s="72" t="n"/>
      <c r="AZ914" s="72" t="n"/>
      <c r="BA914" s="72" t="n"/>
      <c r="BB914" s="72" t="n"/>
      <c r="BC914" s="72" t="n"/>
    </row>
    <row r="915">
      <c r="A915" s="72" t="n"/>
      <c r="B915" s="72" t="n"/>
      <c r="C915" s="72" t="n"/>
      <c r="D915" s="72" t="n"/>
      <c r="E915" s="72" t="n"/>
      <c r="F915" s="72" t="n"/>
      <c r="G915" s="72" t="n"/>
      <c r="H915" s="72" t="n"/>
      <c r="I915" s="72" t="n"/>
      <c r="J915" s="72" t="n"/>
      <c r="K915" s="72" t="n"/>
      <c r="L915" s="72" t="n"/>
      <c r="M915" s="72" t="n"/>
      <c r="N915" s="72" t="n"/>
      <c r="O915" s="72" t="n"/>
      <c r="P915" s="72" t="n"/>
      <c r="Q915" s="72" t="n"/>
      <c r="R915" s="72" t="n"/>
      <c r="S915" s="72" t="n"/>
      <c r="T915" s="72" t="n"/>
      <c r="U915" s="72" t="n"/>
      <c r="V915" s="72" t="n"/>
      <c r="W915" s="72" t="n"/>
      <c r="X915" s="72" t="n"/>
      <c r="Y915" s="72" t="n"/>
      <c r="Z915" s="72" t="n"/>
      <c r="AA915" s="72" t="n"/>
      <c r="AB915" s="72" t="n"/>
      <c r="AC915" s="72" t="n"/>
      <c r="AD915" s="72" t="n"/>
      <c r="AE915" s="72" t="n"/>
      <c r="AF915" s="72" t="n"/>
      <c r="AG915" s="72" t="n"/>
      <c r="AH915" s="72" t="n"/>
      <c r="AI915" s="72" t="n"/>
      <c r="AJ915" s="72" t="n"/>
      <c r="AK915" s="72" t="n"/>
      <c r="AL915" s="72" t="n"/>
      <c r="AM915" s="72" t="n"/>
      <c r="AN915" s="72" t="n"/>
      <c r="AO915" s="72" t="n"/>
      <c r="AP915" s="72" t="n"/>
      <c r="AQ915" s="72" t="n"/>
      <c r="AR915" s="72" t="n"/>
      <c r="AS915" s="72" t="n"/>
      <c r="AT915" s="72" t="n"/>
      <c r="AU915" s="72" t="n"/>
      <c r="AV915" s="72" t="n"/>
      <c r="AW915" s="72" t="n"/>
      <c r="AX915" s="72" t="n"/>
      <c r="AY915" s="72" t="n"/>
      <c r="AZ915" s="72" t="n"/>
      <c r="BA915" s="72" t="n"/>
      <c r="BB915" s="72" t="n"/>
      <c r="BC915" s="72" t="n"/>
    </row>
    <row r="916">
      <c r="A916" s="72" t="n"/>
      <c r="B916" s="72" t="n"/>
      <c r="C916" s="72" t="n"/>
      <c r="D916" s="72" t="n"/>
      <c r="E916" s="72" t="n"/>
      <c r="F916" s="72" t="n"/>
      <c r="G916" s="72" t="n"/>
      <c r="H916" s="72" t="n"/>
      <c r="I916" s="72" t="n"/>
      <c r="J916" s="72" t="n"/>
      <c r="K916" s="72" t="n"/>
      <c r="L916" s="72" t="n"/>
      <c r="M916" s="72" t="n"/>
      <c r="N916" s="72" t="n"/>
      <c r="O916" s="72" t="n"/>
      <c r="P916" s="72" t="n"/>
      <c r="Q916" s="72" t="n"/>
      <c r="R916" s="72" t="n"/>
      <c r="S916" s="72" t="n"/>
      <c r="T916" s="72" t="n"/>
      <c r="U916" s="72" t="n"/>
      <c r="V916" s="72" t="n"/>
      <c r="W916" s="72" t="n"/>
      <c r="X916" s="72" t="n"/>
      <c r="Y916" s="72" t="n"/>
      <c r="Z916" s="72" t="n"/>
      <c r="AA916" s="72" t="n"/>
      <c r="AB916" s="72" t="n"/>
      <c r="AC916" s="72" t="n"/>
      <c r="AD916" s="72" t="n"/>
      <c r="AE916" s="72" t="n"/>
      <c r="AF916" s="72" t="n"/>
      <c r="AG916" s="72" t="n"/>
      <c r="AH916" s="72" t="n"/>
      <c r="AI916" s="72" t="n"/>
      <c r="AJ916" s="72" t="n"/>
      <c r="AK916" s="72" t="n"/>
      <c r="AL916" s="72" t="n"/>
      <c r="AM916" s="72" t="n"/>
      <c r="AN916" s="72" t="n"/>
      <c r="AO916" s="72" t="n"/>
      <c r="AP916" s="72" t="n"/>
      <c r="AQ916" s="72" t="n"/>
      <c r="AR916" s="72" t="n"/>
      <c r="AS916" s="72" t="n"/>
      <c r="AT916" s="72" t="n"/>
      <c r="AU916" s="72" t="n"/>
      <c r="AV916" s="72" t="n"/>
      <c r="AW916" s="72" t="n"/>
      <c r="AX916" s="72" t="n"/>
      <c r="AY916" s="72" t="n"/>
      <c r="AZ916" s="72" t="n"/>
      <c r="BA916" s="72" t="n"/>
      <c r="BB916" s="72" t="n"/>
      <c r="BC916" s="72" t="n"/>
    </row>
    <row r="917">
      <c r="A917" s="72" t="n"/>
      <c r="B917" s="72" t="n"/>
      <c r="C917" s="72" t="n"/>
      <c r="D917" s="72" t="n"/>
      <c r="E917" s="72" t="n"/>
      <c r="F917" s="72" t="n"/>
      <c r="G917" s="72" t="n"/>
      <c r="H917" s="72" t="n"/>
      <c r="I917" s="72" t="n"/>
      <c r="J917" s="72" t="n"/>
      <c r="K917" s="72" t="n"/>
      <c r="L917" s="72" t="n"/>
      <c r="M917" s="72" t="n"/>
      <c r="N917" s="72" t="n"/>
      <c r="O917" s="72" t="n"/>
      <c r="P917" s="72" t="n"/>
      <c r="Q917" s="72" t="n"/>
      <c r="R917" s="72" t="n"/>
      <c r="S917" s="72" t="n"/>
      <c r="T917" s="72" t="n"/>
      <c r="U917" s="72" t="n"/>
      <c r="V917" s="72" t="n"/>
      <c r="W917" s="72" t="n"/>
      <c r="X917" s="72" t="n"/>
      <c r="Y917" s="72" t="n"/>
      <c r="Z917" s="72" t="n"/>
      <c r="AA917" s="72" t="n"/>
      <c r="AB917" s="72" t="n"/>
      <c r="AC917" s="72" t="n"/>
      <c r="AD917" s="72" t="n"/>
      <c r="AE917" s="72" t="n"/>
      <c r="AF917" s="72" t="n"/>
      <c r="AG917" s="72" t="n"/>
      <c r="AH917" s="72" t="n"/>
      <c r="AI917" s="72" t="n"/>
      <c r="AJ917" s="72" t="n"/>
      <c r="AK917" s="72" t="n"/>
      <c r="AL917" s="72" t="n"/>
      <c r="AM917" s="72" t="n"/>
      <c r="AN917" s="72" t="n"/>
      <c r="AO917" s="72" t="n"/>
      <c r="AP917" s="72" t="n"/>
      <c r="AQ917" s="72" t="n"/>
      <c r="AR917" s="72" t="n"/>
      <c r="AS917" s="72" t="n"/>
      <c r="AT917" s="72" t="n"/>
      <c r="AU917" s="72" t="n"/>
      <c r="AV917" s="72" t="n"/>
      <c r="AW917" s="72" t="n"/>
      <c r="AX917" s="72" t="n"/>
      <c r="AY917" s="72" t="n"/>
      <c r="AZ917" s="72" t="n"/>
      <c r="BA917" s="72" t="n"/>
      <c r="BB917" s="72" t="n"/>
      <c r="BC917" s="72" t="n"/>
    </row>
    <row r="918">
      <c r="A918" s="72" t="n"/>
      <c r="B918" s="72" t="n"/>
      <c r="C918" s="72" t="n"/>
      <c r="D918" s="72" t="n"/>
      <c r="E918" s="72" t="n"/>
      <c r="F918" s="72" t="n"/>
      <c r="G918" s="72" t="n"/>
      <c r="H918" s="72" t="n"/>
      <c r="I918" s="72" t="n"/>
      <c r="J918" s="72" t="n"/>
      <c r="K918" s="72" t="n"/>
      <c r="L918" s="72" t="n"/>
      <c r="M918" s="72" t="n"/>
      <c r="N918" s="72" t="n"/>
      <c r="O918" s="72" t="n"/>
      <c r="P918" s="72" t="n"/>
      <c r="Q918" s="72" t="n"/>
      <c r="R918" s="72" t="n"/>
      <c r="S918" s="72" t="n"/>
      <c r="T918" s="72" t="n"/>
      <c r="U918" s="72" t="n"/>
      <c r="V918" s="72" t="n"/>
      <c r="W918" s="72" t="n"/>
      <c r="X918" s="72" t="n"/>
      <c r="Y918" s="72" t="n"/>
      <c r="Z918" s="72" t="n"/>
      <c r="AA918" s="72" t="n"/>
      <c r="AB918" s="72" t="n"/>
      <c r="AC918" s="72" t="n"/>
      <c r="AD918" s="72" t="n"/>
      <c r="AE918" s="72" t="n"/>
      <c r="AF918" s="72" t="n"/>
      <c r="AG918" s="72" t="n"/>
      <c r="AH918" s="72" t="n"/>
      <c r="AI918" s="72" t="n"/>
      <c r="AJ918" s="72" t="n"/>
      <c r="AK918" s="72" t="n"/>
      <c r="AL918" s="72" t="n"/>
      <c r="AM918" s="72" t="n"/>
      <c r="AN918" s="72" t="n"/>
      <c r="AO918" s="72" t="n"/>
      <c r="AP918" s="72" t="n"/>
      <c r="AQ918" s="72" t="n"/>
      <c r="AR918" s="72" t="n"/>
      <c r="AS918" s="72" t="n"/>
      <c r="AT918" s="72" t="n"/>
      <c r="AU918" s="72" t="n"/>
      <c r="AV918" s="72" t="n"/>
      <c r="AW918" s="72" t="n"/>
      <c r="AX918" s="72" t="n"/>
      <c r="AY918" s="72" t="n"/>
      <c r="AZ918" s="72" t="n"/>
      <c r="BA918" s="72" t="n"/>
      <c r="BB918" s="72" t="n"/>
      <c r="BC918" s="72" t="n"/>
    </row>
    <row r="919">
      <c r="A919" s="72" t="n"/>
      <c r="B919" s="72" t="n"/>
      <c r="C919" s="72" t="n"/>
      <c r="D919" s="72" t="n"/>
      <c r="E919" s="72" t="n"/>
      <c r="F919" s="72" t="n"/>
      <c r="G919" s="72" t="n"/>
      <c r="H919" s="72" t="n"/>
      <c r="I919" s="72" t="n"/>
      <c r="J919" s="72" t="n"/>
      <c r="K919" s="72" t="n"/>
      <c r="L919" s="72" t="n"/>
      <c r="M919" s="72" t="n"/>
      <c r="N919" s="72" t="n"/>
      <c r="O919" s="72" t="n"/>
      <c r="P919" s="72" t="n"/>
      <c r="Q919" s="72" t="n"/>
      <c r="R919" s="72" t="n"/>
      <c r="S919" s="72" t="n"/>
      <c r="T919" s="72" t="n"/>
      <c r="U919" s="72" t="n"/>
      <c r="V919" s="72" t="n"/>
      <c r="W919" s="72" t="n"/>
      <c r="X919" s="72" t="n"/>
      <c r="Y919" s="72" t="n"/>
      <c r="Z919" s="72" t="n"/>
      <c r="AA919" s="72" t="n"/>
      <c r="AB919" s="72" t="n"/>
      <c r="AC919" s="72" t="n"/>
      <c r="AD919" s="72" t="n"/>
      <c r="AE919" s="72" t="n"/>
      <c r="AF919" s="72" t="n"/>
      <c r="AG919" s="72" t="n"/>
      <c r="AH919" s="72" t="n"/>
      <c r="AI919" s="72" t="n"/>
      <c r="AJ919" s="72" t="n"/>
      <c r="AK919" s="72" t="n"/>
      <c r="AL919" s="72" t="n"/>
      <c r="AM919" s="72" t="n"/>
      <c r="AN919" s="72" t="n"/>
      <c r="AO919" s="72" t="n"/>
      <c r="AP919" s="72" t="n"/>
      <c r="AQ919" s="72" t="n"/>
      <c r="AR919" s="72" t="n"/>
      <c r="AS919" s="72" t="n"/>
      <c r="AT919" s="72" t="n"/>
      <c r="AU919" s="72" t="n"/>
      <c r="AV919" s="72" t="n"/>
      <c r="AW919" s="72" t="n"/>
      <c r="AX919" s="72" t="n"/>
      <c r="AY919" s="72" t="n"/>
      <c r="AZ919" s="72" t="n"/>
      <c r="BA919" s="72" t="n"/>
      <c r="BB919" s="72" t="n"/>
      <c r="BC919" s="72" t="n"/>
    </row>
    <row r="920">
      <c r="A920" s="72" t="n"/>
      <c r="B920" s="72" t="n"/>
      <c r="C920" s="72" t="n"/>
      <c r="D920" s="72" t="n"/>
      <c r="E920" s="72" t="n"/>
      <c r="F920" s="72" t="n"/>
      <c r="G920" s="72" t="n"/>
      <c r="H920" s="72" t="n"/>
      <c r="I920" s="72" t="n"/>
      <c r="J920" s="72" t="n"/>
      <c r="K920" s="72" t="n"/>
      <c r="L920" s="72" t="n"/>
      <c r="M920" s="72" t="n"/>
      <c r="N920" s="72" t="n"/>
      <c r="O920" s="72" t="n"/>
      <c r="P920" s="72" t="n"/>
      <c r="Q920" s="72" t="n"/>
      <c r="R920" s="72" t="n"/>
      <c r="S920" s="72" t="n"/>
      <c r="T920" s="72" t="n"/>
      <c r="U920" s="72" t="n"/>
      <c r="V920" s="72" t="n"/>
      <c r="W920" s="72" t="n"/>
      <c r="X920" s="72" t="n"/>
      <c r="Y920" s="72" t="n"/>
      <c r="Z920" s="72" t="n"/>
      <c r="AA920" s="72" t="n"/>
      <c r="AB920" s="72" t="n"/>
      <c r="AC920" s="72" t="n"/>
      <c r="AD920" s="72" t="n"/>
      <c r="AE920" s="72" t="n"/>
      <c r="AF920" s="72" t="n"/>
      <c r="AG920" s="72" t="n"/>
      <c r="AH920" s="72" t="n"/>
      <c r="AI920" s="72" t="n"/>
      <c r="AJ920" s="72" t="n"/>
      <c r="AK920" s="72" t="n"/>
      <c r="AL920" s="72" t="n"/>
      <c r="AM920" s="72" t="n"/>
      <c r="AN920" s="72" t="n"/>
      <c r="AO920" s="72" t="n"/>
      <c r="AP920" s="72" t="n"/>
      <c r="AQ920" s="72" t="n"/>
      <c r="AR920" s="72" t="n"/>
      <c r="AS920" s="72" t="n"/>
      <c r="AT920" s="72" t="n"/>
      <c r="AU920" s="72" t="n"/>
      <c r="AV920" s="72" t="n"/>
      <c r="AW920" s="72" t="n"/>
      <c r="AX920" s="72" t="n"/>
      <c r="AY920" s="72" t="n"/>
      <c r="AZ920" s="72" t="n"/>
      <c r="BA920" s="72" t="n"/>
      <c r="BB920" s="72" t="n"/>
      <c r="BC920" s="72" t="n"/>
    </row>
    <row r="921">
      <c r="A921" s="72" t="n"/>
      <c r="B921" s="72" t="n"/>
      <c r="C921" s="72" t="n"/>
      <c r="D921" s="72" t="n"/>
      <c r="E921" s="72" t="n"/>
      <c r="F921" s="72" t="n"/>
      <c r="G921" s="72" t="n"/>
      <c r="H921" s="72" t="n"/>
      <c r="I921" s="72" t="n"/>
      <c r="J921" s="72" t="n"/>
      <c r="K921" s="72" t="n"/>
      <c r="L921" s="72" t="n"/>
      <c r="M921" s="72" t="n"/>
      <c r="N921" s="72" t="n"/>
      <c r="O921" s="72" t="n"/>
      <c r="P921" s="72" t="n"/>
      <c r="Q921" s="72" t="n"/>
      <c r="R921" s="72" t="n"/>
      <c r="S921" s="72" t="n"/>
      <c r="T921" s="72" t="n"/>
      <c r="U921" s="72" t="n"/>
      <c r="V921" s="72" t="n"/>
      <c r="W921" s="72" t="n"/>
      <c r="X921" s="72" t="n"/>
      <c r="Y921" s="72" t="n"/>
      <c r="Z921" s="72" t="n"/>
      <c r="AA921" s="72" t="n"/>
      <c r="AB921" s="72" t="n"/>
      <c r="AC921" s="72" t="n"/>
      <c r="AD921" s="72" t="n"/>
      <c r="AE921" s="72" t="n"/>
      <c r="AF921" s="72" t="n"/>
      <c r="AG921" s="72" t="n"/>
      <c r="AH921" s="72" t="n"/>
      <c r="AI921" s="72" t="n"/>
      <c r="AJ921" s="72" t="n"/>
      <c r="AK921" s="72" t="n"/>
      <c r="AL921" s="72" t="n"/>
      <c r="AM921" s="72" t="n"/>
      <c r="AN921" s="72" t="n"/>
      <c r="AO921" s="72" t="n"/>
      <c r="AP921" s="72" t="n"/>
      <c r="AQ921" s="72" t="n"/>
      <c r="AR921" s="72" t="n"/>
      <c r="AS921" s="72" t="n"/>
      <c r="AT921" s="72" t="n"/>
      <c r="AU921" s="72" t="n"/>
      <c r="AV921" s="72" t="n"/>
      <c r="AW921" s="72" t="n"/>
      <c r="AX921" s="72" t="n"/>
      <c r="AY921" s="72" t="n"/>
      <c r="AZ921" s="72" t="n"/>
      <c r="BA921" s="72" t="n"/>
      <c r="BB921" s="72" t="n"/>
      <c r="BC921" s="72" t="n"/>
    </row>
    <row r="922">
      <c r="A922" s="72" t="n"/>
      <c r="B922" s="72" t="n"/>
      <c r="C922" s="72" t="n"/>
      <c r="D922" s="72" t="n"/>
      <c r="E922" s="72" t="n"/>
      <c r="F922" s="72" t="n"/>
      <c r="G922" s="72" t="n"/>
      <c r="H922" s="72" t="n"/>
      <c r="I922" s="72" t="n"/>
      <c r="J922" s="72" t="n"/>
      <c r="K922" s="72" t="n"/>
      <c r="L922" s="72" t="n"/>
      <c r="M922" s="72" t="n"/>
      <c r="N922" s="72" t="n"/>
      <c r="O922" s="72" t="n"/>
      <c r="P922" s="72" t="n"/>
      <c r="Q922" s="72" t="n"/>
      <c r="R922" s="72" t="n"/>
      <c r="S922" s="72" t="n"/>
      <c r="T922" s="72" t="n"/>
      <c r="U922" s="72" t="n"/>
      <c r="V922" s="72" t="n"/>
      <c r="W922" s="72" t="n"/>
      <c r="X922" s="72" t="n"/>
      <c r="Y922" s="72" t="n"/>
      <c r="Z922" s="72" t="n"/>
      <c r="AA922" s="72" t="n"/>
      <c r="AB922" s="72" t="n"/>
      <c r="AC922" s="72" t="n"/>
      <c r="AD922" s="72" t="n"/>
      <c r="AE922" s="72" t="n"/>
      <c r="AF922" s="72" t="n"/>
      <c r="AG922" s="72" t="n"/>
      <c r="AH922" s="72" t="n"/>
      <c r="AI922" s="72" t="n"/>
      <c r="AJ922" s="72" t="n"/>
      <c r="AK922" s="72" t="n"/>
      <c r="AL922" s="72" t="n"/>
      <c r="AM922" s="72" t="n"/>
      <c r="AN922" s="72" t="n"/>
      <c r="AO922" s="72" t="n"/>
      <c r="AP922" s="72" t="n"/>
      <c r="AQ922" s="72" t="n"/>
      <c r="AR922" s="72" t="n"/>
      <c r="AS922" s="72" t="n"/>
      <c r="AT922" s="72" t="n"/>
      <c r="AU922" s="72" t="n"/>
      <c r="AV922" s="72" t="n"/>
      <c r="AW922" s="72" t="n"/>
      <c r="AX922" s="72" t="n"/>
      <c r="AY922" s="72" t="n"/>
      <c r="AZ922" s="72" t="n"/>
      <c r="BA922" s="72" t="n"/>
      <c r="BB922" s="72" t="n"/>
      <c r="BC922" s="72" t="n"/>
    </row>
    <row r="923">
      <c r="A923" s="72" t="n"/>
      <c r="B923" s="72" t="n"/>
      <c r="C923" s="72" t="n"/>
      <c r="D923" s="72" t="n"/>
      <c r="E923" s="72" t="n"/>
      <c r="F923" s="72" t="n"/>
      <c r="G923" s="72" t="n"/>
      <c r="H923" s="72" t="n"/>
      <c r="I923" s="72" t="n"/>
      <c r="J923" s="72" t="n"/>
      <c r="K923" s="72" t="n"/>
      <c r="L923" s="72" t="n"/>
      <c r="M923" s="72" t="n"/>
      <c r="N923" s="72" t="n"/>
      <c r="O923" s="72" t="n"/>
      <c r="P923" s="72" t="n"/>
      <c r="Q923" s="72" t="n"/>
      <c r="R923" s="72" t="n"/>
      <c r="S923" s="72" t="n"/>
      <c r="T923" s="72" t="n"/>
      <c r="U923" s="72" t="n"/>
      <c r="V923" s="72" t="n"/>
      <c r="W923" s="72" t="n"/>
      <c r="X923" s="72" t="n"/>
      <c r="Y923" s="72" t="n"/>
      <c r="Z923" s="72" t="n"/>
      <c r="AA923" s="72" t="n"/>
      <c r="AB923" s="72" t="n"/>
      <c r="AC923" s="72" t="n"/>
      <c r="AD923" s="72" t="n"/>
      <c r="AE923" s="72" t="n"/>
      <c r="AF923" s="72" t="n"/>
      <c r="AG923" s="72" t="n"/>
      <c r="AH923" s="72" t="n"/>
      <c r="AI923" s="72" t="n"/>
      <c r="AJ923" s="72" t="n"/>
      <c r="AK923" s="72" t="n"/>
      <c r="AL923" s="72" t="n"/>
      <c r="AM923" s="72" t="n"/>
      <c r="AN923" s="72" t="n"/>
      <c r="AO923" s="72" t="n"/>
      <c r="AP923" s="72" t="n"/>
      <c r="AQ923" s="72" t="n"/>
      <c r="AR923" s="72" t="n"/>
      <c r="AS923" s="72" t="n"/>
      <c r="AT923" s="72" t="n"/>
      <c r="AU923" s="72" t="n"/>
      <c r="AV923" s="72" t="n"/>
      <c r="AW923" s="72" t="n"/>
      <c r="AX923" s="72" t="n"/>
      <c r="AY923" s="72" t="n"/>
      <c r="AZ923" s="72" t="n"/>
      <c r="BA923" s="72" t="n"/>
      <c r="BB923" s="72" t="n"/>
      <c r="BC923" s="72" t="n"/>
    </row>
    <row r="924">
      <c r="A924" s="72" t="n"/>
      <c r="B924" s="72" t="n"/>
      <c r="C924" s="72" t="n"/>
      <c r="D924" s="72" t="n"/>
      <c r="E924" s="72" t="n"/>
      <c r="F924" s="72" t="n"/>
      <c r="G924" s="72" t="n"/>
      <c r="H924" s="72" t="n"/>
      <c r="I924" s="72" t="n"/>
      <c r="J924" s="72" t="n"/>
      <c r="K924" s="72" t="n"/>
      <c r="L924" s="72" t="n"/>
      <c r="M924" s="72" t="n"/>
      <c r="N924" s="72" t="n"/>
      <c r="O924" s="72" t="n"/>
      <c r="P924" s="72" t="n"/>
      <c r="Q924" s="72" t="n"/>
      <c r="R924" s="72" t="n"/>
      <c r="S924" s="72" t="n"/>
      <c r="T924" s="72" t="n"/>
      <c r="U924" s="72" t="n"/>
      <c r="V924" s="72" t="n"/>
      <c r="W924" s="72" t="n"/>
      <c r="X924" s="72" t="n"/>
      <c r="Y924" s="72" t="n"/>
      <c r="Z924" s="72" t="n"/>
      <c r="AA924" s="72" t="n"/>
      <c r="AB924" s="72" t="n"/>
      <c r="AC924" s="72" t="n"/>
      <c r="AD924" s="72" t="n"/>
      <c r="AE924" s="72" t="n"/>
      <c r="AF924" s="72" t="n"/>
      <c r="AG924" s="72" t="n"/>
      <c r="AH924" s="72" t="n"/>
      <c r="AI924" s="72" t="n"/>
      <c r="AJ924" s="72" t="n"/>
      <c r="AK924" s="72" t="n"/>
      <c r="AL924" s="72" t="n"/>
      <c r="AM924" s="72" t="n"/>
      <c r="AN924" s="72" t="n"/>
      <c r="AO924" s="72" t="n"/>
      <c r="AP924" s="72" t="n"/>
      <c r="AQ924" s="72" t="n"/>
      <c r="AR924" s="72" t="n"/>
      <c r="AS924" s="72" t="n"/>
      <c r="AT924" s="72" t="n"/>
      <c r="AU924" s="72" t="n"/>
      <c r="AV924" s="72" t="n"/>
      <c r="AW924" s="72" t="n"/>
      <c r="AX924" s="72" t="n"/>
      <c r="AY924" s="72" t="n"/>
      <c r="AZ924" s="72" t="n"/>
      <c r="BA924" s="72" t="n"/>
      <c r="BB924" s="72" t="n"/>
      <c r="BC924" s="72" t="n"/>
    </row>
    <row r="925">
      <c r="A925" s="72" t="n"/>
      <c r="B925" s="72" t="n"/>
      <c r="C925" s="72" t="n"/>
      <c r="D925" s="72" t="n"/>
      <c r="E925" s="72" t="n"/>
      <c r="F925" s="72" t="n"/>
      <c r="G925" s="72" t="n"/>
      <c r="H925" s="72" t="n"/>
      <c r="I925" s="72" t="n"/>
      <c r="J925" s="72" t="n"/>
      <c r="K925" s="72" t="n"/>
      <c r="L925" s="72" t="n"/>
      <c r="M925" s="72" t="n"/>
      <c r="N925" s="72" t="n"/>
      <c r="O925" s="72" t="n"/>
      <c r="P925" s="72" t="n"/>
      <c r="Q925" s="72" t="n"/>
      <c r="R925" s="72" t="n"/>
      <c r="S925" s="72" t="n"/>
      <c r="T925" s="72" t="n"/>
      <c r="U925" s="72" t="n"/>
      <c r="V925" s="72" t="n"/>
      <c r="W925" s="72" t="n"/>
      <c r="X925" s="72" t="n"/>
      <c r="Y925" s="72" t="n"/>
      <c r="Z925" s="72" t="n"/>
      <c r="AA925" s="72" t="n"/>
      <c r="AB925" s="72" t="n"/>
      <c r="AC925" s="72" t="n"/>
      <c r="AD925" s="72" t="n"/>
      <c r="AE925" s="72" t="n"/>
      <c r="AF925" s="72" t="n"/>
      <c r="AG925" s="72" t="n"/>
      <c r="AH925" s="72" t="n"/>
      <c r="AI925" s="72" t="n"/>
      <c r="AJ925" s="72" t="n"/>
      <c r="AK925" s="72" t="n"/>
      <c r="AL925" s="72" t="n"/>
      <c r="AM925" s="72" t="n"/>
      <c r="AN925" s="72" t="n"/>
      <c r="AO925" s="72" t="n"/>
      <c r="AP925" s="72" t="n"/>
      <c r="AQ925" s="72" t="n"/>
      <c r="AR925" s="72" t="n"/>
      <c r="AS925" s="72" t="n"/>
      <c r="AT925" s="72" t="n"/>
      <c r="AU925" s="72" t="n"/>
      <c r="AV925" s="72" t="n"/>
      <c r="AW925" s="72" t="n"/>
      <c r="AX925" s="72" t="n"/>
      <c r="AY925" s="72" t="n"/>
      <c r="AZ925" s="72" t="n"/>
      <c r="BA925" s="72" t="n"/>
      <c r="BB925" s="72" t="n"/>
      <c r="BC925" s="72" t="n"/>
    </row>
    <row r="926">
      <c r="A926" s="72" t="n"/>
      <c r="B926" s="72" t="n"/>
      <c r="C926" s="72" t="n"/>
      <c r="D926" s="72" t="n"/>
      <c r="E926" s="72" t="n"/>
      <c r="F926" s="72" t="n"/>
      <c r="G926" s="72" t="n"/>
      <c r="H926" s="72" t="n"/>
      <c r="I926" s="72" t="n"/>
      <c r="J926" s="72" t="n"/>
      <c r="K926" s="72" t="n"/>
      <c r="L926" s="72" t="n"/>
      <c r="M926" s="72" t="n"/>
      <c r="N926" s="72" t="n"/>
      <c r="O926" s="72" t="n"/>
      <c r="P926" s="72" t="n"/>
      <c r="Q926" s="72" t="n"/>
      <c r="R926" s="72" t="n"/>
      <c r="S926" s="72" t="n"/>
      <c r="T926" s="72" t="n"/>
      <c r="U926" s="72" t="n"/>
      <c r="V926" s="72" t="n"/>
      <c r="W926" s="72" t="n"/>
      <c r="X926" s="72" t="n"/>
      <c r="Y926" s="72" t="n"/>
      <c r="Z926" s="72" t="n"/>
      <c r="AA926" s="72" t="n"/>
      <c r="AB926" s="72" t="n"/>
      <c r="AC926" s="72" t="n"/>
      <c r="AD926" s="72" t="n"/>
      <c r="AE926" s="72" t="n"/>
      <c r="AF926" s="72" t="n"/>
      <c r="AG926" s="72" t="n"/>
      <c r="AH926" s="72" t="n"/>
      <c r="AI926" s="72" t="n"/>
      <c r="AJ926" s="72" t="n"/>
      <c r="AK926" s="72" t="n"/>
      <c r="AL926" s="72" t="n"/>
      <c r="AM926" s="72" t="n"/>
      <c r="AN926" s="72" t="n"/>
      <c r="AO926" s="72" t="n"/>
      <c r="AP926" s="72" t="n"/>
      <c r="AQ926" s="72" t="n"/>
      <c r="AR926" s="72" t="n"/>
      <c r="AS926" s="72" t="n"/>
      <c r="AT926" s="72" t="n"/>
      <c r="AU926" s="72" t="n"/>
      <c r="AV926" s="72" t="n"/>
      <c r="AW926" s="72" t="n"/>
      <c r="AX926" s="72" t="n"/>
      <c r="AY926" s="72" t="n"/>
      <c r="AZ926" s="72" t="n"/>
      <c r="BA926" s="72" t="n"/>
      <c r="BB926" s="72" t="n"/>
      <c r="BC926" s="72" t="n"/>
    </row>
    <row r="927">
      <c r="A927" s="72" t="n"/>
      <c r="B927" s="72" t="n"/>
      <c r="C927" s="72" t="n"/>
      <c r="D927" s="72" t="n"/>
      <c r="E927" s="72" t="n"/>
      <c r="F927" s="72" t="n"/>
      <c r="G927" s="72" t="n"/>
      <c r="H927" s="72" t="n"/>
      <c r="I927" s="72" t="n"/>
      <c r="J927" s="72" t="n"/>
      <c r="K927" s="72" t="n"/>
      <c r="L927" s="72" t="n"/>
      <c r="M927" s="72" t="n"/>
      <c r="N927" s="72" t="n"/>
      <c r="O927" s="72" t="n"/>
      <c r="P927" s="72" t="n"/>
      <c r="Q927" s="72" t="n"/>
      <c r="R927" s="72" t="n"/>
      <c r="S927" s="72" t="n"/>
      <c r="T927" s="72" t="n"/>
      <c r="U927" s="72" t="n"/>
      <c r="V927" s="72" t="n"/>
      <c r="W927" s="72" t="n"/>
      <c r="X927" s="72" t="n"/>
      <c r="Y927" s="72" t="n"/>
      <c r="Z927" s="72" t="n"/>
      <c r="AA927" s="72" t="n"/>
      <c r="AB927" s="72" t="n"/>
      <c r="AC927" s="72" t="n"/>
      <c r="AD927" s="72" t="n"/>
      <c r="AE927" s="72" t="n"/>
      <c r="AF927" s="72" t="n"/>
      <c r="AG927" s="72" t="n"/>
      <c r="AH927" s="72" t="n"/>
      <c r="AI927" s="72" t="n"/>
      <c r="AJ927" s="72" t="n"/>
      <c r="AK927" s="72" t="n"/>
      <c r="AL927" s="72" t="n"/>
      <c r="AM927" s="72" t="n"/>
      <c r="AN927" s="72" t="n"/>
      <c r="AO927" s="72" t="n"/>
      <c r="AP927" s="72" t="n"/>
      <c r="AQ927" s="72" t="n"/>
      <c r="AR927" s="72" t="n"/>
      <c r="AS927" s="72" t="n"/>
      <c r="AT927" s="72" t="n"/>
      <c r="AU927" s="72" t="n"/>
      <c r="AV927" s="72" t="n"/>
      <c r="AW927" s="72" t="n"/>
      <c r="AX927" s="72" t="n"/>
      <c r="AY927" s="72" t="n"/>
      <c r="AZ927" s="72" t="n"/>
      <c r="BA927" s="72" t="n"/>
      <c r="BB927" s="72" t="n"/>
      <c r="BC927" s="72" t="n"/>
    </row>
    <row r="928">
      <c r="A928" s="72" t="n"/>
      <c r="B928" s="72" t="n"/>
      <c r="C928" s="72" t="n"/>
      <c r="D928" s="72" t="n"/>
      <c r="E928" s="72" t="n"/>
      <c r="F928" s="72" t="n"/>
      <c r="G928" s="72" t="n"/>
      <c r="H928" s="72" t="n"/>
      <c r="I928" s="72" t="n"/>
      <c r="J928" s="72" t="n"/>
      <c r="K928" s="72" t="n"/>
      <c r="L928" s="72" t="n"/>
      <c r="M928" s="72" t="n"/>
      <c r="N928" s="72" t="n"/>
      <c r="O928" s="72" t="n"/>
      <c r="P928" s="72" t="n"/>
      <c r="Q928" s="72" t="n"/>
      <c r="R928" s="72" t="n"/>
      <c r="S928" s="72" t="n"/>
      <c r="T928" s="72" t="n"/>
      <c r="U928" s="72" t="n"/>
      <c r="V928" s="72" t="n"/>
      <c r="W928" s="72" t="n"/>
      <c r="X928" s="72" t="n"/>
      <c r="Y928" s="72" t="n"/>
      <c r="Z928" s="72" t="n"/>
      <c r="AA928" s="72" t="n"/>
      <c r="AB928" s="72" t="n"/>
      <c r="AC928" s="72" t="n"/>
      <c r="AD928" s="72" t="n"/>
      <c r="AE928" s="72" t="n"/>
      <c r="AF928" s="72" t="n"/>
      <c r="AG928" s="72" t="n"/>
      <c r="AH928" s="72" t="n"/>
      <c r="AI928" s="72" t="n"/>
      <c r="AJ928" s="72" t="n"/>
      <c r="AK928" s="72" t="n"/>
      <c r="AL928" s="72" t="n"/>
      <c r="AM928" s="72" t="n"/>
      <c r="AN928" s="72" t="n"/>
      <c r="AO928" s="72" t="n"/>
      <c r="AP928" s="72" t="n"/>
      <c r="AQ928" s="72" t="n"/>
      <c r="AR928" s="72" t="n"/>
      <c r="AS928" s="72" t="n"/>
      <c r="AT928" s="72" t="n"/>
      <c r="AU928" s="72" t="n"/>
      <c r="AV928" s="72" t="n"/>
      <c r="AW928" s="72" t="n"/>
      <c r="AX928" s="72" t="n"/>
      <c r="AY928" s="72" t="n"/>
      <c r="AZ928" s="72" t="n"/>
      <c r="BA928" s="72" t="n"/>
      <c r="BB928" s="72" t="n"/>
      <c r="BC928" s="72" t="n"/>
    </row>
  </sheetData>
  <autoFilter ref="A1:BC928"/>
  <conditionalFormatting sqref="A2:BC928">
    <cfRule type="expression" priority="1" dxfId="0" stopIfTrue="0">
      <formula>MOD(ROW(),2)=0</formula>
    </cfRule>
  </conditionalFormatting>
  <conditionalFormatting sqref="O2:O928">
    <cfRule type="cellIs" priority="2" operator="lessThan" dxfId="1">
      <formula>0</formula>
    </cfRule>
  </conditionalFormatting>
  <conditionalFormatting sqref="P2:P928">
    <cfRule type="cellIs" priority="3" operator="greaterThan" dxfId="2">
      <formula>0</formula>
    </cfRule>
  </conditionalFormatting>
  <conditionalFormatting sqref="S2:S928">
    <cfRule type="cellIs" priority="4" operator="greaterThan" dxfId="1">
      <formula>0</formula>
    </cfRule>
  </conditionalFormatting>
  <pageMargins left="0.25" right="0.25" top="0.75" bottom="0.75" header="0.3" footer="0.3"/>
  <pageSetup orientation="portrait" scale="71" fitToHeight="0"/>
</worksheet>
</file>

<file path=xl/worksheets/sheet7.xml><?xml version="1.0" encoding="utf-8"?>
<worksheet xmlns="http://schemas.openxmlformats.org/spreadsheetml/2006/main">
  <sheetPr>
    <tabColor rgb="00A6A6A6"/>
    <outlinePr summaryBelow="1" summaryRight="1"/>
    <pageSetUpPr fitToPage="1"/>
  </sheetPr>
  <dimension ref="A1:BR804"/>
  <sheetViews>
    <sheetView topLeftCell="B1" zoomScaleNormal="100" workbookViewId="0">
      <pane xSplit="6" ySplit="1" topLeftCell="G2" activePane="bottomRight" state="frozen"/>
      <selection pane="topRight"/>
      <selection pane="bottomLeft"/>
      <selection pane="bottomRight" activeCell="H449" sqref="H449"/>
    </sheetView>
  </sheetViews>
  <sheetFormatPr baseColWidth="8" defaultColWidth="8.88671875" defaultRowHeight="11.85" customHeight="1"/>
  <cols>
    <col hidden="1" outlineLevel="1" width="12" customWidth="1" style="54" min="1" max="1"/>
    <col outlineLevel="1" width="12" bestFit="1" customWidth="1" style="65" min="2" max="2"/>
    <col hidden="1" outlineLevel="1" width="12" customWidth="1" style="54" min="3" max="3"/>
    <col outlineLevel="1" width="12" customWidth="1" style="54" min="4" max="4"/>
    <col width="12" customWidth="1" style="54" min="5" max="5"/>
    <col width="42" bestFit="1" customWidth="1" style="54" min="6" max="6"/>
    <col width="12" bestFit="1" customWidth="1" style="54" min="7" max="7"/>
    <col width="26" customWidth="1" style="54" min="8" max="8"/>
    <col outlineLevel="1" width="22" customWidth="1" style="54" min="9" max="9"/>
    <col width="12" bestFit="1" customWidth="1" style="54" min="10" max="10"/>
    <col width="12" bestFit="1" customWidth="1" style="65" min="11" max="11"/>
    <col width="12" bestFit="1" customWidth="1" style="65" min="12" max="12"/>
    <col width="12" bestFit="1" customWidth="1" style="65" min="13" max="13"/>
    <col width="12" bestFit="1" customWidth="1" style="65" min="14" max="14"/>
    <col width="12" bestFit="1" customWidth="1" style="54" min="15" max="15"/>
    <col outlineLevel="1" width="12" bestFit="1" customWidth="1" style="54" min="16" max="17"/>
    <col width="12" customWidth="1" min="17" max="17"/>
    <col outlineLevel="1" width="12" bestFit="1" customWidth="1" style="54" min="18" max="18"/>
    <col outlineLevel="1" width="12" bestFit="1" customWidth="1" style="54" min="19" max="19"/>
    <col outlineLevel="1" width="12" bestFit="1" customWidth="1" style="54" min="20" max="20"/>
    <col outlineLevel="1" width="12" customWidth="1" style="54" min="21" max="21"/>
    <col width="12" bestFit="1" customWidth="1" style="54" min="22" max="22"/>
    <col hidden="1" outlineLevel="1" width="12" customWidth="1" style="54" min="23" max="23"/>
    <col hidden="1" outlineLevel="1" width="12" customWidth="1" style="54" min="24" max="24"/>
    <col hidden="1" outlineLevel="1" width="12" customWidth="1" style="54" min="25" max="25"/>
    <col hidden="1" outlineLevel="1" width="12" customWidth="1" style="54" min="26" max="26"/>
    <col hidden="1" collapsed="1" width="12" customWidth="1" style="54" min="27" max="27"/>
    <col hidden="1" outlineLevel="1" width="12" customWidth="1" style="54" min="28" max="28"/>
    <col hidden="1" outlineLevel="1" width="12" customWidth="1" style="54" min="29" max="29"/>
    <col hidden="1" outlineLevel="1" width="12" customWidth="1" style="54" min="30" max="30"/>
    <col hidden="1" outlineLevel="1" width="12" customWidth="1" style="54" min="31" max="31"/>
    <col hidden="1" outlineLevel="1" width="12" customWidth="1" style="54" min="32" max="32"/>
    <col hidden="1" outlineLevel="1" width="12" customWidth="1" style="54" min="33" max="33"/>
    <col hidden="1" outlineLevel="1" width="12" customWidth="1" style="54" min="34" max="34"/>
    <col hidden="1" outlineLevel="1" width="12" customWidth="1" style="54" min="35" max="35"/>
    <col hidden="1" outlineLevel="1" width="12" customWidth="1" style="54" min="36" max="36"/>
    <col hidden="1" outlineLevel="1" width="12" customWidth="1" style="54" min="37" max="37"/>
    <col hidden="1" outlineLevel="1" width="12" customWidth="1" style="54" min="38" max="38"/>
    <col hidden="1" outlineLevel="1" width="12" customWidth="1" style="54" min="39" max="39"/>
    <col hidden="1" outlineLevel="1" width="12" customWidth="1" style="54" min="40" max="40"/>
    <col hidden="1" outlineLevel="1" width="12" customWidth="1" style="54" min="41" max="41"/>
    <col hidden="1" outlineLevel="1" width="12" customWidth="1" style="54" min="42" max="42"/>
    <col hidden="1" outlineLevel="1" width="12" customWidth="1" style="54" min="43" max="43"/>
    <col hidden="1" outlineLevel="1" width="12" customWidth="1" style="54" min="44" max="44"/>
    <col hidden="1" outlineLevel="1" width="12" customWidth="1" style="54" min="45" max="45"/>
    <col hidden="1" outlineLevel="1" width="12" customWidth="1" style="54" min="46" max="46"/>
    <col hidden="1" outlineLevel="1" width="12" customWidth="1" style="54" min="47" max="47"/>
    <col hidden="1" outlineLevel="1" width="12" customWidth="1" style="54" min="48" max="48"/>
    <col hidden="1" outlineLevel="1" width="12" customWidth="1" style="54" min="49" max="49"/>
    <col hidden="1" outlineLevel="1" width="12" customWidth="1" style="54" min="50" max="50"/>
    <col hidden="1" outlineLevel="1" width="12" customWidth="1" style="54" min="51" max="51"/>
    <col hidden="1" outlineLevel="1" width="12" customWidth="1" style="54" min="52" max="52"/>
    <col hidden="1" outlineLevel="1" width="12" customWidth="1" style="54" min="53" max="53"/>
    <col hidden="1" outlineLevel="1" width="12" customWidth="1" style="54" min="54" max="54"/>
    <col hidden="1" outlineLevel="1" width="12" customWidth="1" style="54" min="55" max="55"/>
    <col hidden="1" outlineLevel="1" width="12" customWidth="1" style="54" min="56" max="56"/>
    <col hidden="1" outlineLevel="1" width="12" customWidth="1" style="54" min="57" max="57"/>
    <col hidden="1" outlineLevel="1" width="12" customWidth="1" style="54" min="58" max="58"/>
    <col hidden="1" outlineLevel="1" width="12" customWidth="1" style="54" min="59" max="59"/>
    <col hidden="1" outlineLevel="1" width="12" customWidth="1" style="54" min="60" max="60"/>
    <col hidden="1" outlineLevel="1" width="12" customWidth="1" style="54" min="61" max="61"/>
    <col hidden="1" outlineLevel="1" width="12" customWidth="1" style="54" min="62" max="62"/>
    <col hidden="1" outlineLevel="1" width="12" customWidth="1" style="54" min="63" max="63"/>
    <col hidden="1" outlineLevel="1" width="12" customWidth="1" style="54" min="64" max="64"/>
    <col hidden="1" outlineLevel="1" width="12" customWidth="1" style="54" min="65" max="65"/>
    <col hidden="1" outlineLevel="1" width="12" customWidth="1" style="54" min="66" max="66"/>
    <col hidden="1" outlineLevel="1" width="12" customWidth="1" style="54" min="67" max="67"/>
    <col collapsed="1" width="12" customWidth="1" style="54" min="68" max="68"/>
    <col width="12" customWidth="1" style="54" min="69" max="16384"/>
    <col width="12" customWidth="1" min="70" max="70"/>
  </cols>
  <sheetData>
    <row r="1" ht="34" customHeight="1">
      <c r="A1" s="446" t="inlineStr">
        <is>
          <t>Item Category</t>
        </is>
      </c>
      <c r="B1" s="487" t="inlineStr">
        <is>
          <t>Rece. Date</t>
        </is>
      </c>
      <c r="C1" s="446" t="inlineStr">
        <is>
          <t>PO No.</t>
        </is>
      </c>
      <c r="D1" s="446" t="inlineStr">
        <is>
          <t>Doc. No.</t>
        </is>
      </c>
      <c r="E1" s="446" t="inlineStr">
        <is>
          <t>Item Code</t>
        </is>
      </c>
      <c r="F1" s="446" t="inlineStr">
        <is>
          <t>Item Name</t>
        </is>
      </c>
      <c r="G1" s="446" t="inlineStr">
        <is>
          <t>Control No.</t>
        </is>
      </c>
      <c r="H1" s="446" t="inlineStr">
        <is>
          <t>Manufacturer Name</t>
        </is>
      </c>
      <c r="I1" s="446" t="inlineStr">
        <is>
          <t>Supplier</t>
        </is>
      </c>
      <c r="J1" s="446" t="inlineStr">
        <is>
          <t>Supp. Lot No</t>
        </is>
      </c>
      <c r="K1" s="488" t="inlineStr">
        <is>
          <t>Mfg. Date</t>
        </is>
      </c>
      <c r="L1" s="488" t="n"/>
      <c r="M1" s="488" t="inlineStr">
        <is>
          <t>Exp. Date</t>
        </is>
      </c>
      <c r="N1" s="488" t="n"/>
      <c r="O1" s="449" t="inlineStr">
        <is>
          <t>Retest Date</t>
        </is>
      </c>
      <c r="P1" s="449" t="n"/>
      <c r="Q1" s="449" t="n"/>
      <c r="R1" s="451" t="inlineStr">
        <is>
          <t>No. of packs</t>
        </is>
      </c>
      <c r="S1" s="451" t="inlineStr">
        <is>
          <t>Qty per packs</t>
        </is>
      </c>
      <c r="T1" s="451" t="inlineStr">
        <is>
          <t xml:space="preserve">Loose Pack </t>
        </is>
      </c>
      <c r="U1" s="451" t="inlineStr">
        <is>
          <t xml:space="preserve">Received Qty </t>
        </is>
      </c>
      <c r="V1" s="451" t="inlineStr">
        <is>
          <t xml:space="preserve">Unit </t>
        </is>
      </c>
      <c r="W1" s="451" t="inlineStr">
        <is>
          <t>Sample Qty</t>
        </is>
      </c>
      <c r="X1" s="451" t="inlineStr">
        <is>
          <t xml:space="preserve">Date </t>
        </is>
      </c>
      <c r="Y1" s="451" t="inlineStr">
        <is>
          <t>Remarks</t>
        </is>
      </c>
      <c r="Z1" s="452" t="inlineStr">
        <is>
          <t xml:space="preserve">Beg. Balance </t>
        </is>
      </c>
      <c r="AA1" s="452" t="inlineStr">
        <is>
          <t xml:space="preserve">Current released </t>
        </is>
      </c>
      <c r="AB1" s="452" t="inlineStr">
        <is>
          <t>Quarantine</t>
        </is>
      </c>
      <c r="AC1" s="452" t="inlineStr">
        <is>
          <t xml:space="preserve">Unrestricted </t>
        </is>
      </c>
      <c r="AD1" s="452" t="inlineStr">
        <is>
          <t xml:space="preserve">Restricted </t>
        </is>
      </c>
      <c r="AE1" s="452" t="inlineStr">
        <is>
          <t>Rejected</t>
        </is>
      </c>
      <c r="AF1" s="454" t="inlineStr">
        <is>
          <t>Date (1)</t>
        </is>
      </c>
      <c r="AG1" s="454" t="inlineStr">
        <is>
          <t>Doc No. (1)</t>
        </is>
      </c>
      <c r="AH1" s="454" t="inlineStr">
        <is>
          <t>Qty (1)</t>
        </is>
      </c>
      <c r="AI1" s="454" t="inlineStr">
        <is>
          <t>Date (2)</t>
        </is>
      </c>
      <c r="AJ1" s="454" t="inlineStr">
        <is>
          <t>Doc No. (2)</t>
        </is>
      </c>
      <c r="AK1" s="454" t="inlineStr">
        <is>
          <t>Qty (2)</t>
        </is>
      </c>
      <c r="AL1" s="454" t="inlineStr">
        <is>
          <t>Date (3)</t>
        </is>
      </c>
      <c r="AM1" s="454" t="inlineStr">
        <is>
          <t>Doc No. (3)</t>
        </is>
      </c>
      <c r="AN1" s="454" t="inlineStr">
        <is>
          <t>Qty (3)</t>
        </is>
      </c>
      <c r="AO1" s="454" t="inlineStr">
        <is>
          <t>Date (4)</t>
        </is>
      </c>
      <c r="AP1" s="454" t="inlineStr">
        <is>
          <t>Doc No. (4)</t>
        </is>
      </c>
      <c r="AQ1" s="454" t="inlineStr">
        <is>
          <t>Qty (4)</t>
        </is>
      </c>
      <c r="AR1" s="454" t="inlineStr">
        <is>
          <t>Date (5)</t>
        </is>
      </c>
      <c r="AS1" s="454" t="inlineStr">
        <is>
          <t>Doc No. (5)</t>
        </is>
      </c>
      <c r="AT1" s="454" t="inlineStr">
        <is>
          <t>Qty (5)</t>
        </is>
      </c>
      <c r="AU1" s="454" t="inlineStr">
        <is>
          <t>Date (6)</t>
        </is>
      </c>
      <c r="AV1" s="454" t="inlineStr">
        <is>
          <t>Doc No. (6)</t>
        </is>
      </c>
      <c r="AW1" s="454" t="inlineStr">
        <is>
          <t>Qty (6)</t>
        </is>
      </c>
      <c r="AX1" s="454" t="inlineStr">
        <is>
          <t>Date (7)</t>
        </is>
      </c>
      <c r="AY1" s="454" t="inlineStr">
        <is>
          <t>Doc No. (7)</t>
        </is>
      </c>
      <c r="AZ1" s="454" t="inlineStr">
        <is>
          <t>Qty (7)</t>
        </is>
      </c>
      <c r="BA1" s="454" t="inlineStr">
        <is>
          <t>Date (8)</t>
        </is>
      </c>
      <c r="BB1" s="454" t="inlineStr">
        <is>
          <t>Doc No. (8)</t>
        </is>
      </c>
      <c r="BC1" s="454" t="inlineStr">
        <is>
          <t>Qty (8)</t>
        </is>
      </c>
      <c r="BD1" s="454" t="inlineStr">
        <is>
          <t>Date (9)</t>
        </is>
      </c>
      <c r="BE1" s="454" t="inlineStr">
        <is>
          <t>Doc No. (9)</t>
        </is>
      </c>
      <c r="BF1" s="454" t="inlineStr">
        <is>
          <t>Qty (9)</t>
        </is>
      </c>
      <c r="BG1" s="454" t="inlineStr">
        <is>
          <t>Date (10)</t>
        </is>
      </c>
      <c r="BH1" s="454" t="inlineStr">
        <is>
          <t>Doc No. (10)</t>
        </is>
      </c>
      <c r="BI1" s="454" t="inlineStr">
        <is>
          <t>Qty (10)</t>
        </is>
      </c>
      <c r="BJ1" s="454" t="inlineStr">
        <is>
          <t>Date (11)</t>
        </is>
      </c>
      <c r="BK1" s="454" t="inlineStr">
        <is>
          <t>Doc No. (11)</t>
        </is>
      </c>
      <c r="BL1" s="454" t="inlineStr">
        <is>
          <t>Qty (11)</t>
        </is>
      </c>
      <c r="BM1" s="454" t="inlineStr">
        <is>
          <t>Date (12)</t>
        </is>
      </c>
      <c r="BN1" s="454" t="inlineStr">
        <is>
          <t>Doc No. (12)</t>
        </is>
      </c>
      <c r="BO1" s="454" t="inlineStr">
        <is>
          <t>Qty (12)</t>
        </is>
      </c>
    </row>
    <row r="2" ht="11.85" customHeight="1">
      <c r="A2" s="55" t="inlineStr">
        <is>
          <t>PP</t>
        </is>
      </c>
      <c r="B2" s="56" t="inlineStr">
        <is>
          <t>15/2/2023</t>
        </is>
      </c>
      <c r="C2" s="55" t="inlineStr">
        <is>
          <t>NA</t>
        </is>
      </c>
      <c r="D2" s="55" t="n">
        <v>2300035</v>
      </c>
      <c r="E2" s="55" t="inlineStr">
        <is>
          <t>SP0026</t>
        </is>
      </c>
      <c r="F2" s="55" t="inlineStr">
        <is>
          <t>Label for Laparoscopic Trocar Disposable [5mm obturator*1+75mm sleeve*1] -Model No.:FAS05075N</t>
        </is>
      </c>
      <c r="G2" s="55" t="inlineStr">
        <is>
          <t>SP2300035</t>
        </is>
      </c>
      <c r="H2" s="55" t="inlineStr">
        <is>
          <t>NA</t>
        </is>
      </c>
      <c r="I2" s="55" t="n"/>
      <c r="J2" s="55" t="inlineStr">
        <is>
          <t>NA</t>
        </is>
      </c>
      <c r="K2" s="56" t="inlineStr">
        <is>
          <t>February.-2023</t>
        </is>
      </c>
      <c r="L2" s="56" t="n"/>
      <c r="M2" s="56" t="inlineStr">
        <is>
          <t>February.-2026</t>
        </is>
      </c>
      <c r="N2" s="56" t="n"/>
      <c r="O2" s="55" t="inlineStr">
        <is>
          <t>NA</t>
        </is>
      </c>
      <c r="P2" s="55" t="n"/>
      <c r="Q2" s="55" t="n"/>
      <c r="R2" s="55" t="n"/>
      <c r="S2" s="55" t="n"/>
      <c r="T2" s="55" t="n"/>
      <c r="U2" s="55" t="n">
        <v>0</v>
      </c>
      <c r="V2" s="55" t="inlineStr">
        <is>
          <t>No.</t>
        </is>
      </c>
      <c r="W2" s="55" t="n"/>
      <c r="X2" s="55" t="n"/>
      <c r="Y2" s="55" t="inlineStr">
        <is>
          <t xml:space="preserve">Dispatched </t>
        </is>
      </c>
      <c r="Z2" s="55">
        <f>U2-W2</f>
        <v/>
      </c>
      <c r="AA2" s="57">
        <f>AC2+AH2+AK2+AN2+AQ2+AT2+AW2+AZ2+BC2+BF2+BI2+BL2+BO2</f>
        <v/>
      </c>
      <c r="AB2" s="58" t="n">
        <v>0</v>
      </c>
      <c r="AC2" s="59">
        <f>Z2-AD2-AE2-AB2</f>
        <v/>
      </c>
      <c r="AD2" s="60" t="n"/>
      <c r="AE2" s="61" t="n">
        <v>0</v>
      </c>
      <c r="AF2" s="55" t="n"/>
      <c r="AG2" s="55" t="n"/>
      <c r="AH2" s="55" t="n">
        <v>0</v>
      </c>
      <c r="AI2" s="55" t="n"/>
      <c r="AJ2" s="55" t="n"/>
      <c r="AK2" s="55" t="n"/>
      <c r="AL2" s="55" t="n"/>
      <c r="AM2" s="55" t="n"/>
      <c r="AN2" s="55" t="n"/>
      <c r="AO2" s="55" t="n"/>
      <c r="AP2" s="55" t="n"/>
      <c r="AQ2" s="55" t="n"/>
      <c r="AR2" s="55" t="n"/>
      <c r="AS2" s="55" t="n"/>
      <c r="AT2" s="55" t="n"/>
      <c r="AU2" s="55" t="n"/>
      <c r="AV2" s="55" t="n"/>
      <c r="AW2" s="55" t="n"/>
      <c r="AX2" s="55" t="n"/>
      <c r="AY2" s="55" t="n"/>
      <c r="AZ2" s="55" t="n"/>
      <c r="BA2" s="55" t="n"/>
      <c r="BB2" s="55" t="n"/>
      <c r="BC2" s="55" t="n"/>
      <c r="BD2" s="55" t="n"/>
      <c r="BE2" s="55" t="n"/>
      <c r="BF2" s="55" t="n"/>
      <c r="BG2" s="55" t="n"/>
      <c r="BH2" s="55" t="n"/>
      <c r="BI2" s="55" t="n"/>
      <c r="BJ2" s="55" t="n"/>
      <c r="BK2" s="55" t="n"/>
      <c r="BL2" s="55" t="n"/>
      <c r="BM2" s="55" t="n"/>
      <c r="BN2" s="55" t="n"/>
      <c r="BO2" s="55" t="n"/>
    </row>
    <row r="3" ht="11.85" customHeight="1">
      <c r="A3" s="55" t="inlineStr">
        <is>
          <t>SPM</t>
        </is>
      </c>
      <c r="B3" s="56" t="inlineStr">
        <is>
          <t>15/2/2023</t>
        </is>
      </c>
      <c r="C3" s="55" t="inlineStr">
        <is>
          <t>NA</t>
        </is>
      </c>
      <c r="D3" s="55" t="n">
        <v>2300036</v>
      </c>
      <c r="E3" s="55" t="inlineStr">
        <is>
          <t>SP0028</t>
        </is>
      </c>
      <c r="F3" s="55" t="inlineStr">
        <is>
          <t>Label for Laparoscopic Trocar Disposable [5mm obturator*1+75mm sleeve*1] Model No.:FAS05075P</t>
        </is>
      </c>
      <c r="G3" s="55" t="inlineStr">
        <is>
          <t>SP2300036</t>
        </is>
      </c>
      <c r="H3" s="55" t="inlineStr">
        <is>
          <t>NA</t>
        </is>
      </c>
      <c r="I3" s="55" t="n"/>
      <c r="J3" s="55" t="inlineStr">
        <is>
          <t>NA</t>
        </is>
      </c>
      <c r="K3" s="56" t="inlineStr">
        <is>
          <t>February.-2023</t>
        </is>
      </c>
      <c r="L3" s="56" t="n"/>
      <c r="M3" s="56" t="inlineStr">
        <is>
          <t>February.-2026</t>
        </is>
      </c>
      <c r="N3" s="56" t="n"/>
      <c r="O3" s="55" t="inlineStr">
        <is>
          <t>NA</t>
        </is>
      </c>
      <c r="P3" s="55" t="n"/>
      <c r="Q3" s="55" t="n"/>
      <c r="R3" s="55" t="n"/>
      <c r="S3" s="55" t="n"/>
      <c r="T3" s="55" t="n"/>
      <c r="U3" s="55" t="n">
        <v>0</v>
      </c>
      <c r="V3" s="55" t="inlineStr">
        <is>
          <t>No.</t>
        </is>
      </c>
      <c r="W3" s="55" t="n"/>
      <c r="X3" s="55" t="n"/>
      <c r="Y3" s="55" t="inlineStr">
        <is>
          <t xml:space="preserve">Dispatched </t>
        </is>
      </c>
      <c r="Z3" s="55">
        <f>U3-W3</f>
        <v/>
      </c>
      <c r="AA3" s="57">
        <f>AC3+AH3+AK3+AN3+AQ3+AT3+AW3+AZ3+BC3+BF3+BI3+BL3+BO3</f>
        <v/>
      </c>
      <c r="AB3" s="58" t="n">
        <v>0</v>
      </c>
      <c r="AC3" s="59">
        <f>Z3-AD3-AE3-AB3</f>
        <v/>
      </c>
      <c r="AD3" s="60" t="n"/>
      <c r="AE3" s="61" t="n">
        <v>0</v>
      </c>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c r="BD3" s="55" t="n"/>
      <c r="BE3" s="55" t="n"/>
      <c r="BF3" s="55" t="n"/>
      <c r="BG3" s="55" t="n"/>
      <c r="BH3" s="55" t="n"/>
      <c r="BI3" s="55" t="n"/>
      <c r="BJ3" s="55" t="n"/>
      <c r="BK3" s="55" t="n"/>
      <c r="BL3" s="55" t="n"/>
      <c r="BM3" s="55" t="n"/>
      <c r="BN3" s="55" t="n"/>
      <c r="BO3" s="55" t="n"/>
    </row>
    <row r="4" ht="11.85" customHeight="1">
      <c r="A4" s="55" t="inlineStr">
        <is>
          <t>SPM</t>
        </is>
      </c>
      <c r="B4" s="56" t="inlineStr">
        <is>
          <t>15/2/2023</t>
        </is>
      </c>
      <c r="C4" s="55" t="inlineStr">
        <is>
          <t>NA</t>
        </is>
      </c>
      <c r="D4" s="55" t="n">
        <v>2300037</v>
      </c>
      <c r="E4" s="55" t="inlineStr">
        <is>
          <t>SP0029</t>
        </is>
      </c>
      <c r="F4" s="55" t="inlineStr">
        <is>
          <t>Label for Laparoscopic Trocar Disposable [5mm obturator*1+75mm sleeve*1] Model No.:FAS05075V</t>
        </is>
      </c>
      <c r="G4" s="55" t="inlineStr">
        <is>
          <t>SP2300037</t>
        </is>
      </c>
      <c r="H4" s="55" t="inlineStr">
        <is>
          <t>NA</t>
        </is>
      </c>
      <c r="I4" s="55" t="n"/>
      <c r="J4" s="55" t="inlineStr">
        <is>
          <t>NA</t>
        </is>
      </c>
      <c r="K4" s="56" t="inlineStr">
        <is>
          <t>February.-2023</t>
        </is>
      </c>
      <c r="L4" s="56" t="n"/>
      <c r="M4" s="56" t="inlineStr">
        <is>
          <t>February.-2026</t>
        </is>
      </c>
      <c r="N4" s="56" t="n"/>
      <c r="O4" s="55" t="inlineStr">
        <is>
          <t>NA</t>
        </is>
      </c>
      <c r="P4" s="55" t="n"/>
      <c r="Q4" s="55" t="n"/>
      <c r="R4" s="55" t="n"/>
      <c r="S4" s="55" t="n"/>
      <c r="T4" s="55" t="n"/>
      <c r="U4" s="55" t="n">
        <v>0</v>
      </c>
      <c r="V4" s="55" t="inlineStr">
        <is>
          <t>No.</t>
        </is>
      </c>
      <c r="W4" s="55" t="n"/>
      <c r="X4" s="55" t="n"/>
      <c r="Y4" s="55" t="inlineStr">
        <is>
          <t xml:space="preserve">Dispatched </t>
        </is>
      </c>
      <c r="Z4" s="55">
        <f>U4-W4</f>
        <v/>
      </c>
      <c r="AA4" s="57">
        <f>AC4+AH4+AK4+AN4+AQ4+AT4+AW4+AZ4+BC4+BF4+BI4+BL4+BO4</f>
        <v/>
      </c>
      <c r="AB4" s="58" t="n">
        <v>0</v>
      </c>
      <c r="AC4" s="59">
        <f>Z4-AD4-AE4-AB4</f>
        <v/>
      </c>
      <c r="AD4" s="60" t="n"/>
      <c r="AE4" s="61" t="n">
        <v>0</v>
      </c>
      <c r="AF4" s="55" t="n"/>
      <c r="AG4" s="55" t="n"/>
      <c r="AH4" s="55" t="n"/>
      <c r="AI4" s="55" t="n"/>
      <c r="AJ4" s="55" t="n"/>
      <c r="AK4" s="55" t="n"/>
      <c r="AL4" s="55" t="n"/>
      <c r="AM4" s="55" t="n"/>
      <c r="AN4" s="55" t="n"/>
      <c r="AO4" s="55" t="n"/>
      <c r="AP4" s="55" t="n"/>
      <c r="AQ4" s="55" t="n"/>
      <c r="AR4" s="55" t="n"/>
      <c r="AS4" s="55" t="n"/>
      <c r="AT4" s="55" t="n"/>
      <c r="AU4" s="55" t="n"/>
      <c r="AV4" s="55" t="n"/>
      <c r="AW4" s="55" t="n"/>
      <c r="AX4" s="55" t="n"/>
      <c r="AY4" s="55" t="n"/>
      <c r="AZ4" s="55" t="n"/>
      <c r="BA4" s="55" t="n"/>
      <c r="BB4" s="55" t="n"/>
      <c r="BC4" s="55" t="n"/>
      <c r="BD4" s="55" t="n"/>
      <c r="BE4" s="55" t="n"/>
      <c r="BF4" s="55" t="n"/>
      <c r="BG4" s="55" t="n"/>
      <c r="BH4" s="55" t="n"/>
      <c r="BI4" s="55" t="n"/>
      <c r="BJ4" s="55" t="n"/>
      <c r="BK4" s="55" t="n"/>
      <c r="BL4" s="55" t="n"/>
      <c r="BM4" s="55" t="n"/>
      <c r="BN4" s="55" t="n"/>
      <c r="BO4" s="55" t="n"/>
    </row>
    <row r="5" ht="11.85" customHeight="1">
      <c r="A5" s="55" t="inlineStr">
        <is>
          <t>SPM</t>
        </is>
      </c>
      <c r="B5" s="56" t="inlineStr">
        <is>
          <t>15/2/2023</t>
        </is>
      </c>
      <c r="C5" s="55" t="inlineStr">
        <is>
          <t>NA</t>
        </is>
      </c>
      <c r="D5" s="55" t="n">
        <v>2300038</v>
      </c>
      <c r="E5" s="55" t="inlineStr">
        <is>
          <t>SP0020</t>
        </is>
      </c>
      <c r="F5" s="55" t="inlineStr">
        <is>
          <t>Label for Laparoscopic Trocar Disposable [5mm obturator*1+100mm sleeve*1] Model No.:FAS05100N</t>
        </is>
      </c>
      <c r="G5" s="55" t="inlineStr">
        <is>
          <t>SP2300038</t>
        </is>
      </c>
      <c r="H5" s="55" t="inlineStr">
        <is>
          <t>NA</t>
        </is>
      </c>
      <c r="I5" s="55" t="n"/>
      <c r="J5" s="55" t="inlineStr">
        <is>
          <t>NA</t>
        </is>
      </c>
      <c r="K5" s="56" t="inlineStr">
        <is>
          <t>February.-2023</t>
        </is>
      </c>
      <c r="L5" s="56" t="n"/>
      <c r="M5" s="56" t="inlineStr">
        <is>
          <t>February.-2026</t>
        </is>
      </c>
      <c r="N5" s="56" t="n"/>
      <c r="O5" s="55" t="inlineStr">
        <is>
          <t>NA</t>
        </is>
      </c>
      <c r="P5" s="55" t="n"/>
      <c r="Q5" s="55" t="n"/>
      <c r="R5" s="55" t="n"/>
      <c r="S5" s="55" t="n"/>
      <c r="T5" s="55" t="n"/>
      <c r="U5" s="55" t="n">
        <v>0</v>
      </c>
      <c r="V5" s="55" t="inlineStr">
        <is>
          <t>No.</t>
        </is>
      </c>
      <c r="W5" s="55" t="n"/>
      <c r="X5" s="55" t="n"/>
      <c r="Y5" s="55" t="inlineStr">
        <is>
          <t xml:space="preserve">Dispatched </t>
        </is>
      </c>
      <c r="Z5" s="55">
        <f>U5-W5</f>
        <v/>
      </c>
      <c r="AA5" s="57">
        <f>AC5+AH5+AK5+AN5+AQ5+AT5+AW5+AZ5+BC5+BF5+BI5+BL5+BO5</f>
        <v/>
      </c>
      <c r="AB5" s="58" t="n">
        <v>0</v>
      </c>
      <c r="AC5" s="59">
        <f>Z5-AD5-AE5-AB5</f>
        <v/>
      </c>
      <c r="AD5" s="60" t="n"/>
      <c r="AE5" s="61" t="n">
        <v>0</v>
      </c>
      <c r="AF5" s="55" t="n"/>
      <c r="AG5" s="55" t="n"/>
      <c r="AH5" s="55" t="n"/>
      <c r="AI5" s="55" t="n"/>
      <c r="AJ5" s="55" t="n"/>
      <c r="AK5" s="55" t="n"/>
      <c r="AL5" s="55" t="n"/>
      <c r="AM5" s="55" t="n"/>
      <c r="AN5" s="55" t="n"/>
      <c r="AO5" s="55" t="n"/>
      <c r="AP5" s="55" t="n"/>
      <c r="AQ5" s="55" t="n"/>
      <c r="AR5" s="55" t="n"/>
      <c r="AS5" s="55" t="n"/>
      <c r="AT5" s="55" t="n"/>
      <c r="AU5" s="55" t="n"/>
      <c r="AV5" s="55" t="n"/>
      <c r="AW5" s="55" t="n"/>
      <c r="AX5" s="55" t="n"/>
      <c r="AY5" s="55" t="n"/>
      <c r="AZ5" s="55" t="n"/>
      <c r="BA5" s="55" t="n"/>
      <c r="BB5" s="55" t="n"/>
      <c r="BC5" s="55" t="n"/>
      <c r="BD5" s="55" t="n"/>
      <c r="BE5" s="55" t="n"/>
      <c r="BF5" s="55" t="n"/>
      <c r="BG5" s="55" t="n"/>
      <c r="BH5" s="55" t="n"/>
      <c r="BI5" s="55" t="n"/>
      <c r="BJ5" s="55" t="n"/>
      <c r="BK5" s="55" t="n"/>
      <c r="BL5" s="55" t="n"/>
      <c r="BM5" s="55" t="n"/>
      <c r="BN5" s="55" t="n"/>
      <c r="BO5" s="55" t="n"/>
    </row>
    <row r="6" ht="11.85" customHeight="1">
      <c r="A6" s="55" t="inlineStr">
        <is>
          <t>SPM</t>
        </is>
      </c>
      <c r="B6" s="56" t="inlineStr">
        <is>
          <t>15/2/2023</t>
        </is>
      </c>
      <c r="C6" s="55" t="inlineStr">
        <is>
          <t>NA</t>
        </is>
      </c>
      <c r="D6" s="55" t="n">
        <v>2300039</v>
      </c>
      <c r="E6" s="55" t="inlineStr">
        <is>
          <t>SP0024</t>
        </is>
      </c>
      <c r="F6" s="55" t="inlineStr">
        <is>
          <t>Label for Laparoscopic Trocar Disposable [5mm obturator*1+100mm sleeve*1] Model No.:FAS05100P</t>
        </is>
      </c>
      <c r="G6" s="55" t="inlineStr">
        <is>
          <t>SP2300039</t>
        </is>
      </c>
      <c r="H6" s="55" t="inlineStr">
        <is>
          <t>NA</t>
        </is>
      </c>
      <c r="I6" s="55" t="n"/>
      <c r="J6" s="55" t="inlineStr">
        <is>
          <t>NA</t>
        </is>
      </c>
      <c r="K6" s="56" t="inlineStr">
        <is>
          <t>February.-2023</t>
        </is>
      </c>
      <c r="L6" s="56" t="n"/>
      <c r="M6" s="56" t="inlineStr">
        <is>
          <t>February.-2026</t>
        </is>
      </c>
      <c r="N6" s="56" t="n"/>
      <c r="O6" s="55" t="inlineStr">
        <is>
          <t>NA</t>
        </is>
      </c>
      <c r="P6" s="55" t="n"/>
      <c r="Q6" s="55" t="n"/>
      <c r="R6" s="55" t="n"/>
      <c r="S6" s="55" t="n"/>
      <c r="T6" s="55" t="n"/>
      <c r="U6" s="55" t="n">
        <v>0</v>
      </c>
      <c r="V6" s="55" t="inlineStr">
        <is>
          <t>No.</t>
        </is>
      </c>
      <c r="W6" s="55" t="n"/>
      <c r="X6" s="55" t="n"/>
      <c r="Y6" s="55" t="inlineStr">
        <is>
          <t xml:space="preserve">Dispatched </t>
        </is>
      </c>
      <c r="Z6" s="55">
        <f>U6-W6</f>
        <v/>
      </c>
      <c r="AA6" s="57">
        <f>AC6+AH6+AK6+AN6+AQ6+AT6+AW6+AZ6+BC6+BF6+BI6+BL6+BO6</f>
        <v/>
      </c>
      <c r="AB6" s="58" t="n">
        <v>0</v>
      </c>
      <c r="AC6" s="59">
        <f>Z6-AD6-AE6-AB6</f>
        <v/>
      </c>
      <c r="AD6" s="60" t="n"/>
      <c r="AE6" s="61" t="n">
        <v>0</v>
      </c>
      <c r="AF6" s="55" t="n"/>
      <c r="AG6" s="55" t="n"/>
      <c r="AH6" s="55" t="n"/>
      <c r="AI6" s="55" t="n"/>
      <c r="AJ6" s="55" t="n"/>
      <c r="AK6" s="55" t="n"/>
      <c r="AL6" s="55" t="n"/>
      <c r="AM6" s="55" t="n"/>
      <c r="AN6" s="55" t="n"/>
      <c r="AO6" s="55" t="n"/>
      <c r="AP6" s="55" t="n"/>
      <c r="AQ6" s="55" t="n"/>
      <c r="AR6" s="55" t="n"/>
      <c r="AS6" s="55" t="n"/>
      <c r="AT6" s="55" t="n"/>
      <c r="AU6" s="55" t="n"/>
      <c r="AV6" s="55" t="n"/>
      <c r="AW6" s="55" t="n"/>
      <c r="AX6" s="55" t="n"/>
      <c r="AY6" s="55" t="n"/>
      <c r="AZ6" s="55" t="n"/>
      <c r="BA6" s="55" t="n"/>
      <c r="BB6" s="55" t="n"/>
      <c r="BC6" s="55" t="n"/>
      <c r="BD6" s="55" t="n"/>
      <c r="BE6" s="55" t="n"/>
      <c r="BF6" s="55" t="n"/>
      <c r="BG6" s="55" t="n"/>
      <c r="BH6" s="55" t="n"/>
      <c r="BI6" s="55" t="n"/>
      <c r="BJ6" s="55" t="n"/>
      <c r="BK6" s="55" t="n"/>
      <c r="BL6" s="55" t="n"/>
      <c r="BM6" s="55" t="n"/>
      <c r="BN6" s="55" t="n"/>
      <c r="BO6" s="55" t="n"/>
    </row>
    <row r="7" ht="11.85" customHeight="1">
      <c r="A7" s="55" t="inlineStr">
        <is>
          <t>SPM</t>
        </is>
      </c>
      <c r="B7" s="56" t="inlineStr">
        <is>
          <t>15/2/2023</t>
        </is>
      </c>
      <c r="C7" s="55" t="inlineStr">
        <is>
          <t>NA</t>
        </is>
      </c>
      <c r="D7" s="55" t="n">
        <v>2300040</v>
      </c>
      <c r="E7" s="55" t="inlineStr">
        <is>
          <t>SP0025</t>
        </is>
      </c>
      <c r="F7" s="55" t="inlineStr">
        <is>
          <t>Label for Laparoscopic Trocar Disposable [5mm obturator*1+100mm sleeve*1] Model No.:FAS05100S</t>
        </is>
      </c>
      <c r="G7" s="55" t="inlineStr">
        <is>
          <t>SP2300040</t>
        </is>
      </c>
      <c r="H7" s="55" t="inlineStr">
        <is>
          <t>NA</t>
        </is>
      </c>
      <c r="I7" s="55" t="n"/>
      <c r="J7" s="55" t="inlineStr">
        <is>
          <t>NA</t>
        </is>
      </c>
      <c r="K7" s="56" t="inlineStr">
        <is>
          <t>February.-2023</t>
        </is>
      </c>
      <c r="L7" s="56" t="n"/>
      <c r="M7" s="56" t="inlineStr">
        <is>
          <t>February.-2026</t>
        </is>
      </c>
      <c r="N7" s="56" t="n"/>
      <c r="O7" s="55" t="inlineStr">
        <is>
          <t>NA</t>
        </is>
      </c>
      <c r="P7" s="55" t="n"/>
      <c r="Q7" s="55" t="n"/>
      <c r="R7" s="55" t="n"/>
      <c r="S7" s="55" t="n"/>
      <c r="T7" s="55" t="n"/>
      <c r="U7" s="55" t="n">
        <v>0</v>
      </c>
      <c r="V7" s="55" t="inlineStr">
        <is>
          <t>No.</t>
        </is>
      </c>
      <c r="W7" s="55" t="n"/>
      <c r="X7" s="55" t="n"/>
      <c r="Y7" s="55" t="inlineStr">
        <is>
          <t xml:space="preserve">Dispatched </t>
        </is>
      </c>
      <c r="Z7" s="55">
        <f>U7-W7</f>
        <v/>
      </c>
      <c r="AA7" s="57">
        <f>AC7+AH7+AK7+AN7+AQ7+AT7+AW7+AZ7+BC7+BF7+BI7+BL7+BO7</f>
        <v/>
      </c>
      <c r="AB7" s="58" t="n">
        <v>0</v>
      </c>
      <c r="AC7" s="59">
        <f>Z7-AD7-AE7-AB7</f>
        <v/>
      </c>
      <c r="AD7" s="60" t="n"/>
      <c r="AE7" s="61" t="n">
        <v>0</v>
      </c>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c r="BD7" s="55" t="n"/>
      <c r="BE7" s="55" t="n"/>
      <c r="BF7" s="55" t="n"/>
      <c r="BG7" s="55" t="n"/>
      <c r="BH7" s="55" t="n"/>
      <c r="BI7" s="55" t="n"/>
      <c r="BJ7" s="55" t="n"/>
      <c r="BK7" s="55" t="n"/>
      <c r="BL7" s="55" t="n"/>
      <c r="BM7" s="55" t="n"/>
      <c r="BN7" s="55" t="n"/>
      <c r="BO7" s="55" t="n"/>
    </row>
    <row r="8" ht="11.85" customHeight="1">
      <c r="A8" s="55" t="inlineStr">
        <is>
          <t>SPM</t>
        </is>
      </c>
      <c r="B8" s="56" t="inlineStr">
        <is>
          <t>15/2/2023</t>
        </is>
      </c>
      <c r="C8" s="55" t="inlineStr">
        <is>
          <t>NA</t>
        </is>
      </c>
      <c r="D8" s="55" t="n">
        <v>2300041</v>
      </c>
      <c r="E8" s="55" t="inlineStr">
        <is>
          <t>SP0022</t>
        </is>
      </c>
      <c r="F8" s="55" t="inlineStr">
        <is>
          <t>Label for Laparoscopic Trocar Disposable [5m obturator*1+100mm sleeve*1] Model No.:FAS05100V</t>
        </is>
      </c>
      <c r="G8" s="55" t="inlineStr">
        <is>
          <t>SP2300041</t>
        </is>
      </c>
      <c r="H8" s="55" t="inlineStr">
        <is>
          <t>NA</t>
        </is>
      </c>
      <c r="I8" s="55" t="n"/>
      <c r="J8" s="55" t="inlineStr">
        <is>
          <t>NA</t>
        </is>
      </c>
      <c r="K8" s="56" t="inlineStr">
        <is>
          <t>February.-2023</t>
        </is>
      </c>
      <c r="L8" s="56" t="n"/>
      <c r="M8" s="56" t="inlineStr">
        <is>
          <t>February.-2026</t>
        </is>
      </c>
      <c r="N8" s="56" t="n"/>
      <c r="O8" s="55" t="inlineStr">
        <is>
          <t>NA</t>
        </is>
      </c>
      <c r="P8" s="55" t="n"/>
      <c r="Q8" s="55" t="n"/>
      <c r="R8" s="55" t="n"/>
      <c r="S8" s="55" t="n"/>
      <c r="T8" s="55" t="n"/>
      <c r="U8" s="55" t="n">
        <v>0</v>
      </c>
      <c r="V8" s="55" t="inlineStr">
        <is>
          <t>No.</t>
        </is>
      </c>
      <c r="W8" s="55" t="n"/>
      <c r="X8" s="55" t="n"/>
      <c r="Y8" s="55" t="inlineStr">
        <is>
          <t xml:space="preserve">Dispatched </t>
        </is>
      </c>
      <c r="Z8" s="55">
        <f>U8-W8</f>
        <v/>
      </c>
      <c r="AA8" s="57">
        <f>AC8+AH8+AK8+AN8+AQ8+AT8+AW8+AZ8+BC8+BF8+BI8+BL8+BO8</f>
        <v/>
      </c>
      <c r="AB8" s="58" t="n">
        <v>0</v>
      </c>
      <c r="AC8" s="59">
        <f>Z8-AD8-AE8-AB8</f>
        <v/>
      </c>
      <c r="AD8" s="60" t="n"/>
      <c r="AE8" s="61" t="n">
        <v>0</v>
      </c>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row>
    <row r="9" ht="11.85" customHeight="1">
      <c r="A9" s="55" t="inlineStr">
        <is>
          <t>SPM</t>
        </is>
      </c>
      <c r="B9" s="56" t="inlineStr">
        <is>
          <t>15/2/2023</t>
        </is>
      </c>
      <c r="C9" s="55" t="inlineStr">
        <is>
          <t>NA</t>
        </is>
      </c>
      <c r="D9" s="55" t="n">
        <v>2300042</v>
      </c>
      <c r="E9" s="55" t="inlineStr">
        <is>
          <t>SP0021</t>
        </is>
      </c>
      <c r="F9" s="55" t="inlineStr">
        <is>
          <t>Label for Laparoscopic Trocar Disposable [5mm obturator*1+150mm sleeve*1] Model No.:FAS05150N</t>
        </is>
      </c>
      <c r="G9" s="55" t="inlineStr">
        <is>
          <t>SP2300042</t>
        </is>
      </c>
      <c r="H9" s="55" t="inlineStr">
        <is>
          <t>NA</t>
        </is>
      </c>
      <c r="I9" s="55" t="n"/>
      <c r="J9" s="55" t="inlineStr">
        <is>
          <t>NA</t>
        </is>
      </c>
      <c r="K9" s="56" t="inlineStr">
        <is>
          <t>February.-2023</t>
        </is>
      </c>
      <c r="L9" s="56" t="n"/>
      <c r="M9" s="56" t="inlineStr">
        <is>
          <t>February.-2026</t>
        </is>
      </c>
      <c r="N9" s="56" t="n"/>
      <c r="O9" s="55" t="inlineStr">
        <is>
          <t>NA</t>
        </is>
      </c>
      <c r="P9" s="55" t="n"/>
      <c r="Q9" s="55" t="n"/>
      <c r="R9" s="55" t="n"/>
      <c r="S9" s="55" t="n"/>
      <c r="T9" s="55" t="n"/>
      <c r="U9" s="55" t="n">
        <v>0</v>
      </c>
      <c r="V9" s="55" t="inlineStr">
        <is>
          <t>No.</t>
        </is>
      </c>
      <c r="W9" s="55" t="n"/>
      <c r="X9" s="55" t="n"/>
      <c r="Y9" s="55" t="inlineStr">
        <is>
          <t xml:space="preserve">Dispatched </t>
        </is>
      </c>
      <c r="Z9" s="55">
        <f>U9-W9</f>
        <v/>
      </c>
      <c r="AA9" s="57">
        <f>AC9+AH9+AK9+AN9+AQ9+AT9+AW9+AZ9+BC9+BF9+BI9+BL9+BO9</f>
        <v/>
      </c>
      <c r="AB9" s="58" t="n">
        <v>0</v>
      </c>
      <c r="AC9" s="59">
        <f>Z9-AD9-AE9-AB9</f>
        <v/>
      </c>
      <c r="AD9" s="60" t="n"/>
      <c r="AE9" s="61" t="n">
        <v>0</v>
      </c>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c r="BD9" s="55" t="n"/>
      <c r="BE9" s="55" t="n"/>
      <c r="BF9" s="55" t="n"/>
      <c r="BG9" s="55" t="n"/>
      <c r="BH9" s="55" t="n"/>
      <c r="BI9" s="55" t="n"/>
      <c r="BJ9" s="55" t="n"/>
      <c r="BK9" s="55" t="n"/>
      <c r="BL9" s="55" t="n"/>
      <c r="BM9" s="55" t="n"/>
      <c r="BN9" s="55" t="n"/>
      <c r="BO9" s="55" t="n"/>
    </row>
    <row r="10" ht="11.85" customHeight="1">
      <c r="A10" s="55" t="inlineStr">
        <is>
          <t>SPM</t>
        </is>
      </c>
      <c r="B10" s="56" t="inlineStr">
        <is>
          <t>15/2/2023</t>
        </is>
      </c>
      <c r="C10" s="55" t="inlineStr">
        <is>
          <t>NA</t>
        </is>
      </c>
      <c r="D10" s="55" t="n">
        <v>2300043</v>
      </c>
      <c r="E10" s="55" t="inlineStr">
        <is>
          <t>SP0023</t>
        </is>
      </c>
      <c r="F10" s="55" t="inlineStr">
        <is>
          <t>Label for Laparoscopic Trocar Disposable [5mm obturator*1+150mm sleeve*1] Model No.:FAS05150V</t>
        </is>
      </c>
      <c r="G10" s="55" t="inlineStr">
        <is>
          <t>SP2300043</t>
        </is>
      </c>
      <c r="H10" s="55" t="inlineStr">
        <is>
          <t>NA</t>
        </is>
      </c>
      <c r="I10" s="55" t="n"/>
      <c r="J10" s="55" t="inlineStr">
        <is>
          <t>NA</t>
        </is>
      </c>
      <c r="K10" s="56" t="inlineStr">
        <is>
          <t>February.-2023</t>
        </is>
      </c>
      <c r="L10" s="56" t="n"/>
      <c r="M10" s="56" t="inlineStr">
        <is>
          <t>February.-2026</t>
        </is>
      </c>
      <c r="N10" s="56" t="n"/>
      <c r="O10" s="55" t="inlineStr">
        <is>
          <t>NA</t>
        </is>
      </c>
      <c r="P10" s="55" t="n"/>
      <c r="Q10" s="55" t="n"/>
      <c r="R10" s="55" t="n"/>
      <c r="S10" s="55" t="n"/>
      <c r="T10" s="55" t="n"/>
      <c r="U10" s="55" t="n">
        <v>0</v>
      </c>
      <c r="V10" s="55" t="inlineStr">
        <is>
          <t>No.</t>
        </is>
      </c>
      <c r="W10" s="55" t="n"/>
      <c r="X10" s="55" t="n"/>
      <c r="Y10" s="55" t="inlineStr">
        <is>
          <t xml:space="preserve">Dispatched </t>
        </is>
      </c>
      <c r="Z10" s="55">
        <f>U10-W10</f>
        <v/>
      </c>
      <c r="AA10" s="57">
        <f>AC10+AH10+AK10+AN10+AQ10+AT10+AW10+AZ10+BC10+BF10+BI10+BL10+BO10</f>
        <v/>
      </c>
      <c r="AB10" s="58" t="n">
        <v>0</v>
      </c>
      <c r="AC10" s="59">
        <f>Z10-AD10-AE10-AB10</f>
        <v/>
      </c>
      <c r="AD10" s="60" t="n"/>
      <c r="AE10" s="61" t="n">
        <v>0</v>
      </c>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c r="BD10" s="55" t="n"/>
      <c r="BE10" s="55" t="n"/>
      <c r="BF10" s="55" t="n"/>
      <c r="BG10" s="55" t="n"/>
      <c r="BH10" s="55" t="n"/>
      <c r="BI10" s="55" t="n"/>
      <c r="BJ10" s="55" t="n"/>
      <c r="BK10" s="55" t="n"/>
      <c r="BL10" s="55" t="n"/>
      <c r="BM10" s="55" t="n"/>
      <c r="BN10" s="55" t="n"/>
      <c r="BO10" s="55" t="n"/>
    </row>
    <row r="11" ht="11.85" customHeight="1">
      <c r="A11" s="55" t="inlineStr">
        <is>
          <t>SPM</t>
        </is>
      </c>
      <c r="B11" s="56" t="inlineStr">
        <is>
          <t>15/2/2023</t>
        </is>
      </c>
      <c r="C11" s="55" t="inlineStr">
        <is>
          <t>NA</t>
        </is>
      </c>
      <c r="D11" s="55" t="n">
        <v>2300044</v>
      </c>
      <c r="E11" s="55" t="inlineStr">
        <is>
          <t>SP0015</t>
        </is>
      </c>
      <c r="F11" s="55" t="inlineStr">
        <is>
          <t>Label for Laparoscopic Trocar Disposable [11mm obturator*1+100mm sleeve*1] Model No.:FAS11100D</t>
        </is>
      </c>
      <c r="G11" s="55" t="inlineStr">
        <is>
          <t>SP2300044</t>
        </is>
      </c>
      <c r="H11" s="55" t="inlineStr">
        <is>
          <t>NA</t>
        </is>
      </c>
      <c r="I11" s="55" t="n"/>
      <c r="J11" s="55" t="inlineStr">
        <is>
          <t>NA</t>
        </is>
      </c>
      <c r="K11" s="56" t="inlineStr">
        <is>
          <t>February.-2023</t>
        </is>
      </c>
      <c r="L11" s="56" t="n"/>
      <c r="M11" s="56" t="inlineStr">
        <is>
          <t>February.-2026</t>
        </is>
      </c>
      <c r="N11" s="56" t="n"/>
      <c r="O11" s="55" t="inlineStr">
        <is>
          <t>NA</t>
        </is>
      </c>
      <c r="P11" s="55" t="n"/>
      <c r="Q11" s="55" t="n"/>
      <c r="R11" s="55" t="n"/>
      <c r="S11" s="55" t="n"/>
      <c r="T11" s="55" t="n"/>
      <c r="U11" s="55" t="n">
        <v>0</v>
      </c>
      <c r="V11" s="55" t="inlineStr">
        <is>
          <t>No.</t>
        </is>
      </c>
      <c r="W11" s="55" t="n"/>
      <c r="X11" s="55" t="n"/>
      <c r="Y11" s="55" t="inlineStr">
        <is>
          <t xml:space="preserve">Dispatched </t>
        </is>
      </c>
      <c r="Z11" s="55">
        <f>U11-W11</f>
        <v/>
      </c>
      <c r="AA11" s="57">
        <f>AC11+AH11+AK11+AN11+AQ11+AT11+AW11+AZ11+BC11+BF11+BI11+BL11+BO11</f>
        <v/>
      </c>
      <c r="AB11" s="58" t="n">
        <v>0</v>
      </c>
      <c r="AC11" s="59">
        <f>Z11-AD11-AE11-AB11</f>
        <v/>
      </c>
      <c r="AD11" s="60" t="n"/>
      <c r="AE11" s="61" t="n">
        <v>0</v>
      </c>
      <c r="AF11" s="55" t="n"/>
      <c r="AG11" s="55" t="n"/>
      <c r="AH11" s="55" t="n"/>
      <c r="AI11" s="55" t="n"/>
      <c r="AJ11" s="55" t="n"/>
      <c r="AK11" s="55" t="n"/>
      <c r="AL11" s="55" t="n"/>
      <c r="AM11" s="55" t="n"/>
      <c r="AN11" s="55" t="n"/>
      <c r="AO11" s="55" t="n"/>
      <c r="AP11" s="55" t="n"/>
      <c r="AQ11" s="55" t="n"/>
      <c r="AR11" s="55" t="n"/>
      <c r="AS11" s="55" t="n"/>
      <c r="AT11" s="55" t="n"/>
      <c r="AU11" s="55" t="n"/>
      <c r="AV11" s="55" t="n"/>
      <c r="AW11" s="55" t="n"/>
      <c r="AX11" s="55" t="n"/>
      <c r="AY11" s="55" t="n"/>
      <c r="AZ11" s="55" t="n"/>
      <c r="BA11" s="55" t="n"/>
      <c r="BB11" s="55" t="n"/>
      <c r="BC11" s="55" t="n"/>
      <c r="BD11" s="55" t="n"/>
      <c r="BE11" s="55" t="n"/>
      <c r="BF11" s="55" t="n"/>
      <c r="BG11" s="55" t="n"/>
      <c r="BH11" s="55" t="n"/>
      <c r="BI11" s="55" t="n"/>
      <c r="BJ11" s="55" t="n"/>
      <c r="BK11" s="55" t="n"/>
      <c r="BL11" s="55" t="n"/>
      <c r="BM11" s="55" t="n"/>
      <c r="BN11" s="55" t="n"/>
      <c r="BO11" s="55" t="n"/>
    </row>
    <row r="12" ht="11.85" customHeight="1">
      <c r="A12" s="55" t="inlineStr">
        <is>
          <t>SPM</t>
        </is>
      </c>
      <c r="B12" s="56" t="inlineStr">
        <is>
          <t>15/2/2023</t>
        </is>
      </c>
      <c r="C12" s="55" t="inlineStr">
        <is>
          <t>NA</t>
        </is>
      </c>
      <c r="D12" s="55" t="n">
        <v>2300045</v>
      </c>
      <c r="E12" s="55" t="inlineStr">
        <is>
          <t>SP0018</t>
        </is>
      </c>
      <c r="F12" s="55" t="inlineStr">
        <is>
          <t>Label for Laparoscopic Trocar Disposable [11mm obturator*1+100mm sleeve*1] Model No.:FAS11100H</t>
        </is>
      </c>
      <c r="G12" s="55" t="inlineStr">
        <is>
          <t>SP2300045</t>
        </is>
      </c>
      <c r="H12" s="55" t="inlineStr">
        <is>
          <t>NA</t>
        </is>
      </c>
      <c r="I12" s="55" t="n"/>
      <c r="J12" s="55" t="inlineStr">
        <is>
          <t>NA</t>
        </is>
      </c>
      <c r="K12" s="56" t="inlineStr">
        <is>
          <t>February.-2023</t>
        </is>
      </c>
      <c r="L12" s="56" t="n"/>
      <c r="M12" s="56" t="inlineStr">
        <is>
          <t>February.-2026</t>
        </is>
      </c>
      <c r="N12" s="56" t="n"/>
      <c r="O12" s="55" t="inlineStr">
        <is>
          <t>NA</t>
        </is>
      </c>
      <c r="P12" s="55" t="n"/>
      <c r="Q12" s="55" t="n"/>
      <c r="R12" s="55" t="n"/>
      <c r="S12" s="55" t="n"/>
      <c r="T12" s="55" t="n"/>
      <c r="U12" s="55" t="n">
        <v>0</v>
      </c>
      <c r="V12" s="55" t="inlineStr">
        <is>
          <t>No.</t>
        </is>
      </c>
      <c r="W12" s="55" t="n"/>
      <c r="X12" s="55" t="n"/>
      <c r="Y12" s="55" t="inlineStr">
        <is>
          <t xml:space="preserve">Dispatched </t>
        </is>
      </c>
      <c r="Z12" s="55">
        <f>U12-W12</f>
        <v/>
      </c>
      <c r="AA12" s="57">
        <f>AC12+AH12+AK12+AN12+AQ12+AT12+AW12+AZ12+BC12+BF12+BI12+BL12+BO12</f>
        <v/>
      </c>
      <c r="AB12" s="58" t="n">
        <v>0</v>
      </c>
      <c r="AC12" s="59">
        <f>Z12-AD12-AE12-AB12</f>
        <v/>
      </c>
      <c r="AD12" s="60" t="n"/>
      <c r="AE12" s="61" t="n">
        <v>0</v>
      </c>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c r="BD12" s="55" t="n"/>
      <c r="BE12" s="55" t="n"/>
      <c r="BF12" s="55" t="n"/>
      <c r="BG12" s="55" t="n"/>
      <c r="BH12" s="55" t="n"/>
      <c r="BI12" s="55" t="n"/>
      <c r="BJ12" s="55" t="n"/>
      <c r="BK12" s="55" t="n"/>
      <c r="BL12" s="55" t="n"/>
      <c r="BM12" s="55" t="n"/>
      <c r="BN12" s="55" t="n"/>
      <c r="BO12" s="55" t="n"/>
    </row>
    <row r="13" ht="11.85" customHeight="1">
      <c r="A13" s="55" t="inlineStr">
        <is>
          <t>SPM</t>
        </is>
      </c>
      <c r="B13" s="56" t="inlineStr">
        <is>
          <t>15/2/2023</t>
        </is>
      </c>
      <c r="C13" s="55" t="inlineStr">
        <is>
          <t>NA</t>
        </is>
      </c>
      <c r="D13" s="55" t="n">
        <v>2300046</v>
      </c>
      <c r="E13" s="55" t="inlineStr">
        <is>
          <t>SP0033</t>
        </is>
      </c>
      <c r="F13" s="55" t="inlineStr">
        <is>
          <t>Label for Laparoscopic Trocar Disposable [11mm obturator*1+100mm sleeve*1] Model No.:FAS11100P</t>
        </is>
      </c>
      <c r="G13" s="55" t="inlineStr">
        <is>
          <t>SP2300046</t>
        </is>
      </c>
      <c r="H13" s="55" t="inlineStr">
        <is>
          <t>NA</t>
        </is>
      </c>
      <c r="I13" s="55" t="n"/>
      <c r="J13" s="55" t="inlineStr">
        <is>
          <t>NA</t>
        </is>
      </c>
      <c r="K13" s="56" t="inlineStr">
        <is>
          <t>February.-2023</t>
        </is>
      </c>
      <c r="L13" s="56" t="n"/>
      <c r="M13" s="56" t="inlineStr">
        <is>
          <t>February.-2026</t>
        </is>
      </c>
      <c r="N13" s="56" t="n"/>
      <c r="O13" s="55" t="inlineStr">
        <is>
          <t>NA</t>
        </is>
      </c>
      <c r="P13" s="55" t="n"/>
      <c r="Q13" s="55" t="n"/>
      <c r="R13" s="55" t="n"/>
      <c r="S13" s="55" t="n"/>
      <c r="T13" s="55" t="n"/>
      <c r="U13" s="55" t="n">
        <v>0</v>
      </c>
      <c r="V13" s="55" t="inlineStr">
        <is>
          <t>No.</t>
        </is>
      </c>
      <c r="W13" s="55" t="n"/>
      <c r="X13" s="55" t="n"/>
      <c r="Y13" s="55" t="inlineStr">
        <is>
          <t xml:space="preserve">Dispatched </t>
        </is>
      </c>
      <c r="Z13" s="55">
        <f>U13-W13</f>
        <v/>
      </c>
      <c r="AA13" s="57">
        <f>AC13+AH13+AK13+AN13+AQ13+AT13+AW13+AZ13+BC13+BF13+BI13+BL13+BO13</f>
        <v/>
      </c>
      <c r="AB13" s="58" t="n">
        <v>0</v>
      </c>
      <c r="AC13" s="59">
        <f>Z13-AD13-AE13-AB13</f>
        <v/>
      </c>
      <c r="AD13" s="60" t="n"/>
      <c r="AE13" s="61" t="n">
        <v>0</v>
      </c>
      <c r="AF13" s="55" t="n"/>
      <c r="AG13" s="55" t="n"/>
      <c r="AH13" s="55" t="n"/>
      <c r="AI13" s="55" t="n"/>
      <c r="AJ13" s="55" t="n"/>
      <c r="AK13" s="55" t="n"/>
      <c r="AL13" s="55" t="n"/>
      <c r="AM13" s="55" t="n"/>
      <c r="AN13" s="55" t="n"/>
      <c r="AO13" s="55" t="n"/>
      <c r="AP13" s="55" t="n"/>
      <c r="AQ13" s="55" t="n"/>
      <c r="AR13" s="55" t="n"/>
      <c r="AS13" s="55" t="n"/>
      <c r="AT13" s="55" t="n"/>
      <c r="AU13" s="55" t="n"/>
      <c r="AV13" s="55" t="n"/>
      <c r="AW13" s="55" t="n"/>
      <c r="AX13" s="55" t="n"/>
      <c r="AY13" s="55" t="n"/>
      <c r="AZ13" s="55" t="n"/>
      <c r="BA13" s="55" t="n"/>
      <c r="BB13" s="55" t="n"/>
      <c r="BC13" s="55" t="n"/>
      <c r="BD13" s="55" t="n"/>
      <c r="BE13" s="55" t="n"/>
      <c r="BF13" s="55" t="n"/>
      <c r="BG13" s="55" t="n"/>
      <c r="BH13" s="55" t="n"/>
      <c r="BI13" s="55" t="n"/>
      <c r="BJ13" s="55" t="n"/>
      <c r="BK13" s="55" t="n"/>
      <c r="BL13" s="55" t="n"/>
      <c r="BM13" s="55" t="n"/>
      <c r="BN13" s="55" t="n"/>
      <c r="BO13" s="55" t="n"/>
    </row>
    <row r="14" ht="11.85" customHeight="1">
      <c r="A14" s="55" t="inlineStr">
        <is>
          <t>SPM</t>
        </is>
      </c>
      <c r="B14" s="56" t="inlineStr">
        <is>
          <t>15/2/2023</t>
        </is>
      </c>
      <c r="C14" s="55" t="inlineStr">
        <is>
          <t>NA</t>
        </is>
      </c>
      <c r="D14" s="55" t="n">
        <v>2300047</v>
      </c>
      <c r="E14" s="55" t="inlineStr">
        <is>
          <t>SP0019</t>
        </is>
      </c>
      <c r="F14" s="55" t="inlineStr">
        <is>
          <t>Label for Laparoscopic Trocar Disposable [11mm obturator*1+100mm sleeve*1] Model No.:FAS11100S</t>
        </is>
      </c>
      <c r="G14" s="55" t="inlineStr">
        <is>
          <t>SP2300047</t>
        </is>
      </c>
      <c r="H14" s="55" t="inlineStr">
        <is>
          <t>NA</t>
        </is>
      </c>
      <c r="I14" s="55" t="n"/>
      <c r="J14" s="55" t="inlineStr">
        <is>
          <t>NA</t>
        </is>
      </c>
      <c r="K14" s="56" t="inlineStr">
        <is>
          <t>February.-2023</t>
        </is>
      </c>
      <c r="L14" s="56" t="n"/>
      <c r="M14" s="56" t="inlineStr">
        <is>
          <t>February.-2026</t>
        </is>
      </c>
      <c r="N14" s="56" t="n"/>
      <c r="O14" s="55" t="inlineStr">
        <is>
          <t>NA</t>
        </is>
      </c>
      <c r="P14" s="55" t="n"/>
      <c r="Q14" s="55" t="n"/>
      <c r="R14" s="55" t="n"/>
      <c r="S14" s="55" t="n"/>
      <c r="T14" s="55" t="n"/>
      <c r="U14" s="55" t="n">
        <v>0</v>
      </c>
      <c r="V14" s="55" t="inlineStr">
        <is>
          <t>No.</t>
        </is>
      </c>
      <c r="W14" s="55" t="n"/>
      <c r="X14" s="55" t="n"/>
      <c r="Y14" s="55" t="inlineStr">
        <is>
          <t xml:space="preserve">Dispatched </t>
        </is>
      </c>
      <c r="Z14" s="55">
        <f>U14-W14</f>
        <v/>
      </c>
      <c r="AA14" s="57">
        <f>AC14+AH14+AK14+AN14+AQ14+AT14+AW14+AZ14+BC14+BF14+BI14+BL14+BO14</f>
        <v/>
      </c>
      <c r="AB14" s="58" t="n">
        <v>0</v>
      </c>
      <c r="AC14" s="59">
        <f>Z14-AD14-AE14-AB14</f>
        <v/>
      </c>
      <c r="AD14" s="60" t="n"/>
      <c r="AE14" s="61" t="n">
        <v>0</v>
      </c>
      <c r="AF14" s="55" t="n"/>
      <c r="AG14" s="55" t="n"/>
      <c r="AH14" s="55" t="n"/>
      <c r="AI14" s="55" t="n"/>
      <c r="AJ14" s="55" t="n"/>
      <c r="AK14" s="55" t="n"/>
      <c r="AL14" s="55" t="n"/>
      <c r="AM14" s="55" t="n"/>
      <c r="AN14" s="55" t="n"/>
      <c r="AO14" s="55" t="n"/>
      <c r="AP14" s="55" t="n"/>
      <c r="AQ14" s="55" t="n"/>
      <c r="AR14" s="55" t="n"/>
      <c r="AS14" s="55" t="n"/>
      <c r="AT14" s="55" t="n"/>
      <c r="AU14" s="55" t="n"/>
      <c r="AV14" s="55" t="n"/>
      <c r="AW14" s="55" t="n"/>
      <c r="AX14" s="55" t="n"/>
      <c r="AY14" s="55" t="n"/>
      <c r="AZ14" s="55" t="n"/>
      <c r="BA14" s="55" t="n"/>
      <c r="BB14" s="55" t="n"/>
      <c r="BC14" s="55" t="n"/>
      <c r="BD14" s="55" t="n"/>
      <c r="BE14" s="55" t="n"/>
      <c r="BF14" s="55" t="n"/>
      <c r="BG14" s="55" t="n"/>
      <c r="BH14" s="55" t="n"/>
      <c r="BI14" s="55" t="n"/>
      <c r="BJ14" s="55" t="n"/>
      <c r="BK14" s="55" t="n"/>
      <c r="BL14" s="55" t="n"/>
      <c r="BM14" s="55" t="n"/>
      <c r="BN14" s="55" t="n"/>
      <c r="BO14" s="55" t="n"/>
    </row>
    <row r="15" ht="11.85" customHeight="1">
      <c r="A15" s="55" t="inlineStr">
        <is>
          <t>SPM</t>
        </is>
      </c>
      <c r="B15" s="56" t="inlineStr">
        <is>
          <t>15/2/2023</t>
        </is>
      </c>
      <c r="C15" s="55" t="inlineStr">
        <is>
          <t>NA</t>
        </is>
      </c>
      <c r="D15" s="55" t="n">
        <v>2300048</v>
      </c>
      <c r="E15" s="55" t="inlineStr">
        <is>
          <t>SP0017</t>
        </is>
      </c>
      <c r="F15" s="55" t="inlineStr">
        <is>
          <t>Label for Laparoscopic Trocar Disposable [11mm obturator*1+100mm sleeve*1] Model No.:FAS11100V</t>
        </is>
      </c>
      <c r="G15" s="55" t="inlineStr">
        <is>
          <t>SP2300048</t>
        </is>
      </c>
      <c r="H15" s="55" t="inlineStr">
        <is>
          <t>NA</t>
        </is>
      </c>
      <c r="I15" s="55" t="n"/>
      <c r="J15" s="55" t="inlineStr">
        <is>
          <t>NA</t>
        </is>
      </c>
      <c r="K15" s="56" t="inlineStr">
        <is>
          <t>February.-2023</t>
        </is>
      </c>
      <c r="L15" s="56" t="n"/>
      <c r="M15" s="56" t="inlineStr">
        <is>
          <t>February.-2026</t>
        </is>
      </c>
      <c r="N15" s="56" t="n"/>
      <c r="O15" s="55" t="inlineStr">
        <is>
          <t>NA</t>
        </is>
      </c>
      <c r="P15" s="55" t="n"/>
      <c r="Q15" s="55" t="n"/>
      <c r="R15" s="55" t="n"/>
      <c r="S15" s="55" t="n"/>
      <c r="T15" s="55" t="n"/>
      <c r="U15" s="55" t="n">
        <v>0</v>
      </c>
      <c r="V15" s="55" t="inlineStr">
        <is>
          <t>No.</t>
        </is>
      </c>
      <c r="W15" s="55" t="n"/>
      <c r="X15" s="55" t="n"/>
      <c r="Y15" s="55" t="inlineStr">
        <is>
          <t xml:space="preserve">Dispatched </t>
        </is>
      </c>
      <c r="Z15" s="55">
        <f>U15-W15</f>
        <v/>
      </c>
      <c r="AA15" s="57">
        <f>AC15+AH15+AK15+AN15+AQ15+AT15+AW15+AZ15+BC15+BF15+BI15+BL15+BO15</f>
        <v/>
      </c>
      <c r="AB15" s="58" t="n">
        <v>0</v>
      </c>
      <c r="AC15" s="59">
        <f>Z15-AD15-AE15-AB15</f>
        <v/>
      </c>
      <c r="AD15" s="60" t="n"/>
      <c r="AE15" s="61" t="n">
        <v>0</v>
      </c>
      <c r="AF15" s="55" t="n"/>
      <c r="AG15" s="55" t="n"/>
      <c r="AH15" s="55" t="n"/>
      <c r="AI15" s="55" t="n"/>
      <c r="AJ15" s="55" t="n"/>
      <c r="AK15" s="55" t="n"/>
      <c r="AL15" s="55" t="n"/>
      <c r="AM15" s="55" t="n"/>
      <c r="AN15" s="55" t="n"/>
      <c r="AO15" s="55" t="n"/>
      <c r="AP15" s="55" t="n"/>
      <c r="AQ15" s="55" t="n"/>
      <c r="AR15" s="55" t="n"/>
      <c r="AS15" s="55" t="n"/>
      <c r="AT15" s="55" t="n"/>
      <c r="AU15" s="55" t="n"/>
      <c r="AV15" s="55" t="n"/>
      <c r="AW15" s="55" t="n"/>
      <c r="AX15" s="55" t="n"/>
      <c r="AY15" s="55" t="n"/>
      <c r="AZ15" s="55" t="n"/>
      <c r="BA15" s="55" t="n"/>
      <c r="BB15" s="55" t="n"/>
      <c r="BC15" s="55" t="n"/>
      <c r="BD15" s="55" t="n"/>
      <c r="BE15" s="55" t="n"/>
      <c r="BF15" s="55" t="n"/>
      <c r="BG15" s="55" t="n"/>
      <c r="BH15" s="55" t="n"/>
      <c r="BI15" s="55" t="n"/>
      <c r="BJ15" s="55" t="n"/>
      <c r="BK15" s="55" t="n"/>
      <c r="BL15" s="55" t="n"/>
      <c r="BM15" s="55" t="n"/>
      <c r="BN15" s="55" t="n"/>
      <c r="BO15" s="55" t="n"/>
    </row>
    <row r="16" ht="11.85" customHeight="1">
      <c r="A16" s="55" t="inlineStr">
        <is>
          <t>SPM</t>
        </is>
      </c>
      <c r="B16" s="56" t="inlineStr">
        <is>
          <t>15/2/2023</t>
        </is>
      </c>
      <c r="C16" s="55" t="inlineStr">
        <is>
          <t>NA</t>
        </is>
      </c>
      <c r="D16" s="55" t="n">
        <v>2300049</v>
      </c>
      <c r="E16" s="55" t="inlineStr">
        <is>
          <t>SP0016</t>
        </is>
      </c>
      <c r="F16" s="55" t="inlineStr">
        <is>
          <t>Label for Laparoscopic Trocar Disposable [11mm obturator*1+150mm sleeve*1] Model No.:FAS11150V</t>
        </is>
      </c>
      <c r="G16" s="55" t="inlineStr">
        <is>
          <t>SP2300049</t>
        </is>
      </c>
      <c r="H16" s="55" t="inlineStr">
        <is>
          <t>NA</t>
        </is>
      </c>
      <c r="I16" s="55" t="n"/>
      <c r="J16" s="55" t="inlineStr">
        <is>
          <t>NA</t>
        </is>
      </c>
      <c r="K16" s="56" t="inlineStr">
        <is>
          <t>February.-2023</t>
        </is>
      </c>
      <c r="L16" s="56" t="n"/>
      <c r="M16" s="56" t="inlineStr">
        <is>
          <t>February.-2026</t>
        </is>
      </c>
      <c r="N16" s="56" t="n"/>
      <c r="O16" s="55" t="inlineStr">
        <is>
          <t>NA</t>
        </is>
      </c>
      <c r="P16" s="55" t="n"/>
      <c r="Q16" s="55" t="n"/>
      <c r="R16" s="55" t="n"/>
      <c r="S16" s="55" t="n"/>
      <c r="T16" s="55" t="n"/>
      <c r="U16" s="55" t="n">
        <v>0</v>
      </c>
      <c r="V16" s="55" t="inlineStr">
        <is>
          <t>No.</t>
        </is>
      </c>
      <c r="W16" s="55" t="n"/>
      <c r="X16" s="55" t="n"/>
      <c r="Y16" s="55" t="inlineStr">
        <is>
          <t xml:space="preserve">Dispatched </t>
        </is>
      </c>
      <c r="Z16" s="55">
        <f>U16-W16</f>
        <v/>
      </c>
      <c r="AA16" s="57">
        <f>AC16+AH16+AK16+AN16+AQ16+AT16+AW16+AZ16+BC16+BF16+BI16+BL16+BO16</f>
        <v/>
      </c>
      <c r="AB16" s="58" t="n">
        <v>0</v>
      </c>
      <c r="AC16" s="59">
        <f>Z16-AD16-AE16-AB16</f>
        <v/>
      </c>
      <c r="AD16" s="60" t="n"/>
      <c r="AE16" s="61" t="n">
        <v>0</v>
      </c>
      <c r="AF16" s="55" t="n"/>
      <c r="AG16" s="55" t="n"/>
      <c r="AH16" s="55" t="n"/>
      <c r="AI16" s="55" t="n"/>
      <c r="AJ16" s="55" t="n"/>
      <c r="AK16" s="55" t="n"/>
      <c r="AL16" s="55" t="n"/>
      <c r="AM16" s="55" t="n"/>
      <c r="AN16" s="55" t="n"/>
      <c r="AO16" s="55" t="n"/>
      <c r="AP16" s="55" t="n"/>
      <c r="AQ16" s="55" t="n"/>
      <c r="AR16" s="55" t="n"/>
      <c r="AS16" s="55" t="n"/>
      <c r="AT16" s="55" t="n"/>
      <c r="AU16" s="55" t="n"/>
      <c r="AV16" s="55" t="n"/>
      <c r="AW16" s="55" t="n"/>
      <c r="AX16" s="55" t="n"/>
      <c r="AY16" s="55" t="n"/>
      <c r="AZ16" s="55" t="n"/>
      <c r="BA16" s="55" t="n"/>
      <c r="BB16" s="55" t="n"/>
      <c r="BC16" s="55" t="n"/>
      <c r="BD16" s="55" t="n"/>
      <c r="BE16" s="55" t="n"/>
      <c r="BF16" s="55" t="n"/>
      <c r="BG16" s="55" t="n"/>
      <c r="BH16" s="55" t="n"/>
      <c r="BI16" s="55" t="n"/>
      <c r="BJ16" s="55" t="n"/>
      <c r="BK16" s="55" t="n"/>
      <c r="BL16" s="55" t="n"/>
      <c r="BM16" s="55" t="n"/>
      <c r="BN16" s="55" t="n"/>
      <c r="BO16" s="55" t="n"/>
    </row>
    <row r="17" ht="11.85" customHeight="1">
      <c r="A17" s="55" t="inlineStr">
        <is>
          <t>SPM</t>
        </is>
      </c>
      <c r="B17" s="56" t="inlineStr">
        <is>
          <t>15/2/2023</t>
        </is>
      </c>
      <c r="C17" s="55" t="inlineStr">
        <is>
          <t>NA</t>
        </is>
      </c>
      <c r="D17" s="55" t="n">
        <v>2300050</v>
      </c>
      <c r="E17" s="55" t="inlineStr">
        <is>
          <t>SP0013</t>
        </is>
      </c>
      <c r="F17" s="55" t="inlineStr">
        <is>
          <t>Label for Laparoscopic Trocar Disposable [12mm obturator*1+100mm sleeve*1] Model No.:FAS12100D</t>
        </is>
      </c>
      <c r="G17" s="55" t="inlineStr">
        <is>
          <t>SP2300050</t>
        </is>
      </c>
      <c r="H17" s="55" t="inlineStr">
        <is>
          <t>NA</t>
        </is>
      </c>
      <c r="I17" s="55" t="n"/>
      <c r="J17" s="55" t="inlineStr">
        <is>
          <t>NA</t>
        </is>
      </c>
      <c r="K17" s="56" t="inlineStr">
        <is>
          <t>February.-2023</t>
        </is>
      </c>
      <c r="L17" s="56" t="n"/>
      <c r="M17" s="56" t="inlineStr">
        <is>
          <t>February.-2026</t>
        </is>
      </c>
      <c r="N17" s="56" t="n"/>
      <c r="O17" s="55" t="inlineStr">
        <is>
          <t>NA</t>
        </is>
      </c>
      <c r="P17" s="55" t="n"/>
      <c r="Q17" s="55" t="n"/>
      <c r="R17" s="55" t="n"/>
      <c r="S17" s="55" t="n"/>
      <c r="T17" s="55" t="n"/>
      <c r="U17" s="55" t="n">
        <v>0</v>
      </c>
      <c r="V17" s="55" t="inlineStr">
        <is>
          <t>No.</t>
        </is>
      </c>
      <c r="W17" s="55" t="n"/>
      <c r="X17" s="55" t="n"/>
      <c r="Y17" s="55" t="inlineStr">
        <is>
          <t xml:space="preserve">Dispatched </t>
        </is>
      </c>
      <c r="Z17" s="55">
        <f>U17-W17</f>
        <v/>
      </c>
      <c r="AA17" s="57">
        <f>AC17+AH17+AK17+AN17+AQ17+AT17+AW17+AZ17+BC17+BF17+BI17+BL17+BO17</f>
        <v/>
      </c>
      <c r="AB17" s="58" t="n">
        <v>0</v>
      </c>
      <c r="AC17" s="59">
        <f>Z17-AD17-AE17-AB17</f>
        <v/>
      </c>
      <c r="AD17" s="60" t="n"/>
      <c r="AE17" s="61" t="n">
        <v>0</v>
      </c>
      <c r="AF17" s="55" t="n"/>
      <c r="AG17" s="55" t="n"/>
      <c r="AH17" s="55" t="n"/>
      <c r="AI17" s="55" t="n"/>
      <c r="AJ17" s="55" t="n"/>
      <c r="AK17" s="55" t="n"/>
      <c r="AL17" s="55" t="n"/>
      <c r="AM17" s="55" t="n"/>
      <c r="AN17" s="55" t="n"/>
      <c r="AO17" s="55" t="n"/>
      <c r="AP17" s="55" t="n"/>
      <c r="AQ17" s="55" t="n"/>
      <c r="AR17" s="55" t="n"/>
      <c r="AS17" s="55" t="n"/>
      <c r="AT17" s="55" t="n"/>
      <c r="AU17" s="55" t="n"/>
      <c r="AV17" s="55" t="n"/>
      <c r="AW17" s="55" t="n"/>
      <c r="AX17" s="55" t="n"/>
      <c r="AY17" s="55" t="n"/>
      <c r="AZ17" s="55" t="n"/>
      <c r="BA17" s="55" t="n"/>
      <c r="BB17" s="55" t="n"/>
      <c r="BC17" s="55" t="n"/>
      <c r="BD17" s="55" t="n"/>
      <c r="BE17" s="55" t="n"/>
      <c r="BF17" s="55" t="n"/>
      <c r="BG17" s="55" t="n"/>
      <c r="BH17" s="55" t="n"/>
      <c r="BI17" s="55" t="n"/>
      <c r="BJ17" s="55" t="n"/>
      <c r="BK17" s="55" t="n"/>
      <c r="BL17" s="55" t="n"/>
      <c r="BM17" s="55" t="n"/>
      <c r="BN17" s="55" t="n"/>
      <c r="BO17" s="55" t="n"/>
    </row>
    <row r="18" ht="11.85" customHeight="1">
      <c r="A18" s="55" t="inlineStr">
        <is>
          <t>SPM</t>
        </is>
      </c>
      <c r="B18" s="56" t="inlineStr">
        <is>
          <t>15/2/2023</t>
        </is>
      </c>
      <c r="C18" s="55" t="inlineStr">
        <is>
          <t>NA</t>
        </is>
      </c>
      <c r="D18" s="55" t="n">
        <v>2300051</v>
      </c>
      <c r="E18" s="55" t="inlineStr">
        <is>
          <t>SP0012</t>
        </is>
      </c>
      <c r="F18" s="55" t="inlineStr">
        <is>
          <t>Label for Laparoscopic Trocar Disposable [12mm obturator*1+100mm sleeve*1] Model No.:FAS12100H</t>
        </is>
      </c>
      <c r="G18" s="55" t="inlineStr">
        <is>
          <t>SP2300051</t>
        </is>
      </c>
      <c r="H18" s="55" t="inlineStr">
        <is>
          <t>NA</t>
        </is>
      </c>
      <c r="I18" s="55" t="n"/>
      <c r="J18" s="55" t="inlineStr">
        <is>
          <t>NA</t>
        </is>
      </c>
      <c r="K18" s="56" t="inlineStr">
        <is>
          <t>February.-2023</t>
        </is>
      </c>
      <c r="L18" s="56" t="n"/>
      <c r="M18" s="56" t="inlineStr">
        <is>
          <t>February.-2026</t>
        </is>
      </c>
      <c r="N18" s="56" t="n"/>
      <c r="O18" s="55" t="inlineStr">
        <is>
          <t>NA</t>
        </is>
      </c>
      <c r="P18" s="55" t="n"/>
      <c r="Q18" s="55" t="n"/>
      <c r="R18" s="55" t="n"/>
      <c r="S18" s="55" t="n"/>
      <c r="T18" s="55" t="n"/>
      <c r="U18" s="55" t="n">
        <v>0</v>
      </c>
      <c r="V18" s="55" t="inlineStr">
        <is>
          <t>No.</t>
        </is>
      </c>
      <c r="W18" s="55" t="n"/>
      <c r="X18" s="55" t="n"/>
      <c r="Y18" s="55" t="inlineStr">
        <is>
          <t xml:space="preserve">Dispatched </t>
        </is>
      </c>
      <c r="Z18" s="55">
        <f>U18-W18</f>
        <v/>
      </c>
      <c r="AA18" s="57">
        <f>AC18+AH18+AK18+AN18+AQ18+AT18+AW18+AZ18+BC18+BF18+BI18+BL18+BO18</f>
        <v/>
      </c>
      <c r="AB18" s="58" t="n">
        <v>0</v>
      </c>
      <c r="AC18" s="59">
        <f>Z18-AD18-AE18-AB18</f>
        <v/>
      </c>
      <c r="AD18" s="60" t="n"/>
      <c r="AE18" s="61" t="n">
        <v>0</v>
      </c>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c r="BD18" s="55" t="n"/>
      <c r="BE18" s="55" t="n"/>
      <c r="BF18" s="55" t="n"/>
      <c r="BG18" s="55" t="n"/>
      <c r="BH18" s="55" t="n"/>
      <c r="BI18" s="55" t="n"/>
      <c r="BJ18" s="55" t="n"/>
      <c r="BK18" s="55" t="n"/>
      <c r="BL18" s="55" t="n"/>
      <c r="BM18" s="55" t="n"/>
      <c r="BN18" s="55" t="n"/>
      <c r="BO18" s="55" t="n"/>
    </row>
    <row r="19" ht="11.85" customHeight="1">
      <c r="A19" s="55" t="inlineStr">
        <is>
          <t>SPM</t>
        </is>
      </c>
      <c r="B19" s="56" t="inlineStr">
        <is>
          <t>15/2/2023</t>
        </is>
      </c>
      <c r="C19" s="55" t="inlineStr">
        <is>
          <t>NA</t>
        </is>
      </c>
      <c r="D19" s="55" t="n">
        <v>2300052</v>
      </c>
      <c r="E19" s="55" t="inlineStr">
        <is>
          <t>SP0053</t>
        </is>
      </c>
      <c r="F19" s="55" t="inlineStr">
        <is>
          <t>Label for Laparoscopic Trocar Disposable [12mm obturator*1+100mm sleeve*1] Model No.:FAS12100P</t>
        </is>
      </c>
      <c r="G19" s="55" t="inlineStr">
        <is>
          <t>SP2300052</t>
        </is>
      </c>
      <c r="H19" s="55" t="inlineStr">
        <is>
          <t>NA</t>
        </is>
      </c>
      <c r="I19" s="55" t="n"/>
      <c r="J19" s="55" t="inlineStr">
        <is>
          <t>NA</t>
        </is>
      </c>
      <c r="K19" s="56" t="inlineStr">
        <is>
          <t>February.-2023</t>
        </is>
      </c>
      <c r="L19" s="56" t="n"/>
      <c r="M19" s="56" t="inlineStr">
        <is>
          <t>February.-2026</t>
        </is>
      </c>
      <c r="N19" s="56" t="n"/>
      <c r="O19" s="55" t="inlineStr">
        <is>
          <t>NA</t>
        </is>
      </c>
      <c r="P19" s="55" t="n"/>
      <c r="Q19" s="55" t="n"/>
      <c r="R19" s="55" t="n"/>
      <c r="S19" s="55" t="n"/>
      <c r="T19" s="55" t="n"/>
      <c r="U19" s="55" t="n">
        <v>0</v>
      </c>
      <c r="V19" s="55" t="inlineStr">
        <is>
          <t>No.</t>
        </is>
      </c>
      <c r="W19" s="55" t="n"/>
      <c r="X19" s="55" t="n"/>
      <c r="Y19" s="55" t="inlineStr">
        <is>
          <t xml:space="preserve">Dispatched </t>
        </is>
      </c>
      <c r="Z19" s="55">
        <f>U19-W19</f>
        <v/>
      </c>
      <c r="AA19" s="57">
        <f>AC19+AH19+AK19+AN19+AQ19+AT19+AW19+AZ19+BC19+BF19+BI19+BL19+BO19</f>
        <v/>
      </c>
      <c r="AB19" s="58" t="n">
        <v>0</v>
      </c>
      <c r="AC19" s="59">
        <f>Z19-AD19-AE19-AB19</f>
        <v/>
      </c>
      <c r="AD19" s="60" t="n"/>
      <c r="AE19" s="61" t="n">
        <v>0</v>
      </c>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c r="BD19" s="55" t="n"/>
      <c r="BE19" s="55" t="n"/>
      <c r="BF19" s="55" t="n"/>
      <c r="BG19" s="55" t="n"/>
      <c r="BH19" s="55" t="n"/>
      <c r="BI19" s="55" t="n"/>
      <c r="BJ19" s="55" t="n"/>
      <c r="BK19" s="55" t="n"/>
      <c r="BL19" s="55" t="n"/>
      <c r="BM19" s="55" t="n"/>
      <c r="BN19" s="55" t="n"/>
      <c r="BO19" s="55" t="n"/>
    </row>
    <row r="20" ht="11.85" customHeight="1">
      <c r="A20" s="55" t="inlineStr">
        <is>
          <t>SPM</t>
        </is>
      </c>
      <c r="B20" s="56" t="inlineStr">
        <is>
          <t>15/2/2023</t>
        </is>
      </c>
      <c r="C20" s="55" t="inlineStr">
        <is>
          <t>NA</t>
        </is>
      </c>
      <c r="D20" s="55" t="n">
        <v>2300053</v>
      </c>
      <c r="E20" s="55" t="inlineStr">
        <is>
          <t>SP0014</t>
        </is>
      </c>
      <c r="F20" s="55" t="inlineStr">
        <is>
          <t>Label for Laparoscopic Trocar Disposable [12mm obturator*1+100mm sleeve*1] Model No.:FAS12100S</t>
        </is>
      </c>
      <c r="G20" s="55" t="inlineStr">
        <is>
          <t>SP2300053</t>
        </is>
      </c>
      <c r="H20" s="55" t="inlineStr">
        <is>
          <t>NA</t>
        </is>
      </c>
      <c r="I20" s="55" t="n"/>
      <c r="J20" s="55" t="inlineStr">
        <is>
          <t>NA</t>
        </is>
      </c>
      <c r="K20" s="56" t="inlineStr">
        <is>
          <t>February.-2023</t>
        </is>
      </c>
      <c r="L20" s="56" t="n"/>
      <c r="M20" s="56" t="inlineStr">
        <is>
          <t>February.-2026</t>
        </is>
      </c>
      <c r="N20" s="56" t="n"/>
      <c r="O20" s="55" t="inlineStr">
        <is>
          <t>NA</t>
        </is>
      </c>
      <c r="P20" s="55" t="n"/>
      <c r="Q20" s="55" t="n"/>
      <c r="R20" s="55" t="n"/>
      <c r="S20" s="55" t="n"/>
      <c r="T20" s="55" t="n"/>
      <c r="U20" s="55" t="n">
        <v>0</v>
      </c>
      <c r="V20" s="55" t="inlineStr">
        <is>
          <t>No.</t>
        </is>
      </c>
      <c r="W20" s="55" t="n"/>
      <c r="X20" s="55" t="n"/>
      <c r="Y20" s="55" t="inlineStr">
        <is>
          <t xml:space="preserve">Dispatched </t>
        </is>
      </c>
      <c r="Z20" s="55">
        <f>U20-W20</f>
        <v/>
      </c>
      <c r="AA20" s="57">
        <f>AC20+AH20+AK20+AN20+AQ20+AT20+AW20+AZ20+BC20+BF20+BI20+BL20+BO20</f>
        <v/>
      </c>
      <c r="AB20" s="58" t="n">
        <v>0</v>
      </c>
      <c r="AC20" s="59">
        <f>Z20-AD20-AE20-AB20</f>
        <v/>
      </c>
      <c r="AD20" s="60" t="n"/>
      <c r="AE20" s="61" t="n">
        <v>0</v>
      </c>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c r="BO20" s="55" t="n"/>
    </row>
    <row r="21" ht="11.85" customHeight="1">
      <c r="A21" s="55" t="inlineStr">
        <is>
          <t>SPM</t>
        </is>
      </c>
      <c r="B21" s="56" t="inlineStr">
        <is>
          <t>15/2/2023</t>
        </is>
      </c>
      <c r="C21" s="55" t="inlineStr">
        <is>
          <t>NA</t>
        </is>
      </c>
      <c r="D21" s="55" t="n">
        <v>2300054</v>
      </c>
      <c r="E21" s="55" t="inlineStr">
        <is>
          <t>SP0011</t>
        </is>
      </c>
      <c r="F21" s="55" t="inlineStr">
        <is>
          <t>Label for Laparoscopic Trocar Disposable [12mm obturator*1+100mm sleeve*1] Model No.:FAS12100V</t>
        </is>
      </c>
      <c r="G21" s="55" t="inlineStr">
        <is>
          <t>SP2300054</t>
        </is>
      </c>
      <c r="H21" s="55" t="inlineStr">
        <is>
          <t>NA</t>
        </is>
      </c>
      <c r="I21" s="55" t="n"/>
      <c r="J21" s="55" t="inlineStr">
        <is>
          <t>NA</t>
        </is>
      </c>
      <c r="K21" s="56" t="inlineStr">
        <is>
          <t>February.-2023</t>
        </is>
      </c>
      <c r="L21" s="56" t="n"/>
      <c r="M21" s="56" t="inlineStr">
        <is>
          <t>February.-2026</t>
        </is>
      </c>
      <c r="N21" s="56" t="n"/>
      <c r="O21" s="55" t="inlineStr">
        <is>
          <t>NA</t>
        </is>
      </c>
      <c r="P21" s="55" t="n"/>
      <c r="Q21" s="55" t="n"/>
      <c r="R21" s="55" t="n"/>
      <c r="S21" s="55" t="n"/>
      <c r="T21" s="55" t="n"/>
      <c r="U21" s="55" t="n">
        <v>0</v>
      </c>
      <c r="V21" s="55" t="inlineStr">
        <is>
          <t>No.</t>
        </is>
      </c>
      <c r="W21" s="55" t="n"/>
      <c r="X21" s="55" t="n"/>
      <c r="Y21" s="55" t="inlineStr">
        <is>
          <t xml:space="preserve">Dispatched </t>
        </is>
      </c>
      <c r="Z21" s="55">
        <f>U21-W21</f>
        <v/>
      </c>
      <c r="AA21" s="57">
        <f>AC21+AH21+AK21+AN21+AQ21+AT21+AW21+AZ21+BC21+BF21+BI21+BL21+BO21</f>
        <v/>
      </c>
      <c r="AB21" s="58" t="n">
        <v>0</v>
      </c>
      <c r="AC21" s="59">
        <f>Z21-AD21-AE21-AB21</f>
        <v/>
      </c>
      <c r="AD21" s="60" t="n"/>
      <c r="AE21" s="61" t="n">
        <v>0</v>
      </c>
      <c r="AF21" s="55" t="n"/>
      <c r="AG21" s="55" t="n"/>
      <c r="AH21" s="55" t="n"/>
      <c r="AI21" s="55" t="n"/>
      <c r="AJ21" s="55" t="n"/>
      <c r="AK21" s="55" t="n"/>
      <c r="AL21" s="55" t="n"/>
      <c r="AM21" s="55" t="n"/>
      <c r="AN21" s="55" t="n"/>
      <c r="AO21" s="55" t="n"/>
      <c r="AP21" s="55" t="n"/>
      <c r="AQ21" s="55" t="n"/>
      <c r="AR21" s="55" t="n"/>
      <c r="AS21" s="55" t="n"/>
      <c r="AT21" s="55" t="n"/>
      <c r="AU21" s="55" t="n"/>
      <c r="AV21" s="55" t="n"/>
      <c r="AW21" s="55" t="n"/>
      <c r="AX21" s="55" t="n"/>
      <c r="AY21" s="55" t="n"/>
      <c r="AZ21" s="55" t="n"/>
      <c r="BA21" s="55" t="n"/>
      <c r="BB21" s="55" t="n"/>
      <c r="BC21" s="55" t="n"/>
      <c r="BD21" s="55" t="n"/>
      <c r="BE21" s="55" t="n"/>
      <c r="BF21" s="55" t="n"/>
      <c r="BG21" s="55" t="n"/>
      <c r="BH21" s="55" t="n"/>
      <c r="BI21" s="55" t="n"/>
      <c r="BJ21" s="55" t="n"/>
      <c r="BK21" s="55" t="n"/>
      <c r="BL21" s="55" t="n"/>
      <c r="BM21" s="55" t="n"/>
      <c r="BN21" s="55" t="n"/>
      <c r="BO21" s="55" t="n"/>
    </row>
    <row r="22" ht="11.85" customHeight="1">
      <c r="A22" s="55" t="inlineStr">
        <is>
          <t>SPM</t>
        </is>
      </c>
      <c r="B22" s="56" t="inlineStr">
        <is>
          <t>15/2/2023</t>
        </is>
      </c>
      <c r="C22" s="55" t="inlineStr">
        <is>
          <t>NA</t>
        </is>
      </c>
      <c r="D22" s="55" t="n">
        <v>2300055</v>
      </c>
      <c r="E22" s="55" t="inlineStr">
        <is>
          <t>SP0054</t>
        </is>
      </c>
      <c r="F22" s="55" t="inlineStr">
        <is>
          <t>Label for Laparoscopic Trocar Disposable [12mm obturator*1+150mm sleeve*1] Model No.:FAS12150V</t>
        </is>
      </c>
      <c r="G22" s="55" t="inlineStr">
        <is>
          <t>SP2300055</t>
        </is>
      </c>
      <c r="H22" s="55" t="inlineStr">
        <is>
          <t>NA</t>
        </is>
      </c>
      <c r="I22" s="55" t="n"/>
      <c r="J22" s="55" t="inlineStr">
        <is>
          <t>NA</t>
        </is>
      </c>
      <c r="K22" s="56" t="inlineStr">
        <is>
          <t>February.-2023</t>
        </is>
      </c>
      <c r="L22" s="56" t="n"/>
      <c r="M22" s="56" t="inlineStr">
        <is>
          <t>February.-2026</t>
        </is>
      </c>
      <c r="N22" s="56" t="n"/>
      <c r="O22" s="55" t="inlineStr">
        <is>
          <t>NA</t>
        </is>
      </c>
      <c r="P22" s="55" t="n"/>
      <c r="Q22" s="55" t="n"/>
      <c r="R22" s="55" t="n"/>
      <c r="S22" s="55" t="n"/>
      <c r="T22" s="55" t="n"/>
      <c r="U22" s="55" t="n">
        <v>0</v>
      </c>
      <c r="V22" s="55" t="inlineStr">
        <is>
          <t>No.</t>
        </is>
      </c>
      <c r="W22" s="55" t="n"/>
      <c r="X22" s="55" t="n"/>
      <c r="Y22" s="55" t="inlineStr">
        <is>
          <t xml:space="preserve">Dispatched </t>
        </is>
      </c>
      <c r="Z22" s="55">
        <f>U22-W22</f>
        <v/>
      </c>
      <c r="AA22" s="57">
        <f>AC22+AH22+AK22+AN22+AQ22+AT22+AW22+AZ22+BC22+BF22+BI22+BL22+BO22</f>
        <v/>
      </c>
      <c r="AB22" s="58" t="n">
        <v>0</v>
      </c>
      <c r="AC22" s="59">
        <f>Z22-AD22-AE22-AB22</f>
        <v/>
      </c>
      <c r="AD22" s="60" t="n"/>
      <c r="AE22" s="61" t="n">
        <v>0</v>
      </c>
      <c r="AF22" s="55" t="n"/>
      <c r="AG22" s="55" t="n"/>
      <c r="AH22" s="55" t="n"/>
      <c r="AI22" s="55" t="n"/>
      <c r="AJ22" s="55" t="n"/>
      <c r="AK22" s="55" t="n"/>
      <c r="AL22" s="55" t="n"/>
      <c r="AM22" s="55" t="n"/>
      <c r="AN22" s="55" t="n"/>
      <c r="AO22" s="55" t="n"/>
      <c r="AP22" s="55" t="n"/>
      <c r="AQ22" s="55" t="n"/>
      <c r="AR22" s="55" t="n"/>
      <c r="AS22" s="55" t="n"/>
      <c r="AT22" s="55" t="n"/>
      <c r="AU22" s="55" t="n"/>
      <c r="AV22" s="55" t="n"/>
      <c r="AW22" s="55" t="n"/>
      <c r="AX22" s="55" t="n"/>
      <c r="AY22" s="55" t="n"/>
      <c r="AZ22" s="55" t="n"/>
      <c r="BA22" s="55" t="n"/>
      <c r="BB22" s="55" t="n"/>
      <c r="BC22" s="55" t="n"/>
      <c r="BD22" s="55" t="n"/>
      <c r="BE22" s="55" t="n"/>
      <c r="BF22" s="55" t="n"/>
      <c r="BG22" s="55" t="n"/>
      <c r="BH22" s="55" t="n"/>
      <c r="BI22" s="55" t="n"/>
      <c r="BJ22" s="55" t="n"/>
      <c r="BK22" s="55" t="n"/>
      <c r="BL22" s="55" t="n"/>
      <c r="BM22" s="55" t="n"/>
      <c r="BN22" s="55" t="n"/>
      <c r="BO22" s="55" t="n"/>
    </row>
    <row r="23" ht="11.85" customHeight="1">
      <c r="A23" s="55" t="inlineStr">
        <is>
          <t>SPM</t>
        </is>
      </c>
      <c r="B23" s="56" t="inlineStr">
        <is>
          <t>15/2/2023</t>
        </is>
      </c>
      <c r="C23" s="55" t="inlineStr">
        <is>
          <t>NA</t>
        </is>
      </c>
      <c r="D23" s="55" t="n">
        <v>2300056</v>
      </c>
      <c r="E23" s="55" t="inlineStr">
        <is>
          <t>SP0030</t>
        </is>
      </c>
      <c r="F23" s="55" t="inlineStr">
        <is>
          <t>Label for Laparoscopic Trocar Disposable Kit [5mm obturator*1+100mm sleeve*2(bladed trocar)] Model No.:FAS02VK</t>
        </is>
      </c>
      <c r="G23" s="55" t="inlineStr">
        <is>
          <t>SP2300056</t>
        </is>
      </c>
      <c r="H23" s="55" t="inlineStr">
        <is>
          <t>NA</t>
        </is>
      </c>
      <c r="I23" s="55" t="n"/>
      <c r="J23" s="55" t="inlineStr">
        <is>
          <t>NA</t>
        </is>
      </c>
      <c r="K23" s="56" t="inlineStr">
        <is>
          <t>February.-2023</t>
        </is>
      </c>
      <c r="L23" s="56" t="n"/>
      <c r="M23" s="56" t="inlineStr">
        <is>
          <t>February.-2026</t>
        </is>
      </c>
      <c r="N23" s="56" t="n"/>
      <c r="O23" s="55" t="inlineStr">
        <is>
          <t>NA</t>
        </is>
      </c>
      <c r="P23" s="55" t="n"/>
      <c r="Q23" s="55" t="n"/>
      <c r="R23" s="55" t="n"/>
      <c r="S23" s="55" t="n"/>
      <c r="T23" s="55" t="n"/>
      <c r="U23" s="55" t="n">
        <v>0</v>
      </c>
      <c r="V23" s="55" t="inlineStr">
        <is>
          <t>No.</t>
        </is>
      </c>
      <c r="W23" s="55" t="n"/>
      <c r="X23" s="55" t="n"/>
      <c r="Y23" s="55" t="inlineStr">
        <is>
          <t xml:space="preserve">Dispatched </t>
        </is>
      </c>
      <c r="Z23" s="55">
        <f>U23-W23</f>
        <v/>
      </c>
      <c r="AA23" s="57">
        <f>AC23+AH23+AK23+AN23+AQ23+AT23+AW23+AZ23+BC23+BF23+BI23+BL23+BO23</f>
        <v/>
      </c>
      <c r="AB23" s="58" t="n">
        <v>0</v>
      </c>
      <c r="AC23" s="59">
        <f>Z23-AD23-AE23-AB23</f>
        <v/>
      </c>
      <c r="AD23" s="60" t="n"/>
      <c r="AE23" s="61" t="n">
        <v>0</v>
      </c>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n"/>
      <c r="BB23" s="55" t="n"/>
      <c r="BC23" s="55" t="n"/>
      <c r="BD23" s="55" t="n"/>
      <c r="BE23" s="55" t="n"/>
      <c r="BF23" s="55" t="n"/>
      <c r="BG23" s="55" t="n"/>
      <c r="BH23" s="55" t="n"/>
      <c r="BI23" s="55" t="n"/>
      <c r="BJ23" s="55" t="n"/>
      <c r="BK23" s="55" t="n"/>
      <c r="BL23" s="55" t="n"/>
      <c r="BM23" s="55" t="n"/>
      <c r="BN23" s="55" t="n"/>
      <c r="BO23" s="55" t="n"/>
    </row>
    <row r="24" ht="11.85" customHeight="1">
      <c r="A24" s="55" t="inlineStr">
        <is>
          <t>SPM</t>
        </is>
      </c>
      <c r="B24" s="56" t="inlineStr">
        <is>
          <t>15/2/2023</t>
        </is>
      </c>
      <c r="C24" s="55" t="inlineStr">
        <is>
          <t>NA</t>
        </is>
      </c>
      <c r="D24" s="55" t="n">
        <v>2300057</v>
      </c>
      <c r="E24" s="55" t="inlineStr">
        <is>
          <t>SP0031</t>
        </is>
      </c>
      <c r="F24" s="55" t="inlineStr">
        <is>
          <t>Label for Laparoscopic Trocar Disposable Kit [11mm obturator*1+100mm sleeve*2(bladed trocar)] Model No.:FAS06VK</t>
        </is>
      </c>
      <c r="G24" s="55" t="inlineStr">
        <is>
          <t>SP2300057</t>
        </is>
      </c>
      <c r="H24" s="55" t="inlineStr">
        <is>
          <t>NA</t>
        </is>
      </c>
      <c r="I24" s="55" t="n"/>
      <c r="J24" s="55" t="inlineStr">
        <is>
          <t>NA</t>
        </is>
      </c>
      <c r="K24" s="56" t="inlineStr">
        <is>
          <t>February.-2023</t>
        </is>
      </c>
      <c r="L24" s="56" t="n"/>
      <c r="M24" s="56" t="inlineStr">
        <is>
          <t>February.-2026</t>
        </is>
      </c>
      <c r="N24" s="56" t="n"/>
      <c r="O24" s="55" t="inlineStr">
        <is>
          <t>NA</t>
        </is>
      </c>
      <c r="P24" s="55" t="n"/>
      <c r="Q24" s="55" t="n"/>
      <c r="R24" s="55" t="n"/>
      <c r="S24" s="55" t="n"/>
      <c r="T24" s="55" t="n"/>
      <c r="U24" s="55" t="n">
        <v>0</v>
      </c>
      <c r="V24" s="55" t="inlineStr">
        <is>
          <t>No.</t>
        </is>
      </c>
      <c r="W24" s="55" t="n"/>
      <c r="X24" s="55" t="n"/>
      <c r="Y24" s="55" t="inlineStr">
        <is>
          <t xml:space="preserve">Dispatched </t>
        </is>
      </c>
      <c r="Z24" s="55">
        <f>U24-W24</f>
        <v/>
      </c>
      <c r="AA24" s="57">
        <f>AC24+AH24+AK24+AN24+AQ24+AT24+AW24+AZ24+BC24+BF24+BI24+BL24+BO24</f>
        <v/>
      </c>
      <c r="AB24" s="58" t="n">
        <v>0</v>
      </c>
      <c r="AC24" s="59">
        <f>Z24-AD24-AE24-AB24</f>
        <v/>
      </c>
      <c r="AD24" s="60" t="n"/>
      <c r="AE24" s="61" t="n">
        <v>0</v>
      </c>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n"/>
      <c r="BB24" s="55" t="n"/>
      <c r="BC24" s="55" t="n"/>
      <c r="BD24" s="55" t="n"/>
      <c r="BE24" s="55" t="n"/>
      <c r="BF24" s="55" t="n"/>
      <c r="BG24" s="55" t="n"/>
      <c r="BH24" s="55" t="n"/>
      <c r="BI24" s="55" t="n"/>
      <c r="BJ24" s="55" t="n"/>
      <c r="BK24" s="55" t="n"/>
      <c r="BL24" s="55" t="n"/>
      <c r="BM24" s="55" t="n"/>
      <c r="BN24" s="55" t="n"/>
      <c r="BO24" s="55" t="n"/>
    </row>
    <row r="25" ht="11.85" customHeight="1">
      <c r="A25" s="55" t="inlineStr">
        <is>
          <t>SPM</t>
        </is>
      </c>
      <c r="B25" s="56" t="inlineStr">
        <is>
          <t>15/2/2023</t>
        </is>
      </c>
      <c r="C25" s="55" t="inlineStr">
        <is>
          <t>NA</t>
        </is>
      </c>
      <c r="D25" s="55" t="n">
        <v>2300058</v>
      </c>
      <c r="E25" s="55" t="inlineStr">
        <is>
          <t>SP0032</t>
        </is>
      </c>
      <c r="F25" s="55" t="inlineStr">
        <is>
          <t>Label for Laparoscopic Trocar Disposable Kit [12mm obturator*1+100mm sleeve*2(bladed trocar)] Model No.:FAS08VK</t>
        </is>
      </c>
      <c r="G25" s="55" t="inlineStr">
        <is>
          <t>SP2300058</t>
        </is>
      </c>
      <c r="H25" s="55" t="inlineStr">
        <is>
          <t>NA</t>
        </is>
      </c>
      <c r="I25" s="55" t="n"/>
      <c r="J25" s="55" t="inlineStr">
        <is>
          <t>NA</t>
        </is>
      </c>
      <c r="K25" s="56" t="inlineStr">
        <is>
          <t>February.-2023</t>
        </is>
      </c>
      <c r="L25" s="56" t="n"/>
      <c r="M25" s="56" t="inlineStr">
        <is>
          <t>February.-2026</t>
        </is>
      </c>
      <c r="N25" s="56" t="n"/>
      <c r="O25" s="55" t="inlineStr">
        <is>
          <t>NA</t>
        </is>
      </c>
      <c r="P25" s="55" t="n"/>
      <c r="Q25" s="55" t="n"/>
      <c r="R25" s="55" t="n"/>
      <c r="S25" s="55" t="n"/>
      <c r="T25" s="55" t="n"/>
      <c r="U25" s="55" t="n">
        <v>0</v>
      </c>
      <c r="V25" s="55" t="inlineStr">
        <is>
          <t>No.</t>
        </is>
      </c>
      <c r="W25" s="55" t="n"/>
      <c r="X25" s="55" t="n"/>
      <c r="Y25" s="55" t="inlineStr">
        <is>
          <t xml:space="preserve">Dispatched </t>
        </is>
      </c>
      <c r="Z25" s="55">
        <f>U25-W25</f>
        <v/>
      </c>
      <c r="AA25" s="57">
        <f>AC25+AH25+AK25+AN25+AQ25+AT25+AW25+AZ25+BC25+BF25+BI25+BL25+BO25</f>
        <v/>
      </c>
      <c r="AB25" s="58" t="n">
        <v>0</v>
      </c>
      <c r="AC25" s="59">
        <f>Z25-AD25-AE25-AB25</f>
        <v/>
      </c>
      <c r="AD25" s="60" t="n"/>
      <c r="AE25" s="61" t="n">
        <v>0</v>
      </c>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n"/>
      <c r="BN25" s="55" t="n"/>
      <c r="BO25" s="55" t="n"/>
    </row>
    <row r="26" ht="11.85" customHeight="1">
      <c r="A26" s="55" t="inlineStr">
        <is>
          <t>SPM</t>
        </is>
      </c>
      <c r="B26" s="56" t="inlineStr">
        <is>
          <t>15/2/2023</t>
        </is>
      </c>
      <c r="C26" s="55" t="inlineStr">
        <is>
          <t>NA</t>
        </is>
      </c>
      <c r="D26" s="55" t="n">
        <v>2300059</v>
      </c>
      <c r="E26" s="55" t="inlineStr">
        <is>
          <t>SP0034</t>
        </is>
      </c>
      <c r="F26" s="55" t="inlineStr">
        <is>
          <t>Label for Laparoscopic Trocar Disposable Kit [11mm obturator*1+100mm sleeve*2]
[12mm obturator*1+100mm sleeve*2] Model No.:FAS28VK</t>
        </is>
      </c>
      <c r="G26" s="55" t="inlineStr">
        <is>
          <t>SP2300059</t>
        </is>
      </c>
      <c r="H26" s="55" t="inlineStr">
        <is>
          <t>NA</t>
        </is>
      </c>
      <c r="I26" s="55" t="n"/>
      <c r="J26" s="55" t="inlineStr">
        <is>
          <t>NA</t>
        </is>
      </c>
      <c r="K26" s="56" t="inlineStr">
        <is>
          <t>February.-2023</t>
        </is>
      </c>
      <c r="L26" s="56" t="n"/>
      <c r="M26" s="56" t="inlineStr">
        <is>
          <t>February.-2026</t>
        </is>
      </c>
      <c r="N26" s="56" t="n"/>
      <c r="O26" s="55" t="inlineStr">
        <is>
          <t>NA</t>
        </is>
      </c>
      <c r="P26" s="55" t="n"/>
      <c r="Q26" s="55" t="n"/>
      <c r="R26" s="55" t="n"/>
      <c r="S26" s="55" t="n"/>
      <c r="T26" s="55" t="n"/>
      <c r="U26" s="55" t="n">
        <v>0</v>
      </c>
      <c r="V26" s="55" t="inlineStr">
        <is>
          <t>No.</t>
        </is>
      </c>
      <c r="W26" s="55" t="n"/>
      <c r="X26" s="55" t="n"/>
      <c r="Y26" s="55" t="inlineStr">
        <is>
          <t xml:space="preserve">Dispatched </t>
        </is>
      </c>
      <c r="Z26" s="55">
        <f>U26-W26</f>
        <v/>
      </c>
      <c r="AA26" s="57">
        <f>AC26+AH26+AK26+AN26+AQ26+AT26+AW26+AZ26+BC26+BF26+BI26+BL26+BO26</f>
        <v/>
      </c>
      <c r="AB26" s="58" t="n">
        <v>0</v>
      </c>
      <c r="AC26" s="59">
        <f>Z26-AD26-AE26-AB26</f>
        <v/>
      </c>
      <c r="AD26" s="60" t="n"/>
      <c r="AE26" s="61" t="n">
        <v>0</v>
      </c>
      <c r="AF26" s="55" t="n"/>
      <c r="AG26" s="55" t="n"/>
      <c r="AH26" s="55" t="n"/>
      <c r="AI26" s="55" t="n"/>
      <c r="AJ26" s="55" t="n"/>
      <c r="AK26" s="55" t="n"/>
      <c r="AL26" s="55" t="n"/>
      <c r="AM26" s="55" t="n"/>
      <c r="AN26" s="55" t="n"/>
      <c r="AO26" s="55" t="n"/>
      <c r="AP26" s="55" t="n"/>
      <c r="AQ26" s="55" t="n"/>
      <c r="AR26" s="55" t="n"/>
      <c r="AS26" s="55" t="n"/>
      <c r="AT26" s="55" t="n"/>
      <c r="AU26" s="55" t="n"/>
      <c r="AV26" s="55" t="n"/>
      <c r="AW26" s="55" t="n"/>
      <c r="AX26" s="55" t="n"/>
      <c r="AY26" s="55" t="n"/>
      <c r="AZ26" s="55" t="n"/>
      <c r="BA26" s="55" t="n"/>
      <c r="BB26" s="55" t="n"/>
      <c r="BC26" s="55" t="n"/>
      <c r="BD26" s="55" t="n"/>
      <c r="BE26" s="55" t="n"/>
      <c r="BF26" s="55" t="n"/>
      <c r="BG26" s="55" t="n"/>
      <c r="BH26" s="55" t="n"/>
      <c r="BI26" s="55" t="n"/>
      <c r="BJ26" s="55" t="n"/>
      <c r="BK26" s="55" t="n"/>
      <c r="BL26" s="55" t="n"/>
      <c r="BM26" s="55" t="n"/>
      <c r="BN26" s="55" t="n"/>
      <c r="BO26" s="55" t="n"/>
    </row>
    <row r="27" ht="11.85" customHeight="1">
      <c r="A27" s="55" t="inlineStr">
        <is>
          <t>SPM</t>
        </is>
      </c>
      <c r="B27" s="56" t="inlineStr">
        <is>
          <t>15/2/2023</t>
        </is>
      </c>
      <c r="C27" s="55" t="inlineStr">
        <is>
          <t>NA</t>
        </is>
      </c>
      <c r="D27" s="55" t="n">
        <v>2300060</v>
      </c>
      <c r="E27" s="55" t="inlineStr">
        <is>
          <t>SP0055</t>
        </is>
      </c>
      <c r="F27" s="55" t="inlineStr">
        <is>
          <t>Label for Laparoscopic Trocar Disposable Kit [11mm obturator*1+100mm sleeve*3]
[12mm obturator*1+100mm sleeve*1] Model No.:FAS29VK</t>
        </is>
      </c>
      <c r="G27" s="55" t="inlineStr">
        <is>
          <t>SP2300060</t>
        </is>
      </c>
      <c r="H27" s="55" t="inlineStr">
        <is>
          <t>NA</t>
        </is>
      </c>
      <c r="I27" s="55" t="n"/>
      <c r="J27" s="55" t="inlineStr">
        <is>
          <t>NA</t>
        </is>
      </c>
      <c r="K27" s="56" t="inlineStr">
        <is>
          <t>February.-2023</t>
        </is>
      </c>
      <c r="L27" s="56" t="n"/>
      <c r="M27" s="56" t="inlineStr">
        <is>
          <t>February.-2026</t>
        </is>
      </c>
      <c r="N27" s="56" t="n"/>
      <c r="O27" s="55" t="inlineStr">
        <is>
          <t>NA</t>
        </is>
      </c>
      <c r="P27" s="55" t="n"/>
      <c r="Q27" s="55" t="n"/>
      <c r="R27" s="55" t="n"/>
      <c r="S27" s="55" t="n"/>
      <c r="T27" s="55" t="n"/>
      <c r="U27" s="55" t="n">
        <v>0</v>
      </c>
      <c r="V27" s="55" t="inlineStr">
        <is>
          <t>No.</t>
        </is>
      </c>
      <c r="W27" s="55" t="n"/>
      <c r="X27" s="55" t="n"/>
      <c r="Y27" s="55" t="inlineStr">
        <is>
          <t xml:space="preserve">Dispatched </t>
        </is>
      </c>
      <c r="Z27" s="55">
        <f>U27-W27</f>
        <v/>
      </c>
      <c r="AA27" s="57">
        <f>AC27+AH27+AK27+AN27+AQ27+AT27+AW27+AZ27+BC27+BF27+BI27+BL27+BO27</f>
        <v/>
      </c>
      <c r="AB27" s="58" t="n">
        <v>0</v>
      </c>
      <c r="AC27" s="59">
        <f>Z27-AD27-AE27-AB27</f>
        <v/>
      </c>
      <c r="AD27" s="60" t="n"/>
      <c r="AE27" s="61" t="n">
        <v>0</v>
      </c>
      <c r="AF27" s="55" t="n"/>
      <c r="AG27" s="55" t="n"/>
      <c r="AH27" s="55" t="n"/>
      <c r="AI27" s="55" t="n"/>
      <c r="AJ27" s="55" t="n"/>
      <c r="AK27" s="55" t="n"/>
      <c r="AL27" s="55" t="n"/>
      <c r="AM27" s="55" t="n"/>
      <c r="AN27" s="55" t="n"/>
      <c r="AO27" s="55" t="n"/>
      <c r="AP27" s="55" t="n"/>
      <c r="AQ27" s="55" t="n"/>
      <c r="AR27" s="55" t="n"/>
      <c r="AS27" s="55" t="n"/>
      <c r="AT27" s="55" t="n"/>
      <c r="AU27" s="55" t="n"/>
      <c r="AV27" s="55" t="n"/>
      <c r="AW27" s="55" t="n"/>
      <c r="AX27" s="55" t="n"/>
      <c r="AY27" s="55" t="n"/>
      <c r="AZ27" s="55" t="n"/>
      <c r="BA27" s="55" t="n"/>
      <c r="BB27" s="55" t="n"/>
      <c r="BC27" s="55" t="n"/>
      <c r="BD27" s="55" t="n"/>
      <c r="BE27" s="55" t="n"/>
      <c r="BF27" s="55" t="n"/>
      <c r="BG27" s="55" t="n"/>
      <c r="BH27" s="55" t="n"/>
      <c r="BI27" s="55" t="n"/>
      <c r="BJ27" s="55" t="n"/>
      <c r="BK27" s="55" t="n"/>
      <c r="BL27" s="55" t="n"/>
      <c r="BM27" s="55" t="n"/>
      <c r="BN27" s="55" t="n"/>
      <c r="BO27" s="55" t="n"/>
    </row>
    <row r="28" ht="11.85" customHeight="1">
      <c r="A28" s="55" t="inlineStr">
        <is>
          <t>SPM</t>
        </is>
      </c>
      <c r="B28" s="56" t="inlineStr">
        <is>
          <t>15/2/2023</t>
        </is>
      </c>
      <c r="C28" s="55" t="inlineStr">
        <is>
          <t>NA</t>
        </is>
      </c>
      <c r="D28" s="55" t="n">
        <v>2300061</v>
      </c>
      <c r="E28" s="55" t="inlineStr">
        <is>
          <t>SP0056</t>
        </is>
      </c>
      <c r="F28" s="55" t="inlineStr">
        <is>
          <t>Label for Laparoscopic Trocar Disposable Kit [5mm obturator*1+75mm sleeve*2(bladed trocar)] Model No.:FAS04PK</t>
        </is>
      </c>
      <c r="G28" s="55" t="inlineStr">
        <is>
          <t>SP2300061</t>
        </is>
      </c>
      <c r="H28" s="55" t="inlineStr">
        <is>
          <t>NA</t>
        </is>
      </c>
      <c r="I28" s="55" t="n"/>
      <c r="J28" s="55" t="inlineStr">
        <is>
          <t>NA</t>
        </is>
      </c>
      <c r="K28" s="56" t="inlineStr">
        <is>
          <t>February.-2023</t>
        </is>
      </c>
      <c r="L28" s="56" t="n"/>
      <c r="M28" s="56" t="inlineStr">
        <is>
          <t>February.-2026</t>
        </is>
      </c>
      <c r="N28" s="56" t="n"/>
      <c r="O28" s="55" t="inlineStr">
        <is>
          <t>NA</t>
        </is>
      </c>
      <c r="P28" s="55" t="n"/>
      <c r="Q28" s="55" t="n"/>
      <c r="R28" s="55" t="n"/>
      <c r="S28" s="55" t="n"/>
      <c r="T28" s="55" t="n"/>
      <c r="U28" s="55" t="n">
        <v>0</v>
      </c>
      <c r="V28" s="55" t="inlineStr">
        <is>
          <t>No.</t>
        </is>
      </c>
      <c r="W28" s="55" t="n"/>
      <c r="X28" s="55" t="n"/>
      <c r="Y28" s="55" t="inlineStr">
        <is>
          <t xml:space="preserve">Dispatched </t>
        </is>
      </c>
      <c r="Z28" s="55">
        <f>U28-W28</f>
        <v/>
      </c>
      <c r="AA28" s="57">
        <f>AC28+AH28+AK28+AN28+AQ28+AT28+AW28+AZ28+BC28+BF28+BI28+BL28+BO28</f>
        <v/>
      </c>
      <c r="AB28" s="58" t="n">
        <v>0</v>
      </c>
      <c r="AC28" s="59">
        <f>Z28-AD28-AE28-AB28</f>
        <v/>
      </c>
      <c r="AD28" s="60" t="n"/>
      <c r="AE28" s="61" t="n">
        <v>0</v>
      </c>
      <c r="AF28" s="55" t="n"/>
      <c r="AG28" s="55" t="n"/>
      <c r="AH28" s="55" t="n"/>
      <c r="AI28" s="55" t="n"/>
      <c r="AJ28" s="55" t="n"/>
      <c r="AK28" s="55" t="n"/>
      <c r="AL28" s="55" t="n"/>
      <c r="AM28" s="55" t="n"/>
      <c r="AN28" s="55" t="n"/>
      <c r="AO28" s="55" t="n"/>
      <c r="AP28" s="55" t="n"/>
      <c r="AQ28" s="55" t="n"/>
      <c r="AR28" s="55" t="n"/>
      <c r="AS28" s="55" t="n"/>
      <c r="AT28" s="55" t="n"/>
      <c r="AU28" s="55" t="n"/>
      <c r="AV28" s="55" t="n"/>
      <c r="AW28" s="55" t="n"/>
      <c r="AX28" s="55" t="n"/>
      <c r="AY28" s="55" t="n"/>
      <c r="AZ28" s="55" t="n"/>
      <c r="BA28" s="55" t="n"/>
      <c r="BB28" s="55" t="n"/>
      <c r="BC28" s="55" t="n"/>
      <c r="BD28" s="55" t="n"/>
      <c r="BE28" s="55" t="n"/>
      <c r="BF28" s="55" t="n"/>
      <c r="BG28" s="55" t="n"/>
      <c r="BH28" s="55" t="n"/>
      <c r="BI28" s="55" t="n"/>
      <c r="BJ28" s="55" t="n"/>
      <c r="BK28" s="55" t="n"/>
      <c r="BL28" s="55" t="n"/>
      <c r="BM28" s="55" t="n"/>
      <c r="BN28" s="55" t="n"/>
      <c r="BO28" s="55" t="n"/>
    </row>
    <row r="29" ht="11.85" customHeight="1">
      <c r="A29" s="55" t="inlineStr">
        <is>
          <t>SPM</t>
        </is>
      </c>
      <c r="B29" s="56" t="inlineStr">
        <is>
          <t>15/2/2023</t>
        </is>
      </c>
      <c r="C29" s="55" t="inlineStr">
        <is>
          <t>NA</t>
        </is>
      </c>
      <c r="D29" s="55" t="n">
        <v>2300062</v>
      </c>
      <c r="E29" s="55" t="inlineStr">
        <is>
          <t>SP0057</t>
        </is>
      </c>
      <c r="F29" s="55" t="inlineStr">
        <is>
          <t>Label for Laparoscopic Trocar Disposable Kit [5mm obturator*1+100mm sleeve*2(bladed trocar)] Model No.:FAS01PK</t>
        </is>
      </c>
      <c r="G29" s="55" t="inlineStr">
        <is>
          <t>SP2300062</t>
        </is>
      </c>
      <c r="H29" s="55" t="inlineStr">
        <is>
          <t>NA</t>
        </is>
      </c>
      <c r="I29" s="55" t="n"/>
      <c r="J29" s="55" t="inlineStr">
        <is>
          <t>NA</t>
        </is>
      </c>
      <c r="K29" s="56" t="inlineStr">
        <is>
          <t>February.-2023</t>
        </is>
      </c>
      <c r="L29" s="56" t="n"/>
      <c r="M29" s="56" t="inlineStr">
        <is>
          <t>February.-2026</t>
        </is>
      </c>
      <c r="N29" s="56" t="n"/>
      <c r="O29" s="55" t="inlineStr">
        <is>
          <t>NA</t>
        </is>
      </c>
      <c r="P29" s="55" t="n"/>
      <c r="Q29" s="55" t="n"/>
      <c r="R29" s="55" t="n"/>
      <c r="S29" s="55" t="n"/>
      <c r="T29" s="55" t="n"/>
      <c r="U29" s="55" t="n">
        <v>0</v>
      </c>
      <c r="V29" s="55" t="inlineStr">
        <is>
          <t>No.</t>
        </is>
      </c>
      <c r="W29" s="55" t="n"/>
      <c r="X29" s="55" t="n"/>
      <c r="Y29" s="55" t="inlineStr">
        <is>
          <t xml:space="preserve">Dispatched </t>
        </is>
      </c>
      <c r="Z29" s="55">
        <f>U29-W29</f>
        <v/>
      </c>
      <c r="AA29" s="57">
        <f>AC29+AH29+AK29+AN29+AQ29+AT29+AW29+AZ29+BC29+BF29+BI29+BL29+BO29</f>
        <v/>
      </c>
      <c r="AB29" s="58" t="n">
        <v>0</v>
      </c>
      <c r="AC29" s="59">
        <f>Z29-AD29-AE29-AB29</f>
        <v/>
      </c>
      <c r="AD29" s="60" t="n"/>
      <c r="AE29" s="61" t="n">
        <v>0</v>
      </c>
      <c r="AF29" s="55" t="n"/>
      <c r="AG29" s="55" t="n"/>
      <c r="AH29" s="55" t="n"/>
      <c r="AI29" s="55" t="n"/>
      <c r="AJ29" s="55" t="n"/>
      <c r="AK29" s="55" t="n"/>
      <c r="AL29" s="55" t="n"/>
      <c r="AM29" s="55" t="n"/>
      <c r="AN29" s="55" t="n"/>
      <c r="AO29" s="55" t="n"/>
      <c r="AP29" s="55" t="n"/>
      <c r="AQ29" s="55" t="n"/>
      <c r="AR29" s="55" t="n"/>
      <c r="AS29" s="55" t="n"/>
      <c r="AT29" s="55" t="n"/>
      <c r="AU29" s="55" t="n"/>
      <c r="AV29" s="55" t="n"/>
      <c r="AW29" s="55" t="n"/>
      <c r="AX29" s="55" t="n"/>
      <c r="AY29" s="55" t="n"/>
      <c r="AZ29" s="55" t="n"/>
      <c r="BA29" s="55" t="n"/>
      <c r="BB29" s="55" t="n"/>
      <c r="BC29" s="55" t="n"/>
      <c r="BD29" s="55" t="n"/>
      <c r="BE29" s="55" t="n"/>
      <c r="BF29" s="55" t="n"/>
      <c r="BG29" s="55" t="n"/>
      <c r="BH29" s="55" t="n"/>
      <c r="BI29" s="55" t="n"/>
      <c r="BJ29" s="55" t="n"/>
      <c r="BK29" s="55" t="n"/>
      <c r="BL29" s="55" t="n"/>
      <c r="BM29" s="55" t="n"/>
      <c r="BN29" s="55" t="n"/>
      <c r="BO29" s="55" t="n"/>
    </row>
    <row r="30" ht="11.85" customHeight="1">
      <c r="A30" s="55" t="inlineStr">
        <is>
          <t>SPM</t>
        </is>
      </c>
      <c r="B30" s="56" t="inlineStr">
        <is>
          <t>15/2/2023</t>
        </is>
      </c>
      <c r="C30" s="55" t="inlineStr">
        <is>
          <t>NA</t>
        </is>
      </c>
      <c r="D30" s="55" t="n">
        <v>2300063</v>
      </c>
      <c r="E30" s="55" t="inlineStr">
        <is>
          <t>SP0058</t>
        </is>
      </c>
      <c r="F30" s="55" t="inlineStr">
        <is>
          <t>Label for Laparoscopic Trocar Disposable Kit [11mm obturator*1+100mm sleeve*2(bladed trocar)] Model No.:FAS02PK</t>
        </is>
      </c>
      <c r="G30" s="55" t="inlineStr">
        <is>
          <t>SP2300063</t>
        </is>
      </c>
      <c r="H30" s="55" t="inlineStr">
        <is>
          <t>NA</t>
        </is>
      </c>
      <c r="I30" s="55" t="n"/>
      <c r="J30" s="55" t="inlineStr">
        <is>
          <t>NA</t>
        </is>
      </c>
      <c r="K30" s="56" t="inlineStr">
        <is>
          <t>February.-2023</t>
        </is>
      </c>
      <c r="L30" s="56" t="n"/>
      <c r="M30" s="56" t="inlineStr">
        <is>
          <t>February.-2026</t>
        </is>
      </c>
      <c r="N30" s="56" t="n"/>
      <c r="O30" s="55" t="inlineStr">
        <is>
          <t>NA</t>
        </is>
      </c>
      <c r="P30" s="55" t="n"/>
      <c r="Q30" s="55" t="n"/>
      <c r="R30" s="55" t="n"/>
      <c r="S30" s="55" t="n"/>
      <c r="T30" s="55" t="n"/>
      <c r="U30" s="55" t="n">
        <v>0</v>
      </c>
      <c r="V30" s="55" t="inlineStr">
        <is>
          <t>No.</t>
        </is>
      </c>
      <c r="W30" s="55" t="n"/>
      <c r="X30" s="55" t="n"/>
      <c r="Y30" s="55" t="inlineStr">
        <is>
          <t xml:space="preserve">Dispatched </t>
        </is>
      </c>
      <c r="Z30" s="55">
        <f>U30-W30</f>
        <v/>
      </c>
      <c r="AA30" s="57">
        <f>AC30+AH30+AK30+AN30+AQ30+AT30+AW30+AZ30+BC30+BF30+BI30+BL30+BO30</f>
        <v/>
      </c>
      <c r="AB30" s="58" t="n">
        <v>0</v>
      </c>
      <c r="AC30" s="59">
        <f>Z30-AD30-AE30-AB30</f>
        <v/>
      </c>
      <c r="AD30" s="60" t="n"/>
      <c r="AE30" s="61" t="n">
        <v>0</v>
      </c>
      <c r="AF30" s="55" t="n"/>
      <c r="AG30" s="55" t="n"/>
      <c r="AH30" s="55" t="n"/>
      <c r="AI30" s="55" t="n"/>
      <c r="AJ30" s="55" t="n"/>
      <c r="AK30" s="55" t="n"/>
      <c r="AL30" s="55" t="n"/>
      <c r="AM30" s="55" t="n"/>
      <c r="AN30" s="55" t="n"/>
      <c r="AO30" s="55" t="n"/>
      <c r="AP30" s="55" t="n"/>
      <c r="AQ30" s="55" t="n"/>
      <c r="AR30" s="55" t="n"/>
      <c r="AS30" s="55" t="n"/>
      <c r="AT30" s="55" t="n"/>
      <c r="AU30" s="55" t="n"/>
      <c r="AV30" s="55" t="n"/>
      <c r="AW30" s="55" t="n"/>
      <c r="AX30" s="55" t="n"/>
      <c r="AY30" s="55" t="n"/>
      <c r="AZ30" s="55" t="n"/>
      <c r="BA30" s="55" t="n"/>
      <c r="BB30" s="55" t="n"/>
      <c r="BC30" s="55" t="n"/>
      <c r="BD30" s="55" t="n"/>
      <c r="BE30" s="55" t="n"/>
      <c r="BF30" s="55" t="n"/>
      <c r="BG30" s="55" t="n"/>
      <c r="BH30" s="55" t="n"/>
      <c r="BI30" s="55" t="n"/>
      <c r="BJ30" s="55" t="n"/>
      <c r="BK30" s="55" t="n"/>
      <c r="BL30" s="55" t="n"/>
      <c r="BM30" s="55" t="n"/>
      <c r="BN30" s="55" t="n"/>
      <c r="BO30" s="55" t="n"/>
    </row>
    <row r="31" ht="11.85" customHeight="1">
      <c r="A31" s="55" t="inlineStr">
        <is>
          <t>SPM</t>
        </is>
      </c>
      <c r="B31" s="56" t="inlineStr">
        <is>
          <t>15/2/2023</t>
        </is>
      </c>
      <c r="C31" s="55" t="inlineStr">
        <is>
          <t>NA</t>
        </is>
      </c>
      <c r="D31" s="55" t="n">
        <v>2300064</v>
      </c>
      <c r="E31" s="55" t="inlineStr">
        <is>
          <t>SP0059</t>
        </is>
      </c>
      <c r="F31" s="55" t="inlineStr">
        <is>
          <t>Label for Laparoscopic Trocar Disposable Kit [12mm obturator*1+100mm sleeve*2(bladed trocar)] Model No.:FAS03PK</t>
        </is>
      </c>
      <c r="G31" s="55" t="inlineStr">
        <is>
          <t>SP2300064</t>
        </is>
      </c>
      <c r="H31" s="55" t="inlineStr">
        <is>
          <t>NA</t>
        </is>
      </c>
      <c r="I31" s="55" t="n"/>
      <c r="J31" s="55" t="inlineStr">
        <is>
          <t>NA</t>
        </is>
      </c>
      <c r="K31" s="56" t="inlineStr">
        <is>
          <t>February.-2023</t>
        </is>
      </c>
      <c r="L31" s="56" t="n"/>
      <c r="M31" s="56" t="inlineStr">
        <is>
          <t>February.-2026</t>
        </is>
      </c>
      <c r="N31" s="56" t="n"/>
      <c r="O31" s="55" t="inlineStr">
        <is>
          <t>NA</t>
        </is>
      </c>
      <c r="P31" s="55" t="n"/>
      <c r="Q31" s="55" t="n"/>
      <c r="R31" s="55" t="n"/>
      <c r="S31" s="55" t="n"/>
      <c r="T31" s="55" t="n"/>
      <c r="U31" s="55" t="n">
        <v>0</v>
      </c>
      <c r="V31" s="55" t="inlineStr">
        <is>
          <t>No.</t>
        </is>
      </c>
      <c r="W31" s="55" t="n"/>
      <c r="X31" s="55" t="n"/>
      <c r="Y31" s="55" t="inlineStr">
        <is>
          <t xml:space="preserve">Dispatched </t>
        </is>
      </c>
      <c r="Z31" s="55">
        <f>U31-W31</f>
        <v/>
      </c>
      <c r="AA31" s="57">
        <f>AC31+AH31+AK31+AN31+AQ31+AT31+AW31+AZ31+BC31+BF31+BI31+BL31+BO31</f>
        <v/>
      </c>
      <c r="AB31" s="58" t="n">
        <v>0</v>
      </c>
      <c r="AC31" s="59">
        <f>Z31-AD31-AE31-AB31</f>
        <v/>
      </c>
      <c r="AD31" s="60" t="n"/>
      <c r="AE31" s="61" t="n">
        <v>0</v>
      </c>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n"/>
      <c r="BB31" s="55" t="n"/>
      <c r="BC31" s="55" t="n"/>
      <c r="BD31" s="55" t="n"/>
      <c r="BE31" s="55" t="n"/>
      <c r="BF31" s="55" t="n"/>
      <c r="BG31" s="55" t="n"/>
      <c r="BH31" s="55" t="n"/>
      <c r="BI31" s="55" t="n"/>
      <c r="BJ31" s="55" t="n"/>
      <c r="BK31" s="55" t="n"/>
      <c r="BL31" s="55" t="n"/>
      <c r="BM31" s="55" t="n"/>
      <c r="BN31" s="55" t="n"/>
      <c r="BO31" s="55" t="n"/>
    </row>
    <row r="32" ht="11.85" customHeight="1">
      <c r="A32" s="55" t="inlineStr">
        <is>
          <t>SPM</t>
        </is>
      </c>
      <c r="B32" s="56" t="inlineStr">
        <is>
          <t>15/2/2023</t>
        </is>
      </c>
      <c r="C32" s="55" t="inlineStr">
        <is>
          <t>NA</t>
        </is>
      </c>
      <c r="D32" s="55" t="n">
        <v>2300065</v>
      </c>
      <c r="E32" s="55" t="inlineStr">
        <is>
          <t>SP0003</t>
        </is>
      </c>
      <c r="F32" s="55" t="inlineStr">
        <is>
          <t>Box-Laparoscopic Trocar Disposable [L 293mm X  W 138mm X H 50]</t>
        </is>
      </c>
      <c r="G32" s="55" t="inlineStr">
        <is>
          <t>SP2300065</t>
        </is>
      </c>
      <c r="H32" s="55" t="inlineStr">
        <is>
          <t>NA</t>
        </is>
      </c>
      <c r="I32" s="55" t="n"/>
      <c r="J32" s="55" t="inlineStr">
        <is>
          <t>NA</t>
        </is>
      </c>
      <c r="K32" s="56" t="inlineStr">
        <is>
          <t>February.-2023</t>
        </is>
      </c>
      <c r="L32" s="56" t="n"/>
      <c r="M32" s="56" t="inlineStr">
        <is>
          <t>February.-2026</t>
        </is>
      </c>
      <c r="N32" s="56" t="n"/>
      <c r="O32" s="55" t="inlineStr">
        <is>
          <t>NA</t>
        </is>
      </c>
      <c r="P32" s="55" t="n"/>
      <c r="Q32" s="55" t="n"/>
      <c r="R32" s="55" t="n"/>
      <c r="S32" s="55" t="n"/>
      <c r="T32" s="55" t="n"/>
      <c r="U32" s="55" t="n">
        <v>0</v>
      </c>
      <c r="V32" s="55" t="inlineStr">
        <is>
          <t>No.</t>
        </is>
      </c>
      <c r="W32" s="55" t="n"/>
      <c r="X32" s="55" t="n"/>
      <c r="Y32" s="55" t="inlineStr">
        <is>
          <t xml:space="preserve">Dispatched </t>
        </is>
      </c>
      <c r="Z32" s="55">
        <f>U32-W32</f>
        <v/>
      </c>
      <c r="AA32" s="57">
        <f>AC32+AH32+AK32+AN32+AQ32+AT32+AW32+AZ32+BC32+BF32+BI32+BL32+BO32</f>
        <v/>
      </c>
      <c r="AB32" s="58" t="n">
        <v>0</v>
      </c>
      <c r="AC32" s="59">
        <f>Z32-AD32-AE32-AB32</f>
        <v/>
      </c>
      <c r="AD32" s="60" t="n"/>
      <c r="AE32" s="61" t="n">
        <v>0</v>
      </c>
      <c r="AF32" s="55" t="n"/>
      <c r="AG32" s="55" t="n"/>
      <c r="AH32" s="55" t="n"/>
      <c r="AI32" s="55" t="n"/>
      <c r="AJ32" s="55" t="n"/>
      <c r="AK32" s="55" t="n"/>
      <c r="AL32" s="55" t="n"/>
      <c r="AM32" s="55" t="n"/>
      <c r="AN32" s="55" t="n"/>
      <c r="AO32" s="55" t="n"/>
      <c r="AP32" s="55" t="n"/>
      <c r="AQ32" s="55" t="n"/>
      <c r="AR32" s="55" t="n"/>
      <c r="AS32" s="55" t="n"/>
      <c r="AT32" s="55" t="n"/>
      <c r="AU32" s="55" t="n"/>
      <c r="AV32" s="55" t="n"/>
      <c r="AW32" s="55" t="n"/>
      <c r="AX32" s="55" t="n"/>
      <c r="AY32" s="55" t="n"/>
      <c r="AZ32" s="55" t="n"/>
      <c r="BA32" s="55" t="n"/>
      <c r="BB32" s="55" t="n"/>
      <c r="BC32" s="55" t="n"/>
      <c r="BD32" s="55" t="n"/>
      <c r="BE32" s="55" t="n"/>
      <c r="BF32" s="55" t="n"/>
      <c r="BG32" s="55" t="n"/>
      <c r="BH32" s="55" t="n"/>
      <c r="BI32" s="55" t="n"/>
      <c r="BJ32" s="55" t="n"/>
      <c r="BK32" s="55" t="n"/>
      <c r="BL32" s="55" t="n"/>
      <c r="BM32" s="55" t="n"/>
      <c r="BN32" s="55" t="n"/>
      <c r="BO32" s="55" t="n"/>
    </row>
    <row r="33" ht="11.85" customHeight="1">
      <c r="A33" s="55" t="inlineStr">
        <is>
          <t>SPM</t>
        </is>
      </c>
      <c r="B33" s="56" t="inlineStr">
        <is>
          <t>15/2/2023</t>
        </is>
      </c>
      <c r="C33" s="55" t="inlineStr">
        <is>
          <t>NA</t>
        </is>
      </c>
      <c r="D33" s="55" t="n">
        <v>2300066</v>
      </c>
      <c r="E33" s="55" t="inlineStr">
        <is>
          <t>SP0007</t>
        </is>
      </c>
      <c r="F33" s="55" t="inlineStr">
        <is>
          <t>Box-Laparoscopic Trocar Disposable [L 242mm X  W 138mm X H 50]</t>
        </is>
      </c>
      <c r="G33" s="55" t="inlineStr">
        <is>
          <t>SP2300066</t>
        </is>
      </c>
      <c r="H33" s="55" t="inlineStr">
        <is>
          <t>NA</t>
        </is>
      </c>
      <c r="I33" s="55" t="n"/>
      <c r="J33" s="55" t="inlineStr">
        <is>
          <t>NA</t>
        </is>
      </c>
      <c r="K33" s="56" t="inlineStr">
        <is>
          <t>February.-2023</t>
        </is>
      </c>
      <c r="L33" s="56" t="n"/>
      <c r="M33" s="56" t="inlineStr">
        <is>
          <t>February.-2026</t>
        </is>
      </c>
      <c r="N33" s="56" t="n"/>
      <c r="O33" s="55" t="inlineStr">
        <is>
          <t>NA</t>
        </is>
      </c>
      <c r="P33" s="55" t="n"/>
      <c r="Q33" s="55" t="n"/>
      <c r="R33" s="55" t="n"/>
      <c r="S33" s="55" t="n"/>
      <c r="T33" s="55" t="n"/>
      <c r="U33" s="55" t="n">
        <v>0</v>
      </c>
      <c r="V33" s="55" t="inlineStr">
        <is>
          <t>No.</t>
        </is>
      </c>
      <c r="W33" s="55" t="n"/>
      <c r="X33" s="55" t="n"/>
      <c r="Y33" s="55" t="inlineStr">
        <is>
          <t xml:space="preserve">Dispatched </t>
        </is>
      </c>
      <c r="Z33" s="55">
        <f>U33-W33</f>
        <v/>
      </c>
      <c r="AA33" s="57">
        <f>AC33+AH33+AK33+AN33+AQ33+AT33+AW33+AZ33+BC33+BF33+BI33+BL33+BO33</f>
        <v/>
      </c>
      <c r="AB33" s="58" t="n">
        <v>0</v>
      </c>
      <c r="AC33" s="59">
        <f>Z33-AD33-AE33-AB33</f>
        <v/>
      </c>
      <c r="AD33" s="60" t="n"/>
      <c r="AE33" s="61" t="n">
        <v>0</v>
      </c>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n"/>
      <c r="BB33" s="55" t="n"/>
      <c r="BC33" s="55" t="n"/>
      <c r="BD33" s="55" t="n"/>
      <c r="BE33" s="55" t="n"/>
      <c r="BF33" s="55" t="n"/>
      <c r="BG33" s="55" t="n"/>
      <c r="BH33" s="55" t="n"/>
      <c r="BI33" s="55" t="n"/>
      <c r="BJ33" s="55" t="n"/>
      <c r="BK33" s="55" t="n"/>
      <c r="BL33" s="55" t="n"/>
      <c r="BM33" s="55" t="n"/>
      <c r="BN33" s="55" t="n"/>
      <c r="BO33" s="55" t="n"/>
    </row>
    <row r="34" ht="11.85" customHeight="1">
      <c r="A34" s="55" t="inlineStr">
        <is>
          <t>SPM</t>
        </is>
      </c>
      <c r="B34" s="56" t="inlineStr">
        <is>
          <t>15/2/2023</t>
        </is>
      </c>
      <c r="C34" s="55" t="inlineStr">
        <is>
          <t>NA</t>
        </is>
      </c>
      <c r="D34" s="55" t="n">
        <v>2300067</v>
      </c>
      <c r="E34" s="55" t="inlineStr">
        <is>
          <t>SP0008</t>
        </is>
      </c>
      <c r="F34" s="55" t="inlineStr">
        <is>
          <t>Box-Laparoscopic Trocar Disposable Kit [L 245mm X  W 202mm X H 50]</t>
        </is>
      </c>
      <c r="G34" s="55" t="inlineStr">
        <is>
          <t>SP2300067</t>
        </is>
      </c>
      <c r="H34" s="55" t="inlineStr">
        <is>
          <t>NA</t>
        </is>
      </c>
      <c r="I34" s="55" t="n"/>
      <c r="J34" s="55" t="inlineStr">
        <is>
          <t>NA</t>
        </is>
      </c>
      <c r="K34" s="56" t="inlineStr">
        <is>
          <t>February.-2023</t>
        </is>
      </c>
      <c r="L34" s="56" t="n"/>
      <c r="M34" s="56" t="inlineStr">
        <is>
          <t>February.-2026</t>
        </is>
      </c>
      <c r="N34" s="56" t="n"/>
      <c r="O34" s="55" t="inlineStr">
        <is>
          <t>NA</t>
        </is>
      </c>
      <c r="P34" s="55" t="n"/>
      <c r="Q34" s="55" t="n"/>
      <c r="R34" s="55" t="n"/>
      <c r="S34" s="55" t="n"/>
      <c r="T34" s="55" t="n"/>
      <c r="U34" s="55" t="n">
        <v>0</v>
      </c>
      <c r="V34" s="55" t="inlineStr">
        <is>
          <t>No.</t>
        </is>
      </c>
      <c r="W34" s="55" t="n"/>
      <c r="X34" s="55" t="n"/>
      <c r="Y34" s="55" t="inlineStr">
        <is>
          <t xml:space="preserve">Dispatched </t>
        </is>
      </c>
      <c r="Z34" s="55">
        <f>U34-W34</f>
        <v/>
      </c>
      <c r="AA34" s="57">
        <f>AC34+AH34+AK34+AN34+AQ34+AT34+AW34+AZ34+BC34+BF34+BI34+BL34+BO34</f>
        <v/>
      </c>
      <c r="AB34" s="58" t="n">
        <v>0</v>
      </c>
      <c r="AC34" s="59">
        <f>Z34-AD34-AE34-AB34</f>
        <v/>
      </c>
      <c r="AD34" s="60" t="n"/>
      <c r="AE34" s="61" t="n">
        <v>0</v>
      </c>
      <c r="AF34" s="55" t="n"/>
      <c r="AG34" s="55" t="n"/>
      <c r="AH34" s="55" t="n"/>
      <c r="AI34" s="55" t="n"/>
      <c r="AJ34" s="55" t="n"/>
      <c r="AK34" s="55" t="n"/>
      <c r="AL34" s="55" t="n"/>
      <c r="AM34" s="55" t="n"/>
      <c r="AN34" s="55" t="n"/>
      <c r="AO34" s="55" t="n"/>
      <c r="AP34" s="55" t="n"/>
      <c r="AQ34" s="55" t="n"/>
      <c r="AR34" s="55" t="n"/>
      <c r="AS34" s="55" t="n"/>
      <c r="AT34" s="55" t="n"/>
      <c r="AU34" s="55" t="n"/>
      <c r="AV34" s="55" t="n"/>
      <c r="AW34" s="55" t="n"/>
      <c r="AX34" s="55" t="n"/>
      <c r="AY34" s="55" t="n"/>
      <c r="AZ34" s="55" t="n"/>
      <c r="BA34" s="55" t="n"/>
      <c r="BB34" s="55" t="n"/>
      <c r="BC34" s="55" t="n"/>
      <c r="BD34" s="55" t="n"/>
      <c r="BE34" s="55" t="n"/>
      <c r="BF34" s="55" t="n"/>
      <c r="BG34" s="55" t="n"/>
      <c r="BH34" s="55" t="n"/>
      <c r="BI34" s="55" t="n"/>
      <c r="BJ34" s="55" t="n"/>
      <c r="BK34" s="55" t="n"/>
      <c r="BL34" s="55" t="n"/>
      <c r="BM34" s="55" t="n"/>
      <c r="BN34" s="55" t="n"/>
      <c r="BO34" s="55" t="n"/>
    </row>
    <row r="35" ht="11.85" customHeight="1">
      <c r="A35" s="55" t="inlineStr">
        <is>
          <t>SPM</t>
        </is>
      </c>
      <c r="B35" s="56" t="inlineStr">
        <is>
          <t>15/2/2023</t>
        </is>
      </c>
      <c r="C35" s="55" t="inlineStr">
        <is>
          <t>NA</t>
        </is>
      </c>
      <c r="D35" s="55" t="n">
        <v>2300068</v>
      </c>
      <c r="E35" s="55" t="inlineStr">
        <is>
          <t>SP0027</t>
        </is>
      </c>
      <c r="F35" s="55" t="inlineStr">
        <is>
          <t>Box-Laparoscopic Trocar Disposable Kit [L 242mm X  W 412mm X H 51.5]</t>
        </is>
      </c>
      <c r="G35" s="55" t="inlineStr">
        <is>
          <t>SP2300068</t>
        </is>
      </c>
      <c r="H35" s="55" t="inlineStr">
        <is>
          <t>NA</t>
        </is>
      </c>
      <c r="I35" s="55" t="n"/>
      <c r="J35" s="55" t="inlineStr">
        <is>
          <t>NA</t>
        </is>
      </c>
      <c r="K35" s="56" t="inlineStr">
        <is>
          <t>February.-2023</t>
        </is>
      </c>
      <c r="L35" s="56" t="n"/>
      <c r="M35" s="56" t="inlineStr">
        <is>
          <t>February.-2026</t>
        </is>
      </c>
      <c r="N35" s="56" t="n"/>
      <c r="O35" s="55" t="inlineStr">
        <is>
          <t>NA</t>
        </is>
      </c>
      <c r="P35" s="55" t="n"/>
      <c r="Q35" s="55" t="n"/>
      <c r="R35" s="55" t="n"/>
      <c r="S35" s="55" t="n"/>
      <c r="T35" s="55" t="n"/>
      <c r="U35" s="55" t="n">
        <v>0</v>
      </c>
      <c r="V35" s="55" t="inlineStr">
        <is>
          <t>No.</t>
        </is>
      </c>
      <c r="W35" s="55" t="n"/>
      <c r="X35" s="55" t="n"/>
      <c r="Y35" s="55" t="inlineStr">
        <is>
          <t xml:space="preserve">Dispatched </t>
        </is>
      </c>
      <c r="Z35" s="55">
        <f>U35-W35</f>
        <v/>
      </c>
      <c r="AA35" s="57">
        <f>AC35+AH35+AK35+AN35+AQ35+AT35+AW35+AZ35+BC35+BF35+BI35+BL35+BO35</f>
        <v/>
      </c>
      <c r="AB35" s="58" t="n">
        <v>0</v>
      </c>
      <c r="AC35" s="59">
        <f>Z35-AD35-AE35-AB35</f>
        <v/>
      </c>
      <c r="AD35" s="60" t="n"/>
      <c r="AE35" s="61" t="n">
        <v>0</v>
      </c>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n"/>
      <c r="BB35" s="55" t="n"/>
      <c r="BC35" s="55" t="n"/>
      <c r="BD35" s="55" t="n"/>
      <c r="BE35" s="55" t="n"/>
      <c r="BF35" s="55" t="n"/>
      <c r="BG35" s="55" t="n"/>
      <c r="BH35" s="55" t="n"/>
      <c r="BI35" s="55" t="n"/>
      <c r="BJ35" s="55" t="n"/>
      <c r="BK35" s="55" t="n"/>
      <c r="BL35" s="55" t="n"/>
      <c r="BM35" s="55" t="n"/>
      <c r="BN35" s="55" t="n"/>
      <c r="BO35" s="55" t="n"/>
    </row>
    <row r="36" ht="11.85" customHeight="1">
      <c r="A36" s="55" t="inlineStr">
        <is>
          <t>SPM</t>
        </is>
      </c>
      <c r="B36" s="56" t="inlineStr">
        <is>
          <t>15/2/2023</t>
        </is>
      </c>
      <c r="C36" s="55" t="inlineStr">
        <is>
          <t>NA</t>
        </is>
      </c>
      <c r="D36" s="55" t="n">
        <v>2300069</v>
      </c>
      <c r="E36" s="55" t="inlineStr">
        <is>
          <t>SP0004</t>
        </is>
      </c>
      <c r="F36" s="55" t="inlineStr">
        <is>
          <t>Instruction for Use [IFU]-Laparoscopic Trocar Disposable</t>
        </is>
      </c>
      <c r="G36" s="55" t="inlineStr">
        <is>
          <t>SP2300069</t>
        </is>
      </c>
      <c r="H36" s="55" t="inlineStr">
        <is>
          <t>NA</t>
        </is>
      </c>
      <c r="I36" s="55" t="n"/>
      <c r="J36" s="55" t="inlineStr">
        <is>
          <t>NA</t>
        </is>
      </c>
      <c r="K36" s="56" t="inlineStr">
        <is>
          <t>February.-2023</t>
        </is>
      </c>
      <c r="L36" s="56" t="n"/>
      <c r="M36" s="56" t="inlineStr">
        <is>
          <t>February.-2026</t>
        </is>
      </c>
      <c r="N36" s="56" t="n"/>
      <c r="O36" s="55" t="inlineStr">
        <is>
          <t>NA</t>
        </is>
      </c>
      <c r="P36" s="55" t="n"/>
      <c r="Q36" s="55" t="n"/>
      <c r="R36" s="55" t="n"/>
      <c r="S36" s="55" t="n"/>
      <c r="T36" s="55" t="n"/>
      <c r="U36" s="55" t="n">
        <v>0</v>
      </c>
      <c r="V36" s="55" t="inlineStr">
        <is>
          <t>No.</t>
        </is>
      </c>
      <c r="W36" s="55" t="n"/>
      <c r="X36" s="55" t="n"/>
      <c r="Y36" s="55" t="inlineStr">
        <is>
          <t xml:space="preserve">Dispatched </t>
        </is>
      </c>
      <c r="Z36" s="55">
        <f>U36-W36</f>
        <v/>
      </c>
      <c r="AA36" s="57">
        <f>AC36+AH36+AK36+AN36+AQ36+AT36+AW36+AZ36+BC36+BF36+BI36+BL36+BO36</f>
        <v/>
      </c>
      <c r="AB36" s="58" t="n">
        <v>0</v>
      </c>
      <c r="AC36" s="59">
        <f>Z36-AD36-AE36-AB36</f>
        <v/>
      </c>
      <c r="AD36" s="60" t="n"/>
      <c r="AE36" s="61" t="n">
        <v>0</v>
      </c>
      <c r="AF36" s="55" t="n"/>
      <c r="AG36" s="55" t="n"/>
      <c r="AH36" s="55" t="n"/>
      <c r="AI36" s="55" t="n"/>
      <c r="AJ36" s="55" t="n"/>
      <c r="AK36" s="55" t="n"/>
      <c r="AL36" s="55" t="n"/>
      <c r="AM36" s="55" t="n"/>
      <c r="AN36" s="55" t="n"/>
      <c r="AO36" s="55" t="n"/>
      <c r="AP36" s="55" t="n"/>
      <c r="AQ36" s="55" t="n"/>
      <c r="AR36" s="55" t="n"/>
      <c r="AS36" s="55" t="n"/>
      <c r="AT36" s="55" t="n"/>
      <c r="AU36" s="55" t="n"/>
      <c r="AV36" s="55" t="n"/>
      <c r="AW36" s="55" t="n"/>
      <c r="AX36" s="55" t="n"/>
      <c r="AY36" s="55" t="n"/>
      <c r="AZ36" s="55" t="n"/>
      <c r="BA36" s="55" t="n"/>
      <c r="BB36" s="55" t="n"/>
      <c r="BC36" s="55" t="n"/>
      <c r="BD36" s="55" t="n"/>
      <c r="BE36" s="55" t="n"/>
      <c r="BF36" s="55" t="n"/>
      <c r="BG36" s="55" t="n"/>
      <c r="BH36" s="55" t="n"/>
      <c r="BI36" s="55" t="n"/>
      <c r="BJ36" s="55" t="n"/>
      <c r="BK36" s="55" t="n"/>
      <c r="BL36" s="55" t="n"/>
      <c r="BM36" s="55" t="n"/>
      <c r="BN36" s="55" t="n"/>
      <c r="BO36" s="55" t="n"/>
    </row>
    <row r="37" ht="11.85" customHeight="1">
      <c r="A37" s="55" t="inlineStr">
        <is>
          <t>SPM</t>
        </is>
      </c>
      <c r="B37" s="56" t="inlineStr">
        <is>
          <t>15/2/2023</t>
        </is>
      </c>
      <c r="C37" s="55" t="inlineStr">
        <is>
          <t>NA</t>
        </is>
      </c>
      <c r="D37" s="55" t="n">
        <v>2300070</v>
      </c>
      <c r="E37" s="55" t="inlineStr">
        <is>
          <t>SP0005</t>
        </is>
      </c>
      <c r="F37" s="55" t="inlineStr">
        <is>
          <t>Label, Printed-Round Self-Adhesive for 5mm Trocar</t>
        </is>
      </c>
      <c r="G37" s="55" t="inlineStr">
        <is>
          <t>SP2300070</t>
        </is>
      </c>
      <c r="H37" s="55" t="inlineStr">
        <is>
          <t>NA</t>
        </is>
      </c>
      <c r="I37" s="55" t="n"/>
      <c r="J37" s="55" t="inlineStr">
        <is>
          <t>NA</t>
        </is>
      </c>
      <c r="K37" s="56" t="inlineStr">
        <is>
          <t>February.-2023</t>
        </is>
      </c>
      <c r="L37" s="56" t="n"/>
      <c r="M37" s="56" t="inlineStr">
        <is>
          <t>February.-2026</t>
        </is>
      </c>
      <c r="N37" s="56" t="n"/>
      <c r="O37" s="55" t="inlineStr">
        <is>
          <t>NA</t>
        </is>
      </c>
      <c r="P37" s="55" t="n"/>
      <c r="Q37" s="55" t="n"/>
      <c r="R37" s="55" t="n"/>
      <c r="S37" s="55" t="n"/>
      <c r="T37" s="55" t="n"/>
      <c r="U37" s="55" t="n">
        <v>0</v>
      </c>
      <c r="V37" s="55" t="inlineStr">
        <is>
          <t>No.</t>
        </is>
      </c>
      <c r="W37" s="55" t="n"/>
      <c r="X37" s="55" t="n"/>
      <c r="Y37" s="55" t="inlineStr">
        <is>
          <t xml:space="preserve">Dispatched </t>
        </is>
      </c>
      <c r="Z37" s="55">
        <f>U37-W37</f>
        <v/>
      </c>
      <c r="AA37" s="57">
        <f>AC37+AH37+AK37+AN37+AQ37+AT37+AW37+AZ37+BC37+BF37+BI37+BL37+BO37</f>
        <v/>
      </c>
      <c r="AB37" s="58" t="n">
        <v>0</v>
      </c>
      <c r="AC37" s="59">
        <f>Z37-AD37-AE37-AB37</f>
        <v/>
      </c>
      <c r="AD37" s="60" t="n"/>
      <c r="AE37" s="61" t="n">
        <v>0</v>
      </c>
      <c r="AF37" s="55" t="n"/>
      <c r="AG37" s="55" t="n"/>
      <c r="AH37" s="55" t="n"/>
      <c r="AI37" s="55" t="n"/>
      <c r="AJ37" s="55" t="n"/>
      <c r="AK37" s="55" t="n"/>
      <c r="AL37" s="55" t="n"/>
      <c r="AM37" s="55" t="n"/>
      <c r="AN37" s="55" t="n"/>
      <c r="AO37" s="55" t="n"/>
      <c r="AP37" s="55" t="n"/>
      <c r="AQ37" s="55" t="n"/>
      <c r="AR37" s="55" t="n"/>
      <c r="AS37" s="55" t="n"/>
      <c r="AT37" s="55" t="n"/>
      <c r="AU37" s="55" t="n"/>
      <c r="AV37" s="55" t="n"/>
      <c r="AW37" s="55" t="n"/>
      <c r="AX37" s="55" t="n"/>
      <c r="AY37" s="55" t="n"/>
      <c r="AZ37" s="55" t="n"/>
      <c r="BA37" s="55" t="n"/>
      <c r="BB37" s="55" t="n"/>
      <c r="BC37" s="55" t="n"/>
      <c r="BD37" s="55" t="n"/>
      <c r="BE37" s="55" t="n"/>
      <c r="BF37" s="55" t="n"/>
      <c r="BG37" s="55" t="n"/>
      <c r="BH37" s="55" t="n"/>
      <c r="BI37" s="55" t="n"/>
      <c r="BJ37" s="55" t="n"/>
      <c r="BK37" s="55" t="n"/>
      <c r="BL37" s="55" t="n"/>
      <c r="BM37" s="55" t="n"/>
      <c r="BN37" s="55" t="n"/>
      <c r="BO37" s="55" t="n"/>
    </row>
    <row r="38" ht="11.85" customHeight="1">
      <c r="A38" s="55" t="inlineStr">
        <is>
          <t>SPM</t>
        </is>
      </c>
      <c r="B38" s="56" t="inlineStr">
        <is>
          <t>15/2/2023</t>
        </is>
      </c>
      <c r="C38" s="55" t="inlineStr">
        <is>
          <t>NA</t>
        </is>
      </c>
      <c r="D38" s="55" t="n">
        <v>2300071</v>
      </c>
      <c r="E38" s="55" t="inlineStr">
        <is>
          <t>SP0009</t>
        </is>
      </c>
      <c r="F38" s="55" t="inlineStr">
        <is>
          <t>Label, Printed-Round Self-Adhesive for 11mm Trocar</t>
        </is>
      </c>
      <c r="G38" s="55" t="inlineStr">
        <is>
          <t>SP2300071</t>
        </is>
      </c>
      <c r="H38" s="55" t="inlineStr">
        <is>
          <t>NA</t>
        </is>
      </c>
      <c r="I38" s="55" t="n"/>
      <c r="J38" s="55" t="inlineStr">
        <is>
          <t>NA</t>
        </is>
      </c>
      <c r="K38" s="56" t="inlineStr">
        <is>
          <t>February.-2023</t>
        </is>
      </c>
      <c r="L38" s="56" t="n"/>
      <c r="M38" s="56" t="inlineStr">
        <is>
          <t>February.-2026</t>
        </is>
      </c>
      <c r="N38" s="56" t="n"/>
      <c r="O38" s="55" t="inlineStr">
        <is>
          <t>NA</t>
        </is>
      </c>
      <c r="P38" s="55" t="n"/>
      <c r="Q38" s="55" t="n"/>
      <c r="R38" s="55" t="n"/>
      <c r="S38" s="55" t="n"/>
      <c r="T38" s="55" t="n"/>
      <c r="U38" s="55" t="n">
        <v>0</v>
      </c>
      <c r="V38" s="55" t="inlineStr">
        <is>
          <t>No.</t>
        </is>
      </c>
      <c r="W38" s="55" t="n"/>
      <c r="X38" s="55" t="n"/>
      <c r="Y38" s="55" t="inlineStr">
        <is>
          <t xml:space="preserve">Dispatched </t>
        </is>
      </c>
      <c r="Z38" s="55">
        <f>U38-W38</f>
        <v/>
      </c>
      <c r="AA38" s="57">
        <f>AC38+AH38+AK38+AN38+AQ38+AT38+AW38+AZ38+BC38+BF38+BI38+BL38+BO38</f>
        <v/>
      </c>
      <c r="AB38" s="58" t="n">
        <v>0</v>
      </c>
      <c r="AC38" s="59">
        <f>Z38-AD38-AE38-AB38</f>
        <v/>
      </c>
      <c r="AD38" s="60" t="n"/>
      <c r="AE38" s="61" t="n">
        <v>0</v>
      </c>
      <c r="AF38" s="55" t="n"/>
      <c r="AG38" s="55" t="n"/>
      <c r="AH38" s="55" t="n"/>
      <c r="AI38" s="55" t="n"/>
      <c r="AJ38" s="55" t="n"/>
      <c r="AK38" s="55" t="n"/>
      <c r="AL38" s="55" t="n"/>
      <c r="AM38" s="55" t="n"/>
      <c r="AN38" s="55" t="n"/>
      <c r="AO38" s="55" t="n"/>
      <c r="AP38" s="55" t="n"/>
      <c r="AQ38" s="55" t="n"/>
      <c r="AR38" s="55" t="n"/>
      <c r="AS38" s="55" t="n"/>
      <c r="AT38" s="55" t="n"/>
      <c r="AU38" s="55" t="n"/>
      <c r="AV38" s="55" t="n"/>
      <c r="AW38" s="55" t="n"/>
      <c r="AX38" s="55" t="n"/>
      <c r="AY38" s="55" t="n"/>
      <c r="AZ38" s="55" t="n"/>
      <c r="BA38" s="55" t="n"/>
      <c r="BB38" s="55" t="n"/>
      <c r="BC38" s="55" t="n"/>
      <c r="BD38" s="55" t="n"/>
      <c r="BE38" s="55" t="n"/>
      <c r="BF38" s="55" t="n"/>
      <c r="BG38" s="55" t="n"/>
      <c r="BH38" s="55" t="n"/>
      <c r="BI38" s="55" t="n"/>
      <c r="BJ38" s="55" t="n"/>
      <c r="BK38" s="55" t="n"/>
      <c r="BL38" s="55" t="n"/>
      <c r="BM38" s="55" t="n"/>
      <c r="BN38" s="55" t="n"/>
      <c r="BO38" s="55" t="n"/>
    </row>
    <row r="39" ht="11.85" customHeight="1">
      <c r="A39" s="55" t="inlineStr">
        <is>
          <t>SPM</t>
        </is>
      </c>
      <c r="B39" s="56" t="inlineStr">
        <is>
          <t>15/2/2023</t>
        </is>
      </c>
      <c r="C39" s="55" t="inlineStr">
        <is>
          <t>NA</t>
        </is>
      </c>
      <c r="D39" s="55" t="n">
        <v>2300072</v>
      </c>
      <c r="E39" s="55" t="inlineStr">
        <is>
          <t>SP0010</t>
        </is>
      </c>
      <c r="F39" s="55" t="inlineStr">
        <is>
          <t>Label, Printed-Round Self-Adhesive for 12mm Trocar</t>
        </is>
      </c>
      <c r="G39" s="55" t="inlineStr">
        <is>
          <t>SP2300072</t>
        </is>
      </c>
      <c r="H39" s="55" t="inlineStr">
        <is>
          <t>NA</t>
        </is>
      </c>
      <c r="I39" s="55" t="n"/>
      <c r="J39" s="55" t="inlineStr">
        <is>
          <t>NA</t>
        </is>
      </c>
      <c r="K39" s="56" t="inlineStr">
        <is>
          <t>February.-2023</t>
        </is>
      </c>
      <c r="L39" s="56" t="n"/>
      <c r="M39" s="56" t="inlineStr">
        <is>
          <t>February.-2026</t>
        </is>
      </c>
      <c r="N39" s="56" t="n"/>
      <c r="O39" s="55" t="inlineStr">
        <is>
          <t>NA</t>
        </is>
      </c>
      <c r="P39" s="55" t="n"/>
      <c r="Q39" s="55" t="n"/>
      <c r="R39" s="55" t="n"/>
      <c r="S39" s="55" t="n"/>
      <c r="T39" s="55" t="n"/>
      <c r="U39" s="55" t="n">
        <v>0</v>
      </c>
      <c r="V39" s="55" t="inlineStr">
        <is>
          <t>No.</t>
        </is>
      </c>
      <c r="W39" s="55" t="n"/>
      <c r="X39" s="55" t="n"/>
      <c r="Y39" s="55" t="inlineStr">
        <is>
          <t xml:space="preserve">Dispatched </t>
        </is>
      </c>
      <c r="Z39" s="55">
        <f>U39-W39</f>
        <v/>
      </c>
      <c r="AA39" s="57">
        <f>AC39+AH39+AK39+AN39+AQ39+AT39+AW39+AZ39+BC39+BF39+BI39+BL39+BO39</f>
        <v/>
      </c>
      <c r="AB39" s="58" t="n">
        <v>0</v>
      </c>
      <c r="AC39" s="59">
        <f>Z39-AD39-AE39-AB39</f>
        <v/>
      </c>
      <c r="AD39" s="60" t="n"/>
      <c r="AE39" s="61" t="n">
        <v>0</v>
      </c>
      <c r="AF39" s="55" t="n"/>
      <c r="AG39" s="55" t="n"/>
      <c r="AH39" s="55" t="n"/>
      <c r="AI39" s="55" t="n"/>
      <c r="AJ39" s="55" t="n"/>
      <c r="AK39" s="55" t="n"/>
      <c r="AL39" s="55" t="n"/>
      <c r="AM39" s="55" t="n"/>
      <c r="AN39" s="55" t="n"/>
      <c r="AO39" s="55" t="n"/>
      <c r="AP39" s="55" t="n"/>
      <c r="AQ39" s="55" t="n"/>
      <c r="AR39" s="55" t="n"/>
      <c r="AS39" s="55" t="n"/>
      <c r="AT39" s="55" t="n"/>
      <c r="AU39" s="55" t="n"/>
      <c r="AV39" s="55" t="n"/>
      <c r="AW39" s="55" t="n"/>
      <c r="AX39" s="55" t="n"/>
      <c r="AY39" s="55" t="n"/>
      <c r="AZ39" s="55" t="n"/>
      <c r="BA39" s="55" t="n"/>
      <c r="BB39" s="55" t="n"/>
      <c r="BC39" s="55" t="n"/>
      <c r="BD39" s="55" t="n"/>
      <c r="BE39" s="55" t="n"/>
      <c r="BF39" s="55" t="n"/>
      <c r="BG39" s="55" t="n"/>
      <c r="BH39" s="55" t="n"/>
      <c r="BI39" s="55" t="n"/>
      <c r="BJ39" s="55" t="n"/>
      <c r="BK39" s="55" t="n"/>
      <c r="BL39" s="55" t="n"/>
      <c r="BM39" s="55" t="n"/>
      <c r="BN39" s="55" t="n"/>
      <c r="BO39" s="55" t="n"/>
    </row>
    <row r="40" ht="11.85" customHeight="1">
      <c r="A40" s="55" t="inlineStr">
        <is>
          <t>SF MD</t>
        </is>
      </c>
      <c r="B40" s="56" t="inlineStr">
        <is>
          <t>15/2/2023</t>
        </is>
      </c>
      <c r="C40" s="55" t="inlineStr">
        <is>
          <t>NA</t>
        </is>
      </c>
      <c r="D40" s="55" t="n">
        <v>2300073</v>
      </c>
      <c r="E40" s="55" t="inlineStr">
        <is>
          <t>SF0002</t>
        </is>
      </c>
      <c r="F40" s="55" t="inlineStr">
        <is>
          <t>Laparoscopic Trocar DiSFosable [5mm obturator*1+75mm sleeve*1] -Model No.:FAS05075N</t>
        </is>
      </c>
      <c r="G40" s="55" t="inlineStr">
        <is>
          <t>SF2300073</t>
        </is>
      </c>
      <c r="H40" s="55" t="inlineStr">
        <is>
          <t>Shenzhen InnoSurg Technology Co., Ltd.</t>
        </is>
      </c>
      <c r="I40" s="55" t="n"/>
      <c r="J40" s="55" t="inlineStr">
        <is>
          <t>NA</t>
        </is>
      </c>
      <c r="K40" s="56" t="inlineStr">
        <is>
          <t>18-November.-2022</t>
        </is>
      </c>
      <c r="L40" s="56" t="n"/>
      <c r="M40" s="56" t="inlineStr">
        <is>
          <t>17-November.-2027</t>
        </is>
      </c>
      <c r="N40" s="56" t="n"/>
      <c r="O40" s="55" t="inlineStr">
        <is>
          <t>NA</t>
        </is>
      </c>
      <c r="P40" s="55" t="n"/>
      <c r="Q40" s="55" t="n"/>
      <c r="R40" s="55" t="n"/>
      <c r="S40" s="55" t="n"/>
      <c r="T40" s="55" t="n"/>
      <c r="U40" s="55" t="n">
        <v>0</v>
      </c>
      <c r="V40" s="55" t="inlineStr">
        <is>
          <t>No.</t>
        </is>
      </c>
      <c r="W40" s="55" t="n"/>
      <c r="X40" s="55" t="n"/>
      <c r="Y40" s="55" t="inlineStr">
        <is>
          <t xml:space="preserve">Dispatched </t>
        </is>
      </c>
      <c r="Z40" s="55">
        <f>U40-W40</f>
        <v/>
      </c>
      <c r="AA40" s="57">
        <f>AC40+AH40+AK40+AN40+AQ40+AT40+AW40+AZ40+BC40+BF40+BI40+BL40+BO40</f>
        <v/>
      </c>
      <c r="AB40" s="58" t="n">
        <v>0</v>
      </c>
      <c r="AC40" s="59">
        <f>Z40-AD40-AE40-AB40</f>
        <v/>
      </c>
      <c r="AD40" s="60" t="n"/>
      <c r="AE40" s="61" t="n">
        <v>0</v>
      </c>
      <c r="AF40" s="55" t="n"/>
      <c r="AG40" s="55" t="n"/>
      <c r="AH40" s="55" t="n"/>
      <c r="AI40" s="55" t="n"/>
      <c r="AJ40" s="55" t="n"/>
      <c r="AK40" s="55" t="n"/>
      <c r="AL40" s="55" t="n"/>
      <c r="AM40" s="55" t="n"/>
      <c r="AN40" s="55" t="n"/>
      <c r="AO40" s="55" t="n"/>
      <c r="AP40" s="55" t="n"/>
      <c r="AQ40" s="55" t="n"/>
      <c r="AR40" s="55" t="n"/>
      <c r="AS40" s="55" t="n"/>
      <c r="AT40" s="55" t="n"/>
      <c r="AU40" s="55" t="n"/>
      <c r="AV40" s="55" t="n"/>
      <c r="AW40" s="55" t="n"/>
      <c r="AX40" s="55" t="n"/>
      <c r="AY40" s="55" t="n"/>
      <c r="AZ40" s="55" t="n"/>
      <c r="BA40" s="55" t="n"/>
      <c r="BB40" s="55" t="n"/>
      <c r="BC40" s="55" t="n"/>
      <c r="BD40" s="55" t="n"/>
      <c r="BE40" s="55" t="n"/>
      <c r="BF40" s="55" t="n"/>
      <c r="BG40" s="55" t="n"/>
      <c r="BH40" s="55" t="n"/>
      <c r="BI40" s="55" t="n"/>
      <c r="BJ40" s="55" t="n"/>
      <c r="BK40" s="55" t="n"/>
      <c r="BL40" s="55" t="n"/>
      <c r="BM40" s="55" t="n"/>
      <c r="BN40" s="55" t="n"/>
      <c r="BO40" s="55" t="n"/>
    </row>
    <row r="41" ht="11.85" customHeight="1">
      <c r="A41" s="55" t="inlineStr">
        <is>
          <t>SF MD</t>
        </is>
      </c>
      <c r="B41" s="56" t="inlineStr">
        <is>
          <t>15/2/2023</t>
        </is>
      </c>
      <c r="C41" s="55" t="inlineStr">
        <is>
          <t>NA</t>
        </is>
      </c>
      <c r="D41" s="55" t="n">
        <v>2300074</v>
      </c>
      <c r="E41" s="55" t="inlineStr">
        <is>
          <t>SF0003</t>
        </is>
      </c>
      <c r="F41" s="55" t="inlineStr">
        <is>
          <t>Laparoscopic Trocar DiSFosable [5mm obturator*1+75mm sleeve*1] Model No.:FAS05075P</t>
        </is>
      </c>
      <c r="G41" s="55" t="inlineStr">
        <is>
          <t>SF2300074</t>
        </is>
      </c>
      <c r="H41" s="55" t="inlineStr">
        <is>
          <t>Shenzhen InnoSurg Technology Co., Ltd.</t>
        </is>
      </c>
      <c r="I41" s="55" t="n"/>
      <c r="J41" s="55" t="inlineStr">
        <is>
          <t>NA</t>
        </is>
      </c>
      <c r="K41" s="56" t="inlineStr">
        <is>
          <t>18-November.-2022</t>
        </is>
      </c>
      <c r="L41" s="56" t="n"/>
      <c r="M41" s="56" t="inlineStr">
        <is>
          <t>17-November.-2027</t>
        </is>
      </c>
      <c r="N41" s="56" t="n"/>
      <c r="O41" s="55" t="inlineStr">
        <is>
          <t>NA</t>
        </is>
      </c>
      <c r="P41" s="55" t="n"/>
      <c r="Q41" s="55" t="n"/>
      <c r="R41" s="55" t="n"/>
      <c r="S41" s="55" t="n"/>
      <c r="T41" s="55" t="n"/>
      <c r="U41" s="55" t="n">
        <v>0</v>
      </c>
      <c r="V41" s="55" t="inlineStr">
        <is>
          <t>No.</t>
        </is>
      </c>
      <c r="W41" s="55" t="n"/>
      <c r="X41" s="55" t="n"/>
      <c r="Y41" s="55" t="inlineStr">
        <is>
          <t xml:space="preserve">Dispatched </t>
        </is>
      </c>
      <c r="Z41" s="55">
        <f>U41-W41</f>
        <v/>
      </c>
      <c r="AA41" s="57">
        <f>AC41+AH41+AK41+AN41+AQ41+AT41+AW41+AZ41+BC41+BF41+BI41+BL41+BO41</f>
        <v/>
      </c>
      <c r="AB41" s="58" t="n">
        <v>0</v>
      </c>
      <c r="AC41" s="59">
        <f>Z41-AD41-AE41-AB41</f>
        <v/>
      </c>
      <c r="AD41" s="60" t="n"/>
      <c r="AE41" s="61" t="n">
        <v>0</v>
      </c>
      <c r="AF41" s="55" t="n"/>
      <c r="AG41" s="55" t="n"/>
      <c r="AH41" s="55" t="n"/>
      <c r="AI41" s="55" t="n"/>
      <c r="AJ41" s="55" t="n"/>
      <c r="AK41" s="55" t="n"/>
      <c r="AL41" s="55" t="n"/>
      <c r="AM41" s="55" t="n"/>
      <c r="AN41" s="55" t="n"/>
      <c r="AO41" s="55" t="n"/>
      <c r="AP41" s="55" t="n"/>
      <c r="AQ41" s="55" t="n"/>
      <c r="AR41" s="55" t="n"/>
      <c r="AS41" s="55" t="n"/>
      <c r="AT41" s="55" t="n"/>
      <c r="AU41" s="55" t="n"/>
      <c r="AV41" s="55" t="n"/>
      <c r="AW41" s="55" t="n"/>
      <c r="AX41" s="55" t="n"/>
      <c r="AY41" s="55" t="n"/>
      <c r="AZ41" s="55" t="n"/>
      <c r="BA41" s="55" t="n"/>
      <c r="BB41" s="55" t="n"/>
      <c r="BC41" s="55" t="n"/>
      <c r="BD41" s="55" t="n"/>
      <c r="BE41" s="55" t="n"/>
      <c r="BF41" s="55" t="n"/>
      <c r="BG41" s="55" t="n"/>
      <c r="BH41" s="55" t="n"/>
      <c r="BI41" s="55" t="n"/>
      <c r="BJ41" s="55" t="n"/>
      <c r="BK41" s="55" t="n"/>
      <c r="BL41" s="55" t="n"/>
      <c r="BM41" s="55" t="n"/>
      <c r="BN41" s="55" t="n"/>
      <c r="BO41" s="55" t="n"/>
    </row>
    <row r="42" ht="11.85" customHeight="1">
      <c r="A42" s="55" t="inlineStr">
        <is>
          <t>SF MD</t>
        </is>
      </c>
      <c r="B42" s="56" t="inlineStr">
        <is>
          <t>15/2/2023</t>
        </is>
      </c>
      <c r="C42" s="55" t="inlineStr">
        <is>
          <t>NA</t>
        </is>
      </c>
      <c r="D42" s="55" t="n">
        <v>2300075</v>
      </c>
      <c r="E42" s="55" t="inlineStr">
        <is>
          <t>SF0004</t>
        </is>
      </c>
      <c r="F42" s="55" t="inlineStr">
        <is>
          <t>Laparoscopic Trocar DiSFosable [5mm obturator*1+75mm sleeve*1] Model No.:FAS05075V</t>
        </is>
      </c>
      <c r="G42" s="55" t="inlineStr">
        <is>
          <t>SF2300075</t>
        </is>
      </c>
      <c r="H42" s="55" t="inlineStr">
        <is>
          <t>Shenzhen InnoSurg Technology Co., Ltd.</t>
        </is>
      </c>
      <c r="I42" s="55" t="n"/>
      <c r="J42" s="55" t="inlineStr">
        <is>
          <t>NA</t>
        </is>
      </c>
      <c r="K42" s="56" t="inlineStr">
        <is>
          <t>18-November.-2022</t>
        </is>
      </c>
      <c r="L42" s="56" t="n"/>
      <c r="M42" s="56" t="inlineStr">
        <is>
          <t>17-November.-2027</t>
        </is>
      </c>
      <c r="N42" s="56" t="n"/>
      <c r="O42" s="55" t="inlineStr">
        <is>
          <t>NA</t>
        </is>
      </c>
      <c r="P42" s="55" t="n"/>
      <c r="Q42" s="55" t="n"/>
      <c r="R42" s="55" t="n"/>
      <c r="S42" s="55" t="n"/>
      <c r="T42" s="55" t="n"/>
      <c r="U42" s="55" t="n">
        <v>0</v>
      </c>
      <c r="V42" s="55" t="inlineStr">
        <is>
          <t>No.</t>
        </is>
      </c>
      <c r="W42" s="55" t="n"/>
      <c r="X42" s="55" t="n"/>
      <c r="Y42" s="55" t="inlineStr">
        <is>
          <t xml:space="preserve">Dispatched </t>
        </is>
      </c>
      <c r="Z42" s="55">
        <f>U42-W42</f>
        <v/>
      </c>
      <c r="AA42" s="57">
        <f>AC42+AH42+AK42+AN42+AQ42+AT42+AW42+AZ42+BC42+BF42+BI42+BL42+BO42</f>
        <v/>
      </c>
      <c r="AB42" s="58" t="n">
        <v>0</v>
      </c>
      <c r="AC42" s="59">
        <f>Z42-AD42-AE42-AB42</f>
        <v/>
      </c>
      <c r="AD42" s="60" t="n"/>
      <c r="AE42" s="61" t="n">
        <v>0</v>
      </c>
      <c r="AF42" s="55" t="n"/>
      <c r="AG42" s="55" t="n"/>
      <c r="AH42" s="55" t="n"/>
      <c r="AI42" s="55" t="n"/>
      <c r="AJ42" s="55" t="n"/>
      <c r="AK42" s="55" t="n"/>
      <c r="AL42" s="55" t="n"/>
      <c r="AM42" s="55" t="n"/>
      <c r="AN42" s="55" t="n"/>
      <c r="AO42" s="55" t="n"/>
      <c r="AP42" s="55" t="n"/>
      <c r="AQ42" s="55" t="n"/>
      <c r="AR42" s="55" t="n"/>
      <c r="AS42" s="55" t="n"/>
      <c r="AT42" s="55" t="n"/>
      <c r="AU42" s="55" t="n"/>
      <c r="AV42" s="55" t="n"/>
      <c r="AW42" s="55" t="n"/>
      <c r="AX42" s="55" t="n"/>
      <c r="AY42" s="55" t="n"/>
      <c r="AZ42" s="55" t="n"/>
      <c r="BA42" s="55" t="n"/>
      <c r="BB42" s="55" t="n"/>
      <c r="BC42" s="55" t="n"/>
      <c r="BD42" s="55" t="n"/>
      <c r="BE42" s="55" t="n"/>
      <c r="BF42" s="55" t="n"/>
      <c r="BG42" s="55" t="n"/>
      <c r="BH42" s="55" t="n"/>
      <c r="BI42" s="55" t="n"/>
      <c r="BJ42" s="55" t="n"/>
      <c r="BK42" s="55" t="n"/>
      <c r="BL42" s="55" t="n"/>
      <c r="BM42" s="55" t="n"/>
      <c r="BN42" s="55" t="n"/>
      <c r="BO42" s="55" t="n"/>
    </row>
    <row r="43" ht="11.85" customHeight="1">
      <c r="A43" s="55" t="inlineStr">
        <is>
          <t>SF MD</t>
        </is>
      </c>
      <c r="B43" s="56" t="inlineStr">
        <is>
          <t>15/2/2023</t>
        </is>
      </c>
      <c r="C43" s="55" t="inlineStr">
        <is>
          <t>NA</t>
        </is>
      </c>
      <c r="D43" s="55" t="n">
        <v>2300076</v>
      </c>
      <c r="E43" s="55" t="inlineStr">
        <is>
          <t>SF0005</t>
        </is>
      </c>
      <c r="F43" s="55" t="inlineStr">
        <is>
          <t>Laparoscopic Trocar DiSFosable [5mm obturator*1+100mm sleeve*1] Model No.:FAS05100N</t>
        </is>
      </c>
      <c r="G43" s="55" t="inlineStr">
        <is>
          <t>SF2300076</t>
        </is>
      </c>
      <c r="H43" s="55" t="inlineStr">
        <is>
          <t>Shenzhen InnoSurg Technology Co., Ltd.</t>
        </is>
      </c>
      <c r="I43" s="55" t="n"/>
      <c r="J43" s="55" t="inlineStr">
        <is>
          <t>NA</t>
        </is>
      </c>
      <c r="K43" s="56" t="inlineStr">
        <is>
          <t>18-November.-2022</t>
        </is>
      </c>
      <c r="L43" s="56" t="n"/>
      <c r="M43" s="56" t="inlineStr">
        <is>
          <t>17-November.-2027</t>
        </is>
      </c>
      <c r="N43" s="56" t="n"/>
      <c r="O43" s="55" t="inlineStr">
        <is>
          <t>NA</t>
        </is>
      </c>
      <c r="P43" s="55" t="n"/>
      <c r="Q43" s="55" t="n"/>
      <c r="R43" s="55" t="n"/>
      <c r="S43" s="55" t="n"/>
      <c r="T43" s="55" t="n"/>
      <c r="U43" s="55" t="n">
        <v>0</v>
      </c>
      <c r="V43" s="55" t="inlineStr">
        <is>
          <t>No.</t>
        </is>
      </c>
      <c r="W43" s="55" t="n"/>
      <c r="X43" s="55" t="n"/>
      <c r="Y43" s="55" t="inlineStr">
        <is>
          <t xml:space="preserve">Dispatched </t>
        </is>
      </c>
      <c r="Z43" s="55">
        <f>U43-W43</f>
        <v/>
      </c>
      <c r="AA43" s="57">
        <f>AC43+AH43+AK43+AN43+AQ43+AT43+AW43+AZ43+BC43+BF43+BI43+BL43+BO43</f>
        <v/>
      </c>
      <c r="AB43" s="58" t="n">
        <v>0</v>
      </c>
      <c r="AC43" s="59">
        <f>Z43-AD43-AE43-AB43</f>
        <v/>
      </c>
      <c r="AD43" s="60" t="n"/>
      <c r="AE43" s="61" t="n">
        <v>0</v>
      </c>
      <c r="AF43" s="55" t="n"/>
      <c r="AG43" s="55" t="n"/>
      <c r="AH43" s="55" t="n"/>
      <c r="AI43" s="55" t="n"/>
      <c r="AJ43" s="55" t="n"/>
      <c r="AK43" s="55" t="n"/>
      <c r="AL43" s="55" t="n"/>
      <c r="AM43" s="55" t="n"/>
      <c r="AN43" s="55" t="n"/>
      <c r="AO43" s="55" t="n"/>
      <c r="AP43" s="55" t="n"/>
      <c r="AQ43" s="55" t="n"/>
      <c r="AR43" s="55" t="n"/>
      <c r="AS43" s="55" t="n"/>
      <c r="AT43" s="55" t="n"/>
      <c r="AU43" s="55" t="n"/>
      <c r="AV43" s="55" t="n"/>
      <c r="AW43" s="55" t="n"/>
      <c r="AX43" s="55" t="n"/>
      <c r="AY43" s="55" t="n"/>
      <c r="AZ43" s="55" t="n"/>
      <c r="BA43" s="55" t="n"/>
      <c r="BB43" s="55" t="n"/>
      <c r="BC43" s="55" t="n"/>
      <c r="BD43" s="55" t="n"/>
      <c r="BE43" s="55" t="n"/>
      <c r="BF43" s="55" t="n"/>
      <c r="BG43" s="55" t="n"/>
      <c r="BH43" s="55" t="n"/>
      <c r="BI43" s="55" t="n"/>
      <c r="BJ43" s="55" t="n"/>
      <c r="BK43" s="55" t="n"/>
      <c r="BL43" s="55" t="n"/>
      <c r="BM43" s="55" t="n"/>
      <c r="BN43" s="55" t="n"/>
      <c r="BO43" s="55" t="n"/>
    </row>
    <row r="44" ht="11.85" customHeight="1">
      <c r="A44" s="55" t="inlineStr">
        <is>
          <t>SF MD</t>
        </is>
      </c>
      <c r="B44" s="56" t="inlineStr">
        <is>
          <t>15/2/2023</t>
        </is>
      </c>
      <c r="C44" s="55" t="inlineStr">
        <is>
          <t>NA</t>
        </is>
      </c>
      <c r="D44" s="55" t="n">
        <v>2300077</v>
      </c>
      <c r="E44" s="55" t="inlineStr">
        <is>
          <t>SF0006</t>
        </is>
      </c>
      <c r="F44" s="55" t="inlineStr">
        <is>
          <t>Laparoscopic Trocar DiSFosable [5mm obturator*1+100mm sleeve*1] Model No.:FAS05100P</t>
        </is>
      </c>
      <c r="G44" s="55" t="inlineStr">
        <is>
          <t>SF2300077</t>
        </is>
      </c>
      <c r="H44" s="55" t="inlineStr">
        <is>
          <t>Shenzhen InnoSurg Technology Co., Ltd.</t>
        </is>
      </c>
      <c r="I44" s="55" t="n"/>
      <c r="J44" s="55" t="inlineStr">
        <is>
          <t>NA</t>
        </is>
      </c>
      <c r="K44" s="56" t="inlineStr">
        <is>
          <t>18-November.-2022</t>
        </is>
      </c>
      <c r="L44" s="56" t="n"/>
      <c r="M44" s="56" t="inlineStr">
        <is>
          <t>17-November.-2027</t>
        </is>
      </c>
      <c r="N44" s="56" t="n"/>
      <c r="O44" s="55" t="inlineStr">
        <is>
          <t>NA</t>
        </is>
      </c>
      <c r="P44" s="55" t="n"/>
      <c r="Q44" s="55" t="n"/>
      <c r="R44" s="55" t="n"/>
      <c r="S44" s="55" t="n"/>
      <c r="T44" s="55" t="n"/>
      <c r="U44" s="55" t="n">
        <v>0</v>
      </c>
      <c r="V44" s="55" t="inlineStr">
        <is>
          <t>No.</t>
        </is>
      </c>
      <c r="W44" s="55" t="n"/>
      <c r="X44" s="55" t="n"/>
      <c r="Y44" s="55" t="inlineStr">
        <is>
          <t xml:space="preserve">Dispatched </t>
        </is>
      </c>
      <c r="Z44" s="55">
        <f>U44-W44</f>
        <v/>
      </c>
      <c r="AA44" s="57">
        <f>AC44+AH44+AK44+AN44+AQ44+AT44+AW44+AZ44+BC44+BF44+BI44+BL44+BO44</f>
        <v/>
      </c>
      <c r="AB44" s="58" t="n">
        <v>0</v>
      </c>
      <c r="AC44" s="59">
        <f>Z44-AD44-AE44-AB44</f>
        <v/>
      </c>
      <c r="AD44" s="60" t="n"/>
      <c r="AE44" s="61" t="n">
        <v>0</v>
      </c>
      <c r="AF44" s="55" t="n"/>
      <c r="AG44" s="55" t="n"/>
      <c r="AH44" s="55" t="n"/>
      <c r="AI44" s="55" t="n"/>
      <c r="AJ44" s="55" t="n"/>
      <c r="AK44" s="55" t="n"/>
      <c r="AL44" s="55" t="n"/>
      <c r="AM44" s="55" t="n"/>
      <c r="AN44" s="55" t="n"/>
      <c r="AO44" s="55" t="n"/>
      <c r="AP44" s="55" t="n"/>
      <c r="AQ44" s="55" t="n"/>
      <c r="AR44" s="55" t="n"/>
      <c r="AS44" s="55" t="n"/>
      <c r="AT44" s="55" t="n"/>
      <c r="AU44" s="55" t="n"/>
      <c r="AV44" s="55" t="n"/>
      <c r="AW44" s="55" t="n"/>
      <c r="AX44" s="55" t="n"/>
      <c r="AY44" s="55" t="n"/>
      <c r="AZ44" s="55" t="n"/>
      <c r="BA44" s="55" t="n"/>
      <c r="BB44" s="55" t="n"/>
      <c r="BC44" s="55" t="n"/>
      <c r="BD44" s="55" t="n"/>
      <c r="BE44" s="55" t="n"/>
      <c r="BF44" s="55" t="n"/>
      <c r="BG44" s="55" t="n"/>
      <c r="BH44" s="55" t="n"/>
      <c r="BI44" s="55" t="n"/>
      <c r="BJ44" s="55" t="n"/>
      <c r="BK44" s="55" t="n"/>
      <c r="BL44" s="55" t="n"/>
      <c r="BM44" s="55" t="n"/>
      <c r="BN44" s="55" t="n"/>
      <c r="BO44" s="55" t="n"/>
    </row>
    <row r="45" ht="11.85" customHeight="1">
      <c r="A45" s="55" t="inlineStr">
        <is>
          <t>SF MD</t>
        </is>
      </c>
      <c r="B45" s="56" t="inlineStr">
        <is>
          <t>15/2/2023</t>
        </is>
      </c>
      <c r="C45" s="55" t="inlineStr">
        <is>
          <t>NA</t>
        </is>
      </c>
      <c r="D45" s="55" t="n">
        <v>2300078</v>
      </c>
      <c r="E45" s="55" t="inlineStr">
        <is>
          <t>SF0007</t>
        </is>
      </c>
      <c r="F45" s="55" t="inlineStr">
        <is>
          <t>Laparoscopic Trocar DiSFosable [5mm obturator*1+100mm sleeve*1] Model No.:FAS05100S</t>
        </is>
      </c>
      <c r="G45" s="55" t="inlineStr">
        <is>
          <t>SF2300078</t>
        </is>
      </c>
      <c r="H45" s="55" t="inlineStr">
        <is>
          <t>Shenzhen InnoSurg Technology Co., Ltd.</t>
        </is>
      </c>
      <c r="I45" s="55" t="n"/>
      <c r="J45" s="55" t="inlineStr">
        <is>
          <t>NA</t>
        </is>
      </c>
      <c r="K45" s="56" t="inlineStr">
        <is>
          <t>18-November.-2022</t>
        </is>
      </c>
      <c r="L45" s="56" t="n"/>
      <c r="M45" s="56" t="inlineStr">
        <is>
          <t>17-November.-2027</t>
        </is>
      </c>
      <c r="N45" s="56" t="n"/>
      <c r="O45" s="55" t="inlineStr">
        <is>
          <t>NA</t>
        </is>
      </c>
      <c r="P45" s="55" t="n"/>
      <c r="Q45" s="55" t="n"/>
      <c r="R45" s="55" t="n"/>
      <c r="S45" s="55" t="n"/>
      <c r="T45" s="55" t="n"/>
      <c r="U45" s="55" t="n">
        <v>0</v>
      </c>
      <c r="V45" s="55" t="inlineStr">
        <is>
          <t>No.</t>
        </is>
      </c>
      <c r="W45" s="55" t="n"/>
      <c r="X45" s="55" t="n"/>
      <c r="Y45" s="55" t="inlineStr">
        <is>
          <t xml:space="preserve">Dispatched </t>
        </is>
      </c>
      <c r="Z45" s="55">
        <f>U45-W45</f>
        <v/>
      </c>
      <c r="AA45" s="57">
        <f>AC45+AH45+AK45+AN45+AQ45+AT45+AW45+AZ45+BC45+BF45+BI45+BL45+BO45</f>
        <v/>
      </c>
      <c r="AB45" s="58" t="n">
        <v>0</v>
      </c>
      <c r="AC45" s="59">
        <f>Z45-AD45-AE45-AB45</f>
        <v/>
      </c>
      <c r="AD45" s="60" t="n"/>
      <c r="AE45" s="61" t="n">
        <v>0</v>
      </c>
      <c r="AF45" s="55" t="n"/>
      <c r="AG45" s="55" t="n"/>
      <c r="AH45" s="55" t="n"/>
      <c r="AI45" s="55" t="n"/>
      <c r="AJ45" s="55" t="n"/>
      <c r="AK45" s="55" t="n"/>
      <c r="AL45" s="55" t="n"/>
      <c r="AM45" s="55" t="n"/>
      <c r="AN45" s="55" t="n"/>
      <c r="AO45" s="55" t="n"/>
      <c r="AP45" s="55" t="n"/>
      <c r="AQ45" s="55" t="n"/>
      <c r="AR45" s="55" t="n"/>
      <c r="AS45" s="55" t="n"/>
      <c r="AT45" s="55" t="n"/>
      <c r="AU45" s="55" t="n"/>
      <c r="AV45" s="55" t="n"/>
      <c r="AW45" s="55" t="n"/>
      <c r="AX45" s="55" t="n"/>
      <c r="AY45" s="55" t="n"/>
      <c r="AZ45" s="55" t="n"/>
      <c r="BA45" s="55" t="n"/>
      <c r="BB45" s="55" t="n"/>
      <c r="BC45" s="55" t="n"/>
      <c r="BD45" s="55" t="n"/>
      <c r="BE45" s="55" t="n"/>
      <c r="BF45" s="55" t="n"/>
      <c r="BG45" s="55" t="n"/>
      <c r="BH45" s="55" t="n"/>
      <c r="BI45" s="55" t="n"/>
      <c r="BJ45" s="55" t="n"/>
      <c r="BK45" s="55" t="n"/>
      <c r="BL45" s="55" t="n"/>
      <c r="BM45" s="55" t="n"/>
      <c r="BN45" s="55" t="n"/>
      <c r="BO45" s="55" t="n"/>
    </row>
    <row r="46" ht="11.85" customHeight="1">
      <c r="A46" s="55" t="inlineStr">
        <is>
          <t>SF MD</t>
        </is>
      </c>
      <c r="B46" s="56" t="inlineStr">
        <is>
          <t>15/2/2023</t>
        </is>
      </c>
      <c r="C46" s="55" t="inlineStr">
        <is>
          <t>NA</t>
        </is>
      </c>
      <c r="D46" s="55" t="n">
        <v>2300079</v>
      </c>
      <c r="E46" s="55" t="inlineStr">
        <is>
          <t>SF0008</t>
        </is>
      </c>
      <c r="F46" s="55" t="inlineStr">
        <is>
          <t>Laparoscopic Trocar DiSFosable [5m obturator*1+100mm sleeve*1] Model No.:FAS05100V</t>
        </is>
      </c>
      <c r="G46" s="55" t="inlineStr">
        <is>
          <t>SF2300079</t>
        </is>
      </c>
      <c r="H46" s="55" t="inlineStr">
        <is>
          <t>Shenzhen InnoSurg Technology Co., Ltd.</t>
        </is>
      </c>
      <c r="I46" s="55" t="n"/>
      <c r="J46" s="55" t="inlineStr">
        <is>
          <t>NA</t>
        </is>
      </c>
      <c r="K46" s="56" t="inlineStr">
        <is>
          <t>18-November.-2022</t>
        </is>
      </c>
      <c r="L46" s="56" t="n"/>
      <c r="M46" s="56" t="inlineStr">
        <is>
          <t>17-November.-2027</t>
        </is>
      </c>
      <c r="N46" s="56" t="n"/>
      <c r="O46" s="55" t="inlineStr">
        <is>
          <t>NA</t>
        </is>
      </c>
      <c r="P46" s="55" t="n"/>
      <c r="Q46" s="55" t="n"/>
      <c r="R46" s="55" t="n"/>
      <c r="S46" s="55" t="n"/>
      <c r="T46" s="55" t="n"/>
      <c r="U46" s="55" t="n">
        <v>0</v>
      </c>
      <c r="V46" s="55" t="inlineStr">
        <is>
          <t>No.</t>
        </is>
      </c>
      <c r="W46" s="55" t="n"/>
      <c r="X46" s="55" t="n"/>
      <c r="Y46" s="55" t="inlineStr">
        <is>
          <t xml:space="preserve">Dispatched </t>
        </is>
      </c>
      <c r="Z46" s="55">
        <f>U46-W46</f>
        <v/>
      </c>
      <c r="AA46" s="57">
        <f>AC46+AH46+AK46+AN46+AQ46+AT46+AW46+AZ46+BC46+BF46+BI46+BL46+BO46</f>
        <v/>
      </c>
      <c r="AB46" s="58" t="n">
        <v>0</v>
      </c>
      <c r="AC46" s="59">
        <f>Z46-AD46-AE46-AB46</f>
        <v/>
      </c>
      <c r="AD46" s="60" t="n"/>
      <c r="AE46" s="61" t="n">
        <v>0</v>
      </c>
      <c r="AF46" s="55" t="n"/>
      <c r="AG46" s="55" t="n"/>
      <c r="AH46" s="55" t="n"/>
      <c r="AI46" s="55" t="n"/>
      <c r="AJ46" s="55" t="n"/>
      <c r="AK46" s="55" t="n"/>
      <c r="AL46" s="55" t="n"/>
      <c r="AM46" s="55" t="n"/>
      <c r="AN46" s="55" t="n"/>
      <c r="AO46" s="55" t="n"/>
      <c r="AP46" s="55" t="n"/>
      <c r="AQ46" s="55" t="n"/>
      <c r="AR46" s="55" t="n"/>
      <c r="AS46" s="55" t="n"/>
      <c r="AT46" s="55" t="n"/>
      <c r="AU46" s="55" t="n"/>
      <c r="AV46" s="55" t="n"/>
      <c r="AW46" s="55" t="n"/>
      <c r="AX46" s="55" t="n"/>
      <c r="AY46" s="55" t="n"/>
      <c r="AZ46" s="55" t="n"/>
      <c r="BA46" s="55" t="n"/>
      <c r="BB46" s="55" t="n"/>
      <c r="BC46" s="55" t="n"/>
      <c r="BD46" s="55" t="n"/>
      <c r="BE46" s="55" t="n"/>
      <c r="BF46" s="55" t="n"/>
      <c r="BG46" s="55" t="n"/>
      <c r="BH46" s="55" t="n"/>
      <c r="BI46" s="55" t="n"/>
      <c r="BJ46" s="55" t="n"/>
      <c r="BK46" s="55" t="n"/>
      <c r="BL46" s="55" t="n"/>
      <c r="BM46" s="55" t="n"/>
      <c r="BN46" s="55" t="n"/>
      <c r="BO46" s="55" t="n"/>
    </row>
    <row r="47" ht="11.85" customHeight="1">
      <c r="A47" s="55" t="inlineStr">
        <is>
          <t>SF MD</t>
        </is>
      </c>
      <c r="B47" s="56" t="inlineStr">
        <is>
          <t>15/2/2023</t>
        </is>
      </c>
      <c r="C47" s="55" t="inlineStr">
        <is>
          <t>NA</t>
        </is>
      </c>
      <c r="D47" s="55" t="n">
        <v>2300080</v>
      </c>
      <c r="E47" s="55" t="inlineStr">
        <is>
          <t>SF0009</t>
        </is>
      </c>
      <c r="F47" s="55" t="inlineStr">
        <is>
          <t>Laparoscopic Trocar DiSFosable [5mm obturator*1+150mm sleeve*1] Model No.:FAS05150N</t>
        </is>
      </c>
      <c r="G47" s="55" t="inlineStr">
        <is>
          <t>SF2300080</t>
        </is>
      </c>
      <c r="H47" s="55" t="inlineStr">
        <is>
          <t>Shenzhen InnoSurg Technology Co., Ltd.</t>
        </is>
      </c>
      <c r="I47" s="55" t="n"/>
      <c r="J47" s="55" t="inlineStr">
        <is>
          <t>NA</t>
        </is>
      </c>
      <c r="K47" s="56" t="inlineStr">
        <is>
          <t>18-November.-2022</t>
        </is>
      </c>
      <c r="L47" s="56" t="n"/>
      <c r="M47" s="56" t="inlineStr">
        <is>
          <t>17-November.-2027</t>
        </is>
      </c>
      <c r="N47" s="56" t="n"/>
      <c r="O47" s="55" t="inlineStr">
        <is>
          <t>NA</t>
        </is>
      </c>
      <c r="P47" s="55" t="n"/>
      <c r="Q47" s="55" t="n"/>
      <c r="R47" s="55" t="n"/>
      <c r="S47" s="55" t="n"/>
      <c r="T47" s="55" t="n"/>
      <c r="U47" s="55" t="n">
        <v>0</v>
      </c>
      <c r="V47" s="55" t="inlineStr">
        <is>
          <t>No.</t>
        </is>
      </c>
      <c r="W47" s="55" t="n"/>
      <c r="X47" s="55" t="n"/>
      <c r="Y47" s="55" t="inlineStr">
        <is>
          <t xml:space="preserve">Dispatched </t>
        </is>
      </c>
      <c r="Z47" s="55">
        <f>U47-W47</f>
        <v/>
      </c>
      <c r="AA47" s="57">
        <f>AC47+AH47+AK47+AN47+AQ47+AT47+AW47+AZ47+BC47+BF47+BI47+BL47+BO47</f>
        <v/>
      </c>
      <c r="AB47" s="58" t="n">
        <v>0</v>
      </c>
      <c r="AC47" s="59">
        <f>Z47-AD47-AE47-AB47</f>
        <v/>
      </c>
      <c r="AD47" s="60" t="n"/>
      <c r="AE47" s="61" t="n">
        <v>0</v>
      </c>
      <c r="AF47" s="55" t="n"/>
      <c r="AG47" s="55" t="n"/>
      <c r="AH47" s="55" t="n"/>
      <c r="AI47" s="55" t="n"/>
      <c r="AJ47" s="55" t="n"/>
      <c r="AK47" s="55" t="n"/>
      <c r="AL47" s="55" t="n"/>
      <c r="AM47" s="55" t="n"/>
      <c r="AN47" s="55" t="n"/>
      <c r="AO47" s="55" t="n"/>
      <c r="AP47" s="55" t="n"/>
      <c r="AQ47" s="55" t="n"/>
      <c r="AR47" s="55" t="n"/>
      <c r="AS47" s="55" t="n"/>
      <c r="AT47" s="55" t="n"/>
      <c r="AU47" s="55" t="n"/>
      <c r="AV47" s="55" t="n"/>
      <c r="AW47" s="55" t="n"/>
      <c r="AX47" s="55" t="n"/>
      <c r="AY47" s="55" t="n"/>
      <c r="AZ47" s="55" t="n"/>
      <c r="BA47" s="55" t="n"/>
      <c r="BB47" s="55" t="n"/>
      <c r="BC47" s="55" t="n"/>
      <c r="BD47" s="55" t="n"/>
      <c r="BE47" s="55" t="n"/>
      <c r="BF47" s="55" t="n"/>
      <c r="BG47" s="55" t="n"/>
      <c r="BH47" s="55" t="n"/>
      <c r="BI47" s="55" t="n"/>
      <c r="BJ47" s="55" t="n"/>
      <c r="BK47" s="55" t="n"/>
      <c r="BL47" s="55" t="n"/>
      <c r="BM47" s="55" t="n"/>
      <c r="BN47" s="55" t="n"/>
      <c r="BO47" s="55" t="n"/>
    </row>
    <row r="48" ht="11.85" customHeight="1">
      <c r="A48" s="55" t="inlineStr">
        <is>
          <t>SF MD</t>
        </is>
      </c>
      <c r="B48" s="56" t="inlineStr">
        <is>
          <t>15/2/2023</t>
        </is>
      </c>
      <c r="C48" s="55" t="inlineStr">
        <is>
          <t>NA</t>
        </is>
      </c>
      <c r="D48" s="55" t="n">
        <v>2300081</v>
      </c>
      <c r="E48" s="55" t="inlineStr">
        <is>
          <t>SF0010</t>
        </is>
      </c>
      <c r="F48" s="55" t="inlineStr">
        <is>
          <t>Laparoscopic Trocar DiSFosable [5mm obturator*1+150mm sleeve*1] Model No.:FAS05150V</t>
        </is>
      </c>
      <c r="G48" s="55" t="inlineStr">
        <is>
          <t>SF2300081</t>
        </is>
      </c>
      <c r="H48" s="55" t="inlineStr">
        <is>
          <t>Shenzhen InnoSurg Technology Co., Ltd.</t>
        </is>
      </c>
      <c r="I48" s="55" t="n"/>
      <c r="J48" s="55" t="inlineStr">
        <is>
          <t>NA</t>
        </is>
      </c>
      <c r="K48" s="56" t="inlineStr">
        <is>
          <t>18-November.-2022</t>
        </is>
      </c>
      <c r="L48" s="56" t="n"/>
      <c r="M48" s="56" t="inlineStr">
        <is>
          <t>17-November.-2027</t>
        </is>
      </c>
      <c r="N48" s="56" t="n"/>
      <c r="O48" s="55" t="inlineStr">
        <is>
          <t>NA</t>
        </is>
      </c>
      <c r="P48" s="55" t="n"/>
      <c r="Q48" s="55" t="n"/>
      <c r="R48" s="55" t="n"/>
      <c r="S48" s="55" t="n"/>
      <c r="T48" s="55" t="n"/>
      <c r="U48" s="55" t="n">
        <v>0</v>
      </c>
      <c r="V48" s="55" t="inlineStr">
        <is>
          <t>No.</t>
        </is>
      </c>
      <c r="W48" s="55" t="n"/>
      <c r="X48" s="55" t="n"/>
      <c r="Y48" s="55" t="inlineStr">
        <is>
          <t xml:space="preserve">Dispatched </t>
        </is>
      </c>
      <c r="Z48" s="55">
        <f>U48-W48</f>
        <v/>
      </c>
      <c r="AA48" s="57">
        <f>AC48+AH48+AK48+AN48+AQ48+AT48+AW48+AZ48+BC48+BF48+BI48+BL48+BO48</f>
        <v/>
      </c>
      <c r="AB48" s="58" t="n">
        <v>0</v>
      </c>
      <c r="AC48" s="59">
        <f>Z48-AD48-AE48-AB48</f>
        <v/>
      </c>
      <c r="AD48" s="60" t="n"/>
      <c r="AE48" s="61" t="n">
        <v>0</v>
      </c>
      <c r="AF48" s="55" t="n"/>
      <c r="AG48" s="55" t="n"/>
      <c r="AH48" s="55" t="n"/>
      <c r="AI48" s="55" t="n"/>
      <c r="AJ48" s="55" t="n"/>
      <c r="AK48" s="55" t="n"/>
      <c r="AL48" s="55" t="n"/>
      <c r="AM48" s="55" t="n"/>
      <c r="AN48" s="55" t="n"/>
      <c r="AO48" s="55" t="n"/>
      <c r="AP48" s="55" t="n"/>
      <c r="AQ48" s="55" t="n"/>
      <c r="AR48" s="55" t="n"/>
      <c r="AS48" s="55" t="n"/>
      <c r="AT48" s="55" t="n"/>
      <c r="AU48" s="55" t="n"/>
      <c r="AV48" s="55" t="n"/>
      <c r="AW48" s="55" t="n"/>
      <c r="AX48" s="55" t="n"/>
      <c r="AY48" s="55" t="n"/>
      <c r="AZ48" s="55" t="n"/>
      <c r="BA48" s="55" t="n"/>
      <c r="BB48" s="55" t="n"/>
      <c r="BC48" s="55" t="n"/>
      <c r="BD48" s="55" t="n"/>
      <c r="BE48" s="55" t="n"/>
      <c r="BF48" s="55" t="n"/>
      <c r="BG48" s="55" t="n"/>
      <c r="BH48" s="55" t="n"/>
      <c r="BI48" s="55" t="n"/>
      <c r="BJ48" s="55" t="n"/>
      <c r="BK48" s="55" t="n"/>
      <c r="BL48" s="55" t="n"/>
      <c r="BM48" s="55" t="n"/>
      <c r="BN48" s="55" t="n"/>
      <c r="BO48" s="55" t="n"/>
    </row>
    <row r="49" ht="11.85" customHeight="1">
      <c r="A49" s="55" t="inlineStr">
        <is>
          <t>SF MD</t>
        </is>
      </c>
      <c r="B49" s="56" t="inlineStr">
        <is>
          <t>15/2/2023</t>
        </is>
      </c>
      <c r="C49" s="55" t="inlineStr">
        <is>
          <t>NA</t>
        </is>
      </c>
      <c r="D49" s="55" t="n">
        <v>2300082</v>
      </c>
      <c r="E49" s="55" t="inlineStr">
        <is>
          <t>SF0011</t>
        </is>
      </c>
      <c r="F49" s="55" t="inlineStr">
        <is>
          <t>Laparoscopic Trocar DiSFosable [11mm obturator*1+100mm sleeve*1] Model No.:FAS11100D</t>
        </is>
      </c>
      <c r="G49" s="55" t="inlineStr">
        <is>
          <t>SF2300082</t>
        </is>
      </c>
      <c r="H49" s="55" t="inlineStr">
        <is>
          <t>Shenzhen InnoSurg Technology Co., Ltd.</t>
        </is>
      </c>
      <c r="I49" s="55" t="n"/>
      <c r="J49" s="55" t="inlineStr">
        <is>
          <t>NA</t>
        </is>
      </c>
      <c r="K49" s="56" t="inlineStr">
        <is>
          <t>18-November.-2022</t>
        </is>
      </c>
      <c r="L49" s="56" t="n"/>
      <c r="M49" s="56" t="inlineStr">
        <is>
          <t>17-November.-2027</t>
        </is>
      </c>
      <c r="N49" s="56" t="n"/>
      <c r="O49" s="55" t="inlineStr">
        <is>
          <t>NA</t>
        </is>
      </c>
      <c r="P49" s="55" t="n"/>
      <c r="Q49" s="55" t="n"/>
      <c r="R49" s="55" t="n"/>
      <c r="S49" s="55" t="n"/>
      <c r="T49" s="55" t="n"/>
      <c r="U49" s="55" t="n">
        <v>0</v>
      </c>
      <c r="V49" s="55" t="inlineStr">
        <is>
          <t>No.</t>
        </is>
      </c>
      <c r="W49" s="55" t="n"/>
      <c r="X49" s="55" t="n"/>
      <c r="Y49" s="55" t="inlineStr">
        <is>
          <t xml:space="preserve">Dispatched </t>
        </is>
      </c>
      <c r="Z49" s="55">
        <f>U49-W49</f>
        <v/>
      </c>
      <c r="AA49" s="57">
        <f>AC49+AH49+AK49+AN49+AQ49+AT49+AW49+AZ49+BC49+BF49+BI49+BL49+BO49</f>
        <v/>
      </c>
      <c r="AB49" s="58" t="n">
        <v>0</v>
      </c>
      <c r="AC49" s="59">
        <f>Z49-AD49-AE49-AB49</f>
        <v/>
      </c>
      <c r="AD49" s="60" t="n"/>
      <c r="AE49" s="61" t="n">
        <v>0</v>
      </c>
      <c r="AF49" s="55" t="n"/>
      <c r="AG49" s="55" t="n"/>
      <c r="AH49" s="55" t="n"/>
      <c r="AI49" s="55" t="n"/>
      <c r="AJ49" s="55" t="n"/>
      <c r="AK49" s="55" t="n"/>
      <c r="AL49" s="55" t="n"/>
      <c r="AM49" s="55" t="n"/>
      <c r="AN49" s="55" t="n"/>
      <c r="AO49" s="55" t="n"/>
      <c r="AP49" s="55" t="n"/>
      <c r="AQ49" s="55" t="n"/>
      <c r="AR49" s="55" t="n"/>
      <c r="AS49" s="55" t="n"/>
      <c r="AT49" s="55" t="n"/>
      <c r="AU49" s="55" t="n"/>
      <c r="AV49" s="55" t="n"/>
      <c r="AW49" s="55" t="n"/>
      <c r="AX49" s="55" t="n"/>
      <c r="AY49" s="55" t="n"/>
      <c r="AZ49" s="55" t="n"/>
      <c r="BA49" s="55" t="n"/>
      <c r="BB49" s="55" t="n"/>
      <c r="BC49" s="55" t="n"/>
      <c r="BD49" s="55" t="n"/>
      <c r="BE49" s="55" t="n"/>
      <c r="BF49" s="55" t="n"/>
      <c r="BG49" s="55" t="n"/>
      <c r="BH49" s="55" t="n"/>
      <c r="BI49" s="55" t="n"/>
      <c r="BJ49" s="55" t="n"/>
      <c r="BK49" s="55" t="n"/>
      <c r="BL49" s="55" t="n"/>
      <c r="BM49" s="55" t="n"/>
      <c r="BN49" s="55" t="n"/>
      <c r="BO49" s="55" t="n"/>
    </row>
    <row r="50" ht="11.85" customHeight="1">
      <c r="A50" s="55" t="inlineStr">
        <is>
          <t>SF MD</t>
        </is>
      </c>
      <c r="B50" s="56" t="inlineStr">
        <is>
          <t>15/2/2023</t>
        </is>
      </c>
      <c r="C50" s="55" t="inlineStr">
        <is>
          <t>NA</t>
        </is>
      </c>
      <c r="D50" s="55" t="n">
        <v>2300083</v>
      </c>
      <c r="E50" s="55" t="inlineStr">
        <is>
          <t>SF0012</t>
        </is>
      </c>
      <c r="F50" s="55" t="inlineStr">
        <is>
          <t>Laparoscopic Trocar DiSFosable [11mm obturator*1+100mm sleeve*1] Model No.:FAS11100H</t>
        </is>
      </c>
      <c r="G50" s="55" t="inlineStr">
        <is>
          <t>SF2300083</t>
        </is>
      </c>
      <c r="H50" s="55" t="inlineStr">
        <is>
          <t>Shenzhen InnoSurg Technology Co., Ltd.</t>
        </is>
      </c>
      <c r="I50" s="55" t="n"/>
      <c r="J50" s="55" t="inlineStr">
        <is>
          <t>NA</t>
        </is>
      </c>
      <c r="K50" s="56" t="inlineStr">
        <is>
          <t>18-November.-2022</t>
        </is>
      </c>
      <c r="L50" s="56" t="n"/>
      <c r="M50" s="56" t="inlineStr">
        <is>
          <t>17-November.-2027</t>
        </is>
      </c>
      <c r="N50" s="56" t="n"/>
      <c r="O50" s="55" t="inlineStr">
        <is>
          <t>NA</t>
        </is>
      </c>
      <c r="P50" s="55" t="n"/>
      <c r="Q50" s="55" t="n"/>
      <c r="R50" s="55" t="n"/>
      <c r="S50" s="55" t="n"/>
      <c r="T50" s="55" t="n"/>
      <c r="U50" s="55" t="n">
        <v>0</v>
      </c>
      <c r="V50" s="55" t="inlineStr">
        <is>
          <t>No.</t>
        </is>
      </c>
      <c r="W50" s="55" t="n"/>
      <c r="X50" s="55" t="n"/>
      <c r="Y50" s="55" t="inlineStr">
        <is>
          <t xml:space="preserve">Dispatched </t>
        </is>
      </c>
      <c r="Z50" s="55">
        <f>U50-W50</f>
        <v/>
      </c>
      <c r="AA50" s="57">
        <f>AC50+AH50+AK50+AN50+AQ50+AT50+AW50+AZ50+BC50+BF50+BI50+BL50+BO50</f>
        <v/>
      </c>
      <c r="AB50" s="58" t="n">
        <v>0</v>
      </c>
      <c r="AC50" s="59">
        <f>Z50-AD50-AE50-AB50</f>
        <v/>
      </c>
      <c r="AD50" s="60" t="n"/>
      <c r="AE50" s="61" t="n">
        <v>0</v>
      </c>
      <c r="AF50" s="55" t="n"/>
      <c r="AG50" s="55" t="n"/>
      <c r="AH50" s="55" t="n"/>
      <c r="AI50" s="55" t="n"/>
      <c r="AJ50" s="55" t="n"/>
      <c r="AK50" s="55" t="n"/>
      <c r="AL50" s="55" t="n"/>
      <c r="AM50" s="55" t="n"/>
      <c r="AN50" s="55" t="n"/>
      <c r="AO50" s="55" t="n"/>
      <c r="AP50" s="55" t="n"/>
      <c r="AQ50" s="55" t="n"/>
      <c r="AR50" s="55" t="n"/>
      <c r="AS50" s="55" t="n"/>
      <c r="AT50" s="55" t="n"/>
      <c r="AU50" s="55" t="n"/>
      <c r="AV50" s="55" t="n"/>
      <c r="AW50" s="55" t="n"/>
      <c r="AX50" s="55" t="n"/>
      <c r="AY50" s="55" t="n"/>
      <c r="AZ50" s="55" t="n"/>
      <c r="BA50" s="55" t="n"/>
      <c r="BB50" s="55" t="n"/>
      <c r="BC50" s="55" t="n"/>
      <c r="BD50" s="55" t="n"/>
      <c r="BE50" s="55" t="n"/>
      <c r="BF50" s="55" t="n"/>
      <c r="BG50" s="55" t="n"/>
      <c r="BH50" s="55" t="n"/>
      <c r="BI50" s="55" t="n"/>
      <c r="BJ50" s="55" t="n"/>
      <c r="BK50" s="55" t="n"/>
      <c r="BL50" s="55" t="n"/>
      <c r="BM50" s="55" t="n"/>
      <c r="BN50" s="55" t="n"/>
      <c r="BO50" s="55" t="n"/>
    </row>
    <row r="51" ht="11.85" customHeight="1">
      <c r="A51" s="55" t="inlineStr">
        <is>
          <t>SF MD</t>
        </is>
      </c>
      <c r="B51" s="56" t="inlineStr">
        <is>
          <t>15/2/2023</t>
        </is>
      </c>
      <c r="C51" s="55" t="inlineStr">
        <is>
          <t>NA</t>
        </is>
      </c>
      <c r="D51" s="55" t="n">
        <v>2300084</v>
      </c>
      <c r="E51" s="55" t="inlineStr">
        <is>
          <t>SF0013</t>
        </is>
      </c>
      <c r="F51" s="55" t="inlineStr">
        <is>
          <t>Laparoscopic Trocar DiSFosable [11mm obturator*1+100mm sleeve*1] Model No.:FAS11100P</t>
        </is>
      </c>
      <c r="G51" s="55" t="inlineStr">
        <is>
          <t>SF2300084</t>
        </is>
      </c>
      <c r="H51" s="55" t="inlineStr">
        <is>
          <t>Shenzhen InnoSurg Technology Co., Ltd.</t>
        </is>
      </c>
      <c r="I51" s="55" t="n"/>
      <c r="J51" s="55" t="inlineStr">
        <is>
          <t>NA</t>
        </is>
      </c>
      <c r="K51" s="56" t="inlineStr">
        <is>
          <t>18-November.-2022</t>
        </is>
      </c>
      <c r="L51" s="56" t="n"/>
      <c r="M51" s="56" t="inlineStr">
        <is>
          <t>17-November.-2027</t>
        </is>
      </c>
      <c r="N51" s="56" t="n"/>
      <c r="O51" s="55" t="inlineStr">
        <is>
          <t>NA</t>
        </is>
      </c>
      <c r="P51" s="55" t="n"/>
      <c r="Q51" s="55" t="n"/>
      <c r="R51" s="55" t="n"/>
      <c r="S51" s="55" t="n"/>
      <c r="T51" s="55" t="n"/>
      <c r="U51" s="55" t="n">
        <v>0</v>
      </c>
      <c r="V51" s="55" t="inlineStr">
        <is>
          <t>No.</t>
        </is>
      </c>
      <c r="W51" s="55" t="n"/>
      <c r="X51" s="55" t="n"/>
      <c r="Y51" s="55" t="inlineStr">
        <is>
          <t xml:space="preserve">Dispatched </t>
        </is>
      </c>
      <c r="Z51" s="55">
        <f>U51-W51</f>
        <v/>
      </c>
      <c r="AA51" s="57">
        <f>AC51+AH51+AK51+AN51+AQ51+AT51+AW51+AZ51+BC51+BF51+BI51+BL51+BO51</f>
        <v/>
      </c>
      <c r="AB51" s="58" t="n">
        <v>0</v>
      </c>
      <c r="AC51" s="59">
        <f>Z51-AD51-AE51-AB51</f>
        <v/>
      </c>
      <c r="AD51" s="60" t="n"/>
      <c r="AE51" s="61" t="n">
        <v>0</v>
      </c>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n"/>
      <c r="BB51" s="55" t="n"/>
      <c r="BC51" s="55" t="n"/>
      <c r="BD51" s="55" t="n"/>
      <c r="BE51" s="55" t="n"/>
      <c r="BF51" s="55" t="n"/>
      <c r="BG51" s="55" t="n"/>
      <c r="BH51" s="55" t="n"/>
      <c r="BI51" s="55" t="n"/>
      <c r="BJ51" s="55" t="n"/>
      <c r="BK51" s="55" t="n"/>
      <c r="BL51" s="55" t="n"/>
      <c r="BM51" s="55" t="n"/>
      <c r="BN51" s="55" t="n"/>
      <c r="BO51" s="55" t="n"/>
    </row>
    <row r="52" ht="11.85" customHeight="1">
      <c r="A52" s="55" t="inlineStr">
        <is>
          <t>SF MD</t>
        </is>
      </c>
      <c r="B52" s="56" t="inlineStr">
        <is>
          <t>15/2/2023</t>
        </is>
      </c>
      <c r="C52" s="55" t="inlineStr">
        <is>
          <t>NA</t>
        </is>
      </c>
      <c r="D52" s="55" t="n">
        <v>2300085</v>
      </c>
      <c r="E52" s="55" t="inlineStr">
        <is>
          <t>SF0014</t>
        </is>
      </c>
      <c r="F52" s="55" t="inlineStr">
        <is>
          <t>Laparoscopic Trocar DiSFosable [11mm obturator*1+100mm sleeve*1] Model No.:FAS11100S</t>
        </is>
      </c>
      <c r="G52" s="55" t="inlineStr">
        <is>
          <t>SF2300085</t>
        </is>
      </c>
      <c r="H52" s="55" t="inlineStr">
        <is>
          <t>Shenzhen InnoSurg Technology Co., Ltd.</t>
        </is>
      </c>
      <c r="I52" s="55" t="n"/>
      <c r="J52" s="55" t="inlineStr">
        <is>
          <t>NA</t>
        </is>
      </c>
      <c r="K52" s="56" t="inlineStr">
        <is>
          <t>18-November.-2022</t>
        </is>
      </c>
      <c r="L52" s="56" t="n"/>
      <c r="M52" s="56" t="inlineStr">
        <is>
          <t>17-November.-2027</t>
        </is>
      </c>
      <c r="N52" s="56" t="n"/>
      <c r="O52" s="55" t="inlineStr">
        <is>
          <t>NA</t>
        </is>
      </c>
      <c r="P52" s="55" t="n"/>
      <c r="Q52" s="55" t="n"/>
      <c r="R52" s="55" t="n"/>
      <c r="S52" s="55" t="n"/>
      <c r="T52" s="55" t="n"/>
      <c r="U52" s="55" t="n">
        <v>0</v>
      </c>
      <c r="V52" s="55" t="inlineStr">
        <is>
          <t>No.</t>
        </is>
      </c>
      <c r="W52" s="55" t="n"/>
      <c r="X52" s="55" t="n"/>
      <c r="Y52" s="55" t="inlineStr">
        <is>
          <t xml:space="preserve">Dispatched </t>
        </is>
      </c>
      <c r="Z52" s="55">
        <f>U52-W52</f>
        <v/>
      </c>
      <c r="AA52" s="57">
        <f>AC52+AH52+AK52+AN52+AQ52+AT52+AW52+AZ52+BC52+BF52+BI52+BL52+BO52</f>
        <v/>
      </c>
      <c r="AB52" s="58" t="n">
        <v>0</v>
      </c>
      <c r="AC52" s="59">
        <f>Z52-AD52-AE52-AB52</f>
        <v/>
      </c>
      <c r="AD52" s="60" t="n"/>
      <c r="AE52" s="61" t="n">
        <v>0</v>
      </c>
      <c r="AF52" s="55" t="n"/>
      <c r="AG52" s="55" t="n"/>
      <c r="AH52" s="55" t="n"/>
      <c r="AI52" s="55" t="n"/>
      <c r="AJ52" s="55" t="n"/>
      <c r="AK52" s="55" t="n"/>
      <c r="AL52" s="55" t="n"/>
      <c r="AM52" s="55" t="n"/>
      <c r="AN52" s="55" t="n"/>
      <c r="AO52" s="55" t="n"/>
      <c r="AP52" s="55" t="n"/>
      <c r="AQ52" s="55" t="n"/>
      <c r="AR52" s="55" t="n"/>
      <c r="AS52" s="55" t="n"/>
      <c r="AT52" s="55" t="n"/>
      <c r="AU52" s="55" t="n"/>
      <c r="AV52" s="55" t="n"/>
      <c r="AW52" s="55" t="n"/>
      <c r="AX52" s="55" t="n"/>
      <c r="AY52" s="55" t="n"/>
      <c r="AZ52" s="55" t="n"/>
      <c r="BA52" s="55" t="n"/>
      <c r="BB52" s="55" t="n"/>
      <c r="BC52" s="55" t="n"/>
      <c r="BD52" s="55" t="n"/>
      <c r="BE52" s="55" t="n"/>
      <c r="BF52" s="55" t="n"/>
      <c r="BG52" s="55" t="n"/>
      <c r="BH52" s="55" t="n"/>
      <c r="BI52" s="55" t="n"/>
      <c r="BJ52" s="55" t="n"/>
      <c r="BK52" s="55" t="n"/>
      <c r="BL52" s="55" t="n"/>
      <c r="BM52" s="55" t="n"/>
      <c r="BN52" s="55" t="n"/>
      <c r="BO52" s="55" t="n"/>
    </row>
    <row r="53" ht="11.85" customHeight="1">
      <c r="A53" s="55" t="inlineStr">
        <is>
          <t>SF MD</t>
        </is>
      </c>
      <c r="B53" s="56" t="inlineStr">
        <is>
          <t>15/2/2023</t>
        </is>
      </c>
      <c r="C53" s="55" t="inlineStr">
        <is>
          <t>NA</t>
        </is>
      </c>
      <c r="D53" s="55" t="n">
        <v>2300086</v>
      </c>
      <c r="E53" s="55" t="inlineStr">
        <is>
          <t>SF0015</t>
        </is>
      </c>
      <c r="F53" s="55" t="inlineStr">
        <is>
          <t>Laparoscopic Trocar DiSFosable [11mm obturator*1+100mm sleeve*1] Model No.:FAS11100V</t>
        </is>
      </c>
      <c r="G53" s="55" t="inlineStr">
        <is>
          <t>SF2300086</t>
        </is>
      </c>
      <c r="H53" s="55" t="inlineStr">
        <is>
          <t>Shenzhen InnoSurg Technology Co., Ltd.</t>
        </is>
      </c>
      <c r="I53" s="55" t="n"/>
      <c r="J53" s="55" t="inlineStr">
        <is>
          <t>NA</t>
        </is>
      </c>
      <c r="K53" s="56" t="inlineStr">
        <is>
          <t>18-November.-2022</t>
        </is>
      </c>
      <c r="L53" s="56" t="n"/>
      <c r="M53" s="56" t="inlineStr">
        <is>
          <t>17-November.-2027</t>
        </is>
      </c>
      <c r="N53" s="56" t="n"/>
      <c r="O53" s="55" t="inlineStr">
        <is>
          <t>NA</t>
        </is>
      </c>
      <c r="P53" s="55" t="n"/>
      <c r="Q53" s="55" t="n"/>
      <c r="R53" s="55" t="n"/>
      <c r="S53" s="55" t="n"/>
      <c r="T53" s="55" t="n"/>
      <c r="U53" s="55" t="n">
        <v>0</v>
      </c>
      <c r="V53" s="55" t="inlineStr">
        <is>
          <t>No.</t>
        </is>
      </c>
      <c r="W53" s="55" t="n"/>
      <c r="X53" s="55" t="n"/>
      <c r="Y53" s="55" t="inlineStr">
        <is>
          <t xml:space="preserve">Dispatched </t>
        </is>
      </c>
      <c r="Z53" s="55">
        <f>U53-W53</f>
        <v/>
      </c>
      <c r="AA53" s="57">
        <f>AC53+AH53+AK53+AN53+AQ53+AT53+AW53+AZ53+BC53+BF53+BI53+BL53+BO53</f>
        <v/>
      </c>
      <c r="AB53" s="58" t="n">
        <v>0</v>
      </c>
      <c r="AC53" s="59">
        <f>Z53-AD53-AE53-AB53</f>
        <v/>
      </c>
      <c r="AD53" s="60" t="n"/>
      <c r="AE53" s="61" t="n">
        <v>0</v>
      </c>
      <c r="AF53" s="55" t="n"/>
      <c r="AG53" s="55" t="n"/>
      <c r="AH53" s="55" t="n"/>
      <c r="AI53" s="55" t="n"/>
      <c r="AJ53" s="55" t="n"/>
      <c r="AK53" s="55" t="n"/>
      <c r="AL53" s="55" t="n"/>
      <c r="AM53" s="55" t="n"/>
      <c r="AN53" s="55" t="n"/>
      <c r="AO53" s="55" t="n"/>
      <c r="AP53" s="55" t="n"/>
      <c r="AQ53" s="55" t="n"/>
      <c r="AR53" s="55" t="n"/>
      <c r="AS53" s="55" t="n"/>
      <c r="AT53" s="55" t="n"/>
      <c r="AU53" s="55" t="n"/>
      <c r="AV53" s="55" t="n"/>
      <c r="AW53" s="55" t="n"/>
      <c r="AX53" s="55" t="n"/>
      <c r="AY53" s="55" t="n"/>
      <c r="AZ53" s="55" t="n"/>
      <c r="BA53" s="55" t="n"/>
      <c r="BB53" s="55" t="n"/>
      <c r="BC53" s="55" t="n"/>
      <c r="BD53" s="55" t="n"/>
      <c r="BE53" s="55" t="n"/>
      <c r="BF53" s="55" t="n"/>
      <c r="BG53" s="55" t="n"/>
      <c r="BH53" s="55" t="n"/>
      <c r="BI53" s="55" t="n"/>
      <c r="BJ53" s="55" t="n"/>
      <c r="BK53" s="55" t="n"/>
      <c r="BL53" s="55" t="n"/>
      <c r="BM53" s="55" t="n"/>
      <c r="BN53" s="55" t="n"/>
      <c r="BO53" s="55" t="n"/>
    </row>
    <row r="54" ht="11.85" customHeight="1">
      <c r="A54" s="55" t="inlineStr">
        <is>
          <t>SF MD</t>
        </is>
      </c>
      <c r="B54" s="56" t="inlineStr">
        <is>
          <t>15/2/2023</t>
        </is>
      </c>
      <c r="C54" s="55" t="inlineStr">
        <is>
          <t>NA</t>
        </is>
      </c>
      <c r="D54" s="55" t="n">
        <v>2300087</v>
      </c>
      <c r="E54" s="55" t="inlineStr">
        <is>
          <t>SF0016</t>
        </is>
      </c>
      <c r="F54" s="55" t="inlineStr">
        <is>
          <t>Laparoscopic Trocar DiSFosable [11mm obturator*1+150mm sleeve*1] Model No.:FAS11150V</t>
        </is>
      </c>
      <c r="G54" s="55" t="inlineStr">
        <is>
          <t>SF2300087</t>
        </is>
      </c>
      <c r="H54" s="55" t="inlineStr">
        <is>
          <t>Shenzhen InnoSurg Technology Co., Ltd.</t>
        </is>
      </c>
      <c r="I54" s="55" t="n"/>
      <c r="J54" s="55" t="inlineStr">
        <is>
          <t>NA</t>
        </is>
      </c>
      <c r="K54" s="56" t="inlineStr">
        <is>
          <t>18-November.-2022</t>
        </is>
      </c>
      <c r="L54" s="56" t="n"/>
      <c r="M54" s="56" t="inlineStr">
        <is>
          <t>17-November.-2027</t>
        </is>
      </c>
      <c r="N54" s="56" t="n"/>
      <c r="O54" s="55" t="inlineStr">
        <is>
          <t>NA</t>
        </is>
      </c>
      <c r="P54" s="55" t="n"/>
      <c r="Q54" s="55" t="n"/>
      <c r="R54" s="55" t="n"/>
      <c r="S54" s="55" t="n"/>
      <c r="T54" s="55" t="n"/>
      <c r="U54" s="55" t="n">
        <v>0</v>
      </c>
      <c r="V54" s="55" t="inlineStr">
        <is>
          <t>No.</t>
        </is>
      </c>
      <c r="W54" s="55" t="n"/>
      <c r="X54" s="55" t="n"/>
      <c r="Y54" s="55" t="inlineStr">
        <is>
          <t xml:space="preserve">Dispatched </t>
        </is>
      </c>
      <c r="Z54" s="55">
        <f>U54-W54</f>
        <v/>
      </c>
      <c r="AA54" s="57">
        <f>AC54+AH54+AK54+AN54+AQ54+AT54+AW54+AZ54+BC54+BF54+BI54+BL54+BO54</f>
        <v/>
      </c>
      <c r="AB54" s="58" t="n">
        <v>0</v>
      </c>
      <c r="AC54" s="59">
        <f>Z54-AD54-AE54-AB54</f>
        <v/>
      </c>
      <c r="AD54" s="60" t="n"/>
      <c r="AE54" s="61" t="n">
        <v>0</v>
      </c>
      <c r="AF54" s="55" t="n"/>
      <c r="AG54" s="55" t="n"/>
      <c r="AH54" s="55" t="n"/>
      <c r="AI54" s="55" t="n"/>
      <c r="AJ54" s="55" t="n"/>
      <c r="AK54" s="55" t="n"/>
      <c r="AL54" s="55" t="n"/>
      <c r="AM54" s="55" t="n"/>
      <c r="AN54" s="55" t="n"/>
      <c r="AO54" s="55" t="n"/>
      <c r="AP54" s="55" t="n"/>
      <c r="AQ54" s="55" t="n"/>
      <c r="AR54" s="55" t="n"/>
      <c r="AS54" s="55" t="n"/>
      <c r="AT54" s="55" t="n"/>
      <c r="AU54" s="55" t="n"/>
      <c r="AV54" s="55" t="n"/>
      <c r="AW54" s="55" t="n"/>
      <c r="AX54" s="55" t="n"/>
      <c r="AY54" s="55" t="n"/>
      <c r="AZ54" s="55" t="n"/>
      <c r="BA54" s="55" t="n"/>
      <c r="BB54" s="55" t="n"/>
      <c r="BC54" s="55" t="n"/>
      <c r="BD54" s="55" t="n"/>
      <c r="BE54" s="55" t="n"/>
      <c r="BF54" s="55" t="n"/>
      <c r="BG54" s="55" t="n"/>
      <c r="BH54" s="55" t="n"/>
      <c r="BI54" s="55" t="n"/>
      <c r="BJ54" s="55" t="n"/>
      <c r="BK54" s="55" t="n"/>
      <c r="BL54" s="55" t="n"/>
      <c r="BM54" s="55" t="n"/>
      <c r="BN54" s="55" t="n"/>
      <c r="BO54" s="55" t="n"/>
    </row>
    <row r="55" ht="11.85" customHeight="1">
      <c r="A55" s="55" t="inlineStr">
        <is>
          <t>SF MD</t>
        </is>
      </c>
      <c r="B55" s="56" t="inlineStr">
        <is>
          <t>15/2/2023</t>
        </is>
      </c>
      <c r="C55" s="55" t="inlineStr">
        <is>
          <t>NA</t>
        </is>
      </c>
      <c r="D55" s="55" t="n">
        <v>2300088</v>
      </c>
      <c r="E55" s="55" t="inlineStr">
        <is>
          <t>SF0017</t>
        </is>
      </c>
      <c r="F55" s="55" t="inlineStr">
        <is>
          <t>Laparoscopic Trocar DiSFosable [12mm obturator*1+100mm sleeve*1] Model No.:FAS12100D</t>
        </is>
      </c>
      <c r="G55" s="55" t="inlineStr">
        <is>
          <t>SF2300088</t>
        </is>
      </c>
      <c r="H55" s="55" t="inlineStr">
        <is>
          <t>Shenzhen InnoSurg Technology Co., Ltd.</t>
        </is>
      </c>
      <c r="I55" s="55" t="n"/>
      <c r="J55" s="55" t="inlineStr">
        <is>
          <t>NA</t>
        </is>
      </c>
      <c r="K55" s="56" t="inlineStr">
        <is>
          <t>18-November.-2022</t>
        </is>
      </c>
      <c r="L55" s="56" t="n"/>
      <c r="M55" s="56" t="inlineStr">
        <is>
          <t>17-November.-2027</t>
        </is>
      </c>
      <c r="N55" s="56" t="n"/>
      <c r="O55" s="55" t="inlineStr">
        <is>
          <t>NA</t>
        </is>
      </c>
      <c r="P55" s="55" t="n"/>
      <c r="Q55" s="55" t="n"/>
      <c r="R55" s="55" t="n"/>
      <c r="S55" s="55" t="n"/>
      <c r="T55" s="55" t="n"/>
      <c r="U55" s="55" t="n">
        <v>0</v>
      </c>
      <c r="V55" s="55" t="inlineStr">
        <is>
          <t>No.</t>
        </is>
      </c>
      <c r="W55" s="55" t="n"/>
      <c r="X55" s="55" t="n"/>
      <c r="Y55" s="55" t="inlineStr">
        <is>
          <t xml:space="preserve">Dispatched </t>
        </is>
      </c>
      <c r="Z55" s="55">
        <f>U55-W55</f>
        <v/>
      </c>
      <c r="AA55" s="57">
        <f>AC55+AH55+AK55+AN55+AQ55+AT55+AW55+AZ55+BC55+BF55+BI55+BL55+BO55</f>
        <v/>
      </c>
      <c r="AB55" s="58" t="n">
        <v>0</v>
      </c>
      <c r="AC55" s="59">
        <f>Z55-AD55-AE55-AB55</f>
        <v/>
      </c>
      <c r="AD55" s="60" t="n"/>
      <c r="AE55" s="61" t="n">
        <v>0</v>
      </c>
      <c r="AF55" s="55" t="n"/>
      <c r="AG55" s="55" t="n"/>
      <c r="AH55" s="55" t="n"/>
      <c r="AI55" s="55" t="n"/>
      <c r="AJ55" s="55" t="n"/>
      <c r="AK55" s="55" t="n"/>
      <c r="AL55" s="55" t="n"/>
      <c r="AM55" s="55" t="n"/>
      <c r="AN55" s="55" t="n"/>
      <c r="AO55" s="55" t="n"/>
      <c r="AP55" s="55" t="n"/>
      <c r="AQ55" s="55" t="n"/>
      <c r="AR55" s="55" t="n"/>
      <c r="AS55" s="55" t="n"/>
      <c r="AT55" s="55" t="n"/>
      <c r="AU55" s="55" t="n"/>
      <c r="AV55" s="55" t="n"/>
      <c r="AW55" s="55" t="n"/>
      <c r="AX55" s="55" t="n"/>
      <c r="AY55" s="55" t="n"/>
      <c r="AZ55" s="55" t="n"/>
      <c r="BA55" s="55" t="n"/>
      <c r="BB55" s="55" t="n"/>
      <c r="BC55" s="55" t="n"/>
      <c r="BD55" s="55" t="n"/>
      <c r="BE55" s="55" t="n"/>
      <c r="BF55" s="55" t="n"/>
      <c r="BG55" s="55" t="n"/>
      <c r="BH55" s="55" t="n"/>
      <c r="BI55" s="55" t="n"/>
      <c r="BJ55" s="55" t="n"/>
      <c r="BK55" s="55" t="n"/>
      <c r="BL55" s="55" t="n"/>
      <c r="BM55" s="55" t="n"/>
      <c r="BN55" s="55" t="n"/>
      <c r="BO55" s="55" t="n"/>
    </row>
    <row r="56" ht="11.85" customHeight="1">
      <c r="A56" s="55" t="inlineStr">
        <is>
          <t>SF MD</t>
        </is>
      </c>
      <c r="B56" s="56" t="inlineStr">
        <is>
          <t>15/2/2023</t>
        </is>
      </c>
      <c r="C56" s="55" t="inlineStr">
        <is>
          <t>NA</t>
        </is>
      </c>
      <c r="D56" s="55" t="n">
        <v>2300089</v>
      </c>
      <c r="E56" s="55" t="inlineStr">
        <is>
          <t>SF0018</t>
        </is>
      </c>
      <c r="F56" s="55" t="inlineStr">
        <is>
          <t>Laparoscopic Trocar DiSFosable [12mm obturator*1+100mm sleeve*1] Model No.:FAS12100H</t>
        </is>
      </c>
      <c r="G56" s="55" t="inlineStr">
        <is>
          <t>SF2300089</t>
        </is>
      </c>
      <c r="H56" s="55" t="inlineStr">
        <is>
          <t>Shenzhen InnoSurg Technology Co., Ltd.</t>
        </is>
      </c>
      <c r="I56" s="55" t="n"/>
      <c r="J56" s="55" t="inlineStr">
        <is>
          <t>NA</t>
        </is>
      </c>
      <c r="K56" s="56" t="inlineStr">
        <is>
          <t>18-November.-2022</t>
        </is>
      </c>
      <c r="L56" s="56" t="n"/>
      <c r="M56" s="56" t="inlineStr">
        <is>
          <t>17-November.-2027</t>
        </is>
      </c>
      <c r="N56" s="56" t="n"/>
      <c r="O56" s="55" t="inlineStr">
        <is>
          <t>NA</t>
        </is>
      </c>
      <c r="P56" s="55" t="n"/>
      <c r="Q56" s="55" t="n"/>
      <c r="R56" s="55" t="n"/>
      <c r="S56" s="55" t="n"/>
      <c r="T56" s="55" t="n"/>
      <c r="U56" s="55" t="n">
        <v>0</v>
      </c>
      <c r="V56" s="55" t="inlineStr">
        <is>
          <t>No.</t>
        </is>
      </c>
      <c r="W56" s="55" t="n"/>
      <c r="X56" s="55" t="n"/>
      <c r="Y56" s="55" t="inlineStr">
        <is>
          <t xml:space="preserve">Dispatched </t>
        </is>
      </c>
      <c r="Z56" s="55">
        <f>U56-W56</f>
        <v/>
      </c>
      <c r="AA56" s="57">
        <f>AC56+AH56+AK56+AN56+AQ56+AT56+AW56+AZ56+BC56+BF56+BI56+BL56+BO56</f>
        <v/>
      </c>
      <c r="AB56" s="58" t="n">
        <v>0</v>
      </c>
      <c r="AC56" s="59">
        <f>Z56-AD56-AE56-AB56</f>
        <v/>
      </c>
      <c r="AD56" s="60" t="n"/>
      <c r="AE56" s="61" t="n">
        <v>0</v>
      </c>
      <c r="AF56" s="55" t="n"/>
      <c r="AG56" s="55" t="n"/>
      <c r="AH56" s="55" t="n"/>
      <c r="AI56" s="55" t="n"/>
      <c r="AJ56" s="55" t="n"/>
      <c r="AK56" s="55" t="n"/>
      <c r="AL56" s="55" t="n"/>
      <c r="AM56" s="55" t="n"/>
      <c r="AN56" s="55" t="n"/>
      <c r="AO56" s="55" t="n"/>
      <c r="AP56" s="55" t="n"/>
      <c r="AQ56" s="55" t="n"/>
      <c r="AR56" s="55" t="n"/>
      <c r="AS56" s="55" t="n"/>
      <c r="AT56" s="55" t="n"/>
      <c r="AU56" s="55" t="n"/>
      <c r="AV56" s="55" t="n"/>
      <c r="AW56" s="55" t="n"/>
      <c r="AX56" s="55" t="n"/>
      <c r="AY56" s="55" t="n"/>
      <c r="AZ56" s="55" t="n"/>
      <c r="BA56" s="55" t="n"/>
      <c r="BB56" s="55" t="n"/>
      <c r="BC56" s="55" t="n"/>
      <c r="BD56" s="55" t="n"/>
      <c r="BE56" s="55" t="n"/>
      <c r="BF56" s="55" t="n"/>
      <c r="BG56" s="55" t="n"/>
      <c r="BH56" s="55" t="n"/>
      <c r="BI56" s="55" t="n"/>
      <c r="BJ56" s="55" t="n"/>
      <c r="BK56" s="55" t="n"/>
      <c r="BL56" s="55" t="n"/>
      <c r="BM56" s="55" t="n"/>
      <c r="BN56" s="55" t="n"/>
      <c r="BO56" s="55" t="n"/>
    </row>
    <row r="57" ht="11.85" customHeight="1">
      <c r="A57" s="55" t="inlineStr">
        <is>
          <t>SF MD</t>
        </is>
      </c>
      <c r="B57" s="56" t="inlineStr">
        <is>
          <t>15/2/2023</t>
        </is>
      </c>
      <c r="C57" s="55" t="inlineStr">
        <is>
          <t>NA</t>
        </is>
      </c>
      <c r="D57" s="55" t="n">
        <v>2300090</v>
      </c>
      <c r="E57" s="55" t="inlineStr">
        <is>
          <t>SF0019</t>
        </is>
      </c>
      <c r="F57" s="55" t="inlineStr">
        <is>
          <t>Laparoscopic Trocar Disposable [12mm obturator*1+100mm sleeve*1] Model No.:FAS12100P</t>
        </is>
      </c>
      <c r="G57" s="55" t="inlineStr">
        <is>
          <t>SF2300090</t>
        </is>
      </c>
      <c r="H57" s="55" t="inlineStr">
        <is>
          <t>Shenzhen InnoSurg Technology Co., Ltd.</t>
        </is>
      </c>
      <c r="I57" s="55" t="n"/>
      <c r="J57" s="55" t="inlineStr">
        <is>
          <t>NA</t>
        </is>
      </c>
      <c r="K57" s="56" t="inlineStr">
        <is>
          <t>18-November.-2022</t>
        </is>
      </c>
      <c r="L57" s="56" t="n"/>
      <c r="M57" s="56" t="inlineStr">
        <is>
          <t>17-November.-2027</t>
        </is>
      </c>
      <c r="N57" s="56" t="n"/>
      <c r="O57" s="55" t="inlineStr">
        <is>
          <t>NA</t>
        </is>
      </c>
      <c r="P57" s="55" t="n"/>
      <c r="Q57" s="55" t="n"/>
      <c r="R57" s="55" t="n"/>
      <c r="S57" s="55" t="n"/>
      <c r="T57" s="55" t="n"/>
      <c r="U57" s="55" t="n">
        <v>0</v>
      </c>
      <c r="V57" s="55" t="inlineStr">
        <is>
          <t>No.</t>
        </is>
      </c>
      <c r="W57" s="55" t="n"/>
      <c r="X57" s="55" t="n"/>
      <c r="Y57" s="55" t="inlineStr">
        <is>
          <t xml:space="preserve">Dispatched </t>
        </is>
      </c>
      <c r="Z57" s="55">
        <f>U57-W57</f>
        <v/>
      </c>
      <c r="AA57" s="57">
        <f>AC57+AH57+AK57+AN57+AQ57+AT57+AW57+AZ57+BC57+BF57+BI57+BL57+BO57</f>
        <v/>
      </c>
      <c r="AB57" s="58" t="n">
        <v>0</v>
      </c>
      <c r="AC57" s="59">
        <f>Z57-AD57-AE57-AB57</f>
        <v/>
      </c>
      <c r="AD57" s="60" t="n"/>
      <c r="AE57" s="61" t="n">
        <v>0</v>
      </c>
      <c r="AF57" s="55" t="n"/>
      <c r="AG57" s="55" t="n"/>
      <c r="AH57" s="55" t="n"/>
      <c r="AI57" s="55" t="n"/>
      <c r="AJ57" s="55" t="n"/>
      <c r="AK57" s="55" t="n"/>
      <c r="AL57" s="55" t="n"/>
      <c r="AM57" s="55" t="n"/>
      <c r="AN57" s="55" t="n"/>
      <c r="AO57" s="55" t="n"/>
      <c r="AP57" s="55" t="n"/>
      <c r="AQ57" s="55" t="n"/>
      <c r="AR57" s="55" t="n"/>
      <c r="AS57" s="55" t="n"/>
      <c r="AT57" s="55" t="n"/>
      <c r="AU57" s="55" t="n"/>
      <c r="AV57" s="55" t="n"/>
      <c r="AW57" s="55" t="n"/>
      <c r="AX57" s="55" t="n"/>
      <c r="AY57" s="55" t="n"/>
      <c r="AZ57" s="55" t="n"/>
      <c r="BA57" s="55" t="n"/>
      <c r="BB57" s="55" t="n"/>
      <c r="BC57" s="55" t="n"/>
      <c r="BD57" s="55" t="n"/>
      <c r="BE57" s="55" t="n"/>
      <c r="BF57" s="55" t="n"/>
      <c r="BG57" s="55" t="n"/>
      <c r="BH57" s="55" t="n"/>
      <c r="BI57" s="55" t="n"/>
      <c r="BJ57" s="55" t="n"/>
      <c r="BK57" s="55" t="n"/>
      <c r="BL57" s="55" t="n"/>
      <c r="BM57" s="55" t="n"/>
      <c r="BN57" s="55" t="n"/>
      <c r="BO57" s="55" t="n"/>
    </row>
    <row r="58" ht="11.85" customHeight="1">
      <c r="A58" s="55" t="inlineStr">
        <is>
          <t>SF MD</t>
        </is>
      </c>
      <c r="B58" s="56" t="inlineStr">
        <is>
          <t>15/2/2023</t>
        </is>
      </c>
      <c r="C58" s="55" t="inlineStr">
        <is>
          <t>NA</t>
        </is>
      </c>
      <c r="D58" s="55" t="n">
        <v>2300091</v>
      </c>
      <c r="E58" s="55" t="inlineStr">
        <is>
          <t>SF0020</t>
        </is>
      </c>
      <c r="F58" s="55" t="inlineStr">
        <is>
          <t>Laparoscopic Trocar DiSFosable [12mm obturator*1+100mm sleeve*1] Model No.:FAS12100S</t>
        </is>
      </c>
      <c r="G58" s="55" t="inlineStr">
        <is>
          <t>SF2300091</t>
        </is>
      </c>
      <c r="H58" s="55" t="inlineStr">
        <is>
          <t>Shenzhen InnoSurg Technology Co., Ltd.</t>
        </is>
      </c>
      <c r="I58" s="55" t="n"/>
      <c r="J58" s="55" t="inlineStr">
        <is>
          <t>NA</t>
        </is>
      </c>
      <c r="K58" s="56" t="inlineStr">
        <is>
          <t>18-November.-2022</t>
        </is>
      </c>
      <c r="L58" s="56" t="n"/>
      <c r="M58" s="56" t="inlineStr">
        <is>
          <t>17-November.-2027</t>
        </is>
      </c>
      <c r="N58" s="56" t="n"/>
      <c r="O58" s="55" t="inlineStr">
        <is>
          <t>NA</t>
        </is>
      </c>
      <c r="P58" s="55" t="n"/>
      <c r="Q58" s="55" t="n"/>
      <c r="R58" s="55" t="n"/>
      <c r="S58" s="55" t="n"/>
      <c r="T58" s="55" t="n"/>
      <c r="U58" s="55" t="n">
        <v>0</v>
      </c>
      <c r="V58" s="55" t="inlineStr">
        <is>
          <t>No.</t>
        </is>
      </c>
      <c r="W58" s="55" t="n"/>
      <c r="X58" s="55" t="n"/>
      <c r="Y58" s="55" t="inlineStr">
        <is>
          <t xml:space="preserve">Dispatched </t>
        </is>
      </c>
      <c r="Z58" s="55">
        <f>U58-W58</f>
        <v/>
      </c>
      <c r="AA58" s="57">
        <f>AC58+AH58+AK58+AN58+AQ58+AT58+AW58+AZ58+BC58+BF58+BI58+BL58+BO58</f>
        <v/>
      </c>
      <c r="AB58" s="58" t="n">
        <v>0</v>
      </c>
      <c r="AC58" s="59">
        <f>Z58-AD58-AE58-AB58</f>
        <v/>
      </c>
      <c r="AD58" s="60" t="n"/>
      <c r="AE58" s="61" t="n">
        <v>0</v>
      </c>
      <c r="AF58" s="55" t="n"/>
      <c r="AG58" s="55" t="n"/>
      <c r="AH58" s="55" t="n"/>
      <c r="AI58" s="55" t="n"/>
      <c r="AJ58" s="55" t="n"/>
      <c r="AK58" s="55" t="n"/>
      <c r="AL58" s="55" t="n"/>
      <c r="AM58" s="55" t="n"/>
      <c r="AN58" s="55" t="n"/>
      <c r="AO58" s="55" t="n"/>
      <c r="AP58" s="55" t="n"/>
      <c r="AQ58" s="55" t="n"/>
      <c r="AR58" s="55" t="n"/>
      <c r="AS58" s="55" t="n"/>
      <c r="AT58" s="55" t="n"/>
      <c r="AU58" s="55" t="n"/>
      <c r="AV58" s="55" t="n"/>
      <c r="AW58" s="55" t="n"/>
      <c r="AX58" s="55" t="n"/>
      <c r="AY58" s="55" t="n"/>
      <c r="AZ58" s="55" t="n"/>
      <c r="BA58" s="55" t="n"/>
      <c r="BB58" s="55" t="n"/>
      <c r="BC58" s="55" t="n"/>
      <c r="BD58" s="55" t="n"/>
      <c r="BE58" s="55" t="n"/>
      <c r="BF58" s="55" t="n"/>
      <c r="BG58" s="55" t="n"/>
      <c r="BH58" s="55" t="n"/>
      <c r="BI58" s="55" t="n"/>
      <c r="BJ58" s="55" t="n"/>
      <c r="BK58" s="55" t="n"/>
      <c r="BL58" s="55" t="n"/>
      <c r="BM58" s="55" t="n"/>
      <c r="BN58" s="55" t="n"/>
      <c r="BO58" s="55" t="n"/>
    </row>
    <row r="59" ht="11.85" customHeight="1">
      <c r="A59" s="55" t="inlineStr">
        <is>
          <t>SF MD</t>
        </is>
      </c>
      <c r="B59" s="56" t="inlineStr">
        <is>
          <t>15/2/2023</t>
        </is>
      </c>
      <c r="C59" s="55" t="inlineStr">
        <is>
          <t>NA</t>
        </is>
      </c>
      <c r="D59" s="55" t="n">
        <v>2300092</v>
      </c>
      <c r="E59" s="55" t="inlineStr">
        <is>
          <t>SF0021</t>
        </is>
      </c>
      <c r="F59" s="55" t="inlineStr">
        <is>
          <t>Laparoscopic Trocar DiSFosable [12mm obturator*1+100mm sleeve*1] Model No.:FAS12100V</t>
        </is>
      </c>
      <c r="G59" s="55" t="inlineStr">
        <is>
          <t>SF2300092</t>
        </is>
      </c>
      <c r="H59" s="55" t="inlineStr">
        <is>
          <t>Shenzhen InnoSurg Technology Co., Ltd.</t>
        </is>
      </c>
      <c r="I59" s="55" t="n"/>
      <c r="J59" s="55" t="inlineStr">
        <is>
          <t>NA</t>
        </is>
      </c>
      <c r="K59" s="56" t="inlineStr">
        <is>
          <t>18-November.-2022</t>
        </is>
      </c>
      <c r="L59" s="56" t="n"/>
      <c r="M59" s="56" t="inlineStr">
        <is>
          <t>17-November.-2027</t>
        </is>
      </c>
      <c r="N59" s="56" t="n"/>
      <c r="O59" s="55" t="inlineStr">
        <is>
          <t>NA</t>
        </is>
      </c>
      <c r="P59" s="55" t="n"/>
      <c r="Q59" s="55" t="n"/>
      <c r="R59" s="55" t="n"/>
      <c r="S59" s="55" t="n"/>
      <c r="T59" s="55" t="n"/>
      <c r="U59" s="55" t="n">
        <v>0</v>
      </c>
      <c r="V59" s="55" t="inlineStr">
        <is>
          <t>No.</t>
        </is>
      </c>
      <c r="W59" s="55" t="n"/>
      <c r="X59" s="55" t="n"/>
      <c r="Y59" s="55" t="inlineStr">
        <is>
          <t xml:space="preserve">Dispatched </t>
        </is>
      </c>
      <c r="Z59" s="55">
        <f>U59-W59</f>
        <v/>
      </c>
      <c r="AA59" s="57">
        <f>AC59+AH59+AK59+AN59+AQ59+AT59+AW59+AZ59+BC59+BF59+BI59+BL59+BO59</f>
        <v/>
      </c>
      <c r="AB59" s="58" t="n">
        <v>0</v>
      </c>
      <c r="AC59" s="59">
        <f>Z59-AD59-AE59-AB59</f>
        <v/>
      </c>
      <c r="AD59" s="60" t="n"/>
      <c r="AE59" s="61" t="n">
        <v>0</v>
      </c>
      <c r="AF59" s="55" t="n"/>
      <c r="AG59" s="55" t="n"/>
      <c r="AH59" s="55" t="n"/>
      <c r="AI59" s="55" t="n"/>
      <c r="AJ59" s="55" t="n"/>
      <c r="AK59" s="55" t="n"/>
      <c r="AL59" s="55" t="n"/>
      <c r="AM59" s="55" t="n"/>
      <c r="AN59" s="55" t="n"/>
      <c r="AO59" s="55" t="n"/>
      <c r="AP59" s="55" t="n"/>
      <c r="AQ59" s="55" t="n"/>
      <c r="AR59" s="55" t="n"/>
      <c r="AS59" s="55" t="n"/>
      <c r="AT59" s="55" t="n"/>
      <c r="AU59" s="55" t="n"/>
      <c r="AV59" s="55" t="n"/>
      <c r="AW59" s="55" t="n"/>
      <c r="AX59" s="55" t="n"/>
      <c r="AY59" s="55" t="n"/>
      <c r="AZ59" s="55" t="n"/>
      <c r="BA59" s="55" t="n"/>
      <c r="BB59" s="55" t="n"/>
      <c r="BC59" s="55" t="n"/>
      <c r="BD59" s="55" t="n"/>
      <c r="BE59" s="55" t="n"/>
      <c r="BF59" s="55" t="n"/>
      <c r="BG59" s="55" t="n"/>
      <c r="BH59" s="55" t="n"/>
      <c r="BI59" s="55" t="n"/>
      <c r="BJ59" s="55" t="n"/>
      <c r="BK59" s="55" t="n"/>
      <c r="BL59" s="55" t="n"/>
      <c r="BM59" s="55" t="n"/>
      <c r="BN59" s="55" t="n"/>
      <c r="BO59" s="55" t="n"/>
    </row>
    <row r="60" ht="11.85" customHeight="1">
      <c r="A60" s="55" t="inlineStr">
        <is>
          <t>SF MD</t>
        </is>
      </c>
      <c r="B60" s="56" t="inlineStr">
        <is>
          <t>15/2/2023</t>
        </is>
      </c>
      <c r="C60" s="55" t="inlineStr">
        <is>
          <t>NA</t>
        </is>
      </c>
      <c r="D60" s="55" t="n">
        <v>2300093</v>
      </c>
      <c r="E60" s="55" t="inlineStr">
        <is>
          <t>SF0022</t>
        </is>
      </c>
      <c r="F60" s="55" t="inlineStr">
        <is>
          <t>Laparoscopic Trocar DiSFosable [12mm obturator*1+150mm sleeve*1] Model No.:FAS12150V</t>
        </is>
      </c>
      <c r="G60" s="55" t="inlineStr">
        <is>
          <t>SF2300093</t>
        </is>
      </c>
      <c r="H60" s="55" t="inlineStr">
        <is>
          <t>Shenzhen InnoSurg Technology Co., Ltd.</t>
        </is>
      </c>
      <c r="I60" s="55" t="n"/>
      <c r="J60" s="55" t="inlineStr">
        <is>
          <t>NA</t>
        </is>
      </c>
      <c r="K60" s="56" t="inlineStr">
        <is>
          <t>02-July.-2023</t>
        </is>
      </c>
      <c r="L60" s="56" t="n"/>
      <c r="M60" s="56" t="inlineStr">
        <is>
          <t>01-July.-2027</t>
        </is>
      </c>
      <c r="N60" s="56" t="n"/>
      <c r="O60" s="55" t="inlineStr">
        <is>
          <t>NA</t>
        </is>
      </c>
      <c r="P60" s="55" t="n"/>
      <c r="Q60" s="55" t="n"/>
      <c r="R60" s="55" t="n"/>
      <c r="S60" s="55" t="n"/>
      <c r="T60" s="55" t="n"/>
      <c r="U60" s="55" t="n">
        <v>0</v>
      </c>
      <c r="V60" s="55" t="inlineStr">
        <is>
          <t>No.</t>
        </is>
      </c>
      <c r="W60" s="55" t="n"/>
      <c r="X60" s="55" t="n"/>
      <c r="Y60" s="55" t="inlineStr">
        <is>
          <t xml:space="preserve">Dispatched </t>
        </is>
      </c>
      <c r="Z60" s="55">
        <f>U60-W60</f>
        <v/>
      </c>
      <c r="AA60" s="57">
        <f>AC60+AH60+AK60+AN60+AQ60+AT60+AW60+AZ60+BC60+BF60+BI60+BL60+BO60</f>
        <v/>
      </c>
      <c r="AB60" s="58" t="n">
        <v>0</v>
      </c>
      <c r="AC60" s="59">
        <f>Z60-AD60-AE60-AB60</f>
        <v/>
      </c>
      <c r="AD60" s="60" t="n"/>
      <c r="AE60" s="61" t="n">
        <v>0</v>
      </c>
      <c r="AF60" s="55" t="n"/>
      <c r="AG60" s="55" t="n"/>
      <c r="AH60" s="55" t="n"/>
      <c r="AI60" s="55" t="n"/>
      <c r="AJ60" s="55" t="n"/>
      <c r="AK60" s="55" t="n"/>
      <c r="AL60" s="55" t="n"/>
      <c r="AM60" s="55" t="n"/>
      <c r="AN60" s="55" t="n"/>
      <c r="AO60" s="55" t="n"/>
      <c r="AP60" s="55" t="n"/>
      <c r="AQ60" s="55" t="n"/>
      <c r="AR60" s="55" t="n"/>
      <c r="AS60" s="55" t="n"/>
      <c r="AT60" s="55" t="n"/>
      <c r="AU60" s="55" t="n"/>
      <c r="AV60" s="55" t="n"/>
      <c r="AW60" s="55" t="n"/>
      <c r="AX60" s="55" t="n"/>
      <c r="AY60" s="55" t="n"/>
      <c r="AZ60" s="55" t="n"/>
      <c r="BA60" s="55" t="n"/>
      <c r="BB60" s="55" t="n"/>
      <c r="BC60" s="55" t="n"/>
      <c r="BD60" s="55" t="n"/>
      <c r="BE60" s="55" t="n"/>
      <c r="BF60" s="55" t="n"/>
      <c r="BG60" s="55" t="n"/>
      <c r="BH60" s="55" t="n"/>
      <c r="BI60" s="55" t="n"/>
      <c r="BJ60" s="55" t="n"/>
      <c r="BK60" s="55" t="n"/>
      <c r="BL60" s="55" t="n"/>
      <c r="BM60" s="55" t="n"/>
      <c r="BN60" s="55" t="n"/>
      <c r="BO60" s="55" t="n"/>
    </row>
    <row r="61" ht="11.85" customHeight="1">
      <c r="A61" s="55" t="inlineStr">
        <is>
          <t>SF MD</t>
        </is>
      </c>
      <c r="B61" s="56" t="inlineStr">
        <is>
          <t>15/2/2023</t>
        </is>
      </c>
      <c r="C61" s="55" t="inlineStr">
        <is>
          <t>NA</t>
        </is>
      </c>
      <c r="D61" s="55" t="n">
        <v>2300094</v>
      </c>
      <c r="E61" s="55" t="inlineStr">
        <is>
          <t>SF0023</t>
        </is>
      </c>
      <c r="F61" s="55" t="inlineStr">
        <is>
          <t>Laparoscopic Trocar DiSFosable Kit [5mm obturator*1+100mm sleeve*2(bladed trocar)] Model No.:FAS02VK</t>
        </is>
      </c>
      <c r="G61" s="55" t="inlineStr">
        <is>
          <t>SF2300094</t>
        </is>
      </c>
      <c r="H61" s="55" t="inlineStr">
        <is>
          <t>Shenzhen InnoSurg Technology Co., Ltd.</t>
        </is>
      </c>
      <c r="I61" s="55" t="n"/>
      <c r="J61" s="55" t="inlineStr">
        <is>
          <t>NA</t>
        </is>
      </c>
      <c r="K61" s="56" t="inlineStr">
        <is>
          <t>18-November.-2022</t>
        </is>
      </c>
      <c r="L61" s="56" t="n"/>
      <c r="M61" s="56" t="inlineStr">
        <is>
          <t>17-November.-2027</t>
        </is>
      </c>
      <c r="N61" s="56" t="n"/>
      <c r="O61" s="55" t="inlineStr">
        <is>
          <t>NA</t>
        </is>
      </c>
      <c r="P61" s="55" t="n"/>
      <c r="Q61" s="55" t="n"/>
      <c r="R61" s="55" t="n"/>
      <c r="S61" s="55" t="n"/>
      <c r="T61" s="55" t="n"/>
      <c r="U61" s="55" t="n">
        <v>0</v>
      </c>
      <c r="V61" s="55" t="inlineStr">
        <is>
          <t>No.</t>
        </is>
      </c>
      <c r="W61" s="55" t="n"/>
      <c r="X61" s="55" t="n"/>
      <c r="Y61" s="55" t="inlineStr">
        <is>
          <t xml:space="preserve">Dispatched </t>
        </is>
      </c>
      <c r="Z61" s="55">
        <f>U61-W61</f>
        <v/>
      </c>
      <c r="AA61" s="57">
        <f>AC61+AH61+AK61+AN61+AQ61+AT61+AW61+AZ61+BC61+BF61+BI61+BL61+BO61</f>
        <v/>
      </c>
      <c r="AB61" s="58" t="n">
        <v>0</v>
      </c>
      <c r="AC61" s="59">
        <f>Z61-AD61-AE61-AB61</f>
        <v/>
      </c>
      <c r="AD61" s="60" t="n"/>
      <c r="AE61" s="61" t="n">
        <v>0</v>
      </c>
      <c r="AF61" s="55" t="n"/>
      <c r="AG61" s="55" t="n"/>
      <c r="AH61" s="55" t="n"/>
      <c r="AI61" s="55" t="n"/>
      <c r="AJ61" s="55" t="n"/>
      <c r="AK61" s="55" t="n"/>
      <c r="AL61" s="55" t="n"/>
      <c r="AM61" s="55" t="n"/>
      <c r="AN61" s="55" t="n"/>
      <c r="AO61" s="55" t="n"/>
      <c r="AP61" s="55" t="n"/>
      <c r="AQ61" s="55" t="n"/>
      <c r="AR61" s="55" t="n"/>
      <c r="AS61" s="55" t="n"/>
      <c r="AT61" s="55" t="n"/>
      <c r="AU61" s="55" t="n"/>
      <c r="AV61" s="55" t="n"/>
      <c r="AW61" s="55" t="n"/>
      <c r="AX61" s="55" t="n"/>
      <c r="AY61" s="55" t="n"/>
      <c r="AZ61" s="55" t="n"/>
      <c r="BA61" s="55" t="n"/>
      <c r="BB61" s="55" t="n"/>
      <c r="BC61" s="55" t="n"/>
      <c r="BD61" s="55" t="n"/>
      <c r="BE61" s="55" t="n"/>
      <c r="BF61" s="55" t="n"/>
      <c r="BG61" s="55" t="n"/>
      <c r="BH61" s="55" t="n"/>
      <c r="BI61" s="55" t="n"/>
      <c r="BJ61" s="55" t="n"/>
      <c r="BK61" s="55" t="n"/>
      <c r="BL61" s="55" t="n"/>
      <c r="BM61" s="55" t="n"/>
      <c r="BN61" s="55" t="n"/>
      <c r="BO61" s="55" t="n"/>
    </row>
    <row r="62" ht="11.85" customHeight="1">
      <c r="A62" s="55" t="inlineStr">
        <is>
          <t>SF MD</t>
        </is>
      </c>
      <c r="B62" s="56" t="inlineStr">
        <is>
          <t>15/2/2023</t>
        </is>
      </c>
      <c r="C62" s="55" t="inlineStr">
        <is>
          <t>NA</t>
        </is>
      </c>
      <c r="D62" s="55" t="n">
        <v>2300095</v>
      </c>
      <c r="E62" s="55" t="inlineStr">
        <is>
          <t>SF0024</t>
        </is>
      </c>
      <c r="F62" s="55" t="inlineStr">
        <is>
          <t>Laparoscopic Trocar DiSFosable Kit [11mm obturator*1+100mm sleeve*2(bladed trocar)] Model No.:FAS06VK</t>
        </is>
      </c>
      <c r="G62" s="55" t="inlineStr">
        <is>
          <t>SF2300095</t>
        </is>
      </c>
      <c r="H62" s="55" t="inlineStr">
        <is>
          <t>Shenzhen InnoSurg Technology Co., Ltd.</t>
        </is>
      </c>
      <c r="I62" s="55" t="n"/>
      <c r="J62" s="55" t="inlineStr">
        <is>
          <t>NA</t>
        </is>
      </c>
      <c r="K62" s="56" t="inlineStr">
        <is>
          <t>18-November.-2022</t>
        </is>
      </c>
      <c r="L62" s="56" t="n"/>
      <c r="M62" s="56" t="inlineStr">
        <is>
          <t>17-November.-2027</t>
        </is>
      </c>
      <c r="N62" s="56" t="n"/>
      <c r="O62" s="55" t="inlineStr">
        <is>
          <t>NA</t>
        </is>
      </c>
      <c r="P62" s="55" t="n"/>
      <c r="Q62" s="55" t="n"/>
      <c r="R62" s="55" t="n"/>
      <c r="S62" s="55" t="n"/>
      <c r="T62" s="55" t="n"/>
      <c r="U62" s="55" t="n">
        <v>0</v>
      </c>
      <c r="V62" s="55" t="inlineStr">
        <is>
          <t>No.</t>
        </is>
      </c>
      <c r="W62" s="55" t="n"/>
      <c r="X62" s="55" t="n"/>
      <c r="Y62" s="55" t="inlineStr">
        <is>
          <t xml:space="preserve">Dispatched </t>
        </is>
      </c>
      <c r="Z62" s="55">
        <f>U62-W62</f>
        <v/>
      </c>
      <c r="AA62" s="57">
        <f>AC62+AH62+AK62+AN62+AQ62+AT62+AW62+AZ62+BC62+BF62+BI62+BL62+BO62</f>
        <v/>
      </c>
      <c r="AB62" s="58" t="n">
        <v>0</v>
      </c>
      <c r="AC62" s="59">
        <f>Z62-AD62-AE62-AB62</f>
        <v/>
      </c>
      <c r="AD62" s="60" t="n"/>
      <c r="AE62" s="61" t="n">
        <v>0</v>
      </c>
      <c r="AF62" s="55" t="n"/>
      <c r="AG62" s="55" t="n"/>
      <c r="AH62" s="55" t="n"/>
      <c r="AI62" s="55" t="n"/>
      <c r="AJ62" s="55" t="n"/>
      <c r="AK62" s="55" t="n"/>
      <c r="AL62" s="55" t="n"/>
      <c r="AM62" s="55" t="n"/>
      <c r="AN62" s="55" t="n"/>
      <c r="AO62" s="55" t="n"/>
      <c r="AP62" s="55" t="n"/>
      <c r="AQ62" s="55" t="n"/>
      <c r="AR62" s="55" t="n"/>
      <c r="AS62" s="55" t="n"/>
      <c r="AT62" s="55" t="n"/>
      <c r="AU62" s="55" t="n"/>
      <c r="AV62" s="55" t="n"/>
      <c r="AW62" s="55" t="n"/>
      <c r="AX62" s="55" t="n"/>
      <c r="AY62" s="55" t="n"/>
      <c r="AZ62" s="55" t="n"/>
      <c r="BA62" s="55" t="n"/>
      <c r="BB62" s="55" t="n"/>
      <c r="BC62" s="55" t="n"/>
      <c r="BD62" s="55" t="n"/>
      <c r="BE62" s="55" t="n"/>
      <c r="BF62" s="55" t="n"/>
      <c r="BG62" s="55" t="n"/>
      <c r="BH62" s="55" t="n"/>
      <c r="BI62" s="55" t="n"/>
      <c r="BJ62" s="55" t="n"/>
      <c r="BK62" s="55" t="n"/>
      <c r="BL62" s="55" t="n"/>
      <c r="BM62" s="55" t="n"/>
      <c r="BN62" s="55" t="n"/>
      <c r="BO62" s="55" t="n"/>
    </row>
    <row r="63" ht="11.85" customHeight="1">
      <c r="A63" s="55" t="inlineStr">
        <is>
          <t>SF MD</t>
        </is>
      </c>
      <c r="B63" s="56" t="inlineStr">
        <is>
          <t>15/2/2023</t>
        </is>
      </c>
      <c r="C63" s="55" t="inlineStr">
        <is>
          <t>NA</t>
        </is>
      </c>
      <c r="D63" s="55" t="n">
        <v>2300096</v>
      </c>
      <c r="E63" s="55" t="inlineStr">
        <is>
          <t>SF0025</t>
        </is>
      </c>
      <c r="F63" s="55" t="inlineStr">
        <is>
          <t>Laparoscopic Trocar DiSFosable Kit [12mm obturator*1+100mm sleeve*2(bladed trocar)] Model No.:FAS08VK</t>
        </is>
      </c>
      <c r="G63" s="55" t="inlineStr">
        <is>
          <t>SF2300096</t>
        </is>
      </c>
      <c r="H63" s="55" t="inlineStr">
        <is>
          <t>Shenzhen InnoSurg Technology Co., Ltd.</t>
        </is>
      </c>
      <c r="I63" s="55" t="n"/>
      <c r="J63" s="55" t="inlineStr">
        <is>
          <t>NA</t>
        </is>
      </c>
      <c r="K63" s="56" t="inlineStr">
        <is>
          <t>18-November.-2022</t>
        </is>
      </c>
      <c r="L63" s="56" t="n"/>
      <c r="M63" s="56" t="inlineStr">
        <is>
          <t>17-November.-2027</t>
        </is>
      </c>
      <c r="N63" s="56" t="n"/>
      <c r="O63" s="55" t="inlineStr">
        <is>
          <t>NA</t>
        </is>
      </c>
      <c r="P63" s="55" t="n"/>
      <c r="Q63" s="55" t="n"/>
      <c r="R63" s="55" t="n"/>
      <c r="S63" s="55" t="n"/>
      <c r="T63" s="55" t="n"/>
      <c r="U63" s="55" t="n">
        <v>0</v>
      </c>
      <c r="V63" s="55" t="inlineStr">
        <is>
          <t>No.</t>
        </is>
      </c>
      <c r="W63" s="55" t="n"/>
      <c r="X63" s="55" t="n"/>
      <c r="Y63" s="55" t="inlineStr">
        <is>
          <t xml:space="preserve">Dispatched </t>
        </is>
      </c>
      <c r="Z63" s="55">
        <f>U63-W63</f>
        <v/>
      </c>
      <c r="AA63" s="57">
        <f>AC63+AH63+AK63+AN63+AQ63+AT63+AW63+AZ63+BC63+BF63+BI63+BL63+BO63</f>
        <v/>
      </c>
      <c r="AB63" s="58" t="n">
        <v>0</v>
      </c>
      <c r="AC63" s="59">
        <f>Z63-AD63-AE63-AB63</f>
        <v/>
      </c>
      <c r="AD63" s="60" t="n"/>
      <c r="AE63" s="61" t="n">
        <v>0</v>
      </c>
      <c r="AF63" s="55" t="n"/>
      <c r="AG63" s="55" t="n"/>
      <c r="AH63" s="55" t="n"/>
      <c r="AI63" s="55" t="n"/>
      <c r="AJ63" s="55" t="n"/>
      <c r="AK63" s="55" t="n"/>
      <c r="AL63" s="55" t="n"/>
      <c r="AM63" s="55" t="n"/>
      <c r="AN63" s="55" t="n"/>
      <c r="AO63" s="55" t="n"/>
      <c r="AP63" s="55" t="n"/>
      <c r="AQ63" s="55" t="n"/>
      <c r="AR63" s="55" t="n"/>
      <c r="AS63" s="55" t="n"/>
      <c r="AT63" s="55" t="n"/>
      <c r="AU63" s="55" t="n"/>
      <c r="AV63" s="55" t="n"/>
      <c r="AW63" s="55" t="n"/>
      <c r="AX63" s="55" t="n"/>
      <c r="AY63" s="55" t="n"/>
      <c r="AZ63" s="55" t="n"/>
      <c r="BA63" s="55" t="n"/>
      <c r="BB63" s="55" t="n"/>
      <c r="BC63" s="55" t="n"/>
      <c r="BD63" s="55" t="n"/>
      <c r="BE63" s="55" t="n"/>
      <c r="BF63" s="55" t="n"/>
      <c r="BG63" s="55" t="n"/>
      <c r="BH63" s="55" t="n"/>
      <c r="BI63" s="55" t="n"/>
      <c r="BJ63" s="55" t="n"/>
      <c r="BK63" s="55" t="n"/>
      <c r="BL63" s="55" t="n"/>
      <c r="BM63" s="55" t="n"/>
      <c r="BN63" s="55" t="n"/>
      <c r="BO63" s="55" t="n"/>
    </row>
    <row r="64" ht="11.85" customHeight="1">
      <c r="A64" s="55" t="inlineStr">
        <is>
          <t>SF MD</t>
        </is>
      </c>
      <c r="B64" s="56" t="inlineStr">
        <is>
          <t>15/2/2023</t>
        </is>
      </c>
      <c r="C64" s="55" t="inlineStr">
        <is>
          <t>NA</t>
        </is>
      </c>
      <c r="D64" s="55" t="n">
        <v>2300097</v>
      </c>
      <c r="E64" s="55" t="inlineStr">
        <is>
          <t>SF0026</t>
        </is>
      </c>
      <c r="F64" s="55" t="inlineStr">
        <is>
          <t>Laparoscopic Trocar DiSFosable Kit [11mm obturator*1+100mm sleeve*2]
[12mm obturator*1+100mm sleeve*2] Model No.:FAS28VK</t>
        </is>
      </c>
      <c r="G64" s="55" t="inlineStr">
        <is>
          <t>SF2300097</t>
        </is>
      </c>
      <c r="H64" s="55" t="inlineStr">
        <is>
          <t>Shenzhen InnoSurg Technology Co., Ltd.</t>
        </is>
      </c>
      <c r="I64" s="55" t="n"/>
      <c r="J64" s="55" t="inlineStr">
        <is>
          <t>NA</t>
        </is>
      </c>
      <c r="K64" s="56" t="inlineStr">
        <is>
          <t>18-November.-2022</t>
        </is>
      </c>
      <c r="L64" s="56" t="n"/>
      <c r="M64" s="56" t="inlineStr">
        <is>
          <t>17-November.-2027</t>
        </is>
      </c>
      <c r="N64" s="56" t="n"/>
      <c r="O64" s="55" t="inlineStr">
        <is>
          <t>NA</t>
        </is>
      </c>
      <c r="P64" s="55" t="n"/>
      <c r="Q64" s="55" t="n"/>
      <c r="R64" s="55" t="n"/>
      <c r="S64" s="55" t="n"/>
      <c r="T64" s="55" t="n"/>
      <c r="U64" s="55" t="n">
        <v>0</v>
      </c>
      <c r="V64" s="55" t="inlineStr">
        <is>
          <t>No.</t>
        </is>
      </c>
      <c r="W64" s="55" t="n"/>
      <c r="X64" s="55" t="n"/>
      <c r="Y64" s="55" t="inlineStr">
        <is>
          <t xml:space="preserve">Dispatched </t>
        </is>
      </c>
      <c r="Z64" s="55">
        <f>U64-W64</f>
        <v/>
      </c>
      <c r="AA64" s="57">
        <f>AC64+AH64+AK64+AN64+AQ64+AT64+AW64+AZ64+BC64+BF64+BI64+BL64+BO64</f>
        <v/>
      </c>
      <c r="AB64" s="58" t="n">
        <v>0</v>
      </c>
      <c r="AC64" s="59">
        <f>Z64-AD64-AE64-AB64</f>
        <v/>
      </c>
      <c r="AD64" s="60" t="n"/>
      <c r="AE64" s="61" t="n">
        <v>0</v>
      </c>
      <c r="AF64" s="55" t="n"/>
      <c r="AG64" s="55" t="n"/>
      <c r="AH64" s="55" t="n"/>
      <c r="AI64" s="55" t="n"/>
      <c r="AJ64" s="55" t="n"/>
      <c r="AK64" s="55" t="n"/>
      <c r="AL64" s="55" t="n"/>
      <c r="AM64" s="55" t="n"/>
      <c r="AN64" s="55" t="n"/>
      <c r="AO64" s="55" t="n"/>
      <c r="AP64" s="55" t="n"/>
      <c r="AQ64" s="55" t="n"/>
      <c r="AR64" s="55" t="n"/>
      <c r="AS64" s="55" t="n"/>
      <c r="AT64" s="55" t="n"/>
      <c r="AU64" s="55" t="n"/>
      <c r="AV64" s="55" t="n"/>
      <c r="AW64" s="55" t="n"/>
      <c r="AX64" s="55" t="n"/>
      <c r="AY64" s="55" t="n"/>
      <c r="AZ64" s="55" t="n"/>
      <c r="BA64" s="55" t="n"/>
      <c r="BB64" s="55" t="n"/>
      <c r="BC64" s="55" t="n"/>
      <c r="BD64" s="55" t="n"/>
      <c r="BE64" s="55" t="n"/>
      <c r="BF64" s="55" t="n"/>
      <c r="BG64" s="55" t="n"/>
      <c r="BH64" s="55" t="n"/>
      <c r="BI64" s="55" t="n"/>
      <c r="BJ64" s="55" t="n"/>
      <c r="BK64" s="55" t="n"/>
      <c r="BL64" s="55" t="n"/>
      <c r="BM64" s="55" t="n"/>
      <c r="BN64" s="55" t="n"/>
      <c r="BO64" s="55" t="n"/>
    </row>
    <row r="65" ht="11.85" customHeight="1">
      <c r="A65" s="55" t="inlineStr">
        <is>
          <t>SF MD</t>
        </is>
      </c>
      <c r="B65" s="56" t="inlineStr">
        <is>
          <t>15/2/2023</t>
        </is>
      </c>
      <c r="C65" s="55" t="inlineStr">
        <is>
          <t>NA</t>
        </is>
      </c>
      <c r="D65" s="55" t="n">
        <v>2300098</v>
      </c>
      <c r="E65" s="55" t="inlineStr">
        <is>
          <t>SF0027</t>
        </is>
      </c>
      <c r="F65" s="55" t="inlineStr">
        <is>
          <t>Laparoscopic Trocar DiSFosable Kit [11mm obturator*1+100mm sleeve*3]
[12mm obturator*1+100mm sleeve*1] Model No.:FAS29VK</t>
        </is>
      </c>
      <c r="G65" s="55" t="inlineStr">
        <is>
          <t>SF2300098</t>
        </is>
      </c>
      <c r="H65" s="55" t="inlineStr">
        <is>
          <t>Shenzhen InnoSurg Technology Co., Ltd.</t>
        </is>
      </c>
      <c r="I65" s="55" t="n"/>
      <c r="J65" s="55" t="inlineStr">
        <is>
          <t>NA</t>
        </is>
      </c>
      <c r="K65" s="56" t="inlineStr">
        <is>
          <t>18-November.-2022</t>
        </is>
      </c>
      <c r="L65" s="56" t="n"/>
      <c r="M65" s="56" t="inlineStr">
        <is>
          <t>17-November.-2027</t>
        </is>
      </c>
      <c r="N65" s="56" t="n"/>
      <c r="O65" s="55" t="inlineStr">
        <is>
          <t>NA</t>
        </is>
      </c>
      <c r="P65" s="55" t="n"/>
      <c r="Q65" s="55" t="n"/>
      <c r="R65" s="55" t="n"/>
      <c r="S65" s="55" t="n"/>
      <c r="T65" s="55" t="n"/>
      <c r="U65" s="55" t="n">
        <v>0</v>
      </c>
      <c r="V65" s="55" t="inlineStr">
        <is>
          <t>No.</t>
        </is>
      </c>
      <c r="W65" s="55" t="n"/>
      <c r="X65" s="55" t="n"/>
      <c r="Y65" s="55" t="inlineStr">
        <is>
          <t xml:space="preserve">Dispatched </t>
        </is>
      </c>
      <c r="Z65" s="55">
        <f>U65-W65</f>
        <v/>
      </c>
      <c r="AA65" s="57">
        <f>AC65+AH65+AK65+AN65+AQ65+AT65+AW65+AZ65+BC65+BF65+BI65+BL65+BO65</f>
        <v/>
      </c>
      <c r="AB65" s="58" t="n">
        <v>0</v>
      </c>
      <c r="AC65" s="59">
        <f>Z65-AD65-AE65-AB65</f>
        <v/>
      </c>
      <c r="AD65" s="60" t="n"/>
      <c r="AE65" s="61" t="n">
        <v>0</v>
      </c>
      <c r="AF65" s="55" t="n"/>
      <c r="AG65" s="55" t="n"/>
      <c r="AH65" s="55" t="n"/>
      <c r="AI65" s="55" t="n"/>
      <c r="AJ65" s="55" t="n"/>
      <c r="AK65" s="55" t="n"/>
      <c r="AL65" s="55" t="n"/>
      <c r="AM65" s="55" t="n"/>
      <c r="AN65" s="55" t="n"/>
      <c r="AO65" s="55" t="n"/>
      <c r="AP65" s="55" t="n"/>
      <c r="AQ65" s="55" t="n"/>
      <c r="AR65" s="55" t="n"/>
      <c r="AS65" s="55" t="n"/>
      <c r="AT65" s="55" t="n"/>
      <c r="AU65" s="55" t="n"/>
      <c r="AV65" s="55" t="n"/>
      <c r="AW65" s="55" t="n"/>
      <c r="AX65" s="55" t="n"/>
      <c r="AY65" s="55" t="n"/>
      <c r="AZ65" s="55" t="n"/>
      <c r="BA65" s="55" t="n"/>
      <c r="BB65" s="55" t="n"/>
      <c r="BC65" s="55" t="n"/>
      <c r="BD65" s="55" t="n"/>
      <c r="BE65" s="55" t="n"/>
      <c r="BF65" s="55" t="n"/>
      <c r="BG65" s="55" t="n"/>
      <c r="BH65" s="55" t="n"/>
      <c r="BI65" s="55" t="n"/>
      <c r="BJ65" s="55" t="n"/>
      <c r="BK65" s="55" t="n"/>
      <c r="BL65" s="55" t="n"/>
      <c r="BM65" s="55" t="n"/>
      <c r="BN65" s="55" t="n"/>
      <c r="BO65" s="55" t="n"/>
    </row>
    <row r="66" ht="11.85" customHeight="1">
      <c r="A66" s="55" t="inlineStr">
        <is>
          <t>SF MD</t>
        </is>
      </c>
      <c r="B66" s="56" t="inlineStr">
        <is>
          <t>15/2/2023</t>
        </is>
      </c>
      <c r="C66" s="55" t="inlineStr">
        <is>
          <t>NA</t>
        </is>
      </c>
      <c r="D66" s="55" t="n">
        <v>2300099</v>
      </c>
      <c r="E66" s="55" t="inlineStr">
        <is>
          <t>SF0045</t>
        </is>
      </c>
      <c r="F66" s="55" t="inlineStr">
        <is>
          <t>Laparoscopic Trocar DiSFosable Kit [5mm obturator*1+75mm sleeve*2(bladed trocar)] Model No.:FAS04PK</t>
        </is>
      </c>
      <c r="G66" s="55" t="inlineStr">
        <is>
          <t>SF2300099</t>
        </is>
      </c>
      <c r="H66" s="55" t="inlineStr">
        <is>
          <t>Shenzhen InnoSurg Technology Co., Ltd.</t>
        </is>
      </c>
      <c r="I66" s="55" t="n"/>
      <c r="J66" s="55" t="inlineStr">
        <is>
          <t>NA</t>
        </is>
      </c>
      <c r="K66" s="56" t="inlineStr">
        <is>
          <t>18-November.-2022</t>
        </is>
      </c>
      <c r="L66" s="56" t="n"/>
      <c r="M66" s="56" t="inlineStr">
        <is>
          <t>17-November.-2027</t>
        </is>
      </c>
      <c r="N66" s="56" t="n"/>
      <c r="O66" s="55" t="inlineStr">
        <is>
          <t>NA</t>
        </is>
      </c>
      <c r="P66" s="55" t="n"/>
      <c r="Q66" s="55" t="n"/>
      <c r="R66" s="55" t="n"/>
      <c r="S66" s="55" t="n"/>
      <c r="T66" s="55" t="n"/>
      <c r="U66" s="55" t="n">
        <v>0</v>
      </c>
      <c r="V66" s="55" t="inlineStr">
        <is>
          <t>No.</t>
        </is>
      </c>
      <c r="W66" s="55" t="n"/>
      <c r="X66" s="55" t="n"/>
      <c r="Y66" s="55" t="inlineStr">
        <is>
          <t xml:space="preserve">Dispatched </t>
        </is>
      </c>
      <c r="Z66" s="55">
        <f>U66-W66</f>
        <v/>
      </c>
      <c r="AA66" s="57">
        <f>AC66+AH66+AK66+AN66+AQ66+AT66+AW66+AZ66+BC66+BF66+BI66+BL66+BO66</f>
        <v/>
      </c>
      <c r="AB66" s="58" t="n">
        <v>0</v>
      </c>
      <c r="AC66" s="59">
        <f>Z66-AD66-AE66-AB66</f>
        <v/>
      </c>
      <c r="AD66" s="60" t="n"/>
      <c r="AE66" s="61" t="n">
        <v>0</v>
      </c>
      <c r="AF66" s="55" t="n"/>
      <c r="AG66" s="55" t="n"/>
      <c r="AH66" s="55" t="n"/>
      <c r="AI66" s="55" t="n"/>
      <c r="AJ66" s="55" t="n"/>
      <c r="AK66" s="55" t="n"/>
      <c r="AL66" s="55" t="n"/>
      <c r="AM66" s="55" t="n"/>
      <c r="AN66" s="55" t="n"/>
      <c r="AO66" s="55" t="n"/>
      <c r="AP66" s="55" t="n"/>
      <c r="AQ66" s="55" t="n"/>
      <c r="AR66" s="55" t="n"/>
      <c r="AS66" s="55" t="n"/>
      <c r="AT66" s="55" t="n"/>
      <c r="AU66" s="55" t="n"/>
      <c r="AV66" s="55" t="n"/>
      <c r="AW66" s="55" t="n"/>
      <c r="AX66" s="55" t="n"/>
      <c r="AY66" s="55" t="n"/>
      <c r="AZ66" s="55" t="n"/>
      <c r="BA66" s="55" t="n"/>
      <c r="BB66" s="55" t="n"/>
      <c r="BC66" s="55" t="n"/>
      <c r="BD66" s="55" t="n"/>
      <c r="BE66" s="55" t="n"/>
      <c r="BF66" s="55" t="n"/>
      <c r="BG66" s="55" t="n"/>
      <c r="BH66" s="55" t="n"/>
      <c r="BI66" s="55" t="n"/>
      <c r="BJ66" s="55" t="n"/>
      <c r="BK66" s="55" t="n"/>
      <c r="BL66" s="55" t="n"/>
      <c r="BM66" s="55" t="n"/>
      <c r="BN66" s="55" t="n"/>
      <c r="BO66" s="55" t="n"/>
    </row>
    <row r="67" ht="11.85" customHeight="1">
      <c r="A67" s="55" t="inlineStr">
        <is>
          <t>SF MD</t>
        </is>
      </c>
      <c r="B67" s="56" t="inlineStr">
        <is>
          <t>15/2/2023</t>
        </is>
      </c>
      <c r="C67" s="55" t="inlineStr">
        <is>
          <t>NA</t>
        </is>
      </c>
      <c r="D67" s="55" t="n">
        <v>2300100</v>
      </c>
      <c r="E67" s="55" t="inlineStr">
        <is>
          <t>SF0046</t>
        </is>
      </c>
      <c r="F67" s="55" t="inlineStr">
        <is>
          <t>Laparoscopic Trocar DiSFosable Kit [5mm obturator*1+100mm sleeve*2(bladed trocar)] Model No.:FAS01PK</t>
        </is>
      </c>
      <c r="G67" s="55" t="inlineStr">
        <is>
          <t>SF2300100</t>
        </is>
      </c>
      <c r="H67" s="55" t="inlineStr">
        <is>
          <t>Shenzhen InnoSurg Technology Co., Ltd.</t>
        </is>
      </c>
      <c r="I67" s="55" t="n"/>
      <c r="J67" s="55" t="inlineStr">
        <is>
          <t>NA</t>
        </is>
      </c>
      <c r="K67" s="56" t="inlineStr">
        <is>
          <t>18-November.-2022</t>
        </is>
      </c>
      <c r="L67" s="56" t="n"/>
      <c r="M67" s="56" t="inlineStr">
        <is>
          <t>17-November.-2027</t>
        </is>
      </c>
      <c r="N67" s="56" t="n"/>
      <c r="O67" s="55" t="inlineStr">
        <is>
          <t>NA</t>
        </is>
      </c>
      <c r="P67" s="55" t="n"/>
      <c r="Q67" s="55" t="n"/>
      <c r="R67" s="55" t="n"/>
      <c r="S67" s="55" t="n"/>
      <c r="T67" s="55" t="n"/>
      <c r="U67" s="55" t="n">
        <v>0</v>
      </c>
      <c r="V67" s="55" t="inlineStr">
        <is>
          <t>No.</t>
        </is>
      </c>
      <c r="W67" s="55" t="n"/>
      <c r="X67" s="55" t="n"/>
      <c r="Y67" s="55" t="inlineStr">
        <is>
          <t xml:space="preserve">Dispatched </t>
        </is>
      </c>
      <c r="Z67" s="55">
        <f>U67-W67</f>
        <v/>
      </c>
      <c r="AA67" s="57">
        <f>AC67+AH67+AK67+AN67+AQ67+AT67+AW67+AZ67+BC67+BF67+BI67+BL67+BO67</f>
        <v/>
      </c>
      <c r="AB67" s="58" t="n">
        <v>0</v>
      </c>
      <c r="AC67" s="59">
        <f>Z67-AD67-AE67-AB67</f>
        <v/>
      </c>
      <c r="AD67" s="60" t="n"/>
      <c r="AE67" s="61" t="n">
        <v>0</v>
      </c>
      <c r="AF67" s="55" t="n"/>
      <c r="AG67" s="55" t="n"/>
      <c r="AH67" s="55" t="n"/>
      <c r="AI67" s="55" t="n"/>
      <c r="AJ67" s="55" t="n"/>
      <c r="AK67" s="55" t="n"/>
      <c r="AL67" s="55" t="n"/>
      <c r="AM67" s="55" t="n"/>
      <c r="AN67" s="55" t="n"/>
      <c r="AO67" s="55" t="n"/>
      <c r="AP67" s="55" t="n"/>
      <c r="AQ67" s="55" t="n"/>
      <c r="AR67" s="55" t="n"/>
      <c r="AS67" s="55" t="n"/>
      <c r="AT67" s="55" t="n"/>
      <c r="AU67" s="55" t="n"/>
      <c r="AV67" s="55" t="n"/>
      <c r="AW67" s="55" t="n"/>
      <c r="AX67" s="55" t="n"/>
      <c r="AY67" s="55" t="n"/>
      <c r="AZ67" s="55" t="n"/>
      <c r="BA67" s="55" t="n"/>
      <c r="BB67" s="55" t="n"/>
      <c r="BC67" s="55" t="n"/>
      <c r="BD67" s="55" t="n"/>
      <c r="BE67" s="55" t="n"/>
      <c r="BF67" s="55" t="n"/>
      <c r="BG67" s="55" t="n"/>
      <c r="BH67" s="55" t="n"/>
      <c r="BI67" s="55" t="n"/>
      <c r="BJ67" s="55" t="n"/>
      <c r="BK67" s="55" t="n"/>
      <c r="BL67" s="55" t="n"/>
      <c r="BM67" s="55" t="n"/>
      <c r="BN67" s="55" t="n"/>
      <c r="BO67" s="55" t="n"/>
    </row>
    <row r="68" ht="11.85" customHeight="1">
      <c r="A68" s="55" t="inlineStr">
        <is>
          <t>SF MD</t>
        </is>
      </c>
      <c r="B68" s="56" t="inlineStr">
        <is>
          <t>15/2/2023</t>
        </is>
      </c>
      <c r="C68" s="55" t="inlineStr">
        <is>
          <t>NA</t>
        </is>
      </c>
      <c r="D68" s="55" t="n">
        <v>2300101</v>
      </c>
      <c r="E68" s="55" t="inlineStr">
        <is>
          <t>SF0047</t>
        </is>
      </c>
      <c r="F68" s="55" t="inlineStr">
        <is>
          <t>Laparoscopic Trocar DiSFosable Kit [11mm obturator*1+100mm sleeve*2(bladed trocar)] Model No.:FAS02PK</t>
        </is>
      </c>
      <c r="G68" s="55" t="inlineStr">
        <is>
          <t>SF2300101</t>
        </is>
      </c>
      <c r="H68" s="55" t="inlineStr">
        <is>
          <t>Shenzhen InnoSurg Technology Co., Ltd.</t>
        </is>
      </c>
      <c r="I68" s="55" t="n"/>
      <c r="J68" s="55" t="inlineStr">
        <is>
          <t>NA</t>
        </is>
      </c>
      <c r="K68" s="56" t="inlineStr">
        <is>
          <t>18-November.-2022</t>
        </is>
      </c>
      <c r="L68" s="56" t="n"/>
      <c r="M68" s="56" t="inlineStr">
        <is>
          <t>17-November.-2027</t>
        </is>
      </c>
      <c r="N68" s="56" t="n"/>
      <c r="O68" s="55" t="inlineStr">
        <is>
          <t>NA</t>
        </is>
      </c>
      <c r="P68" s="55" t="n"/>
      <c r="Q68" s="55" t="n"/>
      <c r="R68" s="55" t="n"/>
      <c r="S68" s="55" t="n"/>
      <c r="T68" s="55" t="n"/>
      <c r="U68" s="55" t="n">
        <v>0</v>
      </c>
      <c r="V68" s="55" t="inlineStr">
        <is>
          <t>No.</t>
        </is>
      </c>
      <c r="W68" s="55" t="n"/>
      <c r="X68" s="55" t="n"/>
      <c r="Y68" s="55" t="inlineStr">
        <is>
          <t xml:space="preserve">Dispatched </t>
        </is>
      </c>
      <c r="Z68" s="55">
        <f>U68-W68</f>
        <v/>
      </c>
      <c r="AA68" s="57">
        <f>AC68+AH68+AK68+AN68+AQ68+AT68+AW68+AZ68+BC68+BF68+BI68+BL68+BO68</f>
        <v/>
      </c>
      <c r="AB68" s="58" t="n">
        <v>0</v>
      </c>
      <c r="AC68" s="59">
        <f>Z68-AD68-AE68-AB68</f>
        <v/>
      </c>
      <c r="AD68" s="60" t="n"/>
      <c r="AE68" s="61" t="n">
        <v>0</v>
      </c>
      <c r="AF68" s="55" t="n"/>
      <c r="AG68" s="55" t="n"/>
      <c r="AH68" s="55" t="n"/>
      <c r="AI68" s="55" t="n"/>
      <c r="AJ68" s="55" t="n"/>
      <c r="AK68" s="55" t="n"/>
      <c r="AL68" s="55" t="n"/>
      <c r="AM68" s="55" t="n"/>
      <c r="AN68" s="55" t="n"/>
      <c r="AO68" s="55" t="n"/>
      <c r="AP68" s="55" t="n"/>
      <c r="AQ68" s="55" t="n"/>
      <c r="AR68" s="55" t="n"/>
      <c r="AS68" s="55" t="n"/>
      <c r="AT68" s="55" t="n"/>
      <c r="AU68" s="55" t="n"/>
      <c r="AV68" s="55" t="n"/>
      <c r="AW68" s="55" t="n"/>
      <c r="AX68" s="55" t="n"/>
      <c r="AY68" s="55" t="n"/>
      <c r="AZ68" s="55" t="n"/>
      <c r="BA68" s="55" t="n"/>
      <c r="BB68" s="55" t="n"/>
      <c r="BC68" s="55" t="n"/>
      <c r="BD68" s="55" t="n"/>
      <c r="BE68" s="55" t="n"/>
      <c r="BF68" s="55" t="n"/>
      <c r="BG68" s="55" t="n"/>
      <c r="BH68" s="55" t="n"/>
      <c r="BI68" s="55" t="n"/>
      <c r="BJ68" s="55" t="n"/>
      <c r="BK68" s="55" t="n"/>
      <c r="BL68" s="55" t="n"/>
      <c r="BM68" s="55" t="n"/>
      <c r="BN68" s="55" t="n"/>
      <c r="BO68" s="55" t="n"/>
    </row>
    <row r="69" ht="11.85" customHeight="1">
      <c r="A69" s="55" t="inlineStr">
        <is>
          <t>SF MD</t>
        </is>
      </c>
      <c r="B69" s="56" t="inlineStr">
        <is>
          <t>15/2/2023</t>
        </is>
      </c>
      <c r="C69" s="55" t="inlineStr">
        <is>
          <t>NA</t>
        </is>
      </c>
      <c r="D69" s="55" t="n">
        <v>2300102</v>
      </c>
      <c r="E69" s="55" t="inlineStr">
        <is>
          <t>SF0048</t>
        </is>
      </c>
      <c r="F69" s="55" t="inlineStr">
        <is>
          <t>Laparoscopic Trocar DiSFosable Kit [12mm obturator*1+100mm sleeve*2(bladed trocar)] Model No.:FAS03PK</t>
        </is>
      </c>
      <c r="G69" s="55" t="inlineStr">
        <is>
          <t>SF2300102</t>
        </is>
      </c>
      <c r="H69" s="55" t="inlineStr">
        <is>
          <t>Shenzhen InnoSurg Technology Co., Ltd.</t>
        </is>
      </c>
      <c r="I69" s="55" t="n"/>
      <c r="J69" s="55" t="inlineStr">
        <is>
          <t>NA</t>
        </is>
      </c>
      <c r="K69" s="56" t="inlineStr">
        <is>
          <t>18-November.-2022</t>
        </is>
      </c>
      <c r="L69" s="56" t="n"/>
      <c r="M69" s="56" t="inlineStr">
        <is>
          <t>17-November.-2027</t>
        </is>
      </c>
      <c r="N69" s="56" t="n"/>
      <c r="O69" s="55" t="inlineStr">
        <is>
          <t>NA</t>
        </is>
      </c>
      <c r="P69" s="55" t="n"/>
      <c r="Q69" s="55" t="n"/>
      <c r="R69" s="55" t="n"/>
      <c r="S69" s="55" t="n"/>
      <c r="T69" s="55" t="n"/>
      <c r="U69" s="55" t="n">
        <v>0</v>
      </c>
      <c r="V69" s="55" t="inlineStr">
        <is>
          <t>No.</t>
        </is>
      </c>
      <c r="W69" s="55" t="n"/>
      <c r="X69" s="55" t="n"/>
      <c r="Y69" s="55" t="inlineStr">
        <is>
          <t xml:space="preserve">Dispatched </t>
        </is>
      </c>
      <c r="Z69" s="55">
        <f>U69-W69</f>
        <v/>
      </c>
      <c r="AA69" s="57">
        <f>AC69+AH69+AK69+AN69+AQ69+AT69+AW69+AZ69+BC69+BF69+BI69+BL69+BO69</f>
        <v/>
      </c>
      <c r="AB69" s="58" t="n">
        <v>0</v>
      </c>
      <c r="AC69" s="59">
        <f>Z69-AD69-AE69-AB69</f>
        <v/>
      </c>
      <c r="AD69" s="60" t="n"/>
      <c r="AE69" s="61" t="n">
        <v>0</v>
      </c>
      <c r="AF69" s="55" t="n"/>
      <c r="AG69" s="55" t="n"/>
      <c r="AH69" s="55" t="n"/>
      <c r="AI69" s="55" t="n"/>
      <c r="AJ69" s="55" t="n"/>
      <c r="AK69" s="55" t="n"/>
      <c r="AL69" s="55" t="n"/>
      <c r="AM69" s="55" t="n"/>
      <c r="AN69" s="55" t="n"/>
      <c r="AO69" s="55" t="n"/>
      <c r="AP69" s="55" t="n"/>
      <c r="AQ69" s="55" t="n"/>
      <c r="AR69" s="55" t="n"/>
      <c r="AS69" s="55" t="n"/>
      <c r="AT69" s="55" t="n"/>
      <c r="AU69" s="55" t="n"/>
      <c r="AV69" s="55" t="n"/>
      <c r="AW69" s="55" t="n"/>
      <c r="AX69" s="55" t="n"/>
      <c r="AY69" s="55" t="n"/>
      <c r="AZ69" s="55" t="n"/>
      <c r="BA69" s="55" t="n"/>
      <c r="BB69" s="55" t="n"/>
      <c r="BC69" s="55" t="n"/>
      <c r="BD69" s="55" t="n"/>
      <c r="BE69" s="55" t="n"/>
      <c r="BF69" s="55" t="n"/>
      <c r="BG69" s="55" t="n"/>
      <c r="BH69" s="55" t="n"/>
      <c r="BI69" s="55" t="n"/>
      <c r="BJ69" s="55" t="n"/>
      <c r="BK69" s="55" t="n"/>
      <c r="BL69" s="55" t="n"/>
      <c r="BM69" s="55" t="n"/>
      <c r="BN69" s="55" t="n"/>
      <c r="BO69" s="55" t="n"/>
    </row>
    <row r="70" ht="11.85" customHeight="1">
      <c r="A70" s="55" t="inlineStr">
        <is>
          <t>SPM</t>
        </is>
      </c>
      <c r="B70" s="56" t="inlineStr">
        <is>
          <t>18/06/2023</t>
        </is>
      </c>
      <c r="C70" s="55" t="inlineStr">
        <is>
          <t>SSMC0472023</t>
        </is>
      </c>
      <c r="D70" s="55" t="n">
        <v>2300104</v>
      </c>
      <c r="E70" s="55" t="inlineStr">
        <is>
          <t>SP0063</t>
        </is>
      </c>
      <c r="F70" s="55" t="inlineStr">
        <is>
          <t>BOPP Roll 20micron thickness 195mm width</t>
        </is>
      </c>
      <c r="G70" s="55" t="inlineStr">
        <is>
          <t>SP2300104</t>
        </is>
      </c>
      <c r="H70" s="55" t="inlineStr">
        <is>
          <t>Al-Sharq Factories for Plastic</t>
        </is>
      </c>
      <c r="I70" s="55" t="n"/>
      <c r="J70" s="55" t="inlineStr">
        <is>
          <t>123122057</t>
        </is>
      </c>
      <c r="K70" s="56" t="inlineStr">
        <is>
          <t>11/06/2023</t>
        </is>
      </c>
      <c r="L70" s="56" t="n"/>
      <c r="M70" s="56" t="inlineStr">
        <is>
          <t>11/06/2027</t>
        </is>
      </c>
      <c r="N70" s="56" t="n"/>
      <c r="O70" s="55" t="inlineStr">
        <is>
          <t>NA</t>
        </is>
      </c>
      <c r="P70" s="55" t="n"/>
      <c r="Q70" s="55" t="n"/>
      <c r="R70" s="55" t="n"/>
      <c r="S70" s="55" t="n"/>
      <c r="T70" s="55" t="n"/>
      <c r="U70" s="55" t="n">
        <v>0</v>
      </c>
      <c r="V70" s="55" t="inlineStr">
        <is>
          <t>Kg.</t>
        </is>
      </c>
      <c r="W70" s="55" t="n"/>
      <c r="X70" s="55" t="n"/>
      <c r="Y70" s="55" t="inlineStr">
        <is>
          <t xml:space="preserve">Dispatched </t>
        </is>
      </c>
      <c r="Z70" s="55">
        <f>U70-W70</f>
        <v/>
      </c>
      <c r="AA70" s="57">
        <f>AC70+AH70+AK70+AN70+AQ70+AT70+AW70+AZ70+BC70+BF70+BI70+BL70+BO70</f>
        <v/>
      </c>
      <c r="AB70" s="58" t="n">
        <v>0</v>
      </c>
      <c r="AC70" s="59">
        <f>Z70-AD70-AE70-AB70</f>
        <v/>
      </c>
      <c r="AD70" s="60" t="n"/>
      <c r="AE70" s="61" t="n">
        <v>0</v>
      </c>
      <c r="AF70" s="55" t="n"/>
      <c r="AG70" s="55" t="n"/>
      <c r="AH70" s="55" t="n"/>
      <c r="AI70" s="55" t="n"/>
      <c r="AJ70" s="55" t="n"/>
      <c r="AK70" s="55" t="n"/>
      <c r="AL70" s="55" t="n"/>
      <c r="AM70" s="55" t="n"/>
      <c r="AN70" s="55" t="n"/>
      <c r="AO70" s="55" t="n"/>
      <c r="AP70" s="55" t="n"/>
      <c r="AQ70" s="55" t="n"/>
      <c r="AR70" s="55" t="n"/>
      <c r="AS70" s="55" t="n"/>
      <c r="AT70" s="55" t="n"/>
      <c r="AU70" s="55" t="n"/>
      <c r="AV70" s="55" t="n"/>
      <c r="AW70" s="55" t="n"/>
      <c r="AX70" s="55" t="n"/>
      <c r="AY70" s="55" t="n"/>
      <c r="AZ70" s="55" t="n"/>
      <c r="BA70" s="55" t="n"/>
      <c r="BB70" s="55" t="n"/>
      <c r="BC70" s="55" t="n"/>
      <c r="BD70" s="55" t="n"/>
      <c r="BE70" s="55" t="n"/>
      <c r="BF70" s="55" t="n"/>
      <c r="BG70" s="55" t="n"/>
      <c r="BH70" s="55" t="n"/>
      <c r="BI70" s="55" t="n"/>
      <c r="BJ70" s="55" t="n"/>
      <c r="BK70" s="55" t="n"/>
      <c r="BL70" s="55" t="n"/>
      <c r="BM70" s="55" t="n"/>
      <c r="BN70" s="55" t="n"/>
      <c r="BO70" s="55" t="n"/>
    </row>
    <row r="71" ht="11.85" customHeight="1">
      <c r="A71" s="8" t="inlineStr">
        <is>
          <t>SPM</t>
        </is>
      </c>
      <c r="B71" s="8" t="inlineStr">
        <is>
          <t>18/06/2023</t>
        </is>
      </c>
      <c r="C71" s="8" t="inlineStr">
        <is>
          <t>SSMC0472023</t>
        </is>
      </c>
      <c r="D71" s="8" t="n">
        <v>2300106</v>
      </c>
      <c r="E71" s="8" t="inlineStr">
        <is>
          <t>SP0065</t>
        </is>
      </c>
      <c r="F71" s="8" t="inlineStr">
        <is>
          <t>BOPP Roll 20micron thickness 203mm width</t>
        </is>
      </c>
      <c r="G71" s="10" t="inlineStr">
        <is>
          <t>SP2300106</t>
        </is>
      </c>
      <c r="H71" s="8" t="inlineStr">
        <is>
          <t>Al-Sharq Factories for Plastic</t>
        </is>
      </c>
      <c r="I71" s="8" t="n"/>
      <c r="J71" s="10" t="inlineStr">
        <is>
          <t>123122057</t>
        </is>
      </c>
      <c r="K71" s="10" t="inlineStr">
        <is>
          <t>11.06.2023</t>
        </is>
      </c>
      <c r="L71" s="10" t="n"/>
      <c r="M71" s="10" t="inlineStr">
        <is>
          <t>11.06.2027</t>
        </is>
      </c>
      <c r="N71" s="10" t="n"/>
      <c r="O71" s="8" t="inlineStr">
        <is>
          <t>NA</t>
        </is>
      </c>
      <c r="P71" s="8" t="n"/>
      <c r="Q71" s="8" t="n"/>
      <c r="R71" s="11" t="n"/>
      <c r="S71" s="12" t="n"/>
      <c r="T71" s="12" t="n"/>
      <c r="U71" s="13" t="n">
        <v>0</v>
      </c>
      <c r="V71" s="14" t="inlineStr">
        <is>
          <t>Kg.</t>
        </is>
      </c>
      <c r="W71" s="14" t="n"/>
      <c r="X71" s="14" t="n"/>
      <c r="Y71" s="14" t="n"/>
      <c r="Z71" s="455" t="n">
        <v>0</v>
      </c>
      <c r="AA71" s="482" t="n">
        <v>0</v>
      </c>
      <c r="AB71" s="457" t="n">
        <v>0</v>
      </c>
      <c r="AC71" s="458" t="n">
        <v>0</v>
      </c>
      <c r="AD71" s="459" t="n"/>
      <c r="AE71" s="462" t="n">
        <v>0</v>
      </c>
      <c r="AF71" s="14" t="n"/>
      <c r="AG71" s="14" t="n"/>
      <c r="AH71" s="14" t="n"/>
      <c r="AI71" s="14" t="n"/>
      <c r="AJ71" s="14" t="n"/>
      <c r="AK71" s="14" t="n"/>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row>
    <row r="72" ht="11.85" customHeight="1">
      <c r="A72" s="8" t="inlineStr">
        <is>
          <t>SP</t>
        </is>
      </c>
      <c r="B72" s="8" t="inlineStr">
        <is>
          <t>18/06/2023</t>
        </is>
      </c>
      <c r="C72" s="8" t="inlineStr">
        <is>
          <t>SSMC0472023</t>
        </is>
      </c>
      <c r="D72" s="8" t="n">
        <v>2300110</v>
      </c>
      <c r="E72" s="8" t="inlineStr">
        <is>
          <t>SP0069</t>
        </is>
      </c>
      <c r="F72" s="8" t="inlineStr">
        <is>
          <t>BOPP Roll 20micron thickness 325mm width</t>
        </is>
      </c>
      <c r="G72" s="10" t="inlineStr">
        <is>
          <t>SP2300110</t>
        </is>
      </c>
      <c r="H72" s="8" t="inlineStr">
        <is>
          <t>Al-Sharq Factories for Plastic</t>
        </is>
      </c>
      <c r="I72" s="8" t="n"/>
      <c r="J72" s="10" t="inlineStr">
        <is>
          <t>123122057</t>
        </is>
      </c>
      <c r="K72" s="10" t="inlineStr">
        <is>
          <t>11.06.2023</t>
        </is>
      </c>
      <c r="L72" s="10" t="inlineStr">
        <is>
          <t>11.06.2023</t>
        </is>
      </c>
      <c r="M72" s="10" t="inlineStr">
        <is>
          <t>11.06.2027</t>
        </is>
      </c>
      <c r="N72" s="10" t="inlineStr">
        <is>
          <t>11.06.2027</t>
        </is>
      </c>
      <c r="O72" s="8" t="inlineStr">
        <is>
          <t>NA</t>
        </is>
      </c>
      <c r="P72" s="10" t="inlineStr">
        <is>
          <t>NA</t>
        </is>
      </c>
      <c r="Q72" s="8" t="inlineStr">
        <is>
          <t>10.11.2026</t>
        </is>
      </c>
      <c r="R72" s="11" t="n"/>
      <c r="S72" s="12" t="n"/>
      <c r="T72" s="12" t="n"/>
      <c r="U72" s="13" t="n">
        <v>125.398</v>
      </c>
      <c r="V72" s="14" t="inlineStr">
        <is>
          <t>Kg.</t>
        </is>
      </c>
      <c r="W72" s="14" t="n"/>
      <c r="X72" s="14" t="n"/>
      <c r="Y72" s="90" t="n"/>
      <c r="Z72" s="455" t="n">
        <v>125.398</v>
      </c>
      <c r="AA72" s="456" t="n">
        <v>-7.105427357601002e-15</v>
      </c>
      <c r="AB72" s="457" t="n">
        <v>0</v>
      </c>
      <c r="AC72" s="458" t="n">
        <v>125.398</v>
      </c>
      <c r="AD72" s="459" t="n"/>
      <c r="AE72" s="460" t="n">
        <v>0</v>
      </c>
      <c r="AF72" s="14" t="inlineStr">
        <is>
          <t>15.10.2025</t>
        </is>
      </c>
      <c r="AG72" s="14" t="inlineStr">
        <is>
          <t>MR250200</t>
        </is>
      </c>
      <c r="AH72" s="14" t="n">
        <v>-6.718</v>
      </c>
      <c r="AI72" s="14" t="inlineStr">
        <is>
          <t>19.11.2025</t>
        </is>
      </c>
      <c r="AJ72" s="14" t="inlineStr">
        <is>
          <t>MR250236</t>
        </is>
      </c>
      <c r="AK72" s="14" t="n">
        <v>-37.2</v>
      </c>
      <c r="AL72" s="14" t="inlineStr">
        <is>
          <t>27.11.2025</t>
        </is>
      </c>
      <c r="AM72" s="14" t="inlineStr">
        <is>
          <t>MR250245</t>
        </is>
      </c>
      <c r="AN72" s="14" t="n">
        <v>-63.3</v>
      </c>
      <c r="AO72" s="14" t="inlineStr">
        <is>
          <t>21.12.2025</t>
        </is>
      </c>
      <c r="AP72" s="14" t="inlineStr">
        <is>
          <t>MR250268</t>
        </is>
      </c>
      <c r="AQ72" s="14" t="n">
        <v>-18.18</v>
      </c>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row>
    <row r="73" ht="11.85" customHeight="1">
      <c r="A73" s="55" t="inlineStr">
        <is>
          <t>SPM</t>
        </is>
      </c>
      <c r="B73" s="56" t="n">
        <v>45023</v>
      </c>
      <c r="C73" s="55" t="n"/>
      <c r="D73" s="55" t="n">
        <v>2300111</v>
      </c>
      <c r="E73" s="55" t="inlineStr">
        <is>
          <t>SP0070</t>
        </is>
      </c>
      <c r="F73" s="55" t="inlineStr">
        <is>
          <t>Tear Tape 2.5mm width gold self adhesive</t>
        </is>
      </c>
      <c r="G73" s="55" t="inlineStr">
        <is>
          <t>SP2300111</t>
        </is>
      </c>
      <c r="H73" s="55" t="inlineStr">
        <is>
          <t>NA</t>
        </is>
      </c>
      <c r="I73" s="55" t="n"/>
      <c r="J73" s="55" t="inlineStr">
        <is>
          <t>NA</t>
        </is>
      </c>
      <c r="K73" s="56" t="inlineStr">
        <is>
          <t>06/2023</t>
        </is>
      </c>
      <c r="L73" s="56" t="n"/>
      <c r="M73" s="56" t="inlineStr">
        <is>
          <t>06/2027</t>
        </is>
      </c>
      <c r="N73" s="56" t="n"/>
      <c r="O73" s="55" t="inlineStr">
        <is>
          <t>NA</t>
        </is>
      </c>
      <c r="P73" s="55" t="n"/>
      <c r="Q73" s="55" t="n"/>
      <c r="R73" s="55" t="n"/>
      <c r="S73" s="55" t="n"/>
      <c r="T73" s="55" t="n"/>
      <c r="U73" s="55" t="n">
        <v>0</v>
      </c>
      <c r="V73" s="55" t="inlineStr">
        <is>
          <t>No.</t>
        </is>
      </c>
      <c r="W73" s="55" t="n"/>
      <c r="X73" s="55" t="n"/>
      <c r="Y73" s="55" t="inlineStr">
        <is>
          <t xml:space="preserve">Dispatched </t>
        </is>
      </c>
      <c r="Z73" s="55">
        <f>U73-W73</f>
        <v/>
      </c>
      <c r="AA73" s="57">
        <f>AC73+AH73+AK73+AN73+AQ73+AT73+AW73+AZ73+BC73+BF73+BI73+BL73+BO73</f>
        <v/>
      </c>
      <c r="AB73" s="58" t="n">
        <v>0</v>
      </c>
      <c r="AC73" s="59">
        <f>Z73-AD73-AE73-AB73</f>
        <v/>
      </c>
      <c r="AD73" s="60" t="n"/>
      <c r="AE73" s="61" t="n">
        <v>0</v>
      </c>
      <c r="AF73" s="55" t="n"/>
      <c r="AG73" s="55" t="n"/>
      <c r="AH73" s="55" t="n"/>
      <c r="AI73" s="55" t="n"/>
      <c r="AJ73" s="55" t="n"/>
      <c r="AK73" s="55" t="n"/>
      <c r="AL73" s="55" t="n"/>
      <c r="AM73" s="55" t="n"/>
      <c r="AN73" s="55" t="n"/>
      <c r="AO73" s="55" t="n"/>
      <c r="AP73" s="55" t="n"/>
      <c r="AQ73" s="55" t="n"/>
      <c r="AR73" s="55" t="n"/>
      <c r="AS73" s="55" t="n"/>
      <c r="AT73" s="55" t="n"/>
      <c r="AU73" s="55" t="n"/>
      <c r="AV73" s="55" t="n"/>
      <c r="AW73" s="55" t="n"/>
      <c r="AX73" s="55" t="n"/>
      <c r="AY73" s="55" t="n"/>
      <c r="AZ73" s="55" t="n"/>
      <c r="BA73" s="55" t="n"/>
      <c r="BB73" s="55" t="n"/>
      <c r="BC73" s="55" t="n"/>
      <c r="BD73" s="55" t="n"/>
      <c r="BE73" s="55" t="n"/>
      <c r="BF73" s="55" t="n"/>
      <c r="BG73" s="55" t="n"/>
      <c r="BH73" s="55" t="n"/>
      <c r="BI73" s="55" t="n"/>
      <c r="BJ73" s="55" t="n"/>
      <c r="BK73" s="55" t="n"/>
      <c r="BL73" s="55" t="n"/>
      <c r="BM73" s="55" t="n"/>
      <c r="BN73" s="55" t="n"/>
      <c r="BO73" s="55" t="n"/>
    </row>
    <row r="74" ht="11.85" customHeight="1">
      <c r="A74" s="55" t="inlineStr">
        <is>
          <t>RM</t>
        </is>
      </c>
      <c r="B74" s="56" t="n">
        <v>45116</v>
      </c>
      <c r="C74" s="55" t="inlineStr">
        <is>
          <t>SSMC0492023</t>
        </is>
      </c>
      <c r="D74" s="55" t="n">
        <v>2300112</v>
      </c>
      <c r="E74" s="55" t="inlineStr">
        <is>
          <t>RM0004</t>
        </is>
      </c>
      <c r="F74" s="55" t="inlineStr">
        <is>
          <t>Microcrystalline Cellulose PH101</t>
        </is>
      </c>
      <c r="G74" s="55" t="inlineStr">
        <is>
          <t>RM2300001</t>
        </is>
      </c>
      <c r="H74" s="55" t="inlineStr">
        <is>
          <t>JRS Pharma</t>
        </is>
      </c>
      <c r="I74" s="55" t="n"/>
      <c r="J74" s="55" t="inlineStr">
        <is>
          <t>66/01/193821</t>
        </is>
      </c>
      <c r="K74" s="56" t="inlineStr">
        <is>
          <t>05/2019</t>
        </is>
      </c>
      <c r="L74" s="56" t="n"/>
      <c r="M74" s="56" t="inlineStr">
        <is>
          <t>NA</t>
        </is>
      </c>
      <c r="N74" s="56" t="n"/>
      <c r="O74" s="55" t="inlineStr">
        <is>
          <t>05/2024</t>
        </is>
      </c>
      <c r="P74" s="55" t="n"/>
      <c r="Q74" s="55" t="n"/>
      <c r="R74" s="55" t="n"/>
      <c r="S74" s="55" t="n"/>
      <c r="T74" s="55" t="n"/>
      <c r="U74" s="55" t="n">
        <v>0</v>
      </c>
      <c r="V74" s="55" t="inlineStr">
        <is>
          <t>Kg.</t>
        </is>
      </c>
      <c r="W74" s="55" t="n"/>
      <c r="X74" s="55" t="n"/>
      <c r="Y74" s="55" t="inlineStr">
        <is>
          <t xml:space="preserve">Dispatched </t>
        </is>
      </c>
      <c r="Z74" s="55">
        <f>U74-W74</f>
        <v/>
      </c>
      <c r="AA74" s="57">
        <f>AC74+AH74+AK74+AN74+AQ74+AT74+AW74+AZ74+BC74+BF74+BI74+BL74+BO74</f>
        <v/>
      </c>
      <c r="AB74" s="58" t="n">
        <v>0</v>
      </c>
      <c r="AC74" s="59">
        <f>Z74-AD74-AE74-AB74</f>
        <v/>
      </c>
      <c r="AD74" s="60" t="n"/>
      <c r="AE74" s="61" t="n">
        <v>0</v>
      </c>
      <c r="AF74" s="55" t="n"/>
      <c r="AG74" s="55" t="n"/>
      <c r="AH74" s="55" t="n"/>
      <c r="AI74" s="55" t="n"/>
      <c r="AJ74" s="55" t="n"/>
      <c r="AK74" s="55" t="n"/>
      <c r="AL74" s="55" t="n"/>
      <c r="AM74" s="55" t="n"/>
      <c r="AN74" s="55" t="n"/>
      <c r="AO74" s="55" t="n"/>
      <c r="AP74" s="55" t="n"/>
      <c r="AQ74" s="55" t="n"/>
      <c r="AR74" s="55" t="n"/>
      <c r="AS74" s="55" t="n"/>
      <c r="AT74" s="55" t="n"/>
      <c r="AU74" s="55" t="n"/>
      <c r="AV74" s="55" t="n"/>
      <c r="AW74" s="55" t="n"/>
      <c r="AX74" s="55" t="n"/>
      <c r="AY74" s="55" t="n"/>
      <c r="AZ74" s="55" t="n"/>
      <c r="BA74" s="55" t="n"/>
      <c r="BB74" s="55" t="n"/>
      <c r="BC74" s="55" t="n"/>
      <c r="BD74" s="55" t="n"/>
      <c r="BE74" s="55" t="n"/>
      <c r="BF74" s="55" t="n"/>
      <c r="BG74" s="55" t="n"/>
      <c r="BH74" s="55" t="n"/>
      <c r="BI74" s="55" t="n"/>
      <c r="BJ74" s="55" t="n"/>
      <c r="BK74" s="55" t="n"/>
      <c r="BL74" s="55" t="n"/>
      <c r="BM74" s="55" t="n"/>
      <c r="BN74" s="55" t="n"/>
      <c r="BO74" s="55" t="n"/>
    </row>
    <row r="75" ht="11.85" customHeight="1">
      <c r="A75" s="55" t="inlineStr">
        <is>
          <t>SPM</t>
        </is>
      </c>
      <c r="B75" s="56" t="n">
        <v>45118</v>
      </c>
      <c r="C75" s="55" t="inlineStr">
        <is>
          <t>NA</t>
        </is>
      </c>
      <c r="D75" s="55" t="n">
        <v>2300113</v>
      </c>
      <c r="E75" s="55" t="inlineStr">
        <is>
          <t>SP0070</t>
        </is>
      </c>
      <c r="F75" s="55" t="inlineStr">
        <is>
          <t>Tear Tape 2.5mm width gold self adhesive</t>
        </is>
      </c>
      <c r="G75" s="55" t="inlineStr">
        <is>
          <t>SP2300112</t>
        </is>
      </c>
      <c r="H75" s="55" t="inlineStr">
        <is>
          <t>NA</t>
        </is>
      </c>
      <c r="I75" s="55" t="n"/>
      <c r="J75" s="55" t="inlineStr">
        <is>
          <t>NA</t>
        </is>
      </c>
      <c r="K75" s="56" t="inlineStr">
        <is>
          <t>07/2023</t>
        </is>
      </c>
      <c r="L75" s="56" t="n"/>
      <c r="M75" s="56" t="inlineStr">
        <is>
          <t>07/2027</t>
        </is>
      </c>
      <c r="N75" s="56" t="n"/>
      <c r="O75" s="55" t="inlineStr">
        <is>
          <t>NA</t>
        </is>
      </c>
      <c r="P75" s="55" t="n"/>
      <c r="Q75" s="55" t="n"/>
      <c r="R75" s="55" t="n"/>
      <c r="S75" s="55" t="n"/>
      <c r="T75" s="55" t="n"/>
      <c r="U75" s="55" t="n">
        <v>0</v>
      </c>
      <c r="V75" s="55" t="inlineStr">
        <is>
          <t>No.</t>
        </is>
      </c>
      <c r="W75" s="55" t="n"/>
      <c r="X75" s="55" t="n"/>
      <c r="Y75" s="55" t="inlineStr">
        <is>
          <t xml:space="preserve">Dispatched </t>
        </is>
      </c>
      <c r="Z75" s="55">
        <f>U75-W75</f>
        <v/>
      </c>
      <c r="AA75" s="57">
        <f>AC75+AH75+AK75+AN75+AQ75+AT75+AW75+AZ75+BC75+BF75+BI75+BL75+BO75</f>
        <v/>
      </c>
      <c r="AB75" s="58" t="n">
        <v>0</v>
      </c>
      <c r="AC75" s="59">
        <f>Z75-AD75-AE75-AB75</f>
        <v/>
      </c>
      <c r="AD75" s="60" t="n"/>
      <c r="AE75" s="61" t="n">
        <v>0</v>
      </c>
      <c r="AF75" s="55" t="n"/>
      <c r="AG75" s="55" t="n"/>
      <c r="AH75" s="55" t="n"/>
      <c r="AI75" s="55" t="n"/>
      <c r="AJ75" s="55" t="n"/>
      <c r="AK75" s="55" t="n"/>
      <c r="AL75" s="55" t="n"/>
      <c r="AM75" s="55" t="n"/>
      <c r="AN75" s="55" t="n"/>
      <c r="AO75" s="55" t="n"/>
      <c r="AP75" s="55" t="n"/>
      <c r="AQ75" s="55" t="n"/>
      <c r="AR75" s="55" t="n"/>
      <c r="AS75" s="55" t="n"/>
      <c r="AT75" s="55" t="n"/>
      <c r="AU75" s="55" t="n"/>
      <c r="AV75" s="55" t="n"/>
      <c r="AW75" s="55" t="n"/>
      <c r="AX75" s="55" t="n"/>
      <c r="AY75" s="55" t="n"/>
      <c r="AZ75" s="55" t="n"/>
      <c r="BA75" s="55" t="n"/>
      <c r="BB75" s="55" t="n"/>
      <c r="BC75" s="55" t="n"/>
      <c r="BD75" s="55" t="n"/>
      <c r="BE75" s="55" t="n"/>
      <c r="BF75" s="55" t="n"/>
      <c r="BG75" s="55" t="n"/>
      <c r="BH75" s="55" t="n"/>
      <c r="BI75" s="55" t="n"/>
      <c r="BJ75" s="55" t="n"/>
      <c r="BK75" s="55" t="n"/>
      <c r="BL75" s="55" t="n"/>
      <c r="BM75" s="55" t="n"/>
      <c r="BN75" s="55" t="n"/>
      <c r="BO75" s="55" t="n"/>
    </row>
    <row r="76" ht="11.85" customHeight="1">
      <c r="A76" s="55" t="inlineStr">
        <is>
          <t>Premix</t>
        </is>
      </c>
      <c r="B76" s="56" t="n">
        <v>45148</v>
      </c>
      <c r="C76" s="55" t="inlineStr">
        <is>
          <t>NA</t>
        </is>
      </c>
      <c r="D76" s="55" t="n">
        <v>2300121</v>
      </c>
      <c r="E76" s="55" t="inlineStr">
        <is>
          <t>RM0001</t>
        </is>
      </c>
      <c r="F76" s="55" t="inlineStr">
        <is>
          <t>Inovari Plus Premix</t>
        </is>
      </c>
      <c r="G76" s="55" t="inlineStr">
        <is>
          <t>RM2300009</t>
        </is>
      </c>
      <c r="H76" s="55" t="inlineStr">
        <is>
          <t>E-Pharma Trento S.P.A</t>
        </is>
      </c>
      <c r="I76" s="55" t="n"/>
      <c r="J76" s="55" t="inlineStr">
        <is>
          <t>002</t>
        </is>
      </c>
      <c r="K76" s="56" t="inlineStr">
        <is>
          <t>NA</t>
        </is>
      </c>
      <c r="L76" s="56" t="n"/>
      <c r="M76" s="56" t="inlineStr">
        <is>
          <t>NA</t>
        </is>
      </c>
      <c r="N76" s="56" t="n"/>
      <c r="O76" s="55" t="inlineStr">
        <is>
          <t>NA</t>
        </is>
      </c>
      <c r="P76" s="55" t="n"/>
      <c r="Q76" s="55" t="n"/>
      <c r="R76" s="55" t="n"/>
      <c r="S76" s="55" t="n"/>
      <c r="T76" s="55" t="n"/>
      <c r="U76" s="55" t="n">
        <v>0</v>
      </c>
      <c r="V76" s="55" t="inlineStr">
        <is>
          <t>Kg.</t>
        </is>
      </c>
      <c r="W76" s="55" t="n"/>
      <c r="X76" s="55" t="n"/>
      <c r="Y76" s="55" t="inlineStr">
        <is>
          <t xml:space="preserve">Dispatched </t>
        </is>
      </c>
      <c r="Z76" s="55">
        <f>U76-W76</f>
        <v/>
      </c>
      <c r="AA76" s="57">
        <f>AC76+AH76+AK76+AN76+AQ76+AT76+AW76+AZ76+BC76+BF76+BI76+BL76+BO76</f>
        <v/>
      </c>
      <c r="AB76" s="58" t="n">
        <v>0</v>
      </c>
      <c r="AC76" s="59">
        <f>Z76-AD76-AE76-AB76</f>
        <v/>
      </c>
      <c r="AD76" s="60" t="n"/>
      <c r="AE76" s="61" t="n">
        <v>0</v>
      </c>
      <c r="AF76" s="55" t="n"/>
      <c r="AG76" s="55" t="n"/>
      <c r="AH76" s="55" t="n"/>
      <c r="AI76" s="55" t="n"/>
      <c r="AJ76" s="55" t="n"/>
      <c r="AK76" s="55" t="n"/>
      <c r="AL76" s="55" t="n"/>
      <c r="AM76" s="55" t="n"/>
      <c r="AN76" s="55" t="n"/>
      <c r="AO76" s="55" t="n"/>
      <c r="AP76" s="55" t="n"/>
      <c r="AQ76" s="55" t="n"/>
      <c r="AR76" s="55" t="n"/>
      <c r="AS76" s="55" t="n"/>
      <c r="AT76" s="55" t="n"/>
      <c r="AU76" s="55" t="n"/>
      <c r="AV76" s="55" t="n"/>
      <c r="AW76" s="55" t="n"/>
      <c r="AX76" s="55" t="n"/>
      <c r="AY76" s="55" t="n"/>
      <c r="AZ76" s="55" t="n"/>
      <c r="BA76" s="55" t="n"/>
      <c r="BB76" s="55" t="n"/>
      <c r="BC76" s="55" t="n"/>
      <c r="BD76" s="55" t="n"/>
      <c r="BE76" s="55" t="n"/>
      <c r="BF76" s="55" t="n"/>
      <c r="BG76" s="55" t="n"/>
      <c r="BH76" s="55" t="n"/>
      <c r="BI76" s="55" t="n"/>
      <c r="BJ76" s="55" t="n"/>
      <c r="BK76" s="55" t="n"/>
      <c r="BL76" s="55" t="n"/>
      <c r="BM76" s="55" t="n"/>
      <c r="BN76" s="55" t="n"/>
      <c r="BO76" s="55" t="n"/>
    </row>
    <row r="77" ht="11.85" customHeight="1">
      <c r="A77" s="55" t="inlineStr">
        <is>
          <t>Premix</t>
        </is>
      </c>
      <c r="B77" s="56" t="n">
        <v>45148</v>
      </c>
      <c r="C77" s="55" t="inlineStr">
        <is>
          <t>NA</t>
        </is>
      </c>
      <c r="D77" s="55" t="n">
        <v>2300122</v>
      </c>
      <c r="E77" s="55" t="inlineStr">
        <is>
          <t>RM0003</t>
        </is>
      </c>
      <c r="F77" s="55" t="inlineStr">
        <is>
          <t>Ferti Ovum Premix</t>
        </is>
      </c>
      <c r="G77" s="55" t="inlineStr">
        <is>
          <t>RM2300010</t>
        </is>
      </c>
      <c r="H77" s="55" t="inlineStr">
        <is>
          <t>E-Pharma Trento S.P.A</t>
        </is>
      </c>
      <c r="I77" s="55" t="n"/>
      <c r="J77" s="55" t="inlineStr">
        <is>
          <t>003</t>
        </is>
      </c>
      <c r="K77" s="56" t="inlineStr">
        <is>
          <t>NA</t>
        </is>
      </c>
      <c r="L77" s="56" t="n"/>
      <c r="M77" s="56" t="inlineStr">
        <is>
          <t>NA</t>
        </is>
      </c>
      <c r="N77" s="56" t="n"/>
      <c r="O77" s="55" t="inlineStr">
        <is>
          <t>NA</t>
        </is>
      </c>
      <c r="P77" s="55" t="n"/>
      <c r="Q77" s="55" t="n"/>
      <c r="R77" s="55" t="n"/>
      <c r="S77" s="55" t="n"/>
      <c r="T77" s="55" t="n"/>
      <c r="U77" s="55" t="n">
        <v>0</v>
      </c>
      <c r="V77" s="55" t="inlineStr">
        <is>
          <t>Kg.</t>
        </is>
      </c>
      <c r="W77" s="55" t="n"/>
      <c r="X77" s="55" t="n"/>
      <c r="Y77" s="55" t="inlineStr">
        <is>
          <t xml:space="preserve">Dispatched </t>
        </is>
      </c>
      <c r="Z77" s="55">
        <f>U77-W77</f>
        <v/>
      </c>
      <c r="AA77" s="57">
        <f>AC77+AH77+AK77+AN77+AQ77+AT77+AW77+AZ77+BC77+BF77+BI77+BL77+BO77</f>
        <v/>
      </c>
      <c r="AB77" s="58" t="n">
        <v>0</v>
      </c>
      <c r="AC77" s="59">
        <f>Z77-AD77-AE77-AB77</f>
        <v/>
      </c>
      <c r="AD77" s="60" t="n"/>
      <c r="AE77" s="61" t="n">
        <v>0</v>
      </c>
      <c r="AF77" s="55" t="n"/>
      <c r="AG77" s="55" t="n"/>
      <c r="AH77" s="55" t="n"/>
      <c r="AI77" s="55" t="n"/>
      <c r="AJ77" s="55" t="n"/>
      <c r="AK77" s="55" t="n"/>
      <c r="AL77" s="55" t="n"/>
      <c r="AM77" s="55" t="n"/>
      <c r="AN77" s="55" t="n"/>
      <c r="AO77" s="55" t="n"/>
      <c r="AP77" s="55" t="n"/>
      <c r="AQ77" s="55" t="n"/>
      <c r="AR77" s="55" t="n"/>
      <c r="AS77" s="55" t="n"/>
      <c r="AT77" s="55" t="n"/>
      <c r="AU77" s="55" t="n"/>
      <c r="AV77" s="55" t="n"/>
      <c r="AW77" s="55" t="n"/>
      <c r="AX77" s="55" t="n"/>
      <c r="AY77" s="55" t="n"/>
      <c r="AZ77" s="55" t="n"/>
      <c r="BA77" s="55" t="n"/>
      <c r="BB77" s="55" t="n"/>
      <c r="BC77" s="55" t="n"/>
      <c r="BD77" s="55" t="n"/>
      <c r="BE77" s="55" t="n"/>
      <c r="BF77" s="55" t="n"/>
      <c r="BG77" s="55" t="n"/>
      <c r="BH77" s="55" t="n"/>
      <c r="BI77" s="55" t="n"/>
      <c r="BJ77" s="55" t="n"/>
      <c r="BK77" s="55" t="n"/>
      <c r="BL77" s="55" t="n"/>
      <c r="BM77" s="55" t="n"/>
      <c r="BN77" s="55" t="n"/>
      <c r="BO77" s="55" t="n"/>
    </row>
    <row r="78" ht="11.85" customHeight="1">
      <c r="A78" s="55" t="inlineStr">
        <is>
          <t>Premix</t>
        </is>
      </c>
      <c r="B78" s="56" t="n">
        <v>45148</v>
      </c>
      <c r="C78" s="55" t="inlineStr">
        <is>
          <t>NA</t>
        </is>
      </c>
      <c r="D78" s="55" t="n">
        <v>2300123</v>
      </c>
      <c r="E78" s="55" t="inlineStr">
        <is>
          <t>RM0002</t>
        </is>
      </c>
      <c r="F78" s="55" t="inlineStr">
        <is>
          <t>Forti Premix</t>
        </is>
      </c>
      <c r="G78" s="55" t="inlineStr">
        <is>
          <t>RM2300011</t>
        </is>
      </c>
      <c r="H78" s="55" t="inlineStr">
        <is>
          <t>E-Pharma Trento S.P.A</t>
        </is>
      </c>
      <c r="I78" s="55" t="n"/>
      <c r="J78" s="55" t="inlineStr">
        <is>
          <t>004</t>
        </is>
      </c>
      <c r="K78" s="56" t="inlineStr">
        <is>
          <t>NA</t>
        </is>
      </c>
      <c r="L78" s="56" t="n"/>
      <c r="M78" s="56" t="inlineStr">
        <is>
          <t>NA</t>
        </is>
      </c>
      <c r="N78" s="56" t="n"/>
      <c r="O78" s="55" t="inlineStr">
        <is>
          <t>NA</t>
        </is>
      </c>
      <c r="P78" s="55" t="n"/>
      <c r="Q78" s="55" t="n"/>
      <c r="R78" s="55" t="n"/>
      <c r="S78" s="55" t="n"/>
      <c r="T78" s="55" t="n"/>
      <c r="U78" s="55" t="n">
        <v>0</v>
      </c>
      <c r="V78" s="55" t="inlineStr">
        <is>
          <t>Kg.</t>
        </is>
      </c>
      <c r="W78" s="55" t="n"/>
      <c r="X78" s="55" t="n"/>
      <c r="Y78" s="55" t="inlineStr">
        <is>
          <t xml:space="preserve">Dispatched </t>
        </is>
      </c>
      <c r="Z78" s="55">
        <f>U78-W78</f>
        <v/>
      </c>
      <c r="AA78" s="57">
        <f>AC78+AH78+AK78+AN78+AQ78+AT78+AW78+AZ78+BC78+BF78+BI78+BL78+BO78</f>
        <v/>
      </c>
      <c r="AB78" s="58" t="n">
        <v>0</v>
      </c>
      <c r="AC78" s="59">
        <f>Z78-AD78-AE78-AB78</f>
        <v/>
      </c>
      <c r="AD78" s="60" t="n"/>
      <c r="AE78" s="61" t="n">
        <v>0</v>
      </c>
      <c r="AF78" s="55" t="n"/>
      <c r="AG78" s="55" t="n"/>
      <c r="AH78" s="55" t="n"/>
      <c r="AI78" s="55" t="n"/>
      <c r="AJ78" s="55" t="n"/>
      <c r="AK78" s="55" t="n"/>
      <c r="AL78" s="55" t="n"/>
      <c r="AM78" s="55" t="n"/>
      <c r="AN78" s="55" t="n"/>
      <c r="AO78" s="55" t="n"/>
      <c r="AP78" s="55" t="n"/>
      <c r="AQ78" s="55" t="n"/>
      <c r="AR78" s="55" t="n"/>
      <c r="AS78" s="55" t="n"/>
      <c r="AT78" s="55" t="n"/>
      <c r="AU78" s="55" t="n"/>
      <c r="AV78" s="55" t="n"/>
      <c r="AW78" s="55" t="n"/>
      <c r="AX78" s="55" t="n"/>
      <c r="AY78" s="55" t="n"/>
      <c r="AZ78" s="55" t="n"/>
      <c r="BA78" s="55" t="n"/>
      <c r="BB78" s="55" t="n"/>
      <c r="BC78" s="55" t="n"/>
      <c r="BD78" s="55" t="n"/>
      <c r="BE78" s="55" t="n"/>
      <c r="BF78" s="55" t="n"/>
      <c r="BG78" s="55" t="n"/>
      <c r="BH78" s="55" t="n"/>
      <c r="BI78" s="55" t="n"/>
      <c r="BJ78" s="55" t="n"/>
      <c r="BK78" s="55" t="n"/>
      <c r="BL78" s="55" t="n"/>
      <c r="BM78" s="55" t="n"/>
      <c r="BN78" s="55" t="n"/>
      <c r="BO78" s="55" t="n"/>
    </row>
    <row r="79" ht="11.85" customHeight="1">
      <c r="A79" s="55" t="inlineStr">
        <is>
          <t>PP</t>
        </is>
      </c>
      <c r="B79" s="56" t="n">
        <v>45148</v>
      </c>
      <c r="C79" s="55" t="inlineStr">
        <is>
          <t>NA</t>
        </is>
      </c>
      <c r="D79" s="55" t="n">
        <v>2300124</v>
      </c>
      <c r="E79" s="55" t="inlineStr">
        <is>
          <t>PP0001</t>
        </is>
      </c>
      <c r="F79" s="55" t="inlineStr">
        <is>
          <t>Unprinted Paper Alui. Foil Based Laminated Roll 260mm width</t>
        </is>
      </c>
      <c r="G79" s="55" t="inlineStr">
        <is>
          <t>PP2300001</t>
        </is>
      </c>
      <c r="H79" s="55" t="inlineStr">
        <is>
          <t>NA</t>
        </is>
      </c>
      <c r="I79" s="55" t="n"/>
      <c r="J79" s="55" t="inlineStr">
        <is>
          <t>NA</t>
        </is>
      </c>
      <c r="K79" s="56" t="inlineStr">
        <is>
          <t>NA</t>
        </is>
      </c>
      <c r="L79" s="56" t="n"/>
      <c r="M79" s="56" t="inlineStr">
        <is>
          <t>NA</t>
        </is>
      </c>
      <c r="N79" s="56" t="n"/>
      <c r="O79" s="55" t="inlineStr">
        <is>
          <t>NA</t>
        </is>
      </c>
      <c r="P79" s="55" t="n"/>
      <c r="Q79" s="55" t="n"/>
      <c r="R79" s="55" t="n"/>
      <c r="S79" s="55" t="n"/>
      <c r="T79" s="55" t="n"/>
      <c r="U79" s="55" t="n">
        <v>0</v>
      </c>
      <c r="V79" s="55" t="inlineStr">
        <is>
          <t>Kg.</t>
        </is>
      </c>
      <c r="W79" s="55" t="n"/>
      <c r="X79" s="55" t="n"/>
      <c r="Y79" s="55" t="inlineStr">
        <is>
          <t xml:space="preserve">Dispatched </t>
        </is>
      </c>
      <c r="Z79" s="55">
        <f>U79-W79</f>
        <v/>
      </c>
      <c r="AA79" s="57">
        <f>AC79+AH79+AK79+AN79+AQ79+AT79+AW79+AZ79+BC79+BF79+BI79+BL79+BO79</f>
        <v/>
      </c>
      <c r="AB79" s="58" t="n">
        <v>0</v>
      </c>
      <c r="AC79" s="59">
        <f>Z79-AD79-AE79-AB79</f>
        <v/>
      </c>
      <c r="AD79" s="60" t="n"/>
      <c r="AE79" s="61" t="n">
        <v>0</v>
      </c>
      <c r="AF79" s="55" t="n"/>
      <c r="AG79" s="55" t="n"/>
      <c r="AH79" s="55" t="n"/>
      <c r="AI79" s="55" t="n"/>
      <c r="AJ79" s="55" t="n"/>
      <c r="AK79" s="55" t="n"/>
      <c r="AL79" s="55" t="n"/>
      <c r="AM79" s="55" t="n"/>
      <c r="AN79" s="55" t="n"/>
      <c r="AO79" s="55" t="n"/>
      <c r="AP79" s="55" t="n"/>
      <c r="AQ79" s="55" t="n"/>
      <c r="AR79" s="55" t="n"/>
      <c r="AS79" s="55" t="n"/>
      <c r="AT79" s="55" t="n"/>
      <c r="AU79" s="55" t="n"/>
      <c r="AV79" s="55" t="n"/>
      <c r="AW79" s="55" t="n"/>
      <c r="AX79" s="55" t="n"/>
      <c r="AY79" s="55" t="n"/>
      <c r="AZ79" s="55" t="n"/>
      <c r="BA79" s="55" t="n"/>
      <c r="BB79" s="55" t="n"/>
      <c r="BC79" s="55" t="n"/>
      <c r="BD79" s="55" t="n"/>
      <c r="BE79" s="55" t="n"/>
      <c r="BF79" s="55" t="n"/>
      <c r="BG79" s="55" t="n"/>
      <c r="BH79" s="55" t="n"/>
      <c r="BI79" s="55" t="n"/>
      <c r="BJ79" s="55" t="n"/>
      <c r="BK79" s="55" t="n"/>
      <c r="BL79" s="55" t="n"/>
      <c r="BM79" s="55" t="n"/>
      <c r="BN79" s="55" t="n"/>
      <c r="BO79" s="55" t="n"/>
    </row>
    <row r="80" ht="11.85" customHeight="1">
      <c r="A80" s="8" t="inlineStr">
        <is>
          <t>PP</t>
        </is>
      </c>
      <c r="B80" s="9" t="n">
        <v>45148</v>
      </c>
      <c r="C80" s="8" t="inlineStr">
        <is>
          <t>NA</t>
        </is>
      </c>
      <c r="D80" s="8" t="n">
        <v>2300127</v>
      </c>
      <c r="E80" s="8" t="inlineStr">
        <is>
          <t>PP0002</t>
        </is>
      </c>
      <c r="F80" s="8" t="inlineStr">
        <is>
          <t>Plastic Bottle 175cc-White colour</t>
        </is>
      </c>
      <c r="G80" s="10" t="inlineStr">
        <is>
          <t>PP2300002</t>
        </is>
      </c>
      <c r="H80" s="8" t="inlineStr">
        <is>
          <t>Hubei Mingda Plastics Products Co.</t>
        </is>
      </c>
      <c r="I80" s="8" t="n"/>
      <c r="J80" s="10" t="inlineStr">
        <is>
          <t>MDTZQ2210121-1</t>
        </is>
      </c>
      <c r="K80" s="10" t="inlineStr">
        <is>
          <t>26/10/2022</t>
        </is>
      </c>
      <c r="L80" s="10" t="inlineStr">
        <is>
          <t>26.10.2022</t>
        </is>
      </c>
      <c r="M80" s="10" t="inlineStr">
        <is>
          <t>NA</t>
        </is>
      </c>
      <c r="N80" s="10" t="inlineStr">
        <is>
          <t>NA</t>
        </is>
      </c>
      <c r="O80" s="8" t="inlineStr">
        <is>
          <t>NA</t>
        </is>
      </c>
      <c r="P80" s="10" t="inlineStr">
        <is>
          <t>NA</t>
        </is>
      </c>
      <c r="Q80" s="8" t="inlineStr">
        <is>
          <t>29.08.2025</t>
        </is>
      </c>
      <c r="R80" s="21" t="n"/>
      <c r="S80" s="12" t="n"/>
      <c r="T80" s="12" t="n"/>
      <c r="U80" s="13" t="n">
        <v>1456</v>
      </c>
      <c r="V80" s="14" t="inlineStr">
        <is>
          <t>No.</t>
        </is>
      </c>
      <c r="W80" s="14" t="n"/>
      <c r="X80" s="14" t="n"/>
      <c r="Y80" s="90" t="n"/>
      <c r="Z80" s="455" t="n">
        <v>1456</v>
      </c>
      <c r="AA80" s="456" t="n">
        <v>0</v>
      </c>
      <c r="AB80" s="457" t="n">
        <v>0</v>
      </c>
      <c r="AC80" s="458" t="n">
        <v>1456</v>
      </c>
      <c r="AD80" s="459" t="n"/>
      <c r="AE80" s="462" t="n">
        <v>0</v>
      </c>
      <c r="AF80" s="14" t="inlineStr">
        <is>
          <t>31.07.2025</t>
        </is>
      </c>
      <c r="AG80" s="14" t="inlineStr">
        <is>
          <t>MR250145</t>
        </is>
      </c>
      <c r="AH80" s="14" t="n">
        <v>-160</v>
      </c>
      <c r="AI80" s="14" t="inlineStr">
        <is>
          <t>21.09.2025</t>
        </is>
      </c>
      <c r="AJ80" s="14" t="inlineStr">
        <is>
          <t>MR250174</t>
        </is>
      </c>
      <c r="AK80" s="14" t="n">
        <v>-100</v>
      </c>
      <c r="AL80" s="14" t="n"/>
      <c r="AM80" s="14" t="inlineStr">
        <is>
          <t>Trans To Cons.</t>
        </is>
      </c>
      <c r="AN80" s="14" t="n">
        <v>-1196</v>
      </c>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row>
    <row r="81" ht="11.85" customHeight="1">
      <c r="A81" s="8" t="inlineStr">
        <is>
          <t>PP</t>
        </is>
      </c>
      <c r="B81" s="9" t="n">
        <v>45148</v>
      </c>
      <c r="C81" s="8" t="inlineStr">
        <is>
          <t>NA</t>
        </is>
      </c>
      <c r="D81" s="8" t="n">
        <v>2300128</v>
      </c>
      <c r="E81" s="8" t="inlineStr">
        <is>
          <t>PP0003</t>
        </is>
      </c>
      <c r="F81" s="8" t="inlineStr">
        <is>
          <t>Plastic Caps 48mm-White colour</t>
        </is>
      </c>
      <c r="G81" s="10" t="inlineStr">
        <is>
          <t>PP2300003</t>
        </is>
      </c>
      <c r="H81" s="8" t="inlineStr">
        <is>
          <t>Hubei Mingda Plastics Products Co.</t>
        </is>
      </c>
      <c r="I81" s="8" t="n"/>
      <c r="J81" s="10" t="inlineStr">
        <is>
          <t>MDTZQ2210121-01</t>
        </is>
      </c>
      <c r="K81" s="10" t="inlineStr">
        <is>
          <t>26/10/2022</t>
        </is>
      </c>
      <c r="L81" s="10" t="inlineStr">
        <is>
          <t>26.10.2022</t>
        </is>
      </c>
      <c r="M81" s="10" t="inlineStr">
        <is>
          <t>NA</t>
        </is>
      </c>
      <c r="N81" s="10" t="inlineStr">
        <is>
          <t>NA</t>
        </is>
      </c>
      <c r="O81" s="8" t="inlineStr">
        <is>
          <t>NA</t>
        </is>
      </c>
      <c r="P81" s="10" t="inlineStr">
        <is>
          <t>NA</t>
        </is>
      </c>
      <c r="Q81" s="8" t="inlineStr">
        <is>
          <t>29.08.2025</t>
        </is>
      </c>
      <c r="R81" s="11" t="n"/>
      <c r="S81" s="12" t="n"/>
      <c r="T81" s="12" t="n"/>
      <c r="U81" s="13" t="n">
        <v>1493</v>
      </c>
      <c r="V81" s="14" t="inlineStr">
        <is>
          <t>No.</t>
        </is>
      </c>
      <c r="W81" s="14" t="n"/>
      <c r="X81" s="14" t="n"/>
      <c r="Y81" s="90" t="n"/>
      <c r="Z81" s="455" t="n">
        <v>1493</v>
      </c>
      <c r="AA81" s="456" t="n">
        <v>0</v>
      </c>
      <c r="AB81" s="457" t="n">
        <v>0</v>
      </c>
      <c r="AC81" s="458" t="n">
        <v>1493</v>
      </c>
      <c r="AD81" s="459" t="n"/>
      <c r="AE81" s="462" t="n">
        <v>0</v>
      </c>
      <c r="AF81" s="14" t="inlineStr">
        <is>
          <t>31.07.2025</t>
        </is>
      </c>
      <c r="AG81" s="14" t="inlineStr">
        <is>
          <t>MR250145</t>
        </is>
      </c>
      <c r="AH81" s="14" t="n">
        <v>-981</v>
      </c>
      <c r="AI81" s="14" t="inlineStr">
        <is>
          <t>21.09.2025</t>
        </is>
      </c>
      <c r="AJ81" s="14" t="inlineStr">
        <is>
          <t>MR250174</t>
        </is>
      </c>
      <c r="AK81" s="14" t="n">
        <v>-100</v>
      </c>
      <c r="AL81" s="14" t="inlineStr">
        <is>
          <t>09.10.2025</t>
        </is>
      </c>
      <c r="AM81" s="14" t="inlineStr">
        <is>
          <t>Trans To Cons.</t>
        </is>
      </c>
      <c r="AN81" s="14" t="n">
        <v>-412</v>
      </c>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row>
    <row r="82" ht="11.85" customHeight="1">
      <c r="A82" s="55" t="inlineStr">
        <is>
          <t>SPM</t>
        </is>
      </c>
      <c r="B82" s="56" t="n">
        <v>45148</v>
      </c>
      <c r="C82" s="55" t="inlineStr">
        <is>
          <t>NA</t>
        </is>
      </c>
      <c r="D82" s="55" t="n">
        <v>2300129</v>
      </c>
      <c r="E82" s="55" t="inlineStr">
        <is>
          <t>SP0071</t>
        </is>
      </c>
      <c r="F82" s="55" t="inlineStr">
        <is>
          <t>Label Blank [W 5 X L 10cm]</t>
        </is>
      </c>
      <c r="G82" s="55" t="inlineStr">
        <is>
          <t>SP2300115</t>
        </is>
      </c>
      <c r="H82" s="55" t="inlineStr">
        <is>
          <t>NA</t>
        </is>
      </c>
      <c r="I82" s="55" t="n"/>
      <c r="J82" s="55" t="inlineStr">
        <is>
          <t>NA</t>
        </is>
      </c>
      <c r="K82" s="56" t="inlineStr">
        <is>
          <t>NA</t>
        </is>
      </c>
      <c r="L82" s="56" t="n"/>
      <c r="M82" s="56" t="inlineStr">
        <is>
          <t>NA</t>
        </is>
      </c>
      <c r="N82" s="56" t="n"/>
      <c r="O82" s="55" t="inlineStr">
        <is>
          <t>NA</t>
        </is>
      </c>
      <c r="P82" s="55" t="n"/>
      <c r="Q82" s="55" t="n"/>
      <c r="R82" s="55" t="n"/>
      <c r="S82" s="55" t="n"/>
      <c r="T82" s="55" t="n"/>
      <c r="U82" s="55" t="n">
        <v>0</v>
      </c>
      <c r="V82" s="55" t="inlineStr">
        <is>
          <t>No.</t>
        </is>
      </c>
      <c r="W82" s="55" t="n"/>
      <c r="X82" s="55" t="n"/>
      <c r="Y82" s="55" t="inlineStr">
        <is>
          <t xml:space="preserve">Dispatched </t>
        </is>
      </c>
      <c r="Z82" s="55">
        <f>U82-W82</f>
        <v/>
      </c>
      <c r="AA82" s="57">
        <f>AC82+AH82+AK82+AN82+AQ82+AT82+AW82+AZ82+BC82+BF82+BI82+BL82+BO82</f>
        <v/>
      </c>
      <c r="AB82" s="58" t="n">
        <v>0</v>
      </c>
      <c r="AC82" s="59">
        <f>Z82-AD82-AE82-AB82</f>
        <v/>
      </c>
      <c r="AD82" s="60" t="n"/>
      <c r="AE82" s="61" t="n">
        <v>0</v>
      </c>
      <c r="AF82" s="55" t="n"/>
      <c r="AG82" s="55" t="n"/>
      <c r="AH82" s="55" t="n"/>
      <c r="AI82" s="55" t="n"/>
      <c r="AJ82" s="55" t="n"/>
      <c r="AK82" s="55" t="n"/>
      <c r="AL82" s="55" t="n"/>
      <c r="AM82" s="55" t="n"/>
      <c r="AN82" s="55" t="n"/>
      <c r="AO82" s="55" t="n"/>
      <c r="AP82" s="55" t="n"/>
      <c r="AQ82" s="55" t="n"/>
      <c r="AR82" s="55" t="n"/>
      <c r="AS82" s="55" t="n"/>
      <c r="AT82" s="55" t="n"/>
      <c r="AU82" s="55" t="n"/>
      <c r="AV82" s="55" t="n"/>
      <c r="AW82" s="55" t="n"/>
      <c r="AX82" s="55" t="n"/>
      <c r="AY82" s="55" t="n"/>
      <c r="AZ82" s="55" t="n"/>
      <c r="BA82" s="55" t="n"/>
      <c r="BB82" s="55" t="n"/>
      <c r="BC82" s="55" t="n"/>
      <c r="BD82" s="55" t="n"/>
      <c r="BE82" s="55" t="n"/>
      <c r="BF82" s="55" t="n"/>
      <c r="BG82" s="55" t="n"/>
      <c r="BH82" s="55" t="n"/>
      <c r="BI82" s="55" t="n"/>
      <c r="BJ82" s="55" t="n"/>
      <c r="BK82" s="55" t="n"/>
      <c r="BL82" s="55" t="n"/>
      <c r="BM82" s="55" t="n"/>
      <c r="BN82" s="55" t="n"/>
      <c r="BO82" s="55" t="n"/>
    </row>
    <row r="83" ht="11.85" customHeight="1">
      <c r="A83" s="55" t="inlineStr">
        <is>
          <t>RM</t>
        </is>
      </c>
      <c r="B83" s="56" t="inlineStr">
        <is>
          <t>19/08/2023</t>
        </is>
      </c>
      <c r="C83" s="55" t="inlineStr">
        <is>
          <t>SSMC0602023</t>
        </is>
      </c>
      <c r="D83" s="55" t="n">
        <v>2300131</v>
      </c>
      <c r="E83" s="55" t="inlineStr">
        <is>
          <t>RM0011</t>
        </is>
      </c>
      <c r="F83" s="55" t="inlineStr">
        <is>
          <t>Microcrystalline Cellulose PH102</t>
        </is>
      </c>
      <c r="G83" s="55" t="inlineStr">
        <is>
          <t>RM2300012</t>
        </is>
      </c>
      <c r="H83" s="55" t="inlineStr">
        <is>
          <t>JRS Pharma</t>
        </is>
      </c>
      <c r="I83" s="55" t="n"/>
      <c r="J83" s="55" t="inlineStr">
        <is>
          <t>56102220149</t>
        </is>
      </c>
      <c r="K83" s="56" t="inlineStr">
        <is>
          <t>12/2022</t>
        </is>
      </c>
      <c r="L83" s="56" t="n"/>
      <c r="M83" s="56" t="inlineStr">
        <is>
          <t>NA</t>
        </is>
      </c>
      <c r="N83" s="56" t="n"/>
      <c r="O83" s="55" t="inlineStr">
        <is>
          <t>12/2027</t>
        </is>
      </c>
      <c r="P83" s="55" t="n"/>
      <c r="Q83" s="55" t="n"/>
      <c r="R83" s="55" t="n"/>
      <c r="S83" s="55" t="n"/>
      <c r="T83" s="55" t="n"/>
      <c r="U83" s="55" t="n">
        <v>0</v>
      </c>
      <c r="V83" s="55" t="inlineStr">
        <is>
          <t>Kg.</t>
        </is>
      </c>
      <c r="W83" s="55" t="n"/>
      <c r="X83" s="55" t="n"/>
      <c r="Y83" s="55" t="inlineStr">
        <is>
          <t xml:space="preserve">Dispatched </t>
        </is>
      </c>
      <c r="Z83" s="55">
        <f>U83-W83</f>
        <v/>
      </c>
      <c r="AA83" s="57">
        <f>AC83+AH83+AK83+AN83+AQ83+AT83+AW83+AZ83+BC83+BF83+BI83+BL83+BO83</f>
        <v/>
      </c>
      <c r="AB83" s="58" t="n">
        <v>0</v>
      </c>
      <c r="AC83" s="59">
        <f>Z83-AD83-AE83-AB83</f>
        <v/>
      </c>
      <c r="AD83" s="60" t="n"/>
      <c r="AE83" s="61" t="n">
        <v>0</v>
      </c>
      <c r="AF83" s="55" t="n"/>
      <c r="AG83" s="55" t="n"/>
      <c r="AH83" s="55" t="n"/>
      <c r="AI83" s="55" t="n"/>
      <c r="AJ83" s="55" t="n"/>
      <c r="AK83" s="55" t="n"/>
      <c r="AL83" s="55" t="n"/>
      <c r="AM83" s="55" t="n"/>
      <c r="AN83" s="55" t="n"/>
      <c r="AO83" s="55" t="n"/>
      <c r="AP83" s="55" t="n"/>
      <c r="AQ83" s="55" t="n"/>
      <c r="AR83" s="55" t="n"/>
      <c r="AS83" s="55" t="n"/>
      <c r="AT83" s="55" t="n"/>
      <c r="AU83" s="55" t="n"/>
      <c r="AV83" s="55" t="n"/>
      <c r="AW83" s="55" t="n"/>
      <c r="AX83" s="55" t="n"/>
      <c r="AY83" s="55" t="n"/>
      <c r="AZ83" s="55" t="n"/>
      <c r="BA83" s="55" t="n"/>
      <c r="BB83" s="55" t="n"/>
      <c r="BC83" s="55" t="n"/>
      <c r="BD83" s="55" t="n"/>
      <c r="BE83" s="55" t="n"/>
      <c r="BF83" s="55" t="n"/>
      <c r="BG83" s="55" t="n"/>
      <c r="BH83" s="55" t="n"/>
      <c r="BI83" s="55" t="n"/>
      <c r="BJ83" s="55" t="n"/>
      <c r="BK83" s="55" t="n"/>
      <c r="BL83" s="55" t="n"/>
      <c r="BM83" s="55" t="n"/>
      <c r="BN83" s="55" t="n"/>
      <c r="BO83" s="55" t="n"/>
    </row>
    <row r="84" ht="11.85" customHeight="1">
      <c r="A84" s="55" t="inlineStr">
        <is>
          <t>RM</t>
        </is>
      </c>
      <c r="B84" s="56" t="inlineStr">
        <is>
          <t>19/08/2023</t>
        </is>
      </c>
      <c r="C84" s="55" t="inlineStr">
        <is>
          <t>SSMC0592023</t>
        </is>
      </c>
      <c r="D84" s="55" t="n">
        <v>2300133</v>
      </c>
      <c r="E84" s="55" t="inlineStr">
        <is>
          <t>RM0013</t>
        </is>
      </c>
      <c r="F84" s="55" t="inlineStr">
        <is>
          <t>Lactose Monohydrate</t>
        </is>
      </c>
      <c r="G84" s="55" t="inlineStr">
        <is>
          <t>RM2300014</t>
        </is>
      </c>
      <c r="H84" s="55" t="inlineStr">
        <is>
          <t xml:space="preserve">Meggle GmbH  </t>
        </is>
      </c>
      <c r="I84" s="55" t="n"/>
      <c r="J84" s="55" t="inlineStr">
        <is>
          <t>L102511823</t>
        </is>
      </c>
      <c r="K84" s="56" t="inlineStr">
        <is>
          <t>05/2023</t>
        </is>
      </c>
      <c r="L84" s="56" t="n"/>
      <c r="M84" s="56" t="inlineStr">
        <is>
          <t>04/2026</t>
        </is>
      </c>
      <c r="N84" s="56" t="n"/>
      <c r="O84" s="55" t="inlineStr">
        <is>
          <t>NA</t>
        </is>
      </c>
      <c r="P84" s="55" t="n"/>
      <c r="Q84" s="55" t="n"/>
      <c r="R84" s="55" t="n"/>
      <c r="S84" s="55" t="n"/>
      <c r="T84" s="55" t="n"/>
      <c r="U84" s="55" t="n">
        <v>0</v>
      </c>
      <c r="V84" s="55" t="inlineStr">
        <is>
          <t>Kg.</t>
        </is>
      </c>
      <c r="W84" s="55" t="n"/>
      <c r="X84" s="55" t="n"/>
      <c r="Y84" s="55" t="inlineStr">
        <is>
          <t xml:space="preserve">Dispatched </t>
        </is>
      </c>
      <c r="Z84" s="55">
        <f>U84-W84</f>
        <v/>
      </c>
      <c r="AA84" s="57">
        <f>AC84+AH84+AK84+AN84+AQ84+AT84+AW84+AZ84+BC84+BF84+BI84+BL84+BO84</f>
        <v/>
      </c>
      <c r="AB84" s="58" t="n">
        <v>0</v>
      </c>
      <c r="AC84" s="59">
        <f>Z84-AD84-AE84-AB84</f>
        <v/>
      </c>
      <c r="AD84" s="60" t="n"/>
      <c r="AE84" s="61" t="n">
        <v>0</v>
      </c>
      <c r="AF84" s="55" t="n"/>
      <c r="AG84" s="55" t="n"/>
      <c r="AH84" s="55" t="n"/>
      <c r="AI84" s="55" t="n"/>
      <c r="AJ84" s="55" t="n"/>
      <c r="AK84" s="55" t="n"/>
      <c r="AL84" s="55" t="n"/>
      <c r="AM84" s="55" t="n"/>
      <c r="AN84" s="55" t="n"/>
      <c r="AO84" s="55" t="n"/>
      <c r="AP84" s="55" t="n"/>
      <c r="AQ84" s="55" t="n"/>
      <c r="AR84" s="55" t="n"/>
      <c r="AS84" s="55" t="n"/>
      <c r="AT84" s="55" t="n"/>
      <c r="AU84" s="55" t="n"/>
      <c r="AV84" s="55" t="n"/>
      <c r="AW84" s="55" t="n"/>
      <c r="AX84" s="55" t="n"/>
      <c r="AY84" s="55" t="n"/>
      <c r="AZ84" s="55" t="n"/>
      <c r="BA84" s="55" t="n"/>
      <c r="BB84" s="55" t="n"/>
      <c r="BC84" s="55" t="n"/>
      <c r="BD84" s="55" t="n"/>
      <c r="BE84" s="55" t="n"/>
      <c r="BF84" s="55" t="n"/>
      <c r="BG84" s="55" t="n"/>
      <c r="BH84" s="55" t="n"/>
      <c r="BI84" s="55" t="n"/>
      <c r="BJ84" s="55" t="n"/>
      <c r="BK84" s="55" t="n"/>
      <c r="BL84" s="55" t="n"/>
      <c r="BM84" s="55" t="n"/>
      <c r="BN84" s="55" t="n"/>
      <c r="BO84" s="55" t="n"/>
    </row>
    <row r="85" ht="11.85" customHeight="1">
      <c r="A85" s="8" t="inlineStr">
        <is>
          <t>SPM</t>
        </is>
      </c>
      <c r="B85" s="8" t="inlineStr">
        <is>
          <t>22/08/2023</t>
        </is>
      </c>
      <c r="C85" s="8" t="inlineStr">
        <is>
          <t>HTA-2023-001</t>
        </is>
      </c>
      <c r="D85" s="8" t="n">
        <v>2300135</v>
      </c>
      <c r="E85" s="8" t="inlineStr">
        <is>
          <t>SP0070</t>
        </is>
      </c>
      <c r="F85" s="8" t="inlineStr">
        <is>
          <t>Tear Tape 2.5mm width gold self adhesive</t>
        </is>
      </c>
      <c r="G85" s="10" t="inlineStr">
        <is>
          <t>SP2300117</t>
        </is>
      </c>
      <c r="H85" s="8" t="inlineStr">
        <is>
          <t>Hainan Tianjian Anti-Forgery S&amp;T Co., Ltd</t>
        </is>
      </c>
      <c r="I85" s="8" t="n"/>
      <c r="J85" s="10" t="inlineStr">
        <is>
          <t>NA</t>
        </is>
      </c>
      <c r="K85" s="10" t="inlineStr">
        <is>
          <t>07/2023</t>
        </is>
      </c>
      <c r="L85" s="10" t="n"/>
      <c r="M85" s="10" t="inlineStr">
        <is>
          <t>07/2027</t>
        </is>
      </c>
      <c r="N85" s="10" t="n"/>
      <c r="O85" s="8" t="inlineStr">
        <is>
          <t>NA</t>
        </is>
      </c>
      <c r="P85" s="8" t="n"/>
      <c r="Q85" s="8" t="n"/>
      <c r="R85" s="21" t="n"/>
      <c r="S85" s="12" t="n"/>
      <c r="T85" s="12" t="n"/>
      <c r="U85" s="13" t="n">
        <v>1</v>
      </c>
      <c r="V85" s="14" t="inlineStr">
        <is>
          <t>No.</t>
        </is>
      </c>
      <c r="W85" s="14" t="n"/>
      <c r="X85" s="14" t="n"/>
      <c r="Y85" s="14" t="n"/>
      <c r="Z85" s="455" t="n">
        <v>1</v>
      </c>
      <c r="AA85" s="482" t="n">
        <v>0</v>
      </c>
      <c r="AB85" s="457" t="n">
        <v>0</v>
      </c>
      <c r="AC85" s="458" t="n">
        <v>1</v>
      </c>
      <c r="AD85" s="459" t="n"/>
      <c r="AE85" s="462" t="n">
        <v>0</v>
      </c>
      <c r="AF85" s="14" t="inlineStr">
        <is>
          <t>29.06.2025</t>
        </is>
      </c>
      <c r="AG85" s="14" t="inlineStr">
        <is>
          <t>MR250120</t>
        </is>
      </c>
      <c r="AH85" s="14" t="n">
        <v>-1</v>
      </c>
      <c r="AI85" s="14" t="inlineStr">
        <is>
          <t> </t>
        </is>
      </c>
      <c r="AJ85" s="14" t="inlineStr">
        <is>
          <t> </t>
        </is>
      </c>
      <c r="AK85" s="14" t="n">
        <v>0</v>
      </c>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row>
    <row r="86" ht="11.85" customHeight="1">
      <c r="A86" s="55" t="inlineStr">
        <is>
          <t>PP</t>
        </is>
      </c>
      <c r="B86" s="56" t="inlineStr">
        <is>
          <t>05/09/2023</t>
        </is>
      </c>
      <c r="C86" s="55" t="inlineStr">
        <is>
          <t>NA</t>
        </is>
      </c>
      <c r="D86" s="55" t="n">
        <v>2300136</v>
      </c>
      <c r="E86" s="55" t="inlineStr">
        <is>
          <t>PP0004</t>
        </is>
      </c>
      <c r="F86" s="55" t="inlineStr">
        <is>
          <t>Sachet Aluminum Foil-Blank-Film Triplex Paper 50g-Alumium 20µ -PE 35µ</t>
        </is>
      </c>
      <c r="G86" s="55" t="inlineStr">
        <is>
          <t>PP2300004</t>
        </is>
      </c>
      <c r="H86" s="55" t="inlineStr">
        <is>
          <t>Pogliano Flexible Packaging S.r.l.</t>
        </is>
      </c>
      <c r="I86" s="55" t="n"/>
      <c r="J86" s="55" t="inlineStr">
        <is>
          <t>21027</t>
        </is>
      </c>
      <c r="K86" s="56" t="inlineStr">
        <is>
          <t>13/07/2023</t>
        </is>
      </c>
      <c r="L86" s="56" t="n"/>
      <c r="M86" s="56" t="inlineStr">
        <is>
          <t>08/01/2024</t>
        </is>
      </c>
      <c r="N86" s="56" t="n"/>
      <c r="O86" s="55" t="inlineStr">
        <is>
          <t>NA</t>
        </is>
      </c>
      <c r="P86" s="55" t="n"/>
      <c r="Q86" s="55" t="n"/>
      <c r="R86" s="55" t="n"/>
      <c r="S86" s="55" t="n"/>
      <c r="T86" s="55" t="n"/>
      <c r="U86" s="55" t="n">
        <v>0</v>
      </c>
      <c r="V86" s="55" t="inlineStr">
        <is>
          <t>Kg.</t>
        </is>
      </c>
      <c r="W86" s="55" t="n"/>
      <c r="X86" s="55" t="n"/>
      <c r="Y86" s="55" t="inlineStr">
        <is>
          <t xml:space="preserve">Dispatched </t>
        </is>
      </c>
      <c r="Z86" s="55">
        <f>U86-W86</f>
        <v/>
      </c>
      <c r="AA86" s="57">
        <f>AC86+AH86+AK86+AN86+AQ86+AT86+AW86+AZ86+BC86+BF86+BI86+BL86+BO86</f>
        <v/>
      </c>
      <c r="AB86" s="58" t="n">
        <v>0</v>
      </c>
      <c r="AC86" s="59">
        <f>Z86-AD86-AE86-AB86</f>
        <v/>
      </c>
      <c r="AD86" s="60" t="n"/>
      <c r="AE86" s="61" t="n">
        <v>0</v>
      </c>
      <c r="AF86" s="55" t="n"/>
      <c r="AG86" s="55" t="n"/>
      <c r="AH86" s="55" t="n"/>
      <c r="AI86" s="55" t="n"/>
      <c r="AJ86" s="55" t="n"/>
      <c r="AK86" s="55" t="n"/>
      <c r="AL86" s="55" t="n"/>
      <c r="AM86" s="55" t="n"/>
      <c r="AN86" s="55" t="n"/>
      <c r="AO86" s="55" t="n"/>
      <c r="AP86" s="55" t="n"/>
      <c r="AQ86" s="55" t="n"/>
      <c r="AR86" s="55" t="n"/>
      <c r="AS86" s="55" t="n"/>
      <c r="AT86" s="55" t="n"/>
      <c r="AU86" s="55" t="n"/>
      <c r="AV86" s="55" t="n"/>
      <c r="AW86" s="55" t="n"/>
      <c r="AX86" s="55" t="n"/>
      <c r="AY86" s="55" t="n"/>
      <c r="AZ86" s="55" t="n"/>
      <c r="BA86" s="55" t="n"/>
      <c r="BB86" s="55" t="n"/>
      <c r="BC86" s="55" t="n"/>
      <c r="BD86" s="55" t="n"/>
      <c r="BE86" s="55" t="n"/>
      <c r="BF86" s="55" t="n"/>
      <c r="BG86" s="55" t="n"/>
      <c r="BH86" s="55" t="n"/>
      <c r="BI86" s="55" t="n"/>
      <c r="BJ86" s="55" t="n"/>
      <c r="BK86" s="55" t="n"/>
      <c r="BL86" s="55" t="n"/>
      <c r="BM86" s="55" t="n"/>
      <c r="BN86" s="55" t="n"/>
      <c r="BO86" s="55" t="n"/>
    </row>
    <row r="87" ht="11.85" customHeight="1">
      <c r="A87" s="55" t="inlineStr">
        <is>
          <t>PP</t>
        </is>
      </c>
      <c r="B87" s="56" t="inlineStr">
        <is>
          <t>05/09/2023</t>
        </is>
      </c>
      <c r="C87" s="55" t="inlineStr">
        <is>
          <t>NA</t>
        </is>
      </c>
      <c r="D87" s="55" t="n">
        <v>2300137</v>
      </c>
      <c r="E87" s="55" t="inlineStr">
        <is>
          <t>PP0005</t>
        </is>
      </c>
      <c r="F87" s="55" t="inlineStr">
        <is>
          <t>Sachet Aluminum Foil-Blank-Film Quadruplex Paper 50gr-PE 12gr-Aluminum 20µ -PE 35µ</t>
        </is>
      </c>
      <c r="G87" s="55" t="inlineStr">
        <is>
          <t>PP2300005</t>
        </is>
      </c>
      <c r="H87" s="55" t="inlineStr">
        <is>
          <t>Pogliano Flexible Packaging S.r.l.</t>
        </is>
      </c>
      <c r="I87" s="55" t="n"/>
      <c r="J87" s="55" t="inlineStr">
        <is>
          <t>21028</t>
        </is>
      </c>
      <c r="K87" s="56" t="inlineStr">
        <is>
          <t>13/07/2023</t>
        </is>
      </c>
      <c r="L87" s="56" t="n"/>
      <c r="M87" s="56" t="inlineStr">
        <is>
          <t>08/01/2024</t>
        </is>
      </c>
      <c r="N87" s="56" t="n"/>
      <c r="O87" s="55" t="inlineStr">
        <is>
          <t>NA</t>
        </is>
      </c>
      <c r="P87" s="55" t="n"/>
      <c r="Q87" s="55" t="n"/>
      <c r="R87" s="55" t="n"/>
      <c r="S87" s="55" t="n"/>
      <c r="T87" s="55" t="n"/>
      <c r="U87" s="55" t="n">
        <v>0</v>
      </c>
      <c r="V87" s="55" t="inlineStr">
        <is>
          <t>Kg.</t>
        </is>
      </c>
      <c r="W87" s="55" t="n"/>
      <c r="X87" s="55" t="n"/>
      <c r="Y87" s="55" t="inlineStr">
        <is>
          <t xml:space="preserve">Dispatched </t>
        </is>
      </c>
      <c r="Z87" s="55">
        <f>U87-W87</f>
        <v/>
      </c>
      <c r="AA87" s="57">
        <f>AC87+AH87+AK87+AN87+AQ87+AT87+AW87+AZ87+BC87+BF87+BI87+BL87+BO87</f>
        <v/>
      </c>
      <c r="AB87" s="58" t="n">
        <v>0</v>
      </c>
      <c r="AC87" s="59">
        <f>Z87-AD87-AE87-AB87</f>
        <v/>
      </c>
      <c r="AD87" s="60" t="n"/>
      <c r="AE87" s="61" t="n">
        <v>0</v>
      </c>
      <c r="AF87" s="55" t="n"/>
      <c r="AG87" s="55" t="n"/>
      <c r="AH87" s="55" t="n"/>
      <c r="AI87" s="55" t="n"/>
      <c r="AJ87" s="55" t="n"/>
      <c r="AK87" s="55" t="n"/>
      <c r="AL87" s="55" t="n"/>
      <c r="AM87" s="55" t="n"/>
      <c r="AN87" s="55" t="n"/>
      <c r="AO87" s="55" t="n"/>
      <c r="AP87" s="55" t="n"/>
      <c r="AQ87" s="55" t="n"/>
      <c r="AR87" s="55" t="n"/>
      <c r="AS87" s="55" t="n"/>
      <c r="AT87" s="55" t="n"/>
      <c r="AU87" s="55" t="n"/>
      <c r="AV87" s="55" t="n"/>
      <c r="AW87" s="55" t="n"/>
      <c r="AX87" s="55" t="n"/>
      <c r="AY87" s="55" t="n"/>
      <c r="AZ87" s="55" t="n"/>
      <c r="BA87" s="55" t="n"/>
      <c r="BB87" s="55" t="n"/>
      <c r="BC87" s="55" t="n"/>
      <c r="BD87" s="55" t="n"/>
      <c r="BE87" s="55" t="n"/>
      <c r="BF87" s="55" t="n"/>
      <c r="BG87" s="55" t="n"/>
      <c r="BH87" s="55" t="n"/>
      <c r="BI87" s="55" t="n"/>
      <c r="BJ87" s="55" t="n"/>
      <c r="BK87" s="55" t="n"/>
      <c r="BL87" s="55" t="n"/>
      <c r="BM87" s="55" t="n"/>
      <c r="BN87" s="55" t="n"/>
      <c r="BO87" s="55" t="n"/>
    </row>
    <row r="88" ht="11.85" customHeight="1">
      <c r="A88" s="8" t="inlineStr">
        <is>
          <t>PP</t>
        </is>
      </c>
      <c r="B88" s="10" t="inlineStr">
        <is>
          <t>15.10.2023</t>
        </is>
      </c>
      <c r="C88" s="8" t="inlineStr">
        <is>
          <t>NA</t>
        </is>
      </c>
      <c r="D88" s="8" t="n">
        <v>2300139</v>
      </c>
      <c r="E88" s="8" t="inlineStr">
        <is>
          <t>PP0010</t>
        </is>
      </c>
      <c r="F88" s="8" t="inlineStr">
        <is>
          <t>Plastic Bottle 255cc-White colour</t>
        </is>
      </c>
      <c r="G88" s="10" t="inlineStr">
        <is>
          <t>PP2300006</t>
        </is>
      </c>
      <c r="H88" s="8" t="inlineStr">
        <is>
          <t>Hubei Mingda Plastics Products Co.</t>
        </is>
      </c>
      <c r="I88" s="8" t="n"/>
      <c r="J88" s="10" t="inlineStr">
        <is>
          <t>MDTZQ2210121-02</t>
        </is>
      </c>
      <c r="K88" s="10" t="inlineStr">
        <is>
          <t>22/10/2022</t>
        </is>
      </c>
      <c r="L88" s="10" t="inlineStr">
        <is>
          <t>22.10.2022</t>
        </is>
      </c>
      <c r="M88" s="10" t="inlineStr">
        <is>
          <t>NA</t>
        </is>
      </c>
      <c r="N88" s="10" t="inlineStr">
        <is>
          <t>NA</t>
        </is>
      </c>
      <c r="O88" s="8" t="inlineStr">
        <is>
          <t>NA</t>
        </is>
      </c>
      <c r="P88" s="10" t="inlineStr">
        <is>
          <t>NA</t>
        </is>
      </c>
      <c r="Q88" s="8" t="n"/>
      <c r="R88" s="21" t="n"/>
      <c r="S88" s="12" t="n"/>
      <c r="T88" s="12" t="n"/>
      <c r="U88" s="13" t="n">
        <v>1660</v>
      </c>
      <c r="V88" s="14" t="inlineStr">
        <is>
          <t>No.</t>
        </is>
      </c>
      <c r="W88" s="14" t="n"/>
      <c r="X88" s="14" t="n"/>
      <c r="Y88" s="90" t="n"/>
      <c r="Z88" s="455" t="n">
        <v>1660</v>
      </c>
      <c r="AA88" s="456" t="n">
        <v>0</v>
      </c>
      <c r="AB88" s="457" t="n">
        <v>0</v>
      </c>
      <c r="AC88" s="458" t="n">
        <v>1660</v>
      </c>
      <c r="AD88" s="459" t="n"/>
      <c r="AE88" s="462" t="n">
        <v>0</v>
      </c>
      <c r="AF88" s="14" t="inlineStr">
        <is>
          <t>21.09.2025</t>
        </is>
      </c>
      <c r="AG88" s="14" t="inlineStr">
        <is>
          <t>MR250174</t>
        </is>
      </c>
      <c r="AH88" s="14" t="n">
        <v>-200</v>
      </c>
      <c r="AI88" s="14" t="inlineStr">
        <is>
          <t>09.10.2025</t>
        </is>
      </c>
      <c r="AJ88" s="14" t="inlineStr">
        <is>
          <t>Trans To Cons.</t>
        </is>
      </c>
      <c r="AK88" s="14" t="n">
        <v>-1460</v>
      </c>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row>
    <row r="89" ht="11.85" customHeight="1">
      <c r="A89" s="8" t="inlineStr">
        <is>
          <t>PP</t>
        </is>
      </c>
      <c r="B89" s="10" t="inlineStr">
        <is>
          <t>15.10.2023</t>
        </is>
      </c>
      <c r="C89" s="8" t="inlineStr">
        <is>
          <t>NA</t>
        </is>
      </c>
      <c r="D89" s="8" t="n">
        <v>2300140</v>
      </c>
      <c r="E89" s="8" t="inlineStr">
        <is>
          <t>PP0011</t>
        </is>
      </c>
      <c r="F89" s="8" t="inlineStr">
        <is>
          <t>Plastic Caps 55mm-White colour</t>
        </is>
      </c>
      <c r="G89" s="10" t="inlineStr">
        <is>
          <t>PP2300007</t>
        </is>
      </c>
      <c r="H89" s="8" t="inlineStr">
        <is>
          <t>Hubei Mingda Plastics Products Co.</t>
        </is>
      </c>
      <c r="I89" s="8" t="n"/>
      <c r="J89" s="10" t="inlineStr">
        <is>
          <t>MDTZQ2210121-02</t>
        </is>
      </c>
      <c r="K89" s="10" t="inlineStr">
        <is>
          <t>22/10/2022</t>
        </is>
      </c>
      <c r="L89" s="10" t="inlineStr">
        <is>
          <t>22.10.2022</t>
        </is>
      </c>
      <c r="M89" s="10" t="inlineStr">
        <is>
          <t>NA</t>
        </is>
      </c>
      <c r="N89" s="10" t="inlineStr">
        <is>
          <t>NA</t>
        </is>
      </c>
      <c r="O89" s="8" t="inlineStr">
        <is>
          <t>NA</t>
        </is>
      </c>
      <c r="P89" s="10" t="inlineStr">
        <is>
          <t>NA</t>
        </is>
      </c>
      <c r="Q89" s="8" t="n"/>
      <c r="R89" s="11" t="n"/>
      <c r="S89" s="12" t="n"/>
      <c r="T89" s="12" t="n"/>
      <c r="U89" s="13" t="n">
        <v>2100</v>
      </c>
      <c r="V89" s="14" t="inlineStr">
        <is>
          <t>No.</t>
        </is>
      </c>
      <c r="W89" s="14" t="n"/>
      <c r="X89" s="14" t="n"/>
      <c r="Y89" s="90" t="inlineStr">
        <is>
          <t> </t>
        </is>
      </c>
      <c r="Z89" s="455" t="n">
        <v>2100</v>
      </c>
      <c r="AA89" s="456" t="n">
        <v>0</v>
      </c>
      <c r="AB89" s="457" t="n">
        <v>0</v>
      </c>
      <c r="AC89" s="458" t="n">
        <v>2100</v>
      </c>
      <c r="AD89" s="459" t="n"/>
      <c r="AE89" s="462" t="n">
        <v>0</v>
      </c>
      <c r="AF89" s="14" t="inlineStr">
        <is>
          <t>21.09.2025</t>
        </is>
      </c>
      <c r="AG89" s="14" t="inlineStr">
        <is>
          <t>MR250174</t>
        </is>
      </c>
      <c r="AH89" s="14" t="n">
        <v>-200</v>
      </c>
      <c r="AI89" s="14" t="inlineStr">
        <is>
          <t>09.10.2025</t>
        </is>
      </c>
      <c r="AJ89" s="14" t="inlineStr">
        <is>
          <t>Trans To Cons.</t>
        </is>
      </c>
      <c r="AK89" s="14" t="n">
        <v>-1900</v>
      </c>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row>
    <row r="90" ht="11.85" customHeight="1">
      <c r="A90" s="55" t="inlineStr">
        <is>
          <t>RM</t>
        </is>
      </c>
      <c r="B90" s="56" t="inlineStr">
        <is>
          <t>15/10/2023</t>
        </is>
      </c>
      <c r="C90" s="55" t="inlineStr">
        <is>
          <t>NA</t>
        </is>
      </c>
      <c r="D90" s="55" t="n">
        <v>2300144</v>
      </c>
      <c r="E90" s="55" t="inlineStr">
        <is>
          <t>RM0020</t>
        </is>
      </c>
      <c r="F90" s="55" t="inlineStr">
        <is>
          <t>Hydroxypropyl Methylcellulose-Methocel E15 Premium LV</t>
        </is>
      </c>
      <c r="G90" s="55" t="inlineStr">
        <is>
          <t>RM2300019</t>
        </is>
      </c>
      <c r="H90" s="55" t="inlineStr">
        <is>
          <t>Dupont Nutrition &amp; Bioscience (UK) Ltd</t>
        </is>
      </c>
      <c r="I90" s="55" t="n"/>
      <c r="J90" s="55" t="inlineStr">
        <is>
          <t>D011L23L01</t>
        </is>
      </c>
      <c r="K90" s="56" t="inlineStr">
        <is>
          <t>03/02/2021</t>
        </is>
      </c>
      <c r="L90" s="56" t="n"/>
      <c r="M90" s="56" t="inlineStr">
        <is>
          <t>NA</t>
        </is>
      </c>
      <c r="N90" s="56" t="n"/>
      <c r="O90" s="55" t="n">
        <v>46055</v>
      </c>
      <c r="P90" s="55" t="n"/>
      <c r="Q90" s="55" t="n"/>
      <c r="R90" s="55" t="n"/>
      <c r="S90" s="55" t="n"/>
      <c r="T90" s="55" t="n"/>
      <c r="U90" s="55" t="n">
        <v>0</v>
      </c>
      <c r="V90" s="55" t="inlineStr">
        <is>
          <t>Kg.</t>
        </is>
      </c>
      <c r="W90" s="55" t="n"/>
      <c r="X90" s="55" t="n"/>
      <c r="Y90" s="55" t="inlineStr">
        <is>
          <t xml:space="preserve">Dispatched </t>
        </is>
      </c>
      <c r="Z90" s="55">
        <f>U90-W90</f>
        <v/>
      </c>
      <c r="AA90" s="57">
        <f>AC90+AH90+AK90+AN90+AQ90+AT90+AW90+AZ90+BC90+BF90+BI90+BL90+BO90</f>
        <v/>
      </c>
      <c r="AB90" s="58" t="n">
        <v>0</v>
      </c>
      <c r="AC90" s="59">
        <f>Z90-AD90-AE90-AB90</f>
        <v/>
      </c>
      <c r="AD90" s="60" t="n"/>
      <c r="AE90" s="61" t="n">
        <v>0</v>
      </c>
      <c r="AF90" s="55" t="n"/>
      <c r="AG90" s="55" t="n"/>
      <c r="AH90" s="55" t="n"/>
      <c r="AI90" s="55" t="n"/>
      <c r="AJ90" s="55" t="n"/>
      <c r="AK90" s="55" t="n"/>
      <c r="AL90" s="55" t="n"/>
      <c r="AM90" s="55" t="n"/>
      <c r="AN90" s="55" t="n"/>
      <c r="AO90" s="55" t="n"/>
      <c r="AP90" s="55" t="n"/>
      <c r="AQ90" s="55" t="n"/>
      <c r="AR90" s="55" t="n"/>
      <c r="AS90" s="55" t="n"/>
      <c r="AT90" s="55" t="n"/>
      <c r="AU90" s="55" t="n"/>
      <c r="AV90" s="55" t="n"/>
      <c r="AW90" s="55" t="n"/>
      <c r="AX90" s="55" t="n"/>
      <c r="AY90" s="55" t="n"/>
      <c r="AZ90" s="55" t="n"/>
      <c r="BA90" s="55" t="n"/>
      <c r="BB90" s="55" t="n"/>
      <c r="BC90" s="55" t="n"/>
      <c r="BD90" s="55" t="n"/>
      <c r="BE90" s="55" t="n"/>
      <c r="BF90" s="55" t="n"/>
      <c r="BG90" s="55" t="n"/>
      <c r="BH90" s="55" t="n"/>
      <c r="BI90" s="55" t="n"/>
      <c r="BJ90" s="55" t="n"/>
      <c r="BK90" s="55" t="n"/>
      <c r="BL90" s="55" t="n"/>
      <c r="BM90" s="55" t="n"/>
      <c r="BN90" s="55" t="n"/>
      <c r="BO90" s="55" t="n"/>
    </row>
    <row r="91" ht="11.85" customHeight="1">
      <c r="A91" s="8" t="inlineStr">
        <is>
          <t>RM</t>
        </is>
      </c>
      <c r="B91" s="10" t="inlineStr">
        <is>
          <t>15/10/2023</t>
        </is>
      </c>
      <c r="C91" s="8" t="n"/>
      <c r="D91" s="8" t="n">
        <v>2300145</v>
      </c>
      <c r="E91" s="8" t="inlineStr">
        <is>
          <t>RM0021</t>
        </is>
      </c>
      <c r="F91" s="8" t="inlineStr">
        <is>
          <t>Opadry Yellow Powder 03F82335</t>
        </is>
      </c>
      <c r="G91" s="10" t="inlineStr">
        <is>
          <t>RM2300020</t>
        </is>
      </c>
      <c r="H91" s="8" t="inlineStr">
        <is>
          <t>Colorcon Limited</t>
        </is>
      </c>
      <c r="I91" s="8" t="n"/>
      <c r="J91" s="10" t="inlineStr">
        <is>
          <t>TKL69724</t>
        </is>
      </c>
      <c r="K91" s="10" t="inlineStr">
        <is>
          <t>25/09/2023</t>
        </is>
      </c>
      <c r="L91" s="10" t="inlineStr">
        <is>
          <t>25.09.2023</t>
        </is>
      </c>
      <c r="M91" s="10" t="inlineStr">
        <is>
          <t>NA</t>
        </is>
      </c>
      <c r="N91" s="10" t="inlineStr">
        <is>
          <t>NA</t>
        </is>
      </c>
      <c r="O91" s="8" t="inlineStr">
        <is>
          <t>24/09/2025</t>
        </is>
      </c>
      <c r="P91" s="8" t="inlineStr">
        <is>
          <t>24.09.2025</t>
        </is>
      </c>
      <c r="Q91" s="8" t="n"/>
      <c r="R91" s="21" t="n"/>
      <c r="S91" s="12" t="n"/>
      <c r="T91" s="12" t="n"/>
      <c r="U91" s="13" t="n">
        <v>0</v>
      </c>
      <c r="V91" s="14" t="inlineStr">
        <is>
          <t>Kg.</t>
        </is>
      </c>
      <c r="W91" s="14" t="n"/>
      <c r="X91" s="14" t="n"/>
      <c r="Y91" s="90" t="n"/>
      <c r="Z91" s="455" t="n">
        <v>0</v>
      </c>
      <c r="AA91" s="456" t="n">
        <v>0</v>
      </c>
      <c r="AB91" s="457" t="n">
        <v>0</v>
      </c>
      <c r="AC91" s="458" t="n">
        <v>0</v>
      </c>
      <c r="AD91" s="459" t="n"/>
      <c r="AE91" s="462" t="n">
        <v>0</v>
      </c>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row>
    <row r="92" ht="11.85" customHeight="1">
      <c r="A92" s="8" t="inlineStr">
        <is>
          <t>RM</t>
        </is>
      </c>
      <c r="B92" s="10" t="inlineStr">
        <is>
          <t>15/10/2023</t>
        </is>
      </c>
      <c r="C92" s="8" t="n"/>
      <c r="D92" s="8" t="n">
        <v>2300146</v>
      </c>
      <c r="E92" s="8" t="inlineStr">
        <is>
          <t>RM0022</t>
        </is>
      </c>
      <c r="F92" s="8" t="inlineStr">
        <is>
          <t>Opadry Pink Powder 03F540042</t>
        </is>
      </c>
      <c r="G92" s="10" t="inlineStr">
        <is>
          <t>RM2300021</t>
        </is>
      </c>
      <c r="H92" s="8" t="inlineStr">
        <is>
          <t>Colorcon Limited</t>
        </is>
      </c>
      <c r="I92" s="8" t="n"/>
      <c r="J92" s="10" t="inlineStr">
        <is>
          <t>TKL69725</t>
        </is>
      </c>
      <c r="K92" s="10" t="inlineStr">
        <is>
          <t>25/09/2023</t>
        </is>
      </c>
      <c r="L92" s="10" t="inlineStr">
        <is>
          <t>25.09.2023</t>
        </is>
      </c>
      <c r="M92" s="10" t="inlineStr">
        <is>
          <t>NA</t>
        </is>
      </c>
      <c r="N92" s="10" t="inlineStr">
        <is>
          <t>NA</t>
        </is>
      </c>
      <c r="O92" s="8" t="inlineStr">
        <is>
          <t>24/09/2025</t>
        </is>
      </c>
      <c r="P92" s="8" t="inlineStr">
        <is>
          <t>24.09.2025</t>
        </is>
      </c>
      <c r="Q92" s="8" t="n"/>
      <c r="R92" s="11" t="n"/>
      <c r="S92" s="12" t="n"/>
      <c r="T92" s="12" t="n"/>
      <c r="U92" s="13" t="n">
        <v>0</v>
      </c>
      <c r="V92" s="14" t="inlineStr">
        <is>
          <t>Kg.</t>
        </is>
      </c>
      <c r="W92" s="14" t="n"/>
      <c r="X92" s="14" t="n"/>
      <c r="Y92" s="90" t="n"/>
      <c r="Z92" s="455" t="n">
        <v>0</v>
      </c>
      <c r="AA92" s="456" t="n">
        <v>0</v>
      </c>
      <c r="AB92" s="457" t="n">
        <v>0</v>
      </c>
      <c r="AC92" s="458" t="n">
        <v>0</v>
      </c>
      <c r="AD92" s="459" t="n"/>
      <c r="AE92" s="462" t="n">
        <v>0</v>
      </c>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row>
    <row r="93" ht="11.85" customHeight="1">
      <c r="A93" s="12" t="inlineStr">
        <is>
          <t>RM</t>
        </is>
      </c>
      <c r="B93" s="37" t="inlineStr">
        <is>
          <t>22/10/2023</t>
        </is>
      </c>
      <c r="C93" s="12" t="n"/>
      <c r="D93" s="12" t="n">
        <v>2300147</v>
      </c>
      <c r="E93" s="12" t="inlineStr">
        <is>
          <t>RM0013</t>
        </is>
      </c>
      <c r="F93" s="12" t="inlineStr">
        <is>
          <t>Lactose Monohydrate</t>
        </is>
      </c>
      <c r="G93" s="37" t="inlineStr">
        <is>
          <t>RM2300022</t>
        </is>
      </c>
      <c r="H93" s="12" t="inlineStr">
        <is>
          <t xml:space="preserve">Meggle GmbH  </t>
        </is>
      </c>
      <c r="I93" s="12" t="n"/>
      <c r="J93" s="37" t="inlineStr">
        <is>
          <t>L102511823</t>
        </is>
      </c>
      <c r="K93" s="37" t="inlineStr">
        <is>
          <t>05/2023</t>
        </is>
      </c>
      <c r="L93" s="37" t="inlineStr">
        <is>
          <t>00.05.2023</t>
        </is>
      </c>
      <c r="M93" s="37" t="inlineStr">
        <is>
          <t>04/2026</t>
        </is>
      </c>
      <c r="N93" s="37" t="inlineStr">
        <is>
          <t>00.04.2026</t>
        </is>
      </c>
      <c r="O93" s="12" t="inlineStr">
        <is>
          <t>NA</t>
        </is>
      </c>
      <c r="P93" s="10" t="inlineStr">
        <is>
          <t>NA</t>
        </is>
      </c>
      <c r="Q93" s="12" t="n"/>
      <c r="R93" s="21" t="n"/>
      <c r="S93" s="12" t="n"/>
      <c r="T93" s="12" t="n"/>
      <c r="U93" s="13" t="n">
        <v>0</v>
      </c>
      <c r="V93" s="14" t="inlineStr">
        <is>
          <t>Kg.</t>
        </is>
      </c>
      <c r="W93" s="14" t="n"/>
      <c r="X93" s="14" t="n"/>
      <c r="Y93" s="90" t="n"/>
      <c r="Z93" s="455" t="n">
        <v>0</v>
      </c>
      <c r="AA93" s="456" t="n">
        <v>0</v>
      </c>
      <c r="AB93" s="457" t="n">
        <v>0</v>
      </c>
      <c r="AC93" s="458" t="n">
        <v>0</v>
      </c>
      <c r="AD93" s="459" t="n"/>
      <c r="AE93" s="462" t="n">
        <v>0</v>
      </c>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row>
    <row r="94" ht="11.85" customHeight="1">
      <c r="A94" s="55" t="inlineStr">
        <is>
          <t>RM</t>
        </is>
      </c>
      <c r="B94" s="56" t="inlineStr">
        <is>
          <t>15/10/2023</t>
        </is>
      </c>
      <c r="C94" s="55" t="n"/>
      <c r="D94" s="55" t="n">
        <v>2300148</v>
      </c>
      <c r="E94" s="55" t="inlineStr">
        <is>
          <t>RM0011</t>
        </is>
      </c>
      <c r="F94" s="55" t="inlineStr">
        <is>
          <t>Microcrystalline Cellulose PH102</t>
        </is>
      </c>
      <c r="G94" s="55" t="inlineStr">
        <is>
          <t>RM2300023</t>
        </is>
      </c>
      <c r="H94" s="55" t="inlineStr">
        <is>
          <t>JRS Pharma</t>
        </is>
      </c>
      <c r="I94" s="55" t="n"/>
      <c r="J94" s="55" t="inlineStr">
        <is>
          <t>56102220149</t>
        </is>
      </c>
      <c r="K94" s="56" t="inlineStr">
        <is>
          <t>12/2022</t>
        </is>
      </c>
      <c r="L94" s="56" t="n"/>
      <c r="M94" s="56" t="inlineStr">
        <is>
          <t>NA</t>
        </is>
      </c>
      <c r="N94" s="56" t="n"/>
      <c r="O94" s="55" t="inlineStr">
        <is>
          <t>12/2027</t>
        </is>
      </c>
      <c r="P94" s="55" t="n"/>
      <c r="Q94" s="55" t="n"/>
      <c r="R94" s="55" t="n"/>
      <c r="S94" s="55" t="n"/>
      <c r="T94" s="55" t="n"/>
      <c r="U94" s="55" t="n">
        <v>0</v>
      </c>
      <c r="V94" s="55" t="inlineStr">
        <is>
          <t>Kg.</t>
        </is>
      </c>
      <c r="W94" s="55" t="n"/>
      <c r="X94" s="55" t="n"/>
      <c r="Y94" s="55" t="inlineStr">
        <is>
          <t xml:space="preserve">Dispatched </t>
        </is>
      </c>
      <c r="Z94" s="55">
        <f>U94-W94</f>
        <v/>
      </c>
      <c r="AA94" s="57">
        <f>AC94+AH94+AK94+AN94+AQ94+AT94+AW94+AZ94+BC94+BF94+BI94+BL94+BO94</f>
        <v/>
      </c>
      <c r="AB94" s="58" t="n">
        <v>0</v>
      </c>
      <c r="AC94" s="59">
        <f>Z94-AD94-AE94-AB94</f>
        <v/>
      </c>
      <c r="AD94" s="60" t="n"/>
      <c r="AE94" s="61" t="n">
        <v>0</v>
      </c>
      <c r="AF94" s="55" t="n"/>
      <c r="AG94" s="55" t="n"/>
      <c r="AH94" s="55" t="n"/>
      <c r="AI94" s="55" t="n"/>
      <c r="AJ94" s="55" t="n"/>
      <c r="AK94" s="55" t="n"/>
      <c r="AL94" s="55" t="n"/>
      <c r="AM94" s="55" t="n"/>
      <c r="AN94" s="55" t="n"/>
      <c r="AO94" s="55" t="n"/>
      <c r="AP94" s="55" t="n"/>
      <c r="AQ94" s="55" t="n"/>
      <c r="AR94" s="55" t="n"/>
      <c r="AS94" s="55" t="n"/>
      <c r="AT94" s="55" t="n"/>
      <c r="AU94" s="55" t="n"/>
      <c r="AV94" s="55" t="n"/>
      <c r="AW94" s="55" t="n"/>
      <c r="AX94" s="55" t="n"/>
      <c r="AY94" s="55" t="n"/>
      <c r="AZ94" s="55" t="n"/>
      <c r="BA94" s="55" t="n"/>
      <c r="BB94" s="55" t="n"/>
      <c r="BC94" s="55" t="n"/>
      <c r="BD94" s="55" t="n"/>
      <c r="BE94" s="55" t="n"/>
      <c r="BF94" s="55" t="n"/>
      <c r="BG94" s="55" t="n"/>
      <c r="BH94" s="55" t="n"/>
      <c r="BI94" s="55" t="n"/>
      <c r="BJ94" s="55" t="n"/>
      <c r="BK94" s="55" t="n"/>
      <c r="BL94" s="55" t="n"/>
      <c r="BM94" s="55" t="n"/>
      <c r="BN94" s="55" t="n"/>
      <c r="BO94" s="55" t="n"/>
    </row>
    <row r="95" ht="11.85" customHeight="1">
      <c r="A95" s="55" t="inlineStr">
        <is>
          <t>SPM</t>
        </is>
      </c>
      <c r="B95" s="56" t="inlineStr">
        <is>
          <t>30/10/2023</t>
        </is>
      </c>
      <c r="C95" s="55" t="n"/>
      <c r="D95" s="55" t="n">
        <v>2300149</v>
      </c>
      <c r="E95" s="55" t="inlineStr">
        <is>
          <t>SP0100</t>
        </is>
      </c>
      <c r="F95" s="55" t="inlineStr">
        <is>
          <t>FAS Chlorex 2% Box [61 X 61 cm]</t>
        </is>
      </c>
      <c r="G95" s="55" t="inlineStr">
        <is>
          <t>SP2300119</t>
        </is>
      </c>
      <c r="H95" s="55" t="inlineStr">
        <is>
          <t>Al Shams Printing  Packaging&amp; Trading CO</t>
        </is>
      </c>
      <c r="I95" s="55" t="n"/>
      <c r="J95" s="55" t="inlineStr">
        <is>
          <t>44983</t>
        </is>
      </c>
      <c r="K95" s="56" t="inlineStr">
        <is>
          <t>15/09/2023</t>
        </is>
      </c>
      <c r="L95" s="56" t="n"/>
      <c r="M95" s="56" t="inlineStr">
        <is>
          <t>NA</t>
        </is>
      </c>
      <c r="N95" s="56" t="n"/>
      <c r="O95" s="55" t="inlineStr">
        <is>
          <t>NA</t>
        </is>
      </c>
      <c r="P95" s="55" t="n"/>
      <c r="Q95" s="55" t="n"/>
      <c r="R95" s="55" t="n"/>
      <c r="S95" s="55" t="n"/>
      <c r="T95" s="55" t="n"/>
      <c r="U95" s="55" t="n">
        <v>0</v>
      </c>
      <c r="V95" s="55" t="inlineStr">
        <is>
          <t>No.</t>
        </is>
      </c>
      <c r="W95" s="55" t="n"/>
      <c r="X95" s="55" t="n"/>
      <c r="Y95" s="55" t="inlineStr">
        <is>
          <t xml:space="preserve">Dispatched </t>
        </is>
      </c>
      <c r="Z95" s="55">
        <f>U95-W95</f>
        <v/>
      </c>
      <c r="AA95" s="57">
        <f>AC95+AH95+AK95+AN95+AQ95+AT95+AW95+AZ95+BC95+BF95+BI95+BL95+BO95</f>
        <v/>
      </c>
      <c r="AB95" s="58" t="n">
        <v>0</v>
      </c>
      <c r="AC95" s="59">
        <f>Z95-AD95-AE95-AB95</f>
        <v/>
      </c>
      <c r="AD95" s="60" t="n"/>
      <c r="AE95" s="61" t="n">
        <v>0</v>
      </c>
      <c r="AF95" s="55" t="n"/>
      <c r="AG95" s="55" t="n"/>
      <c r="AH95" s="55" t="n"/>
      <c r="AI95" s="55" t="n"/>
      <c r="AJ95" s="55" t="n"/>
      <c r="AK95" s="55" t="n"/>
      <c r="AL95" s="55" t="n"/>
      <c r="AM95" s="55" t="n"/>
      <c r="AN95" s="55" t="n"/>
      <c r="AO95" s="55" t="n"/>
      <c r="AP95" s="55" t="n"/>
      <c r="AQ95" s="55" t="n"/>
      <c r="AR95" s="55" t="n"/>
      <c r="AS95" s="55" t="n"/>
      <c r="AT95" s="55" t="n"/>
      <c r="AU95" s="55" t="n"/>
      <c r="AV95" s="55" t="n"/>
      <c r="AW95" s="55" t="n"/>
      <c r="AX95" s="55" t="n"/>
      <c r="AY95" s="55" t="n"/>
      <c r="AZ95" s="55" t="n"/>
      <c r="BA95" s="55" t="n"/>
      <c r="BB95" s="55" t="n"/>
      <c r="BC95" s="55" t="n"/>
      <c r="BD95" s="55" t="n"/>
      <c r="BE95" s="55" t="n"/>
      <c r="BF95" s="55" t="n"/>
      <c r="BG95" s="55" t="n"/>
      <c r="BH95" s="55" t="n"/>
      <c r="BI95" s="55" t="n"/>
      <c r="BJ95" s="55" t="n"/>
      <c r="BK95" s="55" t="n"/>
      <c r="BL95" s="55" t="n"/>
      <c r="BM95" s="55" t="n"/>
      <c r="BN95" s="55" t="n"/>
      <c r="BO95" s="55" t="n"/>
    </row>
    <row r="96" ht="11.85" customHeight="1">
      <c r="A96" s="8" t="inlineStr">
        <is>
          <t>SP</t>
        </is>
      </c>
      <c r="B96" s="56" t="inlineStr">
        <is>
          <t>30/10/2023</t>
        </is>
      </c>
      <c r="C96" s="55" t="n"/>
      <c r="D96" s="55" t="n">
        <v>2300150</v>
      </c>
      <c r="E96" s="55" t="inlineStr">
        <is>
          <t>SP0101</t>
        </is>
      </c>
      <c r="F96" s="55" t="inlineStr">
        <is>
          <t>FAS Chlorex 2% Box [61 X 71 cm]</t>
        </is>
      </c>
      <c r="G96" s="55" t="inlineStr">
        <is>
          <t>SP2300120</t>
        </is>
      </c>
      <c r="H96" s="55" t="inlineStr">
        <is>
          <t>Al Shams Printing  Packaging&amp; Trading CO</t>
        </is>
      </c>
      <c r="I96" s="55" t="n"/>
      <c r="J96" s="55" t="inlineStr">
        <is>
          <t>44983</t>
        </is>
      </c>
      <c r="K96" s="56" t="inlineStr">
        <is>
          <t>15/09/2023</t>
        </is>
      </c>
      <c r="L96" s="10" t="inlineStr">
        <is>
          <t>15.09.2023</t>
        </is>
      </c>
      <c r="M96" s="56" t="inlineStr">
        <is>
          <t>NA</t>
        </is>
      </c>
      <c r="N96" s="10" t="inlineStr">
        <is>
          <t>NA</t>
        </is>
      </c>
      <c r="O96" s="55" t="inlineStr">
        <is>
          <t>NA</t>
        </is>
      </c>
      <c r="P96" s="10" t="inlineStr">
        <is>
          <t>NA</t>
        </is>
      </c>
      <c r="Q96" s="55" t="n"/>
      <c r="R96" s="55" t="n"/>
      <c r="S96" s="55" t="n"/>
      <c r="T96" s="55" t="n"/>
      <c r="U96" s="55" t="n">
        <v>5000</v>
      </c>
      <c r="V96" s="55" t="inlineStr">
        <is>
          <t>No.</t>
        </is>
      </c>
      <c r="W96" s="55" t="n"/>
      <c r="X96" s="55" t="n"/>
      <c r="Y96" s="92" t="inlineStr">
        <is>
          <t> </t>
        </is>
      </c>
      <c r="Z96" s="78" t="n">
        <v>5000</v>
      </c>
      <c r="AA96" s="461" t="n">
        <v>0</v>
      </c>
      <c r="AB96" s="79" t="n">
        <v>0</v>
      </c>
      <c r="AC96" s="80" t="n">
        <v>5000</v>
      </c>
      <c r="AD96" s="60" t="n"/>
      <c r="AE96" s="61" t="n">
        <v>0</v>
      </c>
      <c r="AF96" s="55" t="n"/>
      <c r="AG96" s="55" t="n"/>
      <c r="AH96" s="55" t="n"/>
      <c r="AI96" s="55" t="n"/>
      <c r="AJ96" s="55" t="n"/>
      <c r="AK96" s="55" t="n"/>
      <c r="AL96" s="55" t="n"/>
      <c r="AM96" s="55" t="n"/>
      <c r="AN96" s="55" t="n"/>
      <c r="AO96" s="55" t="n"/>
      <c r="AP96" s="55" t="n"/>
      <c r="AQ96" s="55" t="n"/>
      <c r="AR96" s="55" t="n"/>
      <c r="AS96" s="55" t="n"/>
      <c r="AT96" s="55" t="n"/>
      <c r="AU96" s="55" t="n"/>
      <c r="AV96" s="55" t="n"/>
      <c r="AW96" s="55" t="n"/>
      <c r="AX96" s="55" t="n"/>
      <c r="AY96" s="55" t="n"/>
      <c r="AZ96" s="55" t="n"/>
      <c r="BA96" s="55" t="n"/>
      <c r="BB96" s="55" t="n"/>
      <c r="BC96" s="55" t="n"/>
      <c r="BD96" s="55" t="n"/>
      <c r="BE96" s="55" t="n"/>
      <c r="BF96" s="55" t="n"/>
      <c r="BG96" s="55" t="n"/>
      <c r="BH96" s="55" t="n"/>
      <c r="BI96" s="55" t="n"/>
      <c r="BJ96" s="55" t="n"/>
      <c r="BK96" s="55" t="n"/>
      <c r="BL96" s="55" t="n"/>
      <c r="BM96" s="55" t="n"/>
      <c r="BN96" s="55" t="inlineStr">
        <is>
          <t>DESTRUC</t>
        </is>
      </c>
      <c r="BO96" s="55" t="n">
        <v>-5000</v>
      </c>
    </row>
    <row r="97" ht="11.85" customHeight="1">
      <c r="A97" s="8" t="inlineStr">
        <is>
          <t>SP</t>
        </is>
      </c>
      <c r="B97" s="10" t="inlineStr">
        <is>
          <t>09/11/2023</t>
        </is>
      </c>
      <c r="C97" s="8" t="inlineStr">
        <is>
          <t>NA</t>
        </is>
      </c>
      <c r="D97" s="8" t="n">
        <v>2300151</v>
      </c>
      <c r="E97" s="8" t="inlineStr">
        <is>
          <t>SP0102</t>
        </is>
      </c>
      <c r="F97" s="8" t="inlineStr">
        <is>
          <t>Polyamide/Polyethylene 200 µm 420 mm width roll</t>
        </is>
      </c>
      <c r="G97" s="10" t="inlineStr">
        <is>
          <t>SP2300121</t>
        </is>
      </c>
      <c r="H97" s="8" t="inlineStr">
        <is>
          <t>NA</t>
        </is>
      </c>
      <c r="I97" s="8" t="n"/>
      <c r="J97" s="10" t="inlineStr">
        <is>
          <t>NA</t>
        </is>
      </c>
      <c r="K97" s="10" t="inlineStr">
        <is>
          <t>NA</t>
        </is>
      </c>
      <c r="L97" s="10" t="inlineStr">
        <is>
          <t>NA</t>
        </is>
      </c>
      <c r="M97" s="10" t="inlineStr">
        <is>
          <t>NA</t>
        </is>
      </c>
      <c r="N97" s="10" t="inlineStr">
        <is>
          <t>NA</t>
        </is>
      </c>
      <c r="O97" s="8" t="inlineStr">
        <is>
          <t>NA</t>
        </is>
      </c>
      <c r="P97" s="10" t="inlineStr">
        <is>
          <t>NA</t>
        </is>
      </c>
      <c r="Q97" s="8" t="n"/>
      <c r="R97" s="21" t="n"/>
      <c r="S97" s="12" t="n"/>
      <c r="T97" s="12" t="n"/>
      <c r="U97" s="13" t="n">
        <v>0</v>
      </c>
      <c r="V97" s="14" t="inlineStr">
        <is>
          <t>Kg.</t>
        </is>
      </c>
      <c r="W97" s="14" t="n"/>
      <c r="X97" s="14" t="n"/>
      <c r="Y97" s="90" t="inlineStr">
        <is>
          <t>Disp.</t>
        </is>
      </c>
      <c r="Z97" s="455" t="n">
        <v>0</v>
      </c>
      <c r="AA97" s="456" t="n">
        <v>0</v>
      </c>
      <c r="AB97" s="457" t="n">
        <v>0</v>
      </c>
      <c r="AC97" s="458" t="n">
        <v>0</v>
      </c>
      <c r="AD97" s="459" t="n"/>
      <c r="AE97" s="460" t="n">
        <v>0</v>
      </c>
      <c r="AF97" s="14" t="n"/>
      <c r="AG97" s="14" t="n"/>
      <c r="AH97" s="14" t="n"/>
      <c r="AI97" s="14" t="n"/>
      <c r="AJ97" s="14" t="n"/>
      <c r="AK97" s="14" t="n"/>
      <c r="AL97" s="14" t="n"/>
      <c r="AM97" s="14" t="n"/>
      <c r="AN97" s="14" t="n"/>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row>
    <row r="98" ht="11.85" customHeight="1">
      <c r="A98" s="55" t="inlineStr">
        <is>
          <t>SPM</t>
        </is>
      </c>
      <c r="B98" s="56" t="inlineStr">
        <is>
          <t>09/11/2023</t>
        </is>
      </c>
      <c r="C98" s="55" t="inlineStr">
        <is>
          <t>NA</t>
        </is>
      </c>
      <c r="D98" s="55" t="n">
        <v>2300152</v>
      </c>
      <c r="E98" s="55" t="inlineStr">
        <is>
          <t>SP0103</t>
        </is>
      </c>
      <c r="F98" s="55" t="inlineStr">
        <is>
          <t>Medical Paper 70gm-Blank 408 mm width</t>
        </is>
      </c>
      <c r="G98" s="55" t="inlineStr">
        <is>
          <t>SP2300122</t>
        </is>
      </c>
      <c r="H98" s="55" t="inlineStr">
        <is>
          <t>NA</t>
        </is>
      </c>
      <c r="I98" s="55" t="n"/>
      <c r="J98" s="55" t="inlineStr">
        <is>
          <t>NA</t>
        </is>
      </c>
      <c r="K98" s="56" t="inlineStr">
        <is>
          <t>NA</t>
        </is>
      </c>
      <c r="L98" s="56" t="n"/>
      <c r="M98" s="56" t="inlineStr">
        <is>
          <t>NA</t>
        </is>
      </c>
      <c r="N98" s="56" t="n"/>
      <c r="O98" s="55" t="inlineStr">
        <is>
          <t>NA</t>
        </is>
      </c>
      <c r="P98" s="55" t="n"/>
      <c r="Q98" s="55" t="n"/>
      <c r="R98" s="55" t="n"/>
      <c r="S98" s="55" t="n"/>
      <c r="T98" s="55" t="n"/>
      <c r="U98" s="55" t="n">
        <v>0</v>
      </c>
      <c r="V98" s="55" t="inlineStr">
        <is>
          <t>Kg.</t>
        </is>
      </c>
      <c r="W98" s="55" t="n"/>
      <c r="X98" s="55" t="n"/>
      <c r="Y98" s="55" t="inlineStr">
        <is>
          <t xml:space="preserve">Dispatched </t>
        </is>
      </c>
      <c r="Z98" s="55">
        <f>U98-W98</f>
        <v/>
      </c>
      <c r="AA98" s="57">
        <f>AC98+AH98+AK98+AN98+AQ98+AT98+AW98+AZ98+BC98+BF98+BI98+BL98+BO98</f>
        <v/>
      </c>
      <c r="AB98" s="58" t="n">
        <v>0</v>
      </c>
      <c r="AC98" s="59">
        <f>Z98-AD98-AE98-AB98</f>
        <v/>
      </c>
      <c r="AD98" s="60" t="n"/>
      <c r="AE98" s="61" t="n">
        <v>0</v>
      </c>
      <c r="AF98" s="55" t="n"/>
      <c r="AG98" s="55" t="n"/>
      <c r="AH98" s="55" t="n"/>
      <c r="AI98" s="55" t="n"/>
      <c r="AJ98" s="55" t="n"/>
      <c r="AK98" s="55" t="n"/>
      <c r="AL98" s="55" t="n"/>
      <c r="AM98" s="55" t="n"/>
      <c r="AN98" s="55" t="n"/>
      <c r="AO98" s="55" t="n"/>
      <c r="AP98" s="55" t="n"/>
      <c r="AQ98" s="55" t="n"/>
      <c r="AR98" s="55" t="n"/>
      <c r="AS98" s="55" t="n"/>
      <c r="AT98" s="55" t="n"/>
      <c r="AU98" s="55" t="n"/>
      <c r="AV98" s="55" t="n"/>
      <c r="AW98" s="55" t="n"/>
      <c r="AX98" s="55" t="n"/>
      <c r="AY98" s="55" t="n"/>
      <c r="AZ98" s="55" t="n"/>
      <c r="BA98" s="55" t="n"/>
      <c r="BB98" s="55" t="n"/>
      <c r="BC98" s="55" t="n"/>
      <c r="BD98" s="55" t="n"/>
      <c r="BE98" s="55" t="n"/>
      <c r="BF98" s="55" t="n"/>
      <c r="BG98" s="55" t="n"/>
      <c r="BH98" s="55" t="n"/>
      <c r="BI98" s="55" t="n"/>
      <c r="BJ98" s="55" t="n"/>
      <c r="BK98" s="55" t="n"/>
      <c r="BL98" s="55" t="n"/>
      <c r="BM98" s="55" t="n"/>
      <c r="BN98" s="55" t="n"/>
      <c r="BO98" s="55" t="n"/>
    </row>
    <row r="99" ht="11.85" customHeight="1">
      <c r="A99" s="55" t="inlineStr">
        <is>
          <t>PP</t>
        </is>
      </c>
      <c r="B99" s="56" t="inlineStr">
        <is>
          <t>09/11/2023</t>
        </is>
      </c>
      <c r="C99" s="55" t="inlineStr">
        <is>
          <t>NA</t>
        </is>
      </c>
      <c r="D99" s="55" t="n">
        <v>2300154</v>
      </c>
      <c r="E99" s="55" t="inlineStr">
        <is>
          <t>PP0013</t>
        </is>
      </c>
      <c r="F99" s="55" t="inlineStr">
        <is>
          <t>Inner Plastic tube for Applicator 3ml for Tecnomaco</t>
        </is>
      </c>
      <c r="G99" s="55" t="inlineStr">
        <is>
          <t>PP2300009</t>
        </is>
      </c>
      <c r="H99" s="55" t="inlineStr">
        <is>
          <t>NA</t>
        </is>
      </c>
      <c r="I99" s="55" t="n"/>
      <c r="J99" s="55" t="inlineStr">
        <is>
          <t>NA</t>
        </is>
      </c>
      <c r="K99" s="56" t="inlineStr">
        <is>
          <t>NA</t>
        </is>
      </c>
      <c r="L99" s="56" t="n"/>
      <c r="M99" s="56" t="inlineStr">
        <is>
          <t>NA</t>
        </is>
      </c>
      <c r="N99" s="56" t="n"/>
      <c r="O99" s="55" t="inlineStr">
        <is>
          <t>NA</t>
        </is>
      </c>
      <c r="P99" s="55" t="n"/>
      <c r="Q99" s="55" t="n"/>
      <c r="R99" s="55" t="n"/>
      <c r="S99" s="55" t="n"/>
      <c r="T99" s="55" t="n"/>
      <c r="U99" s="55" t="n">
        <v>0</v>
      </c>
      <c r="V99" s="55" t="inlineStr">
        <is>
          <t>No.</t>
        </is>
      </c>
      <c r="W99" s="55" t="n"/>
      <c r="X99" s="55" t="n"/>
      <c r="Y99" s="55" t="inlineStr">
        <is>
          <t xml:space="preserve">Dispatched </t>
        </is>
      </c>
      <c r="Z99" s="55">
        <f>U99-W99</f>
        <v/>
      </c>
      <c r="AA99" s="57">
        <f>AC99+AH99+AK99+AN99+AQ99+AT99+AW99+AZ99+BC99+BF99+BI99+BL99+BO99</f>
        <v/>
      </c>
      <c r="AB99" s="58" t="n">
        <v>0</v>
      </c>
      <c r="AC99" s="59">
        <f>Z99-AD99-AE99-AB99</f>
        <v/>
      </c>
      <c r="AD99" s="60" t="n"/>
      <c r="AE99" s="61" t="n">
        <v>0</v>
      </c>
      <c r="AF99" s="55" t="n"/>
      <c r="AG99" s="55" t="n"/>
      <c r="AH99" s="55" t="n"/>
      <c r="AI99" s="55" t="n"/>
      <c r="AJ99" s="55" t="n"/>
      <c r="AK99" s="55" t="n"/>
      <c r="AL99" s="55" t="n"/>
      <c r="AM99" s="55" t="n"/>
      <c r="AN99" s="55" t="n"/>
      <c r="AO99" s="55" t="n"/>
      <c r="AP99" s="55" t="n"/>
      <c r="AQ99" s="55" t="n"/>
      <c r="AR99" s="55" t="n"/>
      <c r="AS99" s="55" t="n"/>
      <c r="AT99" s="55" t="n"/>
      <c r="AU99" s="55" t="n"/>
      <c r="AV99" s="55" t="n"/>
      <c r="AW99" s="55" t="n"/>
      <c r="AX99" s="55" t="n"/>
      <c r="AY99" s="55" t="n"/>
      <c r="AZ99" s="55" t="n"/>
      <c r="BA99" s="55" t="n"/>
      <c r="BB99" s="55" t="n"/>
      <c r="BC99" s="55" t="n"/>
      <c r="BD99" s="55" t="n"/>
      <c r="BE99" s="55" t="n"/>
      <c r="BF99" s="55" t="n"/>
      <c r="BG99" s="55" t="n"/>
      <c r="BH99" s="55" t="n"/>
      <c r="BI99" s="55" t="n"/>
      <c r="BJ99" s="55" t="n"/>
      <c r="BK99" s="55" t="n"/>
      <c r="BL99" s="55" t="n"/>
      <c r="BM99" s="55" t="n"/>
      <c r="BN99" s="55" t="n"/>
      <c r="BO99" s="55" t="n"/>
    </row>
    <row r="100" ht="11.85" customHeight="1">
      <c r="A100" s="55" t="inlineStr">
        <is>
          <t>PP</t>
        </is>
      </c>
      <c r="B100" s="56" t="inlineStr">
        <is>
          <t>09/11/2023</t>
        </is>
      </c>
      <c r="C100" s="55" t="inlineStr">
        <is>
          <t>NA</t>
        </is>
      </c>
      <c r="D100" s="55" t="n">
        <v>2300155</v>
      </c>
      <c r="E100" s="55" t="inlineStr">
        <is>
          <t>PP0014</t>
        </is>
      </c>
      <c r="F100" s="55" t="inlineStr">
        <is>
          <t>Inner Plastic tube for Applicator 10.5ml for Tecnomaco</t>
        </is>
      </c>
      <c r="G100" s="55" t="inlineStr">
        <is>
          <t>PP2300010</t>
        </is>
      </c>
      <c r="H100" s="55" t="inlineStr">
        <is>
          <t>NA</t>
        </is>
      </c>
      <c r="I100" s="55" t="n"/>
      <c r="J100" s="55" t="inlineStr">
        <is>
          <t>NA</t>
        </is>
      </c>
      <c r="K100" s="56" t="inlineStr">
        <is>
          <t>NA</t>
        </is>
      </c>
      <c r="L100" s="56" t="n"/>
      <c r="M100" s="56" t="inlineStr">
        <is>
          <t>NA</t>
        </is>
      </c>
      <c r="N100" s="56" t="n"/>
      <c r="O100" s="55" t="inlineStr">
        <is>
          <t>NA</t>
        </is>
      </c>
      <c r="P100" s="55" t="n"/>
      <c r="Q100" s="55" t="n"/>
      <c r="R100" s="55" t="n"/>
      <c r="S100" s="55" t="n"/>
      <c r="T100" s="55" t="n"/>
      <c r="U100" s="55" t="n">
        <v>0</v>
      </c>
      <c r="V100" s="55" t="inlineStr">
        <is>
          <t>No.</t>
        </is>
      </c>
      <c r="W100" s="55" t="n"/>
      <c r="X100" s="55" t="n"/>
      <c r="Y100" s="55" t="inlineStr">
        <is>
          <t xml:space="preserve">Dispatched </t>
        </is>
      </c>
      <c r="Z100" s="55">
        <f>U100-W100</f>
        <v/>
      </c>
      <c r="AA100" s="57">
        <f>AC100+AH100+AK100+AN100+AQ100+AT100+AW100+AZ100+BC100+BF100+BI100+BL100+BO100</f>
        <v/>
      </c>
      <c r="AB100" s="58" t="n">
        <v>0</v>
      </c>
      <c r="AC100" s="59">
        <f>Z100-AD100-AE100-AB100</f>
        <v/>
      </c>
      <c r="AD100" s="60" t="n"/>
      <c r="AE100" s="61" t="n">
        <v>0</v>
      </c>
      <c r="AF100" s="55" t="n"/>
      <c r="AG100" s="55" t="n"/>
      <c r="AH100" s="55" t="n"/>
      <c r="AI100" s="55" t="n"/>
      <c r="AJ100" s="55" t="n"/>
      <c r="AK100" s="55" t="n"/>
      <c r="AL100" s="55" t="n"/>
      <c r="AM100" s="55" t="n"/>
      <c r="AN100" s="55" t="n"/>
      <c r="AO100" s="55" t="n"/>
      <c r="AP100" s="55" t="n"/>
      <c r="AQ100" s="55" t="n"/>
      <c r="AR100" s="55" t="n"/>
      <c r="AS100" s="55" t="n"/>
      <c r="AT100" s="55" t="n"/>
      <c r="AU100" s="55" t="n"/>
      <c r="AV100" s="55" t="n"/>
      <c r="AW100" s="55" t="n"/>
      <c r="AX100" s="55" t="n"/>
      <c r="AY100" s="55" t="n"/>
      <c r="AZ100" s="55" t="n"/>
      <c r="BA100" s="55" t="n"/>
      <c r="BB100" s="55" t="n"/>
      <c r="BC100" s="55" t="n"/>
      <c r="BD100" s="55" t="n"/>
      <c r="BE100" s="55" t="n"/>
      <c r="BF100" s="55" t="n"/>
      <c r="BG100" s="55" t="n"/>
      <c r="BH100" s="55" t="n"/>
      <c r="BI100" s="55" t="n"/>
      <c r="BJ100" s="55" t="n"/>
      <c r="BK100" s="55" t="n"/>
      <c r="BL100" s="55" t="n"/>
      <c r="BM100" s="55" t="n"/>
      <c r="BN100" s="55" t="n"/>
      <c r="BO100" s="55" t="n"/>
    </row>
    <row r="101" ht="11.85" customHeight="1">
      <c r="A101" s="55" t="inlineStr">
        <is>
          <t>PP</t>
        </is>
      </c>
      <c r="B101" s="56" t="inlineStr">
        <is>
          <t>09/11/2023</t>
        </is>
      </c>
      <c r="C101" s="55" t="inlineStr">
        <is>
          <t>NA</t>
        </is>
      </c>
      <c r="D101" s="55" t="n">
        <v>2300156</v>
      </c>
      <c r="E101" s="55" t="inlineStr">
        <is>
          <t>PP0015</t>
        </is>
      </c>
      <c r="F101" s="55" t="inlineStr">
        <is>
          <t>Inner Plastic tube for Applicator 26ml for Tecnomaco</t>
        </is>
      </c>
      <c r="G101" s="55" t="inlineStr">
        <is>
          <t>PP2300011</t>
        </is>
      </c>
      <c r="H101" s="55" t="inlineStr">
        <is>
          <t>NA</t>
        </is>
      </c>
      <c r="I101" s="55" t="n"/>
      <c r="J101" s="55" t="inlineStr">
        <is>
          <t>NA</t>
        </is>
      </c>
      <c r="K101" s="56" t="inlineStr">
        <is>
          <t>NA</t>
        </is>
      </c>
      <c r="L101" s="56" t="n"/>
      <c r="M101" s="56" t="inlineStr">
        <is>
          <t>NA</t>
        </is>
      </c>
      <c r="N101" s="56" t="n"/>
      <c r="O101" s="55" t="inlineStr">
        <is>
          <t>NA</t>
        </is>
      </c>
      <c r="P101" s="55" t="n"/>
      <c r="Q101" s="55" t="n"/>
      <c r="R101" s="55" t="n"/>
      <c r="S101" s="55" t="n"/>
      <c r="T101" s="55" t="n"/>
      <c r="U101" s="55" t="n">
        <v>0</v>
      </c>
      <c r="V101" s="55" t="inlineStr">
        <is>
          <t>No.</t>
        </is>
      </c>
      <c r="W101" s="55" t="n"/>
      <c r="X101" s="55" t="n"/>
      <c r="Y101" s="55" t="inlineStr">
        <is>
          <t xml:space="preserve">Dispatched </t>
        </is>
      </c>
      <c r="Z101" s="55">
        <f>U101-W101</f>
        <v/>
      </c>
      <c r="AA101" s="57">
        <f>AC101+AH101+AK101+AN101+AQ101+AT101+AW101+AZ101+BC101+BF101+BI101+BL101+BO101</f>
        <v/>
      </c>
      <c r="AB101" s="58" t="n">
        <v>0</v>
      </c>
      <c r="AC101" s="59">
        <f>Z101-AD101-AE101-AB101</f>
        <v/>
      </c>
      <c r="AD101" s="60" t="n"/>
      <c r="AE101" s="61" t="n">
        <v>0</v>
      </c>
      <c r="AF101" s="55" t="n"/>
      <c r="AG101" s="55" t="n"/>
      <c r="AH101" s="55" t="n"/>
      <c r="AI101" s="55" t="n"/>
      <c r="AJ101" s="55" t="n"/>
      <c r="AK101" s="55" t="n"/>
      <c r="AL101" s="55" t="n"/>
      <c r="AM101" s="55" t="n"/>
      <c r="AN101" s="55" t="n"/>
      <c r="AO101" s="55" t="n"/>
      <c r="AP101" s="55" t="n"/>
      <c r="AQ101" s="55" t="n"/>
      <c r="AR101" s="55" t="n"/>
      <c r="AS101" s="55" t="n"/>
      <c r="AT101" s="55" t="n"/>
      <c r="AU101" s="55" t="n"/>
      <c r="AV101" s="55" t="n"/>
      <c r="AW101" s="55" t="n"/>
      <c r="AX101" s="55" t="n"/>
      <c r="AY101" s="55" t="n"/>
      <c r="AZ101" s="55" t="n"/>
      <c r="BA101" s="55" t="n"/>
      <c r="BB101" s="55" t="n"/>
      <c r="BC101" s="55" t="n"/>
      <c r="BD101" s="55" t="n"/>
      <c r="BE101" s="55" t="n"/>
      <c r="BF101" s="55" t="n"/>
      <c r="BG101" s="55" t="n"/>
      <c r="BH101" s="55" t="n"/>
      <c r="BI101" s="55" t="n"/>
      <c r="BJ101" s="55" t="n"/>
      <c r="BK101" s="55" t="n"/>
      <c r="BL101" s="55" t="n"/>
      <c r="BM101" s="55" t="n"/>
      <c r="BN101" s="55" t="n"/>
      <c r="BO101" s="55" t="n"/>
    </row>
    <row r="102" ht="11.85" customHeight="1">
      <c r="A102" s="55" t="inlineStr">
        <is>
          <t>PP</t>
        </is>
      </c>
      <c r="B102" s="56" t="inlineStr">
        <is>
          <t>09/11/2023</t>
        </is>
      </c>
      <c r="C102" s="55" t="inlineStr">
        <is>
          <t>NA</t>
        </is>
      </c>
      <c r="D102" s="55" t="n">
        <v>2300157</v>
      </c>
      <c r="E102" s="55" t="inlineStr">
        <is>
          <t>PP0016</t>
        </is>
      </c>
      <c r="F102" s="55" t="inlineStr">
        <is>
          <t>Outer Plastic tube with Sponge for Applicator 3ml for Tecnomaco</t>
        </is>
      </c>
      <c r="G102" s="55" t="inlineStr">
        <is>
          <t>PP2300012</t>
        </is>
      </c>
      <c r="H102" s="55" t="inlineStr">
        <is>
          <t>NA</t>
        </is>
      </c>
      <c r="I102" s="55" t="n"/>
      <c r="J102" s="55" t="inlineStr">
        <is>
          <t>NA</t>
        </is>
      </c>
      <c r="K102" s="56" t="inlineStr">
        <is>
          <t>NA</t>
        </is>
      </c>
      <c r="L102" s="56" t="n"/>
      <c r="M102" s="56" t="inlineStr">
        <is>
          <t>NA</t>
        </is>
      </c>
      <c r="N102" s="56" t="n"/>
      <c r="O102" s="55" t="inlineStr">
        <is>
          <t>NA</t>
        </is>
      </c>
      <c r="P102" s="55" t="n"/>
      <c r="Q102" s="55" t="n"/>
      <c r="R102" s="55" t="n"/>
      <c r="S102" s="55" t="n"/>
      <c r="T102" s="55" t="n"/>
      <c r="U102" s="55" t="n">
        <v>0</v>
      </c>
      <c r="V102" s="55" t="inlineStr">
        <is>
          <t>No.</t>
        </is>
      </c>
      <c r="W102" s="55" t="n"/>
      <c r="X102" s="55" t="n"/>
      <c r="Y102" s="55" t="inlineStr">
        <is>
          <t xml:space="preserve">Dispatched </t>
        </is>
      </c>
      <c r="Z102" s="55">
        <f>U102-W102</f>
        <v/>
      </c>
      <c r="AA102" s="57">
        <f>AC102+AH102+AK102+AN102+AQ102+AT102+AW102+AZ102+BC102+BF102+BI102+BL102+BO102</f>
        <v/>
      </c>
      <c r="AB102" s="58" t="n">
        <v>0</v>
      </c>
      <c r="AC102" s="59">
        <f>Z102-AD102-AE102-AB102</f>
        <v/>
      </c>
      <c r="AD102" s="60" t="n"/>
      <c r="AE102" s="61" t="n">
        <v>0</v>
      </c>
      <c r="AF102" s="55" t="n"/>
      <c r="AG102" s="55" t="n"/>
      <c r="AH102" s="55" t="n"/>
      <c r="AI102" s="55" t="n"/>
      <c r="AJ102" s="55" t="n"/>
      <c r="AK102" s="55" t="n"/>
      <c r="AL102" s="55" t="n"/>
      <c r="AM102" s="55" t="n"/>
      <c r="AN102" s="55" t="n"/>
      <c r="AO102" s="55" t="n"/>
      <c r="AP102" s="55" t="n"/>
      <c r="AQ102" s="55" t="n"/>
      <c r="AR102" s="55" t="n"/>
      <c r="AS102" s="55" t="n"/>
      <c r="AT102" s="55" t="n"/>
      <c r="AU102" s="55" t="n"/>
      <c r="AV102" s="55" t="n"/>
      <c r="AW102" s="55" t="n"/>
      <c r="AX102" s="55" t="n"/>
      <c r="AY102" s="55" t="n"/>
      <c r="AZ102" s="55" t="n"/>
      <c r="BA102" s="55" t="n"/>
      <c r="BB102" s="55" t="n"/>
      <c r="BC102" s="55" t="n"/>
      <c r="BD102" s="55" t="n"/>
      <c r="BE102" s="55" t="n"/>
      <c r="BF102" s="55" t="n"/>
      <c r="BG102" s="55" t="n"/>
      <c r="BH102" s="55" t="n"/>
      <c r="BI102" s="55" t="n"/>
      <c r="BJ102" s="55" t="n"/>
      <c r="BK102" s="55" t="n"/>
      <c r="BL102" s="55" t="n"/>
      <c r="BM102" s="55" t="n"/>
      <c r="BN102" s="55" t="n"/>
      <c r="BO102" s="55" t="n"/>
    </row>
    <row r="103" ht="11.85" customHeight="1">
      <c r="A103" s="55" t="inlineStr">
        <is>
          <t>PP</t>
        </is>
      </c>
      <c r="B103" s="56" t="inlineStr">
        <is>
          <t>09/11/2023</t>
        </is>
      </c>
      <c r="C103" s="55" t="inlineStr">
        <is>
          <t>NA</t>
        </is>
      </c>
      <c r="D103" s="55" t="n">
        <v>2300158</v>
      </c>
      <c r="E103" s="55" t="inlineStr">
        <is>
          <t>PP0017</t>
        </is>
      </c>
      <c r="F103" s="55" t="inlineStr">
        <is>
          <t>Outer Plastic tube with Sponge for Applicator 10.5ml for Tecnomaco</t>
        </is>
      </c>
      <c r="G103" s="55" t="inlineStr">
        <is>
          <t>PP2300013</t>
        </is>
      </c>
      <c r="H103" s="55" t="inlineStr">
        <is>
          <t>NA</t>
        </is>
      </c>
      <c r="I103" s="55" t="n"/>
      <c r="J103" s="55" t="inlineStr">
        <is>
          <t>NA</t>
        </is>
      </c>
      <c r="K103" s="56" t="inlineStr">
        <is>
          <t>NA</t>
        </is>
      </c>
      <c r="L103" s="56" t="n"/>
      <c r="M103" s="56" t="inlineStr">
        <is>
          <t>NA</t>
        </is>
      </c>
      <c r="N103" s="56" t="n"/>
      <c r="O103" s="55" t="inlineStr">
        <is>
          <t>NA</t>
        </is>
      </c>
      <c r="P103" s="55" t="n"/>
      <c r="Q103" s="55" t="n"/>
      <c r="R103" s="55" t="n"/>
      <c r="S103" s="55" t="n"/>
      <c r="T103" s="55" t="n"/>
      <c r="U103" s="55" t="n">
        <v>0</v>
      </c>
      <c r="V103" s="55" t="inlineStr">
        <is>
          <t>No.</t>
        </is>
      </c>
      <c r="W103" s="55" t="n"/>
      <c r="X103" s="55" t="n"/>
      <c r="Y103" s="55" t="inlineStr">
        <is>
          <t xml:space="preserve">Dispatched </t>
        </is>
      </c>
      <c r="Z103" s="55">
        <f>U103-W103</f>
        <v/>
      </c>
      <c r="AA103" s="57">
        <f>AC103+AH103+AK103+AN103+AQ103+AT103+AW103+AZ103+BC103+BF103+BI103+BL103+BO103</f>
        <v/>
      </c>
      <c r="AB103" s="58" t="n">
        <v>0</v>
      </c>
      <c r="AC103" s="59">
        <f>Z103-AD103-AE103-AB103</f>
        <v/>
      </c>
      <c r="AD103" s="60" t="n"/>
      <c r="AE103" s="61" t="n">
        <v>0</v>
      </c>
      <c r="AF103" s="55" t="n"/>
      <c r="AG103" s="55" t="n"/>
      <c r="AH103" s="55" t="n"/>
      <c r="AI103" s="55" t="n"/>
      <c r="AJ103" s="55" t="n"/>
      <c r="AK103" s="55" t="n"/>
      <c r="AL103" s="55" t="n"/>
      <c r="AM103" s="55" t="n"/>
      <c r="AN103" s="55" t="n"/>
      <c r="AO103" s="55" t="n"/>
      <c r="AP103" s="55" t="n"/>
      <c r="AQ103" s="55" t="n"/>
      <c r="AR103" s="55" t="n"/>
      <c r="AS103" s="55" t="n"/>
      <c r="AT103" s="55" t="n"/>
      <c r="AU103" s="55" t="n"/>
      <c r="AV103" s="55" t="n"/>
      <c r="AW103" s="55" t="n"/>
      <c r="AX103" s="55" t="n"/>
      <c r="AY103" s="55" t="n"/>
      <c r="AZ103" s="55" t="n"/>
      <c r="BA103" s="55" t="n"/>
      <c r="BB103" s="55" t="n"/>
      <c r="BC103" s="55" t="n"/>
      <c r="BD103" s="55" t="n"/>
      <c r="BE103" s="55" t="n"/>
      <c r="BF103" s="55" t="n"/>
      <c r="BG103" s="55" t="n"/>
      <c r="BH103" s="55" t="n"/>
      <c r="BI103" s="55" t="n"/>
      <c r="BJ103" s="55" t="n"/>
      <c r="BK103" s="55" t="n"/>
      <c r="BL103" s="55" t="n"/>
      <c r="BM103" s="55" t="n"/>
      <c r="BN103" s="55" t="n"/>
      <c r="BO103" s="55" t="n"/>
    </row>
    <row r="104" ht="11.85" customHeight="1">
      <c r="A104" s="55" t="inlineStr">
        <is>
          <t>PP</t>
        </is>
      </c>
      <c r="B104" s="56" t="inlineStr">
        <is>
          <t>09/11/2023</t>
        </is>
      </c>
      <c r="C104" s="55" t="inlineStr">
        <is>
          <t>NA</t>
        </is>
      </c>
      <c r="D104" s="55" t="n">
        <v>2300159</v>
      </c>
      <c r="E104" s="55" t="inlineStr">
        <is>
          <t>PP0018</t>
        </is>
      </c>
      <c r="F104" s="55" t="inlineStr">
        <is>
          <t>Outer Plastic tube with Sponge for Applicator 26ml for Tecnomaco</t>
        </is>
      </c>
      <c r="G104" s="55" t="inlineStr">
        <is>
          <t>PP2300014</t>
        </is>
      </c>
      <c r="H104" s="55" t="inlineStr">
        <is>
          <t>NA</t>
        </is>
      </c>
      <c r="I104" s="55" t="n"/>
      <c r="J104" s="55" t="inlineStr">
        <is>
          <t>NA</t>
        </is>
      </c>
      <c r="K104" s="56" t="inlineStr">
        <is>
          <t>NA</t>
        </is>
      </c>
      <c r="L104" s="56" t="n"/>
      <c r="M104" s="56" t="inlineStr">
        <is>
          <t>NA</t>
        </is>
      </c>
      <c r="N104" s="56" t="n"/>
      <c r="O104" s="55" t="inlineStr">
        <is>
          <t>NA</t>
        </is>
      </c>
      <c r="P104" s="55" t="n"/>
      <c r="Q104" s="55" t="n"/>
      <c r="R104" s="55" t="n"/>
      <c r="S104" s="55" t="n"/>
      <c r="T104" s="55" t="n"/>
      <c r="U104" s="55" t="n">
        <v>0</v>
      </c>
      <c r="V104" s="55" t="inlineStr">
        <is>
          <t>No.</t>
        </is>
      </c>
      <c r="W104" s="55" t="n"/>
      <c r="X104" s="55" t="n"/>
      <c r="Y104" s="55" t="inlineStr">
        <is>
          <t xml:space="preserve">Dispatched </t>
        </is>
      </c>
      <c r="Z104" s="55">
        <f>U104-W104</f>
        <v/>
      </c>
      <c r="AA104" s="57">
        <f>AC104+AH104+AK104+AN104+AQ104+AT104+AW104+AZ104+BC104+BF104+BI104+BL104+BO104</f>
        <v/>
      </c>
      <c r="AB104" s="58" t="n">
        <v>0</v>
      </c>
      <c r="AC104" s="59">
        <f>Z104-AD104-AE104-AB104</f>
        <v/>
      </c>
      <c r="AD104" s="60" t="n"/>
      <c r="AE104" s="61" t="n">
        <v>0</v>
      </c>
      <c r="AF104" s="55" t="n"/>
      <c r="AG104" s="55" t="n"/>
      <c r="AH104" s="55" t="n"/>
      <c r="AI104" s="55" t="n"/>
      <c r="AJ104" s="55" t="n"/>
      <c r="AK104" s="55" t="n"/>
      <c r="AL104" s="55" t="n"/>
      <c r="AM104" s="55" t="n"/>
      <c r="AN104" s="55" t="n"/>
      <c r="AO104" s="55" t="n"/>
      <c r="AP104" s="55" t="n"/>
      <c r="AQ104" s="55" t="n"/>
      <c r="AR104" s="55" t="n"/>
      <c r="AS104" s="55" t="n"/>
      <c r="AT104" s="55" t="n"/>
      <c r="AU104" s="55" t="n"/>
      <c r="AV104" s="55" t="n"/>
      <c r="AW104" s="55" t="n"/>
      <c r="AX104" s="55" t="n"/>
      <c r="AY104" s="55" t="n"/>
      <c r="AZ104" s="55" t="n"/>
      <c r="BA104" s="55" t="n"/>
      <c r="BB104" s="55" t="n"/>
      <c r="BC104" s="55" t="n"/>
      <c r="BD104" s="55" t="n"/>
      <c r="BE104" s="55" t="n"/>
      <c r="BF104" s="55" t="n"/>
      <c r="BG104" s="55" t="n"/>
      <c r="BH104" s="55" t="n"/>
      <c r="BI104" s="55" t="n"/>
      <c r="BJ104" s="55" t="n"/>
      <c r="BK104" s="55" t="n"/>
      <c r="BL104" s="55" t="n"/>
      <c r="BM104" s="55" t="n"/>
      <c r="BN104" s="55" t="n"/>
      <c r="BO104" s="55" t="n"/>
    </row>
    <row r="105" ht="11.85" customHeight="1">
      <c r="A105" s="55" t="inlineStr">
        <is>
          <t>PP</t>
        </is>
      </c>
      <c r="B105" s="56" t="inlineStr">
        <is>
          <t>09/11/2023</t>
        </is>
      </c>
      <c r="C105" s="55" t="inlineStr">
        <is>
          <t>NA</t>
        </is>
      </c>
      <c r="D105" s="55" t="n">
        <v>2300160</v>
      </c>
      <c r="E105" s="55" t="inlineStr">
        <is>
          <t>PP0019</t>
        </is>
      </c>
      <c r="F105" s="55" t="inlineStr">
        <is>
          <t>Inner plastic tube (HDPE) for Applicator 3 ml - Tecnomaco</t>
        </is>
      </c>
      <c r="G105" s="55" t="inlineStr">
        <is>
          <t>PP2300015</t>
        </is>
      </c>
      <c r="H105" s="55" t="inlineStr">
        <is>
          <t>NA</t>
        </is>
      </c>
      <c r="I105" s="55" t="n"/>
      <c r="J105" s="55" t="n"/>
      <c r="K105" s="56" t="n"/>
      <c r="L105" s="56" t="n"/>
      <c r="M105" s="56" t="inlineStr">
        <is>
          <t>NA</t>
        </is>
      </c>
      <c r="N105" s="56" t="n"/>
      <c r="O105" s="55" t="inlineStr">
        <is>
          <t>NA</t>
        </is>
      </c>
      <c r="P105" s="55" t="n"/>
      <c r="Q105" s="55" t="n"/>
      <c r="R105" s="55" t="n"/>
      <c r="S105" s="55" t="n"/>
      <c r="T105" s="55" t="n"/>
      <c r="U105" s="55" t="n">
        <v>0</v>
      </c>
      <c r="V105" s="55" t="inlineStr">
        <is>
          <t>No.</t>
        </is>
      </c>
      <c r="W105" s="55" t="n"/>
      <c r="X105" s="55" t="n"/>
      <c r="Y105" s="55" t="inlineStr">
        <is>
          <t xml:space="preserve">Dispatched </t>
        </is>
      </c>
      <c r="Z105" s="55">
        <f>U105-W105</f>
        <v/>
      </c>
      <c r="AA105" s="57">
        <f>AC105+AH105+AK105+AN105+AQ105+AT105+AW105+AZ105+BC105+BF105+BI105+BL105+BO105</f>
        <v/>
      </c>
      <c r="AB105" s="58" t="n">
        <v>0</v>
      </c>
      <c r="AC105" s="59">
        <f>Z105-AD105-AE105-AB105</f>
        <v/>
      </c>
      <c r="AD105" s="60" t="n"/>
      <c r="AE105" s="61" t="n">
        <v>0</v>
      </c>
      <c r="AF105" s="55" t="n"/>
      <c r="AG105" s="55" t="n"/>
      <c r="AH105" s="55" t="n"/>
      <c r="AI105" s="55" t="n"/>
      <c r="AJ105" s="55" t="n"/>
      <c r="AK105" s="55" t="n"/>
      <c r="AL105" s="55" t="n"/>
      <c r="AM105" s="55" t="n"/>
      <c r="AN105" s="55" t="n"/>
      <c r="AO105" s="55" t="n"/>
      <c r="AP105" s="55" t="n"/>
      <c r="AQ105" s="55" t="n"/>
      <c r="AR105" s="55" t="n"/>
      <c r="AS105" s="55" t="n"/>
      <c r="AT105" s="55" t="n"/>
      <c r="AU105" s="55" t="n"/>
      <c r="AV105" s="55" t="n"/>
      <c r="AW105" s="55" t="n"/>
      <c r="AX105" s="55" t="n"/>
      <c r="AY105" s="55" t="n"/>
      <c r="AZ105" s="55" t="n"/>
      <c r="BA105" s="55" t="n"/>
      <c r="BB105" s="55" t="n"/>
      <c r="BC105" s="55" t="n"/>
      <c r="BD105" s="55" t="n"/>
      <c r="BE105" s="55" t="n"/>
      <c r="BF105" s="55" t="n"/>
      <c r="BG105" s="55" t="n"/>
      <c r="BH105" s="55" t="n"/>
      <c r="BI105" s="55" t="n"/>
      <c r="BJ105" s="55" t="n"/>
      <c r="BK105" s="55" t="n"/>
      <c r="BL105" s="55" t="n"/>
      <c r="BM105" s="55" t="n"/>
      <c r="BN105" s="55" t="n"/>
      <c r="BO105" s="55" t="n"/>
    </row>
    <row r="106" ht="11.85" customHeight="1">
      <c r="A106" s="55" t="inlineStr">
        <is>
          <t>PP</t>
        </is>
      </c>
      <c r="B106" s="56" t="inlineStr">
        <is>
          <t>09/11/2023</t>
        </is>
      </c>
      <c r="C106" s="55" t="inlineStr">
        <is>
          <t>NA</t>
        </is>
      </c>
      <c r="D106" s="55" t="n">
        <v>2300161</v>
      </c>
      <c r="E106" s="55" t="inlineStr">
        <is>
          <t>PP0020</t>
        </is>
      </c>
      <c r="F106" s="55" t="inlineStr">
        <is>
          <t>Inner plastic tube (HDPE) for Applicator 10.5 ml - Tecnomaco</t>
        </is>
      </c>
      <c r="G106" s="55" t="inlineStr">
        <is>
          <t>PP2300016</t>
        </is>
      </c>
      <c r="H106" s="55" t="inlineStr">
        <is>
          <t>NA</t>
        </is>
      </c>
      <c r="I106" s="55" t="n"/>
      <c r="J106" s="55" t="n"/>
      <c r="K106" s="56" t="n"/>
      <c r="L106" s="56" t="n"/>
      <c r="M106" s="56" t="inlineStr">
        <is>
          <t>NA</t>
        </is>
      </c>
      <c r="N106" s="56" t="n"/>
      <c r="O106" s="55" t="inlineStr">
        <is>
          <t>NA</t>
        </is>
      </c>
      <c r="P106" s="55" t="n"/>
      <c r="Q106" s="55" t="n"/>
      <c r="R106" s="55" t="n"/>
      <c r="S106" s="55" t="n"/>
      <c r="T106" s="55" t="n"/>
      <c r="U106" s="55" t="n">
        <v>0</v>
      </c>
      <c r="V106" s="55" t="inlineStr">
        <is>
          <t>No.</t>
        </is>
      </c>
      <c r="W106" s="55" t="n"/>
      <c r="X106" s="55" t="n"/>
      <c r="Y106" s="55" t="inlineStr">
        <is>
          <t xml:space="preserve">Dispatched </t>
        </is>
      </c>
      <c r="Z106" s="55">
        <f>U106-W106</f>
        <v/>
      </c>
      <c r="AA106" s="57">
        <f>AC106+AH106+AK106+AN106+AQ106+AT106+AW106+AZ106+BC106+BF106+BI106+BL106+BO106</f>
        <v/>
      </c>
      <c r="AB106" s="58" t="n">
        <v>0</v>
      </c>
      <c r="AC106" s="59">
        <f>Z106-AD106-AE106-AB106</f>
        <v/>
      </c>
      <c r="AD106" s="60" t="n"/>
      <c r="AE106" s="61" t="n">
        <v>0</v>
      </c>
      <c r="AF106" s="55" t="n"/>
      <c r="AG106" s="55" t="n"/>
      <c r="AH106" s="55" t="n"/>
      <c r="AI106" s="55" t="n"/>
      <c r="AJ106" s="55" t="n"/>
      <c r="AK106" s="55" t="n"/>
      <c r="AL106" s="55" t="n"/>
      <c r="AM106" s="55" t="n"/>
      <c r="AN106" s="55" t="n"/>
      <c r="AO106" s="55" t="n"/>
      <c r="AP106" s="55" t="n"/>
      <c r="AQ106" s="55" t="n"/>
      <c r="AR106" s="55" t="n"/>
      <c r="AS106" s="55" t="n"/>
      <c r="AT106" s="55" t="n"/>
      <c r="AU106" s="55" t="n"/>
      <c r="AV106" s="55" t="n"/>
      <c r="AW106" s="55" t="n"/>
      <c r="AX106" s="55" t="n"/>
      <c r="AY106" s="55" t="n"/>
      <c r="AZ106" s="55" t="n"/>
      <c r="BA106" s="55" t="n"/>
      <c r="BB106" s="55" t="n"/>
      <c r="BC106" s="55" t="n"/>
      <c r="BD106" s="55" t="n"/>
      <c r="BE106" s="55" t="n"/>
      <c r="BF106" s="55" t="n"/>
      <c r="BG106" s="55" t="n"/>
      <c r="BH106" s="55" t="n"/>
      <c r="BI106" s="55" t="n"/>
      <c r="BJ106" s="55" t="n"/>
      <c r="BK106" s="55" t="n"/>
      <c r="BL106" s="55" t="n"/>
      <c r="BM106" s="55" t="n"/>
      <c r="BN106" s="55" t="n"/>
      <c r="BO106" s="55" t="n"/>
    </row>
    <row r="107" ht="11.85" customHeight="1">
      <c r="A107" s="55" t="inlineStr">
        <is>
          <t>PP</t>
        </is>
      </c>
      <c r="B107" s="56" t="inlineStr">
        <is>
          <t>09/11/2023</t>
        </is>
      </c>
      <c r="C107" s="55" t="inlineStr">
        <is>
          <t>NA</t>
        </is>
      </c>
      <c r="D107" s="55" t="n">
        <v>2300162</v>
      </c>
      <c r="E107" s="55" t="inlineStr">
        <is>
          <t>PP0021</t>
        </is>
      </c>
      <c r="F107" s="55" t="inlineStr">
        <is>
          <t>Outer Plastic tube (HDPE) with Sponge for Applicator 3ml for Tecnomaco</t>
        </is>
      </c>
      <c r="G107" s="55" t="inlineStr">
        <is>
          <t>PP2300017</t>
        </is>
      </c>
      <c r="H107" s="55" t="inlineStr">
        <is>
          <t>NA</t>
        </is>
      </c>
      <c r="I107" s="55" t="n"/>
      <c r="J107" s="55" t="n"/>
      <c r="K107" s="56" t="n"/>
      <c r="L107" s="56" t="n"/>
      <c r="M107" s="56" t="inlineStr">
        <is>
          <t>NA</t>
        </is>
      </c>
      <c r="N107" s="56" t="n"/>
      <c r="O107" s="55" t="inlineStr">
        <is>
          <t>NA</t>
        </is>
      </c>
      <c r="P107" s="55" t="n"/>
      <c r="Q107" s="55" t="n"/>
      <c r="R107" s="55" t="n"/>
      <c r="S107" s="55" t="n"/>
      <c r="T107" s="55" t="n"/>
      <c r="U107" s="55" t="n">
        <v>0</v>
      </c>
      <c r="V107" s="55" t="inlineStr">
        <is>
          <t>No.</t>
        </is>
      </c>
      <c r="W107" s="55" t="n"/>
      <c r="X107" s="55" t="n"/>
      <c r="Y107" s="55" t="inlineStr">
        <is>
          <t xml:space="preserve">Dispatched </t>
        </is>
      </c>
      <c r="Z107" s="55">
        <f>U107-W107</f>
        <v/>
      </c>
      <c r="AA107" s="57">
        <f>AC107+AH107+AK107+AN107+AQ107+AT107+AW107+AZ107+BC107+BF107+BI107+BL107+BO107</f>
        <v/>
      </c>
      <c r="AB107" s="58" t="n">
        <v>0</v>
      </c>
      <c r="AC107" s="59">
        <f>Z107-AD107-AE107-AB107</f>
        <v/>
      </c>
      <c r="AD107" s="60" t="n"/>
      <c r="AE107" s="61" t="n">
        <v>0</v>
      </c>
      <c r="AF107" s="55" t="n"/>
      <c r="AG107" s="55" t="n"/>
      <c r="AH107" s="55" t="n"/>
      <c r="AI107" s="55" t="n"/>
      <c r="AJ107" s="55" t="n"/>
      <c r="AK107" s="55" t="n"/>
      <c r="AL107" s="55" t="n"/>
      <c r="AM107" s="55" t="n"/>
      <c r="AN107" s="55" t="n"/>
      <c r="AO107" s="55" t="n"/>
      <c r="AP107" s="55" t="n"/>
      <c r="AQ107" s="55" t="n"/>
      <c r="AR107" s="55" t="n"/>
      <c r="AS107" s="55" t="n"/>
      <c r="AT107" s="55" t="n"/>
      <c r="AU107" s="55" t="n"/>
      <c r="AV107" s="55" t="n"/>
      <c r="AW107" s="55" t="n"/>
      <c r="AX107" s="55" t="n"/>
      <c r="AY107" s="55" t="n"/>
      <c r="AZ107" s="55" t="n"/>
      <c r="BA107" s="55" t="n"/>
      <c r="BB107" s="55" t="n"/>
      <c r="BC107" s="55" t="n"/>
      <c r="BD107" s="55" t="n"/>
      <c r="BE107" s="55" t="n"/>
      <c r="BF107" s="55" t="n"/>
      <c r="BG107" s="55" t="n"/>
      <c r="BH107" s="55" t="n"/>
      <c r="BI107" s="55" t="n"/>
      <c r="BJ107" s="55" t="n"/>
      <c r="BK107" s="55" t="n"/>
      <c r="BL107" s="55" t="n"/>
      <c r="BM107" s="55" t="n"/>
      <c r="BN107" s="55" t="n"/>
      <c r="BO107" s="55" t="n"/>
    </row>
    <row r="108" ht="11.85" customHeight="1">
      <c r="A108" s="55" t="inlineStr">
        <is>
          <t>PP</t>
        </is>
      </c>
      <c r="B108" s="56" t="inlineStr">
        <is>
          <t>09/11/2023</t>
        </is>
      </c>
      <c r="C108" s="55" t="inlineStr">
        <is>
          <t>NA</t>
        </is>
      </c>
      <c r="D108" s="55" t="n">
        <v>2300163</v>
      </c>
      <c r="E108" s="55" t="inlineStr">
        <is>
          <t>PP0022</t>
        </is>
      </c>
      <c r="F108" s="55" t="inlineStr">
        <is>
          <t>Outer Plastic tube (HDPE) with Sponge for Applicator 10.5ml for Tecnomaco</t>
        </is>
      </c>
      <c r="G108" s="55" t="inlineStr">
        <is>
          <t>PP2300018</t>
        </is>
      </c>
      <c r="H108" s="55" t="inlineStr">
        <is>
          <t>NA</t>
        </is>
      </c>
      <c r="I108" s="55" t="n"/>
      <c r="J108" s="55" t="n"/>
      <c r="K108" s="56" t="n"/>
      <c r="L108" s="56" t="n"/>
      <c r="M108" s="56" t="inlineStr">
        <is>
          <t>NA</t>
        </is>
      </c>
      <c r="N108" s="56" t="n"/>
      <c r="O108" s="55" t="inlineStr">
        <is>
          <t>NA</t>
        </is>
      </c>
      <c r="P108" s="55" t="n"/>
      <c r="Q108" s="55" t="n"/>
      <c r="R108" s="55" t="n"/>
      <c r="S108" s="55" t="n"/>
      <c r="T108" s="55" t="n"/>
      <c r="U108" s="55" t="n">
        <v>0</v>
      </c>
      <c r="V108" s="55" t="inlineStr">
        <is>
          <t>No.</t>
        </is>
      </c>
      <c r="W108" s="55" t="n"/>
      <c r="X108" s="55" t="n"/>
      <c r="Y108" s="55" t="inlineStr">
        <is>
          <t xml:space="preserve">Dispatched </t>
        </is>
      </c>
      <c r="Z108" s="55">
        <f>U108-W108</f>
        <v/>
      </c>
      <c r="AA108" s="57">
        <f>AC108+AH108+AK108+AN108+AQ108+AT108+AW108+AZ108+BC108+BF108+BI108+BL108+BO108</f>
        <v/>
      </c>
      <c r="AB108" s="58" t="n">
        <v>0</v>
      </c>
      <c r="AC108" s="59">
        <f>Z108-AD108-AE108-AB108</f>
        <v/>
      </c>
      <c r="AD108" s="60" t="n"/>
      <c r="AE108" s="61" t="n">
        <v>0</v>
      </c>
      <c r="AF108" s="55" t="n"/>
      <c r="AG108" s="55" t="n"/>
      <c r="AH108" s="55" t="n"/>
      <c r="AI108" s="55" t="n"/>
      <c r="AJ108" s="55" t="n"/>
      <c r="AK108" s="55" t="n"/>
      <c r="AL108" s="55" t="n"/>
      <c r="AM108" s="55" t="n"/>
      <c r="AN108" s="55" t="n"/>
      <c r="AO108" s="55" t="n"/>
      <c r="AP108" s="55" t="n"/>
      <c r="AQ108" s="55" t="n"/>
      <c r="AR108" s="55" t="n"/>
      <c r="AS108" s="55" t="n"/>
      <c r="AT108" s="55" t="n"/>
      <c r="AU108" s="55" t="n"/>
      <c r="AV108" s="55" t="n"/>
      <c r="AW108" s="55" t="n"/>
      <c r="AX108" s="55" t="n"/>
      <c r="AY108" s="55" t="n"/>
      <c r="AZ108" s="55" t="n"/>
      <c r="BA108" s="55" t="n"/>
      <c r="BB108" s="55" t="n"/>
      <c r="BC108" s="55" t="n"/>
      <c r="BD108" s="55" t="n"/>
      <c r="BE108" s="55" t="n"/>
      <c r="BF108" s="55" t="n"/>
      <c r="BG108" s="55" t="n"/>
      <c r="BH108" s="55" t="n"/>
      <c r="BI108" s="55" t="n"/>
      <c r="BJ108" s="55" t="n"/>
      <c r="BK108" s="55" t="n"/>
      <c r="BL108" s="55" t="n"/>
      <c r="BM108" s="55" t="n"/>
      <c r="BN108" s="55" t="n"/>
      <c r="BO108" s="55" t="n"/>
    </row>
    <row r="109" ht="11.85" customHeight="1">
      <c r="A109" s="55" t="inlineStr">
        <is>
          <t>Bu.</t>
        </is>
      </c>
      <c r="B109" s="56" t="inlineStr">
        <is>
          <t>09/11/2023</t>
        </is>
      </c>
      <c r="C109" s="55" t="inlineStr">
        <is>
          <t>NA</t>
        </is>
      </c>
      <c r="D109" s="55" t="n">
        <v>2300164</v>
      </c>
      <c r="E109" s="55" t="inlineStr">
        <is>
          <t>BP0004</t>
        </is>
      </c>
      <c r="F109" s="55" t="inlineStr">
        <is>
          <t>FAS Chlorex 2% Solution</t>
        </is>
      </c>
      <c r="G109" s="55" t="inlineStr">
        <is>
          <t>BP2300001</t>
        </is>
      </c>
      <c r="H109" s="55" t="inlineStr">
        <is>
          <t>NA</t>
        </is>
      </c>
      <c r="I109" s="55" t="n"/>
      <c r="J109" s="55" t="n"/>
      <c r="K109" s="56" t="inlineStr">
        <is>
          <t>07/2023</t>
        </is>
      </c>
      <c r="L109" s="56" t="n"/>
      <c r="M109" s="56" t="inlineStr">
        <is>
          <t>06/2028</t>
        </is>
      </c>
      <c r="N109" s="56" t="n"/>
      <c r="O109" s="55" t="inlineStr">
        <is>
          <t>NA</t>
        </is>
      </c>
      <c r="P109" s="55" t="n"/>
      <c r="Q109" s="55" t="n"/>
      <c r="R109" s="55" t="n"/>
      <c r="S109" s="55" t="n"/>
      <c r="T109" s="55" t="n"/>
      <c r="U109" s="55" t="n">
        <v>0</v>
      </c>
      <c r="V109" s="55" t="inlineStr">
        <is>
          <t>Kg.</t>
        </is>
      </c>
      <c r="W109" s="55" t="n"/>
      <c r="X109" s="55" t="n"/>
      <c r="Y109" s="55" t="inlineStr">
        <is>
          <t xml:space="preserve">Dispatched </t>
        </is>
      </c>
      <c r="Z109" s="55">
        <f>U109-W109</f>
        <v/>
      </c>
      <c r="AA109" s="57">
        <f>AC109+AH109+AK109+AN109+AQ109+AT109+AW109+AZ109+BC109+BF109+BI109+BL109+BO109</f>
        <v/>
      </c>
      <c r="AB109" s="58" t="n">
        <v>0</v>
      </c>
      <c r="AC109" s="59">
        <f>Z109-AD109-AE109-AB109</f>
        <v/>
      </c>
      <c r="AD109" s="60" t="n"/>
      <c r="AE109" s="61" t="n">
        <v>0</v>
      </c>
      <c r="AF109" s="55" t="n"/>
      <c r="AG109" s="55" t="n"/>
      <c r="AH109" s="55" t="n"/>
      <c r="AI109" s="55" t="n"/>
      <c r="AJ109" s="55" t="n"/>
      <c r="AK109" s="55" t="n"/>
      <c r="AL109" s="55" t="n"/>
      <c r="AM109" s="55" t="n"/>
      <c r="AN109" s="55" t="n"/>
      <c r="AO109" s="55" t="n"/>
      <c r="AP109" s="55" t="n"/>
      <c r="AQ109" s="55" t="n"/>
      <c r="AR109" s="55" t="n"/>
      <c r="AS109" s="55" t="n"/>
      <c r="AT109" s="55" t="n"/>
      <c r="AU109" s="55" t="n"/>
      <c r="AV109" s="55" t="n"/>
      <c r="AW109" s="55" t="n"/>
      <c r="AX109" s="55" t="n"/>
      <c r="AY109" s="55" t="n"/>
      <c r="AZ109" s="55" t="n"/>
      <c r="BA109" s="55" t="n"/>
      <c r="BB109" s="55" t="n"/>
      <c r="BC109" s="55" t="n"/>
      <c r="BD109" s="55" t="n"/>
      <c r="BE109" s="55" t="n"/>
      <c r="BF109" s="55" t="n"/>
      <c r="BG109" s="55" t="n"/>
      <c r="BH109" s="55" t="n"/>
      <c r="BI109" s="55" t="n"/>
      <c r="BJ109" s="55" t="n"/>
      <c r="BK109" s="55" t="n"/>
      <c r="BL109" s="55" t="n"/>
      <c r="BM109" s="55" t="n"/>
      <c r="BN109" s="55" t="n"/>
      <c r="BO109" s="55" t="n"/>
    </row>
    <row r="110" ht="11.85" customHeight="1">
      <c r="A110" s="55" t="inlineStr">
        <is>
          <t>RM</t>
        </is>
      </c>
      <c r="B110" s="56" t="inlineStr">
        <is>
          <t>20/11/2023</t>
        </is>
      </c>
      <c r="C110" s="55" t="inlineStr">
        <is>
          <t>SSMC0752023</t>
        </is>
      </c>
      <c r="D110" s="55" t="n">
        <v>2300165</v>
      </c>
      <c r="E110" s="55" t="inlineStr">
        <is>
          <t>RM0023</t>
        </is>
      </c>
      <c r="F110" s="55" t="inlineStr">
        <is>
          <t>Solifenacin Succinate</t>
        </is>
      </c>
      <c r="G110" s="55" t="inlineStr">
        <is>
          <t>RM2300024</t>
        </is>
      </c>
      <c r="H110" s="55" t="inlineStr">
        <is>
          <t>Glenmark</t>
        </is>
      </c>
      <c r="I110" s="55" t="n"/>
      <c r="J110" s="55" t="inlineStr">
        <is>
          <t>802301019</t>
        </is>
      </c>
      <c r="K110" s="56" t="inlineStr">
        <is>
          <t>28/01/2023</t>
        </is>
      </c>
      <c r="L110" s="56" t="n"/>
      <c r="M110" s="56" t="inlineStr">
        <is>
          <t>NA</t>
        </is>
      </c>
      <c r="N110" s="56" t="n"/>
      <c r="O110" s="55" t="inlineStr">
        <is>
          <t>27/01/2027</t>
        </is>
      </c>
      <c r="P110" s="55" t="n"/>
      <c r="Q110" s="55" t="n"/>
      <c r="R110" s="55" t="n"/>
      <c r="S110" s="55" t="n"/>
      <c r="T110" s="55" t="n"/>
      <c r="U110" s="55" t="n">
        <v>0</v>
      </c>
      <c r="V110" s="55" t="inlineStr">
        <is>
          <t>Kg.</t>
        </is>
      </c>
      <c r="W110" s="55" t="n"/>
      <c r="X110" s="55" t="n"/>
      <c r="Y110" s="55" t="inlineStr">
        <is>
          <t xml:space="preserve">Dispatched </t>
        </is>
      </c>
      <c r="Z110" s="55">
        <f>U110-W110</f>
        <v/>
      </c>
      <c r="AA110" s="57">
        <f>AC110+AH110+AK110+AN110+AQ110+AT110+AW110+AZ110+BC110+BF110+BI110+BL110+BO110</f>
        <v/>
      </c>
      <c r="AB110" s="58" t="n">
        <v>0</v>
      </c>
      <c r="AC110" s="59">
        <f>Z110-AD110-AE110-AB110</f>
        <v/>
      </c>
      <c r="AD110" s="60" t="n"/>
      <c r="AE110" s="61" t="n">
        <v>0</v>
      </c>
      <c r="AF110" s="55" t="n"/>
      <c r="AG110" s="55" t="n"/>
      <c r="AH110" s="55" t="n"/>
      <c r="AI110" s="55" t="n"/>
      <c r="AJ110" s="55" t="n"/>
      <c r="AK110" s="55" t="n"/>
      <c r="AL110" s="55" t="n"/>
      <c r="AM110" s="55" t="n"/>
      <c r="AN110" s="55" t="n"/>
      <c r="AO110" s="55" t="n"/>
      <c r="AP110" s="55" t="n"/>
      <c r="AQ110" s="55" t="n"/>
      <c r="AR110" s="55" t="n"/>
      <c r="AS110" s="55" t="n"/>
      <c r="AT110" s="55" t="n"/>
      <c r="AU110" s="55" t="n"/>
      <c r="AV110" s="55" t="n"/>
      <c r="AW110" s="55" t="n"/>
      <c r="AX110" s="55" t="n"/>
      <c r="AY110" s="55" t="n"/>
      <c r="AZ110" s="55" t="n"/>
      <c r="BA110" s="55" t="n"/>
      <c r="BB110" s="55" t="n"/>
      <c r="BC110" s="55" t="n"/>
      <c r="BD110" s="55" t="n"/>
      <c r="BE110" s="55" t="n"/>
      <c r="BF110" s="55" t="n"/>
      <c r="BG110" s="55" t="n"/>
      <c r="BH110" s="55" t="n"/>
      <c r="BI110" s="55" t="n"/>
      <c r="BJ110" s="55" t="n"/>
      <c r="BK110" s="55" t="n"/>
      <c r="BL110" s="55" t="n"/>
      <c r="BM110" s="55" t="n"/>
      <c r="BN110" s="55" t="n"/>
      <c r="BO110" s="55" t="n"/>
    </row>
    <row r="111" ht="11.85" customHeight="1">
      <c r="A111" s="55" t="inlineStr">
        <is>
          <t>RM</t>
        </is>
      </c>
      <c r="B111" s="56" t="inlineStr">
        <is>
          <t>27/11/2023</t>
        </is>
      </c>
      <c r="C111" s="55" t="inlineStr">
        <is>
          <t>NA</t>
        </is>
      </c>
      <c r="D111" s="55" t="n">
        <v>2300166</v>
      </c>
      <c r="E111" s="55" t="inlineStr">
        <is>
          <t>RM0024</t>
        </is>
      </c>
      <c r="F111" s="55" t="inlineStr">
        <is>
          <t>Lactose Spray Dried [SuperTab 11SD]</t>
        </is>
      </c>
      <c r="G111" s="55" t="inlineStr">
        <is>
          <t>RM2300025</t>
        </is>
      </c>
      <c r="H111" s="55" t="inlineStr">
        <is>
          <t>DFE Pharma GmbH &amp; CO.KG</t>
        </is>
      </c>
      <c r="I111" s="55" t="n"/>
      <c r="J111" s="55" t="inlineStr">
        <is>
          <t>109J2T5</t>
        </is>
      </c>
      <c r="K111" s="56" t="inlineStr">
        <is>
          <t>06/2022</t>
        </is>
      </c>
      <c r="L111" s="56" t="n"/>
      <c r="M111" s="56" t="inlineStr">
        <is>
          <t>05/2024</t>
        </is>
      </c>
      <c r="N111" s="56" t="n"/>
      <c r="O111" s="55" t="inlineStr">
        <is>
          <t>NA</t>
        </is>
      </c>
      <c r="P111" s="55" t="n"/>
      <c r="Q111" s="55" t="n"/>
      <c r="R111" s="55" t="n"/>
      <c r="S111" s="55" t="n"/>
      <c r="T111" s="55" t="n"/>
      <c r="U111" s="55" t="n">
        <v>0</v>
      </c>
      <c r="V111" s="55" t="inlineStr">
        <is>
          <t>Kg.</t>
        </is>
      </c>
      <c r="W111" s="55" t="n"/>
      <c r="X111" s="55" t="n"/>
      <c r="Y111" s="55" t="inlineStr">
        <is>
          <t xml:space="preserve">Dispatched </t>
        </is>
      </c>
      <c r="Z111" s="55">
        <f>U111-W111</f>
        <v/>
      </c>
      <c r="AA111" s="57">
        <f>AC111+AH111+AK111+AN111+AQ111+AT111+AW111+AZ111+BC111+BF111+BI111+BL111+BO111</f>
        <v/>
      </c>
      <c r="AB111" s="58" t="n">
        <v>0</v>
      </c>
      <c r="AC111" s="59">
        <f>Z111-AD111-AE111-AB111</f>
        <v/>
      </c>
      <c r="AD111" s="60" t="n"/>
      <c r="AE111" s="61" t="n">
        <v>0</v>
      </c>
      <c r="AF111" s="55" t="n"/>
      <c r="AG111" s="55" t="n"/>
      <c r="AH111" s="55" t="n"/>
      <c r="AI111" s="55" t="n"/>
      <c r="AJ111" s="55" t="n"/>
      <c r="AK111" s="55" t="n"/>
      <c r="AL111" s="55" t="n"/>
      <c r="AM111" s="55" t="n"/>
      <c r="AN111" s="55" t="n"/>
      <c r="AO111" s="55" t="n"/>
      <c r="AP111" s="55" t="n"/>
      <c r="AQ111" s="55" t="n"/>
      <c r="AR111" s="55" t="n"/>
      <c r="AS111" s="55" t="n"/>
      <c r="AT111" s="55" t="n"/>
      <c r="AU111" s="55" t="n"/>
      <c r="AV111" s="55" t="n"/>
      <c r="AW111" s="55" t="n"/>
      <c r="AX111" s="55" t="n"/>
      <c r="AY111" s="55" t="n"/>
      <c r="AZ111" s="55" t="n"/>
      <c r="BA111" s="55" t="n"/>
      <c r="BB111" s="55" t="n"/>
      <c r="BC111" s="55" t="n"/>
      <c r="BD111" s="55" t="n"/>
      <c r="BE111" s="55" t="n"/>
      <c r="BF111" s="55" t="n"/>
      <c r="BG111" s="55" t="n"/>
      <c r="BH111" s="55" t="n"/>
      <c r="BI111" s="55" t="n"/>
      <c r="BJ111" s="55" t="n"/>
      <c r="BK111" s="55" t="n"/>
      <c r="BL111" s="55" t="n"/>
      <c r="BM111" s="55" t="n"/>
      <c r="BN111" s="55" t="n"/>
      <c r="BO111" s="55" t="n"/>
    </row>
    <row r="112" ht="11.85" customHeight="1">
      <c r="A112" s="8" t="inlineStr">
        <is>
          <t>RM</t>
        </is>
      </c>
      <c r="B112" s="8" t="inlineStr">
        <is>
          <t>27/11/2023</t>
        </is>
      </c>
      <c r="C112" s="8" t="inlineStr">
        <is>
          <t>NA</t>
        </is>
      </c>
      <c r="D112" s="8" t="n">
        <v>2300167</v>
      </c>
      <c r="E112" s="8" t="inlineStr">
        <is>
          <t>RM0025</t>
        </is>
      </c>
      <c r="F112" s="8" t="inlineStr">
        <is>
          <t>Partially Preglatinized Maize Starch 2001 [Starch 1500]</t>
        </is>
      </c>
      <c r="G112" s="10" t="inlineStr">
        <is>
          <t>RM2300026</t>
        </is>
      </c>
      <c r="H112" s="8" t="inlineStr">
        <is>
          <t>Colorcon Limited</t>
        </is>
      </c>
      <c r="I112" s="8" t="n"/>
      <c r="J112" s="10" t="inlineStr">
        <is>
          <t>IN546084</t>
        </is>
      </c>
      <c r="K112" s="10" t="inlineStr">
        <is>
          <t>03/11/2021</t>
        </is>
      </c>
      <c r="L112" s="10" t="inlineStr">
        <is>
          <t>03.11.2021</t>
        </is>
      </c>
      <c r="M112" s="10" t="inlineStr">
        <is>
          <t>NA</t>
        </is>
      </c>
      <c r="N112" s="10" t="inlineStr">
        <is>
          <t>NA</t>
        </is>
      </c>
      <c r="O112" s="9" t="n">
        <v>45699</v>
      </c>
      <c r="P112" s="9" t="inlineStr">
        <is>
          <t>02.11.2025</t>
        </is>
      </c>
      <c r="Q112" s="9" t="n"/>
      <c r="R112" s="21" t="n"/>
      <c r="S112" s="12" t="n"/>
      <c r="T112" s="12" t="n"/>
      <c r="U112" s="13" t="n">
        <v>0</v>
      </c>
      <c r="V112" s="14" t="inlineStr">
        <is>
          <t>Kg.</t>
        </is>
      </c>
      <c r="W112" s="14" t="n"/>
      <c r="X112" s="14" t="n"/>
      <c r="Y112" s="90" t="n"/>
      <c r="Z112" s="455" t="n">
        <v>0</v>
      </c>
      <c r="AA112" s="456" t="n">
        <v>0</v>
      </c>
      <c r="AB112" s="457" t="n">
        <v>0</v>
      </c>
      <c r="AC112" s="458" t="n">
        <v>0</v>
      </c>
      <c r="AD112" s="459" t="n"/>
      <c r="AE112" s="462" t="n">
        <v>0</v>
      </c>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row>
    <row r="113" ht="11.85" customHeight="1">
      <c r="A113" s="55" t="inlineStr">
        <is>
          <t>Bu.</t>
        </is>
      </c>
      <c r="B113" s="56" t="inlineStr">
        <is>
          <t>21/12/2023</t>
        </is>
      </c>
      <c r="C113" s="55" t="inlineStr">
        <is>
          <t>PRO-2023-001</t>
        </is>
      </c>
      <c r="D113" s="55" t="n">
        <v>2300171</v>
      </c>
      <c r="E113" s="55" t="inlineStr">
        <is>
          <t>BP0004</t>
        </is>
      </c>
      <c r="F113" s="55" t="inlineStr">
        <is>
          <t>FAS Chlorex 2% Solution</t>
        </is>
      </c>
      <c r="G113" s="55" t="inlineStr">
        <is>
          <t>BP2300003</t>
        </is>
      </c>
      <c r="H113" s="55" t="inlineStr">
        <is>
          <t>Giochemica S.R.L.</t>
        </is>
      </c>
      <c r="I113" s="55" t="n"/>
      <c r="J113" s="55" t="inlineStr">
        <is>
          <t>O0900</t>
        </is>
      </c>
      <c r="K113" s="56" t="inlineStr">
        <is>
          <t>08/11/2023</t>
        </is>
      </c>
      <c r="L113" s="56" t="n"/>
      <c r="M113" s="56" t="inlineStr">
        <is>
          <t>07/11/2026</t>
        </is>
      </c>
      <c r="N113" s="56" t="n"/>
      <c r="O113" s="55" t="inlineStr">
        <is>
          <t>NA</t>
        </is>
      </c>
      <c r="P113" s="55" t="n"/>
      <c r="Q113" s="55" t="n"/>
      <c r="R113" s="55" t="n"/>
      <c r="S113" s="55" t="n"/>
      <c r="T113" s="55" t="n"/>
      <c r="U113" s="55" t="n">
        <v>0</v>
      </c>
      <c r="V113" s="55" t="inlineStr">
        <is>
          <t>Kg.</t>
        </is>
      </c>
      <c r="W113" s="55" t="n"/>
      <c r="X113" s="55" t="n"/>
      <c r="Y113" s="55" t="inlineStr">
        <is>
          <t xml:space="preserve">Dispatched </t>
        </is>
      </c>
      <c r="Z113" s="55">
        <f>U113-W113</f>
        <v/>
      </c>
      <c r="AA113" s="57">
        <f>AC113+AH113+AK113+AN113+AQ113+AT113+AW113+AZ113+BC113+BF113+BI113+BL113+BO113</f>
        <v/>
      </c>
      <c r="AB113" s="58" t="n">
        <v>0</v>
      </c>
      <c r="AC113" s="59">
        <f>Z113-AD113-AE113-AB113</f>
        <v/>
      </c>
      <c r="AD113" s="60" t="n"/>
      <c r="AE113" s="61" t="n">
        <v>0</v>
      </c>
      <c r="AF113" s="55" t="n"/>
      <c r="AG113" s="55" t="n"/>
      <c r="AH113" s="55" t="n"/>
      <c r="AI113" s="55" t="n"/>
      <c r="AJ113" s="55" t="n"/>
      <c r="AK113" s="55" t="n"/>
      <c r="AL113" s="55" t="n"/>
      <c r="AM113" s="55" t="n"/>
      <c r="AN113" s="55" t="n"/>
      <c r="AO113" s="55" t="n"/>
      <c r="AP113" s="55" t="n"/>
      <c r="AQ113" s="55" t="n"/>
      <c r="AR113" s="55" t="n"/>
      <c r="AS113" s="55" t="n"/>
      <c r="AT113" s="55" t="n"/>
      <c r="AU113" s="55" t="n"/>
      <c r="AV113" s="55" t="n"/>
      <c r="AW113" s="55" t="n"/>
      <c r="AX113" s="55" t="n"/>
      <c r="AY113" s="55" t="n"/>
      <c r="AZ113" s="55" t="n"/>
      <c r="BA113" s="55" t="n"/>
      <c r="BB113" s="55" t="n"/>
      <c r="BC113" s="55" t="n"/>
      <c r="BD113" s="55" t="n"/>
      <c r="BE113" s="55" t="n"/>
      <c r="BF113" s="55" t="n"/>
      <c r="BG113" s="55" t="n"/>
      <c r="BH113" s="55" t="n"/>
      <c r="BI113" s="55" t="n"/>
      <c r="BJ113" s="55" t="n"/>
      <c r="BK113" s="55" t="n"/>
      <c r="BL113" s="55" t="n"/>
      <c r="BM113" s="55" t="n"/>
      <c r="BN113" s="55" t="n"/>
      <c r="BO113" s="55" t="n"/>
    </row>
    <row r="114" ht="11.85" customHeight="1">
      <c r="A114" s="55" t="inlineStr">
        <is>
          <t>PP</t>
        </is>
      </c>
      <c r="B114" s="56" t="inlineStr">
        <is>
          <t>24/12/2023</t>
        </is>
      </c>
      <c r="C114" s="55" t="inlineStr">
        <is>
          <t>NA</t>
        </is>
      </c>
      <c r="D114" s="55" t="n">
        <v>2300172</v>
      </c>
      <c r="E114" s="55" t="inlineStr">
        <is>
          <t>PP0026</t>
        </is>
      </c>
      <c r="F114" s="55" t="inlineStr">
        <is>
          <t>Inner plastic tube (HDPE) for Applicator 3 ml-OMAS</t>
        </is>
      </c>
      <c r="G114" s="55" t="inlineStr">
        <is>
          <t>PP2300019</t>
        </is>
      </c>
      <c r="H114" s="55" t="inlineStr">
        <is>
          <t>Idea Stampi S.r.I.</t>
        </is>
      </c>
      <c r="I114" s="55" t="n"/>
      <c r="J114" s="55" t="inlineStr">
        <is>
          <t>10549</t>
        </is>
      </c>
      <c r="K114" s="56" t="inlineStr">
        <is>
          <t>07/11/2023</t>
        </is>
      </c>
      <c r="L114" s="56" t="n"/>
      <c r="M114" s="56" t="inlineStr">
        <is>
          <t>07/11/2025</t>
        </is>
      </c>
      <c r="N114" s="56" t="n"/>
      <c r="O114" s="55" t="inlineStr">
        <is>
          <t>NA</t>
        </is>
      </c>
      <c r="P114" s="55" t="n"/>
      <c r="Q114" s="55" t="n"/>
      <c r="R114" s="55" t="n"/>
      <c r="S114" s="55" t="n"/>
      <c r="T114" s="55" t="n"/>
      <c r="U114" s="55" t="n">
        <v>0</v>
      </c>
      <c r="V114" s="55" t="inlineStr">
        <is>
          <t>No.</t>
        </is>
      </c>
      <c r="W114" s="55" t="n"/>
      <c r="X114" s="55" t="n"/>
      <c r="Y114" s="55" t="inlineStr">
        <is>
          <t xml:space="preserve">Dispatched </t>
        </is>
      </c>
      <c r="Z114" s="55">
        <f>U114-W114</f>
        <v/>
      </c>
      <c r="AA114" s="57">
        <f>AC114+AH114+AK114+AN114+AQ114+AT114+AW114+AZ114+BC114+BF114+BI114+BL114+BO114</f>
        <v/>
      </c>
      <c r="AB114" s="58" t="n">
        <v>0</v>
      </c>
      <c r="AC114" s="59">
        <f>Z114-AD114-AE114-AB114</f>
        <v/>
      </c>
      <c r="AD114" s="60" t="n"/>
      <c r="AE114" s="61" t="n">
        <v>0</v>
      </c>
      <c r="AF114" s="55" t="n"/>
      <c r="AG114" s="55" t="n"/>
      <c r="AH114" s="55" t="n"/>
      <c r="AI114" s="55" t="n"/>
      <c r="AJ114" s="55" t="n"/>
      <c r="AK114" s="55" t="n"/>
      <c r="AL114" s="55" t="n"/>
      <c r="AM114" s="55" t="n"/>
      <c r="AN114" s="55" t="n"/>
      <c r="AO114" s="55" t="n"/>
      <c r="AP114" s="55" t="n"/>
      <c r="AQ114" s="55" t="n"/>
      <c r="AR114" s="55" t="n"/>
      <c r="AS114" s="55" t="n"/>
      <c r="AT114" s="55" t="n"/>
      <c r="AU114" s="55" t="n"/>
      <c r="AV114" s="55" t="n"/>
      <c r="AW114" s="55" t="n"/>
      <c r="AX114" s="55" t="n"/>
      <c r="AY114" s="55" t="n"/>
      <c r="AZ114" s="55" t="n"/>
      <c r="BA114" s="55" t="n"/>
      <c r="BB114" s="55" t="n"/>
      <c r="BC114" s="55" t="n"/>
      <c r="BD114" s="55" t="n"/>
      <c r="BE114" s="55" t="n"/>
      <c r="BF114" s="55" t="n"/>
      <c r="BG114" s="55" t="n"/>
      <c r="BH114" s="55" t="n"/>
      <c r="BI114" s="55" t="n"/>
      <c r="BJ114" s="55" t="n"/>
      <c r="BK114" s="55" t="n"/>
      <c r="BL114" s="55" t="n"/>
      <c r="BM114" s="55" t="n"/>
      <c r="BN114" s="55" t="n"/>
      <c r="BO114" s="55" t="n"/>
    </row>
    <row r="115" ht="11.85" customHeight="1">
      <c r="A115" s="55" t="inlineStr">
        <is>
          <t>PP</t>
        </is>
      </c>
      <c r="B115" s="56" t="inlineStr">
        <is>
          <t>24/12/2023</t>
        </is>
      </c>
      <c r="C115" s="55" t="inlineStr">
        <is>
          <t>NA</t>
        </is>
      </c>
      <c r="D115" s="55" t="n">
        <v>2300173</v>
      </c>
      <c r="E115" s="55" t="inlineStr">
        <is>
          <t>PP0027</t>
        </is>
      </c>
      <c r="F115" s="55" t="inlineStr">
        <is>
          <t>Inner plastic tube (HDPE) for Applicator 10.5 ml-OMAS</t>
        </is>
      </c>
      <c r="G115" s="55" t="inlineStr">
        <is>
          <t>PP2300020</t>
        </is>
      </c>
      <c r="H115" s="55" t="inlineStr">
        <is>
          <t>Idea Stampi S.r.I.</t>
        </is>
      </c>
      <c r="I115" s="55" t="n"/>
      <c r="J115" s="55" t="inlineStr">
        <is>
          <t>10550</t>
        </is>
      </c>
      <c r="K115" s="56" t="inlineStr">
        <is>
          <t>07/11/2023</t>
        </is>
      </c>
      <c r="L115" s="56" t="n"/>
      <c r="M115" s="56" t="inlineStr">
        <is>
          <t>07/11/2025</t>
        </is>
      </c>
      <c r="N115" s="56" t="n"/>
      <c r="O115" s="55" t="inlineStr">
        <is>
          <t>NA</t>
        </is>
      </c>
      <c r="P115" s="55" t="n"/>
      <c r="Q115" s="55" t="n"/>
      <c r="R115" s="55" t="n"/>
      <c r="S115" s="55" t="n"/>
      <c r="T115" s="55" t="n"/>
      <c r="U115" s="55" t="n">
        <v>0</v>
      </c>
      <c r="V115" s="55" t="inlineStr">
        <is>
          <t>No.</t>
        </is>
      </c>
      <c r="W115" s="55" t="n"/>
      <c r="X115" s="55" t="n"/>
      <c r="Y115" s="55" t="inlineStr">
        <is>
          <t xml:space="preserve">Dispatched </t>
        </is>
      </c>
      <c r="Z115" s="55">
        <f>U115-W115</f>
        <v/>
      </c>
      <c r="AA115" s="57">
        <f>AC115+AH115+AK115+AN115+AQ115+AT115+AW115+AZ115+BC115+BF115+BI115+BL115+BO115</f>
        <v/>
      </c>
      <c r="AB115" s="58" t="n">
        <v>0</v>
      </c>
      <c r="AC115" s="59">
        <f>Z115-AD115-AE115-AB115</f>
        <v/>
      </c>
      <c r="AD115" s="60" t="n"/>
      <c r="AE115" s="61" t="n">
        <v>0</v>
      </c>
      <c r="AF115" s="55" t="n"/>
      <c r="AG115" s="55" t="n"/>
      <c r="AH115" s="55" t="n"/>
      <c r="AI115" s="55" t="n"/>
      <c r="AJ115" s="55" t="n"/>
      <c r="AK115" s="55" t="n"/>
      <c r="AL115" s="55" t="n"/>
      <c r="AM115" s="55" t="n"/>
      <c r="AN115" s="55" t="n"/>
      <c r="AO115" s="55" t="n"/>
      <c r="AP115" s="55" t="n"/>
      <c r="AQ115" s="55" t="n"/>
      <c r="AR115" s="55" t="n"/>
      <c r="AS115" s="55" t="n"/>
      <c r="AT115" s="55" t="n"/>
      <c r="AU115" s="55" t="n"/>
      <c r="AV115" s="55" t="n"/>
      <c r="AW115" s="55" t="n"/>
      <c r="AX115" s="55" t="n"/>
      <c r="AY115" s="55" t="n"/>
      <c r="AZ115" s="55" t="n"/>
      <c r="BA115" s="55" t="n"/>
      <c r="BB115" s="55" t="n"/>
      <c r="BC115" s="55" t="n"/>
      <c r="BD115" s="55" t="n"/>
      <c r="BE115" s="55" t="n"/>
      <c r="BF115" s="55" t="n"/>
      <c r="BG115" s="55" t="n"/>
      <c r="BH115" s="55" t="n"/>
      <c r="BI115" s="55" t="n"/>
      <c r="BJ115" s="55" t="n"/>
      <c r="BK115" s="55" t="n"/>
      <c r="BL115" s="55" t="n"/>
      <c r="BM115" s="55" t="n"/>
      <c r="BN115" s="55" t="n"/>
      <c r="BO115" s="55" t="n"/>
    </row>
    <row r="116" ht="11.85" customHeight="1">
      <c r="A116" s="55" t="inlineStr">
        <is>
          <t>PP</t>
        </is>
      </c>
      <c r="B116" s="56" t="inlineStr">
        <is>
          <t>24/12/2023</t>
        </is>
      </c>
      <c r="C116" s="55" t="inlineStr">
        <is>
          <t>NA</t>
        </is>
      </c>
      <c r="D116" s="55" t="n">
        <v>2300174</v>
      </c>
      <c r="E116" s="55" t="inlineStr">
        <is>
          <t>PP0028</t>
        </is>
      </c>
      <c r="F116" s="55" t="inlineStr">
        <is>
          <t>Inner plastic tube (HDPE) for Applicator 26 ml-OMAS</t>
        </is>
      </c>
      <c r="G116" s="55" t="inlineStr">
        <is>
          <t>PP2300021</t>
        </is>
      </c>
      <c r="H116" s="55" t="inlineStr">
        <is>
          <t>Idea Stampi S.r.I.</t>
        </is>
      </c>
      <c r="I116" s="55" t="n"/>
      <c r="J116" s="55" t="inlineStr">
        <is>
          <t>10551</t>
        </is>
      </c>
      <c r="K116" s="56" t="inlineStr">
        <is>
          <t>07/11/2023</t>
        </is>
      </c>
      <c r="L116" s="56" t="n"/>
      <c r="M116" s="56" t="inlineStr">
        <is>
          <t>07/11/2025</t>
        </is>
      </c>
      <c r="N116" s="56" t="n"/>
      <c r="O116" s="55" t="inlineStr">
        <is>
          <t>NA</t>
        </is>
      </c>
      <c r="P116" s="55" t="n"/>
      <c r="Q116" s="55" t="n"/>
      <c r="R116" s="55" t="n"/>
      <c r="S116" s="55" t="n"/>
      <c r="T116" s="55" t="n"/>
      <c r="U116" s="55" t="n">
        <v>0</v>
      </c>
      <c r="V116" s="55" t="inlineStr">
        <is>
          <t>No.</t>
        </is>
      </c>
      <c r="W116" s="55" t="n"/>
      <c r="X116" s="55" t="n"/>
      <c r="Y116" s="55" t="inlineStr">
        <is>
          <t xml:space="preserve">Dispatched </t>
        </is>
      </c>
      <c r="Z116" s="55">
        <f>U116-W116</f>
        <v/>
      </c>
      <c r="AA116" s="57">
        <f>AC116+AH116+AK116+AN116+AQ116+AT116+AW116+AZ116+BC116+BF116+BI116+BL116+BO116</f>
        <v/>
      </c>
      <c r="AB116" s="58" t="n">
        <v>0</v>
      </c>
      <c r="AC116" s="59">
        <f>Z116-AD116-AE116-AB116</f>
        <v/>
      </c>
      <c r="AD116" s="60" t="n"/>
      <c r="AE116" s="61" t="n">
        <v>0</v>
      </c>
      <c r="AF116" s="55" t="n"/>
      <c r="AG116" s="55" t="n"/>
      <c r="AH116" s="55" t="n"/>
      <c r="AI116" s="55" t="n"/>
      <c r="AJ116" s="55" t="n"/>
      <c r="AK116" s="55" t="n"/>
      <c r="AL116" s="55" t="n"/>
      <c r="AM116" s="55" t="n"/>
      <c r="AN116" s="55" t="n"/>
      <c r="AO116" s="55" t="n"/>
      <c r="AP116" s="55" t="n"/>
      <c r="AQ116" s="55" t="n"/>
      <c r="AR116" s="55" t="n"/>
      <c r="AS116" s="55" t="n"/>
      <c r="AT116" s="55" t="n"/>
      <c r="AU116" s="55" t="n"/>
      <c r="AV116" s="55" t="n"/>
      <c r="AW116" s="55" t="n"/>
      <c r="AX116" s="55" t="n"/>
      <c r="AY116" s="55" t="n"/>
      <c r="AZ116" s="55" t="n"/>
      <c r="BA116" s="55" t="n"/>
      <c r="BB116" s="55" t="n"/>
      <c r="BC116" s="55" t="n"/>
      <c r="BD116" s="55" t="n"/>
      <c r="BE116" s="55" t="n"/>
      <c r="BF116" s="55" t="n"/>
      <c r="BG116" s="55" t="n"/>
      <c r="BH116" s="55" t="n"/>
      <c r="BI116" s="55" t="n"/>
      <c r="BJ116" s="55" t="n"/>
      <c r="BK116" s="55" t="n"/>
      <c r="BL116" s="55" t="n"/>
      <c r="BM116" s="55" t="n"/>
      <c r="BN116" s="55" t="n"/>
      <c r="BO116" s="55" t="n"/>
    </row>
    <row r="117" ht="11.85" customHeight="1">
      <c r="A117" s="55" t="inlineStr">
        <is>
          <t>PP</t>
        </is>
      </c>
      <c r="B117" s="56" t="inlineStr">
        <is>
          <t>24/12/2023</t>
        </is>
      </c>
      <c r="C117" s="55" t="inlineStr">
        <is>
          <t>NA</t>
        </is>
      </c>
      <c r="D117" s="55" t="n">
        <v>2300175</v>
      </c>
      <c r="E117" s="55" t="inlineStr">
        <is>
          <t>PP0032</t>
        </is>
      </c>
      <c r="F117" s="55" t="inlineStr">
        <is>
          <t>Outer plastic tube (HDPE) for Applicator 3 ml-OMAS</t>
        </is>
      </c>
      <c r="G117" s="55" t="inlineStr">
        <is>
          <t>PP2300022</t>
        </is>
      </c>
      <c r="H117" s="55" t="inlineStr">
        <is>
          <t>Idea Stampi S.r.I.</t>
        </is>
      </c>
      <c r="I117" s="55" t="n"/>
      <c r="J117" s="55" t="inlineStr">
        <is>
          <t>10548</t>
        </is>
      </c>
      <c r="K117" s="56" t="inlineStr">
        <is>
          <t>07/11/2023</t>
        </is>
      </c>
      <c r="L117" s="56" t="n"/>
      <c r="M117" s="56" t="inlineStr">
        <is>
          <t>07/11/2025</t>
        </is>
      </c>
      <c r="N117" s="56" t="n"/>
      <c r="O117" s="55" t="inlineStr">
        <is>
          <t>NA</t>
        </is>
      </c>
      <c r="P117" s="55" t="n"/>
      <c r="Q117" s="55" t="n"/>
      <c r="R117" s="55" t="n"/>
      <c r="S117" s="55" t="n"/>
      <c r="T117" s="55" t="n"/>
      <c r="U117" s="55" t="n">
        <v>0</v>
      </c>
      <c r="V117" s="55" t="inlineStr">
        <is>
          <t>No.</t>
        </is>
      </c>
      <c r="W117" s="55" t="n"/>
      <c r="X117" s="55" t="n"/>
      <c r="Y117" s="55" t="inlineStr">
        <is>
          <t xml:space="preserve">Dispatched </t>
        </is>
      </c>
      <c r="Z117" s="55">
        <f>U117-W117</f>
        <v/>
      </c>
      <c r="AA117" s="57">
        <f>AC117+AH117+AK117+AN117+AQ117+AT117+AW117+AZ117+BC117+BF117+BI117+BL117+BO117</f>
        <v/>
      </c>
      <c r="AB117" s="58" t="n">
        <v>0</v>
      </c>
      <c r="AC117" s="59">
        <f>Z117-AD117-AE117-AB117</f>
        <v/>
      </c>
      <c r="AD117" s="60" t="n"/>
      <c r="AE117" s="61" t="n">
        <v>0</v>
      </c>
      <c r="AF117" s="55" t="n"/>
      <c r="AG117" s="55" t="n"/>
      <c r="AH117" s="55" t="n"/>
      <c r="AI117" s="55" t="n"/>
      <c r="AJ117" s="55" t="n"/>
      <c r="AK117" s="55" t="n"/>
      <c r="AL117" s="55" t="n"/>
      <c r="AM117" s="55" t="n"/>
      <c r="AN117" s="55" t="n"/>
      <c r="AO117" s="55" t="n"/>
      <c r="AP117" s="55" t="n"/>
      <c r="AQ117" s="55" t="n"/>
      <c r="AR117" s="55" t="n"/>
      <c r="AS117" s="55" t="n"/>
      <c r="AT117" s="55" t="n"/>
      <c r="AU117" s="55" t="n"/>
      <c r="AV117" s="55" t="n"/>
      <c r="AW117" s="55" t="n"/>
      <c r="AX117" s="55" t="n"/>
      <c r="AY117" s="55" t="n"/>
      <c r="AZ117" s="55" t="n"/>
      <c r="BA117" s="55" t="n"/>
      <c r="BB117" s="55" t="n"/>
      <c r="BC117" s="55" t="n"/>
      <c r="BD117" s="55" t="n"/>
      <c r="BE117" s="55" t="n"/>
      <c r="BF117" s="55" t="n"/>
      <c r="BG117" s="55" t="n"/>
      <c r="BH117" s="55" t="n"/>
      <c r="BI117" s="55" t="n"/>
      <c r="BJ117" s="55" t="n"/>
      <c r="BK117" s="55" t="n"/>
      <c r="BL117" s="55" t="n"/>
      <c r="BM117" s="55" t="n"/>
      <c r="BN117" s="55" t="n"/>
      <c r="BO117" s="55" t="n"/>
    </row>
    <row r="118" ht="11.85" customHeight="1">
      <c r="A118" s="55" t="inlineStr">
        <is>
          <t>PP</t>
        </is>
      </c>
      <c r="B118" s="56" t="inlineStr">
        <is>
          <t>24/12/2023</t>
        </is>
      </c>
      <c r="C118" s="55" t="inlineStr">
        <is>
          <t>NA</t>
        </is>
      </c>
      <c r="D118" s="55" t="n">
        <v>2300176</v>
      </c>
      <c r="E118" s="55" t="inlineStr">
        <is>
          <t>PP0033</t>
        </is>
      </c>
      <c r="F118" s="55" t="inlineStr">
        <is>
          <t>Outer plastic tube (HDPE) for Applicator 10.5 ml-OMAS</t>
        </is>
      </c>
      <c r="G118" s="55" t="inlineStr">
        <is>
          <t>PP2300023</t>
        </is>
      </c>
      <c r="H118" s="55" t="inlineStr">
        <is>
          <t>Idea Stampi S.r.I.</t>
        </is>
      </c>
      <c r="I118" s="55" t="n"/>
      <c r="J118" s="55" t="inlineStr">
        <is>
          <t>10553</t>
        </is>
      </c>
      <c r="K118" s="56" t="inlineStr">
        <is>
          <t>07/11/2023</t>
        </is>
      </c>
      <c r="L118" s="56" t="n"/>
      <c r="M118" s="56" t="inlineStr">
        <is>
          <t>07/11/2025</t>
        </is>
      </c>
      <c r="N118" s="56" t="n"/>
      <c r="O118" s="55" t="inlineStr">
        <is>
          <t>NA</t>
        </is>
      </c>
      <c r="P118" s="55" t="n"/>
      <c r="Q118" s="55" t="n"/>
      <c r="R118" s="55" t="n"/>
      <c r="S118" s="55" t="n"/>
      <c r="T118" s="55" t="n"/>
      <c r="U118" s="55" t="n">
        <v>0</v>
      </c>
      <c r="V118" s="55" t="inlineStr">
        <is>
          <t>No.</t>
        </is>
      </c>
      <c r="W118" s="55" t="n"/>
      <c r="X118" s="55" t="n"/>
      <c r="Y118" s="55" t="inlineStr">
        <is>
          <t xml:space="preserve">Dispatched </t>
        </is>
      </c>
      <c r="Z118" s="55">
        <f>U118-W118</f>
        <v/>
      </c>
      <c r="AA118" s="57">
        <f>AC118+AH118+AK118+AN118+AQ118+AT118+AW118+AZ118+BC118+BF118+BI118+BL118+BO118</f>
        <v/>
      </c>
      <c r="AB118" s="58" t="n">
        <v>0</v>
      </c>
      <c r="AC118" s="59">
        <f>Z118-AD118-AE118-AB118</f>
        <v/>
      </c>
      <c r="AD118" s="60" t="n"/>
      <c r="AE118" s="61" t="n">
        <v>0</v>
      </c>
      <c r="AF118" s="55" t="n"/>
      <c r="AG118" s="55" t="n"/>
      <c r="AH118" s="55" t="n"/>
      <c r="AI118" s="55" t="n"/>
      <c r="AJ118" s="55" t="n"/>
      <c r="AK118" s="55" t="n"/>
      <c r="AL118" s="55" t="n"/>
      <c r="AM118" s="55" t="n"/>
      <c r="AN118" s="55" t="n"/>
      <c r="AO118" s="55" t="n"/>
      <c r="AP118" s="55" t="n"/>
      <c r="AQ118" s="55" t="n"/>
      <c r="AR118" s="55" t="n"/>
      <c r="AS118" s="55" t="n"/>
      <c r="AT118" s="55" t="n"/>
      <c r="AU118" s="55" t="n"/>
      <c r="AV118" s="55" t="n"/>
      <c r="AW118" s="55" t="n"/>
      <c r="AX118" s="55" t="n"/>
      <c r="AY118" s="55" t="n"/>
      <c r="AZ118" s="55" t="n"/>
      <c r="BA118" s="55" t="n"/>
      <c r="BB118" s="55" t="n"/>
      <c r="BC118" s="55" t="n"/>
      <c r="BD118" s="55" t="n"/>
      <c r="BE118" s="55" t="n"/>
      <c r="BF118" s="55" t="n"/>
      <c r="BG118" s="55" t="n"/>
      <c r="BH118" s="55" t="n"/>
      <c r="BI118" s="55" t="n"/>
      <c r="BJ118" s="55" t="n"/>
      <c r="BK118" s="55" t="n"/>
      <c r="BL118" s="55" t="n"/>
      <c r="BM118" s="55" t="n"/>
      <c r="BN118" s="55" t="n"/>
      <c r="BO118" s="55" t="n"/>
    </row>
    <row r="119" ht="11.85" customHeight="1">
      <c r="A119" s="55" t="inlineStr">
        <is>
          <t>PP</t>
        </is>
      </c>
      <c r="B119" s="56" t="inlineStr">
        <is>
          <t>24/12/2023</t>
        </is>
      </c>
      <c r="C119" s="55" t="inlineStr">
        <is>
          <t>NA</t>
        </is>
      </c>
      <c r="D119" s="55" t="n">
        <v>2300177</v>
      </c>
      <c r="E119" s="55" t="inlineStr">
        <is>
          <t>PP0034</t>
        </is>
      </c>
      <c r="F119" s="55" t="inlineStr">
        <is>
          <t>Outer plastic tube (HDPE) for Applicator 26 ml-OMAS</t>
        </is>
      </c>
      <c r="G119" s="55" t="inlineStr">
        <is>
          <t>PP2300024</t>
        </is>
      </c>
      <c r="H119" s="55" t="inlineStr">
        <is>
          <t>Idea Stampi S.r.I.</t>
        </is>
      </c>
      <c r="I119" s="55" t="n"/>
      <c r="J119" s="55" t="inlineStr">
        <is>
          <t>10552</t>
        </is>
      </c>
      <c r="K119" s="56" t="inlineStr">
        <is>
          <t>07/11/2023</t>
        </is>
      </c>
      <c r="L119" s="56" t="n"/>
      <c r="M119" s="56" t="inlineStr">
        <is>
          <t>07/11/2025</t>
        </is>
      </c>
      <c r="N119" s="56" t="n"/>
      <c r="O119" s="55" t="inlineStr">
        <is>
          <t>NA</t>
        </is>
      </c>
      <c r="P119" s="55" t="n"/>
      <c r="Q119" s="55" t="n"/>
      <c r="R119" s="55" t="n"/>
      <c r="S119" s="55" t="n"/>
      <c r="T119" s="55" t="n"/>
      <c r="U119" s="55" t="n">
        <v>0</v>
      </c>
      <c r="V119" s="55" t="inlineStr">
        <is>
          <t>No.</t>
        </is>
      </c>
      <c r="W119" s="55" t="n"/>
      <c r="X119" s="55" t="n"/>
      <c r="Y119" s="55" t="inlineStr">
        <is>
          <t xml:space="preserve">Dispatched </t>
        </is>
      </c>
      <c r="Z119" s="55">
        <f>U119-W119</f>
        <v/>
      </c>
      <c r="AA119" s="57">
        <f>AC119+AH119+AK119+AN119+AQ119+AT119+AW119+AZ119+BC119+BF119+BI119+BL119+BO119</f>
        <v/>
      </c>
      <c r="AB119" s="58" t="n">
        <v>0</v>
      </c>
      <c r="AC119" s="59">
        <f>Z119-AD119-AE119-AB119</f>
        <v/>
      </c>
      <c r="AD119" s="60" t="n"/>
      <c r="AE119" s="61" t="n">
        <v>0</v>
      </c>
      <c r="AF119" s="55" t="n"/>
      <c r="AG119" s="55" t="n"/>
      <c r="AH119" s="55" t="n"/>
      <c r="AI119" s="55" t="n"/>
      <c r="AJ119" s="55" t="n"/>
      <c r="AK119" s="55" t="n"/>
      <c r="AL119" s="55" t="n"/>
      <c r="AM119" s="55" t="n"/>
      <c r="AN119" s="55" t="n"/>
      <c r="AO119" s="55" t="n"/>
      <c r="AP119" s="55" t="n"/>
      <c r="AQ119" s="55" t="n"/>
      <c r="AR119" s="55" t="n"/>
      <c r="AS119" s="55" t="n"/>
      <c r="AT119" s="55" t="n"/>
      <c r="AU119" s="55" t="n"/>
      <c r="AV119" s="55" t="n"/>
      <c r="AW119" s="55" t="n"/>
      <c r="AX119" s="55" t="n"/>
      <c r="AY119" s="55" t="n"/>
      <c r="AZ119" s="55" t="n"/>
      <c r="BA119" s="55" t="n"/>
      <c r="BB119" s="55" t="n"/>
      <c r="BC119" s="55" t="n"/>
      <c r="BD119" s="55" t="n"/>
      <c r="BE119" s="55" t="n"/>
      <c r="BF119" s="55" t="n"/>
      <c r="BG119" s="55" t="n"/>
      <c r="BH119" s="55" t="n"/>
      <c r="BI119" s="55" t="n"/>
      <c r="BJ119" s="55" t="n"/>
      <c r="BK119" s="55" t="n"/>
      <c r="BL119" s="55" t="n"/>
      <c r="BM119" s="55" t="n"/>
      <c r="BN119" s="55" t="n"/>
      <c r="BO119" s="55" t="n"/>
    </row>
    <row r="120" ht="11.85" customHeight="1">
      <c r="A120" s="55" t="inlineStr">
        <is>
          <t>PP</t>
        </is>
      </c>
      <c r="B120" s="56" t="inlineStr">
        <is>
          <t>25/12/2023</t>
        </is>
      </c>
      <c r="C120" s="55" t="inlineStr">
        <is>
          <t>PRO-2023-002 REV2</t>
        </is>
      </c>
      <c r="D120" s="55" t="n">
        <v>2300178</v>
      </c>
      <c r="E120" s="55" t="inlineStr">
        <is>
          <t>PP0029</t>
        </is>
      </c>
      <c r="F120" s="55" t="inlineStr">
        <is>
          <t>Medical Sponge size: 42X32X10mm for Applicator</t>
        </is>
      </c>
      <c r="G120" s="55" t="inlineStr">
        <is>
          <t>PP2300025</t>
        </is>
      </c>
      <c r="H120" s="55" t="inlineStr">
        <is>
          <t>CRM S.r.I.</t>
        </is>
      </c>
      <c r="I120" s="55" t="n"/>
      <c r="J120" s="55" t="inlineStr">
        <is>
          <t>002</t>
        </is>
      </c>
      <c r="K120" s="56" t="inlineStr">
        <is>
          <t>11/2023</t>
        </is>
      </c>
      <c r="L120" s="56" t="n"/>
      <c r="M120" s="56" t="inlineStr">
        <is>
          <t>11/2025</t>
        </is>
      </c>
      <c r="N120" s="56" t="n"/>
      <c r="O120" s="55" t="inlineStr">
        <is>
          <t>NA</t>
        </is>
      </c>
      <c r="P120" s="55" t="n"/>
      <c r="Q120" s="55" t="n"/>
      <c r="R120" s="55" t="n"/>
      <c r="S120" s="55" t="n"/>
      <c r="T120" s="55" t="n"/>
      <c r="U120" s="55" t="n">
        <v>0</v>
      </c>
      <c r="V120" s="55" t="inlineStr">
        <is>
          <t>No.</t>
        </is>
      </c>
      <c r="W120" s="55" t="n"/>
      <c r="X120" s="55" t="n"/>
      <c r="Y120" s="55" t="inlineStr">
        <is>
          <t xml:space="preserve">Dispatched </t>
        </is>
      </c>
      <c r="Z120" s="55">
        <f>U120-W120</f>
        <v/>
      </c>
      <c r="AA120" s="57">
        <f>AC120+AH120+AK120+AN120+AQ120+AT120+AW120+AZ120+BC120+BF120+BI120+BL120+BO120</f>
        <v/>
      </c>
      <c r="AB120" s="58" t="n">
        <v>0</v>
      </c>
      <c r="AC120" s="59">
        <f>Z120-AD120-AE120-AB120</f>
        <v/>
      </c>
      <c r="AD120" s="60" t="n"/>
      <c r="AE120" s="61" t="n">
        <v>0</v>
      </c>
      <c r="AF120" s="55" t="n"/>
      <c r="AG120" s="55" t="n"/>
      <c r="AH120" s="55" t="n"/>
      <c r="AI120" s="55" t="n"/>
      <c r="AJ120" s="55" t="n"/>
      <c r="AK120" s="55" t="n"/>
      <c r="AL120" s="55" t="n"/>
      <c r="AM120" s="55" t="n"/>
      <c r="AN120" s="55" t="n"/>
      <c r="AO120" s="55" t="n"/>
      <c r="AP120" s="55" t="n"/>
      <c r="AQ120" s="55" t="n"/>
      <c r="AR120" s="55" t="n"/>
      <c r="AS120" s="55" t="n"/>
      <c r="AT120" s="55" t="n"/>
      <c r="AU120" s="55" t="n"/>
      <c r="AV120" s="55" t="n"/>
      <c r="AW120" s="55" t="n"/>
      <c r="AX120" s="55" t="n"/>
      <c r="AY120" s="55" t="n"/>
      <c r="AZ120" s="55" t="n"/>
      <c r="BA120" s="55" t="n"/>
      <c r="BB120" s="55" t="n"/>
      <c r="BC120" s="55" t="n"/>
      <c r="BD120" s="55" t="n"/>
      <c r="BE120" s="55" t="n"/>
      <c r="BF120" s="55" t="n"/>
      <c r="BG120" s="55" t="n"/>
      <c r="BH120" s="55" t="n"/>
      <c r="BI120" s="55" t="n"/>
      <c r="BJ120" s="55" t="n"/>
      <c r="BK120" s="55" t="n"/>
      <c r="BL120" s="55" t="n"/>
      <c r="BM120" s="55" t="n"/>
      <c r="BN120" s="55" t="n"/>
      <c r="BO120" s="55" t="n"/>
    </row>
    <row r="121" ht="11.85" customHeight="1">
      <c r="A121" s="55" t="inlineStr">
        <is>
          <t>PP</t>
        </is>
      </c>
      <c r="B121" s="56" t="inlineStr">
        <is>
          <t>25/12/2023</t>
        </is>
      </c>
      <c r="C121" s="55" t="inlineStr">
        <is>
          <t>PRO-2023-002 REV2</t>
        </is>
      </c>
      <c r="D121" s="55" t="n">
        <v>2300179</v>
      </c>
      <c r="E121" s="55" t="inlineStr">
        <is>
          <t>PP0030</t>
        </is>
      </c>
      <c r="F121" s="55" t="inlineStr">
        <is>
          <t>Medical Sponge size: 50X38X15mm for Applicator</t>
        </is>
      </c>
      <c r="G121" s="55" t="inlineStr">
        <is>
          <t>PP2300026</t>
        </is>
      </c>
      <c r="H121" s="55" t="inlineStr">
        <is>
          <t>CRM S.r.I.</t>
        </is>
      </c>
      <c r="I121" s="55" t="n"/>
      <c r="J121" s="55" t="inlineStr">
        <is>
          <t>002</t>
        </is>
      </c>
      <c r="K121" s="56" t="inlineStr">
        <is>
          <t>11/2023</t>
        </is>
      </c>
      <c r="L121" s="56" t="n"/>
      <c r="M121" s="56" t="inlineStr">
        <is>
          <t>11/2025</t>
        </is>
      </c>
      <c r="N121" s="56" t="n"/>
      <c r="O121" s="55" t="inlineStr">
        <is>
          <t>NA</t>
        </is>
      </c>
      <c r="P121" s="55" t="n"/>
      <c r="Q121" s="55" t="n"/>
      <c r="R121" s="55" t="n"/>
      <c r="S121" s="55" t="n"/>
      <c r="T121" s="55" t="n"/>
      <c r="U121" s="55" t="n">
        <v>0</v>
      </c>
      <c r="V121" s="55" t="inlineStr">
        <is>
          <t>No.</t>
        </is>
      </c>
      <c r="W121" s="55" t="n"/>
      <c r="X121" s="55" t="n"/>
      <c r="Y121" s="55" t="inlineStr">
        <is>
          <t xml:space="preserve">Dispatched </t>
        </is>
      </c>
      <c r="Z121" s="55">
        <f>U121-W121</f>
        <v/>
      </c>
      <c r="AA121" s="57">
        <f>AC121+AH121+AK121+AN121+AQ121+AT121+AW121+AZ121+BC121+BF121+BI121+BL121+BO121</f>
        <v/>
      </c>
      <c r="AB121" s="58" t="n">
        <v>0</v>
      </c>
      <c r="AC121" s="59">
        <f>Z121-AD121-AE121-AB121</f>
        <v/>
      </c>
      <c r="AD121" s="60" t="n"/>
      <c r="AE121" s="61" t="n">
        <v>0</v>
      </c>
      <c r="AF121" s="55" t="n"/>
      <c r="AG121" s="55" t="n"/>
      <c r="AH121" s="55" t="n"/>
      <c r="AI121" s="55" t="n"/>
      <c r="AJ121" s="55" t="n"/>
      <c r="AK121" s="55" t="n"/>
      <c r="AL121" s="55" t="n"/>
      <c r="AM121" s="55" t="n"/>
      <c r="AN121" s="55" t="n"/>
      <c r="AO121" s="55" t="n"/>
      <c r="AP121" s="55" t="n"/>
      <c r="AQ121" s="55" t="n"/>
      <c r="AR121" s="55" t="n"/>
      <c r="AS121" s="55" t="n"/>
      <c r="AT121" s="55" t="n"/>
      <c r="AU121" s="55" t="n"/>
      <c r="AV121" s="55" t="n"/>
      <c r="AW121" s="55" t="n"/>
      <c r="AX121" s="55" t="n"/>
      <c r="AY121" s="55" t="n"/>
      <c r="AZ121" s="55" t="n"/>
      <c r="BA121" s="55" t="n"/>
      <c r="BB121" s="55" t="n"/>
      <c r="BC121" s="55" t="n"/>
      <c r="BD121" s="55" t="n"/>
      <c r="BE121" s="55" t="n"/>
      <c r="BF121" s="55" t="n"/>
      <c r="BG121" s="55" t="n"/>
      <c r="BH121" s="55" t="n"/>
      <c r="BI121" s="55" t="n"/>
      <c r="BJ121" s="55" t="n"/>
      <c r="BK121" s="55" t="n"/>
      <c r="BL121" s="55" t="n"/>
      <c r="BM121" s="55" t="n"/>
      <c r="BN121" s="55" t="n"/>
      <c r="BO121" s="55" t="n"/>
    </row>
    <row r="122" ht="11.85" customHeight="1">
      <c r="A122" s="55" t="inlineStr">
        <is>
          <t>PP</t>
        </is>
      </c>
      <c r="B122" s="56" t="inlineStr">
        <is>
          <t>25/12/2023</t>
        </is>
      </c>
      <c r="C122" s="55" t="inlineStr">
        <is>
          <t>PRO-2023-002 REV2</t>
        </is>
      </c>
      <c r="D122" s="55" t="n">
        <v>2300180</v>
      </c>
      <c r="E122" s="55" t="inlineStr">
        <is>
          <t>PP0031</t>
        </is>
      </c>
      <c r="F122" s="55" t="inlineStr">
        <is>
          <t>Medical Sponge size: 54X54X18mm for Applicator</t>
        </is>
      </c>
      <c r="G122" s="55" t="inlineStr">
        <is>
          <t>PP2300027</t>
        </is>
      </c>
      <c r="H122" s="55" t="inlineStr">
        <is>
          <t>CRM S.r.I.</t>
        </is>
      </c>
      <c r="I122" s="55" t="n"/>
      <c r="J122" s="55" t="inlineStr">
        <is>
          <t>002</t>
        </is>
      </c>
      <c r="K122" s="56" t="inlineStr">
        <is>
          <t>11/2023</t>
        </is>
      </c>
      <c r="L122" s="56" t="n"/>
      <c r="M122" s="56" t="inlineStr">
        <is>
          <t>11/2025</t>
        </is>
      </c>
      <c r="N122" s="56" t="n"/>
      <c r="O122" s="55" t="inlineStr">
        <is>
          <t>NA</t>
        </is>
      </c>
      <c r="P122" s="55" t="n"/>
      <c r="Q122" s="55" t="n"/>
      <c r="R122" s="55" t="n"/>
      <c r="S122" s="55" t="n"/>
      <c r="T122" s="55" t="n"/>
      <c r="U122" s="55" t="n">
        <v>0</v>
      </c>
      <c r="V122" s="55" t="inlineStr">
        <is>
          <t>No.</t>
        </is>
      </c>
      <c r="W122" s="55" t="n"/>
      <c r="X122" s="55" t="n"/>
      <c r="Y122" s="55" t="inlineStr">
        <is>
          <t xml:space="preserve">Dispatched </t>
        </is>
      </c>
      <c r="Z122" s="55">
        <f>U122-W122</f>
        <v/>
      </c>
      <c r="AA122" s="57">
        <f>AC122+AH122+AK122+AN122+AQ122+AT122+AW122+AZ122+BC122+BF122+BI122+BL122+BO122</f>
        <v/>
      </c>
      <c r="AB122" s="58" t="n">
        <v>0</v>
      </c>
      <c r="AC122" s="59">
        <f>Z122-AD122-AE122-AB122</f>
        <v/>
      </c>
      <c r="AD122" s="60" t="n"/>
      <c r="AE122" s="61" t="n">
        <v>0</v>
      </c>
      <c r="AF122" s="55" t="n"/>
      <c r="AG122" s="55" t="n"/>
      <c r="AH122" s="55" t="n"/>
      <c r="AI122" s="55" t="n"/>
      <c r="AJ122" s="55" t="n"/>
      <c r="AK122" s="55" t="n"/>
      <c r="AL122" s="55" t="n"/>
      <c r="AM122" s="55" t="n"/>
      <c r="AN122" s="55" t="n"/>
      <c r="AO122" s="55" t="n"/>
      <c r="AP122" s="55" t="n"/>
      <c r="AQ122" s="55" t="n"/>
      <c r="AR122" s="55" t="n"/>
      <c r="AS122" s="55" t="n"/>
      <c r="AT122" s="55" t="n"/>
      <c r="AU122" s="55" t="n"/>
      <c r="AV122" s="55" t="n"/>
      <c r="AW122" s="55" t="n"/>
      <c r="AX122" s="55" t="n"/>
      <c r="AY122" s="55" t="n"/>
      <c r="AZ122" s="55" t="n"/>
      <c r="BA122" s="55" t="n"/>
      <c r="BB122" s="55" t="n"/>
      <c r="BC122" s="55" t="n"/>
      <c r="BD122" s="55" t="n"/>
      <c r="BE122" s="55" t="n"/>
      <c r="BF122" s="55" t="n"/>
      <c r="BG122" s="55" t="n"/>
      <c r="BH122" s="55" t="n"/>
      <c r="BI122" s="55" t="n"/>
      <c r="BJ122" s="55" t="n"/>
      <c r="BK122" s="55" t="n"/>
      <c r="BL122" s="55" t="n"/>
      <c r="BM122" s="55" t="n"/>
      <c r="BN122" s="55" t="n"/>
      <c r="BO122" s="55" t="n"/>
    </row>
    <row r="123" ht="11.85" customHeight="1">
      <c r="A123" s="55" t="inlineStr">
        <is>
          <t>PP</t>
        </is>
      </c>
      <c r="B123" s="56" t="inlineStr">
        <is>
          <t>26/12/2023</t>
        </is>
      </c>
      <c r="C123" s="55" t="inlineStr">
        <is>
          <t>PRO-2023-002 REV2</t>
        </is>
      </c>
      <c r="D123" s="55" t="n">
        <v>2300181</v>
      </c>
      <c r="E123" s="55" t="inlineStr">
        <is>
          <t>PP0024</t>
        </is>
      </c>
      <c r="F123" s="55" t="inlineStr">
        <is>
          <t>Aluminum Seal Disc PE-Coat- D: 18mm</t>
        </is>
      </c>
      <c r="G123" s="55" t="inlineStr">
        <is>
          <t>PP2300028</t>
        </is>
      </c>
      <c r="H123" s="55" t="inlineStr">
        <is>
          <t>Ballerstaedt &amp; Co. OHG</t>
        </is>
      </c>
      <c r="I123" s="55" t="n"/>
      <c r="J123" s="55" t="inlineStr">
        <is>
          <t>52584</t>
        </is>
      </c>
      <c r="K123" s="56" t="inlineStr">
        <is>
          <t>11/12/2023</t>
        </is>
      </c>
      <c r="L123" s="56" t="n"/>
      <c r="M123" s="56" t="inlineStr">
        <is>
          <t>11/06/2025</t>
        </is>
      </c>
      <c r="N123" s="56" t="n"/>
      <c r="O123" s="55" t="inlineStr">
        <is>
          <t>NA</t>
        </is>
      </c>
      <c r="P123" s="55" t="n"/>
      <c r="Q123" s="55" t="n"/>
      <c r="R123" s="55" t="n"/>
      <c r="S123" s="55" t="n"/>
      <c r="T123" s="55" t="n"/>
      <c r="U123" s="55" t="n">
        <v>0</v>
      </c>
      <c r="V123" s="55" t="inlineStr">
        <is>
          <t>No.</t>
        </is>
      </c>
      <c r="W123" s="55" t="n"/>
      <c r="X123" s="55" t="n"/>
      <c r="Y123" s="55" t="inlineStr">
        <is>
          <t xml:space="preserve">Dispatched </t>
        </is>
      </c>
      <c r="Z123" s="55">
        <f>U123-W123</f>
        <v/>
      </c>
      <c r="AA123" s="57">
        <f>AC123+AH123+AK123+AN123+AQ123+AT123+AW123+AZ123+BC123+BF123+BI123+BL123+BO123</f>
        <v/>
      </c>
      <c r="AB123" s="58" t="n">
        <v>0</v>
      </c>
      <c r="AC123" s="59">
        <f>Z123-AD123-AE123-AB123</f>
        <v/>
      </c>
      <c r="AD123" s="60" t="n"/>
      <c r="AE123" s="61" t="n">
        <v>0</v>
      </c>
      <c r="AF123" s="55" t="n"/>
      <c r="AG123" s="55" t="n"/>
      <c r="AH123" s="55" t="n"/>
      <c r="AI123" s="55" t="n"/>
      <c r="AJ123" s="55" t="n"/>
      <c r="AK123" s="55" t="n"/>
      <c r="AL123" s="55" t="n"/>
      <c r="AM123" s="55" t="n"/>
      <c r="AN123" s="55" t="n"/>
      <c r="AO123" s="55" t="n"/>
      <c r="AP123" s="55" t="n"/>
      <c r="AQ123" s="55" t="n"/>
      <c r="AR123" s="55" t="n"/>
      <c r="AS123" s="55" t="n"/>
      <c r="AT123" s="55" t="n"/>
      <c r="AU123" s="55" t="n"/>
      <c r="AV123" s="55" t="n"/>
      <c r="AW123" s="55" t="n"/>
      <c r="AX123" s="55" t="n"/>
      <c r="AY123" s="55" t="n"/>
      <c r="AZ123" s="55" t="n"/>
      <c r="BA123" s="55" t="n"/>
      <c r="BB123" s="55" t="n"/>
      <c r="BC123" s="55" t="n"/>
      <c r="BD123" s="55" t="n"/>
      <c r="BE123" s="55" t="n"/>
      <c r="BF123" s="55" t="n"/>
      <c r="BG123" s="55" t="n"/>
      <c r="BH123" s="55" t="n"/>
      <c r="BI123" s="55" t="n"/>
      <c r="BJ123" s="55" t="n"/>
      <c r="BK123" s="55" t="n"/>
      <c r="BL123" s="55" t="n"/>
      <c r="BM123" s="55" t="n"/>
      <c r="BN123" s="55" t="n"/>
      <c r="BO123" s="55" t="n"/>
    </row>
    <row r="124" ht="11.85" customHeight="1">
      <c r="A124" s="55" t="inlineStr">
        <is>
          <t>PP</t>
        </is>
      </c>
      <c r="B124" s="56" t="inlineStr">
        <is>
          <t>26/12/2023</t>
        </is>
      </c>
      <c r="C124" s="55" t="inlineStr">
        <is>
          <t>PRO-2023-002 REV2</t>
        </is>
      </c>
      <c r="D124" s="55" t="n">
        <v>2300182</v>
      </c>
      <c r="E124" s="55" t="inlineStr">
        <is>
          <t>PP0025</t>
        </is>
      </c>
      <c r="F124" s="55" t="inlineStr">
        <is>
          <t>Aluminum Seal Disc PE-Coat -D: 24mm</t>
        </is>
      </c>
      <c r="G124" s="55" t="inlineStr">
        <is>
          <t>PP2300029</t>
        </is>
      </c>
      <c r="H124" s="55" t="inlineStr">
        <is>
          <t>Ballerstaedt &amp; Co. OHG</t>
        </is>
      </c>
      <c r="I124" s="55" t="n"/>
      <c r="J124" s="55" t="inlineStr">
        <is>
          <t>54327</t>
        </is>
      </c>
      <c r="K124" s="56" t="inlineStr">
        <is>
          <t>11/12/2023</t>
        </is>
      </c>
      <c r="L124" s="56" t="n"/>
      <c r="M124" s="56" t="inlineStr">
        <is>
          <t>11/06/2025</t>
        </is>
      </c>
      <c r="N124" s="56" t="n"/>
      <c r="O124" s="55" t="inlineStr">
        <is>
          <t>NA</t>
        </is>
      </c>
      <c r="P124" s="55" t="n"/>
      <c r="Q124" s="55" t="n"/>
      <c r="R124" s="55" t="n"/>
      <c r="S124" s="55" t="n"/>
      <c r="T124" s="55" t="n"/>
      <c r="U124" s="55" t="n">
        <v>0</v>
      </c>
      <c r="V124" s="55" t="inlineStr">
        <is>
          <t>No.</t>
        </is>
      </c>
      <c r="W124" s="55" t="n"/>
      <c r="X124" s="55" t="n"/>
      <c r="Y124" s="55" t="inlineStr">
        <is>
          <t xml:space="preserve">Dispatched </t>
        </is>
      </c>
      <c r="Z124" s="55">
        <f>U124-W124</f>
        <v/>
      </c>
      <c r="AA124" s="57">
        <f>AC124+AH124+AK124+AN124+AQ124+AT124+AW124+AZ124+BC124+BF124+BI124+BL124+BO124</f>
        <v/>
      </c>
      <c r="AB124" s="58" t="n">
        <v>0</v>
      </c>
      <c r="AC124" s="59">
        <f>Z124-AD124-AE124-AB124</f>
        <v/>
      </c>
      <c r="AD124" s="60" t="n"/>
      <c r="AE124" s="61" t="n">
        <v>0</v>
      </c>
      <c r="AF124" s="55" t="n"/>
      <c r="AG124" s="55" t="n"/>
      <c r="AH124" s="55" t="n"/>
      <c r="AI124" s="55" t="n"/>
      <c r="AJ124" s="55" t="n"/>
      <c r="AK124" s="55" t="n"/>
      <c r="AL124" s="55" t="n"/>
      <c r="AM124" s="55" t="n"/>
      <c r="AN124" s="55" t="n"/>
      <c r="AO124" s="55" t="n"/>
      <c r="AP124" s="55" t="n"/>
      <c r="AQ124" s="55" t="n"/>
      <c r="AR124" s="55" t="n"/>
      <c r="AS124" s="55" t="n"/>
      <c r="AT124" s="55" t="n"/>
      <c r="AU124" s="55" t="n"/>
      <c r="AV124" s="55" t="n"/>
      <c r="AW124" s="55" t="n"/>
      <c r="AX124" s="55" t="n"/>
      <c r="AY124" s="55" t="n"/>
      <c r="AZ124" s="55" t="n"/>
      <c r="BA124" s="55" t="n"/>
      <c r="BB124" s="55" t="n"/>
      <c r="BC124" s="55" t="n"/>
      <c r="BD124" s="55" t="n"/>
      <c r="BE124" s="55" t="n"/>
      <c r="BF124" s="55" t="n"/>
      <c r="BG124" s="55" t="n"/>
      <c r="BH124" s="55" t="n"/>
      <c r="BI124" s="55" t="n"/>
      <c r="BJ124" s="55" t="n"/>
      <c r="BK124" s="55" t="n"/>
      <c r="BL124" s="55" t="n"/>
      <c r="BM124" s="55" t="n"/>
      <c r="BN124" s="55" t="n"/>
      <c r="BO124" s="55" t="n"/>
    </row>
    <row r="125" ht="11.85" customHeight="1">
      <c r="A125" s="55" t="inlineStr">
        <is>
          <t>PP</t>
        </is>
      </c>
      <c r="B125" s="56" t="inlineStr">
        <is>
          <t>26/12/2023</t>
        </is>
      </c>
      <c r="C125" s="55" t="inlineStr">
        <is>
          <t>PRO-2023-002 REV2</t>
        </is>
      </c>
      <c r="D125" s="55" t="n">
        <v>2300183</v>
      </c>
      <c r="E125" s="55" t="inlineStr">
        <is>
          <t>PP0023</t>
        </is>
      </c>
      <c r="F125" s="55" t="inlineStr">
        <is>
          <t>Aluminum Seal Disk PE-Coat- D: 15.8mm</t>
        </is>
      </c>
      <c r="G125" s="55" t="inlineStr">
        <is>
          <t>PP2300030</t>
        </is>
      </c>
      <c r="H125" s="55" t="inlineStr">
        <is>
          <t>Ballerstaedt &amp; Co. OHG</t>
        </is>
      </c>
      <c r="I125" s="55" t="n"/>
      <c r="J125" s="55" t="inlineStr">
        <is>
          <t>54327</t>
        </is>
      </c>
      <c r="K125" s="56" t="inlineStr">
        <is>
          <t>11/12/2023</t>
        </is>
      </c>
      <c r="L125" s="56" t="n"/>
      <c r="M125" s="56" t="inlineStr">
        <is>
          <t>11/06/2025</t>
        </is>
      </c>
      <c r="N125" s="56" t="n"/>
      <c r="O125" s="55" t="inlineStr">
        <is>
          <t>NA</t>
        </is>
      </c>
      <c r="P125" s="55" t="n"/>
      <c r="Q125" s="55" t="n"/>
      <c r="R125" s="55" t="n"/>
      <c r="S125" s="55" t="n"/>
      <c r="T125" s="55" t="n"/>
      <c r="U125" s="55" t="n">
        <v>0</v>
      </c>
      <c r="V125" s="55" t="inlineStr">
        <is>
          <t>No.</t>
        </is>
      </c>
      <c r="W125" s="55" t="n"/>
      <c r="X125" s="55" t="n"/>
      <c r="Y125" s="55" t="inlineStr">
        <is>
          <t xml:space="preserve">Dispatched </t>
        </is>
      </c>
      <c r="Z125" s="55">
        <f>U125-W125</f>
        <v/>
      </c>
      <c r="AA125" s="57">
        <f>AC125+AH125+AK125+AN125+AQ125+AT125+AW125+AZ125+BC125+BF125+BI125+BL125+BO125</f>
        <v/>
      </c>
      <c r="AB125" s="58" t="n">
        <v>0</v>
      </c>
      <c r="AC125" s="59">
        <f>Z125-AD125-AE125-AB125</f>
        <v/>
      </c>
      <c r="AD125" s="60" t="n"/>
      <c r="AE125" s="61" t="n">
        <v>0</v>
      </c>
      <c r="AF125" s="55" t="n"/>
      <c r="AG125" s="55" t="n"/>
      <c r="AH125" s="55" t="n"/>
      <c r="AI125" s="55" t="n"/>
      <c r="AJ125" s="55" t="n"/>
      <c r="AK125" s="55" t="n"/>
      <c r="AL125" s="55" t="n"/>
      <c r="AM125" s="55" t="n"/>
      <c r="AN125" s="55" t="n"/>
      <c r="AO125" s="55" t="n"/>
      <c r="AP125" s="55" t="n"/>
      <c r="AQ125" s="55" t="n"/>
      <c r="AR125" s="55" t="n"/>
      <c r="AS125" s="55" t="n"/>
      <c r="AT125" s="55" t="n"/>
      <c r="AU125" s="55" t="n"/>
      <c r="AV125" s="55" t="n"/>
      <c r="AW125" s="55" t="n"/>
      <c r="AX125" s="55" t="n"/>
      <c r="AY125" s="55" t="n"/>
      <c r="AZ125" s="55" t="n"/>
      <c r="BA125" s="55" t="n"/>
      <c r="BB125" s="55" t="n"/>
      <c r="BC125" s="55" t="n"/>
      <c r="BD125" s="55" t="n"/>
      <c r="BE125" s="55" t="n"/>
      <c r="BF125" s="55" t="n"/>
      <c r="BG125" s="55" t="n"/>
      <c r="BH125" s="55" t="n"/>
      <c r="BI125" s="55" t="n"/>
      <c r="BJ125" s="55" t="n"/>
      <c r="BK125" s="55" t="n"/>
      <c r="BL125" s="55" t="n"/>
      <c r="BM125" s="55" t="n"/>
      <c r="BN125" s="55" t="n"/>
      <c r="BO125" s="55" t="n"/>
    </row>
    <row r="126" ht="11.85" customHeight="1">
      <c r="A126" s="55" t="inlineStr">
        <is>
          <t>PP</t>
        </is>
      </c>
      <c r="B126" s="56" t="inlineStr">
        <is>
          <t>31/12/2023</t>
        </is>
      </c>
      <c r="C126" s="55" t="inlineStr">
        <is>
          <t>PRO-2023-002 REV2</t>
        </is>
      </c>
      <c r="D126" s="55" t="n">
        <v>2300184</v>
      </c>
      <c r="E126" s="55" t="inlineStr">
        <is>
          <t>PP0035</t>
        </is>
      </c>
      <c r="F126" s="55" t="inlineStr">
        <is>
          <t>Regulator Disc [D 24/L 6mm] PP/PE fiber 0.08g/cm3-Applicator 26ml</t>
        </is>
      </c>
      <c r="G126" s="55" t="inlineStr">
        <is>
          <t>PP2300031</t>
        </is>
      </c>
      <c r="H126" s="55" t="inlineStr">
        <is>
          <t>Porex Technologies Reinbek GmbH</t>
        </is>
      </c>
      <c r="I126" s="55" t="n"/>
      <c r="J126" s="55" t="inlineStr">
        <is>
          <t>001002-001003</t>
        </is>
      </c>
      <c r="K126" s="56" t="inlineStr">
        <is>
          <t>04/12/2023</t>
        </is>
      </c>
      <c r="L126" s="56" t="n"/>
      <c r="M126" s="56" t="inlineStr">
        <is>
          <t>04/12/2025</t>
        </is>
      </c>
      <c r="N126" s="56" t="n"/>
      <c r="O126" s="55" t="inlineStr">
        <is>
          <t>NA</t>
        </is>
      </c>
      <c r="P126" s="55" t="n"/>
      <c r="Q126" s="55" t="n"/>
      <c r="R126" s="55" t="n"/>
      <c r="S126" s="55" t="n"/>
      <c r="T126" s="55" t="n"/>
      <c r="U126" s="55" t="n">
        <v>0</v>
      </c>
      <c r="V126" s="55" t="inlineStr">
        <is>
          <t>No.</t>
        </is>
      </c>
      <c r="W126" s="55" t="n"/>
      <c r="X126" s="55" t="n"/>
      <c r="Y126" s="55" t="inlineStr">
        <is>
          <t xml:space="preserve">Dispatched </t>
        </is>
      </c>
      <c r="Z126" s="55">
        <f>U126-W126</f>
        <v/>
      </c>
      <c r="AA126" s="57">
        <f>AC126+AH126+AK126+AN126+AQ126+AT126+AW126+AZ126+BC126+BF126+BI126+BL126+BO126</f>
        <v/>
      </c>
      <c r="AB126" s="58" t="n">
        <v>0</v>
      </c>
      <c r="AC126" s="59">
        <f>Z126-AD126-AE126-AB126</f>
        <v/>
      </c>
      <c r="AD126" s="60" t="n"/>
      <c r="AE126" s="61" t="n">
        <v>0</v>
      </c>
      <c r="AF126" s="55" t="n"/>
      <c r="AG126" s="55" t="n"/>
      <c r="AH126" s="55" t="n"/>
      <c r="AI126" s="55" t="n"/>
      <c r="AJ126" s="55" t="n"/>
      <c r="AK126" s="55" t="n"/>
      <c r="AL126" s="55" t="n"/>
      <c r="AM126" s="55" t="n"/>
      <c r="AN126" s="55" t="n"/>
      <c r="AO126" s="55" t="n"/>
      <c r="AP126" s="55" t="n"/>
      <c r="AQ126" s="55" t="n"/>
      <c r="AR126" s="55" t="n"/>
      <c r="AS126" s="55" t="n"/>
      <c r="AT126" s="55" t="n"/>
      <c r="AU126" s="55" t="n"/>
      <c r="AV126" s="55" t="n"/>
      <c r="AW126" s="55" t="n"/>
      <c r="AX126" s="55" t="n"/>
      <c r="AY126" s="55" t="n"/>
      <c r="AZ126" s="55" t="n"/>
      <c r="BA126" s="55" t="n"/>
      <c r="BB126" s="55" t="n"/>
      <c r="BC126" s="55" t="n"/>
      <c r="BD126" s="55" t="n"/>
      <c r="BE126" s="55" t="n"/>
      <c r="BF126" s="55" t="n"/>
      <c r="BG126" s="55" t="n"/>
      <c r="BH126" s="55" t="n"/>
      <c r="BI126" s="55" t="n"/>
      <c r="BJ126" s="55" t="n"/>
      <c r="BK126" s="55" t="n"/>
      <c r="BL126" s="55" t="n"/>
      <c r="BM126" s="55" t="n"/>
      <c r="BN126" s="55" t="n"/>
      <c r="BO126" s="55" t="n"/>
    </row>
    <row r="127" ht="11.85" customHeight="1">
      <c r="A127" s="55" t="inlineStr">
        <is>
          <t>PP</t>
        </is>
      </c>
      <c r="B127" s="56" t="inlineStr">
        <is>
          <t>31/12/2023</t>
        </is>
      </c>
      <c r="C127" s="55" t="inlineStr">
        <is>
          <t>PRO-2023-002 REV2</t>
        </is>
      </c>
      <c r="D127" s="55" t="n">
        <v>2300185</v>
      </c>
      <c r="E127" s="55" t="inlineStr">
        <is>
          <t>PP0036</t>
        </is>
      </c>
      <c r="F127" s="55" t="inlineStr">
        <is>
          <t>Regulator Disc [D 18/L 6mm] PP/PE fiber 0.08g/cm3-Applicator 10.5ml</t>
        </is>
      </c>
      <c r="G127" s="55" t="inlineStr">
        <is>
          <t>PP2300032</t>
        </is>
      </c>
      <c r="H127" s="55" t="inlineStr">
        <is>
          <t>Porex Technologies Reinbek GmbH</t>
        </is>
      </c>
      <c r="I127" s="55" t="n"/>
      <c r="J127" s="55" t="inlineStr">
        <is>
          <t>001002-001004</t>
        </is>
      </c>
      <c r="K127" s="56" t="inlineStr">
        <is>
          <t>04/12/2023</t>
        </is>
      </c>
      <c r="L127" s="56" t="n"/>
      <c r="M127" s="56" t="inlineStr">
        <is>
          <t>04/12/2025</t>
        </is>
      </c>
      <c r="N127" s="56" t="n"/>
      <c r="O127" s="55" t="inlineStr">
        <is>
          <t>NA</t>
        </is>
      </c>
      <c r="P127" s="55" t="n"/>
      <c r="Q127" s="55" t="n"/>
      <c r="R127" s="55" t="n"/>
      <c r="S127" s="55" t="n"/>
      <c r="T127" s="55" t="n"/>
      <c r="U127" s="55" t="n">
        <v>0</v>
      </c>
      <c r="V127" s="55" t="inlineStr">
        <is>
          <t>No.</t>
        </is>
      </c>
      <c r="W127" s="55" t="n"/>
      <c r="X127" s="55" t="n"/>
      <c r="Y127" s="55" t="inlineStr">
        <is>
          <t xml:space="preserve">Dispatched </t>
        </is>
      </c>
      <c r="Z127" s="55">
        <f>U127-W127</f>
        <v/>
      </c>
      <c r="AA127" s="57">
        <f>AC127+AH127+AK127+AN127+AQ127+AT127+AW127+AZ127+BC127+BF127+BI127+BL127+BO127</f>
        <v/>
      </c>
      <c r="AB127" s="58" t="n">
        <v>0</v>
      </c>
      <c r="AC127" s="59">
        <f>Z127-AD127-AE127-AB127</f>
        <v/>
      </c>
      <c r="AD127" s="60" t="n"/>
      <c r="AE127" s="61" t="n">
        <v>0</v>
      </c>
      <c r="AF127" s="55" t="n"/>
      <c r="AG127" s="55" t="n"/>
      <c r="AH127" s="55" t="n"/>
      <c r="AI127" s="55" t="n"/>
      <c r="AJ127" s="55" t="n"/>
      <c r="AK127" s="55" t="n"/>
      <c r="AL127" s="55" t="n"/>
      <c r="AM127" s="55" t="n"/>
      <c r="AN127" s="55" t="n"/>
      <c r="AO127" s="55" t="n"/>
      <c r="AP127" s="55" t="n"/>
      <c r="AQ127" s="55" t="n"/>
      <c r="AR127" s="55" t="n"/>
      <c r="AS127" s="55" t="n"/>
      <c r="AT127" s="55" t="n"/>
      <c r="AU127" s="55" t="n"/>
      <c r="AV127" s="55" t="n"/>
      <c r="AW127" s="55" t="n"/>
      <c r="AX127" s="55" t="n"/>
      <c r="AY127" s="55" t="n"/>
      <c r="AZ127" s="55" t="n"/>
      <c r="BA127" s="55" t="n"/>
      <c r="BB127" s="55" t="n"/>
      <c r="BC127" s="55" t="n"/>
      <c r="BD127" s="55" t="n"/>
      <c r="BE127" s="55" t="n"/>
      <c r="BF127" s="55" t="n"/>
      <c r="BG127" s="55" t="n"/>
      <c r="BH127" s="55" t="n"/>
      <c r="BI127" s="55" t="n"/>
      <c r="BJ127" s="55" t="n"/>
      <c r="BK127" s="55" t="n"/>
      <c r="BL127" s="55" t="n"/>
      <c r="BM127" s="55" t="n"/>
      <c r="BN127" s="55" t="n"/>
      <c r="BO127" s="55" t="n"/>
    </row>
    <row r="128" ht="11.85" customHeight="1">
      <c r="A128" s="55" t="inlineStr">
        <is>
          <t>SPM</t>
        </is>
      </c>
      <c r="B128" s="56" t="n">
        <v>45299</v>
      </c>
      <c r="C128" s="55" t="inlineStr">
        <is>
          <t>Euro-2023-001</t>
        </is>
      </c>
      <c r="D128" s="55" t="n">
        <v>2400001</v>
      </c>
      <c r="E128" s="55" t="inlineStr">
        <is>
          <t>SP0085</t>
        </is>
      </c>
      <c r="F128" s="55" t="inlineStr">
        <is>
          <t>Label-FAS Chlorex Sterile Solution 2% Clear-3ml [Size 6 cm x 5 cm]</t>
        </is>
      </c>
      <c r="G128" s="55" t="inlineStr">
        <is>
          <t>SP2400001</t>
        </is>
      </c>
      <c r="H128" s="55" t="inlineStr">
        <is>
          <t>Eurolabel S.r.I</t>
        </is>
      </c>
      <c r="I128" s="55" t="n"/>
      <c r="J128" s="55" t="inlineStr">
        <is>
          <t>3342843338</t>
        </is>
      </c>
      <c r="K128" s="56" t="inlineStr">
        <is>
          <t>18/12/2023</t>
        </is>
      </c>
      <c r="L128" s="56" t="n"/>
      <c r="M128" s="56" t="inlineStr">
        <is>
          <t>18/12/2025</t>
        </is>
      </c>
      <c r="N128" s="56" t="n"/>
      <c r="O128" s="55" t="inlineStr">
        <is>
          <t>NA</t>
        </is>
      </c>
      <c r="P128" s="55" t="n"/>
      <c r="Q128" s="55" t="n"/>
      <c r="R128" s="55" t="n"/>
      <c r="S128" s="55" t="n"/>
      <c r="T128" s="55" t="n"/>
      <c r="U128" s="55" t="n">
        <v>0</v>
      </c>
      <c r="V128" s="55" t="inlineStr">
        <is>
          <t>No.</t>
        </is>
      </c>
      <c r="W128" s="55" t="n"/>
      <c r="X128" s="55" t="n"/>
      <c r="Y128" s="55" t="inlineStr">
        <is>
          <t xml:space="preserve">Dispatched </t>
        </is>
      </c>
      <c r="Z128" s="55">
        <f>U128-W128</f>
        <v/>
      </c>
      <c r="AA128" s="57">
        <f>AC128+AH128+AK128+AN128+AQ128+AT128+AW128+AZ128+BC128+BF128+BI128+BL128+BO128</f>
        <v/>
      </c>
      <c r="AB128" s="58" t="n">
        <v>0</v>
      </c>
      <c r="AC128" s="59">
        <f>Z128-AD128-AE128-AB128</f>
        <v/>
      </c>
      <c r="AD128" s="60" t="n"/>
      <c r="AE128" s="61" t="n">
        <v>0</v>
      </c>
      <c r="AF128" s="55" t="n"/>
      <c r="AG128" s="55" t="n"/>
      <c r="AH128" s="55" t="n"/>
      <c r="AI128" s="55" t="n"/>
      <c r="AJ128" s="55" t="n"/>
      <c r="AK128" s="55" t="n"/>
      <c r="AL128" s="55" t="n"/>
      <c r="AM128" s="55" t="n"/>
      <c r="AN128" s="55" t="n"/>
      <c r="AO128" s="55" t="n"/>
      <c r="AP128" s="55" t="n"/>
      <c r="AQ128" s="55" t="n"/>
      <c r="AR128" s="55" t="n"/>
      <c r="AS128" s="55" t="n"/>
      <c r="AT128" s="55" t="n"/>
      <c r="AU128" s="55" t="n"/>
      <c r="AV128" s="55" t="n"/>
      <c r="AW128" s="55" t="n"/>
      <c r="AX128" s="55" t="n"/>
      <c r="AY128" s="55" t="n"/>
      <c r="AZ128" s="55" t="n"/>
      <c r="BA128" s="55" t="n"/>
      <c r="BB128" s="55" t="n"/>
      <c r="BC128" s="55" t="n"/>
      <c r="BD128" s="55" t="n"/>
      <c r="BE128" s="55" t="n"/>
      <c r="BF128" s="55" t="n"/>
      <c r="BG128" s="55" t="n"/>
      <c r="BH128" s="55" t="n"/>
      <c r="BI128" s="55" t="n"/>
      <c r="BJ128" s="55" t="n"/>
      <c r="BK128" s="55" t="n"/>
      <c r="BL128" s="55" t="n"/>
      <c r="BM128" s="55" t="n"/>
      <c r="BN128" s="55" t="n"/>
      <c r="BO128" s="55" t="n"/>
    </row>
    <row r="129" ht="11.85" customHeight="1">
      <c r="A129" s="55" t="inlineStr">
        <is>
          <t>SPM</t>
        </is>
      </c>
      <c r="B129" s="56" t="n">
        <v>45299</v>
      </c>
      <c r="C129" s="55" t="inlineStr">
        <is>
          <t>Euro-2023-001</t>
        </is>
      </c>
      <c r="D129" s="55" t="n">
        <v>2400002</v>
      </c>
      <c r="E129" s="55" t="inlineStr">
        <is>
          <t>SP0090</t>
        </is>
      </c>
      <c r="F129" s="55" t="inlineStr">
        <is>
          <t>Label-FAS Chlorex Sterile Solution 2% Clear-10.5ml [Size 6.5 cm x 6 cm]</t>
        </is>
      </c>
      <c r="G129" s="55" t="inlineStr">
        <is>
          <t>SP2400002</t>
        </is>
      </c>
      <c r="H129" s="55" t="inlineStr">
        <is>
          <t>Eurolabel S.r.I</t>
        </is>
      </c>
      <c r="I129" s="55" t="n"/>
      <c r="J129" s="55" t="inlineStr">
        <is>
          <t>3342843342</t>
        </is>
      </c>
      <c r="K129" s="56" t="inlineStr">
        <is>
          <t>18/12/2023</t>
        </is>
      </c>
      <c r="L129" s="56" t="n"/>
      <c r="M129" s="56" t="inlineStr">
        <is>
          <t>18/12/2025</t>
        </is>
      </c>
      <c r="N129" s="56" t="n"/>
      <c r="O129" s="55" t="inlineStr">
        <is>
          <t>NA</t>
        </is>
      </c>
      <c r="P129" s="55" t="n"/>
      <c r="Q129" s="55" t="n"/>
      <c r="R129" s="55" t="n"/>
      <c r="S129" s="55" t="n"/>
      <c r="T129" s="55" t="n"/>
      <c r="U129" s="55" t="n">
        <v>0</v>
      </c>
      <c r="V129" s="55" t="inlineStr">
        <is>
          <t>No.</t>
        </is>
      </c>
      <c r="W129" s="55" t="n"/>
      <c r="X129" s="55" t="n"/>
      <c r="Y129" s="55" t="inlineStr">
        <is>
          <t xml:space="preserve">Dispatched </t>
        </is>
      </c>
      <c r="Z129" s="55">
        <f>U129-W129</f>
        <v/>
      </c>
      <c r="AA129" s="57">
        <f>AC129+AH129+AK129+AN129+AQ129+AT129+AW129+AZ129+BC129+BF129+BI129+BL129+BO129</f>
        <v/>
      </c>
      <c r="AB129" s="58" t="n">
        <v>0</v>
      </c>
      <c r="AC129" s="59">
        <f>Z129-AD129-AE129-AB129</f>
        <v/>
      </c>
      <c r="AD129" s="60" t="n"/>
      <c r="AE129" s="61" t="n">
        <v>0</v>
      </c>
      <c r="AF129" s="55" t="n"/>
      <c r="AG129" s="55" t="n"/>
      <c r="AH129" s="55" t="n"/>
      <c r="AI129" s="55" t="n"/>
      <c r="AJ129" s="55" t="n"/>
      <c r="AK129" s="55" t="n"/>
      <c r="AL129" s="55" t="n"/>
      <c r="AM129" s="55" t="n"/>
      <c r="AN129" s="55" t="n"/>
      <c r="AO129" s="55" t="n"/>
      <c r="AP129" s="55" t="n"/>
      <c r="AQ129" s="55" t="n"/>
      <c r="AR129" s="55" t="n"/>
      <c r="AS129" s="55" t="n"/>
      <c r="AT129" s="55" t="n"/>
      <c r="AU129" s="55" t="n"/>
      <c r="AV129" s="55" t="n"/>
      <c r="AW129" s="55" t="n"/>
      <c r="AX129" s="55" t="n"/>
      <c r="AY129" s="55" t="n"/>
      <c r="AZ129" s="55" t="n"/>
      <c r="BA129" s="55" t="n"/>
      <c r="BB129" s="55" t="n"/>
      <c r="BC129" s="55" t="n"/>
      <c r="BD129" s="55" t="n"/>
      <c r="BE129" s="55" t="n"/>
      <c r="BF129" s="55" t="n"/>
      <c r="BG129" s="55" t="n"/>
      <c r="BH129" s="55" t="n"/>
      <c r="BI129" s="55" t="n"/>
      <c r="BJ129" s="55" t="n"/>
      <c r="BK129" s="55" t="n"/>
      <c r="BL129" s="55" t="n"/>
      <c r="BM129" s="55" t="n"/>
      <c r="BN129" s="55" t="n"/>
      <c r="BO129" s="55" t="n"/>
    </row>
    <row r="130" ht="11.85" customHeight="1">
      <c r="A130" s="55" t="inlineStr">
        <is>
          <t>SPM</t>
        </is>
      </c>
      <c r="B130" s="56" t="n">
        <v>45299</v>
      </c>
      <c r="C130" s="55" t="inlineStr">
        <is>
          <t>Euro-2023-001</t>
        </is>
      </c>
      <c r="D130" s="55" t="n">
        <v>2400003</v>
      </c>
      <c r="E130" s="55" t="inlineStr">
        <is>
          <t>SP0092</t>
        </is>
      </c>
      <c r="F130" s="55" t="inlineStr">
        <is>
          <t>Label-FAS Chlorex Sterile Solution 2% Clear-26ml [Size 7.5 cm x 7 cm]</t>
        </is>
      </c>
      <c r="G130" s="55" t="inlineStr">
        <is>
          <t>SP2400003</t>
        </is>
      </c>
      <c r="H130" s="55" t="inlineStr">
        <is>
          <t>Eurolabel S.r.I</t>
        </is>
      </c>
      <c r="I130" s="55" t="n"/>
      <c r="J130" s="55" t="inlineStr">
        <is>
          <t>3342843343</t>
        </is>
      </c>
      <c r="K130" s="56" t="inlineStr">
        <is>
          <t>18/12/2023</t>
        </is>
      </c>
      <c r="L130" s="56" t="n"/>
      <c r="M130" s="56" t="inlineStr">
        <is>
          <t>18/12/2025</t>
        </is>
      </c>
      <c r="N130" s="56" t="n"/>
      <c r="O130" s="55" t="inlineStr">
        <is>
          <t>NA</t>
        </is>
      </c>
      <c r="P130" s="55" t="n"/>
      <c r="Q130" s="55" t="n"/>
      <c r="R130" s="55" t="n"/>
      <c r="S130" s="55" t="n"/>
      <c r="T130" s="55" t="n"/>
      <c r="U130" s="55" t="n">
        <v>0</v>
      </c>
      <c r="V130" s="55" t="inlineStr">
        <is>
          <t>No.</t>
        </is>
      </c>
      <c r="W130" s="55" t="n"/>
      <c r="X130" s="55" t="n"/>
      <c r="Y130" s="55" t="inlineStr">
        <is>
          <t xml:space="preserve">Dispatched </t>
        </is>
      </c>
      <c r="Z130" s="55">
        <f>U130-W130</f>
        <v/>
      </c>
      <c r="AA130" s="57">
        <f>AC130+AH130+AK130+AN130+AQ130+AT130+AW130+AZ130+BC130+BF130+BI130+BL130+BO130</f>
        <v/>
      </c>
      <c r="AB130" s="58" t="n">
        <v>0</v>
      </c>
      <c r="AC130" s="59">
        <f>Z130-AD130-AE130-AB130</f>
        <v/>
      </c>
      <c r="AD130" s="60" t="n"/>
      <c r="AE130" s="61" t="n">
        <v>0</v>
      </c>
      <c r="AF130" s="55" t="n"/>
      <c r="AG130" s="55" t="n"/>
      <c r="AH130" s="55" t="n"/>
      <c r="AI130" s="55" t="n"/>
      <c r="AJ130" s="55" t="n"/>
      <c r="AK130" s="55" t="n"/>
      <c r="AL130" s="55" t="n"/>
      <c r="AM130" s="55" t="n"/>
      <c r="AN130" s="55" t="n"/>
      <c r="AO130" s="55" t="n"/>
      <c r="AP130" s="55" t="n"/>
      <c r="AQ130" s="55" t="n"/>
      <c r="AR130" s="55" t="n"/>
      <c r="AS130" s="55" t="n"/>
      <c r="AT130" s="55" t="n"/>
      <c r="AU130" s="55" t="n"/>
      <c r="AV130" s="55" t="n"/>
      <c r="AW130" s="55" t="n"/>
      <c r="AX130" s="55" t="n"/>
      <c r="AY130" s="55" t="n"/>
      <c r="AZ130" s="55" t="n"/>
      <c r="BA130" s="55" t="n"/>
      <c r="BB130" s="55" t="n"/>
      <c r="BC130" s="55" t="n"/>
      <c r="BD130" s="55" t="n"/>
      <c r="BE130" s="55" t="n"/>
      <c r="BF130" s="55" t="n"/>
      <c r="BG130" s="55" t="n"/>
      <c r="BH130" s="55" t="n"/>
      <c r="BI130" s="55" t="n"/>
      <c r="BJ130" s="55" t="n"/>
      <c r="BK130" s="55" t="n"/>
      <c r="BL130" s="55" t="n"/>
      <c r="BM130" s="55" t="n"/>
      <c r="BN130" s="55" t="n"/>
      <c r="BO130" s="55" t="n"/>
    </row>
    <row r="131" ht="11.85" customHeight="1">
      <c r="A131" s="55" t="inlineStr">
        <is>
          <t>PP</t>
        </is>
      </c>
      <c r="B131" s="56" t="n">
        <v>45302</v>
      </c>
      <c r="C131" s="55" t="inlineStr">
        <is>
          <t>PRO-2023-004</t>
        </is>
      </c>
      <c r="D131" s="55" t="n">
        <v>2400004</v>
      </c>
      <c r="E131" s="55" t="inlineStr">
        <is>
          <t>PP0040</t>
        </is>
      </c>
      <c r="F131" s="55" t="inlineStr">
        <is>
          <t>Swab Non-sterile plastic shaft and rayon tip</t>
        </is>
      </c>
      <c r="G131" s="55" t="inlineStr">
        <is>
          <t>PP2400001</t>
        </is>
      </c>
      <c r="H131" s="55" t="inlineStr">
        <is>
          <t>Microbiotech S.R.L</t>
        </is>
      </c>
      <c r="I131" s="55" t="n"/>
      <c r="J131" s="55" t="inlineStr">
        <is>
          <t>23.03.31</t>
        </is>
      </c>
      <c r="K131" s="56" t="inlineStr">
        <is>
          <t>03/2023</t>
        </is>
      </c>
      <c r="L131" s="56" t="n"/>
      <c r="M131" s="56" t="inlineStr">
        <is>
          <t>03/2028</t>
        </is>
      </c>
      <c r="N131" s="56" t="n"/>
      <c r="O131" s="55" t="inlineStr">
        <is>
          <t>NA</t>
        </is>
      </c>
      <c r="P131" s="55" t="n"/>
      <c r="Q131" s="55" t="n"/>
      <c r="R131" s="55" t="n"/>
      <c r="S131" s="55" t="n"/>
      <c r="T131" s="55" t="n"/>
      <c r="U131" s="55" t="n">
        <v>0</v>
      </c>
      <c r="V131" s="55" t="inlineStr">
        <is>
          <t>No.</t>
        </is>
      </c>
      <c r="W131" s="55" t="n"/>
      <c r="X131" s="55" t="n"/>
      <c r="Y131" s="55" t="inlineStr">
        <is>
          <t xml:space="preserve">Dispatched </t>
        </is>
      </c>
      <c r="Z131" s="55">
        <f>U131-W131</f>
        <v/>
      </c>
      <c r="AA131" s="57">
        <f>AC131+AH131+AK131+AN131+AQ131+AT131+AW131+AZ131+BC131+BF131+BI131+BL131+BO131</f>
        <v/>
      </c>
      <c r="AB131" s="58" t="n">
        <v>0</v>
      </c>
      <c r="AC131" s="59">
        <f>Z131-AD131-AE131-AB131</f>
        <v/>
      </c>
      <c r="AD131" s="60" t="n"/>
      <c r="AE131" s="61" t="n">
        <v>0</v>
      </c>
      <c r="AF131" s="55" t="n"/>
      <c r="AG131" s="55" t="n"/>
      <c r="AH131" s="55" t="n"/>
      <c r="AI131" s="55" t="n"/>
      <c r="AJ131" s="55" t="n"/>
      <c r="AK131" s="55" t="n"/>
      <c r="AL131" s="55" t="n"/>
      <c r="AM131" s="55" t="n"/>
      <c r="AN131" s="55" t="n"/>
      <c r="AO131" s="55" t="n"/>
      <c r="AP131" s="55" t="n"/>
      <c r="AQ131" s="55" t="n"/>
      <c r="AR131" s="55" t="n"/>
      <c r="AS131" s="55" t="n"/>
      <c r="AT131" s="55" t="n"/>
      <c r="AU131" s="55" t="n"/>
      <c r="AV131" s="55" t="n"/>
      <c r="AW131" s="55" t="n"/>
      <c r="AX131" s="55" t="n"/>
      <c r="AY131" s="55" t="n"/>
      <c r="AZ131" s="55" t="n"/>
      <c r="BA131" s="55" t="n"/>
      <c r="BB131" s="55" t="n"/>
      <c r="BC131" s="55" t="n"/>
      <c r="BD131" s="55" t="n"/>
      <c r="BE131" s="55" t="n"/>
      <c r="BF131" s="55" t="n"/>
      <c r="BG131" s="55" t="n"/>
      <c r="BH131" s="55" t="n"/>
      <c r="BI131" s="55" t="n"/>
      <c r="BJ131" s="55" t="n"/>
      <c r="BK131" s="55" t="n"/>
      <c r="BL131" s="55" t="n"/>
      <c r="BM131" s="55" t="n"/>
      <c r="BN131" s="55" t="n"/>
      <c r="BO131" s="55" t="n"/>
    </row>
    <row r="132" ht="11.85" customHeight="1">
      <c r="A132" s="55" t="inlineStr">
        <is>
          <t>PP</t>
        </is>
      </c>
      <c r="B132" s="56" t="n">
        <v>45302</v>
      </c>
      <c r="C132" s="55" t="inlineStr">
        <is>
          <t>IDEA-2023-001</t>
        </is>
      </c>
      <c r="D132" s="55" t="n">
        <v>2400005</v>
      </c>
      <c r="E132" s="55" t="inlineStr">
        <is>
          <t>PP0026</t>
        </is>
      </c>
      <c r="F132" s="55" t="inlineStr">
        <is>
          <t>Inner plastic tube (HDPE) for Applicator 3 ml-OMAS</t>
        </is>
      </c>
      <c r="G132" s="55" t="inlineStr">
        <is>
          <t>PP2400002</t>
        </is>
      </c>
      <c r="H132" s="55" t="inlineStr">
        <is>
          <t>Idea Stampi S.r.I.</t>
        </is>
      </c>
      <c r="I132" s="55" t="n"/>
      <c r="J132" s="55" t="inlineStr">
        <is>
          <t>10663</t>
        </is>
      </c>
      <c r="K132" s="56" t="inlineStr">
        <is>
          <t>11/2023</t>
        </is>
      </c>
      <c r="L132" s="56" t="n"/>
      <c r="M132" s="56" t="inlineStr">
        <is>
          <t>11/2025</t>
        </is>
      </c>
      <c r="N132" s="56" t="n"/>
      <c r="O132" s="55" t="inlineStr">
        <is>
          <t>NA</t>
        </is>
      </c>
      <c r="P132" s="55" t="n"/>
      <c r="Q132" s="55" t="n"/>
      <c r="R132" s="55" t="n"/>
      <c r="S132" s="55" t="n"/>
      <c r="T132" s="55" t="n"/>
      <c r="U132" s="55" t="n">
        <v>0</v>
      </c>
      <c r="V132" s="55" t="inlineStr">
        <is>
          <t>No.</t>
        </is>
      </c>
      <c r="W132" s="55" t="n"/>
      <c r="X132" s="55" t="n"/>
      <c r="Y132" s="55" t="inlineStr">
        <is>
          <t xml:space="preserve">Dispatched </t>
        </is>
      </c>
      <c r="Z132" s="55">
        <f>U132-W132</f>
        <v/>
      </c>
      <c r="AA132" s="57">
        <f>AC132+AH132+AK132+AN132+AQ132+AT132+AW132+AZ132+BC132+BF132+BI132+BL132+BO132</f>
        <v/>
      </c>
      <c r="AB132" s="58" t="n">
        <v>0</v>
      </c>
      <c r="AC132" s="59">
        <f>Z132-AD132-AE132-AB132</f>
        <v/>
      </c>
      <c r="AD132" s="60" t="n"/>
      <c r="AE132" s="61" t="n">
        <v>0</v>
      </c>
      <c r="AF132" s="55" t="n"/>
      <c r="AG132" s="55" t="n"/>
      <c r="AH132" s="55" t="n"/>
      <c r="AI132" s="55" t="n"/>
      <c r="AJ132" s="55" t="n"/>
      <c r="AK132" s="55" t="n"/>
      <c r="AL132" s="55" t="n"/>
      <c r="AM132" s="55" t="n"/>
      <c r="AN132" s="55" t="n"/>
      <c r="AO132" s="55" t="n"/>
      <c r="AP132" s="55" t="n"/>
      <c r="AQ132" s="55" t="n"/>
      <c r="AR132" s="55" t="n"/>
      <c r="AS132" s="55" t="n"/>
      <c r="AT132" s="55" t="n"/>
      <c r="AU132" s="55" t="n"/>
      <c r="AV132" s="55" t="n"/>
      <c r="AW132" s="55" t="n"/>
      <c r="AX132" s="55" t="n"/>
      <c r="AY132" s="55" t="n"/>
      <c r="AZ132" s="55" t="n"/>
      <c r="BA132" s="55" t="n"/>
      <c r="BB132" s="55" t="n"/>
      <c r="BC132" s="55" t="n"/>
      <c r="BD132" s="55" t="n"/>
      <c r="BE132" s="55" t="n"/>
      <c r="BF132" s="55" t="n"/>
      <c r="BG132" s="55" t="n"/>
      <c r="BH132" s="55" t="n"/>
      <c r="BI132" s="55" t="n"/>
      <c r="BJ132" s="55" t="n"/>
      <c r="BK132" s="55" t="n"/>
      <c r="BL132" s="55" t="n"/>
      <c r="BM132" s="55" t="n"/>
      <c r="BN132" s="55" t="n"/>
      <c r="BO132" s="55" t="n"/>
    </row>
    <row r="133" ht="11.85" customHeight="1">
      <c r="A133" s="55" t="inlineStr">
        <is>
          <t>PP</t>
        </is>
      </c>
      <c r="B133" s="56" t="n">
        <v>45302</v>
      </c>
      <c r="C133" s="55" t="inlineStr">
        <is>
          <t>IDEA-2023-001</t>
        </is>
      </c>
      <c r="D133" s="55" t="n">
        <v>2400006</v>
      </c>
      <c r="E133" s="55" t="inlineStr">
        <is>
          <t>PP0032</t>
        </is>
      </c>
      <c r="F133" s="55" t="inlineStr">
        <is>
          <t>Outer plastic tube (HDPE) for Applicator 3 ml-OMAS</t>
        </is>
      </c>
      <c r="G133" s="55" t="inlineStr">
        <is>
          <t>PP2400003</t>
        </is>
      </c>
      <c r="H133" s="55" t="inlineStr">
        <is>
          <t>Idea Stampi S.r.I.</t>
        </is>
      </c>
      <c r="I133" s="55" t="n"/>
      <c r="J133" s="55" t="inlineStr">
        <is>
          <t>10679</t>
        </is>
      </c>
      <c r="K133" s="56" t="inlineStr">
        <is>
          <t>11/2023</t>
        </is>
      </c>
      <c r="L133" s="56" t="n"/>
      <c r="M133" s="56" t="inlineStr">
        <is>
          <t>11/2025</t>
        </is>
      </c>
      <c r="N133" s="56" t="n"/>
      <c r="O133" s="55" t="inlineStr">
        <is>
          <t>NA</t>
        </is>
      </c>
      <c r="P133" s="55" t="n"/>
      <c r="Q133" s="55" t="n"/>
      <c r="R133" s="55" t="n"/>
      <c r="S133" s="55" t="n"/>
      <c r="T133" s="55" t="n"/>
      <c r="U133" s="55" t="n">
        <v>0</v>
      </c>
      <c r="V133" s="55" t="inlineStr">
        <is>
          <t>No.</t>
        </is>
      </c>
      <c r="W133" s="55" t="n"/>
      <c r="X133" s="55" t="n"/>
      <c r="Y133" s="55" t="inlineStr">
        <is>
          <t xml:space="preserve">Dispatched </t>
        </is>
      </c>
      <c r="Z133" s="55">
        <f>U133-W133</f>
        <v/>
      </c>
      <c r="AA133" s="57">
        <f>AC133+AH133+AK133+AN133+AQ133+AT133+AW133+AZ133+BC133+BF133+BI133+BL133+BO133</f>
        <v/>
      </c>
      <c r="AB133" s="58" t="n">
        <v>0</v>
      </c>
      <c r="AC133" s="59">
        <f>Z133-AD133-AE133-AB133</f>
        <v/>
      </c>
      <c r="AD133" s="60" t="n"/>
      <c r="AE133" s="61" t="n">
        <v>0</v>
      </c>
      <c r="AF133" s="55" t="n"/>
      <c r="AG133" s="55" t="n"/>
      <c r="AH133" s="55" t="n"/>
      <c r="AI133" s="55" t="n"/>
      <c r="AJ133" s="55" t="n"/>
      <c r="AK133" s="55" t="n"/>
      <c r="AL133" s="55" t="n"/>
      <c r="AM133" s="55" t="n"/>
      <c r="AN133" s="55" t="n"/>
      <c r="AO133" s="55" t="n"/>
      <c r="AP133" s="55" t="n"/>
      <c r="AQ133" s="55" t="n"/>
      <c r="AR133" s="55" t="n"/>
      <c r="AS133" s="55" t="n"/>
      <c r="AT133" s="55" t="n"/>
      <c r="AU133" s="55" t="n"/>
      <c r="AV133" s="55" t="n"/>
      <c r="AW133" s="55" t="n"/>
      <c r="AX133" s="55" t="n"/>
      <c r="AY133" s="55" t="n"/>
      <c r="AZ133" s="55" t="n"/>
      <c r="BA133" s="55" t="n"/>
      <c r="BB133" s="55" t="n"/>
      <c r="BC133" s="55" t="n"/>
      <c r="BD133" s="55" t="n"/>
      <c r="BE133" s="55" t="n"/>
      <c r="BF133" s="55" t="n"/>
      <c r="BG133" s="55" t="n"/>
      <c r="BH133" s="55" t="n"/>
      <c r="BI133" s="55" t="n"/>
      <c r="BJ133" s="55" t="n"/>
      <c r="BK133" s="55" t="n"/>
      <c r="BL133" s="55" t="n"/>
      <c r="BM133" s="55" t="n"/>
      <c r="BN133" s="55" t="n"/>
      <c r="BO133" s="55" t="n"/>
    </row>
    <row r="134" ht="11.85" customHeight="1">
      <c r="A134" s="55" t="inlineStr">
        <is>
          <t>PP</t>
        </is>
      </c>
      <c r="B134" s="56" t="n">
        <v>45302</v>
      </c>
      <c r="C134" s="55" t="inlineStr">
        <is>
          <t>IDEA-2023-001</t>
        </is>
      </c>
      <c r="D134" s="55" t="n">
        <v>2400007</v>
      </c>
      <c r="E134" s="55" t="inlineStr">
        <is>
          <t>PP0032</t>
        </is>
      </c>
      <c r="F134" s="55" t="inlineStr">
        <is>
          <t>Outer plastic tube (HDPE) for Applicator 3 ml-OMAS</t>
        </is>
      </c>
      <c r="G134" s="55" t="inlineStr">
        <is>
          <t>PP2400004</t>
        </is>
      </c>
      <c r="H134" s="55" t="inlineStr">
        <is>
          <t>Idea Stampi S.r.I.</t>
        </is>
      </c>
      <c r="I134" s="55" t="n"/>
      <c r="J134" s="55" t="inlineStr">
        <is>
          <t>10680</t>
        </is>
      </c>
      <c r="K134" s="56" t="inlineStr">
        <is>
          <t>11/2023</t>
        </is>
      </c>
      <c r="L134" s="56" t="n"/>
      <c r="M134" s="56" t="inlineStr">
        <is>
          <t>11/2025</t>
        </is>
      </c>
      <c r="N134" s="56" t="n"/>
      <c r="O134" s="55" t="inlineStr">
        <is>
          <t>NA</t>
        </is>
      </c>
      <c r="P134" s="55" t="n"/>
      <c r="Q134" s="55" t="n"/>
      <c r="R134" s="55" t="n"/>
      <c r="S134" s="55" t="n"/>
      <c r="T134" s="55" t="n"/>
      <c r="U134" s="55" t="n">
        <v>0</v>
      </c>
      <c r="V134" s="55" t="inlineStr">
        <is>
          <t>No.</t>
        </is>
      </c>
      <c r="W134" s="55" t="n"/>
      <c r="X134" s="55" t="n"/>
      <c r="Y134" s="55" t="inlineStr">
        <is>
          <t xml:space="preserve">Dispatched </t>
        </is>
      </c>
      <c r="Z134" s="55">
        <f>U134-W134</f>
        <v/>
      </c>
      <c r="AA134" s="57">
        <f>AC134+AH134+AK134+AN134+AQ134+AT134+AW134+AZ134+BC134+BF134+BI134+BL134+BO134</f>
        <v/>
      </c>
      <c r="AB134" s="58" t="n">
        <v>0</v>
      </c>
      <c r="AC134" s="59">
        <f>Z134-AD134-AE134-AB134</f>
        <v/>
      </c>
      <c r="AD134" s="60" t="n"/>
      <c r="AE134" s="61" t="n">
        <v>0</v>
      </c>
      <c r="AF134" s="55" t="n"/>
      <c r="AG134" s="55" t="n"/>
      <c r="AH134" s="55" t="n"/>
      <c r="AI134" s="55" t="n"/>
      <c r="AJ134" s="55" t="n"/>
      <c r="AK134" s="55" t="n"/>
      <c r="AL134" s="55" t="n"/>
      <c r="AM134" s="55" t="n"/>
      <c r="AN134" s="55" t="n"/>
      <c r="AO134" s="55" t="n"/>
      <c r="AP134" s="55" t="n"/>
      <c r="AQ134" s="55" t="n"/>
      <c r="AR134" s="55" t="n"/>
      <c r="AS134" s="55" t="n"/>
      <c r="AT134" s="55" t="n"/>
      <c r="AU134" s="55" t="n"/>
      <c r="AV134" s="55" t="n"/>
      <c r="AW134" s="55" t="n"/>
      <c r="AX134" s="55" t="n"/>
      <c r="AY134" s="55" t="n"/>
      <c r="AZ134" s="55" t="n"/>
      <c r="BA134" s="55" t="n"/>
      <c r="BB134" s="55" t="n"/>
      <c r="BC134" s="55" t="n"/>
      <c r="BD134" s="55" t="n"/>
      <c r="BE134" s="55" t="n"/>
      <c r="BF134" s="55" t="n"/>
      <c r="BG134" s="55" t="n"/>
      <c r="BH134" s="55" t="n"/>
      <c r="BI134" s="55" t="n"/>
      <c r="BJ134" s="55" t="n"/>
      <c r="BK134" s="55" t="n"/>
      <c r="BL134" s="55" t="n"/>
      <c r="BM134" s="55" t="n"/>
      <c r="BN134" s="55" t="n"/>
      <c r="BO134" s="55" t="n"/>
    </row>
    <row r="135" ht="11.85" customHeight="1">
      <c r="A135" s="55" t="inlineStr">
        <is>
          <t>PP</t>
        </is>
      </c>
      <c r="B135" s="56" t="n">
        <v>45302</v>
      </c>
      <c r="C135" s="55" t="inlineStr">
        <is>
          <t>IDEA-2023-001</t>
        </is>
      </c>
      <c r="D135" s="55" t="n">
        <v>2400008</v>
      </c>
      <c r="E135" s="55" t="inlineStr">
        <is>
          <t>PP0027</t>
        </is>
      </c>
      <c r="F135" s="55" t="inlineStr">
        <is>
          <t>Inner plastic tube (HDPE) for Applicator 10.5 ml-OMAS</t>
        </is>
      </c>
      <c r="G135" s="55" t="inlineStr">
        <is>
          <t>PP2400005</t>
        </is>
      </c>
      <c r="H135" s="55" t="inlineStr">
        <is>
          <t>Idea Stampi S.r.I.</t>
        </is>
      </c>
      <c r="I135" s="55" t="n"/>
      <c r="J135" s="55" t="inlineStr">
        <is>
          <t>10697</t>
        </is>
      </c>
      <c r="K135" s="56" t="inlineStr">
        <is>
          <t>11/2023</t>
        </is>
      </c>
      <c r="L135" s="56" t="n"/>
      <c r="M135" s="56" t="inlineStr">
        <is>
          <t>11/2025</t>
        </is>
      </c>
      <c r="N135" s="56" t="n"/>
      <c r="O135" s="55" t="inlineStr">
        <is>
          <t>NA</t>
        </is>
      </c>
      <c r="P135" s="55" t="n"/>
      <c r="Q135" s="55" t="n"/>
      <c r="R135" s="55" t="n"/>
      <c r="S135" s="55" t="n"/>
      <c r="T135" s="55" t="n"/>
      <c r="U135" s="55" t="n">
        <v>0</v>
      </c>
      <c r="V135" s="55" t="inlineStr">
        <is>
          <t>No.</t>
        </is>
      </c>
      <c r="W135" s="55" t="n"/>
      <c r="X135" s="55" t="n"/>
      <c r="Y135" s="55" t="inlineStr">
        <is>
          <t xml:space="preserve">Dispatched </t>
        </is>
      </c>
      <c r="Z135" s="55">
        <f>U135-W135</f>
        <v/>
      </c>
      <c r="AA135" s="57">
        <f>AC135+AH135+AK135+AN135+AQ135+AT135+AW135+AZ135+BC135+BF135+BI135+BL135+BO135</f>
        <v/>
      </c>
      <c r="AB135" s="58" t="n">
        <v>0</v>
      </c>
      <c r="AC135" s="59">
        <f>Z135-AD135-AE135-AB135</f>
        <v/>
      </c>
      <c r="AD135" s="60" t="n"/>
      <c r="AE135" s="61" t="n">
        <v>0</v>
      </c>
      <c r="AF135" s="55" t="n"/>
      <c r="AG135" s="55" t="n"/>
      <c r="AH135" s="55" t="n"/>
      <c r="AI135" s="55" t="n"/>
      <c r="AJ135" s="55" t="n"/>
      <c r="AK135" s="55" t="n"/>
      <c r="AL135" s="55" t="n"/>
      <c r="AM135" s="55" t="n"/>
      <c r="AN135" s="55" t="n"/>
      <c r="AO135" s="55" t="n"/>
      <c r="AP135" s="55" t="n"/>
      <c r="AQ135" s="55" t="n"/>
      <c r="AR135" s="55" t="n"/>
      <c r="AS135" s="55" t="n"/>
      <c r="AT135" s="55" t="n"/>
      <c r="AU135" s="55" t="n"/>
      <c r="AV135" s="55" t="n"/>
      <c r="AW135" s="55" t="n"/>
      <c r="AX135" s="55" t="n"/>
      <c r="AY135" s="55" t="n"/>
      <c r="AZ135" s="55" t="n"/>
      <c r="BA135" s="55" t="n"/>
      <c r="BB135" s="55" t="n"/>
      <c r="BC135" s="55" t="n"/>
      <c r="BD135" s="55" t="n"/>
      <c r="BE135" s="55" t="n"/>
      <c r="BF135" s="55" t="n"/>
      <c r="BG135" s="55" t="n"/>
      <c r="BH135" s="55" t="n"/>
      <c r="BI135" s="55" t="n"/>
      <c r="BJ135" s="55" t="n"/>
      <c r="BK135" s="55" t="n"/>
      <c r="BL135" s="55" t="n"/>
      <c r="BM135" s="55" t="n"/>
      <c r="BN135" s="55" t="n"/>
      <c r="BO135" s="55" t="n"/>
    </row>
    <row r="136" ht="11.85" customHeight="1">
      <c r="A136" s="55" t="inlineStr">
        <is>
          <t>PP</t>
        </is>
      </c>
      <c r="B136" s="56" t="n">
        <v>45302</v>
      </c>
      <c r="C136" s="55" t="inlineStr">
        <is>
          <t>IDEA-2023-001</t>
        </is>
      </c>
      <c r="D136" s="55" t="n">
        <v>2400009</v>
      </c>
      <c r="E136" s="55" t="inlineStr">
        <is>
          <t>PP0028</t>
        </is>
      </c>
      <c r="F136" s="55" t="inlineStr">
        <is>
          <t>Inner plastic tube (HDPE) for Applicator 26 ml-OMAS</t>
        </is>
      </c>
      <c r="G136" s="55" t="inlineStr">
        <is>
          <t>PP2400006</t>
        </is>
      </c>
      <c r="H136" s="55" t="inlineStr">
        <is>
          <t>Idea Stampi S.r.I.</t>
        </is>
      </c>
      <c r="I136" s="55" t="n"/>
      <c r="J136" s="55" t="inlineStr">
        <is>
          <t>10698</t>
        </is>
      </c>
      <c r="K136" s="56" t="inlineStr">
        <is>
          <t>11/2023</t>
        </is>
      </c>
      <c r="L136" s="56" t="n"/>
      <c r="M136" s="56" t="inlineStr">
        <is>
          <t>11/2025</t>
        </is>
      </c>
      <c r="N136" s="56" t="n"/>
      <c r="O136" s="55" t="inlineStr">
        <is>
          <t>NA</t>
        </is>
      </c>
      <c r="P136" s="55" t="n"/>
      <c r="Q136" s="55" t="n"/>
      <c r="R136" s="55" t="n"/>
      <c r="S136" s="55" t="n"/>
      <c r="T136" s="55" t="n"/>
      <c r="U136" s="55" t="n">
        <v>0</v>
      </c>
      <c r="V136" s="55" t="inlineStr">
        <is>
          <t>No.</t>
        </is>
      </c>
      <c r="W136" s="55" t="n"/>
      <c r="X136" s="55" t="n"/>
      <c r="Y136" s="55" t="inlineStr">
        <is>
          <t xml:space="preserve">Dispatched </t>
        </is>
      </c>
      <c r="Z136" s="55">
        <f>U136-W136</f>
        <v/>
      </c>
      <c r="AA136" s="57">
        <f>AC136+AH136+AK136+AN136+AQ136+AT136+AW136+AZ136+BC136+BF136+BI136+BL136+BO136</f>
        <v/>
      </c>
      <c r="AB136" s="58" t="n">
        <v>0</v>
      </c>
      <c r="AC136" s="59">
        <f>Z136-AD136-AE136-AB136</f>
        <v/>
      </c>
      <c r="AD136" s="60" t="n"/>
      <c r="AE136" s="61" t="n">
        <v>0</v>
      </c>
      <c r="AF136" s="55" t="n"/>
      <c r="AG136" s="55" t="n"/>
      <c r="AH136" s="55" t="n"/>
      <c r="AI136" s="55" t="n"/>
      <c r="AJ136" s="55" t="n"/>
      <c r="AK136" s="55" t="n"/>
      <c r="AL136" s="55" t="n"/>
      <c r="AM136" s="55" t="n"/>
      <c r="AN136" s="55" t="n"/>
      <c r="AO136" s="55" t="n"/>
      <c r="AP136" s="55" t="n"/>
      <c r="AQ136" s="55" t="n"/>
      <c r="AR136" s="55" t="n"/>
      <c r="AS136" s="55" t="n"/>
      <c r="AT136" s="55" t="n"/>
      <c r="AU136" s="55" t="n"/>
      <c r="AV136" s="55" t="n"/>
      <c r="AW136" s="55" t="n"/>
      <c r="AX136" s="55" t="n"/>
      <c r="AY136" s="55" t="n"/>
      <c r="AZ136" s="55" t="n"/>
      <c r="BA136" s="55" t="n"/>
      <c r="BB136" s="55" t="n"/>
      <c r="BC136" s="55" t="n"/>
      <c r="BD136" s="55" t="n"/>
      <c r="BE136" s="55" t="n"/>
      <c r="BF136" s="55" t="n"/>
      <c r="BG136" s="55" t="n"/>
      <c r="BH136" s="55" t="n"/>
      <c r="BI136" s="55" t="n"/>
      <c r="BJ136" s="55" t="n"/>
      <c r="BK136" s="55" t="n"/>
      <c r="BL136" s="55" t="n"/>
      <c r="BM136" s="55" t="n"/>
      <c r="BN136" s="55" t="n"/>
      <c r="BO136" s="55" t="n"/>
    </row>
    <row r="137" ht="11.85" customHeight="1">
      <c r="A137" s="55" t="inlineStr">
        <is>
          <t>PP</t>
        </is>
      </c>
      <c r="B137" s="56" t="n">
        <v>45302</v>
      </c>
      <c r="C137" s="55" t="inlineStr">
        <is>
          <t>IDEA-2023-001</t>
        </is>
      </c>
      <c r="D137" s="55" t="n">
        <v>2400010</v>
      </c>
      <c r="E137" s="55" t="inlineStr">
        <is>
          <t>PP0033</t>
        </is>
      </c>
      <c r="F137" s="55" t="inlineStr">
        <is>
          <t>Outer plastic tube (HDPE) for Applicator 10.5 ml-OMAS</t>
        </is>
      </c>
      <c r="G137" s="55" t="inlineStr">
        <is>
          <t>PP2400007</t>
        </is>
      </c>
      <c r="H137" s="55" t="inlineStr">
        <is>
          <t>Idea Stampi S.r.I.</t>
        </is>
      </c>
      <c r="I137" s="55" t="n"/>
      <c r="J137" s="55" t="inlineStr">
        <is>
          <t>10689</t>
        </is>
      </c>
      <c r="K137" s="56" t="inlineStr">
        <is>
          <t>11/2023</t>
        </is>
      </c>
      <c r="L137" s="56" t="n"/>
      <c r="M137" s="56" t="inlineStr">
        <is>
          <t>11/2025</t>
        </is>
      </c>
      <c r="N137" s="56" t="n"/>
      <c r="O137" s="55" t="inlineStr">
        <is>
          <t>NA</t>
        </is>
      </c>
      <c r="P137" s="55" t="n"/>
      <c r="Q137" s="55" t="n"/>
      <c r="R137" s="55" t="n"/>
      <c r="S137" s="55" t="n"/>
      <c r="T137" s="55" t="n"/>
      <c r="U137" s="55" t="n">
        <v>0</v>
      </c>
      <c r="V137" s="55" t="inlineStr">
        <is>
          <t>No.</t>
        </is>
      </c>
      <c r="W137" s="55" t="n"/>
      <c r="X137" s="55" t="n"/>
      <c r="Y137" s="55" t="inlineStr">
        <is>
          <t xml:space="preserve">Dispatched </t>
        </is>
      </c>
      <c r="Z137" s="55">
        <f>U137-W137</f>
        <v/>
      </c>
      <c r="AA137" s="57">
        <f>AC137+AH137+AK137+AN137+AQ137+AT137+AW137+AZ137+BC137+BF137+BI137+BL137+BO137</f>
        <v/>
      </c>
      <c r="AB137" s="58" t="n">
        <v>0</v>
      </c>
      <c r="AC137" s="59">
        <f>Z137-AD137-AE137-AB137</f>
        <v/>
      </c>
      <c r="AD137" s="60" t="n"/>
      <c r="AE137" s="61" t="n">
        <v>0</v>
      </c>
      <c r="AF137" s="55" t="n"/>
      <c r="AG137" s="55" t="n"/>
      <c r="AH137" s="55" t="n"/>
      <c r="AI137" s="55" t="n"/>
      <c r="AJ137" s="55" t="n"/>
      <c r="AK137" s="55" t="n"/>
      <c r="AL137" s="55" t="n"/>
      <c r="AM137" s="55" t="n"/>
      <c r="AN137" s="55" t="n"/>
      <c r="AO137" s="55" t="n"/>
      <c r="AP137" s="55" t="n"/>
      <c r="AQ137" s="55" t="n"/>
      <c r="AR137" s="55" t="n"/>
      <c r="AS137" s="55" t="n"/>
      <c r="AT137" s="55" t="n"/>
      <c r="AU137" s="55" t="n"/>
      <c r="AV137" s="55" t="n"/>
      <c r="AW137" s="55" t="n"/>
      <c r="AX137" s="55" t="n"/>
      <c r="AY137" s="55" t="n"/>
      <c r="AZ137" s="55" t="n"/>
      <c r="BA137" s="55" t="n"/>
      <c r="BB137" s="55" t="n"/>
      <c r="BC137" s="55" t="n"/>
      <c r="BD137" s="55" t="n"/>
      <c r="BE137" s="55" t="n"/>
      <c r="BF137" s="55" t="n"/>
      <c r="BG137" s="55" t="n"/>
      <c r="BH137" s="55" t="n"/>
      <c r="BI137" s="55" t="n"/>
      <c r="BJ137" s="55" t="n"/>
      <c r="BK137" s="55" t="n"/>
      <c r="BL137" s="55" t="n"/>
      <c r="BM137" s="55" t="n"/>
      <c r="BN137" s="55" t="n"/>
      <c r="BO137" s="55" t="n"/>
    </row>
    <row r="138" ht="11.85" customHeight="1">
      <c r="A138" s="55" t="inlineStr">
        <is>
          <t>PP</t>
        </is>
      </c>
      <c r="B138" s="56" t="n">
        <v>45302</v>
      </c>
      <c r="C138" s="55" t="inlineStr">
        <is>
          <t>IDEA-2023-001</t>
        </is>
      </c>
      <c r="D138" s="55" t="n">
        <v>2400011</v>
      </c>
      <c r="E138" s="55" t="inlineStr">
        <is>
          <t>PP0034</t>
        </is>
      </c>
      <c r="F138" s="55" t="inlineStr">
        <is>
          <t>Outer plastic tube (HDPE) for Applicator 26 ml-OMAS</t>
        </is>
      </c>
      <c r="G138" s="55" t="inlineStr">
        <is>
          <t>PP2400008</t>
        </is>
      </c>
      <c r="H138" s="55" t="inlineStr">
        <is>
          <t>Idea Stampi S.r.I.</t>
        </is>
      </c>
      <c r="I138" s="55" t="n"/>
      <c r="J138" s="55" t="inlineStr">
        <is>
          <t>10690</t>
        </is>
      </c>
      <c r="K138" s="56" t="inlineStr">
        <is>
          <t>11/2023</t>
        </is>
      </c>
      <c r="L138" s="56" t="n"/>
      <c r="M138" s="56" t="inlineStr">
        <is>
          <t>11/2025</t>
        </is>
      </c>
      <c r="N138" s="56" t="n"/>
      <c r="O138" s="55" t="inlineStr">
        <is>
          <t>NA</t>
        </is>
      </c>
      <c r="P138" s="55" t="n"/>
      <c r="Q138" s="55" t="n"/>
      <c r="R138" s="55" t="n"/>
      <c r="S138" s="55" t="n"/>
      <c r="T138" s="55" t="n"/>
      <c r="U138" s="55" t="n">
        <v>0</v>
      </c>
      <c r="V138" s="55" t="inlineStr">
        <is>
          <t>No.</t>
        </is>
      </c>
      <c r="W138" s="55" t="n"/>
      <c r="X138" s="55" t="n"/>
      <c r="Y138" s="55" t="inlineStr">
        <is>
          <t xml:space="preserve">Dispatched </t>
        </is>
      </c>
      <c r="Z138" s="55">
        <f>U138-W138</f>
        <v/>
      </c>
      <c r="AA138" s="57">
        <f>AC138+AH138+AK138+AN138+AQ138+AT138+AW138+AZ138+BC138+BF138+BI138+BL138+BO138</f>
        <v/>
      </c>
      <c r="AB138" s="58" t="n">
        <v>0</v>
      </c>
      <c r="AC138" s="59">
        <f>Z138-AD138-AE138-AB138</f>
        <v/>
      </c>
      <c r="AD138" s="60" t="n"/>
      <c r="AE138" s="61" t="n">
        <v>0</v>
      </c>
      <c r="AF138" s="55" t="n"/>
      <c r="AG138" s="55" t="n"/>
      <c r="AH138" s="55" t="n"/>
      <c r="AI138" s="55" t="n"/>
      <c r="AJ138" s="55" t="n"/>
      <c r="AK138" s="55" t="n"/>
      <c r="AL138" s="55" t="n"/>
      <c r="AM138" s="55" t="n"/>
      <c r="AN138" s="55" t="n"/>
      <c r="AO138" s="55" t="n"/>
      <c r="AP138" s="55" t="n"/>
      <c r="AQ138" s="55" t="n"/>
      <c r="AR138" s="55" t="n"/>
      <c r="AS138" s="55" t="n"/>
      <c r="AT138" s="55" t="n"/>
      <c r="AU138" s="55" t="n"/>
      <c r="AV138" s="55" t="n"/>
      <c r="AW138" s="55" t="n"/>
      <c r="AX138" s="55" t="n"/>
      <c r="AY138" s="55" t="n"/>
      <c r="AZ138" s="55" t="n"/>
      <c r="BA138" s="55" t="n"/>
      <c r="BB138" s="55" t="n"/>
      <c r="BC138" s="55" t="n"/>
      <c r="BD138" s="55" t="n"/>
      <c r="BE138" s="55" t="n"/>
      <c r="BF138" s="55" t="n"/>
      <c r="BG138" s="55" t="n"/>
      <c r="BH138" s="55" t="n"/>
      <c r="BI138" s="55" t="n"/>
      <c r="BJ138" s="55" t="n"/>
      <c r="BK138" s="55" t="n"/>
      <c r="BL138" s="55" t="n"/>
      <c r="BM138" s="55" t="n"/>
      <c r="BN138" s="55" t="n"/>
      <c r="BO138" s="55" t="n"/>
    </row>
    <row r="139" ht="11.85" customHeight="1">
      <c r="A139" s="55" t="inlineStr">
        <is>
          <t>Bu.</t>
        </is>
      </c>
      <c r="B139" s="56" t="inlineStr">
        <is>
          <t>21/01/2024</t>
        </is>
      </c>
      <c r="C139" s="55" t="n"/>
      <c r="D139" s="55" t="n">
        <v>2400013</v>
      </c>
      <c r="E139" s="55" t="inlineStr">
        <is>
          <t>BP0005</t>
        </is>
      </c>
      <c r="F139" s="55" t="inlineStr">
        <is>
          <t>FAS Chlorex 1% Solution</t>
        </is>
      </c>
      <c r="G139" s="55" t="inlineStr">
        <is>
          <t>BP2400002</t>
        </is>
      </c>
      <c r="H139" s="55" t="inlineStr">
        <is>
          <t>Giochemica S.R.L.</t>
        </is>
      </c>
      <c r="I139" s="55" t="n"/>
      <c r="J139" s="55" t="inlineStr">
        <is>
          <t>O1012</t>
        </is>
      </c>
      <c r="K139" s="56" t="inlineStr">
        <is>
          <t>12/2023</t>
        </is>
      </c>
      <c r="L139" s="56" t="n"/>
      <c r="M139" s="56" t="inlineStr">
        <is>
          <t>12/2026</t>
        </is>
      </c>
      <c r="N139" s="56" t="n"/>
      <c r="O139" s="55" t="inlineStr">
        <is>
          <t>NA</t>
        </is>
      </c>
      <c r="P139" s="55" t="n"/>
      <c r="Q139" s="55" t="n"/>
      <c r="R139" s="55" t="n"/>
      <c r="S139" s="55" t="n"/>
      <c r="T139" s="55" t="n"/>
      <c r="U139" s="55" t="n">
        <v>0</v>
      </c>
      <c r="V139" s="55" t="inlineStr">
        <is>
          <t>Kg.</t>
        </is>
      </c>
      <c r="W139" s="55" t="n"/>
      <c r="X139" s="55" t="n"/>
      <c r="Y139" s="55" t="inlineStr">
        <is>
          <t xml:space="preserve">Dispatched </t>
        </is>
      </c>
      <c r="Z139" s="55">
        <f>U139-W139</f>
        <v/>
      </c>
      <c r="AA139" s="57">
        <f>AC139+AH139+AK139+AN139+AQ139+AT139+AW139+AZ139+BC139+BF139+BI139+BL139+BO139</f>
        <v/>
      </c>
      <c r="AB139" s="58" t="n">
        <v>0</v>
      </c>
      <c r="AC139" s="59">
        <f>Z139-AD139-AE139-AB139</f>
        <v/>
      </c>
      <c r="AD139" s="60" t="n"/>
      <c r="AE139" s="61" t="n">
        <v>0</v>
      </c>
      <c r="AF139" s="55" t="n"/>
      <c r="AG139" s="55" t="n"/>
      <c r="AH139" s="55" t="n"/>
      <c r="AI139" s="55" t="n"/>
      <c r="AJ139" s="55" t="n"/>
      <c r="AK139" s="55" t="n"/>
      <c r="AL139" s="55" t="n"/>
      <c r="AM139" s="55" t="n"/>
      <c r="AN139" s="55" t="n"/>
      <c r="AO139" s="55" t="n"/>
      <c r="AP139" s="55" t="n"/>
      <c r="AQ139" s="55" t="n"/>
      <c r="AR139" s="55" t="n"/>
      <c r="AS139" s="55" t="n"/>
      <c r="AT139" s="55" t="n"/>
      <c r="AU139" s="55" t="n"/>
      <c r="AV139" s="55" t="n"/>
      <c r="AW139" s="55" t="n"/>
      <c r="AX139" s="55" t="n"/>
      <c r="AY139" s="55" t="n"/>
      <c r="AZ139" s="55" t="n"/>
      <c r="BA139" s="55" t="n"/>
      <c r="BB139" s="55" t="n"/>
      <c r="BC139" s="55" t="n"/>
      <c r="BD139" s="55" t="n"/>
      <c r="BE139" s="55" t="n"/>
      <c r="BF139" s="55" t="n"/>
      <c r="BG139" s="55" t="n"/>
      <c r="BH139" s="55" t="n"/>
      <c r="BI139" s="55" t="n"/>
      <c r="BJ139" s="55" t="n"/>
      <c r="BK139" s="55" t="n"/>
      <c r="BL139" s="55" t="n"/>
      <c r="BM139" s="55" t="n"/>
      <c r="BN139" s="55" t="n"/>
      <c r="BO139" s="55" t="n"/>
    </row>
    <row r="140" ht="11.85" customHeight="1">
      <c r="A140" s="55" t="inlineStr">
        <is>
          <t>Bu.</t>
        </is>
      </c>
      <c r="B140" s="56" t="inlineStr">
        <is>
          <t>21/01/2024</t>
        </is>
      </c>
      <c r="C140" s="55" t="n"/>
      <c r="D140" s="55" t="n">
        <v>2400014</v>
      </c>
      <c r="E140" s="55" t="inlineStr">
        <is>
          <t>BP0004</t>
        </is>
      </c>
      <c r="F140" s="55" t="inlineStr">
        <is>
          <t>FAS Chlorex 2% Solution</t>
        </is>
      </c>
      <c r="G140" s="55" t="inlineStr">
        <is>
          <t>BP2400003</t>
        </is>
      </c>
      <c r="H140" s="55" t="inlineStr">
        <is>
          <t>Giochemica S.R.L.</t>
        </is>
      </c>
      <c r="I140" s="55" t="n"/>
      <c r="J140" s="55" t="inlineStr">
        <is>
          <t>O1013</t>
        </is>
      </c>
      <c r="K140" s="56" t="inlineStr">
        <is>
          <t>12/2023</t>
        </is>
      </c>
      <c r="L140" s="56" t="n"/>
      <c r="M140" s="56" t="inlineStr">
        <is>
          <t>12/2026</t>
        </is>
      </c>
      <c r="N140" s="56" t="n"/>
      <c r="O140" s="55" t="inlineStr">
        <is>
          <t>NA</t>
        </is>
      </c>
      <c r="P140" s="55" t="n"/>
      <c r="Q140" s="55" t="n"/>
      <c r="R140" s="55" t="n"/>
      <c r="S140" s="55" t="n"/>
      <c r="T140" s="55" t="n"/>
      <c r="U140" s="55" t="n">
        <v>0</v>
      </c>
      <c r="V140" s="55" t="inlineStr">
        <is>
          <t>Kg.</t>
        </is>
      </c>
      <c r="W140" s="55" t="n"/>
      <c r="X140" s="55" t="n"/>
      <c r="Y140" s="55" t="inlineStr">
        <is>
          <t xml:space="preserve">Dispatched </t>
        </is>
      </c>
      <c r="Z140" s="55">
        <f>U140-W140</f>
        <v/>
      </c>
      <c r="AA140" s="57">
        <f>AC140+AH140+AK140+AN140+AQ140+AT140+AW140+AZ140+BC140+BF140+BI140+BL140+BO140</f>
        <v/>
      </c>
      <c r="AB140" s="58" t="n">
        <v>0</v>
      </c>
      <c r="AC140" s="59">
        <f>Z140-AD140-AE140-AB140</f>
        <v/>
      </c>
      <c r="AD140" s="60" t="n"/>
      <c r="AE140" s="61" t="n">
        <v>0</v>
      </c>
      <c r="AF140" s="55" t="n"/>
      <c r="AG140" s="55" t="n"/>
      <c r="AH140" s="55" t="n"/>
      <c r="AI140" s="55" t="n"/>
      <c r="AJ140" s="55" t="n"/>
      <c r="AK140" s="55" t="n"/>
      <c r="AL140" s="55" t="n"/>
      <c r="AM140" s="55" t="n"/>
      <c r="AN140" s="55" t="n"/>
      <c r="AO140" s="55" t="n"/>
      <c r="AP140" s="55" t="n"/>
      <c r="AQ140" s="55" t="n"/>
      <c r="AR140" s="55" t="n"/>
      <c r="AS140" s="55" t="n"/>
      <c r="AT140" s="55" t="n"/>
      <c r="AU140" s="55" t="n"/>
      <c r="AV140" s="55" t="n"/>
      <c r="AW140" s="55" t="n"/>
      <c r="AX140" s="55" t="n"/>
      <c r="AY140" s="55" t="n"/>
      <c r="AZ140" s="55" t="n"/>
      <c r="BA140" s="55" t="n"/>
      <c r="BB140" s="55" t="n"/>
      <c r="BC140" s="55" t="n"/>
      <c r="BD140" s="55" t="n"/>
      <c r="BE140" s="55" t="n"/>
      <c r="BF140" s="55" t="n"/>
      <c r="BG140" s="55" t="n"/>
      <c r="BH140" s="55" t="n"/>
      <c r="BI140" s="55" t="n"/>
      <c r="BJ140" s="55" t="n"/>
      <c r="BK140" s="55" t="n"/>
      <c r="BL140" s="55" t="n"/>
      <c r="BM140" s="55" t="n"/>
      <c r="BN140" s="55" t="n"/>
      <c r="BO140" s="55" t="n"/>
    </row>
    <row r="141" ht="11.85" customHeight="1">
      <c r="A141" s="55" t="inlineStr">
        <is>
          <t>SPM</t>
        </is>
      </c>
      <c r="B141" s="56" t="inlineStr">
        <is>
          <t>25/01/2024</t>
        </is>
      </c>
      <c r="C141" s="55" t="inlineStr">
        <is>
          <t>Euro-2023-001</t>
        </is>
      </c>
      <c r="D141" s="55" t="n">
        <v>2400019</v>
      </c>
      <c r="E141" s="55" t="inlineStr">
        <is>
          <t>SP0093</t>
        </is>
      </c>
      <c r="F141" s="55" t="inlineStr">
        <is>
          <t>Label-FAS Chlorex Sterile Solution 2% Tinted-26ml [Size 7.5 cm x 7 cm]</t>
        </is>
      </c>
      <c r="G141" s="55" t="inlineStr">
        <is>
          <t>SP2400008</t>
        </is>
      </c>
      <c r="H141" s="55" t="inlineStr">
        <is>
          <t>Eurolabel S.r.I</t>
        </is>
      </c>
      <c r="I141" s="55" t="n"/>
      <c r="J141" s="55" t="inlineStr">
        <is>
          <t>3342843344</t>
        </is>
      </c>
      <c r="K141" s="56" t="inlineStr">
        <is>
          <t>18/12/2023</t>
        </is>
      </c>
      <c r="L141" s="56" t="n"/>
      <c r="M141" s="56" t="inlineStr">
        <is>
          <t>18/12/2025</t>
        </is>
      </c>
      <c r="N141" s="56" t="n"/>
      <c r="O141" s="55" t="inlineStr">
        <is>
          <t>NA</t>
        </is>
      </c>
      <c r="P141" s="55" t="n"/>
      <c r="Q141" s="55" t="n"/>
      <c r="R141" s="55" t="n"/>
      <c r="S141" s="55" t="n"/>
      <c r="T141" s="55" t="n"/>
      <c r="U141" s="55" t="n">
        <v>0</v>
      </c>
      <c r="V141" s="55" t="inlineStr">
        <is>
          <t>No.</t>
        </is>
      </c>
      <c r="W141" s="55" t="n"/>
      <c r="X141" s="55" t="n"/>
      <c r="Y141" s="55" t="inlineStr">
        <is>
          <t xml:space="preserve">Dispatched </t>
        </is>
      </c>
      <c r="Z141" s="55">
        <f>U141-W141</f>
        <v/>
      </c>
      <c r="AA141" s="57">
        <f>AC141+AH141+AK141+AN141+AQ141+AT141+AW141+AZ141+BC141+BF141+BI141+BL141+BO141</f>
        <v/>
      </c>
      <c r="AB141" s="58" t="n">
        <v>0</v>
      </c>
      <c r="AC141" s="59">
        <f>Z141-AD141-AE141-AB141</f>
        <v/>
      </c>
      <c r="AD141" s="60" t="n"/>
      <c r="AE141" s="61" t="n">
        <v>0</v>
      </c>
      <c r="AF141" s="55" t="n"/>
      <c r="AG141" s="55" t="n"/>
      <c r="AH141" s="55" t="n"/>
      <c r="AI141" s="55" t="n"/>
      <c r="AJ141" s="55" t="n"/>
      <c r="AK141" s="55" t="n"/>
      <c r="AL141" s="55" t="n"/>
      <c r="AM141" s="55" t="n"/>
      <c r="AN141" s="55" t="n"/>
      <c r="AO141" s="55" t="n"/>
      <c r="AP141" s="55" t="n"/>
      <c r="AQ141" s="55" t="n"/>
      <c r="AR141" s="55" t="n"/>
      <c r="AS141" s="55" t="n"/>
      <c r="AT141" s="55" t="n"/>
      <c r="AU141" s="55" t="n"/>
      <c r="AV141" s="55" t="n"/>
      <c r="AW141" s="55" t="n"/>
      <c r="AX141" s="55" t="n"/>
      <c r="AY141" s="55" t="n"/>
      <c r="AZ141" s="55" t="n"/>
      <c r="BA141" s="55" t="n"/>
      <c r="BB141" s="55" t="n"/>
      <c r="BC141" s="55" t="n"/>
      <c r="BD141" s="55" t="n"/>
      <c r="BE141" s="55" t="n"/>
      <c r="BF141" s="55" t="n"/>
      <c r="BG141" s="55" t="n"/>
      <c r="BH141" s="55" t="n"/>
      <c r="BI141" s="55" t="n"/>
      <c r="BJ141" s="55" t="n"/>
      <c r="BK141" s="55" t="n"/>
      <c r="BL141" s="55" t="n"/>
      <c r="BM141" s="55" t="n"/>
      <c r="BN141" s="55" t="n"/>
      <c r="BO141" s="55" t="n"/>
    </row>
    <row r="142" ht="11.85" customHeight="1">
      <c r="A142" s="55" t="inlineStr">
        <is>
          <t>SPM</t>
        </is>
      </c>
      <c r="B142" s="56" t="inlineStr">
        <is>
          <t>25/01/2024</t>
        </is>
      </c>
      <c r="C142" s="55" t="inlineStr">
        <is>
          <t>Euro-2023-001</t>
        </is>
      </c>
      <c r="D142" s="55" t="n">
        <v>2400020</v>
      </c>
      <c r="E142" s="55" t="inlineStr">
        <is>
          <t>SP0088</t>
        </is>
      </c>
      <c r="F142" s="55" t="inlineStr">
        <is>
          <t>Label-FAS Chlorex Sterile Solution 0.5% Clear-3ml [Size 6 cm x 5 cm]</t>
        </is>
      </c>
      <c r="G142" s="55" t="inlineStr">
        <is>
          <t>SP2400009</t>
        </is>
      </c>
      <c r="H142" s="55" t="inlineStr">
        <is>
          <t>Eurolabel S.r.I</t>
        </is>
      </c>
      <c r="I142" s="55" t="n"/>
      <c r="J142" s="55" t="inlineStr">
        <is>
          <t>3342843340</t>
        </is>
      </c>
      <c r="K142" s="56" t="inlineStr">
        <is>
          <t>18/12/2023</t>
        </is>
      </c>
      <c r="L142" s="56" t="n"/>
      <c r="M142" s="56" t="inlineStr">
        <is>
          <t>18/12/2025</t>
        </is>
      </c>
      <c r="N142" s="56" t="n"/>
      <c r="O142" s="55" t="inlineStr">
        <is>
          <t>NA</t>
        </is>
      </c>
      <c r="P142" s="55" t="n"/>
      <c r="Q142" s="55" t="n"/>
      <c r="R142" s="55" t="n"/>
      <c r="S142" s="55" t="n"/>
      <c r="T142" s="55" t="n"/>
      <c r="U142" s="55" t="n">
        <v>0</v>
      </c>
      <c r="V142" s="55" t="inlineStr">
        <is>
          <t>No.</t>
        </is>
      </c>
      <c r="W142" s="55" t="n"/>
      <c r="X142" s="55" t="n"/>
      <c r="Y142" s="55" t="inlineStr">
        <is>
          <t xml:space="preserve">Dispatched </t>
        </is>
      </c>
      <c r="Z142" s="55">
        <f>U142-W142</f>
        <v/>
      </c>
      <c r="AA142" s="57">
        <f>AC142+AH142+AK142+AN142+AQ142+AT142+AW142+AZ142+BC142+BF142+BI142+BL142+BO142</f>
        <v/>
      </c>
      <c r="AB142" s="58" t="n">
        <v>0</v>
      </c>
      <c r="AC142" s="59">
        <f>Z142-AD142-AE142-AB142</f>
        <v/>
      </c>
      <c r="AD142" s="60" t="n"/>
      <c r="AE142" s="61" t="n">
        <v>0</v>
      </c>
      <c r="AF142" s="55" t="n"/>
      <c r="AG142" s="55" t="n"/>
      <c r="AH142" s="55" t="n"/>
      <c r="AI142" s="55" t="n"/>
      <c r="AJ142" s="55" t="n"/>
      <c r="AK142" s="55" t="n"/>
      <c r="AL142" s="55" t="n"/>
      <c r="AM142" s="55" t="n"/>
      <c r="AN142" s="55" t="n"/>
      <c r="AO142" s="55" t="n"/>
      <c r="AP142" s="55" t="n"/>
      <c r="AQ142" s="55" t="n"/>
      <c r="AR142" s="55" t="n"/>
      <c r="AS142" s="55" t="n"/>
      <c r="AT142" s="55" t="n"/>
      <c r="AU142" s="55" t="n"/>
      <c r="AV142" s="55" t="n"/>
      <c r="AW142" s="55" t="n"/>
      <c r="AX142" s="55" t="n"/>
      <c r="AY142" s="55" t="n"/>
      <c r="AZ142" s="55" t="n"/>
      <c r="BA142" s="55" t="n"/>
      <c r="BB142" s="55" t="n"/>
      <c r="BC142" s="55" t="n"/>
      <c r="BD142" s="55" t="n"/>
      <c r="BE142" s="55" t="n"/>
      <c r="BF142" s="55" t="n"/>
      <c r="BG142" s="55" t="n"/>
      <c r="BH142" s="55" t="n"/>
      <c r="BI142" s="55" t="n"/>
      <c r="BJ142" s="55" t="n"/>
      <c r="BK142" s="55" t="n"/>
      <c r="BL142" s="55" t="n"/>
      <c r="BM142" s="55" t="n"/>
      <c r="BN142" s="55" t="n"/>
      <c r="BO142" s="55" t="n"/>
    </row>
    <row r="143" ht="11.85" customHeight="1">
      <c r="A143" s="55" t="inlineStr">
        <is>
          <t>PP</t>
        </is>
      </c>
      <c r="B143" s="56" t="inlineStr">
        <is>
          <t>28/01/2024</t>
        </is>
      </c>
      <c r="C143" s="55" t="inlineStr">
        <is>
          <t>PRO-2023-002 REV1</t>
        </is>
      </c>
      <c r="D143" s="55" t="n">
        <v>2400021</v>
      </c>
      <c r="E143" s="55" t="inlineStr">
        <is>
          <t>PP0029</t>
        </is>
      </c>
      <c r="F143" s="55" t="inlineStr">
        <is>
          <t>Medical Sponge size: 42X32X10mm for Applicator</t>
        </is>
      </c>
      <c r="G143" s="55" t="inlineStr">
        <is>
          <t>PP2400009</t>
        </is>
      </c>
      <c r="H143" s="55" t="inlineStr">
        <is>
          <t>CRM S.r.I.</t>
        </is>
      </c>
      <c r="I143" s="55" t="n"/>
      <c r="J143" s="55" t="inlineStr">
        <is>
          <t>003</t>
        </is>
      </c>
      <c r="K143" s="56" t="inlineStr">
        <is>
          <t>11/2023</t>
        </is>
      </c>
      <c r="L143" s="56" t="n"/>
      <c r="M143" s="56" t="inlineStr">
        <is>
          <t>11/2025</t>
        </is>
      </c>
      <c r="N143" s="56" t="n"/>
      <c r="O143" s="55" t="inlineStr">
        <is>
          <t>NA</t>
        </is>
      </c>
      <c r="P143" s="55" t="n"/>
      <c r="Q143" s="55" t="n"/>
      <c r="R143" s="55" t="n"/>
      <c r="S143" s="55" t="n"/>
      <c r="T143" s="55" t="n"/>
      <c r="U143" s="55" t="n">
        <v>0</v>
      </c>
      <c r="V143" s="55" t="inlineStr">
        <is>
          <t>No.</t>
        </is>
      </c>
      <c r="W143" s="55" t="n"/>
      <c r="X143" s="55" t="n"/>
      <c r="Y143" s="55" t="inlineStr">
        <is>
          <t xml:space="preserve">Dispatched </t>
        </is>
      </c>
      <c r="Z143" s="55">
        <f>U143-W143</f>
        <v/>
      </c>
      <c r="AA143" s="57">
        <f>AC143+AH143+AK143+AN143+AQ143+AT143+AW143+AZ143+BC143+BF143+BI143+BL143+BO143</f>
        <v/>
      </c>
      <c r="AB143" s="58" t="n">
        <v>0</v>
      </c>
      <c r="AC143" s="59">
        <f>Z143-AD143-AE143-AB143</f>
        <v/>
      </c>
      <c r="AD143" s="60" t="n"/>
      <c r="AE143" s="61" t="n">
        <v>0</v>
      </c>
      <c r="AF143" s="55" t="n"/>
      <c r="AG143" s="55" t="n"/>
      <c r="AH143" s="55" t="n"/>
      <c r="AI143" s="55" t="n"/>
      <c r="AJ143" s="55" t="n"/>
      <c r="AK143" s="55" t="n"/>
      <c r="AL143" s="55" t="n"/>
      <c r="AM143" s="55" t="n"/>
      <c r="AN143" s="55" t="n"/>
      <c r="AO143" s="55" t="n"/>
      <c r="AP143" s="55" t="n"/>
      <c r="AQ143" s="55" t="n"/>
      <c r="AR143" s="55" t="n"/>
      <c r="AS143" s="55" t="n"/>
      <c r="AT143" s="55" t="n"/>
      <c r="AU143" s="55" t="n"/>
      <c r="AV143" s="55" t="n"/>
      <c r="AW143" s="55" t="n"/>
      <c r="AX143" s="55" t="n"/>
      <c r="AY143" s="55" t="n"/>
      <c r="AZ143" s="55" t="n"/>
      <c r="BA143" s="55" t="n"/>
      <c r="BB143" s="55" t="n"/>
      <c r="BC143" s="55" t="n"/>
      <c r="BD143" s="55" t="n"/>
      <c r="BE143" s="55" t="n"/>
      <c r="BF143" s="55" t="n"/>
      <c r="BG143" s="55" t="n"/>
      <c r="BH143" s="55" t="n"/>
      <c r="BI143" s="55" t="n"/>
      <c r="BJ143" s="55" t="n"/>
      <c r="BK143" s="55" t="n"/>
      <c r="BL143" s="55" t="n"/>
      <c r="BM143" s="55" t="n"/>
      <c r="BN143" s="55" t="n"/>
      <c r="BO143" s="55" t="n"/>
    </row>
    <row r="144" ht="11.85" customHeight="1">
      <c r="A144" s="55" t="inlineStr">
        <is>
          <t>PP</t>
        </is>
      </c>
      <c r="B144" s="56" t="inlineStr">
        <is>
          <t>28/01/2024</t>
        </is>
      </c>
      <c r="C144" s="55" t="inlineStr">
        <is>
          <t>PRO-2023-002 REV1</t>
        </is>
      </c>
      <c r="D144" s="55" t="n">
        <v>2400022</v>
      </c>
      <c r="E144" s="55" t="inlineStr">
        <is>
          <t>PP0030</t>
        </is>
      </c>
      <c r="F144" s="55" t="inlineStr">
        <is>
          <t>Medical Sponge size: 50X38X15mm for Applicator</t>
        </is>
      </c>
      <c r="G144" s="55" t="inlineStr">
        <is>
          <t>PP2400010</t>
        </is>
      </c>
      <c r="H144" s="55" t="inlineStr">
        <is>
          <t>CRM S.r.I.</t>
        </is>
      </c>
      <c r="I144" s="55" t="n"/>
      <c r="J144" s="55" t="inlineStr">
        <is>
          <t>003</t>
        </is>
      </c>
      <c r="K144" s="56" t="inlineStr">
        <is>
          <t>11/2023</t>
        </is>
      </c>
      <c r="L144" s="56" t="n"/>
      <c r="M144" s="56" t="inlineStr">
        <is>
          <t>11/2025</t>
        </is>
      </c>
      <c r="N144" s="56" t="n"/>
      <c r="O144" s="55" t="inlineStr">
        <is>
          <t>NA</t>
        </is>
      </c>
      <c r="P144" s="55" t="n"/>
      <c r="Q144" s="55" t="n"/>
      <c r="R144" s="55" t="n"/>
      <c r="S144" s="55" t="n"/>
      <c r="T144" s="55" t="n"/>
      <c r="U144" s="55" t="n">
        <v>0</v>
      </c>
      <c r="V144" s="55" t="inlineStr">
        <is>
          <t>No.</t>
        </is>
      </c>
      <c r="W144" s="55" t="n"/>
      <c r="X144" s="55" t="n"/>
      <c r="Y144" s="55" t="inlineStr">
        <is>
          <t xml:space="preserve">Dispatched </t>
        </is>
      </c>
      <c r="Z144" s="55">
        <f>U144-W144</f>
        <v/>
      </c>
      <c r="AA144" s="57">
        <f>AC144+AH144+AK144+AN144+AQ144+AT144+AW144+AZ144+BC144+BF144+BI144+BL144+BO144</f>
        <v/>
      </c>
      <c r="AB144" s="58" t="n">
        <v>0</v>
      </c>
      <c r="AC144" s="59">
        <f>Z144-AD144-AE144-AB144</f>
        <v/>
      </c>
      <c r="AD144" s="60" t="n"/>
      <c r="AE144" s="61" t="n">
        <v>0</v>
      </c>
      <c r="AF144" s="55" t="n"/>
      <c r="AG144" s="55" t="n"/>
      <c r="AH144" s="55" t="n"/>
      <c r="AI144" s="55" t="n"/>
      <c r="AJ144" s="55" t="n"/>
      <c r="AK144" s="55" t="n"/>
      <c r="AL144" s="55" t="n"/>
      <c r="AM144" s="55" t="n"/>
      <c r="AN144" s="55" t="n"/>
      <c r="AO144" s="55" t="n"/>
      <c r="AP144" s="55" t="n"/>
      <c r="AQ144" s="55" t="n"/>
      <c r="AR144" s="55" t="n"/>
      <c r="AS144" s="55" t="n"/>
      <c r="AT144" s="55" t="n"/>
      <c r="AU144" s="55" t="n"/>
      <c r="AV144" s="55" t="n"/>
      <c r="AW144" s="55" t="n"/>
      <c r="AX144" s="55" t="n"/>
      <c r="AY144" s="55" t="n"/>
      <c r="AZ144" s="55" t="n"/>
      <c r="BA144" s="55" t="n"/>
      <c r="BB144" s="55" t="n"/>
      <c r="BC144" s="55" t="n"/>
      <c r="BD144" s="55" t="n"/>
      <c r="BE144" s="55" t="n"/>
      <c r="BF144" s="55" t="n"/>
      <c r="BG144" s="55" t="n"/>
      <c r="BH144" s="55" t="n"/>
      <c r="BI144" s="55" t="n"/>
      <c r="BJ144" s="55" t="n"/>
      <c r="BK144" s="55" t="n"/>
      <c r="BL144" s="55" t="n"/>
      <c r="BM144" s="55" t="n"/>
      <c r="BN144" s="55" t="n"/>
      <c r="BO144" s="55" t="n"/>
    </row>
    <row r="145" ht="11.85" customHeight="1">
      <c r="A145" s="55" t="inlineStr">
        <is>
          <t>PP</t>
        </is>
      </c>
      <c r="B145" s="56" t="n">
        <v>45326</v>
      </c>
      <c r="C145" s="55" t="inlineStr">
        <is>
          <t>PRO-2023-002 REV1</t>
        </is>
      </c>
      <c r="D145" s="55" t="n">
        <v>2400023</v>
      </c>
      <c r="E145" s="55" t="inlineStr">
        <is>
          <t>PP0031</t>
        </is>
      </c>
      <c r="F145" s="55" t="inlineStr">
        <is>
          <t>Medical Sponge size: 54X54X18mm for Applicator</t>
        </is>
      </c>
      <c r="G145" s="55" t="inlineStr">
        <is>
          <t>PP2400011</t>
        </is>
      </c>
      <c r="H145" s="55" t="inlineStr">
        <is>
          <t>CRM S.r.I.</t>
        </is>
      </c>
      <c r="I145" s="55" t="n"/>
      <c r="J145" s="55" t="inlineStr">
        <is>
          <t>003</t>
        </is>
      </c>
      <c r="K145" s="56" t="inlineStr">
        <is>
          <t>12/2023</t>
        </is>
      </c>
      <c r="L145" s="56" t="n"/>
      <c r="M145" s="56" t="inlineStr">
        <is>
          <t>12/2025</t>
        </is>
      </c>
      <c r="N145" s="56" t="n"/>
      <c r="O145" s="55" t="inlineStr">
        <is>
          <t>NA</t>
        </is>
      </c>
      <c r="P145" s="55" t="n"/>
      <c r="Q145" s="55" t="n"/>
      <c r="R145" s="55" t="n"/>
      <c r="S145" s="55" t="n"/>
      <c r="T145" s="55" t="n"/>
      <c r="U145" s="55" t="n">
        <v>0</v>
      </c>
      <c r="V145" s="55" t="inlineStr">
        <is>
          <t>No.</t>
        </is>
      </c>
      <c r="W145" s="55" t="n"/>
      <c r="X145" s="55" t="n"/>
      <c r="Y145" s="55" t="inlineStr">
        <is>
          <t xml:space="preserve">Dispatched </t>
        </is>
      </c>
      <c r="Z145" s="55">
        <f>U145-W145</f>
        <v/>
      </c>
      <c r="AA145" s="57">
        <f>AC145+AH145+AK145+AN145+AQ145+AT145+AW145+AZ145+BC145+BF145+BI145+BL145+BO145</f>
        <v/>
      </c>
      <c r="AB145" s="58" t="n">
        <v>0</v>
      </c>
      <c r="AC145" s="59">
        <f>Z145-AD145-AE145-AB145</f>
        <v/>
      </c>
      <c r="AD145" s="60" t="n"/>
      <c r="AE145" s="61" t="n">
        <v>0</v>
      </c>
      <c r="AF145" s="55" t="n"/>
      <c r="AG145" s="55" t="n"/>
      <c r="AH145" s="55" t="n"/>
      <c r="AI145" s="55" t="n"/>
      <c r="AJ145" s="55" t="n"/>
      <c r="AK145" s="55" t="n"/>
      <c r="AL145" s="55" t="n"/>
      <c r="AM145" s="55" t="n"/>
      <c r="AN145" s="55" t="n"/>
      <c r="AO145" s="55" t="n"/>
      <c r="AP145" s="55" t="n"/>
      <c r="AQ145" s="55" t="n"/>
      <c r="AR145" s="55" t="n"/>
      <c r="AS145" s="55" t="n"/>
      <c r="AT145" s="55" t="n"/>
      <c r="AU145" s="55" t="n"/>
      <c r="AV145" s="55" t="n"/>
      <c r="AW145" s="55" t="n"/>
      <c r="AX145" s="55" t="n"/>
      <c r="AY145" s="55" t="n"/>
      <c r="AZ145" s="55" t="n"/>
      <c r="BA145" s="55" t="n"/>
      <c r="BB145" s="55" t="n"/>
      <c r="BC145" s="55" t="n"/>
      <c r="BD145" s="55" t="n"/>
      <c r="BE145" s="55" t="n"/>
      <c r="BF145" s="55" t="n"/>
      <c r="BG145" s="55" t="n"/>
      <c r="BH145" s="55" t="n"/>
      <c r="BI145" s="55" t="n"/>
      <c r="BJ145" s="55" t="n"/>
      <c r="BK145" s="55" t="n"/>
      <c r="BL145" s="55" t="n"/>
      <c r="BM145" s="55" t="n"/>
      <c r="BN145" s="55" t="n"/>
      <c r="BO145" s="55" t="n"/>
    </row>
    <row r="146" ht="11.85" customHeight="1">
      <c r="A146" s="55" t="inlineStr">
        <is>
          <t>PP</t>
        </is>
      </c>
      <c r="B146" s="56" t="n">
        <v>45326</v>
      </c>
      <c r="C146" s="55" t="inlineStr">
        <is>
          <t>PRO-2023-002 REV1</t>
        </is>
      </c>
      <c r="D146" s="55" t="n">
        <v>2400024</v>
      </c>
      <c r="E146" s="55" t="inlineStr">
        <is>
          <t>PP0031</t>
        </is>
      </c>
      <c r="F146" s="55" t="inlineStr">
        <is>
          <t>Medical Sponge size: 54X54X18mm for Applicator</t>
        </is>
      </c>
      <c r="G146" s="55" t="inlineStr">
        <is>
          <t>PP2400012</t>
        </is>
      </c>
      <c r="H146" s="55" t="inlineStr">
        <is>
          <t>CRM S.r.I.</t>
        </is>
      </c>
      <c r="I146" s="55" t="n"/>
      <c r="J146" s="55" t="inlineStr">
        <is>
          <t>003</t>
        </is>
      </c>
      <c r="K146" s="56" t="inlineStr">
        <is>
          <t>12/2023</t>
        </is>
      </c>
      <c r="L146" s="56" t="n"/>
      <c r="M146" s="56" t="inlineStr">
        <is>
          <t>12/2025</t>
        </is>
      </c>
      <c r="N146" s="56" t="n"/>
      <c r="O146" s="55" t="inlineStr">
        <is>
          <t>NA</t>
        </is>
      </c>
      <c r="P146" s="55" t="n"/>
      <c r="Q146" s="55" t="n"/>
      <c r="R146" s="55" t="n"/>
      <c r="S146" s="55" t="n"/>
      <c r="T146" s="55" t="n"/>
      <c r="U146" s="55" t="n">
        <v>0</v>
      </c>
      <c r="V146" s="55" t="inlineStr">
        <is>
          <t>No.</t>
        </is>
      </c>
      <c r="W146" s="55" t="n"/>
      <c r="X146" s="55" t="n"/>
      <c r="Y146" s="55" t="inlineStr">
        <is>
          <t xml:space="preserve">Dispatched </t>
        </is>
      </c>
      <c r="Z146" s="55">
        <f>U146-W146</f>
        <v/>
      </c>
      <c r="AA146" s="57">
        <f>AC146+AH146+AK146+AN146+AQ146+AT146+AW146+AZ146+BC146+BF146+BI146+BL146+BO146</f>
        <v/>
      </c>
      <c r="AB146" s="58" t="n">
        <v>0</v>
      </c>
      <c r="AC146" s="59">
        <f>Z146-AD146-AE146-AB146</f>
        <v/>
      </c>
      <c r="AD146" s="60" t="n"/>
      <c r="AE146" s="61" t="n">
        <v>0</v>
      </c>
      <c r="AF146" s="55" t="n"/>
      <c r="AG146" s="55" t="n"/>
      <c r="AH146" s="55" t="n"/>
      <c r="AI146" s="55" t="n"/>
      <c r="AJ146" s="55" t="n"/>
      <c r="AK146" s="55" t="n"/>
      <c r="AL146" s="55" t="n"/>
      <c r="AM146" s="55" t="n"/>
      <c r="AN146" s="55" t="n"/>
      <c r="AO146" s="55" t="n"/>
      <c r="AP146" s="55" t="n"/>
      <c r="AQ146" s="55" t="n"/>
      <c r="AR146" s="55" t="n"/>
      <c r="AS146" s="55" t="n"/>
      <c r="AT146" s="55" t="n"/>
      <c r="AU146" s="55" t="n"/>
      <c r="AV146" s="55" t="n"/>
      <c r="AW146" s="55" t="n"/>
      <c r="AX146" s="55" t="n"/>
      <c r="AY146" s="55" t="n"/>
      <c r="AZ146" s="55" t="n"/>
      <c r="BA146" s="55" t="n"/>
      <c r="BB146" s="55" t="n"/>
      <c r="BC146" s="55" t="n"/>
      <c r="BD146" s="55" t="n"/>
      <c r="BE146" s="55" t="n"/>
      <c r="BF146" s="55" t="n"/>
      <c r="BG146" s="55" t="n"/>
      <c r="BH146" s="55" t="n"/>
      <c r="BI146" s="55" t="n"/>
      <c r="BJ146" s="55" t="n"/>
      <c r="BK146" s="55" t="n"/>
      <c r="BL146" s="55" t="n"/>
      <c r="BM146" s="55" t="n"/>
      <c r="BN146" s="55" t="n"/>
      <c r="BO146" s="55" t="n"/>
    </row>
    <row r="147" ht="11.85" customHeight="1">
      <c r="A147" s="55" t="inlineStr">
        <is>
          <t>PP</t>
        </is>
      </c>
      <c r="B147" s="56" t="n">
        <v>45326</v>
      </c>
      <c r="C147" s="55" t="inlineStr">
        <is>
          <t>PRO-2023-002 REV1</t>
        </is>
      </c>
      <c r="D147" s="55" t="n">
        <v>2400025</v>
      </c>
      <c r="E147" s="55" t="inlineStr">
        <is>
          <t>PP0029</t>
        </is>
      </c>
      <c r="F147" s="55" t="inlineStr">
        <is>
          <t>Medical Sponge size: 42X32X10mm for Applicator</t>
        </is>
      </c>
      <c r="G147" s="55" t="inlineStr">
        <is>
          <t>PP2400013</t>
        </is>
      </c>
      <c r="H147" s="55" t="inlineStr">
        <is>
          <t>CRM S.r.I.</t>
        </is>
      </c>
      <c r="I147" s="55" t="n"/>
      <c r="J147" s="55" t="inlineStr">
        <is>
          <t>003</t>
        </is>
      </c>
      <c r="K147" s="56" t="inlineStr">
        <is>
          <t>12/2023</t>
        </is>
      </c>
      <c r="L147" s="56" t="n"/>
      <c r="M147" s="56" t="inlineStr">
        <is>
          <t>12/2025</t>
        </is>
      </c>
      <c r="N147" s="56" t="n"/>
      <c r="O147" s="55" t="inlineStr">
        <is>
          <t>NA</t>
        </is>
      </c>
      <c r="P147" s="55" t="n"/>
      <c r="Q147" s="55" t="n"/>
      <c r="R147" s="55" t="n"/>
      <c r="S147" s="55" t="n"/>
      <c r="T147" s="55" t="n"/>
      <c r="U147" s="55" t="n">
        <v>0</v>
      </c>
      <c r="V147" s="55" t="inlineStr">
        <is>
          <t>No.</t>
        </is>
      </c>
      <c r="W147" s="55" t="n"/>
      <c r="X147" s="55" t="n"/>
      <c r="Y147" s="55" t="inlineStr">
        <is>
          <t xml:space="preserve">Dispatched </t>
        </is>
      </c>
      <c r="Z147" s="55">
        <f>U147-W147</f>
        <v/>
      </c>
      <c r="AA147" s="57">
        <f>AC147+AH147+AK147+AN147+AQ147+AT147+AW147+AZ147+BC147+BF147+BI147+BL147+BO147</f>
        <v/>
      </c>
      <c r="AB147" s="58" t="n">
        <v>0</v>
      </c>
      <c r="AC147" s="59">
        <f>Z147-AD147-AE147-AB147</f>
        <v/>
      </c>
      <c r="AD147" s="60" t="n"/>
      <c r="AE147" s="61" t="n">
        <v>0</v>
      </c>
      <c r="AF147" s="55" t="n"/>
      <c r="AG147" s="55" t="n"/>
      <c r="AH147" s="55" t="n"/>
      <c r="AI147" s="55" t="n"/>
      <c r="AJ147" s="55" t="n"/>
      <c r="AK147" s="55" t="n"/>
      <c r="AL147" s="55" t="n"/>
      <c r="AM147" s="55" t="n"/>
      <c r="AN147" s="55" t="n"/>
      <c r="AO147" s="55" t="n"/>
      <c r="AP147" s="55" t="n"/>
      <c r="AQ147" s="55" t="n"/>
      <c r="AR147" s="55" t="n"/>
      <c r="AS147" s="55" t="n"/>
      <c r="AT147" s="55" t="n"/>
      <c r="AU147" s="55" t="n"/>
      <c r="AV147" s="55" t="n"/>
      <c r="AW147" s="55" t="n"/>
      <c r="AX147" s="55" t="n"/>
      <c r="AY147" s="55" t="n"/>
      <c r="AZ147" s="55" t="n"/>
      <c r="BA147" s="55" t="n"/>
      <c r="BB147" s="55" t="n"/>
      <c r="BC147" s="55" t="n"/>
      <c r="BD147" s="55" t="n"/>
      <c r="BE147" s="55" t="n"/>
      <c r="BF147" s="55" t="n"/>
      <c r="BG147" s="55" t="n"/>
      <c r="BH147" s="55" t="n"/>
      <c r="BI147" s="55" t="n"/>
      <c r="BJ147" s="55" t="n"/>
      <c r="BK147" s="55" t="n"/>
      <c r="BL147" s="55" t="n"/>
      <c r="BM147" s="55" t="n"/>
      <c r="BN147" s="55" t="n"/>
      <c r="BO147" s="55" t="n"/>
    </row>
    <row r="148" ht="11.85" customHeight="1">
      <c r="A148" s="55" t="inlineStr">
        <is>
          <t>PP</t>
        </is>
      </c>
      <c r="B148" s="56" t="n">
        <v>45326</v>
      </c>
      <c r="C148" s="55" t="inlineStr">
        <is>
          <t>NA</t>
        </is>
      </c>
      <c r="D148" s="55" t="n">
        <v>2400026</v>
      </c>
      <c r="E148" s="55" t="inlineStr">
        <is>
          <t>PP0040</t>
        </is>
      </c>
      <c r="F148" s="55" t="inlineStr">
        <is>
          <t>Swab Non-sterile plastic shaft and rayon tip</t>
        </is>
      </c>
      <c r="G148" s="55" t="inlineStr">
        <is>
          <t>PP2400014</t>
        </is>
      </c>
      <c r="H148" s="55" t="inlineStr">
        <is>
          <t>Microbiotech S.R.L</t>
        </is>
      </c>
      <c r="I148" s="55" t="n"/>
      <c r="J148" s="55" t="inlineStr">
        <is>
          <t>23.03.31</t>
        </is>
      </c>
      <c r="K148" s="56" t="inlineStr">
        <is>
          <t>03/2023</t>
        </is>
      </c>
      <c r="L148" s="56" t="n"/>
      <c r="M148" s="56" t="inlineStr">
        <is>
          <t>03/2028</t>
        </is>
      </c>
      <c r="N148" s="56" t="n"/>
      <c r="O148" s="55" t="inlineStr">
        <is>
          <t>NA</t>
        </is>
      </c>
      <c r="P148" s="55" t="n"/>
      <c r="Q148" s="55" t="n"/>
      <c r="R148" s="55" t="n"/>
      <c r="S148" s="55" t="n"/>
      <c r="T148" s="55" t="n"/>
      <c r="U148" s="55" t="n">
        <v>0</v>
      </c>
      <c r="V148" s="55" t="inlineStr">
        <is>
          <t>No.</t>
        </is>
      </c>
      <c r="W148" s="55" t="n"/>
      <c r="X148" s="55" t="n"/>
      <c r="Y148" s="55" t="inlineStr">
        <is>
          <t xml:space="preserve">Dispatched </t>
        </is>
      </c>
      <c r="Z148" s="55">
        <f>U148-W148</f>
        <v/>
      </c>
      <c r="AA148" s="57">
        <f>AC148+AH148+AK148+AN148+AQ148+AT148+AW148+AZ148+BC148+BF148+BI148+BL148+BO148</f>
        <v/>
      </c>
      <c r="AB148" s="58" t="n">
        <v>0</v>
      </c>
      <c r="AC148" s="59">
        <f>Z148-AD148-AE148-AB148</f>
        <v/>
      </c>
      <c r="AD148" s="60" t="n"/>
      <c r="AE148" s="61" t="n">
        <v>0</v>
      </c>
      <c r="AF148" s="55" t="n"/>
      <c r="AG148" s="55" t="n"/>
      <c r="AH148" s="55" t="n"/>
      <c r="AI148" s="55" t="n"/>
      <c r="AJ148" s="55" t="n"/>
      <c r="AK148" s="55" t="n"/>
      <c r="AL148" s="55" t="n"/>
      <c r="AM148" s="55" t="n"/>
      <c r="AN148" s="55" t="n"/>
      <c r="AO148" s="55" t="n"/>
      <c r="AP148" s="55" t="n"/>
      <c r="AQ148" s="55" t="n"/>
      <c r="AR148" s="55" t="n"/>
      <c r="AS148" s="55" t="n"/>
      <c r="AT148" s="55" t="n"/>
      <c r="AU148" s="55" t="n"/>
      <c r="AV148" s="55" t="n"/>
      <c r="AW148" s="55" t="n"/>
      <c r="AX148" s="55" t="n"/>
      <c r="AY148" s="55" t="n"/>
      <c r="AZ148" s="55" t="n"/>
      <c r="BA148" s="55" t="n"/>
      <c r="BB148" s="55" t="n"/>
      <c r="BC148" s="55" t="n"/>
      <c r="BD148" s="55" t="n"/>
      <c r="BE148" s="55" t="n"/>
      <c r="BF148" s="55" t="n"/>
      <c r="BG148" s="55" t="n"/>
      <c r="BH148" s="55" t="n"/>
      <c r="BI148" s="55" t="n"/>
      <c r="BJ148" s="55" t="n"/>
      <c r="BK148" s="55" t="n"/>
      <c r="BL148" s="55" t="n"/>
      <c r="BM148" s="55" t="n"/>
      <c r="BN148" s="55" t="n"/>
      <c r="BO148" s="55" t="n"/>
    </row>
    <row r="149" ht="11.85" customHeight="1">
      <c r="A149" s="55" t="inlineStr">
        <is>
          <t>PP</t>
        </is>
      </c>
      <c r="B149" s="56" t="n">
        <v>45328</v>
      </c>
      <c r="C149" s="55" t="inlineStr">
        <is>
          <t>NA</t>
        </is>
      </c>
      <c r="D149" s="55" t="n">
        <v>2400028</v>
      </c>
      <c r="E149" s="55" t="inlineStr">
        <is>
          <t>PP0036</t>
        </is>
      </c>
      <c r="F149" s="55" t="inlineStr">
        <is>
          <t>Regulator Disc [D 18/L 6mm] PP/PE fiber 0.08g/cm3-Applicator 10.5ml</t>
        </is>
      </c>
      <c r="G149" s="55" t="inlineStr">
        <is>
          <t>PP2400016</t>
        </is>
      </c>
      <c r="H149" s="55" t="inlineStr">
        <is>
          <t>Porex Technologies Reinbek GmbH</t>
        </is>
      </c>
      <c r="I149" s="55" t="n"/>
      <c r="J149" s="55" t="inlineStr">
        <is>
          <t>001002-001004</t>
        </is>
      </c>
      <c r="K149" s="56" t="inlineStr">
        <is>
          <t>05/12/2023</t>
        </is>
      </c>
      <c r="L149" s="56" t="n"/>
      <c r="M149" s="56" t="inlineStr">
        <is>
          <t>05/12/2025</t>
        </is>
      </c>
      <c r="N149" s="56" t="n"/>
      <c r="O149" s="55" t="inlineStr">
        <is>
          <t>NA</t>
        </is>
      </c>
      <c r="P149" s="55" t="n"/>
      <c r="Q149" s="55" t="n"/>
      <c r="R149" s="55" t="n"/>
      <c r="S149" s="55" t="n"/>
      <c r="T149" s="55" t="n"/>
      <c r="U149" s="55" t="n">
        <v>0</v>
      </c>
      <c r="V149" s="55" t="inlineStr">
        <is>
          <t>No.</t>
        </is>
      </c>
      <c r="W149" s="55" t="n"/>
      <c r="X149" s="55" t="n"/>
      <c r="Y149" s="55" t="inlineStr">
        <is>
          <t xml:space="preserve">Dispatched </t>
        </is>
      </c>
      <c r="Z149" s="55">
        <f>U149-W149</f>
        <v/>
      </c>
      <c r="AA149" s="57">
        <f>AC149+AH149+AK149+AN149+AQ149+AT149+AW149+AZ149+BC149+BF149+BI149+BL149+BO149</f>
        <v/>
      </c>
      <c r="AB149" s="58" t="n">
        <v>0</v>
      </c>
      <c r="AC149" s="59">
        <f>Z149-AD149-AE149-AB149</f>
        <v/>
      </c>
      <c r="AD149" s="60" t="n"/>
      <c r="AE149" s="61" t="n">
        <v>0</v>
      </c>
      <c r="AF149" s="55" t="n"/>
      <c r="AG149" s="55" t="n"/>
      <c r="AH149" s="55" t="n"/>
      <c r="AI149" s="55" t="n"/>
      <c r="AJ149" s="55" t="n"/>
      <c r="AK149" s="55" t="n"/>
      <c r="AL149" s="55" t="n"/>
      <c r="AM149" s="55" t="n"/>
      <c r="AN149" s="55" t="n"/>
      <c r="AO149" s="55" t="n"/>
      <c r="AP149" s="55" t="n"/>
      <c r="AQ149" s="55" t="n"/>
      <c r="AR149" s="55" t="n"/>
      <c r="AS149" s="55" t="n"/>
      <c r="AT149" s="55" t="n"/>
      <c r="AU149" s="55" t="n"/>
      <c r="AV149" s="55" t="n"/>
      <c r="AW149" s="55" t="n"/>
      <c r="AX149" s="55" t="n"/>
      <c r="AY149" s="55" t="n"/>
      <c r="AZ149" s="55" t="n"/>
      <c r="BA149" s="55" t="n"/>
      <c r="BB149" s="55" t="n"/>
      <c r="BC149" s="55" t="n"/>
      <c r="BD149" s="55" t="n"/>
      <c r="BE149" s="55" t="n"/>
      <c r="BF149" s="55" t="n"/>
      <c r="BG149" s="55" t="n"/>
      <c r="BH149" s="55" t="n"/>
      <c r="BI149" s="55" t="n"/>
      <c r="BJ149" s="55" t="n"/>
      <c r="BK149" s="55" t="n"/>
      <c r="BL149" s="55" t="n"/>
      <c r="BM149" s="55" t="n"/>
      <c r="BN149" s="55" t="n"/>
      <c r="BO149" s="55" t="n"/>
    </row>
    <row r="150" ht="11.85" customHeight="1">
      <c r="A150" s="55" t="inlineStr">
        <is>
          <t>PP</t>
        </is>
      </c>
      <c r="B150" s="56" t="n">
        <v>45328</v>
      </c>
      <c r="C150" s="55" t="inlineStr">
        <is>
          <t>NA</t>
        </is>
      </c>
      <c r="D150" s="55" t="n">
        <v>2400029</v>
      </c>
      <c r="E150" s="55" t="inlineStr">
        <is>
          <t>PP0024</t>
        </is>
      </c>
      <c r="F150" s="55" t="inlineStr">
        <is>
          <t>Aluminum Seal Disc PE-Coat- D: 18mm</t>
        </is>
      </c>
      <c r="G150" s="55" t="inlineStr">
        <is>
          <t>PP2400017</t>
        </is>
      </c>
      <c r="H150" s="55" t="inlineStr">
        <is>
          <t>Ballerstaedt &amp; Co. OHG</t>
        </is>
      </c>
      <c r="I150" s="55" t="n"/>
      <c r="J150" s="55" t="inlineStr">
        <is>
          <t>52584</t>
        </is>
      </c>
      <c r="K150" s="56" t="inlineStr">
        <is>
          <t>11/06/2023</t>
        </is>
      </c>
      <c r="L150" s="56" t="n"/>
      <c r="M150" s="56" t="inlineStr">
        <is>
          <t>11/06/2025</t>
        </is>
      </c>
      <c r="N150" s="56" t="n"/>
      <c r="O150" s="55" t="inlineStr">
        <is>
          <t>NA</t>
        </is>
      </c>
      <c r="P150" s="55" t="n"/>
      <c r="Q150" s="55" t="n"/>
      <c r="R150" s="55" t="n"/>
      <c r="S150" s="55" t="n"/>
      <c r="T150" s="55" t="n"/>
      <c r="U150" s="55" t="n">
        <v>0</v>
      </c>
      <c r="V150" s="55" t="inlineStr">
        <is>
          <t>No.</t>
        </is>
      </c>
      <c r="W150" s="55" t="n"/>
      <c r="X150" s="55" t="n"/>
      <c r="Y150" s="55" t="inlineStr">
        <is>
          <t xml:space="preserve">Dispatched </t>
        </is>
      </c>
      <c r="Z150" s="55">
        <f>U150-W150</f>
        <v/>
      </c>
      <c r="AA150" s="57">
        <f>AC150+AH150+AK150+AN150+AQ150+AT150+AW150+AZ150+BC150+BF150+BI150+BL150+BO150</f>
        <v/>
      </c>
      <c r="AB150" s="58" t="n">
        <v>0</v>
      </c>
      <c r="AC150" s="59">
        <f>Z150-AD150-AE150-AB150</f>
        <v/>
      </c>
      <c r="AD150" s="60" t="n"/>
      <c r="AE150" s="61" t="n">
        <v>0</v>
      </c>
      <c r="AF150" s="55" t="n"/>
      <c r="AG150" s="55" t="n"/>
      <c r="AH150" s="55" t="n"/>
      <c r="AI150" s="55" t="n"/>
      <c r="AJ150" s="55" t="n"/>
      <c r="AK150" s="55" t="n"/>
      <c r="AL150" s="55" t="n"/>
      <c r="AM150" s="55" t="n"/>
      <c r="AN150" s="55" t="n"/>
      <c r="AO150" s="55" t="n"/>
      <c r="AP150" s="55" t="n"/>
      <c r="AQ150" s="55" t="n"/>
      <c r="AR150" s="55" t="n"/>
      <c r="AS150" s="55" t="n"/>
      <c r="AT150" s="55" t="n"/>
      <c r="AU150" s="55" t="n"/>
      <c r="AV150" s="55" t="n"/>
      <c r="AW150" s="55" t="n"/>
      <c r="AX150" s="55" t="n"/>
      <c r="AY150" s="55" t="n"/>
      <c r="AZ150" s="55" t="n"/>
      <c r="BA150" s="55" t="n"/>
      <c r="BB150" s="55" t="n"/>
      <c r="BC150" s="55" t="n"/>
      <c r="BD150" s="55" t="n"/>
      <c r="BE150" s="55" t="n"/>
      <c r="BF150" s="55" t="n"/>
      <c r="BG150" s="55" t="n"/>
      <c r="BH150" s="55" t="n"/>
      <c r="BI150" s="55" t="n"/>
      <c r="BJ150" s="55" t="n"/>
      <c r="BK150" s="55" t="n"/>
      <c r="BL150" s="55" t="n"/>
      <c r="BM150" s="55" t="n"/>
      <c r="BN150" s="55" t="n"/>
      <c r="BO150" s="55" t="n"/>
    </row>
    <row r="151" ht="11.85" customHeight="1">
      <c r="A151" s="55" t="inlineStr">
        <is>
          <t>PP</t>
        </is>
      </c>
      <c r="B151" s="56" t="n">
        <v>45328</v>
      </c>
      <c r="C151" s="55" t="inlineStr">
        <is>
          <t>NA</t>
        </is>
      </c>
      <c r="D151" s="55" t="n">
        <v>2400030</v>
      </c>
      <c r="E151" s="55" t="inlineStr">
        <is>
          <t>PP0025</t>
        </is>
      </c>
      <c r="F151" s="55" t="inlineStr">
        <is>
          <t>Aluminum Seal Disc PE-Coat -D: 24mm</t>
        </is>
      </c>
      <c r="G151" s="55" t="inlineStr">
        <is>
          <t>PP2400018</t>
        </is>
      </c>
      <c r="H151" s="55" t="inlineStr">
        <is>
          <t>Ballerstaedt &amp; Co. OHG</t>
        </is>
      </c>
      <c r="I151" s="55" t="n"/>
      <c r="J151" s="55" t="inlineStr">
        <is>
          <t>54327</t>
        </is>
      </c>
      <c r="K151" s="56" t="inlineStr">
        <is>
          <t>11/06/2023</t>
        </is>
      </c>
      <c r="L151" s="56" t="n"/>
      <c r="M151" s="56" t="inlineStr">
        <is>
          <t>11/06/2025</t>
        </is>
      </c>
      <c r="N151" s="56" t="n"/>
      <c r="O151" s="55" t="inlineStr">
        <is>
          <t>NA</t>
        </is>
      </c>
      <c r="P151" s="55" t="n"/>
      <c r="Q151" s="55" t="n"/>
      <c r="R151" s="55" t="n"/>
      <c r="S151" s="55" t="n"/>
      <c r="T151" s="55" t="n"/>
      <c r="U151" s="55" t="n">
        <v>0</v>
      </c>
      <c r="V151" s="55" t="inlineStr">
        <is>
          <t>No.</t>
        </is>
      </c>
      <c r="W151" s="55" t="n"/>
      <c r="X151" s="55" t="n"/>
      <c r="Y151" s="55" t="inlineStr">
        <is>
          <t xml:space="preserve">Dispatched </t>
        </is>
      </c>
      <c r="Z151" s="55">
        <f>U151-W151</f>
        <v/>
      </c>
      <c r="AA151" s="57">
        <f>AC151+AH151+AK151+AN151+AQ151+AT151+AW151+AZ151+BC151+BF151+BI151+BL151+BO151</f>
        <v/>
      </c>
      <c r="AB151" s="58" t="n">
        <v>0</v>
      </c>
      <c r="AC151" s="59">
        <f>Z151-AD151-AE151-AB151</f>
        <v/>
      </c>
      <c r="AD151" s="60" t="n"/>
      <c r="AE151" s="61" t="n">
        <v>0</v>
      </c>
      <c r="AF151" s="55" t="n"/>
      <c r="AG151" s="55" t="n"/>
      <c r="AH151" s="55" t="n"/>
      <c r="AI151" s="55" t="n"/>
      <c r="AJ151" s="55" t="n"/>
      <c r="AK151" s="55" t="n"/>
      <c r="AL151" s="55" t="n"/>
      <c r="AM151" s="55" t="n"/>
      <c r="AN151" s="55" t="n"/>
      <c r="AO151" s="55" t="n"/>
      <c r="AP151" s="55" t="n"/>
      <c r="AQ151" s="55" t="n"/>
      <c r="AR151" s="55" t="n"/>
      <c r="AS151" s="55" t="n"/>
      <c r="AT151" s="55" t="n"/>
      <c r="AU151" s="55" t="n"/>
      <c r="AV151" s="55" t="n"/>
      <c r="AW151" s="55" t="n"/>
      <c r="AX151" s="55" t="n"/>
      <c r="AY151" s="55" t="n"/>
      <c r="AZ151" s="55" t="n"/>
      <c r="BA151" s="55" t="n"/>
      <c r="BB151" s="55" t="n"/>
      <c r="BC151" s="55" t="n"/>
      <c r="BD151" s="55" t="n"/>
      <c r="BE151" s="55" t="n"/>
      <c r="BF151" s="55" t="n"/>
      <c r="BG151" s="55" t="n"/>
      <c r="BH151" s="55" t="n"/>
      <c r="BI151" s="55" t="n"/>
      <c r="BJ151" s="55" t="n"/>
      <c r="BK151" s="55" t="n"/>
      <c r="BL151" s="55" t="n"/>
      <c r="BM151" s="55" t="n"/>
      <c r="BN151" s="55" t="n"/>
      <c r="BO151" s="55" t="n"/>
    </row>
    <row r="152" ht="11.85" customHeight="1">
      <c r="A152" s="55" t="inlineStr">
        <is>
          <t>PP</t>
        </is>
      </c>
      <c r="B152" s="56" t="n">
        <v>45328</v>
      </c>
      <c r="C152" s="55" t="inlineStr">
        <is>
          <t>NA</t>
        </is>
      </c>
      <c r="D152" s="55" t="n">
        <v>2400031</v>
      </c>
      <c r="E152" s="55" t="inlineStr">
        <is>
          <t>PP0023</t>
        </is>
      </c>
      <c r="F152" s="55" t="inlineStr">
        <is>
          <t>Aluminum Seal Disk PE-Coat- D: 15.8mm</t>
        </is>
      </c>
      <c r="G152" s="55" t="inlineStr">
        <is>
          <t>PP2400019</t>
        </is>
      </c>
      <c r="H152" s="55" t="inlineStr">
        <is>
          <t>Ballerstaedt &amp; Co. OHG</t>
        </is>
      </c>
      <c r="I152" s="55" t="n"/>
      <c r="J152" s="55" t="inlineStr">
        <is>
          <t>23449</t>
        </is>
      </c>
      <c r="K152" s="56" t="inlineStr">
        <is>
          <t>11/06/2023</t>
        </is>
      </c>
      <c r="L152" s="56" t="n"/>
      <c r="M152" s="56" t="inlineStr">
        <is>
          <t>11/06/2025</t>
        </is>
      </c>
      <c r="N152" s="56" t="n"/>
      <c r="O152" s="55" t="inlineStr">
        <is>
          <t>NA</t>
        </is>
      </c>
      <c r="P152" s="55" t="n"/>
      <c r="Q152" s="55" t="n"/>
      <c r="R152" s="55" t="n"/>
      <c r="S152" s="55" t="n"/>
      <c r="T152" s="55" t="n"/>
      <c r="U152" s="55" t="n">
        <v>0</v>
      </c>
      <c r="V152" s="55" t="inlineStr">
        <is>
          <t>No.</t>
        </is>
      </c>
      <c r="W152" s="55" t="n"/>
      <c r="X152" s="55" t="n"/>
      <c r="Y152" s="55" t="inlineStr">
        <is>
          <t xml:space="preserve">Dispatched </t>
        </is>
      </c>
      <c r="Z152" s="55">
        <f>U152-W152</f>
        <v/>
      </c>
      <c r="AA152" s="57">
        <f>AC152+AH152+AK152+AN152+AQ152+AT152+AW152+AZ152+BC152+BF152+BI152+BL152+BO152</f>
        <v/>
      </c>
      <c r="AB152" s="58" t="n">
        <v>0</v>
      </c>
      <c r="AC152" s="59">
        <f>Z152-AD152-AE152-AB152</f>
        <v/>
      </c>
      <c r="AD152" s="60" t="n"/>
      <c r="AE152" s="61" t="n">
        <v>0</v>
      </c>
      <c r="AF152" s="55" t="n"/>
      <c r="AG152" s="55" t="n"/>
      <c r="AH152" s="55" t="n"/>
      <c r="AI152" s="55" t="n"/>
      <c r="AJ152" s="55" t="n"/>
      <c r="AK152" s="55" t="n"/>
      <c r="AL152" s="55" t="n"/>
      <c r="AM152" s="55" t="n"/>
      <c r="AN152" s="55" t="n"/>
      <c r="AO152" s="55" t="n"/>
      <c r="AP152" s="55" t="n"/>
      <c r="AQ152" s="55" t="n"/>
      <c r="AR152" s="55" t="n"/>
      <c r="AS152" s="55" t="n"/>
      <c r="AT152" s="55" t="n"/>
      <c r="AU152" s="55" t="n"/>
      <c r="AV152" s="55" t="n"/>
      <c r="AW152" s="55" t="n"/>
      <c r="AX152" s="55" t="n"/>
      <c r="AY152" s="55" t="n"/>
      <c r="AZ152" s="55" t="n"/>
      <c r="BA152" s="55" t="n"/>
      <c r="BB152" s="55" t="n"/>
      <c r="BC152" s="55" t="n"/>
      <c r="BD152" s="55" t="n"/>
      <c r="BE152" s="55" t="n"/>
      <c r="BF152" s="55" t="n"/>
      <c r="BG152" s="55" t="n"/>
      <c r="BH152" s="55" t="n"/>
      <c r="BI152" s="55" t="n"/>
      <c r="BJ152" s="55" t="n"/>
      <c r="BK152" s="55" t="n"/>
      <c r="BL152" s="55" t="n"/>
      <c r="BM152" s="55" t="n"/>
      <c r="BN152" s="55" t="n"/>
      <c r="BO152" s="55" t="n"/>
    </row>
    <row r="153" ht="11.85" customHeight="1">
      <c r="A153" s="55" t="inlineStr">
        <is>
          <t>SPM</t>
        </is>
      </c>
      <c r="B153" s="56" t="n">
        <v>45330</v>
      </c>
      <c r="C153" s="55" t="inlineStr">
        <is>
          <t>Euro-2023-001</t>
        </is>
      </c>
      <c r="D153" s="55" t="n">
        <v>2400032</v>
      </c>
      <c r="E153" s="55" t="inlineStr">
        <is>
          <t>SP0085</t>
        </is>
      </c>
      <c r="F153" s="55" t="inlineStr">
        <is>
          <t>Label-FAS Chlorex Sterile Solution 2% Clear-3ml [Size 6 cm x 5 cm]</t>
        </is>
      </c>
      <c r="G153" s="55" t="inlineStr">
        <is>
          <t>SP2400010</t>
        </is>
      </c>
      <c r="H153" s="55" t="inlineStr">
        <is>
          <t>Eurolabel S.r.I</t>
        </is>
      </c>
      <c r="I153" s="55" t="n"/>
      <c r="J153" s="55" t="inlineStr">
        <is>
          <t>3342843338</t>
        </is>
      </c>
      <c r="K153" s="56" t="inlineStr">
        <is>
          <t>18/12/2023</t>
        </is>
      </c>
      <c r="L153" s="56" t="n"/>
      <c r="M153" s="56" t="inlineStr">
        <is>
          <t>18/12/2025</t>
        </is>
      </c>
      <c r="N153" s="56" t="n"/>
      <c r="O153" s="55" t="inlineStr">
        <is>
          <t>NA</t>
        </is>
      </c>
      <c r="P153" s="55" t="n"/>
      <c r="Q153" s="55" t="n"/>
      <c r="R153" s="55" t="n"/>
      <c r="S153" s="55" t="n"/>
      <c r="T153" s="55" t="n"/>
      <c r="U153" s="55" t="n">
        <v>0</v>
      </c>
      <c r="V153" s="55" t="inlineStr">
        <is>
          <t>No.</t>
        </is>
      </c>
      <c r="W153" s="55" t="n"/>
      <c r="X153" s="55" t="n"/>
      <c r="Y153" s="55" t="inlineStr">
        <is>
          <t xml:space="preserve">Dispatched </t>
        </is>
      </c>
      <c r="Z153" s="55">
        <f>U153-W153</f>
        <v/>
      </c>
      <c r="AA153" s="57">
        <f>AC153+AH153+AK153+AN153+AQ153+AT153+AW153+AZ153+BC153+BF153+BI153+BL153+BO153</f>
        <v/>
      </c>
      <c r="AB153" s="58" t="n">
        <v>0</v>
      </c>
      <c r="AC153" s="59">
        <f>Z153-AD153-AE153-AB153</f>
        <v/>
      </c>
      <c r="AD153" s="60" t="n"/>
      <c r="AE153" s="61" t="n">
        <v>0</v>
      </c>
      <c r="AF153" s="55" t="n"/>
      <c r="AG153" s="55" t="n"/>
      <c r="AH153" s="55" t="n"/>
      <c r="AI153" s="55" t="n"/>
      <c r="AJ153" s="55" t="n"/>
      <c r="AK153" s="55" t="n"/>
      <c r="AL153" s="55" t="n"/>
      <c r="AM153" s="55" t="n"/>
      <c r="AN153" s="55" t="n"/>
      <c r="AO153" s="55" t="n"/>
      <c r="AP153" s="55" t="n"/>
      <c r="AQ153" s="55" t="n"/>
      <c r="AR153" s="55" t="n"/>
      <c r="AS153" s="55" t="n"/>
      <c r="AT153" s="55" t="n"/>
      <c r="AU153" s="55" t="n"/>
      <c r="AV153" s="55" t="n"/>
      <c r="AW153" s="55" t="n"/>
      <c r="AX153" s="55" t="n"/>
      <c r="AY153" s="55" t="n"/>
      <c r="AZ153" s="55" t="n"/>
      <c r="BA153" s="55" t="n"/>
      <c r="BB153" s="55" t="n"/>
      <c r="BC153" s="55" t="n"/>
      <c r="BD153" s="55" t="n"/>
      <c r="BE153" s="55" t="n"/>
      <c r="BF153" s="55" t="n"/>
      <c r="BG153" s="55" t="n"/>
      <c r="BH153" s="55" t="n"/>
      <c r="BI153" s="55" t="n"/>
      <c r="BJ153" s="55" t="n"/>
      <c r="BK153" s="55" t="n"/>
      <c r="BL153" s="55" t="n"/>
      <c r="BM153" s="55" t="n"/>
      <c r="BN153" s="55" t="n"/>
      <c r="BO153" s="55" t="n"/>
    </row>
    <row r="154" ht="11.85" customHeight="1">
      <c r="A154" s="8" t="inlineStr">
        <is>
          <t>SP</t>
        </is>
      </c>
      <c r="B154" s="9" t="n">
        <v>45330</v>
      </c>
      <c r="C154" s="8" t="inlineStr">
        <is>
          <t>Euro-2023-001</t>
        </is>
      </c>
      <c r="D154" s="8" t="n">
        <v>2400033</v>
      </c>
      <c r="E154" s="8" t="inlineStr">
        <is>
          <t>SP0090</t>
        </is>
      </c>
      <c r="F154" s="8" t="inlineStr">
        <is>
          <t>Label-FAS Chlorex Sterile Solution 2% Clear-10.5ml [Size 6.5 cm x 6 cm]</t>
        </is>
      </c>
      <c r="G154" s="10" t="inlineStr">
        <is>
          <t>SP2400011</t>
        </is>
      </c>
      <c r="H154" s="8" t="inlineStr">
        <is>
          <t>Eurolabel S.r.I</t>
        </is>
      </c>
      <c r="I154" s="8" t="n"/>
      <c r="J154" s="10" t="inlineStr">
        <is>
          <t>3342843342</t>
        </is>
      </c>
      <c r="K154" s="10" t="inlineStr">
        <is>
          <t>18/12/2023</t>
        </is>
      </c>
      <c r="L154" s="10" t="inlineStr">
        <is>
          <t>18.12.2023</t>
        </is>
      </c>
      <c r="M154" s="10" t="inlineStr">
        <is>
          <t>18/12/2025</t>
        </is>
      </c>
      <c r="N154" s="10" t="inlineStr">
        <is>
          <t>18.12.2025</t>
        </is>
      </c>
      <c r="O154" s="8" t="inlineStr">
        <is>
          <t>NA</t>
        </is>
      </c>
      <c r="P154" s="10" t="inlineStr">
        <is>
          <t>NA</t>
        </is>
      </c>
      <c r="Q154" s="8" t="inlineStr">
        <is>
          <t>15.02.2026</t>
        </is>
      </c>
      <c r="R154" s="11" t="n"/>
      <c r="S154" s="12" t="n"/>
      <c r="T154" s="12" t="n"/>
      <c r="U154" s="13" t="n">
        <v>89207</v>
      </c>
      <c r="V154" s="14" t="inlineStr">
        <is>
          <t>No.</t>
        </is>
      </c>
      <c r="W154" s="14" t="n"/>
      <c r="X154" s="14" t="n"/>
      <c r="Y154" s="90" t="n"/>
      <c r="Z154" s="455" t="n">
        <v>89207</v>
      </c>
      <c r="AA154" s="456" t="n">
        <v>0</v>
      </c>
      <c r="AB154" s="457" t="n">
        <v>0</v>
      </c>
      <c r="AC154" s="458" t="n">
        <v>89207</v>
      </c>
      <c r="AD154" s="459" t="n"/>
      <c r="AE154" s="462" t="n">
        <v>0</v>
      </c>
      <c r="AF154" s="14" t="inlineStr">
        <is>
          <t>29.06.2025</t>
        </is>
      </c>
      <c r="AG154" s="14" t="inlineStr">
        <is>
          <t>L25F007</t>
        </is>
      </c>
      <c r="AH154" s="14" t="n">
        <v>-56000</v>
      </c>
      <c r="AI154" s="14" t="inlineStr">
        <is>
          <t>02.07.2025</t>
        </is>
      </c>
      <c r="AJ154" s="14" t="inlineStr">
        <is>
          <t>R-MR250110</t>
        </is>
      </c>
      <c r="AK154" s="14" t="n">
        <v>820</v>
      </c>
      <c r="AL154" s="14" t="inlineStr">
        <is>
          <t>09.07.2025</t>
        </is>
      </c>
      <c r="AM154" s="14" t="inlineStr">
        <is>
          <t>MR250128</t>
        </is>
      </c>
      <c r="AN154" s="14" t="n">
        <v>-820</v>
      </c>
      <c r="AO154" s="14" t="inlineStr">
        <is>
          <t>14.07.2025</t>
        </is>
      </c>
      <c r="AP154" s="14" t="inlineStr">
        <is>
          <t>R-L25F007</t>
        </is>
      </c>
      <c r="AQ154" s="14" t="n">
        <v>452</v>
      </c>
      <c r="AR154" s="14" t="inlineStr">
        <is>
          <t>23.07.2025</t>
        </is>
      </c>
      <c r="AS154" s="14" t="inlineStr">
        <is>
          <t>L25G009</t>
        </is>
      </c>
      <c r="AT154" s="14" t="n">
        <v>-28000</v>
      </c>
      <c r="AU154" s="14" t="inlineStr">
        <is>
          <t>28.08.2025</t>
        </is>
      </c>
      <c r="AV154" s="14" t="inlineStr">
        <is>
          <t>R-L25G009</t>
        </is>
      </c>
      <c r="AW154" s="14" t="n">
        <v>2250</v>
      </c>
      <c r="AX154" s="14" t="inlineStr">
        <is>
          <t>25.09.2025</t>
        </is>
      </c>
      <c r="AY154" s="14" t="inlineStr">
        <is>
          <t>L25I011</t>
        </is>
      </c>
      <c r="AZ154" s="14" t="n">
        <v>-7909</v>
      </c>
      <c r="BA154" s="14" t="n"/>
      <c r="BB154" s="14" t="n"/>
      <c r="BC154" s="14" t="n"/>
      <c r="BD154" s="14" t="n"/>
      <c r="BE154" s="14" t="n"/>
      <c r="BF154" s="14" t="n"/>
      <c r="BG154" s="14" t="n"/>
      <c r="BH154" s="14" t="n"/>
      <c r="BI154" s="14" t="n"/>
      <c r="BJ154" s="14" t="n"/>
      <c r="BK154" s="14" t="n"/>
      <c r="BL154" s="14" t="n"/>
      <c r="BM154" s="14" t="n"/>
      <c r="BN154" s="14" t="n"/>
      <c r="BO154" s="14" t="n"/>
    </row>
    <row r="155" ht="11.85" customHeight="1">
      <c r="A155" s="55" t="inlineStr">
        <is>
          <t>SPM</t>
        </is>
      </c>
      <c r="B155" s="56" t="n">
        <v>45330</v>
      </c>
      <c r="C155" s="55" t="inlineStr">
        <is>
          <t>Euro-2023-001</t>
        </is>
      </c>
      <c r="D155" s="55" t="n">
        <v>2400034</v>
      </c>
      <c r="E155" s="55" t="inlineStr">
        <is>
          <t>SP0092</t>
        </is>
      </c>
      <c r="F155" s="55" t="inlineStr">
        <is>
          <t>Label-FAS Chlorex Sterile Solution 2% Clear-26ml [Size 7.5 cm x 7 cm]</t>
        </is>
      </c>
      <c r="G155" s="55" t="inlineStr">
        <is>
          <t>SP2400012</t>
        </is>
      </c>
      <c r="H155" s="55" t="inlineStr">
        <is>
          <t>Eurolabel S.r.I</t>
        </is>
      </c>
      <c r="I155" s="55" t="n"/>
      <c r="J155" s="55" t="inlineStr">
        <is>
          <t>3342843343</t>
        </is>
      </c>
      <c r="K155" s="56" t="inlineStr">
        <is>
          <t>18/12/2023</t>
        </is>
      </c>
      <c r="L155" s="56" t="n"/>
      <c r="M155" s="56" t="inlineStr">
        <is>
          <t>18/12/2025</t>
        </is>
      </c>
      <c r="N155" s="56" t="n"/>
      <c r="O155" s="55" t="inlineStr">
        <is>
          <t>NA</t>
        </is>
      </c>
      <c r="P155" s="55" t="n"/>
      <c r="Q155" s="55" t="n"/>
      <c r="R155" s="55" t="n"/>
      <c r="S155" s="55" t="n"/>
      <c r="T155" s="55" t="n"/>
      <c r="U155" s="55" t="n">
        <v>0</v>
      </c>
      <c r="V155" s="55" t="inlineStr">
        <is>
          <t>No.</t>
        </is>
      </c>
      <c r="W155" s="55" t="n"/>
      <c r="X155" s="55" t="n"/>
      <c r="Y155" s="55" t="inlineStr">
        <is>
          <t xml:space="preserve">Dispatched </t>
        </is>
      </c>
      <c r="Z155" s="55">
        <f>U155-W155</f>
        <v/>
      </c>
      <c r="AA155" s="57">
        <f>AC155+AH155+AK155+AN155+AQ155+AT155+AW155+AZ155+BC155+BF155+BI155+BL155+BO155</f>
        <v/>
      </c>
      <c r="AB155" s="58" t="n">
        <v>0</v>
      </c>
      <c r="AC155" s="59">
        <f>Z155-AD155-AE155-AB155</f>
        <v/>
      </c>
      <c r="AD155" s="60" t="n"/>
      <c r="AE155" s="61" t="n">
        <v>0</v>
      </c>
      <c r="AF155" s="55" t="n"/>
      <c r="AG155" s="55" t="n"/>
      <c r="AH155" s="55" t="n"/>
      <c r="AI155" s="55" t="n"/>
      <c r="AJ155" s="55" t="n"/>
      <c r="AK155" s="55" t="n"/>
      <c r="AL155" s="55" t="n"/>
      <c r="AM155" s="55" t="n"/>
      <c r="AN155" s="55" t="n"/>
      <c r="AO155" s="55" t="n"/>
      <c r="AP155" s="55" t="n"/>
      <c r="AQ155" s="55" t="n"/>
      <c r="AR155" s="55" t="n"/>
      <c r="AS155" s="55" t="n"/>
      <c r="AT155" s="55" t="n"/>
      <c r="AU155" s="55" t="n"/>
      <c r="AV155" s="55" t="n"/>
      <c r="AW155" s="55" t="n"/>
      <c r="AX155" s="55" t="n"/>
      <c r="AY155" s="55" t="n"/>
      <c r="AZ155" s="55" t="n"/>
      <c r="BA155" s="55" t="n"/>
      <c r="BB155" s="55" t="n"/>
      <c r="BC155" s="55" t="n"/>
      <c r="BD155" s="55" t="n"/>
      <c r="BE155" s="55" t="n"/>
      <c r="BF155" s="55" t="n"/>
      <c r="BG155" s="55" t="n"/>
      <c r="BH155" s="55" t="n"/>
      <c r="BI155" s="55" t="n"/>
      <c r="BJ155" s="55" t="n"/>
      <c r="BK155" s="55" t="n"/>
      <c r="BL155" s="55" t="n"/>
      <c r="BM155" s="55" t="n"/>
      <c r="BN155" s="55" t="n"/>
      <c r="BO155" s="55" t="n"/>
    </row>
    <row r="156" ht="11.85" customHeight="1">
      <c r="A156" s="55" t="inlineStr">
        <is>
          <t>SPM</t>
        </is>
      </c>
      <c r="B156" s="56" t="n">
        <v>45330</v>
      </c>
      <c r="C156" s="55" t="inlineStr">
        <is>
          <t>Euro-2023-001</t>
        </is>
      </c>
      <c r="D156" s="55" t="n">
        <v>2400037</v>
      </c>
      <c r="E156" s="55" t="inlineStr">
        <is>
          <t>SP0093</t>
        </is>
      </c>
      <c r="F156" s="55" t="inlineStr">
        <is>
          <t>Label-FAS Chlorex Sterile Solution 2% Tinted-26ml [Size 7.5 cm x 7 cm]</t>
        </is>
      </c>
      <c r="G156" s="55" t="inlineStr">
        <is>
          <t>SP2400015</t>
        </is>
      </c>
      <c r="H156" s="55" t="inlineStr">
        <is>
          <t>Eurolabel S.r.I</t>
        </is>
      </c>
      <c r="I156" s="55" t="n"/>
      <c r="J156" s="55" t="inlineStr">
        <is>
          <t>3342843344</t>
        </is>
      </c>
      <c r="K156" s="56" t="inlineStr">
        <is>
          <t>18/12/2023</t>
        </is>
      </c>
      <c r="L156" s="56" t="n"/>
      <c r="M156" s="56" t="inlineStr">
        <is>
          <t>18/12/2025</t>
        </is>
      </c>
      <c r="N156" s="56" t="n"/>
      <c r="O156" s="55" t="inlineStr">
        <is>
          <t>NA</t>
        </is>
      </c>
      <c r="P156" s="55" t="n"/>
      <c r="Q156" s="55" t="n"/>
      <c r="R156" s="55" t="n"/>
      <c r="S156" s="55" t="n"/>
      <c r="T156" s="55" t="n"/>
      <c r="U156" s="55" t="n">
        <v>0</v>
      </c>
      <c r="V156" s="55" t="inlineStr">
        <is>
          <t>No.</t>
        </is>
      </c>
      <c r="W156" s="55" t="n"/>
      <c r="X156" s="55" t="n"/>
      <c r="Y156" s="55" t="inlineStr">
        <is>
          <t xml:space="preserve">Dispatched </t>
        </is>
      </c>
      <c r="Z156" s="55">
        <f>U156-W156</f>
        <v/>
      </c>
      <c r="AA156" s="57">
        <f>AC156+AH156+AK156+AN156+AQ156+AT156+AW156+AZ156+BC156+BF156+BI156+BL156+BO156</f>
        <v/>
      </c>
      <c r="AB156" s="58" t="n">
        <v>0</v>
      </c>
      <c r="AC156" s="59">
        <f>Z156-AD156-AE156-AB156</f>
        <v/>
      </c>
      <c r="AD156" s="60" t="n"/>
      <c r="AE156" s="61" t="n">
        <v>0</v>
      </c>
      <c r="AF156" s="55" t="n"/>
      <c r="AG156" s="55" t="n"/>
      <c r="AH156" s="55" t="n"/>
      <c r="AI156" s="55" t="n"/>
      <c r="AJ156" s="55" t="n"/>
      <c r="AK156" s="55" t="n"/>
      <c r="AL156" s="55" t="n"/>
      <c r="AM156" s="55" t="n"/>
      <c r="AN156" s="55" t="n"/>
      <c r="AO156" s="55" t="n"/>
      <c r="AP156" s="55" t="n"/>
      <c r="AQ156" s="55" t="n"/>
      <c r="AR156" s="55" t="n"/>
      <c r="AS156" s="55" t="n"/>
      <c r="AT156" s="55" t="n"/>
      <c r="AU156" s="55" t="n"/>
      <c r="AV156" s="55" t="n"/>
      <c r="AW156" s="55" t="n"/>
      <c r="AX156" s="55" t="n"/>
      <c r="AY156" s="55" t="n"/>
      <c r="AZ156" s="55" t="n"/>
      <c r="BA156" s="55" t="n"/>
      <c r="BB156" s="55" t="n"/>
      <c r="BC156" s="55" t="n"/>
      <c r="BD156" s="55" t="n"/>
      <c r="BE156" s="55" t="n"/>
      <c r="BF156" s="55" t="n"/>
      <c r="BG156" s="55" t="n"/>
      <c r="BH156" s="55" t="n"/>
      <c r="BI156" s="55" t="n"/>
      <c r="BJ156" s="55" t="n"/>
      <c r="BK156" s="55" t="n"/>
      <c r="BL156" s="55" t="n"/>
      <c r="BM156" s="55" t="n"/>
      <c r="BN156" s="55" t="n"/>
      <c r="BO156" s="55" t="n"/>
    </row>
    <row r="157" ht="11.85" customHeight="1">
      <c r="A157" s="8" t="inlineStr">
        <is>
          <t>RM</t>
        </is>
      </c>
      <c r="B157" s="9" t="n">
        <v>45333</v>
      </c>
      <c r="C157" s="8" t="inlineStr">
        <is>
          <t>NA</t>
        </is>
      </c>
      <c r="D157" s="8" t="n">
        <v>2400039</v>
      </c>
      <c r="E157" s="8" t="inlineStr">
        <is>
          <t>RM0024</t>
        </is>
      </c>
      <c r="F157" s="8" t="inlineStr">
        <is>
          <t>Lactose Spray Dried [SuperTab 11SD]</t>
        </is>
      </c>
      <c r="G157" s="10" t="inlineStr">
        <is>
          <t>RM2400001</t>
        </is>
      </c>
      <c r="H157" s="8" t="inlineStr">
        <is>
          <t>DFE Pharma GmbH &amp; CO.KG</t>
        </is>
      </c>
      <c r="I157" s="8" t="n"/>
      <c r="J157" s="10" t="inlineStr">
        <is>
          <t>10C78PR</t>
        </is>
      </c>
      <c r="K157" s="10" t="inlineStr">
        <is>
          <t>08/2023</t>
        </is>
      </c>
      <c r="L157" s="10" t="inlineStr">
        <is>
          <t>00.08.2023</t>
        </is>
      </c>
      <c r="M157" s="10" t="inlineStr">
        <is>
          <t>07/2025</t>
        </is>
      </c>
      <c r="N157" s="10" t="inlineStr">
        <is>
          <t>00.07.2025</t>
        </is>
      </c>
      <c r="O157" s="8" t="inlineStr">
        <is>
          <t>NA</t>
        </is>
      </c>
      <c r="P157" s="10" t="inlineStr">
        <is>
          <t>NA</t>
        </is>
      </c>
      <c r="Q157" s="8" t="n"/>
      <c r="R157" s="11" t="n"/>
      <c r="S157" s="12" t="n"/>
      <c r="T157" s="12" t="n"/>
      <c r="U157" s="13" t="n">
        <v>0</v>
      </c>
      <c r="V157" s="14" t="inlineStr">
        <is>
          <t>Kg.</t>
        </is>
      </c>
      <c r="W157" s="14" t="n"/>
      <c r="X157" s="14" t="n"/>
      <c r="Y157" s="90" t="n"/>
      <c r="Z157" s="455" t="n">
        <v>0</v>
      </c>
      <c r="AA157" s="456" t="n">
        <v>0</v>
      </c>
      <c r="AB157" s="457" t="n">
        <v>0</v>
      </c>
      <c r="AC157" s="458" t="n">
        <v>0</v>
      </c>
      <c r="AD157" s="459" t="n"/>
      <c r="AE157" s="462" t="n">
        <v>0</v>
      </c>
      <c r="AF157" s="14" t="n"/>
      <c r="AG157" s="14" t="n"/>
      <c r="AH157" s="14" t="n"/>
      <c r="AI157" s="14" t="n"/>
      <c r="AJ157" s="14" t="n"/>
      <c r="AK157" s="14" t="n"/>
      <c r="AL157" s="14" t="n"/>
      <c r="AM157" s="14" t="n"/>
      <c r="AN157" s="14" t="n"/>
      <c r="AO157" s="14" t="n"/>
      <c r="AP157" s="14" t="n"/>
      <c r="AQ157" s="14" t="n"/>
      <c r="AR157" s="14" t="n"/>
      <c r="AS157" s="14" t="n"/>
      <c r="AT157" s="14" t="n"/>
      <c r="AU157" s="14" t="n"/>
      <c r="AV157" s="14" t="n"/>
      <c r="AW157" s="14" t="n"/>
      <c r="AX157" s="14" t="n"/>
      <c r="AY157" s="14" t="n"/>
      <c r="AZ157" s="14" t="n"/>
      <c r="BA157" s="14" t="n"/>
      <c r="BB157" s="14" t="n"/>
      <c r="BC157" s="14" t="n"/>
      <c r="BD157" s="14" t="n"/>
      <c r="BE157" s="14" t="n"/>
      <c r="BF157" s="14" t="n"/>
      <c r="BG157" s="14" t="n"/>
      <c r="BH157" s="14" t="n"/>
      <c r="BI157" s="14" t="n"/>
      <c r="BJ157" s="14" t="n"/>
      <c r="BK157" s="14" t="n"/>
      <c r="BL157" s="14" t="n"/>
      <c r="BM157" s="14" t="n"/>
      <c r="BN157" s="14" t="n"/>
      <c r="BO157" s="14" t="n"/>
    </row>
    <row r="158" ht="11.85" customHeight="1">
      <c r="A158" s="55" t="inlineStr">
        <is>
          <t>RM</t>
        </is>
      </c>
      <c r="B158" s="56" t="n">
        <v>45334</v>
      </c>
      <c r="C158" s="55" t="inlineStr">
        <is>
          <t>NA</t>
        </is>
      </c>
      <c r="D158" s="55" t="n">
        <v>2400040</v>
      </c>
      <c r="E158" s="55" t="inlineStr">
        <is>
          <t>RM0011</t>
        </is>
      </c>
      <c r="F158" s="55" t="inlineStr">
        <is>
          <t>Microcrystalline Cellulose PH102</t>
        </is>
      </c>
      <c r="G158" s="55" t="inlineStr">
        <is>
          <t>RM2400002</t>
        </is>
      </c>
      <c r="H158" s="55" t="inlineStr">
        <is>
          <t>Dupont Nutrition ireland</t>
        </is>
      </c>
      <c r="I158" s="55" t="n"/>
      <c r="J158" s="55" t="inlineStr">
        <is>
          <t>4574431582</t>
        </is>
      </c>
      <c r="K158" s="56" t="inlineStr">
        <is>
          <t>09/06/2023</t>
        </is>
      </c>
      <c r="L158" s="56" t="n"/>
      <c r="M158" s="56" t="inlineStr">
        <is>
          <t>08/06/2027</t>
        </is>
      </c>
      <c r="N158" s="56" t="n"/>
      <c r="O158" s="55" t="inlineStr">
        <is>
          <t>NA</t>
        </is>
      </c>
      <c r="P158" s="55" t="n"/>
      <c r="Q158" s="55" t="n"/>
      <c r="R158" s="55" t="n"/>
      <c r="S158" s="55" t="n"/>
      <c r="T158" s="55" t="n"/>
      <c r="U158" s="55" t="n">
        <v>0</v>
      </c>
      <c r="V158" s="55" t="inlineStr">
        <is>
          <t>Kg.</t>
        </is>
      </c>
      <c r="W158" s="55" t="n"/>
      <c r="X158" s="55" t="n"/>
      <c r="Y158" s="55" t="inlineStr">
        <is>
          <t xml:space="preserve">Dispatched </t>
        </is>
      </c>
      <c r="Z158" s="55">
        <f>U158-W158</f>
        <v/>
      </c>
      <c r="AA158" s="57">
        <f>AC158+AH158+AK158+AN158+AQ158+AT158+AW158+AZ158+BC158+BF158+BI158+BL158+BO158</f>
        <v/>
      </c>
      <c r="AB158" s="58" t="n">
        <v>0</v>
      </c>
      <c r="AC158" s="59">
        <f>Z158-AD158-AE158-AB158</f>
        <v/>
      </c>
      <c r="AD158" s="60" t="n"/>
      <c r="AE158" s="61" t="n">
        <v>0</v>
      </c>
      <c r="AF158" s="55" t="n"/>
      <c r="AG158" s="55" t="n"/>
      <c r="AH158" s="55" t="n"/>
      <c r="AI158" s="55" t="n"/>
      <c r="AJ158" s="55" t="n"/>
      <c r="AK158" s="55" t="n"/>
      <c r="AL158" s="55" t="n"/>
      <c r="AM158" s="55" t="n"/>
      <c r="AN158" s="55" t="n"/>
      <c r="AO158" s="55" t="n"/>
      <c r="AP158" s="55" t="n"/>
      <c r="AQ158" s="55" t="n"/>
      <c r="AR158" s="55" t="n"/>
      <c r="AS158" s="55" t="n"/>
      <c r="AT158" s="55" t="n"/>
      <c r="AU158" s="55" t="n"/>
      <c r="AV158" s="55" t="n"/>
      <c r="AW158" s="55" t="n"/>
      <c r="AX158" s="55" t="n"/>
      <c r="AY158" s="55" t="n"/>
      <c r="AZ158" s="55" t="n"/>
      <c r="BA158" s="55" t="n"/>
      <c r="BB158" s="55" t="n"/>
      <c r="BC158" s="55" t="n"/>
      <c r="BD158" s="55" t="n"/>
      <c r="BE158" s="55" t="n"/>
      <c r="BF158" s="55" t="n"/>
      <c r="BG158" s="55" t="n"/>
      <c r="BH158" s="55" t="n"/>
      <c r="BI158" s="55" t="n"/>
      <c r="BJ158" s="55" t="n"/>
      <c r="BK158" s="55" t="n"/>
      <c r="BL158" s="55" t="n"/>
      <c r="BM158" s="55" t="n"/>
      <c r="BN158" s="55" t="n"/>
      <c r="BO158" s="55" t="n"/>
    </row>
    <row r="159" ht="11.85" customHeight="1">
      <c r="A159" s="55" t="inlineStr">
        <is>
          <t>Bu.</t>
        </is>
      </c>
      <c r="B159" s="56" t="inlineStr">
        <is>
          <t>13/02/2024</t>
        </is>
      </c>
      <c r="C159" s="55" t="inlineStr">
        <is>
          <t>NA</t>
        </is>
      </c>
      <c r="D159" s="55" t="n">
        <v>2400043</v>
      </c>
      <c r="E159" s="55" t="inlineStr">
        <is>
          <t>BP0007</t>
        </is>
      </c>
      <c r="F159" s="55" t="inlineStr">
        <is>
          <t>Chlorohexidine 4%-Bulk</t>
        </is>
      </c>
      <c r="G159" s="55" t="inlineStr">
        <is>
          <t>BP2400004</t>
        </is>
      </c>
      <c r="H159" s="55" t="inlineStr">
        <is>
          <t>Jianerkang Medical Co.,Ltd.</t>
        </is>
      </c>
      <c r="I159" s="55" t="n"/>
      <c r="J159" s="55" t="inlineStr">
        <is>
          <t>CCQ231206</t>
        </is>
      </c>
      <c r="K159" s="56" t="inlineStr">
        <is>
          <t>28/12/2023</t>
        </is>
      </c>
      <c r="L159" s="56" t="n"/>
      <c r="M159" s="56" t="inlineStr">
        <is>
          <t>01/01/2026</t>
        </is>
      </c>
      <c r="N159" s="56" t="n"/>
      <c r="O159" s="55" t="inlineStr">
        <is>
          <t>NA</t>
        </is>
      </c>
      <c r="P159" s="55" t="n"/>
      <c r="Q159" s="55" t="n"/>
      <c r="R159" s="55" t="n"/>
      <c r="S159" s="55" t="n"/>
      <c r="T159" s="55" t="n"/>
      <c r="U159" s="55" t="n">
        <v>0</v>
      </c>
      <c r="V159" s="55" t="inlineStr">
        <is>
          <t>Kg.</t>
        </is>
      </c>
      <c r="W159" s="55" t="n"/>
      <c r="X159" s="55" t="n"/>
      <c r="Y159" s="55" t="inlineStr">
        <is>
          <t xml:space="preserve">Dispatched </t>
        </is>
      </c>
      <c r="Z159" s="55">
        <f>U159-W159</f>
        <v/>
      </c>
      <c r="AA159" s="57">
        <f>AC159+AH159+AK159+AN159+AQ159+AT159+AW159+AZ159+BC159+BF159+BI159+BL159+BO159</f>
        <v/>
      </c>
      <c r="AB159" s="58" t="n">
        <v>0</v>
      </c>
      <c r="AC159" s="59">
        <f>Z159-AD159-AE159-AB159</f>
        <v/>
      </c>
      <c r="AD159" s="60" t="n"/>
      <c r="AE159" s="61" t="n">
        <v>0</v>
      </c>
      <c r="AF159" s="55" t="n"/>
      <c r="AG159" s="55" t="n"/>
      <c r="AH159" s="55" t="n"/>
      <c r="AI159" s="55" t="n"/>
      <c r="AJ159" s="55" t="n"/>
      <c r="AK159" s="55" t="n"/>
      <c r="AL159" s="55" t="n"/>
      <c r="AM159" s="55" t="n"/>
      <c r="AN159" s="55" t="n"/>
      <c r="AO159" s="55" t="n"/>
      <c r="AP159" s="55" t="n"/>
      <c r="AQ159" s="55" t="n"/>
      <c r="AR159" s="55" t="n"/>
      <c r="AS159" s="55" t="n"/>
      <c r="AT159" s="55" t="n"/>
      <c r="AU159" s="55" t="n"/>
      <c r="AV159" s="55" t="n"/>
      <c r="AW159" s="55" t="n"/>
      <c r="AX159" s="55" t="n"/>
      <c r="AY159" s="55" t="n"/>
      <c r="AZ159" s="55" t="n"/>
      <c r="BA159" s="55" t="n"/>
      <c r="BB159" s="55" t="n"/>
      <c r="BC159" s="55" t="n"/>
      <c r="BD159" s="55" t="n"/>
      <c r="BE159" s="55" t="n"/>
      <c r="BF159" s="55" t="n"/>
      <c r="BG159" s="55" t="n"/>
      <c r="BH159" s="55" t="n"/>
      <c r="BI159" s="55" t="n"/>
      <c r="BJ159" s="55" t="n"/>
      <c r="BK159" s="55" t="n"/>
      <c r="BL159" s="55" t="n"/>
      <c r="BM159" s="55" t="n"/>
      <c r="BN159" s="55" t="n"/>
      <c r="BO159" s="55" t="n"/>
    </row>
    <row r="160" ht="11.85" customHeight="1">
      <c r="A160" s="8" t="inlineStr">
        <is>
          <t>PP</t>
        </is>
      </c>
      <c r="B160" s="9" t="inlineStr">
        <is>
          <t>13/02/2024</t>
        </is>
      </c>
      <c r="C160" s="8" t="inlineStr">
        <is>
          <t>NA</t>
        </is>
      </c>
      <c r="D160" s="8" t="n">
        <v>2400045</v>
      </c>
      <c r="E160" s="8" t="inlineStr">
        <is>
          <t>PP0042</t>
        </is>
      </c>
      <c r="F160" s="8" t="inlineStr">
        <is>
          <t>Sponge</t>
        </is>
      </c>
      <c r="G160" s="10" t="inlineStr">
        <is>
          <t>PP2400021</t>
        </is>
      </c>
      <c r="H160" s="8" t="inlineStr">
        <is>
          <t>Jianerkang Medical Co.,Ltd.</t>
        </is>
      </c>
      <c r="I160" s="8" t="n"/>
      <c r="J160" s="10" t="inlineStr">
        <is>
          <t>CCQ231205</t>
        </is>
      </c>
      <c r="K160" s="10" t="inlineStr">
        <is>
          <t>28/12/2023</t>
        </is>
      </c>
      <c r="L160" s="10" t="inlineStr">
        <is>
          <t>28.12.2023</t>
        </is>
      </c>
      <c r="M160" s="10" t="inlineStr">
        <is>
          <t>01/01/2026</t>
        </is>
      </c>
      <c r="N160" s="10" t="inlineStr">
        <is>
          <t>28.12.2025</t>
        </is>
      </c>
      <c r="O160" s="8" t="inlineStr">
        <is>
          <t>NA</t>
        </is>
      </c>
      <c r="P160" s="10" t="inlineStr">
        <is>
          <t>NA</t>
        </is>
      </c>
      <c r="Q160" s="8" t="n"/>
      <c r="R160" s="11" t="n"/>
      <c r="S160" s="12" t="n"/>
      <c r="T160" s="12" t="n"/>
      <c r="U160" s="13" t="n">
        <v>0</v>
      </c>
      <c r="V160" s="14" t="inlineStr">
        <is>
          <t>No.</t>
        </is>
      </c>
      <c r="W160" s="14" t="n"/>
      <c r="X160" s="14" t="n"/>
      <c r="Y160" s="90" t="n"/>
      <c r="Z160" s="455" t="n">
        <v>0</v>
      </c>
      <c r="AA160" s="456" t="n">
        <v>0</v>
      </c>
      <c r="AB160" s="457" t="n">
        <v>0</v>
      </c>
      <c r="AC160" s="458" t="n">
        <v>0</v>
      </c>
      <c r="AD160" s="459" t="n"/>
      <c r="AE160" s="462" t="n">
        <v>0</v>
      </c>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row>
    <row r="161" ht="11.85" customHeight="1">
      <c r="A161" s="8" t="inlineStr">
        <is>
          <t>PP</t>
        </is>
      </c>
      <c r="B161" s="9" t="inlineStr">
        <is>
          <t>13/02/2024</t>
        </is>
      </c>
      <c r="C161" s="8" t="inlineStr">
        <is>
          <t>NA</t>
        </is>
      </c>
      <c r="D161" s="8" t="n">
        <v>2400046</v>
      </c>
      <c r="E161" s="8" t="inlineStr">
        <is>
          <t>PP0043</t>
        </is>
      </c>
      <c r="F161" s="8" t="inlineStr">
        <is>
          <t>Nail Cleaner-White</t>
        </is>
      </c>
      <c r="G161" s="10" t="inlineStr">
        <is>
          <t>PP2400022</t>
        </is>
      </c>
      <c r="H161" s="8" t="inlineStr">
        <is>
          <t>Jianerkang Medical Co.,Ltd.</t>
        </is>
      </c>
      <c r="I161" s="8" t="n"/>
      <c r="J161" s="10" t="n"/>
      <c r="K161" s="10" t="inlineStr">
        <is>
          <t>20/12/2023</t>
        </is>
      </c>
      <c r="L161" s="10" t="inlineStr">
        <is>
          <t>20.12.2023</t>
        </is>
      </c>
      <c r="M161" s="10" t="inlineStr">
        <is>
          <t>20/12/2026</t>
        </is>
      </c>
      <c r="N161" s="10" t="inlineStr">
        <is>
          <t>20.12.2026</t>
        </is>
      </c>
      <c r="O161" s="8" t="inlineStr">
        <is>
          <t>NA</t>
        </is>
      </c>
      <c r="P161" s="10" t="inlineStr">
        <is>
          <t>NA</t>
        </is>
      </c>
      <c r="Q161" s="8" t="n"/>
      <c r="R161" s="21" t="n"/>
      <c r="S161" s="12" t="n"/>
      <c r="T161" s="12" t="n"/>
      <c r="U161" s="13" t="n">
        <v>0</v>
      </c>
      <c r="V161" s="14" t="inlineStr">
        <is>
          <t>No.</t>
        </is>
      </c>
      <c r="W161" s="14" t="n"/>
      <c r="X161" s="14" t="n"/>
      <c r="Y161" s="90" t="n"/>
      <c r="Z161" s="455" t="n">
        <v>0</v>
      </c>
      <c r="AA161" s="456" t="n">
        <v>0</v>
      </c>
      <c r="AB161" s="457" t="n">
        <v>0</v>
      </c>
      <c r="AC161" s="458" t="n">
        <v>0</v>
      </c>
      <c r="AD161" s="459" t="n"/>
      <c r="AE161" s="462" t="n">
        <v>0</v>
      </c>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row>
    <row r="162" ht="11.85" customHeight="1">
      <c r="A162" s="8" t="inlineStr">
        <is>
          <t>PP</t>
        </is>
      </c>
      <c r="B162" s="9" t="inlineStr">
        <is>
          <t>13/02/2024</t>
        </is>
      </c>
      <c r="C162" s="8" t="inlineStr">
        <is>
          <t>NA</t>
        </is>
      </c>
      <c r="D162" s="8" t="n">
        <v>2400047</v>
      </c>
      <c r="E162" s="8" t="inlineStr">
        <is>
          <t>PP0044</t>
        </is>
      </c>
      <c r="F162" s="8" t="inlineStr">
        <is>
          <t>Cover Opaque Blank film thickness 100 micron</t>
        </is>
      </c>
      <c r="G162" s="10" t="inlineStr">
        <is>
          <t>PP2400023</t>
        </is>
      </c>
      <c r="H162" s="8" t="inlineStr">
        <is>
          <t>Jianerkang Medical Co.,Ltd.</t>
        </is>
      </c>
      <c r="I162" s="8" t="n"/>
      <c r="J162" s="10" t="n"/>
      <c r="K162" s="10" t="inlineStr">
        <is>
          <t>20/12/2023</t>
        </is>
      </c>
      <c r="L162" s="10" t="inlineStr">
        <is>
          <t>20.12.2023</t>
        </is>
      </c>
      <c r="M162" s="10" t="inlineStr">
        <is>
          <t>20/12/2026</t>
        </is>
      </c>
      <c r="N162" s="10" t="inlineStr">
        <is>
          <t>20.12.2026</t>
        </is>
      </c>
      <c r="O162" s="8" t="inlineStr">
        <is>
          <t>NA</t>
        </is>
      </c>
      <c r="P162" s="10" t="inlineStr">
        <is>
          <t>NA</t>
        </is>
      </c>
      <c r="Q162" s="8" t="n"/>
      <c r="R162" s="11" t="n"/>
      <c r="S162" s="12" t="n"/>
      <c r="T162" s="12" t="n"/>
      <c r="U162" s="13" t="n">
        <v>0</v>
      </c>
      <c r="V162" s="14" t="inlineStr">
        <is>
          <t>Kg.</t>
        </is>
      </c>
      <c r="W162" s="14" t="n"/>
      <c r="X162" s="14" t="n"/>
      <c r="Y162" s="90" t="n"/>
      <c r="Z162" s="455" t="n">
        <v>0</v>
      </c>
      <c r="AA162" s="456" t="n">
        <v>0</v>
      </c>
      <c r="AB162" s="457" t="n">
        <v>0</v>
      </c>
      <c r="AC162" s="458" t="n">
        <v>0</v>
      </c>
      <c r="AD162" s="459" t="n"/>
      <c r="AE162" s="462" t="n">
        <v>0</v>
      </c>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row>
    <row r="163" ht="11.85" customHeight="1">
      <c r="A163" s="8" t="inlineStr">
        <is>
          <t>PP</t>
        </is>
      </c>
      <c r="B163" s="9" t="inlineStr">
        <is>
          <t>13/02/2024</t>
        </is>
      </c>
      <c r="C163" s="8" t="inlineStr">
        <is>
          <t>NA</t>
        </is>
      </c>
      <c r="D163" s="8" t="n">
        <v>2400048</v>
      </c>
      <c r="E163" s="8" t="inlineStr">
        <is>
          <t>PP0045</t>
        </is>
      </c>
      <c r="F163" s="8" t="inlineStr">
        <is>
          <t>Base Transparent film thickness 210 micron</t>
        </is>
      </c>
      <c r="G163" s="10" t="inlineStr">
        <is>
          <t>PP2400024</t>
        </is>
      </c>
      <c r="H163" s="8" t="inlineStr">
        <is>
          <t>Jianerkang Medical Co.,Ltd.</t>
        </is>
      </c>
      <c r="I163" s="8" t="n"/>
      <c r="J163" s="10" t="inlineStr">
        <is>
          <t>123110063</t>
        </is>
      </c>
      <c r="K163" s="10" t="inlineStr">
        <is>
          <t>08/12/2023</t>
        </is>
      </c>
      <c r="L163" s="10" t="inlineStr">
        <is>
          <t>08.12.2023</t>
        </is>
      </c>
      <c r="M163" s="10" t="inlineStr">
        <is>
          <t>06/12/2026</t>
        </is>
      </c>
      <c r="N163" s="10" t="inlineStr">
        <is>
          <t>06.12.2026</t>
        </is>
      </c>
      <c r="O163" s="8" t="inlineStr">
        <is>
          <t>NA</t>
        </is>
      </c>
      <c r="P163" s="10" t="inlineStr">
        <is>
          <t>NA</t>
        </is>
      </c>
      <c r="Q163" s="8" t="n"/>
      <c r="R163" s="21" t="n"/>
      <c r="S163" s="12" t="n"/>
      <c r="T163" s="12" t="n"/>
      <c r="U163" s="13" t="n">
        <v>0</v>
      </c>
      <c r="V163" s="14" t="inlineStr">
        <is>
          <t>Kg.</t>
        </is>
      </c>
      <c r="W163" s="14" t="n"/>
      <c r="X163" s="14" t="n"/>
      <c r="Y163" s="90" t="n"/>
      <c r="Z163" s="455" t="n">
        <v>0</v>
      </c>
      <c r="AA163" s="456" t="n">
        <v>0</v>
      </c>
      <c r="AB163" s="457" t="n">
        <v>0</v>
      </c>
      <c r="AC163" s="458" t="n">
        <v>0</v>
      </c>
      <c r="AD163" s="459" t="n"/>
      <c r="AE163" s="462" t="n">
        <v>0</v>
      </c>
      <c r="AF163" s="14" t="n"/>
      <c r="AG163" s="14" t="n"/>
      <c r="AH163" s="14" t="n"/>
      <c r="AI163" s="14" t="n"/>
      <c r="AJ163" s="14" t="n"/>
      <c r="AK163" s="14" t="n"/>
      <c r="AL163" s="14" t="n"/>
      <c r="AM163" s="14" t="n"/>
      <c r="AN163" s="14" t="n"/>
      <c r="AO163" s="14" t="n"/>
      <c r="AP163" s="14" t="n"/>
      <c r="AQ163" s="14" t="n"/>
      <c r="AR163" s="14" t="n"/>
      <c r="AS163" s="14" t="n"/>
      <c r="AT163" s="14" t="n"/>
      <c r="AU163" s="14" t="n"/>
      <c r="AV163" s="14" t="n"/>
      <c r="AW163" s="14" t="n"/>
      <c r="AX163" s="14" t="n"/>
      <c r="AY163" s="14" t="n"/>
      <c r="AZ163" s="14" t="n"/>
      <c r="BA163" s="14" t="n"/>
      <c r="BB163" s="14" t="n"/>
      <c r="BC163" s="14" t="n"/>
      <c r="BD163" s="14" t="n"/>
      <c r="BE163" s="14" t="n"/>
      <c r="BF163" s="14" t="n"/>
      <c r="BG163" s="14" t="n"/>
      <c r="BH163" s="14" t="n"/>
      <c r="BI163" s="14" t="n"/>
      <c r="BJ163" s="14" t="n"/>
      <c r="BK163" s="14" t="n"/>
      <c r="BL163" s="14" t="n"/>
      <c r="BM163" s="14" t="n"/>
      <c r="BN163" s="14" t="n"/>
      <c r="BO163" s="14" t="n"/>
    </row>
    <row r="164" ht="11.85" customHeight="1">
      <c r="A164" s="55" t="inlineStr">
        <is>
          <t>RM</t>
        </is>
      </c>
      <c r="B164" s="56" t="inlineStr">
        <is>
          <t>25/02/2024</t>
        </is>
      </c>
      <c r="C164" s="55" t="inlineStr">
        <is>
          <t>SSMC0132024</t>
        </is>
      </c>
      <c r="D164" s="55" t="n">
        <v>2400051</v>
      </c>
      <c r="E164" s="55" t="inlineStr">
        <is>
          <t>RM0023</t>
        </is>
      </c>
      <c r="F164" s="55" t="inlineStr">
        <is>
          <t>Solifenacin Succinate</t>
        </is>
      </c>
      <c r="G164" s="55" t="inlineStr">
        <is>
          <t>RM2400007</t>
        </is>
      </c>
      <c r="H164" s="55" t="inlineStr">
        <is>
          <t>Megafine Pharma (P) Ltd</t>
        </is>
      </c>
      <c r="I164" s="55" t="n"/>
      <c r="J164" s="55" t="inlineStr">
        <is>
          <t>SS2309031</t>
        </is>
      </c>
      <c r="K164" s="56" t="n">
        <v>45170</v>
      </c>
      <c r="L164" s="56" t="n"/>
      <c r="M164" s="56" t="n">
        <v>46966</v>
      </c>
      <c r="N164" s="56" t="n"/>
      <c r="O164" s="55" t="inlineStr">
        <is>
          <t>NA</t>
        </is>
      </c>
      <c r="P164" s="55" t="n"/>
      <c r="Q164" s="55" t="n"/>
      <c r="R164" s="55" t="n"/>
      <c r="S164" s="55" t="n"/>
      <c r="T164" s="55" t="n"/>
      <c r="U164" s="55" t="n">
        <v>0</v>
      </c>
      <c r="V164" s="55" t="inlineStr">
        <is>
          <t>Kg.</t>
        </is>
      </c>
      <c r="W164" s="55" t="n"/>
      <c r="X164" s="55" t="n"/>
      <c r="Y164" s="55" t="inlineStr">
        <is>
          <t xml:space="preserve">Dispatched </t>
        </is>
      </c>
      <c r="Z164" s="55">
        <f>U164-W164</f>
        <v/>
      </c>
      <c r="AA164" s="57">
        <f>AC164+AH164+AK164+AN164+AQ164+AT164+AW164+AZ164+BC164+BF164+BI164+BL164+BO164</f>
        <v/>
      </c>
      <c r="AB164" s="58" t="n">
        <v>0</v>
      </c>
      <c r="AC164" s="59">
        <f>Z164-AD164-AE164-AB164</f>
        <v/>
      </c>
      <c r="AD164" s="60" t="n"/>
      <c r="AE164" s="61" t="n">
        <v>0</v>
      </c>
      <c r="AF164" s="55" t="n"/>
      <c r="AG164" s="55" t="n"/>
      <c r="AH164" s="55" t="n"/>
      <c r="AI164" s="55" t="n"/>
      <c r="AJ164" s="55" t="n"/>
      <c r="AK164" s="55" t="n"/>
      <c r="AL164" s="55" t="n"/>
      <c r="AM164" s="55" t="n"/>
      <c r="AN164" s="55" t="n"/>
      <c r="AO164" s="55" t="n"/>
      <c r="AP164" s="55" t="n"/>
      <c r="AQ164" s="55" t="n"/>
      <c r="AR164" s="55" t="n"/>
      <c r="AS164" s="55" t="n"/>
      <c r="AT164" s="55" t="n"/>
      <c r="AU164" s="55" t="n"/>
      <c r="AV164" s="55" t="n"/>
      <c r="AW164" s="55" t="n"/>
      <c r="AX164" s="55" t="n"/>
      <c r="AY164" s="55" t="n"/>
      <c r="AZ164" s="55" t="n"/>
      <c r="BA164" s="55" t="n"/>
      <c r="BB164" s="55" t="n"/>
      <c r="BC164" s="55" t="n"/>
      <c r="BD164" s="55" t="n"/>
      <c r="BE164" s="55" t="n"/>
      <c r="BF164" s="55" t="n"/>
      <c r="BG164" s="55" t="n"/>
      <c r="BH164" s="55" t="n"/>
      <c r="BI164" s="55" t="n"/>
      <c r="BJ164" s="55" t="n"/>
      <c r="BK164" s="55" t="n"/>
      <c r="BL164" s="55" t="n"/>
      <c r="BM164" s="55" t="n"/>
      <c r="BN164" s="55" t="n"/>
      <c r="BO164" s="55" t="n"/>
    </row>
    <row r="165" ht="11.85" customHeight="1">
      <c r="A165" s="31" t="inlineStr">
        <is>
          <t>RM</t>
        </is>
      </c>
      <c r="B165" s="38" t="inlineStr">
        <is>
          <t>25/02/2024</t>
        </is>
      </c>
      <c r="C165" s="31" t="inlineStr">
        <is>
          <t>NA</t>
        </is>
      </c>
      <c r="D165" s="31" t="n">
        <v>2400053</v>
      </c>
      <c r="E165" s="31" t="inlineStr">
        <is>
          <t>RM0028</t>
        </is>
      </c>
      <c r="F165" s="31" t="inlineStr">
        <is>
          <t>Cabergoline</t>
        </is>
      </c>
      <c r="G165" s="39" t="inlineStr">
        <is>
          <t>RM2400009</t>
        </is>
      </c>
      <c r="H165" s="31" t="inlineStr">
        <is>
          <t>Apotex Pharmachem India PVT</t>
        </is>
      </c>
      <c r="I165" s="31" t="n"/>
      <c r="J165" s="40" t="inlineStr">
        <is>
          <t>CBL0000045-A8</t>
        </is>
      </c>
      <c r="K165" s="41" t="n">
        <v>45108</v>
      </c>
      <c r="L165" s="39" t="inlineStr">
        <is>
          <t>00.07.2023</t>
        </is>
      </c>
      <c r="M165" s="42" t="n">
        <v>46905</v>
      </c>
      <c r="N165" s="39" t="inlineStr">
        <is>
          <t>00.06.2028</t>
        </is>
      </c>
      <c r="O165" s="31" t="inlineStr">
        <is>
          <t>NA</t>
        </is>
      </c>
      <c r="P165" s="10" t="inlineStr">
        <is>
          <t>NA</t>
        </is>
      </c>
      <c r="Q165" s="31" t="inlineStr">
        <is>
          <t>17.07.2027</t>
        </is>
      </c>
      <c r="R165" s="11" t="n"/>
      <c r="S165" s="12" t="n"/>
      <c r="T165" s="12" t="n"/>
      <c r="U165" s="13" t="n">
        <v>0.004</v>
      </c>
      <c r="V165" s="14" t="inlineStr">
        <is>
          <t>Kg.</t>
        </is>
      </c>
      <c r="W165" s="14" t="n"/>
      <c r="X165" s="14" t="n"/>
      <c r="Y165" s="90" t="n"/>
      <c r="Z165" s="455" t="n">
        <v>0.004</v>
      </c>
      <c r="AA165" s="456" t="n">
        <v>0</v>
      </c>
      <c r="AB165" s="457" t="n">
        <v>0</v>
      </c>
      <c r="AC165" s="458" t="n">
        <v>0.004</v>
      </c>
      <c r="AD165" s="459" t="n"/>
      <c r="AE165" s="462" t="n">
        <v>0</v>
      </c>
      <c r="AF165" s="14" t="inlineStr">
        <is>
          <t>01.09.2025</t>
        </is>
      </c>
      <c r="AG165" s="14" t="inlineStr">
        <is>
          <t>MR250164</t>
        </is>
      </c>
      <c r="AH165" s="14" t="n">
        <v>-0.004</v>
      </c>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row>
    <row r="166" ht="11.85" customHeight="1">
      <c r="A166" s="8" t="inlineStr">
        <is>
          <t>RM</t>
        </is>
      </c>
      <c r="B166" s="9" t="inlineStr">
        <is>
          <t>25/02/2024</t>
        </is>
      </c>
      <c r="C166" s="8" t="inlineStr">
        <is>
          <t>NA</t>
        </is>
      </c>
      <c r="D166" s="8" t="n">
        <v>2400054</v>
      </c>
      <c r="E166" s="8" t="inlineStr">
        <is>
          <t>RM0029</t>
        </is>
      </c>
      <c r="F166" s="8" t="inlineStr">
        <is>
          <t>L-Leucin</t>
        </is>
      </c>
      <c r="G166" s="10" t="inlineStr">
        <is>
          <t>RM2400010</t>
        </is>
      </c>
      <c r="H166" s="8" t="inlineStr">
        <is>
          <t>MERCK KGaA DARMSTADT</t>
        </is>
      </c>
      <c r="I166" s="8" t="n"/>
      <c r="J166" s="27" t="inlineStr">
        <is>
          <t>K54081420</t>
        </is>
      </c>
      <c r="K166" s="14" t="inlineStr">
        <is>
          <t>24/02/2021</t>
        </is>
      </c>
      <c r="L166" s="10" t="inlineStr">
        <is>
          <t>24.02.2021</t>
        </is>
      </c>
      <c r="M166" s="14" t="inlineStr">
        <is>
          <t>28/02/2026</t>
        </is>
      </c>
      <c r="N166" s="10" t="inlineStr">
        <is>
          <t>28.02.2026</t>
        </is>
      </c>
      <c r="O166" s="8" t="inlineStr">
        <is>
          <t>NA</t>
        </is>
      </c>
      <c r="P166" s="10" t="inlineStr">
        <is>
          <t>NA</t>
        </is>
      </c>
      <c r="Q166" s="8" t="n"/>
      <c r="R166" s="21" t="n"/>
      <c r="S166" s="12" t="n"/>
      <c r="T166" s="12" t="n"/>
      <c r="U166" s="13" t="n">
        <v>0</v>
      </c>
      <c r="V166" s="14" t="inlineStr">
        <is>
          <t>Kg.</t>
        </is>
      </c>
      <c r="W166" s="14" t="n"/>
      <c r="X166" s="14" t="n"/>
      <c r="Y166" s="90" t="n"/>
      <c r="Z166" s="455" t="n">
        <v>0</v>
      </c>
      <c r="AA166" s="456" t="n">
        <v>0</v>
      </c>
      <c r="AB166" s="457" t="n">
        <v>0</v>
      </c>
      <c r="AC166" s="458" t="n">
        <v>0</v>
      </c>
      <c r="AD166" s="459" t="n"/>
      <c r="AE166" s="462" t="n">
        <v>0</v>
      </c>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c r="BA166" s="14" t="n"/>
      <c r="BB166" s="14" t="n"/>
      <c r="BC166" s="14" t="n"/>
      <c r="BD166" s="14" t="n"/>
      <c r="BE166" s="14" t="n"/>
      <c r="BF166" s="14" t="n"/>
      <c r="BG166" s="14" t="n"/>
      <c r="BH166" s="14" t="n"/>
      <c r="BI166" s="14" t="n"/>
      <c r="BJ166" s="14" t="n"/>
      <c r="BK166" s="14" t="n"/>
      <c r="BL166" s="14" t="n"/>
      <c r="BM166" s="14" t="n"/>
      <c r="BN166" s="14" t="n"/>
      <c r="BO166" s="14" t="n"/>
    </row>
    <row r="167" ht="11.85" customHeight="1">
      <c r="A167" s="55" t="inlineStr">
        <is>
          <t>RM</t>
        </is>
      </c>
      <c r="B167" s="56" t="n">
        <v>45348</v>
      </c>
      <c r="C167" s="55" t="inlineStr">
        <is>
          <t>NA</t>
        </is>
      </c>
      <c r="D167" s="55" t="n">
        <v>2400055</v>
      </c>
      <c r="E167" s="55" t="inlineStr">
        <is>
          <t>RM0025</t>
        </is>
      </c>
      <c r="F167" s="55" t="inlineStr">
        <is>
          <t>Partially Preglatinized Maize Starch 2001 [Starch 1500]</t>
        </is>
      </c>
      <c r="G167" s="55" t="inlineStr">
        <is>
          <t>RM2400011</t>
        </is>
      </c>
      <c r="H167" s="55" t="inlineStr">
        <is>
          <t>Colrcon Limited</t>
        </is>
      </c>
      <c r="I167" s="55" t="n"/>
      <c r="J167" s="55" t="inlineStr">
        <is>
          <t>IN546084</t>
        </is>
      </c>
      <c r="K167" s="56" t="n">
        <v>44503</v>
      </c>
      <c r="L167" s="56" t="n"/>
      <c r="M167" s="56" t="n">
        <v>45963</v>
      </c>
      <c r="N167" s="56" t="n"/>
      <c r="O167" s="55" t="inlineStr">
        <is>
          <t>NA</t>
        </is>
      </c>
      <c r="P167" s="55" t="n"/>
      <c r="Q167" s="55" t="n"/>
      <c r="R167" s="55" t="n"/>
      <c r="S167" s="55" t="n"/>
      <c r="T167" s="55" t="n"/>
      <c r="U167" s="55" t="n">
        <v>0</v>
      </c>
      <c r="V167" s="55" t="inlineStr">
        <is>
          <t>Kg.</t>
        </is>
      </c>
      <c r="W167" s="55" t="n"/>
      <c r="X167" s="55" t="n"/>
      <c r="Y167" s="55" t="inlineStr">
        <is>
          <t xml:space="preserve">Dispatched </t>
        </is>
      </c>
      <c r="Z167" s="55">
        <f>U167-W167</f>
        <v/>
      </c>
      <c r="AA167" s="57">
        <f>AC167+AH167+AK167+AN167+AQ167+AT167+AW167+AZ167+BC167+BF167+BI167+BL167+BO167</f>
        <v/>
      </c>
      <c r="AB167" s="58" t="n">
        <v>0</v>
      </c>
      <c r="AC167" s="59">
        <f>Z167-AD167-AE167-AB167</f>
        <v/>
      </c>
      <c r="AD167" s="60" t="n"/>
      <c r="AE167" s="61" t="n">
        <v>0</v>
      </c>
      <c r="AF167" s="55" t="n"/>
      <c r="AG167" s="55" t="n"/>
      <c r="AH167" s="55" t="n"/>
      <c r="AI167" s="55" t="n"/>
      <c r="AJ167" s="55" t="n"/>
      <c r="AK167" s="55" t="n"/>
      <c r="AL167" s="55" t="n"/>
      <c r="AM167" s="55" t="n"/>
      <c r="AN167" s="55" t="n"/>
      <c r="AO167" s="55" t="n"/>
      <c r="AP167" s="55" t="n"/>
      <c r="AQ167" s="55" t="n"/>
      <c r="AR167" s="55" t="n"/>
      <c r="AS167" s="55" t="n"/>
      <c r="AT167" s="55" t="n"/>
      <c r="AU167" s="55" t="n"/>
      <c r="AV167" s="55" t="n"/>
      <c r="AW167" s="55" t="n"/>
      <c r="AX167" s="55" t="n"/>
      <c r="AY167" s="55" t="n"/>
      <c r="AZ167" s="55" t="n"/>
      <c r="BA167" s="55" t="n"/>
      <c r="BB167" s="55" t="n"/>
      <c r="BC167" s="55" t="n"/>
      <c r="BD167" s="55" t="n"/>
      <c r="BE167" s="55" t="n"/>
      <c r="BF167" s="55" t="n"/>
      <c r="BG167" s="55" t="n"/>
      <c r="BH167" s="55" t="n"/>
      <c r="BI167" s="55" t="n"/>
      <c r="BJ167" s="55" t="n"/>
      <c r="BK167" s="55" t="n"/>
      <c r="BL167" s="55" t="n"/>
      <c r="BM167" s="55" t="n"/>
      <c r="BN167" s="55" t="n"/>
      <c r="BO167" s="55" t="n"/>
    </row>
    <row r="168" ht="11.85" customHeight="1">
      <c r="A168" s="8" t="inlineStr">
        <is>
          <t>SP</t>
        </is>
      </c>
      <c r="B168" s="9" t="n">
        <v>45354</v>
      </c>
      <c r="C168" s="8" t="inlineStr">
        <is>
          <t>NA</t>
        </is>
      </c>
      <c r="D168" s="22" t="n">
        <v>2400057</v>
      </c>
      <c r="E168" s="22" t="inlineStr">
        <is>
          <t>SP0096</t>
        </is>
      </c>
      <c r="F168" s="22" t="inlineStr">
        <is>
          <t>Medical Paper 60gm Printed-FAS Chlorex 0.5%-3ml[Width 408mm</t>
        </is>
      </c>
      <c r="G168" s="22" t="inlineStr">
        <is>
          <t>SP2400018</t>
        </is>
      </c>
      <c r="H168" s="8" t="inlineStr">
        <is>
          <t>STERIFIT Srl Società Unipersonale</t>
        </is>
      </c>
      <c r="I168" s="8" t="n"/>
      <c r="J168" s="23" t="inlineStr">
        <is>
          <t>23.02337-001</t>
        </is>
      </c>
      <c r="K168" s="44" t="inlineStr">
        <is>
          <t>16.11.2026</t>
        </is>
      </c>
      <c r="L168" s="10" t="inlineStr">
        <is>
          <t>16.11.2023</t>
        </is>
      </c>
      <c r="M168" s="44" t="inlineStr">
        <is>
          <t>15.11.2025</t>
        </is>
      </c>
      <c r="N168" s="100" t="inlineStr">
        <is>
          <t>15.11.2025</t>
        </is>
      </c>
      <c r="O168" s="8" t="inlineStr">
        <is>
          <t>NA</t>
        </is>
      </c>
      <c r="P168" s="10" t="inlineStr">
        <is>
          <t>NA</t>
        </is>
      </c>
      <c r="Q168" s="8" t="inlineStr">
        <is>
          <t>04.03.2026</t>
        </is>
      </c>
      <c r="R168" s="43" t="n"/>
      <c r="S168" s="12" t="n"/>
      <c r="T168" s="12" t="n"/>
      <c r="U168" s="13" t="n">
        <v>11.2</v>
      </c>
      <c r="V168" s="14" t="inlineStr">
        <is>
          <t>Kg.</t>
        </is>
      </c>
      <c r="W168" s="14" t="n"/>
      <c r="X168" s="14" t="n"/>
      <c r="Y168" s="88" t="n">
        <v>5</v>
      </c>
      <c r="Z168" s="455" t="n">
        <v>11.2</v>
      </c>
      <c r="AA168" s="456" t="n">
        <v>0</v>
      </c>
      <c r="AB168" s="457" t="n">
        <v>0</v>
      </c>
      <c r="AC168" s="458" t="n">
        <v>11.2</v>
      </c>
      <c r="AD168" s="459" t="n"/>
      <c r="AE168" s="462" t="n">
        <v>0</v>
      </c>
      <c r="AF168" s="14" t="inlineStr">
        <is>
          <t>30.06.2025</t>
        </is>
      </c>
      <c r="AG168" s="14" t="inlineStr">
        <is>
          <t>L25F009</t>
        </is>
      </c>
      <c r="AH168" s="14" t="n">
        <v>-11.2</v>
      </c>
      <c r="AI168" s="14" t="inlineStr">
        <is>
          <t>09.07.2025</t>
        </is>
      </c>
      <c r="AJ168" s="14" t="inlineStr">
        <is>
          <t>R-L25F009</t>
        </is>
      </c>
      <c r="AK168" s="14" t="n">
        <v>2.2</v>
      </c>
      <c r="AL168" s="14" t="inlineStr">
        <is>
          <t>21.10.2025</t>
        </is>
      </c>
      <c r="AM168" s="14" t="inlineStr">
        <is>
          <t>L25J009</t>
        </is>
      </c>
      <c r="AN168" s="14" t="n">
        <v>-2.2</v>
      </c>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row>
    <row r="169" ht="11.85" customHeight="1">
      <c r="A169" s="55" t="inlineStr">
        <is>
          <t>SPM</t>
        </is>
      </c>
      <c r="B169" s="56" t="n">
        <v>45354</v>
      </c>
      <c r="C169" s="55" t="inlineStr">
        <is>
          <t>NA</t>
        </is>
      </c>
      <c r="D169" s="55" t="n">
        <v>2400058</v>
      </c>
      <c r="E169" s="55" t="inlineStr">
        <is>
          <t>SP0104</t>
        </is>
      </c>
      <c r="F169" s="55" t="inlineStr">
        <is>
          <t>Polypropylene/Polyethylene 300 µm 420 mm width roll</t>
        </is>
      </c>
      <c r="G169" s="55" t="inlineStr">
        <is>
          <t>SP2400019</t>
        </is>
      </c>
      <c r="H169" s="55" t="inlineStr">
        <is>
          <t>STERIFIT Srl Società Unipersonale</t>
        </is>
      </c>
      <c r="I169" s="55" t="n"/>
      <c r="J169" s="55" t="inlineStr">
        <is>
          <t>P2401000095</t>
        </is>
      </c>
      <c r="K169" s="56" t="n">
        <v>45246</v>
      </c>
      <c r="L169" s="56" t="n"/>
      <c r="M169" s="56" t="n">
        <v>45976</v>
      </c>
      <c r="N169" s="56" t="n"/>
      <c r="O169" s="55" t="inlineStr">
        <is>
          <t>NA</t>
        </is>
      </c>
      <c r="P169" s="55" t="n"/>
      <c r="Q169" s="55" t="n"/>
      <c r="R169" s="55" t="n"/>
      <c r="S169" s="55" t="n"/>
      <c r="T169" s="55" t="n"/>
      <c r="U169" s="55" t="n">
        <v>0</v>
      </c>
      <c r="V169" s="55" t="inlineStr">
        <is>
          <t>Kg.</t>
        </is>
      </c>
      <c r="W169" s="55" t="n"/>
      <c r="X169" s="55" t="n"/>
      <c r="Y169" s="55" t="inlineStr">
        <is>
          <t xml:space="preserve">Dispatched </t>
        </is>
      </c>
      <c r="Z169" s="55">
        <f>U169-W169</f>
        <v/>
      </c>
      <c r="AA169" s="57">
        <f>AC169+AH169+AK169+AN169+AQ169+AT169+AW169+AZ169+BC169+BF169+BI169+BL169+BO169</f>
        <v/>
      </c>
      <c r="AB169" s="58" t="n">
        <v>0</v>
      </c>
      <c r="AC169" s="59">
        <f>Z169-AD169-AE169-AB169</f>
        <v/>
      </c>
      <c r="AD169" s="60" t="n"/>
      <c r="AE169" s="61" t="n">
        <v>0</v>
      </c>
      <c r="AF169" s="55" t="n"/>
      <c r="AG169" s="55" t="n"/>
      <c r="AH169" s="55" t="n"/>
      <c r="AI169" s="55" t="n"/>
      <c r="AJ169" s="55" t="n"/>
      <c r="AK169" s="55" t="n"/>
      <c r="AL169" s="55" t="n"/>
      <c r="AM169" s="55" t="n"/>
      <c r="AN169" s="55" t="n"/>
      <c r="AO169" s="55" t="n"/>
      <c r="AP169" s="55" t="n"/>
      <c r="AQ169" s="55" t="n"/>
      <c r="AR169" s="55" t="n"/>
      <c r="AS169" s="55" t="n"/>
      <c r="AT169" s="55" t="n"/>
      <c r="AU169" s="55" t="n"/>
      <c r="AV169" s="55" t="n"/>
      <c r="AW169" s="55" t="n"/>
      <c r="AX169" s="55" t="n"/>
      <c r="AY169" s="55" t="n"/>
      <c r="AZ169" s="55" t="n"/>
      <c r="BA169" s="55" t="n"/>
      <c r="BB169" s="55" t="n"/>
      <c r="BC169" s="55" t="n"/>
      <c r="BD169" s="55" t="n"/>
      <c r="BE169" s="55" t="n"/>
      <c r="BF169" s="55" t="n"/>
      <c r="BG169" s="55" t="n"/>
      <c r="BH169" s="55" t="n"/>
      <c r="BI169" s="55" t="n"/>
      <c r="BJ169" s="55" t="n"/>
      <c r="BK169" s="55" t="n"/>
      <c r="BL169" s="55" t="n"/>
      <c r="BM169" s="55" t="n"/>
      <c r="BN169" s="55" t="n"/>
      <c r="BO169" s="55" t="n"/>
    </row>
    <row r="170" ht="11.85" customHeight="1">
      <c r="A170" s="55" t="inlineStr">
        <is>
          <t>Bu.</t>
        </is>
      </c>
      <c r="B170" s="56" t="n">
        <v>45363</v>
      </c>
      <c r="C170" s="55" t="inlineStr">
        <is>
          <t>NA</t>
        </is>
      </c>
      <c r="D170" s="55" t="n">
        <v>2400059</v>
      </c>
      <c r="E170" s="55" t="inlineStr">
        <is>
          <t>BP0004</t>
        </is>
      </c>
      <c r="F170" s="55" t="inlineStr">
        <is>
          <t>FAS Chlorex 2% Solution</t>
        </is>
      </c>
      <c r="G170" s="55" t="inlineStr">
        <is>
          <t>BP2400005</t>
        </is>
      </c>
      <c r="H170" s="55" t="inlineStr">
        <is>
          <t>Giochemica S.R.L.</t>
        </is>
      </c>
      <c r="I170" s="55" t="n"/>
      <c r="J170" s="55" t="inlineStr">
        <is>
          <t>P0090</t>
        </is>
      </c>
      <c r="K170" s="56" t="n">
        <v>45292</v>
      </c>
      <c r="L170" s="56" t="n"/>
      <c r="M170" s="56" t="n">
        <v>46388</v>
      </c>
      <c r="N170" s="56" t="n"/>
      <c r="O170" s="55" t="inlineStr">
        <is>
          <t>NA</t>
        </is>
      </c>
      <c r="P170" s="55" t="n"/>
      <c r="Q170" s="55" t="n"/>
      <c r="R170" s="55" t="n"/>
      <c r="S170" s="55" t="n"/>
      <c r="T170" s="55" t="n"/>
      <c r="U170" s="55" t="n">
        <v>0</v>
      </c>
      <c r="V170" s="55" t="inlineStr">
        <is>
          <t>Kg.</t>
        </is>
      </c>
      <c r="W170" s="55" t="n"/>
      <c r="X170" s="55" t="n"/>
      <c r="Y170" s="55" t="inlineStr">
        <is>
          <t xml:space="preserve">Dispatched </t>
        </is>
      </c>
      <c r="Z170" s="55">
        <f>U170-W170</f>
        <v/>
      </c>
      <c r="AA170" s="57">
        <f>AC170+AH170+AK170+AN170+AQ170+AT170+AW170+AZ170+BC170+BF170+BI170+BL170+BO170</f>
        <v/>
      </c>
      <c r="AB170" s="58" t="n">
        <v>0</v>
      </c>
      <c r="AC170" s="59">
        <f>Z170-AD170-AE170-AB170</f>
        <v/>
      </c>
      <c r="AD170" s="60" t="n"/>
      <c r="AE170" s="61" t="n">
        <v>0</v>
      </c>
      <c r="AF170" s="55" t="n"/>
      <c r="AG170" s="55" t="n"/>
      <c r="AH170" s="55" t="n"/>
      <c r="AI170" s="55" t="n"/>
      <c r="AJ170" s="55" t="n"/>
      <c r="AK170" s="55" t="n"/>
      <c r="AL170" s="55" t="n"/>
      <c r="AM170" s="55" t="n"/>
      <c r="AN170" s="55" t="n"/>
      <c r="AO170" s="55" t="n"/>
      <c r="AP170" s="55" t="n"/>
      <c r="AQ170" s="55" t="n"/>
      <c r="AR170" s="55" t="n"/>
      <c r="AS170" s="55" t="n"/>
      <c r="AT170" s="55" t="n"/>
      <c r="AU170" s="55" t="n"/>
      <c r="AV170" s="55" t="n"/>
      <c r="AW170" s="55" t="n"/>
      <c r="AX170" s="55" t="n"/>
      <c r="AY170" s="55" t="n"/>
      <c r="AZ170" s="55" t="n"/>
      <c r="BA170" s="55" t="n"/>
      <c r="BB170" s="55" t="n"/>
      <c r="BC170" s="55" t="n"/>
      <c r="BD170" s="55" t="n"/>
      <c r="BE170" s="55" t="n"/>
      <c r="BF170" s="55" t="n"/>
      <c r="BG170" s="55" t="n"/>
      <c r="BH170" s="55" t="n"/>
      <c r="BI170" s="55" t="n"/>
      <c r="BJ170" s="55" t="n"/>
      <c r="BK170" s="55" t="n"/>
      <c r="BL170" s="55" t="n"/>
      <c r="BM170" s="55" t="n"/>
      <c r="BN170" s="55" t="n"/>
      <c r="BO170" s="55" t="n"/>
    </row>
    <row r="171" ht="11.85" customHeight="1">
      <c r="A171" s="55" t="inlineStr">
        <is>
          <t>PP</t>
        </is>
      </c>
      <c r="B171" s="56" t="n">
        <v>45384</v>
      </c>
      <c r="C171" s="55" t="inlineStr">
        <is>
          <t>NA</t>
        </is>
      </c>
      <c r="D171" s="55" t="n">
        <v>2400064</v>
      </c>
      <c r="E171" s="55" t="inlineStr">
        <is>
          <t>PP0029</t>
        </is>
      </c>
      <c r="F171" s="55" t="inlineStr">
        <is>
          <t>Medical Sponge size: 42X32X10mm for Applicator</t>
        </is>
      </c>
      <c r="G171" s="55" t="inlineStr">
        <is>
          <t>PP2400025</t>
        </is>
      </c>
      <c r="H171" s="55" t="inlineStr">
        <is>
          <t>CRM S.r.I.</t>
        </is>
      </c>
      <c r="I171" s="55" t="n"/>
      <c r="J171" s="55" t="n">
        <v>2401</v>
      </c>
      <c r="K171" s="56" t="n">
        <v>45320</v>
      </c>
      <c r="L171" s="56" t="n"/>
      <c r="M171" s="56" t="n">
        <v>46051</v>
      </c>
      <c r="N171" s="56" t="n"/>
      <c r="O171" s="55" t="inlineStr">
        <is>
          <t>NA</t>
        </is>
      </c>
      <c r="P171" s="55" t="n"/>
      <c r="Q171" s="55" t="n"/>
      <c r="R171" s="55" t="n"/>
      <c r="S171" s="55" t="n"/>
      <c r="T171" s="55" t="n"/>
      <c r="U171" s="55" t="n">
        <v>0</v>
      </c>
      <c r="V171" s="55" t="inlineStr">
        <is>
          <t>No.</t>
        </is>
      </c>
      <c r="W171" s="55" t="n"/>
      <c r="X171" s="55" t="n"/>
      <c r="Y171" s="55" t="inlineStr">
        <is>
          <t xml:space="preserve">Dispatched </t>
        </is>
      </c>
      <c r="Z171" s="55">
        <f>U171-W171</f>
        <v/>
      </c>
      <c r="AA171" s="57">
        <f>AC171+AH171+AK171+AN171+AQ171+AT171+AW171+AZ171+BC171+BF171+BI171+BL171+BO171</f>
        <v/>
      </c>
      <c r="AB171" s="58" t="n">
        <v>0</v>
      </c>
      <c r="AC171" s="59">
        <f>Z171-AD171-AE171-AB171</f>
        <v/>
      </c>
      <c r="AD171" s="60" t="n"/>
      <c r="AE171" s="61" t="n">
        <v>0</v>
      </c>
      <c r="AF171" s="55" t="n"/>
      <c r="AG171" s="55" t="n"/>
      <c r="AH171" s="55" t="n"/>
      <c r="AI171" s="55" t="n"/>
      <c r="AJ171" s="55" t="n"/>
      <c r="AK171" s="55" t="n"/>
      <c r="AL171" s="55" t="n"/>
      <c r="AM171" s="55" t="n"/>
      <c r="AN171" s="55" t="n"/>
      <c r="AO171" s="55" t="n"/>
      <c r="AP171" s="55" t="n"/>
      <c r="AQ171" s="55" t="n"/>
      <c r="AR171" s="55" t="n"/>
      <c r="AS171" s="55" t="n"/>
      <c r="AT171" s="55" t="n"/>
      <c r="AU171" s="55" t="n"/>
      <c r="AV171" s="55" t="n"/>
      <c r="AW171" s="55" t="n"/>
      <c r="AX171" s="55" t="n"/>
      <c r="AY171" s="55" t="n"/>
      <c r="AZ171" s="55" t="n"/>
      <c r="BA171" s="55" t="n"/>
      <c r="BB171" s="55" t="n"/>
      <c r="BC171" s="55" t="n"/>
      <c r="BD171" s="55" t="n"/>
      <c r="BE171" s="55" t="n"/>
      <c r="BF171" s="55" t="n"/>
      <c r="BG171" s="55" t="n"/>
      <c r="BH171" s="55" t="n"/>
      <c r="BI171" s="55" t="n"/>
      <c r="BJ171" s="55" t="n"/>
      <c r="BK171" s="55" t="n"/>
      <c r="BL171" s="55" t="n"/>
      <c r="BM171" s="55" t="n"/>
      <c r="BN171" s="55" t="n"/>
      <c r="BO171" s="55" t="n"/>
    </row>
    <row r="172" ht="11.85" customHeight="1">
      <c r="A172" s="55" t="inlineStr">
        <is>
          <t>PP</t>
        </is>
      </c>
      <c r="B172" s="9" t="n">
        <v>45384</v>
      </c>
      <c r="C172" s="8" t="inlineStr">
        <is>
          <t>NA</t>
        </is>
      </c>
      <c r="D172" s="22" t="n">
        <v>2400065</v>
      </c>
      <c r="E172" s="32" t="inlineStr">
        <is>
          <t>PP0030</t>
        </is>
      </c>
      <c r="F172" s="22" t="inlineStr">
        <is>
          <t>Medical Sponge size: 50X38X15mm for Applicator</t>
        </is>
      </c>
      <c r="G172" s="32" t="inlineStr">
        <is>
          <t>PP2400026</t>
        </is>
      </c>
      <c r="H172" s="22" t="inlineStr">
        <is>
          <t>CRM S.r.I.</t>
        </is>
      </c>
      <c r="I172" s="22" t="n"/>
      <c r="J172" s="30" t="n">
        <v>2401</v>
      </c>
      <c r="K172" s="44" t="n">
        <v>45316</v>
      </c>
      <c r="L172" s="44" t="n"/>
      <c r="M172" s="9" t="n">
        <v>46047</v>
      </c>
      <c r="N172" s="9" t="n"/>
      <c r="O172" s="8" t="inlineStr">
        <is>
          <t>NA</t>
        </is>
      </c>
      <c r="P172" s="8" t="n"/>
      <c r="Q172" s="8" t="n"/>
      <c r="R172" s="43" t="n"/>
      <c r="S172" s="12" t="n"/>
      <c r="T172" s="12" t="n"/>
      <c r="U172" s="13" t="n">
        <v>0</v>
      </c>
      <c r="V172" s="14" t="inlineStr">
        <is>
          <t>No.</t>
        </is>
      </c>
      <c r="W172" s="14" t="n"/>
      <c r="X172" s="14" t="n"/>
      <c r="Y172" s="14" t="n"/>
      <c r="Z172" s="455" t="n">
        <v>0</v>
      </c>
      <c r="AA172" s="482" t="n">
        <v>0</v>
      </c>
      <c r="AB172" s="457" t="n">
        <v>0</v>
      </c>
      <c r="AC172" s="458" t="n">
        <v>0</v>
      </c>
      <c r="AD172" s="459" t="n"/>
      <c r="AE172" s="462" t="n">
        <v>0</v>
      </c>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row>
    <row r="173" ht="11.85" customHeight="1">
      <c r="A173" s="55" t="inlineStr">
        <is>
          <t>PP</t>
        </is>
      </c>
      <c r="B173" s="56" t="n">
        <v>45384</v>
      </c>
      <c r="C173" s="55" t="inlineStr">
        <is>
          <t>NA</t>
        </is>
      </c>
      <c r="D173" s="55" t="n">
        <v>2400066</v>
      </c>
      <c r="E173" s="55" t="inlineStr">
        <is>
          <t>PP0031</t>
        </is>
      </c>
      <c r="F173" s="55" t="inlineStr">
        <is>
          <t>Medical Sponge size: 54X54X18mm for Applicator</t>
        </is>
      </c>
      <c r="G173" s="55" t="inlineStr">
        <is>
          <t>PP2400027</t>
        </is>
      </c>
      <c r="H173" s="55" t="inlineStr">
        <is>
          <t>CRM S.r.I.</t>
        </is>
      </c>
      <c r="I173" s="55" t="n"/>
      <c r="J173" s="55" t="n">
        <v>2401</v>
      </c>
      <c r="K173" s="56" t="n">
        <v>45321</v>
      </c>
      <c r="L173" s="56" t="n"/>
      <c r="M173" s="56" t="n">
        <v>46052</v>
      </c>
      <c r="N173" s="56" t="n"/>
      <c r="O173" s="55" t="inlineStr">
        <is>
          <t>NA</t>
        </is>
      </c>
      <c r="P173" s="55" t="n"/>
      <c r="Q173" s="55" t="n"/>
      <c r="R173" s="55" t="n"/>
      <c r="S173" s="55" t="n"/>
      <c r="T173" s="55" t="n"/>
      <c r="U173" s="55" t="n">
        <v>0</v>
      </c>
      <c r="V173" s="55" t="inlineStr">
        <is>
          <t>No.</t>
        </is>
      </c>
      <c r="W173" s="55" t="n"/>
      <c r="X173" s="55" t="n"/>
      <c r="Y173" s="55" t="inlineStr">
        <is>
          <t xml:space="preserve">Dispatched </t>
        </is>
      </c>
      <c r="Z173" s="55">
        <f>U173-W173</f>
        <v/>
      </c>
      <c r="AA173" s="57">
        <f>AC173+AH173+AK173+AN173+AQ173+AT173+AW173+AZ173+BC173+BF173+BI173+BL173+BO173</f>
        <v/>
      </c>
      <c r="AB173" s="58" t="n">
        <v>0</v>
      </c>
      <c r="AC173" s="59">
        <f>Z173-AD173-AE173-AB173</f>
        <v/>
      </c>
      <c r="AD173" s="60" t="n"/>
      <c r="AE173" s="61" t="n">
        <v>0</v>
      </c>
      <c r="AF173" s="55" t="n"/>
      <c r="AG173" s="55" t="n"/>
      <c r="AH173" s="55" t="n"/>
      <c r="AI173" s="55" t="n"/>
      <c r="AJ173" s="55" t="n"/>
      <c r="AK173" s="55" t="n"/>
      <c r="AL173" s="55" t="n"/>
      <c r="AM173" s="55" t="n"/>
      <c r="AN173" s="55" t="n"/>
      <c r="AO173" s="55" t="n"/>
      <c r="AP173" s="55" t="n"/>
      <c r="AQ173" s="55" t="n"/>
      <c r="AR173" s="55" t="n"/>
      <c r="AS173" s="55" t="n"/>
      <c r="AT173" s="55" t="n"/>
      <c r="AU173" s="55" t="n"/>
      <c r="AV173" s="55" t="n"/>
      <c r="AW173" s="55" t="n"/>
      <c r="AX173" s="55" t="n"/>
      <c r="AY173" s="55" t="n"/>
      <c r="AZ173" s="55" t="n"/>
      <c r="BA173" s="55" t="n"/>
      <c r="BB173" s="55" t="n"/>
      <c r="BC173" s="55" t="n"/>
      <c r="BD173" s="55" t="n"/>
      <c r="BE173" s="55" t="n"/>
      <c r="BF173" s="55" t="n"/>
      <c r="BG173" s="55" t="n"/>
      <c r="BH173" s="55" t="n"/>
      <c r="BI173" s="55" t="n"/>
      <c r="BJ173" s="55" t="n"/>
      <c r="BK173" s="55" t="n"/>
      <c r="BL173" s="55" t="n"/>
      <c r="BM173" s="55" t="n"/>
      <c r="BN173" s="55" t="n"/>
      <c r="BO173" s="55" t="n"/>
    </row>
    <row r="174" ht="11.85" customHeight="1">
      <c r="A174" s="55" t="inlineStr">
        <is>
          <t>PP</t>
        </is>
      </c>
      <c r="B174" s="56" t="n">
        <v>45384</v>
      </c>
      <c r="C174" s="55" t="inlineStr">
        <is>
          <t>NA</t>
        </is>
      </c>
      <c r="D174" s="55" t="n">
        <v>2400067</v>
      </c>
      <c r="E174" s="55" t="inlineStr">
        <is>
          <t>PP0026</t>
        </is>
      </c>
      <c r="F174" s="55" t="inlineStr">
        <is>
          <t>Inner plastic tube (HDPE) for Applicator 3 ml-OMAS</t>
        </is>
      </c>
      <c r="G174" s="55" t="inlineStr">
        <is>
          <t>PP2400028</t>
        </is>
      </c>
      <c r="H174" s="55" t="inlineStr">
        <is>
          <t>Idea Stampi S.r.I.</t>
        </is>
      </c>
      <c r="I174" s="55" t="n"/>
      <c r="J174" s="55" t="n">
        <v>10676</v>
      </c>
      <c r="K174" s="56" t="n">
        <v>45261</v>
      </c>
      <c r="L174" s="56" t="n"/>
      <c r="M174" s="56" t="n">
        <v>45992</v>
      </c>
      <c r="N174" s="56" t="n"/>
      <c r="O174" s="55" t="inlineStr">
        <is>
          <t>NA</t>
        </is>
      </c>
      <c r="P174" s="55" t="n"/>
      <c r="Q174" s="55" t="n"/>
      <c r="R174" s="55" t="n"/>
      <c r="S174" s="55" t="n"/>
      <c r="T174" s="55" t="n"/>
      <c r="U174" s="55" t="n">
        <v>0</v>
      </c>
      <c r="V174" s="55" t="inlineStr">
        <is>
          <t>No.</t>
        </is>
      </c>
      <c r="W174" s="55" t="n"/>
      <c r="X174" s="55" t="n"/>
      <c r="Y174" s="55" t="inlineStr">
        <is>
          <t xml:space="preserve">Dispatched </t>
        </is>
      </c>
      <c r="Z174" s="55">
        <f>U174-W174</f>
        <v/>
      </c>
      <c r="AA174" s="57">
        <f>AC174+AH174+AK174+AN174+AQ174+AT174+AW174+AZ174+BC174+BF174+BI174+BL174+BO174</f>
        <v/>
      </c>
      <c r="AB174" s="58" t="n">
        <v>0</v>
      </c>
      <c r="AC174" s="59">
        <f>Z174-AD174-AE174-AB174</f>
        <v/>
      </c>
      <c r="AD174" s="60" t="n"/>
      <c r="AE174" s="61" t="n">
        <v>0</v>
      </c>
      <c r="AF174" s="55" t="n"/>
      <c r="AG174" s="55" t="n"/>
      <c r="AH174" s="55" t="n"/>
      <c r="AI174" s="55" t="n"/>
      <c r="AJ174" s="55" t="n"/>
      <c r="AK174" s="55" t="n"/>
      <c r="AL174" s="55" t="n"/>
      <c r="AM174" s="55" t="n"/>
      <c r="AN174" s="55" t="n"/>
      <c r="AO174" s="55" t="n"/>
      <c r="AP174" s="55" t="n"/>
      <c r="AQ174" s="55" t="n"/>
      <c r="AR174" s="55" t="n"/>
      <c r="AS174" s="55" t="n"/>
      <c r="AT174" s="55" t="n"/>
      <c r="AU174" s="55" t="n"/>
      <c r="AV174" s="55" t="n"/>
      <c r="AW174" s="55" t="n"/>
      <c r="AX174" s="55" t="n"/>
      <c r="AY174" s="55" t="n"/>
      <c r="AZ174" s="55" t="n"/>
      <c r="BA174" s="55" t="n"/>
      <c r="BB174" s="55" t="n"/>
      <c r="BC174" s="55" t="n"/>
      <c r="BD174" s="55" t="n"/>
      <c r="BE174" s="55" t="n"/>
      <c r="BF174" s="55" t="n"/>
      <c r="BG174" s="55" t="n"/>
      <c r="BH174" s="55" t="n"/>
      <c r="BI174" s="55" t="n"/>
      <c r="BJ174" s="55" t="n"/>
      <c r="BK174" s="55" t="n"/>
      <c r="BL174" s="55" t="n"/>
      <c r="BM174" s="55" t="n"/>
      <c r="BN174" s="55" t="n"/>
      <c r="BO174" s="55" t="n"/>
    </row>
    <row r="175" ht="11.85" customHeight="1">
      <c r="A175" s="55" t="inlineStr">
        <is>
          <t>PP</t>
        </is>
      </c>
      <c r="B175" s="56" t="n">
        <v>45384</v>
      </c>
      <c r="C175" s="55" t="inlineStr">
        <is>
          <t>NA</t>
        </is>
      </c>
      <c r="D175" s="55" t="n">
        <v>2400068</v>
      </c>
      <c r="E175" s="55" t="inlineStr">
        <is>
          <t>PP0026</t>
        </is>
      </c>
      <c r="F175" s="55" t="inlineStr">
        <is>
          <t>Inner plastic tube (HDPE) for Applicator 3 ml-OMAS</t>
        </is>
      </c>
      <c r="G175" s="55" t="inlineStr">
        <is>
          <t>PP2400029</t>
        </is>
      </c>
      <c r="H175" s="55" t="inlineStr">
        <is>
          <t>Idea Stampi S.r.I.</t>
        </is>
      </c>
      <c r="I175" s="55" t="n"/>
      <c r="J175" s="55" t="n">
        <v>10677</v>
      </c>
      <c r="K175" s="56" t="n">
        <v>45292</v>
      </c>
      <c r="L175" s="56" t="n"/>
      <c r="M175" s="56" t="n">
        <v>46023</v>
      </c>
      <c r="N175" s="56" t="n"/>
      <c r="O175" s="55" t="inlineStr">
        <is>
          <t>NA</t>
        </is>
      </c>
      <c r="P175" s="55" t="n"/>
      <c r="Q175" s="55" t="n"/>
      <c r="R175" s="55" t="n"/>
      <c r="S175" s="55" t="n"/>
      <c r="T175" s="55" t="n"/>
      <c r="U175" s="55" t="n">
        <v>0</v>
      </c>
      <c r="V175" s="55" t="inlineStr">
        <is>
          <t>No.</t>
        </is>
      </c>
      <c r="W175" s="55" t="n"/>
      <c r="X175" s="55" t="n"/>
      <c r="Y175" s="55" t="inlineStr">
        <is>
          <t xml:space="preserve">Dispatched </t>
        </is>
      </c>
      <c r="Z175" s="55">
        <f>U175-W175</f>
        <v/>
      </c>
      <c r="AA175" s="57">
        <f>AC175+AH175+AK175+AN175+AQ175+AT175+AW175+AZ175+BC175+BF175+BI175+BL175+BO175</f>
        <v/>
      </c>
      <c r="AB175" s="58" t="n">
        <v>0</v>
      </c>
      <c r="AC175" s="59">
        <f>Z175-AD175-AE175-AB175</f>
        <v/>
      </c>
      <c r="AD175" s="60" t="n"/>
      <c r="AE175" s="61" t="n">
        <v>0</v>
      </c>
      <c r="AF175" s="55" t="n"/>
      <c r="AG175" s="55" t="n"/>
      <c r="AH175" s="55" t="n"/>
      <c r="AI175" s="55" t="n"/>
      <c r="AJ175" s="55" t="n"/>
      <c r="AK175" s="55" t="n"/>
      <c r="AL175" s="55" t="n"/>
      <c r="AM175" s="55" t="n"/>
      <c r="AN175" s="55" t="n"/>
      <c r="AO175" s="55" t="n"/>
      <c r="AP175" s="55" t="n"/>
      <c r="AQ175" s="55" t="n"/>
      <c r="AR175" s="55" t="n"/>
      <c r="AS175" s="55" t="n"/>
      <c r="AT175" s="55" t="n"/>
      <c r="AU175" s="55" t="n"/>
      <c r="AV175" s="55" t="n"/>
      <c r="AW175" s="55" t="n"/>
      <c r="AX175" s="55" t="n"/>
      <c r="AY175" s="55" t="n"/>
      <c r="AZ175" s="55" t="n"/>
      <c r="BA175" s="55" t="n"/>
      <c r="BB175" s="55" t="n"/>
      <c r="BC175" s="55" t="n"/>
      <c r="BD175" s="55" t="n"/>
      <c r="BE175" s="55" t="n"/>
      <c r="BF175" s="55" t="n"/>
      <c r="BG175" s="55" t="n"/>
      <c r="BH175" s="55" t="n"/>
      <c r="BI175" s="55" t="n"/>
      <c r="BJ175" s="55" t="n"/>
      <c r="BK175" s="55" t="n"/>
      <c r="BL175" s="55" t="n"/>
      <c r="BM175" s="55" t="n"/>
      <c r="BN175" s="55" t="n"/>
      <c r="BO175" s="55" t="n"/>
    </row>
    <row r="176" ht="11.85" customHeight="1">
      <c r="A176" s="55" t="inlineStr">
        <is>
          <t>PP</t>
        </is>
      </c>
      <c r="B176" s="56" t="n">
        <v>45384</v>
      </c>
      <c r="C176" s="55" t="inlineStr">
        <is>
          <t>NA</t>
        </is>
      </c>
      <c r="D176" s="55" t="n">
        <v>2400069</v>
      </c>
      <c r="E176" s="55" t="inlineStr">
        <is>
          <t>PP0027</t>
        </is>
      </c>
      <c r="F176" s="55" t="inlineStr">
        <is>
          <t>Inner plastic tube (HDPE) for Applicator 10.5 ml-OMAS</t>
        </is>
      </c>
      <c r="G176" s="55" t="inlineStr">
        <is>
          <t>PP2400030</t>
        </is>
      </c>
      <c r="H176" s="55" t="inlineStr">
        <is>
          <t>Idea Stampi S.r.I.</t>
        </is>
      </c>
      <c r="I176" s="55" t="n"/>
      <c r="J176" s="55" t="n">
        <v>10697</v>
      </c>
      <c r="K176" s="56" t="n">
        <v>45261</v>
      </c>
      <c r="L176" s="56" t="n"/>
      <c r="M176" s="56" t="n">
        <v>45992</v>
      </c>
      <c r="N176" s="56" t="n"/>
      <c r="O176" s="55" t="inlineStr">
        <is>
          <t>NA</t>
        </is>
      </c>
      <c r="P176" s="55" t="n"/>
      <c r="Q176" s="55" t="n"/>
      <c r="R176" s="55" t="n"/>
      <c r="S176" s="55" t="n"/>
      <c r="T176" s="55" t="n"/>
      <c r="U176" s="55" t="n">
        <v>0</v>
      </c>
      <c r="V176" s="55" t="inlineStr">
        <is>
          <t>No.</t>
        </is>
      </c>
      <c r="W176" s="55" t="n"/>
      <c r="X176" s="55" t="n"/>
      <c r="Y176" s="55" t="inlineStr">
        <is>
          <t xml:space="preserve">Dispatched </t>
        </is>
      </c>
      <c r="Z176" s="55">
        <f>U176-W176</f>
        <v/>
      </c>
      <c r="AA176" s="57">
        <f>AC176+AH176+AK176+AN176+AQ176+AT176+AW176+AZ176+BC176+BF176+BI176+BL176+BO176</f>
        <v/>
      </c>
      <c r="AB176" s="58" t="n">
        <v>0</v>
      </c>
      <c r="AC176" s="59">
        <f>Z176-AD176-AE176-AB176</f>
        <v/>
      </c>
      <c r="AD176" s="60" t="n"/>
      <c r="AE176" s="61" t="n">
        <v>0</v>
      </c>
      <c r="AF176" s="55" t="n"/>
      <c r="AG176" s="55" t="n"/>
      <c r="AH176" s="55" t="n"/>
      <c r="AI176" s="55" t="n"/>
      <c r="AJ176" s="55" t="n"/>
      <c r="AK176" s="55" t="n"/>
      <c r="AL176" s="55" t="n"/>
      <c r="AM176" s="55" t="n"/>
      <c r="AN176" s="55" t="n"/>
      <c r="AO176" s="55" t="n"/>
      <c r="AP176" s="55" t="n"/>
      <c r="AQ176" s="55" t="n"/>
      <c r="AR176" s="55" t="n"/>
      <c r="AS176" s="55" t="n"/>
      <c r="AT176" s="55" t="n"/>
      <c r="AU176" s="55" t="n"/>
      <c r="AV176" s="55" t="n"/>
      <c r="AW176" s="55" t="n"/>
      <c r="AX176" s="55" t="n"/>
      <c r="AY176" s="55" t="n"/>
      <c r="AZ176" s="55" t="n"/>
      <c r="BA176" s="55" t="n"/>
      <c r="BB176" s="55" t="n"/>
      <c r="BC176" s="55" t="n"/>
      <c r="BD176" s="55" t="n"/>
      <c r="BE176" s="55" t="n"/>
      <c r="BF176" s="55" t="n"/>
      <c r="BG176" s="55" t="n"/>
      <c r="BH176" s="55" t="n"/>
      <c r="BI176" s="55" t="n"/>
      <c r="BJ176" s="55" t="n"/>
      <c r="BK176" s="55" t="n"/>
      <c r="BL176" s="55" t="n"/>
      <c r="BM176" s="55" t="n"/>
      <c r="BN176" s="55" t="n"/>
      <c r="BO176" s="55" t="n"/>
    </row>
    <row r="177" ht="11.85" customHeight="1">
      <c r="A177" s="55" t="inlineStr">
        <is>
          <t>PP</t>
        </is>
      </c>
      <c r="B177" s="56" t="n">
        <v>45384</v>
      </c>
      <c r="C177" s="55" t="inlineStr">
        <is>
          <t>NA</t>
        </is>
      </c>
      <c r="D177" s="55" t="n">
        <v>2400070</v>
      </c>
      <c r="E177" s="55" t="inlineStr">
        <is>
          <t>PP0028</t>
        </is>
      </c>
      <c r="F177" s="55" t="inlineStr">
        <is>
          <t>Inner plastic tube (HDPE) for Applicator 26 ml-OMAS</t>
        </is>
      </c>
      <c r="G177" s="55" t="inlineStr">
        <is>
          <t>PP2400031</t>
        </is>
      </c>
      <c r="H177" s="55" t="inlineStr">
        <is>
          <t>Idea Stampi S.r.I.</t>
        </is>
      </c>
      <c r="I177" s="55" t="n"/>
      <c r="J177" s="55" t="n">
        <v>10698</v>
      </c>
      <c r="K177" s="56" t="n">
        <v>45231</v>
      </c>
      <c r="L177" s="56" t="n"/>
      <c r="M177" s="56" t="n">
        <v>45962</v>
      </c>
      <c r="N177" s="56" t="n"/>
      <c r="O177" s="55" t="inlineStr">
        <is>
          <t>NA</t>
        </is>
      </c>
      <c r="P177" s="55" t="n"/>
      <c r="Q177" s="55" t="n"/>
      <c r="R177" s="55" t="n"/>
      <c r="S177" s="55" t="n"/>
      <c r="T177" s="55" t="n"/>
      <c r="U177" s="55" t="n">
        <v>0</v>
      </c>
      <c r="V177" s="55" t="inlineStr">
        <is>
          <t>No.</t>
        </is>
      </c>
      <c r="W177" s="55" t="n"/>
      <c r="X177" s="55" t="n"/>
      <c r="Y177" s="55" t="inlineStr">
        <is>
          <t xml:space="preserve">Dispatched </t>
        </is>
      </c>
      <c r="Z177" s="55">
        <f>U177-W177</f>
        <v/>
      </c>
      <c r="AA177" s="57">
        <f>AC177+AH177+AK177+AN177+AQ177+AT177+AW177+AZ177+BC177+BF177+BI177+BL177+BO177</f>
        <v/>
      </c>
      <c r="AB177" s="58" t="n">
        <v>0</v>
      </c>
      <c r="AC177" s="59">
        <f>Z177-AD177-AE177-AB177</f>
        <v/>
      </c>
      <c r="AD177" s="60" t="n"/>
      <c r="AE177" s="61" t="n">
        <v>0</v>
      </c>
      <c r="AF177" s="55" t="n"/>
      <c r="AG177" s="55" t="n"/>
      <c r="AH177" s="55" t="n"/>
      <c r="AI177" s="55" t="n"/>
      <c r="AJ177" s="55" t="n"/>
      <c r="AK177" s="55" t="n"/>
      <c r="AL177" s="55" t="n"/>
      <c r="AM177" s="55" t="n"/>
      <c r="AN177" s="55" t="n"/>
      <c r="AO177" s="55" t="n"/>
      <c r="AP177" s="55" t="n"/>
      <c r="AQ177" s="55" t="n"/>
      <c r="AR177" s="55" t="n"/>
      <c r="AS177" s="55" t="n"/>
      <c r="AT177" s="55" t="n"/>
      <c r="AU177" s="55" t="n"/>
      <c r="AV177" s="55" t="n"/>
      <c r="AW177" s="55" t="n"/>
      <c r="AX177" s="55" t="n"/>
      <c r="AY177" s="55" t="n"/>
      <c r="AZ177" s="55" t="n"/>
      <c r="BA177" s="55" t="n"/>
      <c r="BB177" s="55" t="n"/>
      <c r="BC177" s="55" t="n"/>
      <c r="BD177" s="55" t="n"/>
      <c r="BE177" s="55" t="n"/>
      <c r="BF177" s="55" t="n"/>
      <c r="BG177" s="55" t="n"/>
      <c r="BH177" s="55" t="n"/>
      <c r="BI177" s="55" t="n"/>
      <c r="BJ177" s="55" t="n"/>
      <c r="BK177" s="55" t="n"/>
      <c r="BL177" s="55" t="n"/>
      <c r="BM177" s="55" t="n"/>
      <c r="BN177" s="55" t="n"/>
      <c r="BO177" s="55" t="n"/>
    </row>
    <row r="178" ht="11.85" customHeight="1">
      <c r="A178" s="55" t="inlineStr">
        <is>
          <t>PP</t>
        </is>
      </c>
      <c r="B178" s="56" t="n">
        <v>45384</v>
      </c>
      <c r="C178" s="55" t="inlineStr">
        <is>
          <t>NA</t>
        </is>
      </c>
      <c r="D178" s="55" t="n">
        <v>2400071</v>
      </c>
      <c r="E178" s="55" t="inlineStr">
        <is>
          <t>PP0028</t>
        </is>
      </c>
      <c r="F178" s="55" t="inlineStr">
        <is>
          <t>Inner plastic tube (HDPE) for Applicator 26 ml-OMAS</t>
        </is>
      </c>
      <c r="G178" s="55" t="inlineStr">
        <is>
          <t>PP2400032</t>
        </is>
      </c>
      <c r="H178" s="55" t="inlineStr">
        <is>
          <t>Idea Stampi S.r.I.</t>
        </is>
      </c>
      <c r="I178" s="55" t="n"/>
      <c r="J178" s="55" t="n">
        <v>10700</v>
      </c>
      <c r="K178" s="56" t="n">
        <v>45292</v>
      </c>
      <c r="L178" s="56" t="n"/>
      <c r="M178" s="56" t="n">
        <v>46023</v>
      </c>
      <c r="N178" s="56" t="n"/>
      <c r="O178" s="55" t="inlineStr">
        <is>
          <t>NA</t>
        </is>
      </c>
      <c r="P178" s="55" t="n"/>
      <c r="Q178" s="55" t="n"/>
      <c r="R178" s="55" t="n"/>
      <c r="S178" s="55" t="n"/>
      <c r="T178" s="55" t="n"/>
      <c r="U178" s="55" t="n">
        <v>0</v>
      </c>
      <c r="V178" s="55" t="inlineStr">
        <is>
          <t>No.</t>
        </is>
      </c>
      <c r="W178" s="55" t="n"/>
      <c r="X178" s="55" t="n"/>
      <c r="Y178" s="55" t="inlineStr">
        <is>
          <t xml:space="preserve">Dispatched </t>
        </is>
      </c>
      <c r="Z178" s="55">
        <f>U178-W178</f>
        <v/>
      </c>
      <c r="AA178" s="57">
        <f>AC178+AH178+AK178+AN178+AQ178+AT178+AW178+AZ178+BC178+BF178+BI178+BL178+BO178</f>
        <v/>
      </c>
      <c r="AB178" s="58" t="n">
        <v>0</v>
      </c>
      <c r="AC178" s="59">
        <f>Z178-AD178-AE178-AB178</f>
        <v/>
      </c>
      <c r="AD178" s="60" t="n"/>
      <c r="AE178" s="61" t="n">
        <v>0</v>
      </c>
      <c r="AF178" s="55" t="n"/>
      <c r="AG178" s="55" t="n"/>
      <c r="AH178" s="55" t="n"/>
      <c r="AI178" s="55" t="n"/>
      <c r="AJ178" s="55" t="n"/>
      <c r="AK178" s="55" t="n"/>
      <c r="AL178" s="55" t="n"/>
      <c r="AM178" s="55" t="n"/>
      <c r="AN178" s="55" t="n"/>
      <c r="AO178" s="55" t="n"/>
      <c r="AP178" s="55" t="n"/>
      <c r="AQ178" s="55" t="n"/>
      <c r="AR178" s="55" t="n"/>
      <c r="AS178" s="55" t="n"/>
      <c r="AT178" s="55" t="n"/>
      <c r="AU178" s="55" t="n"/>
      <c r="AV178" s="55" t="n"/>
      <c r="AW178" s="55" t="n"/>
      <c r="AX178" s="55" t="n"/>
      <c r="AY178" s="55" t="n"/>
      <c r="AZ178" s="55" t="n"/>
      <c r="BA178" s="55" t="n"/>
      <c r="BB178" s="55" t="n"/>
      <c r="BC178" s="55" t="n"/>
      <c r="BD178" s="55" t="n"/>
      <c r="BE178" s="55" t="n"/>
      <c r="BF178" s="55" t="n"/>
      <c r="BG178" s="55" t="n"/>
      <c r="BH178" s="55" t="n"/>
      <c r="BI178" s="55" t="n"/>
      <c r="BJ178" s="55" t="n"/>
      <c r="BK178" s="55" t="n"/>
      <c r="BL178" s="55" t="n"/>
      <c r="BM178" s="55" t="n"/>
      <c r="BN178" s="55" t="n"/>
      <c r="BO178" s="55" t="n"/>
    </row>
    <row r="179" ht="11.85" customHeight="1">
      <c r="A179" s="55" t="inlineStr">
        <is>
          <t>PP</t>
        </is>
      </c>
      <c r="B179" s="56" t="n">
        <v>45384</v>
      </c>
      <c r="C179" s="55" t="inlineStr">
        <is>
          <t>NA</t>
        </is>
      </c>
      <c r="D179" s="55" t="n">
        <v>2400072</v>
      </c>
      <c r="E179" s="55" t="inlineStr">
        <is>
          <t>PP0032</t>
        </is>
      </c>
      <c r="F179" s="55" t="inlineStr">
        <is>
          <t>Outer plastic tube (HDPE) for Applicator 3 ml-OMAS</t>
        </is>
      </c>
      <c r="G179" s="55" t="inlineStr">
        <is>
          <t>PP2400033</t>
        </is>
      </c>
      <c r="H179" s="55" t="inlineStr">
        <is>
          <t>Idea Stampi S.r.I.</t>
        </is>
      </c>
      <c r="I179" s="55" t="n"/>
      <c r="J179" s="55" t="n">
        <v>10680</v>
      </c>
      <c r="K179" s="56" t="n">
        <v>45261</v>
      </c>
      <c r="L179" s="56" t="n"/>
      <c r="M179" s="56" t="n">
        <v>45992</v>
      </c>
      <c r="N179" s="56" t="n"/>
      <c r="O179" s="55" t="inlineStr">
        <is>
          <t>NA</t>
        </is>
      </c>
      <c r="P179" s="55" t="n"/>
      <c r="Q179" s="55" t="n"/>
      <c r="R179" s="55" t="n"/>
      <c r="S179" s="55" t="n"/>
      <c r="T179" s="55" t="n"/>
      <c r="U179" s="55" t="n">
        <v>0</v>
      </c>
      <c r="V179" s="55" t="inlineStr">
        <is>
          <t>No.</t>
        </is>
      </c>
      <c r="W179" s="55" t="n"/>
      <c r="X179" s="55" t="n"/>
      <c r="Y179" s="55" t="inlineStr">
        <is>
          <t xml:space="preserve">Dispatched </t>
        </is>
      </c>
      <c r="Z179" s="55">
        <f>U179-W179</f>
        <v/>
      </c>
      <c r="AA179" s="57">
        <f>AC179+AH179+AK179+AN179+AQ179+AT179+AW179+AZ179+BC179+BF179+BI179+BL179+BO179</f>
        <v/>
      </c>
      <c r="AB179" s="58" t="n">
        <v>0</v>
      </c>
      <c r="AC179" s="59">
        <f>Z179-AD179-AE179-AB179</f>
        <v/>
      </c>
      <c r="AD179" s="60" t="n"/>
      <c r="AE179" s="61" t="n">
        <v>0</v>
      </c>
      <c r="AF179" s="55" t="n"/>
      <c r="AG179" s="55" t="n"/>
      <c r="AH179" s="55" t="n"/>
      <c r="AI179" s="55" t="n"/>
      <c r="AJ179" s="55" t="n"/>
      <c r="AK179" s="55" t="n"/>
      <c r="AL179" s="55" t="n"/>
      <c r="AM179" s="55" t="n"/>
      <c r="AN179" s="55" t="n"/>
      <c r="AO179" s="55" t="n"/>
      <c r="AP179" s="55" t="n"/>
      <c r="AQ179" s="55" t="n"/>
      <c r="AR179" s="55" t="n"/>
      <c r="AS179" s="55" t="n"/>
      <c r="AT179" s="55" t="n"/>
      <c r="AU179" s="55" t="n"/>
      <c r="AV179" s="55" t="n"/>
      <c r="AW179" s="55" t="n"/>
      <c r="AX179" s="55" t="n"/>
      <c r="AY179" s="55" t="n"/>
      <c r="AZ179" s="55" t="n"/>
      <c r="BA179" s="55" t="n"/>
      <c r="BB179" s="55" t="n"/>
      <c r="BC179" s="55" t="n"/>
      <c r="BD179" s="55" t="n"/>
      <c r="BE179" s="55" t="n"/>
      <c r="BF179" s="55" t="n"/>
      <c r="BG179" s="55" t="n"/>
      <c r="BH179" s="55" t="n"/>
      <c r="BI179" s="55" t="n"/>
      <c r="BJ179" s="55" t="n"/>
      <c r="BK179" s="55" t="n"/>
      <c r="BL179" s="55" t="n"/>
      <c r="BM179" s="55" t="n"/>
      <c r="BN179" s="55" t="n"/>
      <c r="BO179" s="55" t="n"/>
    </row>
    <row r="180" ht="11.85" customHeight="1">
      <c r="A180" s="55" t="inlineStr">
        <is>
          <t>PP</t>
        </is>
      </c>
      <c r="B180" s="56" t="n">
        <v>45384</v>
      </c>
      <c r="C180" s="55" t="inlineStr">
        <is>
          <t>NA</t>
        </is>
      </c>
      <c r="D180" s="55" t="n">
        <v>2400073</v>
      </c>
      <c r="E180" s="55" t="inlineStr">
        <is>
          <t>PP0033</t>
        </is>
      </c>
      <c r="F180" s="55" t="inlineStr">
        <is>
          <t>Outer plastic tube (HDPE) for Applicator 10.5 ml-OMAS</t>
        </is>
      </c>
      <c r="G180" s="55" t="inlineStr">
        <is>
          <t>PP2400034</t>
        </is>
      </c>
      <c r="H180" s="55" t="inlineStr">
        <is>
          <t>Idea Stampi S.r.I.</t>
        </is>
      </c>
      <c r="I180" s="55" t="n"/>
      <c r="J180" s="55" t="n">
        <v>10689</v>
      </c>
      <c r="K180" s="56" t="n">
        <v>45261</v>
      </c>
      <c r="L180" s="56" t="n"/>
      <c r="M180" s="56" t="n">
        <v>45992</v>
      </c>
      <c r="N180" s="56" t="n"/>
      <c r="O180" s="55" t="inlineStr">
        <is>
          <t>NA</t>
        </is>
      </c>
      <c r="P180" s="55" t="n"/>
      <c r="Q180" s="55" t="n"/>
      <c r="R180" s="55" t="n"/>
      <c r="S180" s="55" t="n"/>
      <c r="T180" s="55" t="n"/>
      <c r="U180" s="55" t="n">
        <v>0</v>
      </c>
      <c r="V180" s="55" t="inlineStr">
        <is>
          <t>No.</t>
        </is>
      </c>
      <c r="W180" s="55" t="n"/>
      <c r="X180" s="55" t="n"/>
      <c r="Y180" s="55" t="inlineStr">
        <is>
          <t xml:space="preserve">Dispatched </t>
        </is>
      </c>
      <c r="Z180" s="55">
        <f>U180-W180</f>
        <v/>
      </c>
      <c r="AA180" s="57">
        <f>AC180+AH180+AK180+AN180+AQ180+AT180+AW180+AZ180+BC180+BF180+BI180+BL180+BO180</f>
        <v/>
      </c>
      <c r="AB180" s="58" t="n">
        <v>0</v>
      </c>
      <c r="AC180" s="59">
        <f>Z180-AD180-AE180-AB180</f>
        <v/>
      </c>
      <c r="AD180" s="60" t="n"/>
      <c r="AE180" s="61" t="n">
        <v>0</v>
      </c>
      <c r="AF180" s="55" t="n"/>
      <c r="AG180" s="55" t="n"/>
      <c r="AH180" s="55" t="n"/>
      <c r="AI180" s="55" t="n"/>
      <c r="AJ180" s="55" t="n"/>
      <c r="AK180" s="55" t="n"/>
      <c r="AL180" s="55" t="n"/>
      <c r="AM180" s="55" t="n"/>
      <c r="AN180" s="55" t="n"/>
      <c r="AO180" s="55" t="n"/>
      <c r="AP180" s="55" t="n"/>
      <c r="AQ180" s="55" t="n"/>
      <c r="AR180" s="55" t="n"/>
      <c r="AS180" s="55" t="n"/>
      <c r="AT180" s="55" t="n"/>
      <c r="AU180" s="55" t="n"/>
      <c r="AV180" s="55" t="n"/>
      <c r="AW180" s="55" t="n"/>
      <c r="AX180" s="55" t="n"/>
      <c r="AY180" s="55" t="n"/>
      <c r="AZ180" s="55" t="n"/>
      <c r="BA180" s="55" t="n"/>
      <c r="BB180" s="55" t="n"/>
      <c r="BC180" s="55" t="n"/>
      <c r="BD180" s="55" t="n"/>
      <c r="BE180" s="55" t="n"/>
      <c r="BF180" s="55" t="n"/>
      <c r="BG180" s="55" t="n"/>
      <c r="BH180" s="55" t="n"/>
      <c r="BI180" s="55" t="n"/>
      <c r="BJ180" s="55" t="n"/>
      <c r="BK180" s="55" t="n"/>
      <c r="BL180" s="55" t="n"/>
      <c r="BM180" s="55" t="n"/>
      <c r="BN180" s="55" t="n"/>
      <c r="BO180" s="55" t="n"/>
    </row>
    <row r="181" ht="11.85" customHeight="1">
      <c r="A181" s="55" t="inlineStr">
        <is>
          <t>PP</t>
        </is>
      </c>
      <c r="B181" s="56" t="n">
        <v>45384</v>
      </c>
      <c r="C181" s="55" t="inlineStr">
        <is>
          <t>NA</t>
        </is>
      </c>
      <c r="D181" s="55" t="n">
        <v>2400074</v>
      </c>
      <c r="E181" s="55" t="inlineStr">
        <is>
          <t>PP0033</t>
        </is>
      </c>
      <c r="F181" s="55" t="inlineStr">
        <is>
          <t>Outer plastic tube (HDPE) for Applicator 10.5 ml-OMAS</t>
        </is>
      </c>
      <c r="G181" s="55" t="inlineStr">
        <is>
          <t>PP2400035</t>
        </is>
      </c>
      <c r="H181" s="55" t="inlineStr">
        <is>
          <t>Idea Stampi S.r.I.</t>
        </is>
      </c>
      <c r="I181" s="55" t="n"/>
      <c r="J181" s="55" t="n">
        <v>10691</v>
      </c>
      <c r="K181" s="56" t="n">
        <v>45261</v>
      </c>
      <c r="L181" s="56" t="n"/>
      <c r="M181" s="56" t="n">
        <v>45992</v>
      </c>
      <c r="N181" s="56" t="n"/>
      <c r="O181" s="55" t="inlineStr">
        <is>
          <t>NA</t>
        </is>
      </c>
      <c r="P181" s="55" t="n"/>
      <c r="Q181" s="55" t="n"/>
      <c r="R181" s="55" t="n"/>
      <c r="S181" s="55" t="n"/>
      <c r="T181" s="55" t="n"/>
      <c r="U181" s="55" t="n">
        <v>0</v>
      </c>
      <c r="V181" s="55" t="inlineStr">
        <is>
          <t>No.</t>
        </is>
      </c>
      <c r="W181" s="55" t="n"/>
      <c r="X181" s="55" t="n"/>
      <c r="Y181" s="55" t="inlineStr">
        <is>
          <t xml:space="preserve">Dispatched </t>
        </is>
      </c>
      <c r="Z181" s="55">
        <f>U181-W181</f>
        <v/>
      </c>
      <c r="AA181" s="57">
        <f>AC181+AH181+AK181+AN181+AQ181+AT181+AW181+AZ181+BC181+BF181+BI181+BL181+BO181</f>
        <v/>
      </c>
      <c r="AB181" s="58" t="n">
        <v>0</v>
      </c>
      <c r="AC181" s="59">
        <f>Z181-AD181-AE181-AB181</f>
        <v/>
      </c>
      <c r="AD181" s="60" t="n"/>
      <c r="AE181" s="61" t="n">
        <v>0</v>
      </c>
      <c r="AF181" s="55" t="n"/>
      <c r="AG181" s="55" t="n"/>
      <c r="AH181" s="55" t="n"/>
      <c r="AI181" s="55" t="n"/>
      <c r="AJ181" s="55" t="n"/>
      <c r="AK181" s="55" t="n"/>
      <c r="AL181" s="55" t="n"/>
      <c r="AM181" s="55" t="n"/>
      <c r="AN181" s="55" t="n"/>
      <c r="AO181" s="55" t="n"/>
      <c r="AP181" s="55" t="n"/>
      <c r="AQ181" s="55" t="n"/>
      <c r="AR181" s="55" t="n"/>
      <c r="AS181" s="55" t="n"/>
      <c r="AT181" s="55" t="n"/>
      <c r="AU181" s="55" t="n"/>
      <c r="AV181" s="55" t="n"/>
      <c r="AW181" s="55" t="n"/>
      <c r="AX181" s="55" t="n"/>
      <c r="AY181" s="55" t="n"/>
      <c r="AZ181" s="55" t="n"/>
      <c r="BA181" s="55" t="n"/>
      <c r="BB181" s="55" t="n"/>
      <c r="BC181" s="55" t="n"/>
      <c r="BD181" s="55" t="n"/>
      <c r="BE181" s="55" t="n"/>
      <c r="BF181" s="55" t="n"/>
      <c r="BG181" s="55" t="n"/>
      <c r="BH181" s="55" t="n"/>
      <c r="BI181" s="55" t="n"/>
      <c r="BJ181" s="55" t="n"/>
      <c r="BK181" s="55" t="n"/>
      <c r="BL181" s="55" t="n"/>
      <c r="BM181" s="55" t="n"/>
      <c r="BN181" s="55" t="n"/>
      <c r="BO181" s="55" t="n"/>
    </row>
    <row r="182" ht="11.85" customHeight="1">
      <c r="A182" s="55" t="inlineStr">
        <is>
          <t>PP</t>
        </is>
      </c>
      <c r="B182" s="56" t="n">
        <v>45384</v>
      </c>
      <c r="C182" s="55" t="inlineStr">
        <is>
          <t>NA</t>
        </is>
      </c>
      <c r="D182" s="55" t="n">
        <v>2400075</v>
      </c>
      <c r="E182" s="55" t="inlineStr">
        <is>
          <t>PP0034</t>
        </is>
      </c>
      <c r="F182" s="55" t="inlineStr">
        <is>
          <t>Outer plastic tube (HDPE) for Applicator 26 ml-OMAS</t>
        </is>
      </c>
      <c r="G182" s="55" t="inlineStr">
        <is>
          <t>PP2400036</t>
        </is>
      </c>
      <c r="H182" s="55" t="inlineStr">
        <is>
          <t>Idea Stampi S.r.I.</t>
        </is>
      </c>
      <c r="I182" s="55" t="n"/>
      <c r="J182" s="55" t="n">
        <v>10690</v>
      </c>
      <c r="K182" s="56" t="n">
        <v>45261</v>
      </c>
      <c r="L182" s="56" t="n"/>
      <c r="M182" s="56" t="n">
        <v>45992</v>
      </c>
      <c r="N182" s="56" t="n"/>
      <c r="O182" s="55" t="inlineStr">
        <is>
          <t>NA</t>
        </is>
      </c>
      <c r="P182" s="55" t="n"/>
      <c r="Q182" s="55" t="n"/>
      <c r="R182" s="55" t="n"/>
      <c r="S182" s="55" t="n"/>
      <c r="T182" s="55" t="n"/>
      <c r="U182" s="55" t="n">
        <v>0</v>
      </c>
      <c r="V182" s="55" t="inlineStr">
        <is>
          <t>No.</t>
        </is>
      </c>
      <c r="W182" s="55" t="n"/>
      <c r="X182" s="55" t="n"/>
      <c r="Y182" s="55" t="inlineStr">
        <is>
          <t xml:space="preserve">Dispatched </t>
        </is>
      </c>
      <c r="Z182" s="55">
        <f>U182-W182</f>
        <v/>
      </c>
      <c r="AA182" s="57">
        <f>AC182+AH182+AK182+AN182+AQ182+AT182+AW182+AZ182+BC182+BF182+BI182+BL182+BO182</f>
        <v/>
      </c>
      <c r="AB182" s="58" t="n">
        <v>0</v>
      </c>
      <c r="AC182" s="59">
        <f>Z182-AD182-AE182-AB182</f>
        <v/>
      </c>
      <c r="AD182" s="60" t="n"/>
      <c r="AE182" s="61" t="n">
        <v>0</v>
      </c>
      <c r="AF182" s="55" t="n"/>
      <c r="AG182" s="55" t="n"/>
      <c r="AH182" s="55" t="n"/>
      <c r="AI182" s="55" t="n"/>
      <c r="AJ182" s="55" t="n"/>
      <c r="AK182" s="55" t="n"/>
      <c r="AL182" s="55" t="n"/>
      <c r="AM182" s="55" t="n"/>
      <c r="AN182" s="55" t="n"/>
      <c r="AO182" s="55" t="n"/>
      <c r="AP182" s="55" t="n"/>
      <c r="AQ182" s="55" t="n"/>
      <c r="AR182" s="55" t="n"/>
      <c r="AS182" s="55" t="n"/>
      <c r="AT182" s="55" t="n"/>
      <c r="AU182" s="55" t="n"/>
      <c r="AV182" s="55" t="n"/>
      <c r="AW182" s="55" t="n"/>
      <c r="AX182" s="55" t="n"/>
      <c r="AY182" s="55" t="n"/>
      <c r="AZ182" s="55" t="n"/>
      <c r="BA182" s="55" t="n"/>
      <c r="BB182" s="55" t="n"/>
      <c r="BC182" s="55" t="n"/>
      <c r="BD182" s="55" t="n"/>
      <c r="BE182" s="55" t="n"/>
      <c r="BF182" s="55" t="n"/>
      <c r="BG182" s="55" t="n"/>
      <c r="BH182" s="55" t="n"/>
      <c r="BI182" s="55" t="n"/>
      <c r="BJ182" s="55" t="n"/>
      <c r="BK182" s="55" t="n"/>
      <c r="BL182" s="55" t="n"/>
      <c r="BM182" s="55" t="n"/>
      <c r="BN182" s="55" t="n"/>
      <c r="BO182" s="55" t="n"/>
    </row>
    <row r="183" ht="11.85" customHeight="1">
      <c r="A183" s="55" t="inlineStr">
        <is>
          <t>PP</t>
        </is>
      </c>
      <c r="B183" s="56" t="n">
        <v>45384</v>
      </c>
      <c r="C183" s="55" t="inlineStr">
        <is>
          <t>NA</t>
        </is>
      </c>
      <c r="D183" s="55" t="n">
        <v>2400076</v>
      </c>
      <c r="E183" s="55" t="inlineStr">
        <is>
          <t>PP0034</t>
        </is>
      </c>
      <c r="F183" s="55" t="inlineStr">
        <is>
          <t>Outer plastic tube (HDPE) for Applicator 26 ml-OMAS</t>
        </is>
      </c>
      <c r="G183" s="55" t="inlineStr">
        <is>
          <t>PP2400037</t>
        </is>
      </c>
      <c r="H183" s="55" t="inlineStr">
        <is>
          <t>Idea Stampi S.r.I.</t>
        </is>
      </c>
      <c r="I183" s="55" t="n"/>
      <c r="J183" s="55" t="n">
        <v>10692</v>
      </c>
      <c r="K183" s="56" t="n">
        <v>45261</v>
      </c>
      <c r="L183" s="56" t="n"/>
      <c r="M183" s="56" t="n">
        <v>45992</v>
      </c>
      <c r="N183" s="56" t="n"/>
      <c r="O183" s="55" t="inlineStr">
        <is>
          <t>NA</t>
        </is>
      </c>
      <c r="P183" s="55" t="n"/>
      <c r="Q183" s="55" t="n"/>
      <c r="R183" s="55" t="n"/>
      <c r="S183" s="55" t="n"/>
      <c r="T183" s="55" t="n"/>
      <c r="U183" s="55" t="n">
        <v>0</v>
      </c>
      <c r="V183" s="55" t="inlineStr">
        <is>
          <t>No.</t>
        </is>
      </c>
      <c r="W183" s="55" t="n"/>
      <c r="X183" s="55" t="n"/>
      <c r="Y183" s="55" t="inlineStr">
        <is>
          <t xml:space="preserve">Dispatched </t>
        </is>
      </c>
      <c r="Z183" s="55">
        <f>U183-W183</f>
        <v/>
      </c>
      <c r="AA183" s="57">
        <f>AC183+AH183+AK183+AN183+AQ183+AT183+AW183+AZ183+BC183+BF183+BI183+BL183+BO183</f>
        <v/>
      </c>
      <c r="AB183" s="58" t="n">
        <v>0</v>
      </c>
      <c r="AC183" s="59">
        <f>Z183-AD183-AE183-AB183</f>
        <v/>
      </c>
      <c r="AD183" s="60" t="n"/>
      <c r="AE183" s="61" t="n">
        <v>0</v>
      </c>
      <c r="AF183" s="55" t="n"/>
      <c r="AG183" s="55" t="n"/>
      <c r="AH183" s="55" t="n"/>
      <c r="AI183" s="55" t="n"/>
      <c r="AJ183" s="55" t="n"/>
      <c r="AK183" s="55" t="n"/>
      <c r="AL183" s="55" t="n"/>
      <c r="AM183" s="55" t="n"/>
      <c r="AN183" s="55" t="n"/>
      <c r="AO183" s="55" t="n"/>
      <c r="AP183" s="55" t="n"/>
      <c r="AQ183" s="55" t="n"/>
      <c r="AR183" s="55" t="n"/>
      <c r="AS183" s="55" t="n"/>
      <c r="AT183" s="55" t="n"/>
      <c r="AU183" s="55" t="n"/>
      <c r="AV183" s="55" t="n"/>
      <c r="AW183" s="55" t="n"/>
      <c r="AX183" s="55" t="n"/>
      <c r="AY183" s="55" t="n"/>
      <c r="AZ183" s="55" t="n"/>
      <c r="BA183" s="55" t="n"/>
      <c r="BB183" s="55" t="n"/>
      <c r="BC183" s="55" t="n"/>
      <c r="BD183" s="55" t="n"/>
      <c r="BE183" s="55" t="n"/>
      <c r="BF183" s="55" t="n"/>
      <c r="BG183" s="55" t="n"/>
      <c r="BH183" s="55" t="n"/>
      <c r="BI183" s="55" t="n"/>
      <c r="BJ183" s="55" t="n"/>
      <c r="BK183" s="55" t="n"/>
      <c r="BL183" s="55" t="n"/>
      <c r="BM183" s="55" t="n"/>
      <c r="BN183" s="55" t="n"/>
      <c r="BO183" s="55" t="n"/>
    </row>
    <row r="184" ht="11.85" customHeight="1">
      <c r="A184" s="55" t="inlineStr">
        <is>
          <t>SPM</t>
        </is>
      </c>
      <c r="B184" s="56" t="n">
        <v>45385</v>
      </c>
      <c r="C184" s="55" t="inlineStr">
        <is>
          <t>NA</t>
        </is>
      </c>
      <c r="D184" s="55" t="n">
        <v>2400077</v>
      </c>
      <c r="E184" s="55" t="inlineStr">
        <is>
          <t>SP0073</t>
        </is>
      </c>
      <c r="F184" s="55" t="inlineStr">
        <is>
          <t>Box-FAS Chlorex 2% [ 40L X 22.5W X 4.6H cm]</t>
        </is>
      </c>
      <c r="G184" s="55" t="inlineStr">
        <is>
          <t>SP2400020</t>
        </is>
      </c>
      <c r="H184" s="55" t="inlineStr">
        <is>
          <t>Al Shams Printing  Packaging&amp; Trading CO</t>
        </is>
      </c>
      <c r="I184" s="55" t="n"/>
      <c r="J184" s="55" t="n">
        <v>46732</v>
      </c>
      <c r="K184" s="56" t="n">
        <v>45352</v>
      </c>
      <c r="L184" s="56" t="n"/>
      <c r="M184" s="56" t="n">
        <v>47178</v>
      </c>
      <c r="N184" s="56" t="n"/>
      <c r="O184" s="55" t="inlineStr">
        <is>
          <t>NA</t>
        </is>
      </c>
      <c r="P184" s="55" t="n"/>
      <c r="Q184" s="55" t="n"/>
      <c r="R184" s="55" t="n"/>
      <c r="S184" s="55" t="n"/>
      <c r="T184" s="55" t="n"/>
      <c r="U184" s="55" t="n">
        <v>0</v>
      </c>
      <c r="V184" s="55" t="inlineStr">
        <is>
          <t>No.</t>
        </is>
      </c>
      <c r="W184" s="55" t="n"/>
      <c r="X184" s="55" t="n"/>
      <c r="Y184" s="55" t="inlineStr">
        <is>
          <t xml:space="preserve">Dispatched </t>
        </is>
      </c>
      <c r="Z184" s="55">
        <f>U184-W184</f>
        <v/>
      </c>
      <c r="AA184" s="57">
        <f>AC184+AH184+AK184+AN184+AQ184+AT184+AW184+AZ184+BC184+BF184+BI184+BL184+BO184</f>
        <v/>
      </c>
      <c r="AB184" s="58" t="n">
        <v>0</v>
      </c>
      <c r="AC184" s="59">
        <f>Z184-AD184-AE184-AB184</f>
        <v/>
      </c>
      <c r="AD184" s="60" t="n"/>
      <c r="AE184" s="61" t="n">
        <v>0</v>
      </c>
      <c r="AF184" s="55" t="n"/>
      <c r="AG184" s="55" t="n"/>
      <c r="AH184" s="55" t="n"/>
      <c r="AI184" s="55" t="n"/>
      <c r="AJ184" s="55" t="n"/>
      <c r="AK184" s="55" t="n"/>
      <c r="AL184" s="55" t="n"/>
      <c r="AM184" s="55" t="n"/>
      <c r="AN184" s="55" t="n"/>
      <c r="AO184" s="55" t="n"/>
      <c r="AP184" s="55" t="n"/>
      <c r="AQ184" s="55" t="n"/>
      <c r="AR184" s="55" t="n"/>
      <c r="AS184" s="55" t="n"/>
      <c r="AT184" s="55" t="n"/>
      <c r="AU184" s="55" t="n"/>
      <c r="AV184" s="55" t="n"/>
      <c r="AW184" s="55" t="n"/>
      <c r="AX184" s="55" t="n"/>
      <c r="AY184" s="55" t="n"/>
      <c r="AZ184" s="55" t="n"/>
      <c r="BA184" s="55" t="n"/>
      <c r="BB184" s="55" t="n"/>
      <c r="BC184" s="55" t="n"/>
      <c r="BD184" s="55" t="n"/>
      <c r="BE184" s="55" t="n"/>
      <c r="BF184" s="55" t="n"/>
      <c r="BG184" s="55" t="n"/>
      <c r="BH184" s="55" t="n"/>
      <c r="BI184" s="55" t="n"/>
      <c r="BJ184" s="55" t="n"/>
      <c r="BK184" s="55" t="n"/>
      <c r="BL184" s="55" t="n"/>
      <c r="BM184" s="55" t="n"/>
      <c r="BN184" s="55" t="n"/>
      <c r="BO184" s="55" t="n"/>
    </row>
    <row r="185" ht="11.85" customHeight="1">
      <c r="A185" s="55" t="inlineStr">
        <is>
          <t>SPM</t>
        </is>
      </c>
      <c r="B185" s="56" t="n">
        <v>45385</v>
      </c>
      <c r="C185" s="55" t="inlineStr">
        <is>
          <t>NA</t>
        </is>
      </c>
      <c r="D185" s="55" t="n">
        <v>2400078</v>
      </c>
      <c r="E185" s="55" t="inlineStr">
        <is>
          <t>SP0074</t>
        </is>
      </c>
      <c r="F185" s="55" t="inlineStr">
        <is>
          <t>Box-FAS Chlorex 2% [ 40L X 27.5W X 4.6H cm]</t>
        </is>
      </c>
      <c r="G185" s="55" t="inlineStr">
        <is>
          <t>SP2400021</t>
        </is>
      </c>
      <c r="H185" s="55" t="inlineStr">
        <is>
          <t>Al Shams Printing  Packaging&amp; Trading CO</t>
        </is>
      </c>
      <c r="I185" s="55" t="n"/>
      <c r="J185" s="55" t="n">
        <v>46732</v>
      </c>
      <c r="K185" s="56" t="n">
        <v>45352</v>
      </c>
      <c r="L185" s="56" t="n"/>
      <c r="M185" s="56" t="n">
        <v>47178</v>
      </c>
      <c r="N185" s="56" t="n"/>
      <c r="O185" s="55" t="inlineStr">
        <is>
          <t>NA</t>
        </is>
      </c>
      <c r="P185" s="55" t="n"/>
      <c r="Q185" s="55" t="n"/>
      <c r="R185" s="55" t="n"/>
      <c r="S185" s="55" t="n"/>
      <c r="T185" s="55" t="n"/>
      <c r="U185" s="55" t="n">
        <v>0</v>
      </c>
      <c r="V185" s="55" t="inlineStr">
        <is>
          <t>No.</t>
        </is>
      </c>
      <c r="W185" s="55" t="n"/>
      <c r="X185" s="55" t="n"/>
      <c r="Y185" s="55" t="inlineStr">
        <is>
          <t xml:space="preserve">Dispatched </t>
        </is>
      </c>
      <c r="Z185" s="55">
        <f>U185-W185</f>
        <v/>
      </c>
      <c r="AA185" s="57">
        <f>AC185+AH185+AK185+AN185+AQ185+AT185+AW185+AZ185+BC185+BF185+BI185+BL185+BO185</f>
        <v/>
      </c>
      <c r="AB185" s="58" t="n">
        <v>0</v>
      </c>
      <c r="AC185" s="59">
        <f>Z185-AD185-AE185-AB185</f>
        <v/>
      </c>
      <c r="AD185" s="60" t="n"/>
      <c r="AE185" s="61" t="n">
        <v>0</v>
      </c>
      <c r="AF185" s="55" t="n"/>
      <c r="AG185" s="55" t="n"/>
      <c r="AH185" s="55" t="n"/>
      <c r="AI185" s="55" t="n"/>
      <c r="AJ185" s="55" t="n"/>
      <c r="AK185" s="55" t="n"/>
      <c r="AL185" s="55" t="n"/>
      <c r="AM185" s="55" t="n"/>
      <c r="AN185" s="55" t="n"/>
      <c r="AO185" s="55" t="n"/>
      <c r="AP185" s="55" t="n"/>
      <c r="AQ185" s="55" t="n"/>
      <c r="AR185" s="55" t="n"/>
      <c r="AS185" s="55" t="n"/>
      <c r="AT185" s="55" t="n"/>
      <c r="AU185" s="55" t="n"/>
      <c r="AV185" s="55" t="n"/>
      <c r="AW185" s="55" t="n"/>
      <c r="AX185" s="55" t="n"/>
      <c r="AY185" s="55" t="n"/>
      <c r="AZ185" s="55" t="n"/>
      <c r="BA185" s="55" t="n"/>
      <c r="BB185" s="55" t="n"/>
      <c r="BC185" s="55" t="n"/>
      <c r="BD185" s="55" t="n"/>
      <c r="BE185" s="55" t="n"/>
      <c r="BF185" s="55" t="n"/>
      <c r="BG185" s="55" t="n"/>
      <c r="BH185" s="55" t="n"/>
      <c r="BI185" s="55" t="n"/>
      <c r="BJ185" s="55" t="n"/>
      <c r="BK185" s="55" t="n"/>
      <c r="BL185" s="55" t="n"/>
      <c r="BM185" s="55" t="n"/>
      <c r="BN185" s="55" t="n"/>
      <c r="BO185" s="55" t="n"/>
    </row>
    <row r="186" ht="11.85" customHeight="1">
      <c r="A186" s="55" t="inlineStr">
        <is>
          <t>RM</t>
        </is>
      </c>
      <c r="B186" s="56" t="n"/>
      <c r="C186" s="55" t="inlineStr">
        <is>
          <t>NA</t>
        </is>
      </c>
      <c r="D186" s="55" t="n">
        <v>2400079</v>
      </c>
      <c r="E186" s="55" t="inlineStr">
        <is>
          <t>RM0037</t>
        </is>
      </c>
      <c r="F186" s="55" t="inlineStr">
        <is>
          <t>Sunset Yellow E-110 ( Food Colour)</t>
        </is>
      </c>
      <c r="G186" s="55" t="inlineStr">
        <is>
          <t>RM2400013</t>
        </is>
      </c>
      <c r="H186" s="55" t="inlineStr">
        <is>
          <t>Ajanta Chemical Industries</t>
        </is>
      </c>
      <c r="I186" s="55" t="n"/>
      <c r="J186" s="55" t="inlineStr">
        <is>
          <t>SA241021</t>
        </is>
      </c>
      <c r="K186" s="56" t="n">
        <v>44488</v>
      </c>
      <c r="L186" s="56" t="n"/>
      <c r="M186" s="56" t="n">
        <v>45583</v>
      </c>
      <c r="N186" s="56" t="n"/>
      <c r="O186" s="55" t="inlineStr">
        <is>
          <t>NA</t>
        </is>
      </c>
      <c r="P186" s="55" t="n"/>
      <c r="Q186" s="55" t="n"/>
      <c r="R186" s="55" t="n"/>
      <c r="S186" s="55" t="n"/>
      <c r="T186" s="55" t="n"/>
      <c r="U186" s="55" t="n">
        <v>0</v>
      </c>
      <c r="V186" s="55" t="inlineStr">
        <is>
          <t>Kg.</t>
        </is>
      </c>
      <c r="W186" s="55" t="n"/>
      <c r="X186" s="55" t="n"/>
      <c r="Y186" s="55" t="inlineStr">
        <is>
          <t xml:space="preserve">Dispatched </t>
        </is>
      </c>
      <c r="Z186" s="55">
        <f>U186-W186</f>
        <v/>
      </c>
      <c r="AA186" s="57">
        <f>AC186+AH186+AK186+AN186+AQ186+AT186+AW186+AZ186+BC186+BF186+BI186+BL186+BO186</f>
        <v/>
      </c>
      <c r="AB186" s="58" t="n">
        <v>0</v>
      </c>
      <c r="AC186" s="59">
        <f>Z186-AD186-AE186-AB186</f>
        <v/>
      </c>
      <c r="AD186" s="60" t="n"/>
      <c r="AE186" s="61" t="n">
        <v>0</v>
      </c>
      <c r="AF186" s="55" t="n"/>
      <c r="AG186" s="55" t="n"/>
      <c r="AH186" s="55" t="n"/>
      <c r="AI186" s="55" t="n"/>
      <c r="AJ186" s="55" t="n"/>
      <c r="AK186" s="55" t="n"/>
      <c r="AL186" s="55" t="n"/>
      <c r="AM186" s="55" t="n"/>
      <c r="AN186" s="55" t="n"/>
      <c r="AO186" s="55" t="n"/>
      <c r="AP186" s="55" t="n"/>
      <c r="AQ186" s="55" t="n"/>
      <c r="AR186" s="55" t="n"/>
      <c r="AS186" s="55" t="n"/>
      <c r="AT186" s="55" t="n"/>
      <c r="AU186" s="55" t="n"/>
      <c r="AV186" s="55" t="n"/>
      <c r="AW186" s="55" t="n"/>
      <c r="AX186" s="55" t="n"/>
      <c r="AY186" s="55" t="n"/>
      <c r="AZ186" s="55" t="n"/>
      <c r="BA186" s="55" t="n"/>
      <c r="BB186" s="55" t="n"/>
      <c r="BC186" s="55" t="n"/>
      <c r="BD186" s="55" t="n"/>
      <c r="BE186" s="55" t="n"/>
      <c r="BF186" s="55" t="n"/>
      <c r="BG186" s="55" t="n"/>
      <c r="BH186" s="55" t="n"/>
      <c r="BI186" s="55" t="n"/>
      <c r="BJ186" s="55" t="n"/>
      <c r="BK186" s="55" t="n"/>
      <c r="BL186" s="55" t="n"/>
      <c r="BM186" s="55" t="n"/>
      <c r="BN186" s="55" t="n"/>
      <c r="BO186" s="55" t="n"/>
    </row>
    <row r="187" ht="11.85" customHeight="1">
      <c r="A187" s="55" t="inlineStr">
        <is>
          <t>SPM</t>
        </is>
      </c>
      <c r="B187" s="56" t="n">
        <v>45397</v>
      </c>
      <c r="C187" s="55" t="inlineStr">
        <is>
          <t>NA</t>
        </is>
      </c>
      <c r="D187" s="55" t="n">
        <v>2400084</v>
      </c>
      <c r="E187" s="55" t="inlineStr">
        <is>
          <t>SP0104</t>
        </is>
      </c>
      <c r="F187" s="55" t="inlineStr">
        <is>
          <t>Polypropylene/Polyethylene 300 µm 420 mm width roll</t>
        </is>
      </c>
      <c r="G187" s="55" t="inlineStr">
        <is>
          <t>SP2400023</t>
        </is>
      </c>
      <c r="H187" s="55" t="inlineStr">
        <is>
          <t>STERIFIT Srl Società Unipersonale</t>
        </is>
      </c>
      <c r="I187" s="55" t="n"/>
      <c r="J187" s="55" t="inlineStr">
        <is>
          <t>P2401000238</t>
        </is>
      </c>
      <c r="K187" s="56" t="inlineStr">
        <is>
          <t>16/11/2023</t>
        </is>
      </c>
      <c r="L187" s="56" t="n"/>
      <c r="M187" s="56" t="inlineStr">
        <is>
          <t>15/11/2025</t>
        </is>
      </c>
      <c r="N187" s="56" t="n"/>
      <c r="O187" s="55" t="inlineStr">
        <is>
          <t>NA</t>
        </is>
      </c>
      <c r="P187" s="55" t="n"/>
      <c r="Q187" s="55" t="n"/>
      <c r="R187" s="55" t="n"/>
      <c r="S187" s="55" t="n"/>
      <c r="T187" s="55" t="n"/>
      <c r="U187" s="55" t="n">
        <v>0</v>
      </c>
      <c r="V187" s="55" t="inlineStr">
        <is>
          <t>Kg.</t>
        </is>
      </c>
      <c r="W187" s="55" t="n"/>
      <c r="X187" s="55" t="n"/>
      <c r="Y187" s="55" t="inlineStr">
        <is>
          <t xml:space="preserve">Dispatched </t>
        </is>
      </c>
      <c r="Z187" s="55">
        <f>U187-W187</f>
        <v/>
      </c>
      <c r="AA187" s="57">
        <f>AC187+AH187+AK187+AN187+AQ187+AT187+AW187+AZ187+BC187+BF187+BI187+BL187+BO187</f>
        <v/>
      </c>
      <c r="AB187" s="58" t="n">
        <v>0</v>
      </c>
      <c r="AC187" s="59">
        <f>Z187-AD187-AE187-AB187</f>
        <v/>
      </c>
      <c r="AD187" s="60" t="n"/>
      <c r="AE187" s="61" t="n">
        <v>0</v>
      </c>
      <c r="AF187" s="55" t="n"/>
      <c r="AG187" s="55" t="n"/>
      <c r="AH187" s="55" t="n"/>
      <c r="AI187" s="55" t="n"/>
      <c r="AJ187" s="55" t="n"/>
      <c r="AK187" s="55" t="n"/>
      <c r="AL187" s="55" t="n"/>
      <c r="AM187" s="55" t="n"/>
      <c r="AN187" s="55" t="n"/>
      <c r="AO187" s="55" t="n"/>
      <c r="AP187" s="55" t="n"/>
      <c r="AQ187" s="55" t="n"/>
      <c r="AR187" s="55" t="n"/>
      <c r="AS187" s="55" t="n"/>
      <c r="AT187" s="55" t="n"/>
      <c r="AU187" s="55" t="n"/>
      <c r="AV187" s="55" t="n"/>
      <c r="AW187" s="55" t="n"/>
      <c r="AX187" s="55" t="n"/>
      <c r="AY187" s="55" t="n"/>
      <c r="AZ187" s="55" t="n"/>
      <c r="BA187" s="55" t="n"/>
      <c r="BB187" s="55" t="n"/>
      <c r="BC187" s="55" t="n"/>
      <c r="BD187" s="55" t="n"/>
      <c r="BE187" s="55" t="n"/>
      <c r="BF187" s="55" t="n"/>
      <c r="BG187" s="55" t="n"/>
      <c r="BH187" s="55" t="n"/>
      <c r="BI187" s="55" t="n"/>
      <c r="BJ187" s="55" t="n"/>
      <c r="BK187" s="55" t="n"/>
      <c r="BL187" s="55" t="n"/>
      <c r="BM187" s="55" t="n"/>
      <c r="BN187" s="55" t="n"/>
      <c r="BO187" s="55" t="n"/>
    </row>
    <row r="188" ht="11.85" customHeight="1">
      <c r="A188" s="8" t="inlineStr">
        <is>
          <t>SPM</t>
        </is>
      </c>
      <c r="B188" s="9" t="n">
        <v>45397</v>
      </c>
      <c r="C188" s="8" t="inlineStr">
        <is>
          <t>NA</t>
        </is>
      </c>
      <c r="D188" s="8" t="n">
        <v>2400085</v>
      </c>
      <c r="E188" s="22" t="inlineStr">
        <is>
          <t>SP0104</t>
        </is>
      </c>
      <c r="F188" s="8" t="inlineStr">
        <is>
          <t>Polypropylene/Polyethylene 300 µm 420 mm width roll</t>
        </is>
      </c>
      <c r="G188" s="22" t="inlineStr">
        <is>
          <t>SP2400024</t>
        </is>
      </c>
      <c r="H188" s="8" t="inlineStr">
        <is>
          <t>STERIFIT Srl Società Unipersonale</t>
        </is>
      </c>
      <c r="I188" s="8" t="n"/>
      <c r="J188" s="10" t="inlineStr">
        <is>
          <t>P2402000000</t>
        </is>
      </c>
      <c r="K188" s="10" t="inlineStr">
        <is>
          <t>16/11/2023</t>
        </is>
      </c>
      <c r="L188" s="10" t="n"/>
      <c r="M188" s="10" t="inlineStr">
        <is>
          <t>15/11/2025</t>
        </is>
      </c>
      <c r="N188" s="10" t="n"/>
      <c r="O188" s="8" t="inlineStr">
        <is>
          <t>NA</t>
        </is>
      </c>
      <c r="P188" s="8" t="n"/>
      <c r="Q188" s="8" t="n"/>
      <c r="R188" s="43" t="n"/>
      <c r="S188" s="12" t="n"/>
      <c r="T188" s="12" t="n"/>
      <c r="U188" s="13" t="n">
        <v>0</v>
      </c>
      <c r="V188" s="14" t="inlineStr">
        <is>
          <t>Kg.</t>
        </is>
      </c>
      <c r="W188" s="14" t="n"/>
      <c r="X188" s="14" t="n"/>
      <c r="Y188" s="14" t="n"/>
      <c r="Z188" s="455" t="n">
        <v>0</v>
      </c>
      <c r="AA188" s="482" t="n">
        <v>0</v>
      </c>
      <c r="AB188" s="457" t="n">
        <v>0</v>
      </c>
      <c r="AC188" s="458" t="n">
        <v>0</v>
      </c>
      <c r="AD188" s="459" t="n"/>
      <c r="AE188" s="462" t="n">
        <v>0</v>
      </c>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row>
    <row r="189" ht="11.85" customHeight="1">
      <c r="A189" s="55" t="inlineStr">
        <is>
          <t>SPM</t>
        </is>
      </c>
      <c r="B189" s="56" t="n">
        <v>45397</v>
      </c>
      <c r="C189" s="55" t="inlineStr">
        <is>
          <t>NA</t>
        </is>
      </c>
      <c r="D189" s="55" t="n">
        <v>2400086</v>
      </c>
      <c r="E189" s="55" t="inlineStr">
        <is>
          <t>SP0104</t>
        </is>
      </c>
      <c r="F189" s="55" t="inlineStr">
        <is>
          <t>Polypropylene/Polyethylene 300 µm 420 mm width roll</t>
        </is>
      </c>
      <c r="G189" s="55" t="inlineStr">
        <is>
          <t>SP2400025</t>
        </is>
      </c>
      <c r="H189" s="55" t="inlineStr">
        <is>
          <t>STERIFIT Srl Società Unipersonale</t>
        </is>
      </c>
      <c r="I189" s="55" t="n"/>
      <c r="J189" s="55" t="inlineStr">
        <is>
          <t>P2401000095</t>
        </is>
      </c>
      <c r="K189" s="56" t="inlineStr">
        <is>
          <t>16/11/2023</t>
        </is>
      </c>
      <c r="L189" s="56" t="n"/>
      <c r="M189" s="56" t="inlineStr">
        <is>
          <t>15/11/2025</t>
        </is>
      </c>
      <c r="N189" s="56" t="n"/>
      <c r="O189" s="55" t="inlineStr">
        <is>
          <t>NA</t>
        </is>
      </c>
      <c r="P189" s="55" t="n"/>
      <c r="Q189" s="55" t="n"/>
      <c r="R189" s="55" t="n"/>
      <c r="S189" s="55" t="n"/>
      <c r="T189" s="55" t="n"/>
      <c r="U189" s="55" t="n">
        <v>0</v>
      </c>
      <c r="V189" s="55" t="inlineStr">
        <is>
          <t>Kg.</t>
        </is>
      </c>
      <c r="W189" s="55" t="n"/>
      <c r="X189" s="55" t="n"/>
      <c r="Y189" s="55" t="inlineStr">
        <is>
          <t xml:space="preserve">Dispatched </t>
        </is>
      </c>
      <c r="Z189" s="55">
        <f>U189-W189</f>
        <v/>
      </c>
      <c r="AA189" s="57">
        <f>AC189+AH189+AK189+AN189+AQ189+AT189+AW189+AZ189+BC189+BF189+BI189+BL189+BO189</f>
        <v/>
      </c>
      <c r="AB189" s="58" t="n">
        <v>0</v>
      </c>
      <c r="AC189" s="59">
        <f>Z189-AD189-AE189-AB189</f>
        <v/>
      </c>
      <c r="AD189" s="60" t="n"/>
      <c r="AE189" s="61" t="n">
        <v>0</v>
      </c>
      <c r="AF189" s="55" t="n"/>
      <c r="AG189" s="55" t="n"/>
      <c r="AH189" s="55" t="n"/>
      <c r="AI189" s="55" t="n"/>
      <c r="AJ189" s="55" t="n"/>
      <c r="AK189" s="55" t="n"/>
      <c r="AL189" s="55" t="n"/>
      <c r="AM189" s="55" t="n"/>
      <c r="AN189" s="55" t="n"/>
      <c r="AO189" s="55" t="n"/>
      <c r="AP189" s="55" t="n"/>
      <c r="AQ189" s="55" t="n"/>
      <c r="AR189" s="55" t="n"/>
      <c r="AS189" s="55" t="n"/>
      <c r="AT189" s="55" t="n"/>
      <c r="AU189" s="55" t="n"/>
      <c r="AV189" s="55" t="n"/>
      <c r="AW189" s="55" t="n"/>
      <c r="AX189" s="55" t="n"/>
      <c r="AY189" s="55" t="n"/>
      <c r="AZ189" s="55" t="n"/>
      <c r="BA189" s="55" t="n"/>
      <c r="BB189" s="55" t="n"/>
      <c r="BC189" s="55" t="n"/>
      <c r="BD189" s="55" t="n"/>
      <c r="BE189" s="55" t="n"/>
      <c r="BF189" s="55" t="n"/>
      <c r="BG189" s="55" t="n"/>
      <c r="BH189" s="55" t="n"/>
      <c r="BI189" s="55" t="n"/>
      <c r="BJ189" s="55" t="n"/>
      <c r="BK189" s="55" t="n"/>
      <c r="BL189" s="55" t="n"/>
      <c r="BM189" s="55" t="n"/>
      <c r="BN189" s="55" t="n"/>
      <c r="BO189" s="55" t="n"/>
    </row>
    <row r="190" ht="11.85" customHeight="1">
      <c r="A190" s="8" t="inlineStr">
        <is>
          <t>SP</t>
        </is>
      </c>
      <c r="B190" s="9" t="n">
        <v>45397</v>
      </c>
      <c r="C190" s="8" t="inlineStr">
        <is>
          <t>NA</t>
        </is>
      </c>
      <c r="D190" s="22" t="n">
        <v>2400087</v>
      </c>
      <c r="E190" s="8" t="inlineStr">
        <is>
          <t>SP0098</t>
        </is>
      </c>
      <c r="F190" s="8" t="inlineStr">
        <is>
          <t>Medical Paper 60gm Printed-FAS Chlorex2%-10.5ml[Width 408mm</t>
        </is>
      </c>
      <c r="G190" s="22" t="inlineStr">
        <is>
          <t>SP2400026</t>
        </is>
      </c>
      <c r="H190" s="8" t="inlineStr">
        <is>
          <t>STERIFIT Srl Società Unipersonale</t>
        </is>
      </c>
      <c r="I190" s="8" t="n"/>
      <c r="J190" s="10" t="inlineStr">
        <is>
          <t>23.02340-001</t>
        </is>
      </c>
      <c r="K190" s="10" t="inlineStr">
        <is>
          <t>16/11/2023</t>
        </is>
      </c>
      <c r="L190" s="10" t="inlineStr">
        <is>
          <t>16.11.2023</t>
        </is>
      </c>
      <c r="M190" s="10" t="inlineStr">
        <is>
          <t>15/11/2025</t>
        </is>
      </c>
      <c r="N190" s="10" t="inlineStr">
        <is>
          <t>15.11.2025</t>
        </is>
      </c>
      <c r="O190" s="8" t="inlineStr">
        <is>
          <t>NA</t>
        </is>
      </c>
      <c r="P190" s="10" t="inlineStr">
        <is>
          <t>NA</t>
        </is>
      </c>
      <c r="Q190" s="8" t="inlineStr">
        <is>
          <t>23.04.2026</t>
        </is>
      </c>
      <c r="R190" s="11" t="n"/>
      <c r="S190" s="12" t="n"/>
      <c r="T190" s="12" t="n"/>
      <c r="U190" s="13" t="n">
        <v>95.61499999999999</v>
      </c>
      <c r="V190" s="14" t="inlineStr">
        <is>
          <t>Kg.</t>
        </is>
      </c>
      <c r="W190" s="14" t="n"/>
      <c r="X190" s="14" t="n"/>
      <c r="Y190" s="90" t="n"/>
      <c r="Z190" s="455" t="n">
        <v>95.61499999999999</v>
      </c>
      <c r="AA190" s="456" t="n">
        <v>-7.993605777301127e-15</v>
      </c>
      <c r="AB190" s="457" t="n">
        <v>0</v>
      </c>
      <c r="AC190" s="458" t="n">
        <v>95.61499999999999</v>
      </c>
      <c r="AD190" s="459" t="n"/>
      <c r="AE190" s="462" t="n">
        <v>0</v>
      </c>
      <c r="AF190" s="14" t="inlineStr">
        <is>
          <t>29.06.2025</t>
        </is>
      </c>
      <c r="AG190" s="14" t="inlineStr">
        <is>
          <t>L25F007</t>
        </is>
      </c>
      <c r="AH190" s="14" t="n">
        <v>-72.8</v>
      </c>
      <c r="AI190" s="14" t="inlineStr">
        <is>
          <t>14.07.2025</t>
        </is>
      </c>
      <c r="AJ190" s="14" t="inlineStr">
        <is>
          <t>R-L25F007</t>
        </is>
      </c>
      <c r="AK190" s="14" t="n">
        <v>16.13</v>
      </c>
      <c r="AL190" s="14" t="inlineStr">
        <is>
          <t>23.07.2025</t>
        </is>
      </c>
      <c r="AM190" s="14" t="inlineStr">
        <is>
          <t>L25G009</t>
        </is>
      </c>
      <c r="AN190" s="14" t="n">
        <v>-36.1</v>
      </c>
      <c r="AO190" s="14" t="inlineStr">
        <is>
          <t>17.08.2025</t>
        </is>
      </c>
      <c r="AP190" s="14" t="inlineStr">
        <is>
          <t>IS</t>
        </is>
      </c>
      <c r="AQ190" s="14" t="n">
        <v>-2.845</v>
      </c>
      <c r="AR190" s="14" t="inlineStr">
        <is>
          <t>28.08.2025</t>
        </is>
      </c>
      <c r="AS190" s="14" t="inlineStr">
        <is>
          <t>R-L25G009</t>
        </is>
      </c>
      <c r="AT190" s="14" t="n">
        <v>5.8</v>
      </c>
      <c r="AU190" s="14" t="inlineStr">
        <is>
          <t>25.09.2025</t>
        </is>
      </c>
      <c r="AV190" s="14" t="inlineStr">
        <is>
          <t>L25I011</t>
        </is>
      </c>
      <c r="AW190" s="14" t="n">
        <v>-5.8</v>
      </c>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row>
    <row r="191" ht="11.85" customHeight="1">
      <c r="A191" s="55" t="inlineStr">
        <is>
          <t>SPM</t>
        </is>
      </c>
      <c r="B191" s="56" t="n">
        <v>45397</v>
      </c>
      <c r="C191" s="55" t="inlineStr">
        <is>
          <t>NA</t>
        </is>
      </c>
      <c r="D191" s="55" t="n">
        <v>2400088</v>
      </c>
      <c r="E191" s="55" t="inlineStr">
        <is>
          <t>SP0099</t>
        </is>
      </c>
      <c r="F191" s="55" t="inlineStr">
        <is>
          <t>Medical Paper 60gm Printed-FAS Chlorex2%-26ml[Width 408mm</t>
        </is>
      </c>
      <c r="G191" s="55" t="inlineStr">
        <is>
          <t>SP2400027</t>
        </is>
      </c>
      <c r="H191" s="55" t="inlineStr">
        <is>
          <t>STERIFIT Srl Società Unipersonale</t>
        </is>
      </c>
      <c r="I191" s="55" t="n"/>
      <c r="J191" s="55" t="inlineStr">
        <is>
          <t>23.02341-001</t>
        </is>
      </c>
      <c r="K191" s="56" t="inlineStr">
        <is>
          <t>16/11/2023</t>
        </is>
      </c>
      <c r="L191" s="56" t="n"/>
      <c r="M191" s="56" t="inlineStr">
        <is>
          <t>15/11/2025</t>
        </is>
      </c>
      <c r="N191" s="56" t="n"/>
      <c r="O191" s="55" t="inlineStr">
        <is>
          <t>NA</t>
        </is>
      </c>
      <c r="P191" s="55" t="n"/>
      <c r="Q191" s="55" t="n"/>
      <c r="R191" s="55" t="n"/>
      <c r="S191" s="55" t="n"/>
      <c r="T191" s="55" t="n"/>
      <c r="U191" s="55" t="n">
        <v>0</v>
      </c>
      <c r="V191" s="55" t="inlineStr">
        <is>
          <t>Kg.</t>
        </is>
      </c>
      <c r="W191" s="55" t="n"/>
      <c r="X191" s="55" t="n"/>
      <c r="Y191" s="55" t="inlineStr">
        <is>
          <t xml:space="preserve">Dispatched </t>
        </is>
      </c>
      <c r="Z191" s="55">
        <f>U191-W191</f>
        <v/>
      </c>
      <c r="AA191" s="57">
        <f>AC191+AH191+AK191+AN191+AQ191+AT191+AW191+AZ191+BC191+BF191+BI191+BL191+BO191</f>
        <v/>
      </c>
      <c r="AB191" s="58" t="n">
        <v>0</v>
      </c>
      <c r="AC191" s="59">
        <f>Z191-AD191-AE191-AB191</f>
        <v/>
      </c>
      <c r="AD191" s="60" t="n"/>
      <c r="AE191" s="61" t="n">
        <v>0</v>
      </c>
      <c r="AF191" s="55" t="n"/>
      <c r="AG191" s="55" t="n"/>
      <c r="AH191" s="55" t="n"/>
      <c r="AI191" s="55" t="n"/>
      <c r="AJ191" s="55" t="n"/>
      <c r="AK191" s="55" t="n"/>
      <c r="AL191" s="55" t="n"/>
      <c r="AM191" s="55" t="n"/>
      <c r="AN191" s="55" t="n"/>
      <c r="AO191" s="55" t="n"/>
      <c r="AP191" s="55" t="n"/>
      <c r="AQ191" s="55" t="n"/>
      <c r="AR191" s="55" t="n"/>
      <c r="AS191" s="55" t="n"/>
      <c r="AT191" s="55" t="n"/>
      <c r="AU191" s="55" t="n"/>
      <c r="AV191" s="55" t="n"/>
      <c r="AW191" s="55" t="n"/>
      <c r="AX191" s="55" t="n"/>
      <c r="AY191" s="55" t="n"/>
      <c r="AZ191" s="55" t="n"/>
      <c r="BA191" s="55" t="n"/>
      <c r="BB191" s="55" t="n"/>
      <c r="BC191" s="55" t="n"/>
      <c r="BD191" s="55" t="n"/>
      <c r="BE191" s="55" t="n"/>
      <c r="BF191" s="55" t="n"/>
      <c r="BG191" s="55" t="n"/>
      <c r="BH191" s="55" t="n"/>
      <c r="BI191" s="55" t="n"/>
      <c r="BJ191" s="55" t="n"/>
      <c r="BK191" s="55" t="n"/>
      <c r="BL191" s="55" t="n"/>
      <c r="BM191" s="55" t="n"/>
      <c r="BN191" s="55" t="n"/>
      <c r="BO191" s="55" t="n"/>
    </row>
    <row r="192" ht="11.85" customHeight="1">
      <c r="A192" s="55" t="inlineStr">
        <is>
          <t>PP</t>
        </is>
      </c>
      <c r="B192" s="56" t="n">
        <v>45397</v>
      </c>
      <c r="C192" s="55" t="inlineStr">
        <is>
          <t>NA</t>
        </is>
      </c>
      <c r="D192" s="55" t="n">
        <v>2400089</v>
      </c>
      <c r="E192" s="55" t="inlineStr">
        <is>
          <t>PP0049</t>
        </is>
      </c>
      <c r="F192" s="55" t="inlineStr">
        <is>
          <t>Regulator Disc [D 24/L 6mm] colored PP/PE fiber Applicator 26ml</t>
        </is>
      </c>
      <c r="G192" s="55" t="inlineStr">
        <is>
          <t>PP2400038</t>
        </is>
      </c>
      <c r="H192" s="55" t="inlineStr">
        <is>
          <t>Porex Technologies Reinbek GmbH</t>
        </is>
      </c>
      <c r="I192" s="55" t="n"/>
      <c r="J192" s="55" t="inlineStr">
        <is>
          <t>24012605-01-24</t>
        </is>
      </c>
      <c r="K192" s="56" t="inlineStr">
        <is>
          <t>07/03/2024</t>
        </is>
      </c>
      <c r="L192" s="56" t="n"/>
      <c r="M192" s="56" t="inlineStr">
        <is>
          <t>31/01/2029</t>
        </is>
      </c>
      <c r="N192" s="56" t="n"/>
      <c r="O192" s="55" t="inlineStr">
        <is>
          <t>NA</t>
        </is>
      </c>
      <c r="P192" s="55" t="n"/>
      <c r="Q192" s="55" t="n"/>
      <c r="R192" s="55" t="n"/>
      <c r="S192" s="55" t="n"/>
      <c r="T192" s="55" t="n"/>
      <c r="U192" s="55" t="n">
        <v>0</v>
      </c>
      <c r="V192" s="55" t="inlineStr">
        <is>
          <t>No.</t>
        </is>
      </c>
      <c r="W192" s="55" t="n"/>
      <c r="X192" s="55" t="n"/>
      <c r="Y192" s="55" t="inlineStr">
        <is>
          <t xml:space="preserve">Dispatched </t>
        </is>
      </c>
      <c r="Z192" s="55">
        <f>U192-W192</f>
        <v/>
      </c>
      <c r="AA192" s="57">
        <f>AC192+AH192+AK192+AN192+AQ192+AT192+AW192+AZ192+BC192+BF192+BI192+BL192+BO192</f>
        <v/>
      </c>
      <c r="AB192" s="58" t="n">
        <v>0</v>
      </c>
      <c r="AC192" s="59">
        <f>Z192-AD192-AE192-AB192</f>
        <v/>
      </c>
      <c r="AD192" s="60" t="n"/>
      <c r="AE192" s="61" t="n">
        <v>0</v>
      </c>
      <c r="AF192" s="55" t="n"/>
      <c r="AG192" s="55" t="n"/>
      <c r="AH192" s="55" t="n"/>
      <c r="AI192" s="55" t="n"/>
      <c r="AJ192" s="55" t="n"/>
      <c r="AK192" s="55" t="n"/>
      <c r="AL192" s="55" t="n"/>
      <c r="AM192" s="55" t="n"/>
      <c r="AN192" s="55" t="n"/>
      <c r="AO192" s="55" t="n"/>
      <c r="AP192" s="55" t="n"/>
      <c r="AQ192" s="55" t="n"/>
      <c r="AR192" s="55" t="n"/>
      <c r="AS192" s="55" t="n"/>
      <c r="AT192" s="55" t="n"/>
      <c r="AU192" s="55" t="n"/>
      <c r="AV192" s="55" t="n"/>
      <c r="AW192" s="55" t="n"/>
      <c r="AX192" s="55" t="n"/>
      <c r="AY192" s="55" t="n"/>
      <c r="AZ192" s="55" t="n"/>
      <c r="BA192" s="55" t="n"/>
      <c r="BB192" s="55" t="n"/>
      <c r="BC192" s="55" t="n"/>
      <c r="BD192" s="55" t="n"/>
      <c r="BE192" s="55" t="n"/>
      <c r="BF192" s="55" t="n"/>
      <c r="BG192" s="55" t="n"/>
      <c r="BH192" s="55" t="n"/>
      <c r="BI192" s="55" t="n"/>
      <c r="BJ192" s="55" t="n"/>
      <c r="BK192" s="55" t="n"/>
      <c r="BL192" s="55" t="n"/>
      <c r="BM192" s="55" t="n"/>
      <c r="BN192" s="55" t="n"/>
      <c r="BO192" s="55" t="n"/>
    </row>
    <row r="193" ht="11.85" customHeight="1">
      <c r="A193" s="55" t="inlineStr">
        <is>
          <t>SPM</t>
        </is>
      </c>
      <c r="B193" s="56" t="n">
        <v>45397</v>
      </c>
      <c r="C193" s="55" t="inlineStr">
        <is>
          <t>NA</t>
        </is>
      </c>
      <c r="D193" s="55" t="n">
        <v>2400090</v>
      </c>
      <c r="E193" s="55" t="inlineStr">
        <is>
          <t>SP0094</t>
        </is>
      </c>
      <c r="F193" s="55" t="inlineStr">
        <is>
          <t>Medical Paper 60gm Printed-FAS Chlorex2%-3ml[Width 408mm</t>
        </is>
      </c>
      <c r="G193" s="55" t="inlineStr">
        <is>
          <t>SP2400028</t>
        </is>
      </c>
      <c r="H193" s="55" t="inlineStr">
        <is>
          <t>STERIFIT Srl Società Unipersonale</t>
        </is>
      </c>
      <c r="I193" s="55" t="n"/>
      <c r="J193" s="55" t="inlineStr">
        <is>
          <t>23.02339-001</t>
        </is>
      </c>
      <c r="K193" s="56" t="inlineStr">
        <is>
          <t>16/11/2023</t>
        </is>
      </c>
      <c r="L193" s="56" t="n"/>
      <c r="M193" s="56" t="inlineStr">
        <is>
          <t>15/11/2029</t>
        </is>
      </c>
      <c r="N193" s="56" t="n"/>
      <c r="O193" s="55" t="inlineStr">
        <is>
          <t>NA</t>
        </is>
      </c>
      <c r="P193" s="55" t="n"/>
      <c r="Q193" s="55" t="n"/>
      <c r="R193" s="55" t="n"/>
      <c r="S193" s="55" t="n"/>
      <c r="T193" s="55" t="n"/>
      <c r="U193" s="55" t="n">
        <v>0</v>
      </c>
      <c r="V193" s="55" t="inlineStr">
        <is>
          <t>Kg.</t>
        </is>
      </c>
      <c r="W193" s="55" t="n"/>
      <c r="X193" s="55" t="n"/>
      <c r="Y193" s="55" t="inlineStr">
        <is>
          <t xml:space="preserve">Dispatched </t>
        </is>
      </c>
      <c r="Z193" s="55">
        <f>U193-W193</f>
        <v/>
      </c>
      <c r="AA193" s="57">
        <f>AC193+AH193+AK193+AN193+AQ193+AT193+AW193+AZ193+BC193+BF193+BI193+BL193+BO193</f>
        <v/>
      </c>
      <c r="AB193" s="58" t="n">
        <v>0</v>
      </c>
      <c r="AC193" s="59">
        <f>Z193-AD193-AE193-AB193</f>
        <v/>
      </c>
      <c r="AD193" s="60" t="n"/>
      <c r="AE193" s="61" t="n">
        <v>0</v>
      </c>
      <c r="AF193" s="55" t="n"/>
      <c r="AG193" s="55" t="n"/>
      <c r="AH193" s="55" t="n"/>
      <c r="AI193" s="55" t="n"/>
      <c r="AJ193" s="55" t="n"/>
      <c r="AK193" s="55" t="n"/>
      <c r="AL193" s="55" t="n"/>
      <c r="AM193" s="55" t="n"/>
      <c r="AN193" s="55" t="n"/>
      <c r="AO193" s="55" t="n"/>
      <c r="AP193" s="55" t="n"/>
      <c r="AQ193" s="55" t="n"/>
      <c r="AR193" s="55" t="n"/>
      <c r="AS193" s="55" t="n"/>
      <c r="AT193" s="55" t="n"/>
      <c r="AU193" s="55" t="n"/>
      <c r="AV193" s="55" t="n"/>
      <c r="AW193" s="55" t="n"/>
      <c r="AX193" s="55" t="n"/>
      <c r="AY193" s="55" t="n"/>
      <c r="AZ193" s="55" t="n"/>
      <c r="BA193" s="55" t="n"/>
      <c r="BB193" s="55" t="n"/>
      <c r="BC193" s="55" t="n"/>
      <c r="BD193" s="55" t="n"/>
      <c r="BE193" s="55" t="n"/>
      <c r="BF193" s="55" t="n"/>
      <c r="BG193" s="55" t="n"/>
      <c r="BH193" s="55" t="n"/>
      <c r="BI193" s="55" t="n"/>
      <c r="BJ193" s="55" t="n"/>
      <c r="BK193" s="55" t="n"/>
      <c r="BL193" s="55" t="n"/>
      <c r="BM193" s="55" t="n"/>
      <c r="BN193" s="55" t="n"/>
      <c r="BO193" s="55" t="n"/>
    </row>
    <row r="194" ht="11.85" customHeight="1">
      <c r="A194" s="8" t="inlineStr">
        <is>
          <t>SP</t>
        </is>
      </c>
      <c r="B194" s="14" t="inlineStr">
        <is>
          <t> </t>
        </is>
      </c>
      <c r="C194" s="14" t="inlineStr">
        <is>
          <t>NA</t>
        </is>
      </c>
      <c r="D194" s="14" t="n">
        <v>2400090</v>
      </c>
      <c r="E194" s="14" t="inlineStr">
        <is>
          <t>SP0094</t>
        </is>
      </c>
      <c r="F194" s="8" t="inlineStr">
        <is>
          <t>Medical Paper 60gm Printed-FAS Chlorex2%-3ml[Width 408mm</t>
        </is>
      </c>
      <c r="G194" s="14" t="inlineStr">
        <is>
          <t>SP2400028</t>
        </is>
      </c>
      <c r="H194" s="14" t="inlineStr">
        <is>
          <t>STERIFIT Srl Società Unipersonale</t>
        </is>
      </c>
      <c r="I194" s="14" t="n"/>
      <c r="J194" s="27" t="inlineStr">
        <is>
          <t>23.02339-001</t>
        </is>
      </c>
      <c r="K194" s="14" t="inlineStr">
        <is>
          <t>16/11/2023</t>
        </is>
      </c>
      <c r="L194" s="10" t="inlineStr">
        <is>
          <t>16.11.2023</t>
        </is>
      </c>
      <c r="M194" s="14" t="inlineStr">
        <is>
          <t>15/11/2029</t>
        </is>
      </c>
      <c r="N194" s="10" t="inlineStr">
        <is>
          <t>15.11.2029</t>
        </is>
      </c>
      <c r="O194" s="14" t="inlineStr">
        <is>
          <t>NA</t>
        </is>
      </c>
      <c r="P194" s="10" t="inlineStr">
        <is>
          <t>NA</t>
        </is>
      </c>
      <c r="Q194" s="14" t="inlineStr">
        <is>
          <t>28.04.2026</t>
        </is>
      </c>
      <c r="R194" s="21" t="n"/>
      <c r="S194" s="12" t="n"/>
      <c r="T194" s="12" t="n"/>
      <c r="U194" s="13" t="n">
        <v>0</v>
      </c>
      <c r="V194" s="14" t="inlineStr">
        <is>
          <t>Kg.</t>
        </is>
      </c>
      <c r="W194" s="14" t="n"/>
      <c r="X194" s="14" t="n"/>
      <c r="Y194" s="90" t="inlineStr">
        <is>
          <t>Disp.</t>
        </is>
      </c>
      <c r="Z194" s="455" t="n">
        <v>0</v>
      </c>
      <c r="AA194" s="456" t="n">
        <v>0</v>
      </c>
      <c r="AB194" s="457" t="n">
        <v>0</v>
      </c>
      <c r="AC194" s="458" t="n"/>
      <c r="AD194" s="459" t="n">
        <v>0</v>
      </c>
      <c r="AE194" s="462" t="n"/>
      <c r="AF194" s="14" t="inlineStr">
        <is>
          <t> </t>
        </is>
      </c>
      <c r="AG194" s="14" t="inlineStr">
        <is>
          <t> </t>
        </is>
      </c>
      <c r="AH194" s="14" t="n">
        <v>0</v>
      </c>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row>
    <row r="195" ht="11.85" customHeight="1">
      <c r="A195" s="55" t="inlineStr">
        <is>
          <t>SPM</t>
        </is>
      </c>
      <c r="B195" s="56" t="inlineStr">
        <is>
          <t>16/04/2024</t>
        </is>
      </c>
      <c r="C195" s="55" t="inlineStr">
        <is>
          <t>NA</t>
        </is>
      </c>
      <c r="D195" s="55" t="n">
        <v>2400094</v>
      </c>
      <c r="E195" s="55" t="inlineStr">
        <is>
          <t>SP0075</t>
        </is>
      </c>
      <c r="F195" s="55" t="inlineStr">
        <is>
          <t>Box - ZOANIX Gelatin Capsule</t>
        </is>
      </c>
      <c r="G195" s="55" t="inlineStr">
        <is>
          <t>SP2400032</t>
        </is>
      </c>
      <c r="H195" s="55" t="inlineStr">
        <is>
          <t>Catalent Italy S.P.A</t>
        </is>
      </c>
      <c r="I195" s="55" t="n"/>
      <c r="J195" s="55" t="inlineStr">
        <is>
          <t>23110506A</t>
        </is>
      </c>
      <c r="K195" s="56" t="inlineStr">
        <is>
          <t>11/2023</t>
        </is>
      </c>
      <c r="L195" s="56" t="n"/>
      <c r="M195" s="56" t="inlineStr">
        <is>
          <t>11/2026</t>
        </is>
      </c>
      <c r="N195" s="56" t="n"/>
      <c r="O195" s="55" t="inlineStr">
        <is>
          <t>NA</t>
        </is>
      </c>
      <c r="P195" s="55" t="n"/>
      <c r="Q195" s="55" t="n"/>
      <c r="R195" s="55" t="n"/>
      <c r="S195" s="55" t="n"/>
      <c r="T195" s="55" t="n"/>
      <c r="U195" s="55" t="n">
        <v>0</v>
      </c>
      <c r="V195" s="55" t="inlineStr">
        <is>
          <t>No.</t>
        </is>
      </c>
      <c r="W195" s="55" t="n"/>
      <c r="X195" s="55" t="n"/>
      <c r="Y195" s="55" t="inlineStr">
        <is>
          <t xml:space="preserve">Dispatched </t>
        </is>
      </c>
      <c r="Z195" s="55">
        <f>U195-W195</f>
        <v/>
      </c>
      <c r="AA195" s="57">
        <f>AC195+AH195+AK195+AN195+AQ195+AT195+AW195+AZ195+BC195+BF195+BI195+BL195+BO195</f>
        <v/>
      </c>
      <c r="AB195" s="58" t="n">
        <v>0</v>
      </c>
      <c r="AC195" s="59">
        <f>Z195-AD195-AE195-AB195</f>
        <v/>
      </c>
      <c r="AD195" s="60" t="n"/>
      <c r="AE195" s="61" t="n">
        <v>0</v>
      </c>
      <c r="AF195" s="55" t="n"/>
      <c r="AG195" s="55" t="n"/>
      <c r="AH195" s="55" t="n"/>
      <c r="AI195" s="55" t="n"/>
      <c r="AJ195" s="55" t="n"/>
      <c r="AK195" s="55" t="n"/>
      <c r="AL195" s="55" t="n"/>
      <c r="AM195" s="55" t="n"/>
      <c r="AN195" s="55" t="n"/>
      <c r="AO195" s="55" t="n"/>
      <c r="AP195" s="55" t="n"/>
      <c r="AQ195" s="55" t="n"/>
      <c r="AR195" s="55" t="n"/>
      <c r="AS195" s="55" t="n"/>
      <c r="AT195" s="55" t="n"/>
      <c r="AU195" s="55" t="n"/>
      <c r="AV195" s="55" t="n"/>
      <c r="AW195" s="55" t="n"/>
      <c r="AX195" s="55" t="n"/>
      <c r="AY195" s="55" t="n"/>
      <c r="AZ195" s="55" t="n"/>
      <c r="BA195" s="55" t="n"/>
      <c r="BB195" s="55" t="n"/>
      <c r="BC195" s="55" t="n"/>
      <c r="BD195" s="55" t="n"/>
      <c r="BE195" s="55" t="n"/>
      <c r="BF195" s="55" t="n"/>
      <c r="BG195" s="55" t="n"/>
      <c r="BH195" s="55" t="n"/>
      <c r="BI195" s="55" t="n"/>
      <c r="BJ195" s="55" t="n"/>
      <c r="BK195" s="55" t="n"/>
      <c r="BL195" s="55" t="n"/>
      <c r="BM195" s="55" t="n"/>
      <c r="BN195" s="55" t="n"/>
      <c r="BO195" s="55" t="n"/>
    </row>
    <row r="196" ht="11.85" customHeight="1">
      <c r="A196" s="55" t="inlineStr">
        <is>
          <t>SF Blist.</t>
        </is>
      </c>
      <c r="B196" s="56" t="n">
        <v>45399</v>
      </c>
      <c r="C196" s="55" t="inlineStr">
        <is>
          <t>NA</t>
        </is>
      </c>
      <c r="D196" s="55" t="n">
        <v>2400100</v>
      </c>
      <c r="E196" s="55" t="inlineStr">
        <is>
          <t>SF0050</t>
        </is>
      </c>
      <c r="F196" s="55" t="inlineStr">
        <is>
          <t>Epasterin Soft Gelatin Capsule Blisters</t>
        </is>
      </c>
      <c r="G196" s="55" t="inlineStr">
        <is>
          <t>SF2400002</t>
        </is>
      </c>
      <c r="H196" s="55" t="inlineStr">
        <is>
          <t>Catalent Italy S.P.A</t>
        </is>
      </c>
      <c r="I196" s="55" t="n"/>
      <c r="J196" s="55" t="inlineStr">
        <is>
          <t>5761294</t>
        </is>
      </c>
      <c r="K196" s="56" t="inlineStr">
        <is>
          <t>31/01/2024</t>
        </is>
      </c>
      <c r="L196" s="56" t="n"/>
      <c r="M196" s="56" t="inlineStr">
        <is>
          <t>02/2027</t>
        </is>
      </c>
      <c r="N196" s="56" t="n"/>
      <c r="O196" s="55" t="inlineStr">
        <is>
          <t>NA</t>
        </is>
      </c>
      <c r="P196" s="55" t="n"/>
      <c r="Q196" s="55" t="n"/>
      <c r="R196" s="55" t="n"/>
      <c r="S196" s="55" t="n"/>
      <c r="T196" s="55" t="n"/>
      <c r="U196" s="55" t="n">
        <v>0</v>
      </c>
      <c r="V196" s="55" t="inlineStr">
        <is>
          <t>No.</t>
        </is>
      </c>
      <c r="W196" s="55" t="n"/>
      <c r="X196" s="55" t="n"/>
      <c r="Y196" s="55" t="inlineStr">
        <is>
          <t xml:space="preserve">Dispatched </t>
        </is>
      </c>
      <c r="Z196" s="55">
        <f>U196-W196</f>
        <v/>
      </c>
      <c r="AA196" s="57">
        <f>AC196+AH196+AK196+AN196+AQ196+AT196+AW196+AZ196+BC196+BF196+BI196+BL196+BO196</f>
        <v/>
      </c>
      <c r="AB196" s="58" t="n">
        <v>0</v>
      </c>
      <c r="AC196" s="59">
        <f>Z196-AD196-AE196-AB196</f>
        <v/>
      </c>
      <c r="AD196" s="60" t="n"/>
      <c r="AE196" s="61" t="n">
        <v>0</v>
      </c>
      <c r="AF196" s="55" t="n"/>
      <c r="AG196" s="55" t="n"/>
      <c r="AH196" s="55" t="n"/>
      <c r="AI196" s="55" t="n"/>
      <c r="AJ196" s="55" t="n"/>
      <c r="AK196" s="55" t="n"/>
      <c r="AL196" s="55" t="n"/>
      <c r="AM196" s="55" t="n"/>
      <c r="AN196" s="55" t="n"/>
      <c r="AO196" s="55" t="n"/>
      <c r="AP196" s="55" t="n"/>
      <c r="AQ196" s="55" t="n"/>
      <c r="AR196" s="55" t="n"/>
      <c r="AS196" s="55" t="n"/>
      <c r="AT196" s="55" t="n"/>
      <c r="AU196" s="55" t="n"/>
      <c r="AV196" s="55" t="n"/>
      <c r="AW196" s="55" t="n"/>
      <c r="AX196" s="55" t="n"/>
      <c r="AY196" s="55" t="n"/>
      <c r="AZ196" s="55" t="n"/>
      <c r="BA196" s="55" t="n"/>
      <c r="BB196" s="55" t="n"/>
      <c r="BC196" s="55" t="n"/>
      <c r="BD196" s="55" t="n"/>
      <c r="BE196" s="55" t="n"/>
      <c r="BF196" s="55" t="n"/>
      <c r="BG196" s="55" t="n"/>
      <c r="BH196" s="55" t="n"/>
      <c r="BI196" s="55" t="n"/>
      <c r="BJ196" s="55" t="n"/>
      <c r="BK196" s="55" t="n"/>
      <c r="BL196" s="55" t="n"/>
      <c r="BM196" s="55" t="n"/>
      <c r="BN196" s="55" t="n"/>
      <c r="BO196" s="55" t="n"/>
    </row>
    <row r="197" ht="11.85" customHeight="1">
      <c r="A197" s="8" t="inlineStr">
        <is>
          <t>SP</t>
        </is>
      </c>
      <c r="B197" s="9" t="n">
        <v>45404</v>
      </c>
      <c r="C197" s="8" t="inlineStr">
        <is>
          <t>NA</t>
        </is>
      </c>
      <c r="D197" s="8" t="n">
        <v>2400101</v>
      </c>
      <c r="E197" s="8" t="inlineStr">
        <is>
          <t>SP0134</t>
        </is>
      </c>
      <c r="F197" s="8" t="inlineStr">
        <is>
          <t>Polyamide/Polyethylene 300 µm 420 mm width roll</t>
        </is>
      </c>
      <c r="G197" s="10" t="inlineStr">
        <is>
          <t>SP2400035</t>
        </is>
      </c>
      <c r="H197" s="8" t="inlineStr">
        <is>
          <t>Shangdong Qilu Ethylene Chemicals Co.LTd</t>
        </is>
      </c>
      <c r="I197" s="8" t="n"/>
      <c r="J197" s="10" t="inlineStr">
        <is>
          <t>231209</t>
        </is>
      </c>
      <c r="K197" s="10" t="inlineStr">
        <is>
          <t>04/12/2023</t>
        </is>
      </c>
      <c r="L197" s="10" t="inlineStr">
        <is>
          <t>04.12.2023</t>
        </is>
      </c>
      <c r="M197" s="10" t="inlineStr">
        <is>
          <t>12/2025</t>
        </is>
      </c>
      <c r="N197" s="10" t="inlineStr">
        <is>
          <t>00.12.2025</t>
        </is>
      </c>
      <c r="O197" s="8" t="inlineStr">
        <is>
          <t>NA</t>
        </is>
      </c>
      <c r="P197" s="10" t="inlineStr">
        <is>
          <t>NA</t>
        </is>
      </c>
      <c r="Q197" s="8" t="inlineStr">
        <is>
          <t>29.04.2026</t>
        </is>
      </c>
      <c r="R197" s="11" t="n"/>
      <c r="S197" s="12" t="n"/>
      <c r="T197" s="12" t="n"/>
      <c r="U197" s="13" t="n">
        <v>379.78</v>
      </c>
      <c r="V197" s="14" t="inlineStr">
        <is>
          <t>Kg.</t>
        </is>
      </c>
      <c r="W197" s="14" t="n"/>
      <c r="X197" s="14" t="n"/>
      <c r="Y197" s="90" t="inlineStr">
        <is>
          <t>Disp.</t>
        </is>
      </c>
      <c r="Z197" s="455" t="n">
        <v>379.78</v>
      </c>
      <c r="AA197" s="456" t="n">
        <v>-4.263256414560601e-14</v>
      </c>
      <c r="AB197" s="457" t="n">
        <v>0</v>
      </c>
      <c r="AC197" s="458" t="n">
        <v>379.78</v>
      </c>
      <c r="AD197" s="459" t="n"/>
      <c r="AE197" s="462" t="n">
        <v>0</v>
      </c>
      <c r="AF197" s="14" t="inlineStr">
        <is>
          <t>19.06.2025</t>
        </is>
      </c>
      <c r="AG197" s="14" t="inlineStr">
        <is>
          <t>L25F003</t>
        </is>
      </c>
      <c r="AH197" s="14" t="n">
        <v>-32.8</v>
      </c>
      <c r="AI197" s="14" t="inlineStr">
        <is>
          <t>22.06.2025</t>
        </is>
      </c>
      <c r="AJ197" s="14" t="inlineStr">
        <is>
          <t>L25F005</t>
        </is>
      </c>
      <c r="AK197" s="14" t="n">
        <v>-283.7</v>
      </c>
      <c r="AL197" s="14" t="inlineStr">
        <is>
          <t>09.07.2025</t>
        </is>
      </c>
      <c r="AM197" s="14" t="inlineStr">
        <is>
          <t>R-L25F005</t>
        </is>
      </c>
      <c r="AN197" s="14" t="n">
        <v>91.52</v>
      </c>
      <c r="AO197" s="14" t="inlineStr">
        <is>
          <t>20.07.2025</t>
        </is>
      </c>
      <c r="AP197" s="14" t="inlineStr">
        <is>
          <t>L25G007</t>
        </is>
      </c>
      <c r="AQ197" s="14" t="n">
        <v>-91.59999999999999</v>
      </c>
      <c r="AR197" s="14" t="inlineStr">
        <is>
          <t>22.07.2025</t>
        </is>
      </c>
      <c r="AS197" s="14" t="inlineStr">
        <is>
          <t>L25G008</t>
        </is>
      </c>
      <c r="AT197" s="14" t="n">
        <v>-63.2</v>
      </c>
      <c r="AU197" s="14" t="inlineStr">
        <is>
          <t>23.07.2025</t>
        </is>
      </c>
      <c r="AV197" s="14" t="inlineStr">
        <is>
          <t>R-L25G007</t>
        </is>
      </c>
      <c r="AW197" s="14" t="n">
        <v>7.28</v>
      </c>
      <c r="AX197" s="14" t="inlineStr">
        <is>
          <t>29.07.2025</t>
        </is>
      </c>
      <c r="AY197" s="14" t="inlineStr">
        <is>
          <t>R-L25F008</t>
        </is>
      </c>
      <c r="AZ197" s="14" t="n">
        <v>9.074999999999999</v>
      </c>
      <c r="BA197" s="14" t="inlineStr">
        <is>
          <t>12.08.2025</t>
        </is>
      </c>
      <c r="BB197" s="14" t="inlineStr">
        <is>
          <t>MR250150</t>
        </is>
      </c>
      <c r="BC197" s="14" t="n">
        <v>-16.355</v>
      </c>
      <c r="BD197" s="14" t="n"/>
      <c r="BE197" s="14" t="n"/>
      <c r="BF197" s="14" t="n"/>
      <c r="BG197" s="14" t="n"/>
      <c r="BH197" s="14" t="n"/>
      <c r="BI197" s="14" t="n"/>
      <c r="BJ197" s="14" t="n"/>
      <c r="BK197" s="14" t="n"/>
      <c r="BL197" s="14" t="n"/>
      <c r="BM197" s="14" t="n"/>
      <c r="BN197" s="14" t="n"/>
      <c r="BO197" s="14" t="n"/>
    </row>
    <row r="198" ht="11.85" customHeight="1">
      <c r="A198" s="8" t="inlineStr">
        <is>
          <t>SP</t>
        </is>
      </c>
      <c r="B198" s="44" t="n">
        <v>45404</v>
      </c>
      <c r="C198" s="22" t="inlineStr">
        <is>
          <t>NA</t>
        </is>
      </c>
      <c r="D198" s="22" t="n">
        <v>2400102</v>
      </c>
      <c r="E198" s="22" t="inlineStr">
        <is>
          <t>SP0094</t>
        </is>
      </c>
      <c r="F198" s="22" t="inlineStr">
        <is>
          <t>Medical Paper 60gm Printed-FAS Chlorex2%-3ml[Width 408mm</t>
        </is>
      </c>
      <c r="G198" s="23" t="inlineStr">
        <is>
          <t>SP2400036</t>
        </is>
      </c>
      <c r="H198" s="22" t="inlineStr">
        <is>
          <t>Shangdong Qilu Ethylene Chemicals Co.LTd</t>
        </is>
      </c>
      <c r="I198" s="22" t="n"/>
      <c r="J198" s="23" t="n">
        <v>240130</v>
      </c>
      <c r="K198" s="44" t="n">
        <v>45321</v>
      </c>
      <c r="L198" s="10" t="inlineStr">
        <is>
          <t>30.01.2024</t>
        </is>
      </c>
      <c r="M198" s="44" t="n">
        <v>46052</v>
      </c>
      <c r="N198" s="101" t="inlineStr">
        <is>
          <t>30.01.2026</t>
        </is>
      </c>
      <c r="O198" s="8" t="inlineStr">
        <is>
          <t>NA</t>
        </is>
      </c>
      <c r="P198" s="10" t="inlineStr">
        <is>
          <t>NA</t>
        </is>
      </c>
      <c r="Q198" s="8" t="inlineStr">
        <is>
          <t>25.04.2026</t>
        </is>
      </c>
      <c r="R198" s="45" t="n"/>
      <c r="S198" s="12" t="n"/>
      <c r="T198" s="12" t="n"/>
      <c r="U198" s="13" t="n">
        <v>40.7</v>
      </c>
      <c r="V198" s="14" t="inlineStr">
        <is>
          <t>Kg.</t>
        </is>
      </c>
      <c r="W198" s="14" t="n"/>
      <c r="X198" s="14" t="n"/>
      <c r="Y198" s="88" t="n">
        <v>5</v>
      </c>
      <c r="Z198" s="455" t="n">
        <v>40.7</v>
      </c>
      <c r="AA198" s="456" t="n">
        <v>5.773159728050814e-15</v>
      </c>
      <c r="AB198" s="457" t="n">
        <v>0</v>
      </c>
      <c r="AC198" s="458" t="n">
        <v>40.7</v>
      </c>
      <c r="AD198" s="459" t="n"/>
      <c r="AE198" s="462" t="n">
        <v>0</v>
      </c>
      <c r="AF198" s="14" t="inlineStr">
        <is>
          <t>19.06.2025</t>
        </is>
      </c>
      <c r="AG198" s="14" t="inlineStr">
        <is>
          <t>L25F003</t>
        </is>
      </c>
      <c r="AH198" s="14" t="n">
        <v>-11.9</v>
      </c>
      <c r="AI198" s="14" t="inlineStr">
        <is>
          <t>26.06.2025</t>
        </is>
      </c>
      <c r="AJ198" s="14" t="inlineStr">
        <is>
          <t>R-L25F003</t>
        </is>
      </c>
      <c r="AK198" s="14" t="n">
        <v>4.1</v>
      </c>
      <c r="AL198" s="14" t="inlineStr">
        <is>
          <t>22.07.2025</t>
        </is>
      </c>
      <c r="AM198" s="14" t="inlineStr">
        <is>
          <t>L25G008</t>
        </is>
      </c>
      <c r="AN198" s="14" t="n">
        <v>-17.5</v>
      </c>
      <c r="AO198" s="14" t="inlineStr">
        <is>
          <t>24.07.2025</t>
        </is>
      </c>
      <c r="AP198" s="14" t="inlineStr">
        <is>
          <t>L25G010</t>
        </is>
      </c>
      <c r="AQ198" s="14" t="n">
        <v>-28.8</v>
      </c>
      <c r="AR198" s="14" t="inlineStr">
        <is>
          <t>29.07.2025</t>
        </is>
      </c>
      <c r="AS198" s="14" t="inlineStr">
        <is>
          <t>R-L25F008</t>
        </is>
      </c>
      <c r="AT198" s="14" t="n">
        <v>4.445</v>
      </c>
      <c r="AU198" s="14" t="inlineStr">
        <is>
          <t>29.07.2025</t>
        </is>
      </c>
      <c r="AV198" s="14" t="inlineStr">
        <is>
          <t>R-L25G010</t>
        </is>
      </c>
      <c r="AW198" s="14" t="n">
        <v>21.435</v>
      </c>
      <c r="AX198" s="14" t="inlineStr">
        <is>
          <t>04.06.2025</t>
        </is>
      </c>
      <c r="AY198" s="14" t="inlineStr">
        <is>
          <t>R-L25E006</t>
        </is>
      </c>
      <c r="AZ198" s="14" t="n">
        <v>17.495</v>
      </c>
      <c r="BA198" s="14" t="inlineStr">
        <is>
          <t>01.07.2025</t>
        </is>
      </c>
      <c r="BB198" s="14" t="inlineStr">
        <is>
          <t>R-L25F002</t>
        </is>
      </c>
      <c r="BC198" s="14" t="n">
        <v>19.3</v>
      </c>
      <c r="BD198" s="14" t="inlineStr">
        <is>
          <t>08.10.2025</t>
        </is>
      </c>
      <c r="BE198" s="14" t="inlineStr">
        <is>
          <t>L25J003</t>
        </is>
      </c>
      <c r="BF198" s="14" t="n">
        <v>-40.7</v>
      </c>
      <c r="BG198" s="14" t="inlineStr">
        <is>
          <t>15.10.2025</t>
        </is>
      </c>
      <c r="BH198" s="14" t="inlineStr">
        <is>
          <t>R-L25J003</t>
        </is>
      </c>
      <c r="BI198" s="14" t="n">
        <v>8.68</v>
      </c>
      <c r="BJ198" s="14" t="inlineStr">
        <is>
          <t>26.11.2025 09.01.2026</t>
        </is>
      </c>
      <c r="BK198" s="14" t="inlineStr">
        <is>
          <t>45 L26A017</t>
        </is>
      </c>
      <c r="BL198" s="14" t="n">
        <v>-20.977</v>
      </c>
      <c r="BM198" s="14" t="inlineStr">
        <is>
          <t>01.12.2025</t>
        </is>
      </c>
      <c r="BN198" s="14" t="inlineStr">
        <is>
          <t>R-0045/2025</t>
        </is>
      </c>
      <c r="BO198" s="14" t="n">
        <v>3.722</v>
      </c>
    </row>
    <row r="199" ht="11.85" customHeight="1">
      <c r="A199" s="8" t="inlineStr">
        <is>
          <t>SP</t>
        </is>
      </c>
      <c r="B199" s="44" t="n">
        <v>45404</v>
      </c>
      <c r="C199" s="22" t="inlineStr">
        <is>
          <t>NA</t>
        </is>
      </c>
      <c r="D199" s="22" t="n">
        <v>2400104</v>
      </c>
      <c r="E199" s="22" t="inlineStr">
        <is>
          <t>SP0099</t>
        </is>
      </c>
      <c r="F199" s="22" t="inlineStr">
        <is>
          <t>Medical Paper 60gm Printed-FAS Chlorex2%-26ml[Width 408mm</t>
        </is>
      </c>
      <c r="G199" s="23" t="inlineStr">
        <is>
          <t>SP2400038</t>
        </is>
      </c>
      <c r="H199" s="22" t="inlineStr">
        <is>
          <t>Shangdong Qilu Ethylene Chemicals Co.LTd</t>
        </is>
      </c>
      <c r="I199" s="22" t="n"/>
      <c r="J199" s="23" t="n">
        <v>240130</v>
      </c>
      <c r="K199" s="44" t="n">
        <v>45321</v>
      </c>
      <c r="L199" s="10" t="inlineStr">
        <is>
          <t>30.01.2024</t>
        </is>
      </c>
      <c r="M199" s="44" t="n">
        <v>46052</v>
      </c>
      <c r="N199" s="109" t="inlineStr">
        <is>
          <t>30.01.2026</t>
        </is>
      </c>
      <c r="O199" s="8" t="inlineStr">
        <is>
          <t>NA</t>
        </is>
      </c>
      <c r="P199" s="10" t="inlineStr">
        <is>
          <t>NA</t>
        </is>
      </c>
      <c r="Q199" s="8" t="inlineStr">
        <is>
          <t>28.04.2026</t>
        </is>
      </c>
      <c r="R199" s="45" t="n"/>
      <c r="S199" s="12" t="n"/>
      <c r="T199" s="12" t="n"/>
      <c r="U199" s="13" t="n">
        <v>121.89</v>
      </c>
      <c r="V199" s="14" t="inlineStr">
        <is>
          <t>Kg.</t>
        </is>
      </c>
      <c r="W199" s="14" t="n"/>
      <c r="X199" s="14" t="n"/>
      <c r="Y199" s="90" t="n"/>
      <c r="Z199" s="455" t="n">
        <v>121.89</v>
      </c>
      <c r="AA199" s="456" t="n">
        <v>0</v>
      </c>
      <c r="AB199" s="457" t="n">
        <v>0</v>
      </c>
      <c r="AC199" s="458" t="n">
        <v>121.89</v>
      </c>
      <c r="AD199" s="459" t="n"/>
      <c r="AE199" s="462" t="n">
        <v>0</v>
      </c>
      <c r="AF199" s="14" t="inlineStr">
        <is>
          <t>16.07.2025</t>
        </is>
      </c>
      <c r="AG199" s="14" t="inlineStr">
        <is>
          <t>MR250133</t>
        </is>
      </c>
      <c r="AH199" s="14" t="n">
        <v>-10.64</v>
      </c>
      <c r="AI199" s="14" t="inlineStr">
        <is>
          <t>17.07.2025</t>
        </is>
      </c>
      <c r="AJ199" s="14" t="inlineStr">
        <is>
          <t>L25G006</t>
        </is>
      </c>
      <c r="AK199" s="14" t="n">
        <v>-28.8</v>
      </c>
      <c r="AL199" s="14" t="inlineStr">
        <is>
          <t>20.07.2025</t>
        </is>
      </c>
      <c r="AM199" s="14" t="inlineStr">
        <is>
          <t>L25G007</t>
        </is>
      </c>
      <c r="AN199" s="14" t="n">
        <v>-28.7</v>
      </c>
      <c r="AO199" s="14" t="inlineStr">
        <is>
          <t>23.07.2025</t>
        </is>
      </c>
      <c r="AP199" s="14" t="inlineStr">
        <is>
          <t>R-L25G007</t>
        </is>
      </c>
      <c r="AQ199" s="14" t="n">
        <v>8.49</v>
      </c>
      <c r="AR199" s="14" t="inlineStr">
        <is>
          <t>23.07.2025</t>
        </is>
      </c>
      <c r="AS199" s="14" t="inlineStr">
        <is>
          <t>R-MR250133</t>
        </is>
      </c>
      <c r="AT199" s="14" t="n">
        <v>8.44</v>
      </c>
      <c r="AU199" s="14" t="inlineStr">
        <is>
          <t>23.07.2025</t>
        </is>
      </c>
      <c r="AV199" s="14" t="inlineStr">
        <is>
          <t>R-L25G006</t>
        </is>
      </c>
      <c r="AW199" s="14" t="n">
        <v>20.554</v>
      </c>
      <c r="AX199" s="14" t="inlineStr">
        <is>
          <t>28.07.2025</t>
        </is>
      </c>
      <c r="AY199" s="14" t="inlineStr">
        <is>
          <t>L25G011</t>
        </is>
      </c>
      <c r="AZ199" s="14" t="n">
        <v>-8.5</v>
      </c>
      <c r="BA199" s="14" t="inlineStr">
        <is>
          <t>28.07.2025</t>
        </is>
      </c>
      <c r="BB199" s="14" t="inlineStr">
        <is>
          <t>L25G012</t>
        </is>
      </c>
      <c r="BC199" s="14" t="n">
        <v>-30.5</v>
      </c>
      <c r="BD199" s="14" t="inlineStr">
        <is>
          <t>11.08.2025</t>
        </is>
      </c>
      <c r="BE199" s="14" t="inlineStr">
        <is>
          <t>L25H005</t>
        </is>
      </c>
      <c r="BF199" s="14" t="n">
        <v>-32</v>
      </c>
      <c r="BG199" s="14" t="inlineStr">
        <is>
          <t>12.08.2025 01.01.2026</t>
        </is>
      </c>
      <c r="BH199" s="14" t="inlineStr">
        <is>
          <t>MR250150 MR250162 L26A001</t>
        </is>
      </c>
      <c r="BI199" s="14" t="n">
        <v>-76.289</v>
      </c>
      <c r="BJ199" s="14" t="inlineStr">
        <is>
          <t>17.08.2025</t>
        </is>
      </c>
      <c r="BK199" s="14" t="inlineStr">
        <is>
          <t>R-L25H005</t>
        </is>
      </c>
      <c r="BL199" s="14" t="n">
        <v>30.675</v>
      </c>
      <c r="BM199" s="14" t="inlineStr">
        <is>
          <t>18.08.2025 03.09.2025</t>
        </is>
      </c>
      <c r="BN199" s="14" t="inlineStr">
        <is>
          <t>R-L25G011 R-L25H009</t>
        </is>
      </c>
      <c r="BO199" s="14" t="n">
        <v>25.38</v>
      </c>
    </row>
    <row r="200" ht="11.85" customHeight="1">
      <c r="A200" s="55" t="inlineStr">
        <is>
          <t>RM</t>
        </is>
      </c>
      <c r="B200" s="56" t="inlineStr">
        <is>
          <t>03.June.-2024</t>
        </is>
      </c>
      <c r="C200" s="55" t="inlineStr">
        <is>
          <t>NA</t>
        </is>
      </c>
      <c r="D200" s="55" t="n">
        <v>2400106</v>
      </c>
      <c r="E200" s="55" t="inlineStr">
        <is>
          <t>RM0032</t>
        </is>
      </c>
      <c r="F200" s="55" t="inlineStr">
        <is>
          <t>Lactose Anhydrous</t>
        </is>
      </c>
      <c r="G200" s="55" t="inlineStr">
        <is>
          <t>RM2400019</t>
        </is>
      </c>
      <c r="H200" s="55" t="inlineStr">
        <is>
          <t xml:space="preserve">Meggle GmbH  </t>
        </is>
      </c>
      <c r="I200" s="55" t="n"/>
      <c r="J200" s="55" t="inlineStr">
        <is>
          <t>LC030-23-805</t>
        </is>
      </c>
      <c r="K200" s="56" t="inlineStr">
        <is>
          <t>07/2023</t>
        </is>
      </c>
      <c r="L200" s="56" t="n"/>
      <c r="M200" s="56" t="inlineStr">
        <is>
          <t>07/2026</t>
        </is>
      </c>
      <c r="N200" s="56" t="n"/>
      <c r="O200" s="55" t="inlineStr">
        <is>
          <t>NA</t>
        </is>
      </c>
      <c r="P200" s="55" t="n"/>
      <c r="Q200" s="55" t="n"/>
      <c r="R200" s="55" t="n"/>
      <c r="S200" s="55" t="n"/>
      <c r="T200" s="55" t="n"/>
      <c r="U200" s="55" t="n">
        <v>0</v>
      </c>
      <c r="V200" s="55" t="inlineStr">
        <is>
          <t>Kg.</t>
        </is>
      </c>
      <c r="W200" s="55" t="n"/>
      <c r="X200" s="55" t="n"/>
      <c r="Y200" s="55" t="inlineStr">
        <is>
          <t xml:space="preserve">Dispatched </t>
        </is>
      </c>
      <c r="Z200" s="55">
        <f>U200-W200</f>
        <v/>
      </c>
      <c r="AA200" s="57">
        <f>AC200+AH200+AK200+AN200+AQ200+AT200+AW200+AZ200+BC200+BF200+BI200+BL200+BO200</f>
        <v/>
      </c>
      <c r="AB200" s="58" t="n">
        <v>0</v>
      </c>
      <c r="AC200" s="59">
        <f>Z200-AD200-AE200-AB200</f>
        <v/>
      </c>
      <c r="AD200" s="60" t="n"/>
      <c r="AE200" s="61" t="n">
        <v>0</v>
      </c>
      <c r="AF200" s="55" t="n"/>
      <c r="AG200" s="55" t="n"/>
      <c r="AH200" s="55" t="n"/>
      <c r="AI200" s="55" t="n"/>
      <c r="AJ200" s="55" t="n"/>
      <c r="AK200" s="55" t="n"/>
      <c r="AL200" s="55" t="n"/>
      <c r="AM200" s="55" t="n"/>
      <c r="AN200" s="55" t="n"/>
      <c r="AO200" s="55" t="n"/>
      <c r="AP200" s="55" t="n"/>
      <c r="AQ200" s="55" t="n"/>
      <c r="AR200" s="55" t="n"/>
      <c r="AS200" s="55" t="n"/>
      <c r="AT200" s="55" t="n"/>
      <c r="AU200" s="55" t="n"/>
      <c r="AV200" s="55" t="n"/>
      <c r="AW200" s="55" t="n"/>
      <c r="AX200" s="55" t="n"/>
      <c r="AY200" s="55" t="n"/>
      <c r="AZ200" s="55" t="n"/>
      <c r="BA200" s="55" t="n"/>
      <c r="BB200" s="55" t="n"/>
      <c r="BC200" s="55" t="n"/>
      <c r="BD200" s="55" t="n"/>
      <c r="BE200" s="55" t="n"/>
      <c r="BF200" s="55" t="n"/>
      <c r="BG200" s="55" t="n"/>
      <c r="BH200" s="55" t="n"/>
      <c r="BI200" s="55" t="n"/>
      <c r="BJ200" s="55" t="n"/>
      <c r="BK200" s="55" t="n"/>
      <c r="BL200" s="55" t="n"/>
      <c r="BM200" s="55" t="n"/>
      <c r="BN200" s="55" t="n"/>
      <c r="BO200" s="55" t="n"/>
    </row>
    <row r="201" ht="11.85" customHeight="1">
      <c r="A201" s="8" t="inlineStr">
        <is>
          <t>SP</t>
        </is>
      </c>
      <c r="B201" s="9" t="inlineStr">
        <is>
          <t>05.June.-2024</t>
        </is>
      </c>
      <c r="C201" s="8" t="inlineStr">
        <is>
          <t>SSMC0762024</t>
        </is>
      </c>
      <c r="D201" s="22" t="n">
        <v>2400107</v>
      </c>
      <c r="E201" s="8" t="inlineStr">
        <is>
          <t>SP0091</t>
        </is>
      </c>
      <c r="F201" s="8" t="inlineStr">
        <is>
          <t>Label FAS Chlorex sterile solution 2% tinted-10.5 ml [size 6.5cm X 6cm]</t>
        </is>
      </c>
      <c r="G201" s="10" t="inlineStr">
        <is>
          <t>SP2400039</t>
        </is>
      </c>
      <c r="H201" s="8" t="inlineStr">
        <is>
          <t>Al Shams Printing  Packaging&amp; Trading CO</t>
        </is>
      </c>
      <c r="I201" s="8" t="n"/>
      <c r="J201" s="10" t="inlineStr">
        <is>
          <t>00102</t>
        </is>
      </c>
      <c r="K201" s="10" t="inlineStr">
        <is>
          <t>29/05/2024</t>
        </is>
      </c>
      <c r="L201" s="10" t="inlineStr">
        <is>
          <t>29.05.2024</t>
        </is>
      </c>
      <c r="M201" s="10" t="inlineStr">
        <is>
          <t>28/05/2029</t>
        </is>
      </c>
      <c r="N201" s="10" t="inlineStr">
        <is>
          <t>28.05.2029</t>
        </is>
      </c>
      <c r="O201" s="8" t="inlineStr">
        <is>
          <t>NA</t>
        </is>
      </c>
      <c r="P201" s="10" t="inlineStr">
        <is>
          <t>NA</t>
        </is>
      </c>
      <c r="Q201" s="8" t="inlineStr">
        <is>
          <t>10.06.2026</t>
        </is>
      </c>
      <c r="R201" s="11" t="n"/>
      <c r="S201" s="12" t="n"/>
      <c r="T201" s="12" t="n"/>
      <c r="U201" s="13" t="n">
        <v>22734</v>
      </c>
      <c r="V201" s="14" t="inlineStr">
        <is>
          <t>No.</t>
        </is>
      </c>
      <c r="W201" s="14" t="n"/>
      <c r="X201" s="14" t="n"/>
      <c r="Y201" s="90" t="n"/>
      <c r="Z201" s="455" t="n">
        <v>22734</v>
      </c>
      <c r="AA201" s="456" t="n">
        <v>0</v>
      </c>
      <c r="AB201" s="457" t="n">
        <v>0</v>
      </c>
      <c r="AC201" s="458" t="n">
        <v>22734</v>
      </c>
      <c r="AD201" s="459" t="n"/>
      <c r="AE201" s="462" t="n">
        <v>0</v>
      </c>
      <c r="AF201" s="14" t="inlineStr">
        <is>
          <t>12.08.2025</t>
        </is>
      </c>
      <c r="AG201" s="14" t="inlineStr">
        <is>
          <t>MR250149</t>
        </is>
      </c>
      <c r="AH201" s="14" t="n">
        <v>-2800</v>
      </c>
      <c r="AI201" s="14" t="inlineStr">
        <is>
          <t>18.08.2025</t>
        </is>
      </c>
      <c r="AJ201" s="14" t="inlineStr">
        <is>
          <t>R-L25H006</t>
        </is>
      </c>
      <c r="AK201" s="14" t="n">
        <v>221</v>
      </c>
      <c r="AL201" s="14" t="inlineStr">
        <is>
          <t>13.10.2025</t>
        </is>
      </c>
      <c r="AM201" s="14" t="inlineStr">
        <is>
          <t>L25J007</t>
        </is>
      </c>
      <c r="AN201" s="14" t="n">
        <v>-14265</v>
      </c>
      <c r="AO201" s="14" t="inlineStr">
        <is>
          <t>13.10.2025</t>
        </is>
      </c>
      <c r="AP201" s="14" t="inlineStr">
        <is>
          <t>L25J006</t>
        </is>
      </c>
      <c r="AQ201" s="14" t="n">
        <v>-5890</v>
      </c>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row>
    <row r="202" ht="11.85" customHeight="1">
      <c r="A202" s="55" t="inlineStr">
        <is>
          <t>PP</t>
        </is>
      </c>
      <c r="B202" s="56" t="inlineStr">
        <is>
          <t>23.June.-2024</t>
        </is>
      </c>
      <c r="C202" s="55" t="inlineStr">
        <is>
          <t>SSMC0492024 R2</t>
        </is>
      </c>
      <c r="D202" s="55" t="n">
        <v>2400111</v>
      </c>
      <c r="E202" s="55" t="inlineStr">
        <is>
          <t>PP0064</t>
        </is>
      </c>
      <c r="F202" s="55" t="inlineStr">
        <is>
          <t>Alu Foil unprinted 30 micron thickness 268 mm width</t>
        </is>
      </c>
      <c r="G202" s="55" t="inlineStr">
        <is>
          <t>PP2400040</t>
        </is>
      </c>
      <c r="H202" s="55" t="inlineStr">
        <is>
          <t>Technical Aluminium Foil Company LLC.</t>
        </is>
      </c>
      <c r="I202" s="55" t="n"/>
      <c r="J202" s="55" t="inlineStr">
        <is>
          <t>179D/MAY</t>
        </is>
      </c>
      <c r="K202" s="56" t="inlineStr">
        <is>
          <t>05/2024</t>
        </is>
      </c>
      <c r="L202" s="56" t="n"/>
      <c r="M202" s="56" t="inlineStr">
        <is>
          <t>10/2025</t>
        </is>
      </c>
      <c r="N202" s="56" t="n"/>
      <c r="O202" s="55" t="inlineStr">
        <is>
          <t>NA</t>
        </is>
      </c>
      <c r="P202" s="55" t="n"/>
      <c r="Q202" s="55" t="n"/>
      <c r="R202" s="55" t="n"/>
      <c r="S202" s="55" t="n"/>
      <c r="T202" s="55" t="n"/>
      <c r="U202" s="55" t="n">
        <v>0</v>
      </c>
      <c r="V202" s="55" t="inlineStr">
        <is>
          <t>Kg.</t>
        </is>
      </c>
      <c r="W202" s="55" t="n"/>
      <c r="X202" s="55" t="n"/>
      <c r="Y202" s="55" t="inlineStr">
        <is>
          <t xml:space="preserve">Dispatched </t>
        </is>
      </c>
      <c r="Z202" s="55">
        <f>U202-W202</f>
        <v/>
      </c>
      <c r="AA202" s="57">
        <f>AC202+AH202+AK202+AN202+AQ202+AT202+AW202+AZ202+BC202+BF202+BI202+BL202+BO202</f>
        <v/>
      </c>
      <c r="AB202" s="58" t="n">
        <v>0</v>
      </c>
      <c r="AC202" s="59">
        <f>Z202-AD202-AE202-AB202</f>
        <v/>
      </c>
      <c r="AD202" s="60" t="n"/>
      <c r="AE202" s="61" t="n">
        <v>0</v>
      </c>
      <c r="AF202" s="55" t="n"/>
      <c r="AG202" s="55" t="n"/>
      <c r="AH202" s="55" t="n"/>
      <c r="AI202" s="55" t="n"/>
      <c r="AJ202" s="55" t="n"/>
      <c r="AK202" s="55" t="n"/>
      <c r="AL202" s="55" t="n"/>
      <c r="AM202" s="55" t="n"/>
      <c r="AN202" s="55" t="n"/>
      <c r="AO202" s="55" t="n"/>
      <c r="AP202" s="55" t="n"/>
      <c r="AQ202" s="55" t="n"/>
      <c r="AR202" s="55" t="n"/>
      <c r="AS202" s="55" t="n"/>
      <c r="AT202" s="55" t="n"/>
      <c r="AU202" s="55" t="n"/>
      <c r="AV202" s="55" t="n"/>
      <c r="AW202" s="55" t="n"/>
      <c r="AX202" s="55" t="n"/>
      <c r="AY202" s="55" t="n"/>
      <c r="AZ202" s="55" t="n"/>
      <c r="BA202" s="55" t="n"/>
      <c r="BB202" s="55" t="n"/>
      <c r="BC202" s="55" t="n"/>
      <c r="BD202" s="55" t="n"/>
      <c r="BE202" s="55" t="n"/>
      <c r="BF202" s="55" t="n"/>
      <c r="BG202" s="55" t="n"/>
      <c r="BH202" s="55" t="n"/>
      <c r="BI202" s="55" t="n"/>
      <c r="BJ202" s="55" t="n"/>
      <c r="BK202" s="55" t="n"/>
      <c r="BL202" s="55" t="n"/>
      <c r="BM202" s="55" t="n"/>
      <c r="BN202" s="55" t="n"/>
      <c r="BO202" s="55" t="n"/>
    </row>
    <row r="203" ht="11.85" customHeight="1">
      <c r="A203" s="55" t="inlineStr">
        <is>
          <t>PP</t>
        </is>
      </c>
      <c r="B203" s="56" t="inlineStr">
        <is>
          <t>23.June.-2024</t>
        </is>
      </c>
      <c r="C203" s="55" t="inlineStr">
        <is>
          <t>24/00037</t>
        </is>
      </c>
      <c r="D203" s="55" t="n">
        <v>2400114</v>
      </c>
      <c r="E203" s="55" t="inlineStr">
        <is>
          <t>PP0040</t>
        </is>
      </c>
      <c r="F203" s="55" t="inlineStr">
        <is>
          <t>Swab Non-sterile plastic shaft and rayon tip</t>
        </is>
      </c>
      <c r="G203" s="55" t="inlineStr">
        <is>
          <t>PP2400043</t>
        </is>
      </c>
      <c r="H203" s="55" t="inlineStr">
        <is>
          <t>Propharm International S.R.L.</t>
        </is>
      </c>
      <c r="I203" s="55" t="n"/>
      <c r="J203" s="55" t="inlineStr">
        <is>
          <t>24.02.19</t>
        </is>
      </c>
      <c r="K203" s="56" t="inlineStr">
        <is>
          <t>02/2024</t>
        </is>
      </c>
      <c r="L203" s="56" t="n"/>
      <c r="M203" s="56" t="inlineStr">
        <is>
          <t>02/2029</t>
        </is>
      </c>
      <c r="N203" s="56" t="n"/>
      <c r="O203" s="55" t="inlineStr">
        <is>
          <t>NA</t>
        </is>
      </c>
      <c r="P203" s="55" t="n"/>
      <c r="Q203" s="55" t="n"/>
      <c r="R203" s="55" t="n"/>
      <c r="S203" s="55" t="n"/>
      <c r="T203" s="55" t="n"/>
      <c r="U203" s="55" t="n">
        <v>0</v>
      </c>
      <c r="V203" s="55" t="inlineStr">
        <is>
          <t>No.</t>
        </is>
      </c>
      <c r="W203" s="55" t="n"/>
      <c r="X203" s="55" t="n"/>
      <c r="Y203" s="55" t="inlineStr">
        <is>
          <t xml:space="preserve">Dispatched </t>
        </is>
      </c>
      <c r="Z203" s="55">
        <f>U203-W203</f>
        <v/>
      </c>
      <c r="AA203" s="57">
        <f>AC203+AH203+AK203+AN203+AQ203+AT203+AW203+AZ203+BC203+BF203+BI203+BL203+BO203</f>
        <v/>
      </c>
      <c r="AB203" s="58" t="n">
        <v>0</v>
      </c>
      <c r="AC203" s="59">
        <f>Z203-AD203-AE203-AB203</f>
        <v/>
      </c>
      <c r="AD203" s="60" t="n"/>
      <c r="AE203" s="61" t="n">
        <v>0</v>
      </c>
      <c r="AF203" s="55" t="n"/>
      <c r="AG203" s="55" t="n"/>
      <c r="AH203" s="55" t="n"/>
      <c r="AI203" s="55" t="n"/>
      <c r="AJ203" s="55" t="n"/>
      <c r="AK203" s="55" t="n"/>
      <c r="AL203" s="55" t="n"/>
      <c r="AM203" s="55" t="n"/>
      <c r="AN203" s="55" t="n"/>
      <c r="AO203" s="55" t="n"/>
      <c r="AP203" s="55" t="n"/>
      <c r="AQ203" s="55" t="n"/>
      <c r="AR203" s="55" t="n"/>
      <c r="AS203" s="55" t="n"/>
      <c r="AT203" s="55" t="n"/>
      <c r="AU203" s="55" t="n"/>
      <c r="AV203" s="55" t="n"/>
      <c r="AW203" s="55" t="n"/>
      <c r="AX203" s="55" t="n"/>
      <c r="AY203" s="55" t="n"/>
      <c r="AZ203" s="55" t="n"/>
      <c r="BA203" s="55" t="n"/>
      <c r="BB203" s="55" t="n"/>
      <c r="BC203" s="55" t="n"/>
      <c r="BD203" s="55" t="n"/>
      <c r="BE203" s="55" t="n"/>
      <c r="BF203" s="55" t="n"/>
      <c r="BG203" s="55" t="n"/>
      <c r="BH203" s="55" t="n"/>
      <c r="BI203" s="55" t="n"/>
      <c r="BJ203" s="55" t="n"/>
      <c r="BK203" s="55" t="n"/>
      <c r="BL203" s="55" t="n"/>
      <c r="BM203" s="55" t="n"/>
      <c r="BN203" s="55" t="n"/>
      <c r="BO203" s="55" t="n"/>
    </row>
    <row r="204" ht="11.85" customHeight="1">
      <c r="A204" s="55" t="inlineStr">
        <is>
          <t>SPM</t>
        </is>
      </c>
      <c r="B204" s="56" t="inlineStr">
        <is>
          <t>23.June.-2024</t>
        </is>
      </c>
      <c r="C204" s="55" t="inlineStr">
        <is>
          <t>798953 SO</t>
        </is>
      </c>
      <c r="D204" s="55" t="n">
        <v>2400115</v>
      </c>
      <c r="E204" s="55" t="inlineStr">
        <is>
          <t>SP0130</t>
        </is>
      </c>
      <c r="F204" s="55" t="inlineStr">
        <is>
          <t>Box-Epasterin Soft Gelatin Capsule</t>
        </is>
      </c>
      <c r="G204" s="55" t="inlineStr">
        <is>
          <t>SP2400040</t>
        </is>
      </c>
      <c r="H204" s="55" t="inlineStr">
        <is>
          <t>Catalent Italy S.P.A</t>
        </is>
      </c>
      <c r="I204" s="55" t="n"/>
      <c r="J204" s="55" t="inlineStr">
        <is>
          <t>5761294</t>
        </is>
      </c>
      <c r="K204" s="56" t="inlineStr">
        <is>
          <t>31/01/2024</t>
        </is>
      </c>
      <c r="L204" s="56" t="n"/>
      <c r="M204" s="56" t="inlineStr">
        <is>
          <t>02/2027</t>
        </is>
      </c>
      <c r="N204" s="56" t="n"/>
      <c r="O204" s="55" t="inlineStr">
        <is>
          <t>NA</t>
        </is>
      </c>
      <c r="P204" s="55" t="n"/>
      <c r="Q204" s="55" t="n"/>
      <c r="R204" s="55" t="n"/>
      <c r="S204" s="55" t="n"/>
      <c r="T204" s="55" t="n"/>
      <c r="U204" s="55" t="n">
        <v>0</v>
      </c>
      <c r="V204" s="55" t="inlineStr">
        <is>
          <t>No.</t>
        </is>
      </c>
      <c r="W204" s="55" t="n"/>
      <c r="X204" s="55" t="n"/>
      <c r="Y204" s="55" t="inlineStr">
        <is>
          <t xml:space="preserve">Dispatched </t>
        </is>
      </c>
      <c r="Z204" s="55">
        <f>U204-W204</f>
        <v/>
      </c>
      <c r="AA204" s="57">
        <f>AC204+AH204+AK204+AN204+AQ204+AT204+AW204+AZ204+BC204+BF204+BI204+BL204+BO204</f>
        <v/>
      </c>
      <c r="AB204" s="58" t="n">
        <v>0</v>
      </c>
      <c r="AC204" s="59">
        <f>Z204-AD204-AE204-AB204</f>
        <v/>
      </c>
      <c r="AD204" s="60" t="n"/>
      <c r="AE204" s="61" t="n">
        <v>0</v>
      </c>
      <c r="AF204" s="55" t="n"/>
      <c r="AG204" s="55" t="n"/>
      <c r="AH204" s="55" t="n"/>
      <c r="AI204" s="55" t="n"/>
      <c r="AJ204" s="55" t="n"/>
      <c r="AK204" s="55" t="n"/>
      <c r="AL204" s="55" t="n"/>
      <c r="AM204" s="55" t="n"/>
      <c r="AN204" s="55" t="n"/>
      <c r="AO204" s="55" t="n"/>
      <c r="AP204" s="55" t="n"/>
      <c r="AQ204" s="55" t="n"/>
      <c r="AR204" s="55" t="n"/>
      <c r="AS204" s="55" t="n"/>
      <c r="AT204" s="55" t="n"/>
      <c r="AU204" s="55" t="n"/>
      <c r="AV204" s="55" t="n"/>
      <c r="AW204" s="55" t="n"/>
      <c r="AX204" s="55" t="n"/>
      <c r="AY204" s="55" t="n"/>
      <c r="AZ204" s="55" t="n"/>
      <c r="BA204" s="55" t="n"/>
      <c r="BB204" s="55" t="n"/>
      <c r="BC204" s="55" t="n"/>
      <c r="BD204" s="55" t="n"/>
      <c r="BE204" s="55" t="n"/>
      <c r="BF204" s="55" t="n"/>
      <c r="BG204" s="55" t="n"/>
      <c r="BH204" s="55" t="n"/>
      <c r="BI204" s="55" t="n"/>
      <c r="BJ204" s="55" t="n"/>
      <c r="BK204" s="55" t="n"/>
      <c r="BL204" s="55" t="n"/>
      <c r="BM204" s="55" t="n"/>
      <c r="BN204" s="55" t="n"/>
      <c r="BO204" s="55" t="n"/>
    </row>
    <row r="205" ht="11.85" customHeight="1">
      <c r="A205" s="55" t="inlineStr">
        <is>
          <t>PP</t>
        </is>
      </c>
      <c r="B205" s="56" t="inlineStr">
        <is>
          <t>26.June.-2024</t>
        </is>
      </c>
      <c r="C205" s="55" t="inlineStr">
        <is>
          <t>NA</t>
        </is>
      </c>
      <c r="D205" s="55" t="n">
        <v>2400126</v>
      </c>
      <c r="E205" s="55" t="inlineStr">
        <is>
          <t>PP0027</t>
        </is>
      </c>
      <c r="F205" s="55" t="inlineStr">
        <is>
          <t>Inner plastic tube (HDPE) for Applicator 10.5 ml-OMAS</t>
        </is>
      </c>
      <c r="G205" s="55" t="inlineStr">
        <is>
          <t>PP2400054</t>
        </is>
      </c>
      <c r="H205" s="55" t="inlineStr">
        <is>
          <t>Idea Stampi S.r.I.</t>
        </is>
      </c>
      <c r="I205" s="55" t="n"/>
      <c r="J205" s="55" t="inlineStr">
        <is>
          <t>10701</t>
        </is>
      </c>
      <c r="K205" s="56" t="inlineStr">
        <is>
          <t>03/2024</t>
        </is>
      </c>
      <c r="L205" s="56" t="n"/>
      <c r="M205" s="56" t="inlineStr">
        <is>
          <t>03/2026</t>
        </is>
      </c>
      <c r="N205" s="56" t="n"/>
      <c r="O205" s="55" t="inlineStr">
        <is>
          <t>NA</t>
        </is>
      </c>
      <c r="P205" s="55" t="n"/>
      <c r="Q205" s="55" t="n"/>
      <c r="R205" s="55" t="n"/>
      <c r="S205" s="55" t="n"/>
      <c r="T205" s="55" t="n"/>
      <c r="U205" s="55" t="n">
        <v>0</v>
      </c>
      <c r="V205" s="55" t="inlineStr">
        <is>
          <t>No.</t>
        </is>
      </c>
      <c r="W205" s="55" t="n"/>
      <c r="X205" s="55" t="n"/>
      <c r="Y205" s="55" t="inlineStr">
        <is>
          <t xml:space="preserve">Dispatched </t>
        </is>
      </c>
      <c r="Z205" s="55">
        <f>U205-W205</f>
        <v/>
      </c>
      <c r="AA205" s="57">
        <f>AC205+AH205+AK205+AN205+AQ205+AT205+AW205+AZ205+BC205+BF205+BI205+BL205+BO205</f>
        <v/>
      </c>
      <c r="AB205" s="58" t="n">
        <v>0</v>
      </c>
      <c r="AC205" s="59">
        <f>Z205-AD205-AE205-AB205</f>
        <v/>
      </c>
      <c r="AD205" s="60" t="n"/>
      <c r="AE205" s="61" t="n">
        <v>0</v>
      </c>
      <c r="AF205" s="55" t="n"/>
      <c r="AG205" s="55" t="n"/>
      <c r="AH205" s="55" t="n"/>
      <c r="AI205" s="55" t="n"/>
      <c r="AJ205" s="55" t="n"/>
      <c r="AK205" s="55" t="n"/>
      <c r="AL205" s="55" t="n"/>
      <c r="AM205" s="55" t="n"/>
      <c r="AN205" s="55" t="n"/>
      <c r="AO205" s="55" t="n"/>
      <c r="AP205" s="55" t="n"/>
      <c r="AQ205" s="55" t="n"/>
      <c r="AR205" s="55" t="n"/>
      <c r="AS205" s="55" t="n"/>
      <c r="AT205" s="55" t="n"/>
      <c r="AU205" s="55" t="n"/>
      <c r="AV205" s="55" t="n"/>
      <c r="AW205" s="55" t="n"/>
      <c r="AX205" s="55" t="n"/>
      <c r="AY205" s="55" t="n"/>
      <c r="AZ205" s="55" t="n"/>
      <c r="BA205" s="55" t="n"/>
      <c r="BB205" s="55" t="n"/>
      <c r="BC205" s="55" t="n"/>
      <c r="BD205" s="55" t="n"/>
      <c r="BE205" s="55" t="n"/>
      <c r="BF205" s="55" t="n"/>
      <c r="BG205" s="55" t="n"/>
      <c r="BH205" s="55" t="n"/>
      <c r="BI205" s="55" t="n"/>
      <c r="BJ205" s="55" t="n"/>
      <c r="BK205" s="55" t="n"/>
      <c r="BL205" s="55" t="n"/>
      <c r="BM205" s="55" t="n"/>
      <c r="BN205" s="55" t="n"/>
      <c r="BO205" s="55" t="n"/>
    </row>
    <row r="206" ht="11.85" customHeight="1">
      <c r="A206" s="55" t="inlineStr">
        <is>
          <t>PP</t>
        </is>
      </c>
      <c r="B206" s="56" t="inlineStr">
        <is>
          <t>26.June.-2024</t>
        </is>
      </c>
      <c r="C206" s="55" t="inlineStr">
        <is>
          <t>NA</t>
        </is>
      </c>
      <c r="D206" s="55" t="n">
        <v>2400127</v>
      </c>
      <c r="E206" s="55" t="inlineStr">
        <is>
          <t>PP0027</t>
        </is>
      </c>
      <c r="F206" s="55" t="inlineStr">
        <is>
          <t>Inner plastic tube (HDPE) for Applicator 10.5 ml-OMAS</t>
        </is>
      </c>
      <c r="G206" s="55" t="inlineStr">
        <is>
          <t>PP2400055</t>
        </is>
      </c>
      <c r="H206" s="55" t="inlineStr">
        <is>
          <t>Idea Stampi S.r.I.</t>
        </is>
      </c>
      <c r="I206" s="55" t="n"/>
      <c r="J206" s="55" t="inlineStr">
        <is>
          <t>10699</t>
        </is>
      </c>
      <c r="K206" s="56" t="inlineStr">
        <is>
          <t>01/2024</t>
        </is>
      </c>
      <c r="L206" s="56" t="n"/>
      <c r="M206" s="56" t="inlineStr">
        <is>
          <t>01/2026</t>
        </is>
      </c>
      <c r="N206" s="56" t="n"/>
      <c r="O206" s="55" t="inlineStr">
        <is>
          <t>NA</t>
        </is>
      </c>
      <c r="P206" s="55" t="n"/>
      <c r="Q206" s="55" t="n"/>
      <c r="R206" s="55" t="n"/>
      <c r="S206" s="55" t="n"/>
      <c r="T206" s="55" t="n"/>
      <c r="U206" s="55" t="n">
        <v>0</v>
      </c>
      <c r="V206" s="55" t="inlineStr">
        <is>
          <t>No.</t>
        </is>
      </c>
      <c r="W206" s="55" t="n"/>
      <c r="X206" s="55" t="n"/>
      <c r="Y206" s="55" t="inlineStr">
        <is>
          <t xml:space="preserve">Dispatched </t>
        </is>
      </c>
      <c r="Z206" s="55">
        <f>U206-W206</f>
        <v/>
      </c>
      <c r="AA206" s="57">
        <f>AC206+AH206+AK206+AN206+AQ206+AT206+AW206+AZ206+BC206+BF206+BI206+BL206+BO206</f>
        <v/>
      </c>
      <c r="AB206" s="58" t="n">
        <v>0</v>
      </c>
      <c r="AC206" s="59">
        <f>Z206-AD206-AE206-AB206</f>
        <v/>
      </c>
      <c r="AD206" s="60" t="n"/>
      <c r="AE206" s="61" t="n">
        <v>0</v>
      </c>
      <c r="AF206" s="55" t="n"/>
      <c r="AG206" s="55" t="n"/>
      <c r="AH206" s="55" t="n"/>
      <c r="AI206" s="55" t="n"/>
      <c r="AJ206" s="55" t="n"/>
      <c r="AK206" s="55" t="n"/>
      <c r="AL206" s="55" t="n"/>
      <c r="AM206" s="55" t="n"/>
      <c r="AN206" s="55" t="n"/>
      <c r="AO206" s="55" t="n"/>
      <c r="AP206" s="55" t="n"/>
      <c r="AQ206" s="55" t="n"/>
      <c r="AR206" s="55" t="n"/>
      <c r="AS206" s="55" t="n"/>
      <c r="AT206" s="55" t="n"/>
      <c r="AU206" s="55" t="n"/>
      <c r="AV206" s="55" t="n"/>
      <c r="AW206" s="55" t="n"/>
      <c r="AX206" s="55" t="n"/>
      <c r="AY206" s="55" t="n"/>
      <c r="AZ206" s="55" t="n"/>
      <c r="BA206" s="55" t="n"/>
      <c r="BB206" s="55" t="n"/>
      <c r="BC206" s="55" t="n"/>
      <c r="BD206" s="55" t="n"/>
      <c r="BE206" s="55" t="n"/>
      <c r="BF206" s="55" t="n"/>
      <c r="BG206" s="55" t="n"/>
      <c r="BH206" s="55" t="n"/>
      <c r="BI206" s="55" t="n"/>
      <c r="BJ206" s="55" t="n"/>
      <c r="BK206" s="55" t="n"/>
      <c r="BL206" s="55" t="n"/>
      <c r="BM206" s="55" t="n"/>
      <c r="BN206" s="55" t="n"/>
      <c r="BO206" s="55" t="n"/>
    </row>
    <row r="207" ht="11.85" customHeight="1">
      <c r="A207" s="55" t="inlineStr">
        <is>
          <t>PP</t>
        </is>
      </c>
      <c r="B207" s="56" t="inlineStr">
        <is>
          <t>26.June.-2024</t>
        </is>
      </c>
      <c r="C207" s="55" t="inlineStr">
        <is>
          <t>NA</t>
        </is>
      </c>
      <c r="D207" s="55" t="n">
        <v>2400128</v>
      </c>
      <c r="E207" s="55" t="inlineStr">
        <is>
          <t>PP0028</t>
        </is>
      </c>
      <c r="F207" s="55" t="inlineStr">
        <is>
          <t>Inner plastic tube (HDPE) for Applicator 26 ml-OMAS</t>
        </is>
      </c>
      <c r="G207" s="55" t="inlineStr">
        <is>
          <t>PP2400056</t>
        </is>
      </c>
      <c r="H207" s="55" t="inlineStr">
        <is>
          <t>Idea Stampi S.r.I.</t>
        </is>
      </c>
      <c r="I207" s="55" t="n"/>
      <c r="J207" s="55" t="inlineStr">
        <is>
          <t>10702</t>
        </is>
      </c>
      <c r="K207" s="56" t="inlineStr">
        <is>
          <t>03/2024</t>
        </is>
      </c>
      <c r="L207" s="56" t="n"/>
      <c r="M207" s="56" t="inlineStr">
        <is>
          <t>03/2026</t>
        </is>
      </c>
      <c r="N207" s="56" t="n"/>
      <c r="O207" s="55" t="inlineStr">
        <is>
          <t>NA</t>
        </is>
      </c>
      <c r="P207" s="55" t="n"/>
      <c r="Q207" s="55" t="n"/>
      <c r="R207" s="55" t="n"/>
      <c r="S207" s="55" t="n"/>
      <c r="T207" s="55" t="n"/>
      <c r="U207" s="55" t="n">
        <v>0</v>
      </c>
      <c r="V207" s="55" t="inlineStr">
        <is>
          <t>No.</t>
        </is>
      </c>
      <c r="W207" s="55" t="n"/>
      <c r="X207" s="55" t="n"/>
      <c r="Y207" s="55" t="inlineStr">
        <is>
          <t xml:space="preserve">Dispatched </t>
        </is>
      </c>
      <c r="Z207" s="55">
        <f>U207-W207</f>
        <v/>
      </c>
      <c r="AA207" s="57">
        <f>AC207+AH207+AK207+AN207+AQ207+AT207+AW207+AZ207+BC207+BF207+BI207+BL207+BO207</f>
        <v/>
      </c>
      <c r="AB207" s="58" t="n">
        <v>0</v>
      </c>
      <c r="AC207" s="59">
        <f>Z207-AD207-AE207-AB207</f>
        <v/>
      </c>
      <c r="AD207" s="60" t="n"/>
      <c r="AE207" s="61" t="n">
        <v>0</v>
      </c>
      <c r="AF207" s="55" t="n"/>
      <c r="AG207" s="55" t="n"/>
      <c r="AH207" s="55" t="n"/>
      <c r="AI207" s="55" t="n"/>
      <c r="AJ207" s="55" t="n"/>
      <c r="AK207" s="55" t="n"/>
      <c r="AL207" s="55" t="n"/>
      <c r="AM207" s="55" t="n"/>
      <c r="AN207" s="55" t="n"/>
      <c r="AO207" s="55" t="n"/>
      <c r="AP207" s="55" t="n"/>
      <c r="AQ207" s="55" t="n"/>
      <c r="AR207" s="55" t="n"/>
      <c r="AS207" s="55" t="n"/>
      <c r="AT207" s="55" t="n"/>
      <c r="AU207" s="55" t="n"/>
      <c r="AV207" s="55" t="n"/>
      <c r="AW207" s="55" t="n"/>
      <c r="AX207" s="55" t="n"/>
      <c r="AY207" s="55" t="n"/>
      <c r="AZ207" s="55" t="n"/>
      <c r="BA207" s="55" t="n"/>
      <c r="BB207" s="55" t="n"/>
      <c r="BC207" s="55" t="n"/>
      <c r="BD207" s="55" t="n"/>
      <c r="BE207" s="55" t="n"/>
      <c r="BF207" s="55" t="n"/>
      <c r="BG207" s="55" t="n"/>
      <c r="BH207" s="55" t="n"/>
      <c r="BI207" s="55" t="n"/>
      <c r="BJ207" s="55" t="n"/>
      <c r="BK207" s="55" t="n"/>
      <c r="BL207" s="55" t="n"/>
      <c r="BM207" s="55" t="n"/>
      <c r="BN207" s="55" t="n"/>
      <c r="BO207" s="55" t="n"/>
    </row>
    <row r="208" ht="11.85" customHeight="1">
      <c r="A208" s="55" t="inlineStr">
        <is>
          <t>PP</t>
        </is>
      </c>
      <c r="B208" s="56" t="inlineStr">
        <is>
          <t>26.June.-2024</t>
        </is>
      </c>
      <c r="C208" s="55" t="inlineStr">
        <is>
          <t>NA</t>
        </is>
      </c>
      <c r="D208" s="55" t="n">
        <v>2400129</v>
      </c>
      <c r="E208" s="55" t="inlineStr">
        <is>
          <t>PP0034</t>
        </is>
      </c>
      <c r="F208" s="55" t="inlineStr">
        <is>
          <t>Outer plastic tube (HDPE) for Applicator 26 ml-OMAS</t>
        </is>
      </c>
      <c r="G208" s="55" t="inlineStr">
        <is>
          <t>PP2400057</t>
        </is>
      </c>
      <c r="H208" s="55" t="inlineStr">
        <is>
          <t>Idea Stampi S.r.I.</t>
        </is>
      </c>
      <c r="I208" s="55" t="n"/>
      <c r="J208" s="55" t="inlineStr">
        <is>
          <t>10694</t>
        </is>
      </c>
      <c r="K208" s="56" t="inlineStr">
        <is>
          <t>03/2024</t>
        </is>
      </c>
      <c r="L208" s="56" t="n"/>
      <c r="M208" s="56" t="inlineStr">
        <is>
          <t>03/2026</t>
        </is>
      </c>
      <c r="N208" s="56" t="n"/>
      <c r="O208" s="55" t="inlineStr">
        <is>
          <t>NA</t>
        </is>
      </c>
      <c r="P208" s="55" t="n"/>
      <c r="Q208" s="55" t="n"/>
      <c r="R208" s="55" t="n"/>
      <c r="S208" s="55" t="n"/>
      <c r="T208" s="55" t="n"/>
      <c r="U208" s="55" t="n">
        <v>0</v>
      </c>
      <c r="V208" s="55" t="inlineStr">
        <is>
          <t>No.</t>
        </is>
      </c>
      <c r="W208" s="55" t="n"/>
      <c r="X208" s="55" t="n"/>
      <c r="Y208" s="55" t="inlineStr">
        <is>
          <t xml:space="preserve">Dispatched </t>
        </is>
      </c>
      <c r="Z208" s="55">
        <f>U208-W208</f>
        <v/>
      </c>
      <c r="AA208" s="57">
        <f>AC208+AH208+AK208+AN208+AQ208+AT208+AW208+AZ208+BC208+BF208+BI208+BL208+BO208</f>
        <v/>
      </c>
      <c r="AB208" s="58" t="n">
        <v>0</v>
      </c>
      <c r="AC208" s="59">
        <f>Z208-AD208-AE208-AB208</f>
        <v/>
      </c>
      <c r="AD208" s="60" t="n"/>
      <c r="AE208" s="61" t="n">
        <v>0</v>
      </c>
      <c r="AF208" s="55" t="n"/>
      <c r="AG208" s="55" t="n"/>
      <c r="AH208" s="55" t="n"/>
      <c r="AI208" s="55" t="n"/>
      <c r="AJ208" s="55" t="n"/>
      <c r="AK208" s="55" t="n"/>
      <c r="AL208" s="55" t="n"/>
      <c r="AM208" s="55" t="n"/>
      <c r="AN208" s="55" t="n"/>
      <c r="AO208" s="55" t="n"/>
      <c r="AP208" s="55" t="n"/>
      <c r="AQ208" s="55" t="n"/>
      <c r="AR208" s="55" t="n"/>
      <c r="AS208" s="55" t="n"/>
      <c r="AT208" s="55" t="n"/>
      <c r="AU208" s="55" t="n"/>
      <c r="AV208" s="55" t="n"/>
      <c r="AW208" s="55" t="n"/>
      <c r="AX208" s="55" t="n"/>
      <c r="AY208" s="55" t="n"/>
      <c r="AZ208" s="55" t="n"/>
      <c r="BA208" s="55" t="n"/>
      <c r="BB208" s="55" t="n"/>
      <c r="BC208" s="55" t="n"/>
      <c r="BD208" s="55" t="n"/>
      <c r="BE208" s="55" t="n"/>
      <c r="BF208" s="55" t="n"/>
      <c r="BG208" s="55" t="n"/>
      <c r="BH208" s="55" t="n"/>
      <c r="BI208" s="55" t="n"/>
      <c r="BJ208" s="55" t="n"/>
      <c r="BK208" s="55" t="n"/>
      <c r="BL208" s="55" t="n"/>
      <c r="BM208" s="55" t="n"/>
      <c r="BN208" s="55" t="n"/>
      <c r="BO208" s="55" t="n"/>
    </row>
    <row r="209" ht="11.85" customHeight="1">
      <c r="A209" s="55" t="inlineStr">
        <is>
          <t>PP</t>
        </is>
      </c>
      <c r="B209" s="9" t="inlineStr">
        <is>
          <t>26.June.-2024</t>
        </is>
      </c>
      <c r="C209" s="8" t="inlineStr">
        <is>
          <t>NA</t>
        </is>
      </c>
      <c r="D209" s="22" t="n">
        <v>2400130</v>
      </c>
      <c r="E209" s="8" t="inlineStr">
        <is>
          <t>PP0028</t>
        </is>
      </c>
      <c r="F209" s="22" t="inlineStr">
        <is>
          <t>Inner plastic tube (HDPE) for Applicator 26 ml-OMAS</t>
        </is>
      </c>
      <c r="G209" s="10" t="inlineStr">
        <is>
          <t>PP2400058</t>
        </is>
      </c>
      <c r="H209" s="14" t="inlineStr">
        <is>
          <t>Idea Stampi S.r.I.</t>
        </is>
      </c>
      <c r="I209" s="14" t="n"/>
      <c r="J209" s="10" t="inlineStr">
        <is>
          <t>10700</t>
        </is>
      </c>
      <c r="K209" s="10" t="inlineStr">
        <is>
          <t>01/2024</t>
        </is>
      </c>
      <c r="L209" s="10" t="n"/>
      <c r="M209" s="10" t="inlineStr">
        <is>
          <t>01/2026</t>
        </is>
      </c>
      <c r="N209" s="10" t="n"/>
      <c r="O209" s="8" t="inlineStr">
        <is>
          <t>NA</t>
        </is>
      </c>
      <c r="P209" s="8" t="n"/>
      <c r="Q209" s="8" t="n"/>
      <c r="R209" s="21" t="n"/>
      <c r="S209" s="12" t="n"/>
      <c r="T209" s="12" t="n"/>
      <c r="U209" s="13" t="n">
        <v>12351</v>
      </c>
      <c r="V209" s="14" t="inlineStr">
        <is>
          <t>No.</t>
        </is>
      </c>
      <c r="W209" s="14" t="n"/>
      <c r="X209" s="14" t="n"/>
      <c r="Y209" s="14" t="n"/>
      <c r="Z209" s="455" t="n">
        <v>12351</v>
      </c>
      <c r="AA209" s="482" t="n">
        <v>0</v>
      </c>
      <c r="AB209" s="457" t="n">
        <v>0</v>
      </c>
      <c r="AC209" s="458" t="n">
        <v>12351</v>
      </c>
      <c r="AD209" s="459" t="n"/>
      <c r="AE209" s="462" t="n">
        <v>0</v>
      </c>
      <c r="AF209" s="14" t="inlineStr">
        <is>
          <t>24.07.2025</t>
        </is>
      </c>
      <c r="AG209" s="14" t="inlineStr">
        <is>
          <t>25IBP024</t>
        </is>
      </c>
      <c r="AH209" s="14" t="n">
        <v>-12351</v>
      </c>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row>
    <row r="210" ht="11.85" customHeight="1">
      <c r="A210" s="8" t="inlineStr">
        <is>
          <t>RM</t>
        </is>
      </c>
      <c r="B210" s="9" t="inlineStr">
        <is>
          <t>26.June.-2024</t>
        </is>
      </c>
      <c r="C210" s="8" t="inlineStr">
        <is>
          <t>NA</t>
        </is>
      </c>
      <c r="D210" s="22" t="n">
        <v>2400132</v>
      </c>
      <c r="E210" s="8" t="inlineStr">
        <is>
          <t>RM0055</t>
        </is>
      </c>
      <c r="F210" s="8" t="inlineStr">
        <is>
          <t>Zinc Oxide</t>
        </is>
      </c>
      <c r="G210" s="10" t="inlineStr">
        <is>
          <t>RM2400023</t>
        </is>
      </c>
      <c r="H210" s="8" t="inlineStr">
        <is>
          <t>Ambe NS Agro Products PVT. LTD.</t>
        </is>
      </c>
      <c r="I210" s="8" t="n"/>
      <c r="J210" s="10" t="inlineStr">
        <is>
          <t>AMBAPZ2330</t>
        </is>
      </c>
      <c r="K210" s="10" t="inlineStr">
        <is>
          <t>25/12/2023</t>
        </is>
      </c>
      <c r="L210" s="10" t="inlineStr">
        <is>
          <t>25.12.2023</t>
        </is>
      </c>
      <c r="M210" s="10" t="inlineStr">
        <is>
          <t>24/12/2025</t>
        </is>
      </c>
      <c r="N210" s="10" t="inlineStr">
        <is>
          <t>24.12.2025</t>
        </is>
      </c>
      <c r="O210" s="8" t="inlineStr">
        <is>
          <t>NA</t>
        </is>
      </c>
      <c r="P210" s="10" t="inlineStr">
        <is>
          <t>NA</t>
        </is>
      </c>
      <c r="Q210" s="8" t="n"/>
      <c r="R210" s="21" t="n"/>
      <c r="S210" s="12" t="n"/>
      <c r="T210" s="12" t="n"/>
      <c r="U210" s="13" t="n">
        <v>0.95</v>
      </c>
      <c r="V210" s="14" t="inlineStr">
        <is>
          <t>Kg.</t>
        </is>
      </c>
      <c r="W210" s="14" t="n"/>
      <c r="X210" s="14" t="n"/>
      <c r="Y210" s="90" t="n"/>
      <c r="Z210" s="455" t="n">
        <v>0.95</v>
      </c>
      <c r="AA210" s="456" t="n">
        <v>0</v>
      </c>
      <c r="AB210" s="457" t="n">
        <v>0</v>
      </c>
      <c r="AC210" s="458" t="n">
        <v>0.95</v>
      </c>
      <c r="AD210" s="459" t="n"/>
      <c r="AE210" s="462" t="n">
        <v>0</v>
      </c>
      <c r="AF210" s="14" t="inlineStr">
        <is>
          <t>09.11.2025</t>
        </is>
      </c>
      <c r="AG210" s="14" t="inlineStr">
        <is>
          <t>C25K002</t>
        </is>
      </c>
      <c r="AH210" s="14" t="n">
        <v>-0.5639999999999999</v>
      </c>
      <c r="AI210" s="14" t="n"/>
      <c r="AJ210" s="14" t="inlineStr">
        <is>
          <t>C25K003</t>
        </is>
      </c>
      <c r="AK210" s="14" t="n">
        <v>-0.386</v>
      </c>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row>
    <row r="211" ht="11.85" customHeight="1">
      <c r="A211" s="55" t="inlineStr">
        <is>
          <t>RM</t>
        </is>
      </c>
      <c r="B211" s="56" t="inlineStr">
        <is>
          <t>26.June.-2024</t>
        </is>
      </c>
      <c r="C211" s="55" t="inlineStr">
        <is>
          <t>NA</t>
        </is>
      </c>
      <c r="D211" s="55" t="n">
        <v>2400133</v>
      </c>
      <c r="E211" s="55" t="inlineStr">
        <is>
          <t>RM0050</t>
        </is>
      </c>
      <c r="F211" s="55" t="inlineStr">
        <is>
          <t>Copper Citrate</t>
        </is>
      </c>
      <c r="G211" s="55" t="inlineStr">
        <is>
          <t>RM2400024</t>
        </is>
      </c>
      <c r="H211" s="55" t="inlineStr">
        <is>
          <t>Ambe NS Agro Products PVT. LTD.</t>
        </is>
      </c>
      <c r="I211" s="55" t="n"/>
      <c r="J211" s="55" t="inlineStr">
        <is>
          <t>AMBAPC2330</t>
        </is>
      </c>
      <c r="K211" s="56" t="inlineStr">
        <is>
          <t>05/12/2023</t>
        </is>
      </c>
      <c r="L211" s="10" t="inlineStr">
        <is>
          <t>05.12.2023</t>
        </is>
      </c>
      <c r="M211" s="56" t="inlineStr">
        <is>
          <t>04/12/2025</t>
        </is>
      </c>
      <c r="N211" s="101" t="inlineStr">
        <is>
          <t>04.12.2025</t>
        </is>
      </c>
      <c r="O211" s="55" t="inlineStr">
        <is>
          <t>NA</t>
        </is>
      </c>
      <c r="P211" s="10" t="inlineStr">
        <is>
          <t>NA</t>
        </is>
      </c>
      <c r="Q211" s="55" t="n"/>
      <c r="R211" s="55" t="n">
        <v>1</v>
      </c>
      <c r="S211" s="55" t="n">
        <v>1</v>
      </c>
      <c r="T211" s="55" t="n"/>
      <c r="U211" s="55" t="n">
        <v>1</v>
      </c>
      <c r="V211" s="55" t="inlineStr">
        <is>
          <t>Kg.</t>
        </is>
      </c>
      <c r="W211" s="55" t="n">
        <v>0.025</v>
      </c>
      <c r="X211" s="55" t="n"/>
      <c r="Y211" s="92" t="n"/>
      <c r="Z211" s="55">
        <f>U211-W211</f>
        <v/>
      </c>
      <c r="AA211" s="461">
        <f>AC211+AH211+AK211+AN211+AQ211+AT211+AW211+AZ211+BC211+BF211+BI211+BL211+BO211</f>
        <v/>
      </c>
      <c r="AB211" s="58" t="n">
        <v>0</v>
      </c>
      <c r="AC211" s="59">
        <f>Z211-AD211-AE211-AB211</f>
        <v/>
      </c>
      <c r="AD211" s="60" t="n"/>
      <c r="AE211" s="81" t="n">
        <v>0</v>
      </c>
      <c r="AF211" s="55" t="n"/>
      <c r="AG211" s="55" t="n"/>
      <c r="AH211" s="55" t="n">
        <v>-0.975</v>
      </c>
      <c r="AI211" s="55" t="n"/>
      <c r="AJ211" s="55" t="n"/>
      <c r="AK211" s="55" t="n"/>
      <c r="AL211" s="55" t="n"/>
      <c r="AM211" s="55" t="n"/>
      <c r="AN211" s="55" t="n"/>
      <c r="AO211" s="55" t="n"/>
      <c r="AP211" s="55" t="n"/>
      <c r="AQ211" s="55" t="n"/>
      <c r="AR211" s="55" t="n"/>
      <c r="AS211" s="55" t="n"/>
      <c r="AT211" s="55" t="n"/>
      <c r="AU211" s="55" t="n"/>
      <c r="AV211" s="55" t="n"/>
      <c r="AW211" s="55" t="n"/>
      <c r="AX211" s="55" t="n"/>
      <c r="AY211" s="55" t="n"/>
      <c r="AZ211" s="55" t="n"/>
      <c r="BA211" s="55" t="n"/>
      <c r="BB211" s="55" t="n"/>
      <c r="BC211" s="55" t="n"/>
      <c r="BD211" s="55" t="n"/>
      <c r="BE211" s="55" t="n"/>
      <c r="BF211" s="55" t="n"/>
      <c r="BG211" s="55" t="n"/>
      <c r="BH211" s="55" t="n"/>
      <c r="BI211" s="55" t="n"/>
      <c r="BJ211" s="55" t="n"/>
      <c r="BK211" s="55" t="n"/>
      <c r="BL211" s="55" t="n"/>
      <c r="BM211" s="55" t="n"/>
      <c r="BN211" s="55" t="n"/>
      <c r="BO211" s="55" t="n"/>
    </row>
    <row r="212" ht="11.85" customHeight="1">
      <c r="A212" s="55" t="inlineStr">
        <is>
          <t>PP</t>
        </is>
      </c>
      <c r="B212" s="56" t="inlineStr">
        <is>
          <t>26.June.-2024</t>
        </is>
      </c>
      <c r="C212" s="55" t="inlineStr">
        <is>
          <t>NA</t>
        </is>
      </c>
      <c r="D212" s="55" t="n">
        <v>2400134</v>
      </c>
      <c r="E212" s="55" t="inlineStr">
        <is>
          <t>PP0034</t>
        </is>
      </c>
      <c r="F212" s="55" t="inlineStr">
        <is>
          <t>Outer plastic tube (HDPE) for Applicator 26 ml-OMAS</t>
        </is>
      </c>
      <c r="G212" s="55" t="inlineStr">
        <is>
          <t>PP2400059</t>
        </is>
      </c>
      <c r="H212" s="55" t="inlineStr">
        <is>
          <t>Idea Stampi S.r.I.</t>
        </is>
      </c>
      <c r="I212" s="55" t="n"/>
      <c r="J212" s="55" t="inlineStr">
        <is>
          <t>10692</t>
        </is>
      </c>
      <c r="K212" s="56" t="inlineStr">
        <is>
          <t>01/2024</t>
        </is>
      </c>
      <c r="L212" s="56" t="n"/>
      <c r="M212" s="56" t="inlineStr">
        <is>
          <t>01/2026</t>
        </is>
      </c>
      <c r="N212" s="56" t="n"/>
      <c r="O212" s="55" t="inlineStr">
        <is>
          <t>NA</t>
        </is>
      </c>
      <c r="P212" s="55" t="n"/>
      <c r="Q212" s="55" t="n"/>
      <c r="R212" s="55" t="n"/>
      <c r="S212" s="55" t="n"/>
      <c r="T212" s="55" t="n"/>
      <c r="U212" s="55" t="n">
        <v>0</v>
      </c>
      <c r="V212" s="55" t="inlineStr">
        <is>
          <t>No.</t>
        </is>
      </c>
      <c r="W212" s="55" t="n"/>
      <c r="X212" s="55" t="n"/>
      <c r="Y212" s="55" t="inlineStr">
        <is>
          <t xml:space="preserve">Dispatched </t>
        </is>
      </c>
      <c r="Z212" s="55">
        <f>U212-W212</f>
        <v/>
      </c>
      <c r="AA212" s="57">
        <f>AC212+AH212+AK212+AN212+AQ212+AT212+AW212+AZ212+BC212+BF212+BI212+BL212+BO212</f>
        <v/>
      </c>
      <c r="AB212" s="58" t="n">
        <v>0</v>
      </c>
      <c r="AC212" s="59">
        <f>Z212-AD212-AE212-AB212</f>
        <v/>
      </c>
      <c r="AD212" s="60" t="n"/>
      <c r="AE212" s="61" t="n">
        <v>0</v>
      </c>
      <c r="AF212" s="55" t="n"/>
      <c r="AG212" s="55" t="n"/>
      <c r="AH212" s="55" t="n"/>
      <c r="AI212" s="55" t="n"/>
      <c r="AJ212" s="55" t="n"/>
      <c r="AK212" s="55" t="n"/>
      <c r="AL212" s="55" t="n"/>
      <c r="AM212" s="55" t="n"/>
      <c r="AN212" s="55" t="n"/>
      <c r="AO212" s="55" t="n"/>
      <c r="AP212" s="55" t="n"/>
      <c r="AQ212" s="55" t="n"/>
      <c r="AR212" s="55" t="n"/>
      <c r="AS212" s="55" t="n"/>
      <c r="AT212" s="55" t="n"/>
      <c r="AU212" s="55" t="n"/>
      <c r="AV212" s="55" t="n"/>
      <c r="AW212" s="55" t="n"/>
      <c r="AX212" s="55" t="n"/>
      <c r="AY212" s="55" t="n"/>
      <c r="AZ212" s="55" t="n"/>
      <c r="BA212" s="55" t="n"/>
      <c r="BB212" s="55" t="n"/>
      <c r="BC212" s="55" t="n"/>
      <c r="BD212" s="55" t="n"/>
      <c r="BE212" s="55" t="n"/>
      <c r="BF212" s="55" t="n"/>
      <c r="BG212" s="55" t="n"/>
      <c r="BH212" s="55" t="n"/>
      <c r="BI212" s="55" t="n"/>
      <c r="BJ212" s="55" t="n"/>
      <c r="BK212" s="55" t="n"/>
      <c r="BL212" s="55" t="n"/>
      <c r="BM212" s="55" t="n"/>
      <c r="BN212" s="55" t="n"/>
      <c r="BO212" s="55" t="n"/>
    </row>
    <row r="213" ht="11.85" customHeight="1">
      <c r="A213" s="55" t="inlineStr">
        <is>
          <t>PP</t>
        </is>
      </c>
      <c r="B213" s="56" t="inlineStr">
        <is>
          <t>26.June.-2024</t>
        </is>
      </c>
      <c r="C213" s="55" t="inlineStr">
        <is>
          <t>NA</t>
        </is>
      </c>
      <c r="D213" s="55" t="n">
        <v>2400135</v>
      </c>
      <c r="E213" s="55" t="inlineStr">
        <is>
          <t>PP0033</t>
        </is>
      </c>
      <c r="F213" s="55" t="inlineStr">
        <is>
          <t>Outer plastic tube (HDPE) for Applicator 10.5 ml-OMAS</t>
        </is>
      </c>
      <c r="G213" s="55" t="inlineStr">
        <is>
          <t>PP2400060</t>
        </is>
      </c>
      <c r="H213" s="55" t="inlineStr">
        <is>
          <t>Idea Stampi S.r.I.</t>
        </is>
      </c>
      <c r="I213" s="55" t="n"/>
      <c r="J213" s="55" t="inlineStr">
        <is>
          <t>10691</t>
        </is>
      </c>
      <c r="K213" s="56" t="inlineStr">
        <is>
          <t>01/2024</t>
        </is>
      </c>
      <c r="L213" s="56" t="n"/>
      <c r="M213" s="56" t="inlineStr">
        <is>
          <t>01/2026</t>
        </is>
      </c>
      <c r="N213" s="56" t="n"/>
      <c r="O213" s="55" t="inlineStr">
        <is>
          <t>NA</t>
        </is>
      </c>
      <c r="P213" s="55" t="n"/>
      <c r="Q213" s="55" t="n"/>
      <c r="R213" s="55" t="n"/>
      <c r="S213" s="55" t="n"/>
      <c r="T213" s="55" t="n"/>
      <c r="U213" s="55" t="n">
        <v>0</v>
      </c>
      <c r="V213" s="55" t="inlineStr">
        <is>
          <t>No.</t>
        </is>
      </c>
      <c r="W213" s="55" t="n"/>
      <c r="X213" s="55" t="n"/>
      <c r="Y213" s="55" t="inlineStr">
        <is>
          <t xml:space="preserve">Dispatched </t>
        </is>
      </c>
      <c r="Z213" s="55">
        <f>U213-W213</f>
        <v/>
      </c>
      <c r="AA213" s="57">
        <f>AC213+AH213+AK213+AN213+AQ213+AT213+AW213+AZ213+BC213+BF213+BI213+BL213+BO213</f>
        <v/>
      </c>
      <c r="AB213" s="58" t="n">
        <v>0</v>
      </c>
      <c r="AC213" s="59">
        <f>Z213-AD213-AE213-AB213</f>
        <v/>
      </c>
      <c r="AD213" s="60" t="n"/>
      <c r="AE213" s="61" t="n">
        <v>0</v>
      </c>
      <c r="AF213" s="55" t="n"/>
      <c r="AG213" s="55" t="n"/>
      <c r="AH213" s="55" t="n"/>
      <c r="AI213" s="55" t="n"/>
      <c r="AJ213" s="55" t="n"/>
      <c r="AK213" s="55" t="n"/>
      <c r="AL213" s="55" t="n"/>
      <c r="AM213" s="55" t="n"/>
      <c r="AN213" s="55" t="n"/>
      <c r="AO213" s="55" t="n"/>
      <c r="AP213" s="55" t="n"/>
      <c r="AQ213" s="55" t="n"/>
      <c r="AR213" s="55" t="n"/>
      <c r="AS213" s="55" t="n"/>
      <c r="AT213" s="55" t="n"/>
      <c r="AU213" s="55" t="n"/>
      <c r="AV213" s="55" t="n"/>
      <c r="AW213" s="55" t="n"/>
      <c r="AX213" s="55" t="n"/>
      <c r="AY213" s="55" t="n"/>
      <c r="AZ213" s="55" t="n"/>
      <c r="BA213" s="55" t="n"/>
      <c r="BB213" s="55" t="n"/>
      <c r="BC213" s="55" t="n"/>
      <c r="BD213" s="55" t="n"/>
      <c r="BE213" s="55" t="n"/>
      <c r="BF213" s="55" t="n"/>
      <c r="BG213" s="55" t="n"/>
      <c r="BH213" s="55" t="n"/>
      <c r="BI213" s="55" t="n"/>
      <c r="BJ213" s="55" t="n"/>
      <c r="BK213" s="55" t="n"/>
      <c r="BL213" s="55" t="n"/>
      <c r="BM213" s="55" t="n"/>
      <c r="BN213" s="55" t="n"/>
      <c r="BO213" s="55" t="n"/>
    </row>
    <row r="214" ht="11.85" customHeight="1">
      <c r="A214" s="55" t="inlineStr">
        <is>
          <t>PP</t>
        </is>
      </c>
      <c r="B214" s="56" t="inlineStr">
        <is>
          <t>26.June.-2024</t>
        </is>
      </c>
      <c r="C214" s="55" t="inlineStr">
        <is>
          <t>NA</t>
        </is>
      </c>
      <c r="D214" s="55" t="n">
        <v>2400136</v>
      </c>
      <c r="E214" s="55" t="inlineStr">
        <is>
          <t>PP0033</t>
        </is>
      </c>
      <c r="F214" s="55" t="inlineStr">
        <is>
          <t>Outer plastic tube (HDPE) for Applicator 10.5 ml-OMAS</t>
        </is>
      </c>
      <c r="G214" s="55" t="inlineStr">
        <is>
          <t>PP2400061</t>
        </is>
      </c>
      <c r="H214" s="55" t="inlineStr">
        <is>
          <t>Idea Stampi S.r.I.</t>
        </is>
      </c>
      <c r="I214" s="55" t="n"/>
      <c r="J214" s="55" t="inlineStr">
        <is>
          <t>10693</t>
        </is>
      </c>
      <c r="K214" s="56" t="inlineStr">
        <is>
          <t>03/2024</t>
        </is>
      </c>
      <c r="L214" s="56" t="n"/>
      <c r="M214" s="56" t="inlineStr">
        <is>
          <t>03/2026</t>
        </is>
      </c>
      <c r="N214" s="56" t="n"/>
      <c r="O214" s="55" t="inlineStr">
        <is>
          <t>NA</t>
        </is>
      </c>
      <c r="P214" s="55" t="n"/>
      <c r="Q214" s="55" t="n"/>
      <c r="R214" s="55" t="n"/>
      <c r="S214" s="55" t="n"/>
      <c r="T214" s="55" t="n"/>
      <c r="U214" s="55" t="n">
        <v>0</v>
      </c>
      <c r="V214" s="55" t="inlineStr">
        <is>
          <t>No.</t>
        </is>
      </c>
      <c r="W214" s="55" t="n"/>
      <c r="X214" s="55" t="n"/>
      <c r="Y214" s="55" t="inlineStr">
        <is>
          <t xml:space="preserve">Dispatched </t>
        </is>
      </c>
      <c r="Z214" s="55">
        <f>U214-W214</f>
        <v/>
      </c>
      <c r="AA214" s="57">
        <f>AC214+AH214+AK214+AN214+AQ214+AT214+AW214+AZ214+BC214+BF214+BI214+BL214+BO214</f>
        <v/>
      </c>
      <c r="AB214" s="58" t="n">
        <v>0</v>
      </c>
      <c r="AC214" s="59">
        <f>Z214-AD214-AE214-AB214</f>
        <v/>
      </c>
      <c r="AD214" s="60" t="n"/>
      <c r="AE214" s="61" t="n">
        <v>0</v>
      </c>
      <c r="AF214" s="55" t="n"/>
      <c r="AG214" s="55" t="n"/>
      <c r="AH214" s="55" t="n"/>
      <c r="AI214" s="55" t="n"/>
      <c r="AJ214" s="55" t="n"/>
      <c r="AK214" s="55" t="n"/>
      <c r="AL214" s="55" t="n"/>
      <c r="AM214" s="55" t="n"/>
      <c r="AN214" s="55" t="n"/>
      <c r="AO214" s="55" t="n"/>
      <c r="AP214" s="55" t="n"/>
      <c r="AQ214" s="55" t="n"/>
      <c r="AR214" s="55" t="n"/>
      <c r="AS214" s="55" t="n"/>
      <c r="AT214" s="55" t="n"/>
      <c r="AU214" s="55" t="n"/>
      <c r="AV214" s="55" t="n"/>
      <c r="AW214" s="55" t="n"/>
      <c r="AX214" s="55" t="n"/>
      <c r="AY214" s="55" t="n"/>
      <c r="AZ214" s="55" t="n"/>
      <c r="BA214" s="55" t="n"/>
      <c r="BB214" s="55" t="n"/>
      <c r="BC214" s="55" t="n"/>
      <c r="BD214" s="55" t="n"/>
      <c r="BE214" s="55" t="n"/>
      <c r="BF214" s="55" t="n"/>
      <c r="BG214" s="55" t="n"/>
      <c r="BH214" s="55" t="n"/>
      <c r="BI214" s="55" t="n"/>
      <c r="BJ214" s="55" t="n"/>
      <c r="BK214" s="55" t="n"/>
      <c r="BL214" s="55" t="n"/>
      <c r="BM214" s="55" t="n"/>
      <c r="BN214" s="55" t="n"/>
      <c r="BO214" s="55" t="n"/>
    </row>
    <row r="215" ht="11.85" customHeight="1">
      <c r="A215" s="55" t="inlineStr">
        <is>
          <t>PP</t>
        </is>
      </c>
      <c r="B215" s="56" t="inlineStr">
        <is>
          <t>30.June.-2024</t>
        </is>
      </c>
      <c r="C215" s="55" t="inlineStr">
        <is>
          <t>NA</t>
        </is>
      </c>
      <c r="D215" s="55" t="n">
        <v>2400137</v>
      </c>
      <c r="E215" s="55" t="inlineStr">
        <is>
          <t>PP0026</t>
        </is>
      </c>
      <c r="F215" s="55" t="inlineStr">
        <is>
          <t>Inner plastic tube (HDPE) for Applicator 3 ml-OMAS</t>
        </is>
      </c>
      <c r="G215" s="55" t="inlineStr">
        <is>
          <t>PP2400062</t>
        </is>
      </c>
      <c r="H215" s="55" t="inlineStr">
        <is>
          <t>Idea Stampi S.r.I.</t>
        </is>
      </c>
      <c r="I215" s="55" t="n"/>
      <c r="J215" s="55" t="inlineStr">
        <is>
          <t>10677</t>
        </is>
      </c>
      <c r="K215" s="56" t="inlineStr">
        <is>
          <t>01/2024</t>
        </is>
      </c>
      <c r="L215" s="56" t="n"/>
      <c r="M215" s="56" t="inlineStr">
        <is>
          <t>01/2026</t>
        </is>
      </c>
      <c r="N215" s="56" t="n"/>
      <c r="O215" s="55" t="inlineStr">
        <is>
          <t>NA</t>
        </is>
      </c>
      <c r="P215" s="55" t="n"/>
      <c r="Q215" s="55" t="n"/>
      <c r="R215" s="55" t="n"/>
      <c r="S215" s="55" t="n"/>
      <c r="T215" s="55" t="n"/>
      <c r="U215" s="55" t="n">
        <v>0</v>
      </c>
      <c r="V215" s="55" t="inlineStr">
        <is>
          <t>No.</t>
        </is>
      </c>
      <c r="W215" s="55" t="n"/>
      <c r="X215" s="55" t="n"/>
      <c r="Y215" s="55" t="inlineStr">
        <is>
          <t xml:space="preserve">Dispatched </t>
        </is>
      </c>
      <c r="Z215" s="55">
        <f>U215-W215</f>
        <v/>
      </c>
      <c r="AA215" s="57">
        <f>AC215+AH215+AK215+AN215+AQ215+AT215+AW215+AZ215+BC215+BF215+BI215+BL215+BO215</f>
        <v/>
      </c>
      <c r="AB215" s="58" t="n">
        <v>0</v>
      </c>
      <c r="AC215" s="59">
        <f>Z215-AD215-AE215-AB215</f>
        <v/>
      </c>
      <c r="AD215" s="60" t="n"/>
      <c r="AE215" s="61" t="n">
        <v>0</v>
      </c>
      <c r="AF215" s="55" t="n"/>
      <c r="AG215" s="55" t="n"/>
      <c r="AH215" s="55" t="n"/>
      <c r="AI215" s="55" t="n"/>
      <c r="AJ215" s="55" t="n"/>
      <c r="AK215" s="55" t="n"/>
      <c r="AL215" s="55" t="n"/>
      <c r="AM215" s="55" t="n"/>
      <c r="AN215" s="55" t="n"/>
      <c r="AO215" s="55" t="n"/>
      <c r="AP215" s="55" t="n"/>
      <c r="AQ215" s="55" t="n"/>
      <c r="AR215" s="55" t="n"/>
      <c r="AS215" s="55" t="n"/>
      <c r="AT215" s="55" t="n"/>
      <c r="AU215" s="55" t="n"/>
      <c r="AV215" s="55" t="n"/>
      <c r="AW215" s="55" t="n"/>
      <c r="AX215" s="55" t="n"/>
      <c r="AY215" s="55" t="n"/>
      <c r="AZ215" s="55" t="n"/>
      <c r="BA215" s="55" t="n"/>
      <c r="BB215" s="55" t="n"/>
      <c r="BC215" s="55" t="n"/>
      <c r="BD215" s="55" t="n"/>
      <c r="BE215" s="55" t="n"/>
      <c r="BF215" s="55" t="n"/>
      <c r="BG215" s="55" t="n"/>
      <c r="BH215" s="55" t="n"/>
      <c r="BI215" s="55" t="n"/>
      <c r="BJ215" s="55" t="n"/>
      <c r="BK215" s="55" t="n"/>
      <c r="BL215" s="55" t="n"/>
      <c r="BM215" s="55" t="n"/>
      <c r="BN215" s="55" t="n"/>
      <c r="BO215" s="55" t="n"/>
    </row>
    <row r="216" ht="11.85" customHeight="1">
      <c r="A216" s="55" t="inlineStr">
        <is>
          <t>PP</t>
        </is>
      </c>
      <c r="B216" s="56" t="inlineStr">
        <is>
          <t>30.June.-2024</t>
        </is>
      </c>
      <c r="C216" s="55" t="inlineStr">
        <is>
          <t>NA</t>
        </is>
      </c>
      <c r="D216" s="55" t="n">
        <v>2400138</v>
      </c>
      <c r="E216" s="55" t="inlineStr">
        <is>
          <t>PP0032</t>
        </is>
      </c>
      <c r="F216" s="55" t="inlineStr">
        <is>
          <t>Outer plastic tube (HDPE) for Applicator 3 ml-OMAS</t>
        </is>
      </c>
      <c r="G216" s="55" t="inlineStr">
        <is>
          <t>PP2400063</t>
        </is>
      </c>
      <c r="H216" s="55" t="inlineStr">
        <is>
          <t>Idea Stampi S.r.I.</t>
        </is>
      </c>
      <c r="I216" s="55" t="n"/>
      <c r="J216" s="55" t="inlineStr">
        <is>
          <t>10681</t>
        </is>
      </c>
      <c r="K216" s="56" t="inlineStr">
        <is>
          <t>01/2024</t>
        </is>
      </c>
      <c r="L216" s="56" t="n"/>
      <c r="M216" s="56" t="inlineStr">
        <is>
          <t>01/2026</t>
        </is>
      </c>
      <c r="N216" s="56" t="n"/>
      <c r="O216" s="55" t="inlineStr">
        <is>
          <t>NA</t>
        </is>
      </c>
      <c r="P216" s="55" t="n"/>
      <c r="Q216" s="55" t="n"/>
      <c r="R216" s="55" t="n"/>
      <c r="S216" s="55" t="n"/>
      <c r="T216" s="55" t="n"/>
      <c r="U216" s="55" t="n">
        <v>0</v>
      </c>
      <c r="V216" s="55" t="inlineStr">
        <is>
          <t>No.</t>
        </is>
      </c>
      <c r="W216" s="55" t="n"/>
      <c r="X216" s="55" t="n"/>
      <c r="Y216" s="55" t="inlineStr">
        <is>
          <t xml:space="preserve">Dispatched </t>
        </is>
      </c>
      <c r="Z216" s="55">
        <f>U216-W216</f>
        <v/>
      </c>
      <c r="AA216" s="57">
        <f>AC216+AH216+AK216+AN216+AQ216+AT216+AW216+AZ216+BC216+BF216+BI216+BL216+BO216</f>
        <v/>
      </c>
      <c r="AB216" s="58" t="n">
        <v>0</v>
      </c>
      <c r="AC216" s="59">
        <f>Z216-AD216-AE216-AB216</f>
        <v/>
      </c>
      <c r="AD216" s="60" t="n"/>
      <c r="AE216" s="61" t="n">
        <v>0</v>
      </c>
      <c r="AF216" s="55" t="n"/>
      <c r="AG216" s="55" t="n"/>
      <c r="AH216" s="55" t="n"/>
      <c r="AI216" s="55" t="n"/>
      <c r="AJ216" s="55" t="n"/>
      <c r="AK216" s="55" t="n"/>
      <c r="AL216" s="55" t="n"/>
      <c r="AM216" s="55" t="n"/>
      <c r="AN216" s="55" t="n"/>
      <c r="AO216" s="55" t="n"/>
      <c r="AP216" s="55" t="n"/>
      <c r="AQ216" s="55" t="n"/>
      <c r="AR216" s="55" t="n"/>
      <c r="AS216" s="55" t="n"/>
      <c r="AT216" s="55" t="n"/>
      <c r="AU216" s="55" t="n"/>
      <c r="AV216" s="55" t="n"/>
      <c r="AW216" s="55" t="n"/>
      <c r="AX216" s="55" t="n"/>
      <c r="AY216" s="55" t="n"/>
      <c r="AZ216" s="55" t="n"/>
      <c r="BA216" s="55" t="n"/>
      <c r="BB216" s="55" t="n"/>
      <c r="BC216" s="55" t="n"/>
      <c r="BD216" s="55" t="n"/>
      <c r="BE216" s="55" t="n"/>
      <c r="BF216" s="55" t="n"/>
      <c r="BG216" s="55" t="n"/>
      <c r="BH216" s="55" t="n"/>
      <c r="BI216" s="55" t="n"/>
      <c r="BJ216" s="55" t="n"/>
      <c r="BK216" s="55" t="n"/>
      <c r="BL216" s="55" t="n"/>
      <c r="BM216" s="55" t="n"/>
      <c r="BN216" s="55" t="n"/>
      <c r="BO216" s="55" t="n"/>
    </row>
    <row r="217" ht="11.85" customHeight="1">
      <c r="A217" s="55" t="inlineStr">
        <is>
          <t>PP</t>
        </is>
      </c>
      <c r="B217" s="56" t="inlineStr">
        <is>
          <t>30.June.-2024</t>
        </is>
      </c>
      <c r="C217" s="55" t="inlineStr">
        <is>
          <t>NA</t>
        </is>
      </c>
      <c r="D217" s="55" t="n">
        <v>2400139</v>
      </c>
      <c r="E217" s="55" t="inlineStr">
        <is>
          <t>PP0029</t>
        </is>
      </c>
      <c r="F217" s="55" t="inlineStr">
        <is>
          <t>Medical Sponge size: 42X32X10mm for Applicator</t>
        </is>
      </c>
      <c r="G217" s="55" t="inlineStr">
        <is>
          <t>PP2400064</t>
        </is>
      </c>
      <c r="H217" s="55" t="inlineStr">
        <is>
          <t>Idea Stampi S.r.I.</t>
        </is>
      </c>
      <c r="I217" s="55" t="n"/>
      <c r="J217" s="55" t="inlineStr">
        <is>
          <t>2401</t>
        </is>
      </c>
      <c r="K217" s="56" t="inlineStr">
        <is>
          <t>26/01/2024</t>
        </is>
      </c>
      <c r="L217" s="56" t="n"/>
      <c r="M217" s="56" t="inlineStr">
        <is>
          <t>26/01/2026</t>
        </is>
      </c>
      <c r="N217" s="56" t="n"/>
      <c r="O217" s="55" t="inlineStr">
        <is>
          <t>NA</t>
        </is>
      </c>
      <c r="P217" s="55" t="n"/>
      <c r="Q217" s="55" t="n"/>
      <c r="R217" s="55" t="n"/>
      <c r="S217" s="55" t="n"/>
      <c r="T217" s="55" t="n"/>
      <c r="U217" s="55" t="n">
        <v>0</v>
      </c>
      <c r="V217" s="55" t="inlineStr">
        <is>
          <t>No.</t>
        </is>
      </c>
      <c r="W217" s="55" t="n"/>
      <c r="X217" s="55" t="n"/>
      <c r="Y217" s="55" t="inlineStr">
        <is>
          <t xml:space="preserve">Dispatched </t>
        </is>
      </c>
      <c r="Z217" s="55">
        <f>U217-W217</f>
        <v/>
      </c>
      <c r="AA217" s="57">
        <f>AC217+AH217+AK217+AN217+AQ217+AT217+AW217+AZ217+BC217+BF217+BI217+BL217+BO217</f>
        <v/>
      </c>
      <c r="AB217" s="58" t="n">
        <v>0</v>
      </c>
      <c r="AC217" s="59">
        <f>Z217-AD217-AE217-AB217</f>
        <v/>
      </c>
      <c r="AD217" s="60" t="n"/>
      <c r="AE217" s="61" t="n">
        <v>0</v>
      </c>
      <c r="AF217" s="55" t="n"/>
      <c r="AG217" s="55" t="n"/>
      <c r="AH217" s="55" t="n"/>
      <c r="AI217" s="55" t="n"/>
      <c r="AJ217" s="55" t="n"/>
      <c r="AK217" s="55" t="n"/>
      <c r="AL217" s="55" t="n"/>
      <c r="AM217" s="55" t="n"/>
      <c r="AN217" s="55" t="n"/>
      <c r="AO217" s="55" t="n"/>
      <c r="AP217" s="55" t="n"/>
      <c r="AQ217" s="55" t="n"/>
      <c r="AR217" s="55" t="n"/>
      <c r="AS217" s="55" t="n"/>
      <c r="AT217" s="55" t="n"/>
      <c r="AU217" s="55" t="n"/>
      <c r="AV217" s="55" t="n"/>
      <c r="AW217" s="55" t="n"/>
      <c r="AX217" s="55" t="n"/>
      <c r="AY217" s="55" t="n"/>
      <c r="AZ217" s="55" t="n"/>
      <c r="BA217" s="55" t="n"/>
      <c r="BB217" s="55" t="n"/>
      <c r="BC217" s="55" t="n"/>
      <c r="BD217" s="55" t="n"/>
      <c r="BE217" s="55" t="n"/>
      <c r="BF217" s="55" t="n"/>
      <c r="BG217" s="55" t="n"/>
      <c r="BH217" s="55" t="n"/>
      <c r="BI217" s="55" t="n"/>
      <c r="BJ217" s="55" t="n"/>
      <c r="BK217" s="55" t="n"/>
      <c r="BL217" s="55" t="n"/>
      <c r="BM217" s="55" t="n"/>
      <c r="BN217" s="55" t="n"/>
      <c r="BO217" s="55" t="n"/>
    </row>
    <row r="218" ht="11.85" customHeight="1">
      <c r="A218" s="55" t="inlineStr">
        <is>
          <t>PP</t>
        </is>
      </c>
      <c r="B218" s="56" t="inlineStr">
        <is>
          <t>30.June.-2024</t>
        </is>
      </c>
      <c r="C218" s="55" t="inlineStr">
        <is>
          <t>NA</t>
        </is>
      </c>
      <c r="D218" s="55" t="n">
        <v>2400140</v>
      </c>
      <c r="E218" s="55" t="inlineStr">
        <is>
          <t>PP0031</t>
        </is>
      </c>
      <c r="F218" s="55" t="inlineStr">
        <is>
          <t>Medical Sponge size: 54X54X18mm for Applicator</t>
        </is>
      </c>
      <c r="G218" s="55" t="inlineStr">
        <is>
          <t>PP2400065</t>
        </is>
      </c>
      <c r="H218" s="55" t="inlineStr">
        <is>
          <t>Idea Stampi S.r.I.</t>
        </is>
      </c>
      <c r="I218" s="55" t="n"/>
      <c r="J218" s="55" t="inlineStr">
        <is>
          <t>2401</t>
        </is>
      </c>
      <c r="K218" s="56" t="inlineStr">
        <is>
          <t>30/01/2024</t>
        </is>
      </c>
      <c r="L218" s="56" t="n"/>
      <c r="M218" s="56" t="inlineStr">
        <is>
          <t>30/01/2026</t>
        </is>
      </c>
      <c r="N218" s="56" t="n"/>
      <c r="O218" s="55" t="inlineStr">
        <is>
          <t>NA</t>
        </is>
      </c>
      <c r="P218" s="55" t="n"/>
      <c r="Q218" s="55" t="n"/>
      <c r="R218" s="55" t="n"/>
      <c r="S218" s="55" t="n"/>
      <c r="T218" s="55" t="n"/>
      <c r="U218" s="55" t="n">
        <v>0</v>
      </c>
      <c r="V218" s="55" t="inlineStr">
        <is>
          <t>No.</t>
        </is>
      </c>
      <c r="W218" s="55" t="n"/>
      <c r="X218" s="55" t="n"/>
      <c r="Y218" s="55" t="inlineStr">
        <is>
          <t xml:space="preserve">Dispatched </t>
        </is>
      </c>
      <c r="Z218" s="55">
        <f>U218-W218</f>
        <v/>
      </c>
      <c r="AA218" s="57">
        <f>AC218+AH218+AK218+AN218+AQ218+AT218+AW218+AZ218+BC218+BF218+BI218+BL218+BO218</f>
        <v/>
      </c>
      <c r="AB218" s="58" t="n">
        <v>0</v>
      </c>
      <c r="AC218" s="59">
        <f>Z218-AD218-AE218-AB218</f>
        <v/>
      </c>
      <c r="AD218" s="60" t="n"/>
      <c r="AE218" s="61" t="n">
        <v>0</v>
      </c>
      <c r="AF218" s="55" t="n"/>
      <c r="AG218" s="55" t="n"/>
      <c r="AH218" s="55" t="n"/>
      <c r="AI218" s="55" t="n"/>
      <c r="AJ218" s="55" t="n"/>
      <c r="AK218" s="55" t="n"/>
      <c r="AL218" s="55" t="n"/>
      <c r="AM218" s="55" t="n"/>
      <c r="AN218" s="55" t="n"/>
      <c r="AO218" s="55" t="n"/>
      <c r="AP218" s="55" t="n"/>
      <c r="AQ218" s="55" t="n"/>
      <c r="AR218" s="55" t="n"/>
      <c r="AS218" s="55" t="n"/>
      <c r="AT218" s="55" t="n"/>
      <c r="AU218" s="55" t="n"/>
      <c r="AV218" s="55" t="n"/>
      <c r="AW218" s="55" t="n"/>
      <c r="AX218" s="55" t="n"/>
      <c r="AY218" s="55" t="n"/>
      <c r="AZ218" s="55" t="n"/>
      <c r="BA218" s="55" t="n"/>
      <c r="BB218" s="55" t="n"/>
      <c r="BC218" s="55" t="n"/>
      <c r="BD218" s="55" t="n"/>
      <c r="BE218" s="55" t="n"/>
      <c r="BF218" s="55" t="n"/>
      <c r="BG218" s="55" t="n"/>
      <c r="BH218" s="55" t="n"/>
      <c r="BI218" s="55" t="n"/>
      <c r="BJ218" s="55" t="n"/>
      <c r="BK218" s="55" t="n"/>
      <c r="BL218" s="55" t="n"/>
      <c r="BM218" s="55" t="n"/>
      <c r="BN218" s="55" t="n"/>
      <c r="BO218" s="55" t="n"/>
    </row>
    <row r="219" ht="11.85" customHeight="1">
      <c r="A219" s="8" t="inlineStr">
        <is>
          <t>PP</t>
        </is>
      </c>
      <c r="B219" s="9" t="inlineStr">
        <is>
          <t>30.June.-2024</t>
        </is>
      </c>
      <c r="C219" s="8" t="inlineStr">
        <is>
          <t>NA</t>
        </is>
      </c>
      <c r="D219" s="22" t="n">
        <v>2400141</v>
      </c>
      <c r="E219" s="8" t="inlineStr">
        <is>
          <t>PP0030</t>
        </is>
      </c>
      <c r="F219" s="8" t="inlineStr">
        <is>
          <t>Medical Sponge size: 50X38X15mm for Applicator</t>
        </is>
      </c>
      <c r="G219" s="10" t="inlineStr">
        <is>
          <t>PP2400066</t>
        </is>
      </c>
      <c r="H219" s="8" t="inlineStr">
        <is>
          <t>Idea Stampi S.r.I.</t>
        </is>
      </c>
      <c r="I219" s="8" t="n"/>
      <c r="J219" s="10" t="inlineStr">
        <is>
          <t>2401</t>
        </is>
      </c>
      <c r="K219" s="10" t="inlineStr">
        <is>
          <t>24/01/2024</t>
        </is>
      </c>
      <c r="L219" s="10" t="inlineStr">
        <is>
          <t>24.01.2024</t>
        </is>
      </c>
      <c r="M219" s="10" t="inlineStr">
        <is>
          <t>24//01/2026</t>
        </is>
      </c>
      <c r="N219" s="10" t="inlineStr">
        <is>
          <t>24.01.2026</t>
        </is>
      </c>
      <c r="O219" s="8" t="inlineStr">
        <is>
          <t>NA</t>
        </is>
      </c>
      <c r="P219" s="10" t="inlineStr">
        <is>
          <t>NA</t>
        </is>
      </c>
      <c r="Q219" s="8" t="inlineStr">
        <is>
          <t>07.07.2026</t>
        </is>
      </c>
      <c r="R219" s="11" t="n"/>
      <c r="S219" s="12" t="n"/>
      <c r="T219" s="12" t="n"/>
      <c r="U219" s="13" t="n">
        <v>6086</v>
      </c>
      <c r="V219" s="14" t="inlineStr">
        <is>
          <t>No.</t>
        </is>
      </c>
      <c r="W219" s="14" t="n"/>
      <c r="X219" s="14" t="n"/>
      <c r="Y219" s="90" t="n"/>
      <c r="Z219" s="455" t="n">
        <v>6086</v>
      </c>
      <c r="AA219" s="456" t="n">
        <v>0</v>
      </c>
      <c r="AB219" s="457" t="n">
        <v>0</v>
      </c>
      <c r="AC219" s="458" t="n">
        <v>6086</v>
      </c>
      <c r="AD219" s="459" t="n"/>
      <c r="AE219" s="462" t="n">
        <v>0</v>
      </c>
      <c r="AF219" s="14" t="inlineStr">
        <is>
          <t>02.07.2025</t>
        </is>
      </c>
      <c r="AG219" s="14" t="inlineStr">
        <is>
          <t>25IPP014</t>
        </is>
      </c>
      <c r="AH219" s="14" t="n">
        <v>-6086</v>
      </c>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row>
    <row r="220" ht="11.85" customHeight="1">
      <c r="A220" s="55" t="inlineStr">
        <is>
          <t>PP</t>
        </is>
      </c>
      <c r="B220" s="56" t="inlineStr">
        <is>
          <t>08.July.-2024</t>
        </is>
      </c>
      <c r="C220" s="55" t="inlineStr">
        <is>
          <t>NA</t>
        </is>
      </c>
      <c r="D220" s="55" t="n">
        <v>2400145</v>
      </c>
      <c r="E220" s="55" t="inlineStr">
        <is>
          <t>PP0069</t>
        </is>
      </c>
      <c r="F220" s="55" t="inlineStr">
        <is>
          <t>Alumlid 25ALU/7 HSL-A (NC) DSO-X2 Width 196mm</t>
        </is>
      </c>
      <c r="G220" s="55" t="inlineStr">
        <is>
          <t>PP2400068</t>
        </is>
      </c>
      <c r="H220" s="55" t="inlineStr">
        <is>
          <t>Acg pharmapack PVT.LTD</t>
        </is>
      </c>
      <c r="I220" s="55" t="n"/>
      <c r="J220" s="55" t="inlineStr">
        <is>
          <t>1103250658/10</t>
        </is>
      </c>
      <c r="K220" s="56" t="inlineStr">
        <is>
          <t>03/07/2024</t>
        </is>
      </c>
      <c r="L220" s="56" t="n"/>
      <c r="M220" s="56" t="inlineStr">
        <is>
          <t>03/01/2026</t>
        </is>
      </c>
      <c r="N220" s="56" t="n"/>
      <c r="O220" s="55" t="inlineStr">
        <is>
          <t>NA</t>
        </is>
      </c>
      <c r="P220" s="55" t="n"/>
      <c r="Q220" s="55" t="n"/>
      <c r="R220" s="55" t="n"/>
      <c r="S220" s="55" t="n"/>
      <c r="T220" s="55" t="n"/>
      <c r="U220" s="55" t="n">
        <v>0</v>
      </c>
      <c r="V220" s="55" t="inlineStr">
        <is>
          <t>Kg.</t>
        </is>
      </c>
      <c r="W220" s="55" t="n"/>
      <c r="X220" s="55" t="n"/>
      <c r="Y220" s="55" t="inlineStr">
        <is>
          <t xml:space="preserve">Dispatched </t>
        </is>
      </c>
      <c r="Z220" s="55">
        <f>U220-W220</f>
        <v/>
      </c>
      <c r="AA220" s="57">
        <f>AC220+AH220+AK220+AN220+AQ220+AT220+AW220+AZ220+BC220+BF220+BI220+BL220+BO220</f>
        <v/>
      </c>
      <c r="AB220" s="58" t="n">
        <v>0</v>
      </c>
      <c r="AC220" s="59">
        <f>Z220-AD220-AE220-AB220</f>
        <v/>
      </c>
      <c r="AD220" s="60" t="n"/>
      <c r="AE220" s="61" t="n">
        <v>0</v>
      </c>
      <c r="AF220" s="55" t="n"/>
      <c r="AG220" s="55" t="n"/>
      <c r="AH220" s="55" t="n"/>
      <c r="AI220" s="55" t="n"/>
      <c r="AJ220" s="55" t="n"/>
      <c r="AK220" s="55" t="n"/>
      <c r="AL220" s="55" t="n"/>
      <c r="AM220" s="55" t="n"/>
      <c r="AN220" s="55" t="n"/>
      <c r="AO220" s="55" t="n"/>
      <c r="AP220" s="55" t="n"/>
      <c r="AQ220" s="55" t="n"/>
      <c r="AR220" s="55" t="n"/>
      <c r="AS220" s="55" t="n"/>
      <c r="AT220" s="55" t="n"/>
      <c r="AU220" s="55" t="n"/>
      <c r="AV220" s="55" t="n"/>
      <c r="AW220" s="55" t="n"/>
      <c r="AX220" s="55" t="n"/>
      <c r="AY220" s="55" t="n"/>
      <c r="AZ220" s="55" t="n"/>
      <c r="BA220" s="55" t="n"/>
      <c r="BB220" s="55" t="n"/>
      <c r="BC220" s="55" t="n"/>
      <c r="BD220" s="55" t="n"/>
      <c r="BE220" s="55" t="n"/>
      <c r="BF220" s="55" t="n"/>
      <c r="BG220" s="55" t="n"/>
      <c r="BH220" s="55" t="n"/>
      <c r="BI220" s="55" t="n"/>
      <c r="BJ220" s="55" t="n"/>
      <c r="BK220" s="55" t="n"/>
      <c r="BL220" s="55" t="n"/>
      <c r="BM220" s="55" t="n"/>
      <c r="BN220" s="55" t="n"/>
      <c r="BO220" s="55" t="n"/>
    </row>
    <row r="221" ht="11.85" customHeight="1">
      <c r="A221" s="55" t="inlineStr">
        <is>
          <t>Premix</t>
        </is>
      </c>
      <c r="B221" s="56" t="inlineStr">
        <is>
          <t>17.july.-2024</t>
        </is>
      </c>
      <c r="C221" s="55" t="inlineStr">
        <is>
          <t>NA</t>
        </is>
      </c>
      <c r="D221" s="55" t="n">
        <v>2400147</v>
      </c>
      <c r="E221" s="55" t="inlineStr">
        <is>
          <t>BP0012</t>
        </is>
      </c>
      <c r="F221" s="55" t="inlineStr">
        <is>
          <t>Limitless Premix</t>
        </is>
      </c>
      <c r="G221" s="55" t="inlineStr">
        <is>
          <t>BP2400007</t>
        </is>
      </c>
      <c r="H221" s="55" t="inlineStr">
        <is>
          <t>Epharma Trento</t>
        </is>
      </c>
      <c r="I221" s="55" t="n"/>
      <c r="J221" s="55" t="inlineStr">
        <is>
          <t>24271908</t>
        </is>
      </c>
      <c r="K221" s="56" t="inlineStr">
        <is>
          <t>25/05/2024</t>
        </is>
      </c>
      <c r="L221" s="56" t="n"/>
      <c r="M221" s="56" t="inlineStr">
        <is>
          <t>05/2027</t>
        </is>
      </c>
      <c r="N221" s="56" t="n"/>
      <c r="O221" s="55" t="inlineStr">
        <is>
          <t>NA</t>
        </is>
      </c>
      <c r="P221" s="55" t="n"/>
      <c r="Q221" s="55" t="n"/>
      <c r="R221" s="55" t="n"/>
      <c r="S221" s="55" t="n"/>
      <c r="T221" s="55" t="n"/>
      <c r="U221" s="55" t="n">
        <v>0</v>
      </c>
      <c r="V221" s="55" t="inlineStr">
        <is>
          <t>Kg.</t>
        </is>
      </c>
      <c r="W221" s="55" t="n"/>
      <c r="X221" s="55" t="n"/>
      <c r="Y221" s="55" t="inlineStr">
        <is>
          <t xml:space="preserve">Dispatched </t>
        </is>
      </c>
      <c r="Z221" s="55">
        <f>U221-W221</f>
        <v/>
      </c>
      <c r="AA221" s="57">
        <f>AC221+AH221+AK221+AN221+AQ221+AT221+AW221+AZ221+BC221+BF221+BI221+BL221+BO221</f>
        <v/>
      </c>
      <c r="AB221" s="58" t="n">
        <v>0</v>
      </c>
      <c r="AC221" s="59">
        <f>Z221-AD221-AE221-AB221</f>
        <v/>
      </c>
      <c r="AD221" s="60" t="n"/>
      <c r="AE221" s="61" t="n">
        <v>0</v>
      </c>
      <c r="AF221" s="55" t="n"/>
      <c r="AG221" s="55" t="n"/>
      <c r="AH221" s="55" t="n"/>
      <c r="AI221" s="55" t="n"/>
      <c r="AJ221" s="55" t="n"/>
      <c r="AK221" s="55" t="n"/>
      <c r="AL221" s="55" t="n"/>
      <c r="AM221" s="55" t="n"/>
      <c r="AN221" s="55" t="n"/>
      <c r="AO221" s="55" t="n"/>
      <c r="AP221" s="55" t="n"/>
      <c r="AQ221" s="55" t="n"/>
      <c r="AR221" s="55" t="n"/>
      <c r="AS221" s="55" t="n"/>
      <c r="AT221" s="55" t="n"/>
      <c r="AU221" s="55" t="n"/>
      <c r="AV221" s="55" t="n"/>
      <c r="AW221" s="55" t="n"/>
      <c r="AX221" s="55" t="n"/>
      <c r="AY221" s="55" t="n"/>
      <c r="AZ221" s="55" t="n"/>
      <c r="BA221" s="55" t="n"/>
      <c r="BB221" s="55" t="n"/>
      <c r="BC221" s="55" t="n"/>
      <c r="BD221" s="55" t="n"/>
      <c r="BE221" s="55" t="n"/>
      <c r="BF221" s="55" t="n"/>
      <c r="BG221" s="55" t="n"/>
      <c r="BH221" s="55" t="n"/>
      <c r="BI221" s="55" t="n"/>
      <c r="BJ221" s="55" t="n"/>
      <c r="BK221" s="55" t="n"/>
      <c r="BL221" s="55" t="n"/>
      <c r="BM221" s="55" t="n"/>
      <c r="BN221" s="55" t="n"/>
      <c r="BO221" s="55" t="n"/>
    </row>
    <row r="222" ht="11.85" customHeight="1">
      <c r="A222" s="55" t="inlineStr">
        <is>
          <t>Premix</t>
        </is>
      </c>
      <c r="B222" s="56" t="inlineStr">
        <is>
          <t>17.july.-2024</t>
        </is>
      </c>
      <c r="C222" s="55" t="inlineStr">
        <is>
          <t>NA</t>
        </is>
      </c>
      <c r="D222" s="55" t="n">
        <v>2400148</v>
      </c>
      <c r="E222" s="55" t="inlineStr">
        <is>
          <t>BP0012</t>
        </is>
      </c>
      <c r="F222" s="55" t="inlineStr">
        <is>
          <t>Limitless Premix</t>
        </is>
      </c>
      <c r="G222" s="55" t="inlineStr">
        <is>
          <t>BP2400008</t>
        </is>
      </c>
      <c r="H222" s="55" t="inlineStr">
        <is>
          <t>Epharma Trento</t>
        </is>
      </c>
      <c r="I222" s="55" t="n"/>
      <c r="J222" s="55" t="inlineStr">
        <is>
          <t>24271909</t>
        </is>
      </c>
      <c r="K222" s="56" t="inlineStr">
        <is>
          <t>25/05/2024</t>
        </is>
      </c>
      <c r="L222" s="56" t="n"/>
      <c r="M222" s="56" t="inlineStr">
        <is>
          <t>05/2027</t>
        </is>
      </c>
      <c r="N222" s="56" t="n"/>
      <c r="O222" s="55" t="inlineStr">
        <is>
          <t>NA</t>
        </is>
      </c>
      <c r="P222" s="55" t="n"/>
      <c r="Q222" s="55" t="n"/>
      <c r="R222" s="55" t="n"/>
      <c r="S222" s="55" t="n"/>
      <c r="T222" s="55" t="n"/>
      <c r="U222" s="55" t="n">
        <v>0</v>
      </c>
      <c r="V222" s="55" t="inlineStr">
        <is>
          <t>Kg.</t>
        </is>
      </c>
      <c r="W222" s="55" t="n"/>
      <c r="X222" s="55" t="n"/>
      <c r="Y222" s="55" t="inlineStr">
        <is>
          <t xml:space="preserve">Dispatched </t>
        </is>
      </c>
      <c r="Z222" s="55">
        <f>U222-W222</f>
        <v/>
      </c>
      <c r="AA222" s="57">
        <f>AC222+AH222+AK222+AN222+AQ222+AT222+AW222+AZ222+BC222+BF222+BI222+BL222+BO222</f>
        <v/>
      </c>
      <c r="AB222" s="58" t="n">
        <v>0</v>
      </c>
      <c r="AC222" s="59">
        <f>Z222-AD222-AE222-AB222</f>
        <v/>
      </c>
      <c r="AD222" s="60" t="n"/>
      <c r="AE222" s="61" t="n">
        <v>0</v>
      </c>
      <c r="AF222" s="55" t="n"/>
      <c r="AG222" s="55" t="n"/>
      <c r="AH222" s="55" t="n"/>
      <c r="AI222" s="55" t="n"/>
      <c r="AJ222" s="55" t="n"/>
      <c r="AK222" s="55" t="n"/>
      <c r="AL222" s="55" t="n"/>
      <c r="AM222" s="55" t="n"/>
      <c r="AN222" s="55" t="n"/>
      <c r="AO222" s="55" t="n"/>
      <c r="AP222" s="55" t="n"/>
      <c r="AQ222" s="55" t="n"/>
      <c r="AR222" s="55" t="n"/>
      <c r="AS222" s="55" t="n"/>
      <c r="AT222" s="55" t="n"/>
      <c r="AU222" s="55" t="n"/>
      <c r="AV222" s="55" t="n"/>
      <c r="AW222" s="55" t="n"/>
      <c r="AX222" s="55" t="n"/>
      <c r="AY222" s="55" t="n"/>
      <c r="AZ222" s="55" t="n"/>
      <c r="BA222" s="55" t="n"/>
      <c r="BB222" s="55" t="n"/>
      <c r="BC222" s="55" t="n"/>
      <c r="BD222" s="55" t="n"/>
      <c r="BE222" s="55" t="n"/>
      <c r="BF222" s="55" t="n"/>
      <c r="BG222" s="55" t="n"/>
      <c r="BH222" s="55" t="n"/>
      <c r="BI222" s="55" t="n"/>
      <c r="BJ222" s="55" t="n"/>
      <c r="BK222" s="55" t="n"/>
      <c r="BL222" s="55" t="n"/>
      <c r="BM222" s="55" t="n"/>
      <c r="BN222" s="55" t="n"/>
      <c r="BO222" s="55" t="n"/>
    </row>
    <row r="223" ht="11.85" customHeight="1">
      <c r="A223" s="55" t="inlineStr">
        <is>
          <t>Premix</t>
        </is>
      </c>
      <c r="B223" s="56" t="inlineStr">
        <is>
          <t>17.july.-2024</t>
        </is>
      </c>
      <c r="C223" s="55" t="inlineStr">
        <is>
          <t>NA</t>
        </is>
      </c>
      <c r="D223" s="55" t="n">
        <v>2400149</v>
      </c>
      <c r="E223" s="55" t="inlineStr">
        <is>
          <t>BP0012</t>
        </is>
      </c>
      <c r="F223" s="55" t="inlineStr">
        <is>
          <t>Limitless Premix</t>
        </is>
      </c>
      <c r="G223" s="55" t="inlineStr">
        <is>
          <t>BP2400009</t>
        </is>
      </c>
      <c r="H223" s="55" t="inlineStr">
        <is>
          <t>Epharma Trento</t>
        </is>
      </c>
      <c r="I223" s="55" t="n"/>
      <c r="J223" s="55" t="inlineStr">
        <is>
          <t>24271910</t>
        </is>
      </c>
      <c r="K223" s="56" t="inlineStr">
        <is>
          <t>25/05/2024</t>
        </is>
      </c>
      <c r="L223" s="56" t="n"/>
      <c r="M223" s="56" t="inlineStr">
        <is>
          <t>05/2027</t>
        </is>
      </c>
      <c r="N223" s="56" t="n"/>
      <c r="O223" s="55" t="inlineStr">
        <is>
          <t>NA</t>
        </is>
      </c>
      <c r="P223" s="55" t="n"/>
      <c r="Q223" s="55" t="n"/>
      <c r="R223" s="55" t="n"/>
      <c r="S223" s="55" t="n"/>
      <c r="T223" s="55" t="n"/>
      <c r="U223" s="55" t="n">
        <v>0</v>
      </c>
      <c r="V223" s="55" t="inlineStr">
        <is>
          <t>Kg.</t>
        </is>
      </c>
      <c r="W223" s="55" t="n"/>
      <c r="X223" s="55" t="n"/>
      <c r="Y223" s="55" t="inlineStr">
        <is>
          <t xml:space="preserve">Dispatched </t>
        </is>
      </c>
      <c r="Z223" s="55">
        <f>U223-W223</f>
        <v/>
      </c>
      <c r="AA223" s="57">
        <f>AC223+AH223+AK223+AN223+AQ223+AT223+AW223+AZ223+BC223+BF223+BI223+BL223+BO223</f>
        <v/>
      </c>
      <c r="AB223" s="58" t="n">
        <v>0</v>
      </c>
      <c r="AC223" s="59">
        <f>Z223-AD223-AE223-AB223</f>
        <v/>
      </c>
      <c r="AD223" s="60" t="n"/>
      <c r="AE223" s="61" t="n">
        <v>0</v>
      </c>
      <c r="AF223" s="55" t="n"/>
      <c r="AG223" s="55" t="n"/>
      <c r="AH223" s="55" t="n"/>
      <c r="AI223" s="55" t="n"/>
      <c r="AJ223" s="55" t="n"/>
      <c r="AK223" s="55" t="n"/>
      <c r="AL223" s="55" t="n"/>
      <c r="AM223" s="55" t="n"/>
      <c r="AN223" s="55" t="n"/>
      <c r="AO223" s="55" t="n"/>
      <c r="AP223" s="55" t="n"/>
      <c r="AQ223" s="55" t="n"/>
      <c r="AR223" s="55" t="n"/>
      <c r="AS223" s="55" t="n"/>
      <c r="AT223" s="55" t="n"/>
      <c r="AU223" s="55" t="n"/>
      <c r="AV223" s="55" t="n"/>
      <c r="AW223" s="55" t="n"/>
      <c r="AX223" s="55" t="n"/>
      <c r="AY223" s="55" t="n"/>
      <c r="AZ223" s="55" t="n"/>
      <c r="BA223" s="55" t="n"/>
      <c r="BB223" s="55" t="n"/>
      <c r="BC223" s="55" t="n"/>
      <c r="BD223" s="55" t="n"/>
      <c r="BE223" s="55" t="n"/>
      <c r="BF223" s="55" t="n"/>
      <c r="BG223" s="55" t="n"/>
      <c r="BH223" s="55" t="n"/>
      <c r="BI223" s="55" t="n"/>
      <c r="BJ223" s="55" t="n"/>
      <c r="BK223" s="55" t="n"/>
      <c r="BL223" s="55" t="n"/>
      <c r="BM223" s="55" t="n"/>
      <c r="BN223" s="55" t="n"/>
      <c r="BO223" s="55" t="n"/>
    </row>
    <row r="224" ht="11.85" customHeight="1">
      <c r="A224" s="55" t="inlineStr">
        <is>
          <t>Premix</t>
        </is>
      </c>
      <c r="B224" s="56" t="inlineStr">
        <is>
          <t>17.july.-2024</t>
        </is>
      </c>
      <c r="C224" s="55" t="inlineStr">
        <is>
          <t>NA</t>
        </is>
      </c>
      <c r="D224" s="55" t="n">
        <v>2400150</v>
      </c>
      <c r="E224" s="55" t="inlineStr">
        <is>
          <t>BP0012</t>
        </is>
      </c>
      <c r="F224" s="55" t="inlineStr">
        <is>
          <t>Limitless Premix</t>
        </is>
      </c>
      <c r="G224" s="55" t="inlineStr">
        <is>
          <t>BP2400010</t>
        </is>
      </c>
      <c r="H224" s="55" t="inlineStr">
        <is>
          <t>Epharma Trento</t>
        </is>
      </c>
      <c r="I224" s="55" t="n"/>
      <c r="J224" s="55" t="inlineStr">
        <is>
          <t>24271911</t>
        </is>
      </c>
      <c r="K224" s="56" t="inlineStr">
        <is>
          <t>28/05/2024</t>
        </is>
      </c>
      <c r="L224" s="56" t="n"/>
      <c r="M224" s="56" t="inlineStr">
        <is>
          <t>05/2027</t>
        </is>
      </c>
      <c r="N224" s="56" t="n"/>
      <c r="O224" s="55" t="inlineStr">
        <is>
          <t>NA</t>
        </is>
      </c>
      <c r="P224" s="55" t="n"/>
      <c r="Q224" s="55" t="n"/>
      <c r="R224" s="55" t="n"/>
      <c r="S224" s="55" t="n"/>
      <c r="T224" s="55" t="n"/>
      <c r="U224" s="55" t="n">
        <v>0</v>
      </c>
      <c r="V224" s="55" t="inlineStr">
        <is>
          <t>Kg.</t>
        </is>
      </c>
      <c r="W224" s="55" t="n"/>
      <c r="X224" s="55" t="n"/>
      <c r="Y224" s="55" t="inlineStr">
        <is>
          <t xml:space="preserve">Dispatched </t>
        </is>
      </c>
      <c r="Z224" s="55">
        <f>U224-W224</f>
        <v/>
      </c>
      <c r="AA224" s="57">
        <f>AC224+AH224+AK224+AN224+AQ224+AT224+AW224+AZ224+BC224+BF224+BI224+BL224+BO224</f>
        <v/>
      </c>
      <c r="AB224" s="58" t="n">
        <v>0</v>
      </c>
      <c r="AC224" s="59">
        <f>Z224-AD224-AE224-AB224</f>
        <v/>
      </c>
      <c r="AD224" s="60" t="n"/>
      <c r="AE224" s="61" t="n">
        <v>0</v>
      </c>
      <c r="AF224" s="55" t="n"/>
      <c r="AG224" s="55" t="n"/>
      <c r="AH224" s="55" t="n"/>
      <c r="AI224" s="55" t="n"/>
      <c r="AJ224" s="55" t="n"/>
      <c r="AK224" s="55" t="n"/>
      <c r="AL224" s="55" t="n"/>
      <c r="AM224" s="55" t="n"/>
      <c r="AN224" s="55" t="n"/>
      <c r="AO224" s="55" t="n"/>
      <c r="AP224" s="55" t="n"/>
      <c r="AQ224" s="55" t="n"/>
      <c r="AR224" s="55" t="n"/>
      <c r="AS224" s="55" t="n"/>
      <c r="AT224" s="55" t="n"/>
      <c r="AU224" s="55" t="n"/>
      <c r="AV224" s="55" t="n"/>
      <c r="AW224" s="55" t="n"/>
      <c r="AX224" s="55" t="n"/>
      <c r="AY224" s="55" t="n"/>
      <c r="AZ224" s="55" t="n"/>
      <c r="BA224" s="55" t="n"/>
      <c r="BB224" s="55" t="n"/>
      <c r="BC224" s="55" t="n"/>
      <c r="BD224" s="55" t="n"/>
      <c r="BE224" s="55" t="n"/>
      <c r="BF224" s="55" t="n"/>
      <c r="BG224" s="55" t="n"/>
      <c r="BH224" s="55" t="n"/>
      <c r="BI224" s="55" t="n"/>
      <c r="BJ224" s="55" t="n"/>
      <c r="BK224" s="55" t="n"/>
      <c r="BL224" s="55" t="n"/>
      <c r="BM224" s="55" t="n"/>
      <c r="BN224" s="55" t="n"/>
      <c r="BO224" s="55" t="n"/>
    </row>
    <row r="225" ht="11.85" customHeight="1">
      <c r="A225" s="55" t="inlineStr">
        <is>
          <t>Premix</t>
        </is>
      </c>
      <c r="B225" s="56" t="inlineStr">
        <is>
          <t>17.july.-2024</t>
        </is>
      </c>
      <c r="C225" s="55" t="inlineStr">
        <is>
          <t>NA</t>
        </is>
      </c>
      <c r="D225" s="55" t="n">
        <v>2400151</v>
      </c>
      <c r="E225" s="55" t="inlineStr">
        <is>
          <t>BP0012</t>
        </is>
      </c>
      <c r="F225" s="55" t="inlineStr">
        <is>
          <t>Limitless Premix</t>
        </is>
      </c>
      <c r="G225" s="55" t="inlineStr">
        <is>
          <t>BP2400011</t>
        </is>
      </c>
      <c r="H225" s="55" t="inlineStr">
        <is>
          <t>Epharma Trento</t>
        </is>
      </c>
      <c r="I225" s="55" t="n"/>
      <c r="J225" s="55" t="inlineStr">
        <is>
          <t>24271912</t>
        </is>
      </c>
      <c r="K225" s="56" t="inlineStr">
        <is>
          <t>28/05/2024</t>
        </is>
      </c>
      <c r="L225" s="56" t="n"/>
      <c r="M225" s="56" t="inlineStr">
        <is>
          <t>05/2027</t>
        </is>
      </c>
      <c r="N225" s="56" t="n"/>
      <c r="O225" s="55" t="inlineStr">
        <is>
          <t>NA</t>
        </is>
      </c>
      <c r="P225" s="55" t="n"/>
      <c r="Q225" s="55" t="n"/>
      <c r="R225" s="55" t="n"/>
      <c r="S225" s="55" t="n"/>
      <c r="T225" s="55" t="n"/>
      <c r="U225" s="55" t="n">
        <v>0</v>
      </c>
      <c r="V225" s="55" t="inlineStr">
        <is>
          <t>Kg.</t>
        </is>
      </c>
      <c r="W225" s="55" t="n"/>
      <c r="X225" s="55" t="n"/>
      <c r="Y225" s="55" t="inlineStr">
        <is>
          <t xml:space="preserve">Dispatched </t>
        </is>
      </c>
      <c r="Z225" s="55">
        <f>U225-W225</f>
        <v/>
      </c>
      <c r="AA225" s="57">
        <f>AC225+AH225+AK225+AN225+AQ225+AT225+AW225+AZ225+BC225+BF225+BI225+BL225+BO225</f>
        <v/>
      </c>
      <c r="AB225" s="58" t="n">
        <v>0</v>
      </c>
      <c r="AC225" s="59">
        <f>Z225-AD225-AE225-AB225</f>
        <v/>
      </c>
      <c r="AD225" s="60" t="n"/>
      <c r="AE225" s="61" t="n">
        <v>0</v>
      </c>
      <c r="AF225" s="55" t="n"/>
      <c r="AG225" s="55" t="n"/>
      <c r="AH225" s="55" t="n"/>
      <c r="AI225" s="55" t="n"/>
      <c r="AJ225" s="55" t="n"/>
      <c r="AK225" s="55" t="n"/>
      <c r="AL225" s="55" t="n"/>
      <c r="AM225" s="55" t="n"/>
      <c r="AN225" s="55" t="n"/>
      <c r="AO225" s="55" t="n"/>
      <c r="AP225" s="55" t="n"/>
      <c r="AQ225" s="55" t="n"/>
      <c r="AR225" s="55" t="n"/>
      <c r="AS225" s="55" t="n"/>
      <c r="AT225" s="55" t="n"/>
      <c r="AU225" s="55" t="n"/>
      <c r="AV225" s="55" t="n"/>
      <c r="AW225" s="55" t="n"/>
      <c r="AX225" s="55" t="n"/>
      <c r="AY225" s="55" t="n"/>
      <c r="AZ225" s="55" t="n"/>
      <c r="BA225" s="55" t="n"/>
      <c r="BB225" s="55" t="n"/>
      <c r="BC225" s="55" t="n"/>
      <c r="BD225" s="55" t="n"/>
      <c r="BE225" s="55" t="n"/>
      <c r="BF225" s="55" t="n"/>
      <c r="BG225" s="55" t="n"/>
      <c r="BH225" s="55" t="n"/>
      <c r="BI225" s="55" t="n"/>
      <c r="BJ225" s="55" t="n"/>
      <c r="BK225" s="55" t="n"/>
      <c r="BL225" s="55" t="n"/>
      <c r="BM225" s="55" t="n"/>
      <c r="BN225" s="55" t="n"/>
      <c r="BO225" s="55" t="n"/>
    </row>
    <row r="226" ht="11.85" customHeight="1">
      <c r="A226" s="55" t="inlineStr">
        <is>
          <t>Premix</t>
        </is>
      </c>
      <c r="B226" s="56" t="inlineStr">
        <is>
          <t>17.july.-2024</t>
        </is>
      </c>
      <c r="C226" s="55" t="inlineStr">
        <is>
          <t>NA</t>
        </is>
      </c>
      <c r="D226" s="55" t="n">
        <v>2400152</v>
      </c>
      <c r="E226" s="55" t="inlineStr">
        <is>
          <t>BP0012</t>
        </is>
      </c>
      <c r="F226" s="55" t="inlineStr">
        <is>
          <t>Limitless Premix</t>
        </is>
      </c>
      <c r="G226" s="55" t="inlineStr">
        <is>
          <t>BP2400012</t>
        </is>
      </c>
      <c r="H226" s="55" t="inlineStr">
        <is>
          <t>Epharma Trento</t>
        </is>
      </c>
      <c r="I226" s="55" t="n"/>
      <c r="J226" s="55" t="inlineStr">
        <is>
          <t>24271913</t>
        </is>
      </c>
      <c r="K226" s="56" t="inlineStr">
        <is>
          <t>29/05/2024</t>
        </is>
      </c>
      <c r="L226" s="56" t="n"/>
      <c r="M226" s="56" t="inlineStr">
        <is>
          <t>05/2027</t>
        </is>
      </c>
      <c r="N226" s="56" t="n"/>
      <c r="O226" s="55" t="inlineStr">
        <is>
          <t>NA</t>
        </is>
      </c>
      <c r="P226" s="55" t="n"/>
      <c r="Q226" s="55" t="n"/>
      <c r="R226" s="55" t="n"/>
      <c r="S226" s="55" t="n"/>
      <c r="T226" s="55" t="n"/>
      <c r="U226" s="55" t="n">
        <v>0</v>
      </c>
      <c r="V226" s="55" t="inlineStr">
        <is>
          <t>Kg.</t>
        </is>
      </c>
      <c r="W226" s="55" t="n"/>
      <c r="X226" s="55" t="n"/>
      <c r="Y226" s="55" t="inlineStr">
        <is>
          <t xml:space="preserve">Dispatched </t>
        </is>
      </c>
      <c r="Z226" s="55">
        <f>U226-W226</f>
        <v/>
      </c>
      <c r="AA226" s="57">
        <f>AC226+AH226+AK226+AN226+AQ226+AT226+AW226+AZ226+BC226+BF226+BI226+BL226+BO226</f>
        <v/>
      </c>
      <c r="AB226" s="58" t="n">
        <v>0</v>
      </c>
      <c r="AC226" s="59">
        <f>Z226-AD226-AE226-AB226</f>
        <v/>
      </c>
      <c r="AD226" s="60" t="n"/>
      <c r="AE226" s="61" t="n">
        <v>0</v>
      </c>
      <c r="AF226" s="55" t="n"/>
      <c r="AG226" s="55" t="n"/>
      <c r="AH226" s="55" t="n"/>
      <c r="AI226" s="55" t="n"/>
      <c r="AJ226" s="55" t="n"/>
      <c r="AK226" s="55" t="n"/>
      <c r="AL226" s="55" t="n"/>
      <c r="AM226" s="55" t="n"/>
      <c r="AN226" s="55" t="n"/>
      <c r="AO226" s="55" t="n"/>
      <c r="AP226" s="55" t="n"/>
      <c r="AQ226" s="55" t="n"/>
      <c r="AR226" s="55" t="n"/>
      <c r="AS226" s="55" t="n"/>
      <c r="AT226" s="55" t="n"/>
      <c r="AU226" s="55" t="n"/>
      <c r="AV226" s="55" t="n"/>
      <c r="AW226" s="55" t="n"/>
      <c r="AX226" s="55" t="n"/>
      <c r="AY226" s="55" t="n"/>
      <c r="AZ226" s="55" t="n"/>
      <c r="BA226" s="55" t="n"/>
      <c r="BB226" s="55" t="n"/>
      <c r="BC226" s="55" t="n"/>
      <c r="BD226" s="55" t="n"/>
      <c r="BE226" s="55" t="n"/>
      <c r="BF226" s="55" t="n"/>
      <c r="BG226" s="55" t="n"/>
      <c r="BH226" s="55" t="n"/>
      <c r="BI226" s="55" t="n"/>
      <c r="BJ226" s="55" t="n"/>
      <c r="BK226" s="55" t="n"/>
      <c r="BL226" s="55" t="n"/>
      <c r="BM226" s="55" t="n"/>
      <c r="BN226" s="55" t="n"/>
      <c r="BO226" s="55" t="n"/>
    </row>
    <row r="227" ht="11.85" customHeight="1">
      <c r="A227" s="55" t="inlineStr">
        <is>
          <t>Premix</t>
        </is>
      </c>
      <c r="B227" s="56" t="inlineStr">
        <is>
          <t>17.july.-2024</t>
        </is>
      </c>
      <c r="C227" s="55" t="inlineStr">
        <is>
          <t>NA</t>
        </is>
      </c>
      <c r="D227" s="55" t="n">
        <v>2400153</v>
      </c>
      <c r="E227" s="55" t="inlineStr">
        <is>
          <t>BP0011</t>
        </is>
      </c>
      <c r="F227" s="55" t="inlineStr">
        <is>
          <t>FertiOvum Premix</t>
        </is>
      </c>
      <c r="G227" s="55" t="inlineStr">
        <is>
          <t>BP2400013</t>
        </is>
      </c>
      <c r="H227" s="55" t="inlineStr">
        <is>
          <t>Epharma Trento</t>
        </is>
      </c>
      <c r="I227" s="55" t="n"/>
      <c r="J227" s="55" t="inlineStr">
        <is>
          <t>24271914</t>
        </is>
      </c>
      <c r="K227" s="56" t="inlineStr">
        <is>
          <t>05/06/2024</t>
        </is>
      </c>
      <c r="L227" s="56" t="n"/>
      <c r="M227" s="56" t="inlineStr">
        <is>
          <t>06/2026</t>
        </is>
      </c>
      <c r="N227" s="56" t="n"/>
      <c r="O227" s="55" t="inlineStr">
        <is>
          <t>NA</t>
        </is>
      </c>
      <c r="P227" s="55" t="n"/>
      <c r="Q227" s="55" t="n"/>
      <c r="R227" s="55" t="n"/>
      <c r="S227" s="55" t="n"/>
      <c r="T227" s="55" t="n"/>
      <c r="U227" s="55" t="n">
        <v>0</v>
      </c>
      <c r="V227" s="55" t="inlineStr">
        <is>
          <t>Kg.</t>
        </is>
      </c>
      <c r="W227" s="55" t="n"/>
      <c r="X227" s="55" t="n"/>
      <c r="Y227" s="55" t="inlineStr">
        <is>
          <t xml:space="preserve">Dispatched </t>
        </is>
      </c>
      <c r="Z227" s="55">
        <f>U227-W227</f>
        <v/>
      </c>
      <c r="AA227" s="57">
        <f>AC227+AH227+AK227+AN227+AQ227+AT227+AW227+AZ227+BC227+BF227+BI227+BL227+BO227</f>
        <v/>
      </c>
      <c r="AB227" s="58" t="n">
        <v>0</v>
      </c>
      <c r="AC227" s="59">
        <f>Z227-AD227-AE227-AB227</f>
        <v/>
      </c>
      <c r="AD227" s="60" t="n"/>
      <c r="AE227" s="61" t="n">
        <v>0</v>
      </c>
      <c r="AF227" s="55" t="n"/>
      <c r="AG227" s="55" t="n"/>
      <c r="AH227" s="55" t="n"/>
      <c r="AI227" s="55" t="n"/>
      <c r="AJ227" s="55" t="n"/>
      <c r="AK227" s="55" t="n"/>
      <c r="AL227" s="55" t="n"/>
      <c r="AM227" s="55" t="n"/>
      <c r="AN227" s="55" t="n"/>
      <c r="AO227" s="55" t="n"/>
      <c r="AP227" s="55" t="n"/>
      <c r="AQ227" s="55" t="n"/>
      <c r="AR227" s="55" t="n"/>
      <c r="AS227" s="55" t="n"/>
      <c r="AT227" s="55" t="n"/>
      <c r="AU227" s="55" t="n"/>
      <c r="AV227" s="55" t="n"/>
      <c r="AW227" s="55" t="n"/>
      <c r="AX227" s="55" t="n"/>
      <c r="AY227" s="55" t="n"/>
      <c r="AZ227" s="55" t="n"/>
      <c r="BA227" s="55" t="n"/>
      <c r="BB227" s="55" t="n"/>
      <c r="BC227" s="55" t="n"/>
      <c r="BD227" s="55" t="n"/>
      <c r="BE227" s="55" t="n"/>
      <c r="BF227" s="55" t="n"/>
      <c r="BG227" s="55" t="n"/>
      <c r="BH227" s="55" t="n"/>
      <c r="BI227" s="55" t="n"/>
      <c r="BJ227" s="55" t="n"/>
      <c r="BK227" s="55" t="n"/>
      <c r="BL227" s="55" t="n"/>
      <c r="BM227" s="55" t="n"/>
      <c r="BN227" s="55" t="n"/>
      <c r="BO227" s="55" t="n"/>
    </row>
    <row r="228" ht="11.85" customHeight="1">
      <c r="A228" s="55" t="inlineStr">
        <is>
          <t>Premix</t>
        </is>
      </c>
      <c r="B228" s="56" t="inlineStr">
        <is>
          <t>17.july.-2024</t>
        </is>
      </c>
      <c r="C228" s="55" t="inlineStr">
        <is>
          <t>NA</t>
        </is>
      </c>
      <c r="D228" s="55" t="n">
        <v>2400154</v>
      </c>
      <c r="E228" s="55" t="inlineStr">
        <is>
          <t>BP0011</t>
        </is>
      </c>
      <c r="F228" s="55" t="inlineStr">
        <is>
          <t>FertiOvum Premix</t>
        </is>
      </c>
      <c r="G228" s="55" t="inlineStr">
        <is>
          <t>BP2400014</t>
        </is>
      </c>
      <c r="H228" s="55" t="inlineStr">
        <is>
          <t>Epharma Trento</t>
        </is>
      </c>
      <c r="I228" s="55" t="n"/>
      <c r="J228" s="55" t="inlineStr">
        <is>
          <t>24271915</t>
        </is>
      </c>
      <c r="K228" s="56" t="inlineStr">
        <is>
          <t>04/06/2024</t>
        </is>
      </c>
      <c r="L228" s="56" t="n"/>
      <c r="M228" s="56" t="inlineStr">
        <is>
          <t>06/2026</t>
        </is>
      </c>
      <c r="N228" s="56" t="n"/>
      <c r="O228" s="55" t="inlineStr">
        <is>
          <t>NA</t>
        </is>
      </c>
      <c r="P228" s="55" t="n"/>
      <c r="Q228" s="55" t="n"/>
      <c r="R228" s="55" t="n"/>
      <c r="S228" s="55" t="n"/>
      <c r="T228" s="55" t="n"/>
      <c r="U228" s="55" t="n">
        <v>0</v>
      </c>
      <c r="V228" s="55" t="inlineStr">
        <is>
          <t>Kg.</t>
        </is>
      </c>
      <c r="W228" s="55" t="n"/>
      <c r="X228" s="55" t="n"/>
      <c r="Y228" s="55" t="inlineStr">
        <is>
          <t xml:space="preserve">Dispatched </t>
        </is>
      </c>
      <c r="Z228" s="55">
        <f>U228-W228</f>
        <v/>
      </c>
      <c r="AA228" s="57">
        <f>AC228+AH228+AK228+AN228+AQ228+AT228+AW228+AZ228+BC228+BF228+BI228+BL228+BO228</f>
        <v/>
      </c>
      <c r="AB228" s="58" t="n">
        <v>0</v>
      </c>
      <c r="AC228" s="59">
        <f>Z228-AD228-AE228-AB228</f>
        <v/>
      </c>
      <c r="AD228" s="60" t="n"/>
      <c r="AE228" s="61" t="n">
        <v>0</v>
      </c>
      <c r="AF228" s="55" t="n"/>
      <c r="AG228" s="55" t="n"/>
      <c r="AH228" s="55" t="n"/>
      <c r="AI228" s="55" t="n"/>
      <c r="AJ228" s="55" t="n"/>
      <c r="AK228" s="55" t="n"/>
      <c r="AL228" s="55" t="n"/>
      <c r="AM228" s="55" t="n"/>
      <c r="AN228" s="55" t="n"/>
      <c r="AO228" s="55" t="n"/>
      <c r="AP228" s="55" t="n"/>
      <c r="AQ228" s="55" t="n"/>
      <c r="AR228" s="55" t="n"/>
      <c r="AS228" s="55" t="n"/>
      <c r="AT228" s="55" t="n"/>
      <c r="AU228" s="55" t="n"/>
      <c r="AV228" s="55" t="n"/>
      <c r="AW228" s="55" t="n"/>
      <c r="AX228" s="55" t="n"/>
      <c r="AY228" s="55" t="n"/>
      <c r="AZ228" s="55" t="n"/>
      <c r="BA228" s="55" t="n"/>
      <c r="BB228" s="55" t="n"/>
      <c r="BC228" s="55" t="n"/>
      <c r="BD228" s="55" t="n"/>
      <c r="BE228" s="55" t="n"/>
      <c r="BF228" s="55" t="n"/>
      <c r="BG228" s="55" t="n"/>
      <c r="BH228" s="55" t="n"/>
      <c r="BI228" s="55" t="n"/>
      <c r="BJ228" s="55" t="n"/>
      <c r="BK228" s="55" t="n"/>
      <c r="BL228" s="55" t="n"/>
      <c r="BM228" s="55" t="n"/>
      <c r="BN228" s="55" t="n"/>
      <c r="BO228" s="55" t="n"/>
    </row>
    <row r="229" ht="11.85" customHeight="1">
      <c r="A229" s="55" t="inlineStr">
        <is>
          <t>Premix</t>
        </is>
      </c>
      <c r="B229" s="56" t="inlineStr">
        <is>
          <t>17.july.-2024</t>
        </is>
      </c>
      <c r="C229" s="55" t="inlineStr">
        <is>
          <t>NA</t>
        </is>
      </c>
      <c r="D229" s="55" t="n">
        <v>2400155</v>
      </c>
      <c r="E229" s="55" t="inlineStr">
        <is>
          <t>BP0011</t>
        </is>
      </c>
      <c r="F229" s="55" t="inlineStr">
        <is>
          <t>FertiOvum Premix</t>
        </is>
      </c>
      <c r="G229" s="55" t="inlineStr">
        <is>
          <t>BP2400015</t>
        </is>
      </c>
      <c r="H229" s="55" t="inlineStr">
        <is>
          <t>Epharma Trento</t>
        </is>
      </c>
      <c r="I229" s="55" t="n"/>
      <c r="J229" s="55" t="inlineStr">
        <is>
          <t>24271916</t>
        </is>
      </c>
      <c r="K229" s="56" t="inlineStr">
        <is>
          <t>05/06/2024</t>
        </is>
      </c>
      <c r="L229" s="56" t="n"/>
      <c r="M229" s="56" t="inlineStr">
        <is>
          <t>06/2026</t>
        </is>
      </c>
      <c r="N229" s="56" t="n"/>
      <c r="O229" s="55" t="inlineStr">
        <is>
          <t>NA</t>
        </is>
      </c>
      <c r="P229" s="55" t="n"/>
      <c r="Q229" s="55" t="n"/>
      <c r="R229" s="55" t="n"/>
      <c r="S229" s="55" t="n"/>
      <c r="T229" s="55" t="n"/>
      <c r="U229" s="55" t="n">
        <v>0</v>
      </c>
      <c r="V229" s="55" t="inlineStr">
        <is>
          <t>Kg.</t>
        </is>
      </c>
      <c r="W229" s="55" t="n"/>
      <c r="X229" s="55" t="n"/>
      <c r="Y229" s="55" t="inlineStr">
        <is>
          <t xml:space="preserve">Dispatched </t>
        </is>
      </c>
      <c r="Z229" s="55">
        <f>U229-W229</f>
        <v/>
      </c>
      <c r="AA229" s="57">
        <f>AC229+AH229+AK229+AN229+AQ229+AT229+AW229+AZ229+BC229+BF229+BI229+BL229+BO229</f>
        <v/>
      </c>
      <c r="AB229" s="58" t="n">
        <v>0</v>
      </c>
      <c r="AC229" s="59">
        <f>Z229-AD229-AE229-AB229</f>
        <v/>
      </c>
      <c r="AD229" s="60" t="n"/>
      <c r="AE229" s="61" t="n">
        <v>0</v>
      </c>
      <c r="AF229" s="55" t="n"/>
      <c r="AG229" s="55" t="n"/>
      <c r="AH229" s="55" t="n"/>
      <c r="AI229" s="55" t="n"/>
      <c r="AJ229" s="55" t="n"/>
      <c r="AK229" s="55" t="n"/>
      <c r="AL229" s="55" t="n"/>
      <c r="AM229" s="55" t="n"/>
      <c r="AN229" s="55" t="n"/>
      <c r="AO229" s="55" t="n"/>
      <c r="AP229" s="55" t="n"/>
      <c r="AQ229" s="55" t="n"/>
      <c r="AR229" s="55" t="n"/>
      <c r="AS229" s="55" t="n"/>
      <c r="AT229" s="55" t="n"/>
      <c r="AU229" s="55" t="n"/>
      <c r="AV229" s="55" t="n"/>
      <c r="AW229" s="55" t="n"/>
      <c r="AX229" s="55" t="n"/>
      <c r="AY229" s="55" t="n"/>
      <c r="AZ229" s="55" t="n"/>
      <c r="BA229" s="55" t="n"/>
      <c r="BB229" s="55" t="n"/>
      <c r="BC229" s="55" t="n"/>
      <c r="BD229" s="55" t="n"/>
      <c r="BE229" s="55" t="n"/>
      <c r="BF229" s="55" t="n"/>
      <c r="BG229" s="55" t="n"/>
      <c r="BH229" s="55" t="n"/>
      <c r="BI229" s="55" t="n"/>
      <c r="BJ229" s="55" t="n"/>
      <c r="BK229" s="55" t="n"/>
      <c r="BL229" s="55" t="n"/>
      <c r="BM229" s="55" t="n"/>
      <c r="BN229" s="55" t="n"/>
      <c r="BO229" s="55" t="n"/>
    </row>
    <row r="230" ht="11.85" customHeight="1">
      <c r="A230" s="55" t="inlineStr">
        <is>
          <t>Premix</t>
        </is>
      </c>
      <c r="B230" s="56" t="inlineStr">
        <is>
          <t>17.july.-2024</t>
        </is>
      </c>
      <c r="C230" s="55" t="inlineStr">
        <is>
          <t>NA</t>
        </is>
      </c>
      <c r="D230" s="55" t="n">
        <v>2400156</v>
      </c>
      <c r="E230" s="55" t="inlineStr">
        <is>
          <t>BP0011</t>
        </is>
      </c>
      <c r="F230" s="55" t="inlineStr">
        <is>
          <t>FertiOvum Premix</t>
        </is>
      </c>
      <c r="G230" s="55" t="inlineStr">
        <is>
          <t>BP2400016</t>
        </is>
      </c>
      <c r="H230" s="55" t="inlineStr">
        <is>
          <t>Epharma Trento</t>
        </is>
      </c>
      <c r="I230" s="55" t="n"/>
      <c r="J230" s="55" t="inlineStr">
        <is>
          <t>24271917</t>
        </is>
      </c>
      <c r="K230" s="56" t="inlineStr">
        <is>
          <t>05/06/2024</t>
        </is>
      </c>
      <c r="L230" s="56" t="n"/>
      <c r="M230" s="56" t="inlineStr">
        <is>
          <t>06/2026</t>
        </is>
      </c>
      <c r="N230" s="56" t="n"/>
      <c r="O230" s="55" t="inlineStr">
        <is>
          <t>NA</t>
        </is>
      </c>
      <c r="P230" s="55" t="n"/>
      <c r="Q230" s="55" t="n"/>
      <c r="R230" s="55" t="n"/>
      <c r="S230" s="55" t="n"/>
      <c r="T230" s="55" t="n"/>
      <c r="U230" s="55" t="n">
        <v>0</v>
      </c>
      <c r="V230" s="55" t="inlineStr">
        <is>
          <t>Kg.</t>
        </is>
      </c>
      <c r="W230" s="55" t="n"/>
      <c r="X230" s="55" t="n"/>
      <c r="Y230" s="55" t="inlineStr">
        <is>
          <t xml:space="preserve">Dispatched </t>
        </is>
      </c>
      <c r="Z230" s="55">
        <f>U230-W230</f>
        <v/>
      </c>
      <c r="AA230" s="57">
        <f>AC230+AH230+AK230+AN230+AQ230+AT230+AW230+AZ230+BC230+BF230+BI230+BL230+BO230</f>
        <v/>
      </c>
      <c r="AB230" s="58" t="n">
        <v>0</v>
      </c>
      <c r="AC230" s="59">
        <f>Z230-AD230-AE230-AB230</f>
        <v/>
      </c>
      <c r="AD230" s="60" t="n"/>
      <c r="AE230" s="61" t="n">
        <v>0</v>
      </c>
      <c r="AF230" s="55" t="n"/>
      <c r="AG230" s="55" t="n"/>
      <c r="AH230" s="55" t="n"/>
      <c r="AI230" s="55" t="n"/>
      <c r="AJ230" s="55" t="n"/>
      <c r="AK230" s="55" t="n"/>
      <c r="AL230" s="55" t="n"/>
      <c r="AM230" s="55" t="n"/>
      <c r="AN230" s="55" t="n"/>
      <c r="AO230" s="55" t="n"/>
      <c r="AP230" s="55" t="n"/>
      <c r="AQ230" s="55" t="n"/>
      <c r="AR230" s="55" t="n"/>
      <c r="AS230" s="55" t="n"/>
      <c r="AT230" s="55" t="n"/>
      <c r="AU230" s="55" t="n"/>
      <c r="AV230" s="55" t="n"/>
      <c r="AW230" s="55" t="n"/>
      <c r="AX230" s="55" t="n"/>
      <c r="AY230" s="55" t="n"/>
      <c r="AZ230" s="55" t="n"/>
      <c r="BA230" s="55" t="n"/>
      <c r="BB230" s="55" t="n"/>
      <c r="BC230" s="55" t="n"/>
      <c r="BD230" s="55" t="n"/>
      <c r="BE230" s="55" t="n"/>
      <c r="BF230" s="55" t="n"/>
      <c r="BG230" s="55" t="n"/>
      <c r="BH230" s="55" t="n"/>
      <c r="BI230" s="55" t="n"/>
      <c r="BJ230" s="55" t="n"/>
      <c r="BK230" s="55" t="n"/>
      <c r="BL230" s="55" t="n"/>
      <c r="BM230" s="55" t="n"/>
      <c r="BN230" s="55" t="n"/>
      <c r="BO230" s="55" t="n"/>
    </row>
    <row r="231" ht="11.85" customHeight="1">
      <c r="A231" s="55" t="inlineStr">
        <is>
          <t>Premix</t>
        </is>
      </c>
      <c r="B231" s="56" t="inlineStr">
        <is>
          <t>17.july.-2024</t>
        </is>
      </c>
      <c r="C231" s="55" t="inlineStr">
        <is>
          <t>NA</t>
        </is>
      </c>
      <c r="D231" s="55" t="n">
        <v>2400157</v>
      </c>
      <c r="E231" s="55" t="inlineStr">
        <is>
          <t>BP0011</t>
        </is>
      </c>
      <c r="F231" s="55" t="inlineStr">
        <is>
          <t>FertiOvum Premix</t>
        </is>
      </c>
      <c r="G231" s="55" t="inlineStr">
        <is>
          <t>BP2400017</t>
        </is>
      </c>
      <c r="H231" s="55" t="inlineStr">
        <is>
          <t>Epharma Trento</t>
        </is>
      </c>
      <c r="I231" s="55" t="n"/>
      <c r="J231" s="55" t="inlineStr">
        <is>
          <t>24271918</t>
        </is>
      </c>
      <c r="K231" s="56" t="inlineStr">
        <is>
          <t>06/06/2024</t>
        </is>
      </c>
      <c r="L231" s="56" t="n"/>
      <c r="M231" s="56" t="inlineStr">
        <is>
          <t>06/2026</t>
        </is>
      </c>
      <c r="N231" s="56" t="n"/>
      <c r="O231" s="55" t="inlineStr">
        <is>
          <t>NA</t>
        </is>
      </c>
      <c r="P231" s="55" t="n"/>
      <c r="Q231" s="55" t="n"/>
      <c r="R231" s="55" t="n"/>
      <c r="S231" s="55" t="n"/>
      <c r="T231" s="55" t="n"/>
      <c r="U231" s="55" t="n">
        <v>0</v>
      </c>
      <c r="V231" s="55" t="inlineStr">
        <is>
          <t>Kg.</t>
        </is>
      </c>
      <c r="W231" s="55" t="n"/>
      <c r="X231" s="55" t="n"/>
      <c r="Y231" s="55" t="inlineStr">
        <is>
          <t xml:space="preserve">Dispatched </t>
        </is>
      </c>
      <c r="Z231" s="55">
        <f>U231-W231</f>
        <v/>
      </c>
      <c r="AA231" s="57">
        <f>AC231+AH231+AK231+AN231+AQ231+AT231+AW231+AZ231+BC231+BF231+BI231+BL231+BO231</f>
        <v/>
      </c>
      <c r="AB231" s="58" t="n">
        <v>0</v>
      </c>
      <c r="AC231" s="59">
        <f>Z231-AD231-AE231-AB231</f>
        <v/>
      </c>
      <c r="AD231" s="60" t="n"/>
      <c r="AE231" s="61" t="n">
        <v>0</v>
      </c>
      <c r="AF231" s="55" t="n"/>
      <c r="AG231" s="55" t="n"/>
      <c r="AH231" s="55" t="n"/>
      <c r="AI231" s="55" t="n"/>
      <c r="AJ231" s="55" t="n"/>
      <c r="AK231" s="55" t="n"/>
      <c r="AL231" s="55" t="n"/>
      <c r="AM231" s="55" t="n"/>
      <c r="AN231" s="55" t="n"/>
      <c r="AO231" s="55" t="n"/>
      <c r="AP231" s="55" t="n"/>
      <c r="AQ231" s="55" t="n"/>
      <c r="AR231" s="55" t="n"/>
      <c r="AS231" s="55" t="n"/>
      <c r="AT231" s="55" t="n"/>
      <c r="AU231" s="55" t="n"/>
      <c r="AV231" s="55" t="n"/>
      <c r="AW231" s="55" t="n"/>
      <c r="AX231" s="55" t="n"/>
      <c r="AY231" s="55" t="n"/>
      <c r="AZ231" s="55" t="n"/>
      <c r="BA231" s="55" t="n"/>
      <c r="BB231" s="55" t="n"/>
      <c r="BC231" s="55" t="n"/>
      <c r="BD231" s="55" t="n"/>
      <c r="BE231" s="55" t="n"/>
      <c r="BF231" s="55" t="n"/>
      <c r="BG231" s="55" t="n"/>
      <c r="BH231" s="55" t="n"/>
      <c r="BI231" s="55" t="n"/>
      <c r="BJ231" s="55" t="n"/>
      <c r="BK231" s="55" t="n"/>
      <c r="BL231" s="55" t="n"/>
      <c r="BM231" s="55" t="n"/>
      <c r="BN231" s="55" t="n"/>
      <c r="BO231" s="55" t="n"/>
    </row>
    <row r="232" ht="11.85" customHeight="1">
      <c r="A232" s="55" t="inlineStr">
        <is>
          <t>Premix</t>
        </is>
      </c>
      <c r="B232" s="56" t="inlineStr">
        <is>
          <t>17.july.-2024</t>
        </is>
      </c>
      <c r="C232" s="55" t="inlineStr">
        <is>
          <t>NA</t>
        </is>
      </c>
      <c r="D232" s="55" t="n">
        <v>2400158</v>
      </c>
      <c r="E232" s="55" t="inlineStr">
        <is>
          <t>BP0011</t>
        </is>
      </c>
      <c r="F232" s="55" t="inlineStr">
        <is>
          <t>FertiOvum Premix</t>
        </is>
      </c>
      <c r="G232" s="55" t="inlineStr">
        <is>
          <t>BP2400018</t>
        </is>
      </c>
      <c r="H232" s="55" t="inlineStr">
        <is>
          <t>Epharma Trento</t>
        </is>
      </c>
      <c r="I232" s="55" t="n"/>
      <c r="J232" s="55" t="inlineStr">
        <is>
          <t>24271919</t>
        </is>
      </c>
      <c r="K232" s="56" t="inlineStr">
        <is>
          <t>06/06/2024</t>
        </is>
      </c>
      <c r="L232" s="56" t="n"/>
      <c r="M232" s="56" t="inlineStr">
        <is>
          <t>06/2026</t>
        </is>
      </c>
      <c r="N232" s="56" t="n"/>
      <c r="O232" s="55" t="inlineStr">
        <is>
          <t>NA</t>
        </is>
      </c>
      <c r="P232" s="55" t="n"/>
      <c r="Q232" s="55" t="n"/>
      <c r="R232" s="55" t="n"/>
      <c r="S232" s="55" t="n"/>
      <c r="T232" s="55" t="n"/>
      <c r="U232" s="55" t="n">
        <v>0</v>
      </c>
      <c r="V232" s="55" t="inlineStr">
        <is>
          <t>Kg.</t>
        </is>
      </c>
      <c r="W232" s="55" t="n"/>
      <c r="X232" s="55" t="n"/>
      <c r="Y232" s="55" t="inlineStr">
        <is>
          <t xml:space="preserve">Dispatched </t>
        </is>
      </c>
      <c r="Z232" s="55">
        <f>U232-W232</f>
        <v/>
      </c>
      <c r="AA232" s="57">
        <f>AC232+AH232+AK232+AN232+AQ232+AT232+AW232+AZ232+BC232+BF232+BI232+BL232+BO232</f>
        <v/>
      </c>
      <c r="AB232" s="58" t="n">
        <v>0</v>
      </c>
      <c r="AC232" s="59">
        <f>Z232-AD232-AE232-AB232</f>
        <v/>
      </c>
      <c r="AD232" s="60" t="n"/>
      <c r="AE232" s="61" t="n">
        <v>0</v>
      </c>
      <c r="AF232" s="55" t="n"/>
      <c r="AG232" s="55" t="n"/>
      <c r="AH232" s="55" t="n"/>
      <c r="AI232" s="55" t="n"/>
      <c r="AJ232" s="55" t="n"/>
      <c r="AK232" s="55" t="n"/>
      <c r="AL232" s="55" t="n"/>
      <c r="AM232" s="55" t="n"/>
      <c r="AN232" s="55" t="n"/>
      <c r="AO232" s="55" t="n"/>
      <c r="AP232" s="55" t="n"/>
      <c r="AQ232" s="55" t="n"/>
      <c r="AR232" s="55" t="n"/>
      <c r="AS232" s="55" t="n"/>
      <c r="AT232" s="55" t="n"/>
      <c r="AU232" s="55" t="n"/>
      <c r="AV232" s="55" t="n"/>
      <c r="AW232" s="55" t="n"/>
      <c r="AX232" s="55" t="n"/>
      <c r="AY232" s="55" t="n"/>
      <c r="AZ232" s="55" t="n"/>
      <c r="BA232" s="55" t="n"/>
      <c r="BB232" s="55" t="n"/>
      <c r="BC232" s="55" t="n"/>
      <c r="BD232" s="55" t="n"/>
      <c r="BE232" s="55" t="n"/>
      <c r="BF232" s="55" t="n"/>
      <c r="BG232" s="55" t="n"/>
      <c r="BH232" s="55" t="n"/>
      <c r="BI232" s="55" t="n"/>
      <c r="BJ232" s="55" t="n"/>
      <c r="BK232" s="55" t="n"/>
      <c r="BL232" s="55" t="n"/>
      <c r="BM232" s="55" t="n"/>
      <c r="BN232" s="55" t="n"/>
      <c r="BO232" s="55" t="n"/>
    </row>
    <row r="233" ht="11.85" customHeight="1">
      <c r="A233" s="55" t="inlineStr">
        <is>
          <t>SF Blist.</t>
        </is>
      </c>
      <c r="B233" s="56" t="inlineStr">
        <is>
          <t>23.July.-2024</t>
        </is>
      </c>
      <c r="C233" s="55" t="inlineStr">
        <is>
          <t>NA</t>
        </is>
      </c>
      <c r="D233" s="55" t="n">
        <v>2400159</v>
      </c>
      <c r="E233" s="55" t="inlineStr">
        <is>
          <t>SF0051</t>
        </is>
      </c>
      <c r="F233" s="55" t="inlineStr">
        <is>
          <t>Hepasyl Soft Gelatin Capsule Blister</t>
        </is>
      </c>
      <c r="G233" s="55" t="inlineStr">
        <is>
          <t>SF2400003</t>
        </is>
      </c>
      <c r="H233" s="55" t="inlineStr">
        <is>
          <t>Catalent Pharma Solution GMBH</t>
        </is>
      </c>
      <c r="I233" s="55" t="n"/>
      <c r="J233" s="55" t="inlineStr">
        <is>
          <t>5868708</t>
        </is>
      </c>
      <c r="K233" s="56" t="inlineStr">
        <is>
          <t>01/05/2024</t>
        </is>
      </c>
      <c r="L233" s="56" t="n"/>
      <c r="M233" s="56" t="inlineStr">
        <is>
          <t>05/2027</t>
        </is>
      </c>
      <c r="N233" s="56" t="n"/>
      <c r="O233" s="55" t="inlineStr">
        <is>
          <t>NA</t>
        </is>
      </c>
      <c r="P233" s="55" t="n"/>
      <c r="Q233" s="55" t="n"/>
      <c r="R233" s="55" t="n"/>
      <c r="S233" s="55" t="n"/>
      <c r="T233" s="55" t="n"/>
      <c r="U233" s="55" t="n">
        <v>0</v>
      </c>
      <c r="V233" s="55" t="inlineStr">
        <is>
          <t>No.</t>
        </is>
      </c>
      <c r="W233" s="55" t="n"/>
      <c r="X233" s="55" t="n"/>
      <c r="Y233" s="55" t="inlineStr">
        <is>
          <t xml:space="preserve">Dispatched </t>
        </is>
      </c>
      <c r="Z233" s="55">
        <f>U233-W233</f>
        <v/>
      </c>
      <c r="AA233" s="57">
        <f>AC233+AH233+AK233+AN233+AQ233+AT233+AW233+AZ233+BC233+BF233+BI233+BL233+BO233</f>
        <v/>
      </c>
      <c r="AB233" s="58" t="n">
        <v>0</v>
      </c>
      <c r="AC233" s="59">
        <f>Z233-AD233-AE233-AB233</f>
        <v/>
      </c>
      <c r="AD233" s="60" t="n"/>
      <c r="AE233" s="61" t="n">
        <v>0</v>
      </c>
      <c r="AF233" s="55" t="n"/>
      <c r="AG233" s="55" t="n"/>
      <c r="AH233" s="55" t="n"/>
      <c r="AI233" s="55" t="n"/>
      <c r="AJ233" s="55" t="n"/>
      <c r="AK233" s="55" t="n"/>
      <c r="AL233" s="55" t="n"/>
      <c r="AM233" s="55" t="n"/>
      <c r="AN233" s="55" t="n"/>
      <c r="AO233" s="55" t="n"/>
      <c r="AP233" s="55" t="n"/>
      <c r="AQ233" s="55" t="n"/>
      <c r="AR233" s="55" t="n"/>
      <c r="AS233" s="55" t="n"/>
      <c r="AT233" s="55" t="n"/>
      <c r="AU233" s="55" t="n"/>
      <c r="AV233" s="55" t="n"/>
      <c r="AW233" s="55" t="n"/>
      <c r="AX233" s="55" t="n"/>
      <c r="AY233" s="55" t="n"/>
      <c r="AZ233" s="55" t="n"/>
      <c r="BA233" s="55" t="n"/>
      <c r="BB233" s="55" t="n"/>
      <c r="BC233" s="55" t="n"/>
      <c r="BD233" s="55" t="n"/>
      <c r="BE233" s="55" t="n"/>
      <c r="BF233" s="55" t="n"/>
      <c r="BG233" s="55" t="n"/>
      <c r="BH233" s="55" t="n"/>
      <c r="BI233" s="55" t="n"/>
      <c r="BJ233" s="55" t="n"/>
      <c r="BK233" s="55" t="n"/>
      <c r="BL233" s="55" t="n"/>
      <c r="BM233" s="55" t="n"/>
      <c r="BN233" s="55" t="n"/>
      <c r="BO233" s="55" t="n"/>
    </row>
    <row r="234" ht="11.85" customHeight="1">
      <c r="A234" s="55" t="inlineStr">
        <is>
          <t>SF Blist.</t>
        </is>
      </c>
      <c r="B234" s="56" t="inlineStr">
        <is>
          <t>23.July.-2024</t>
        </is>
      </c>
      <c r="C234" s="55" t="inlineStr">
        <is>
          <t>NA</t>
        </is>
      </c>
      <c r="D234" s="55" t="n">
        <v>2400163</v>
      </c>
      <c r="E234" s="55" t="inlineStr">
        <is>
          <t>SF0051</t>
        </is>
      </c>
      <c r="F234" s="55" t="inlineStr">
        <is>
          <t>Hepasyl Soft Gelatin Capsule Blister</t>
        </is>
      </c>
      <c r="G234" s="55" t="inlineStr">
        <is>
          <t>SF2400004</t>
        </is>
      </c>
      <c r="H234" s="55" t="inlineStr">
        <is>
          <t>Catalent Pharma Solution GMBH</t>
        </is>
      </c>
      <c r="I234" s="55" t="n"/>
      <c r="J234" s="55" t="inlineStr">
        <is>
          <t>5868697</t>
        </is>
      </c>
      <c r="K234" s="56" t="inlineStr">
        <is>
          <t>01/05/2024</t>
        </is>
      </c>
      <c r="L234" s="56" t="n"/>
      <c r="M234" s="56" t="inlineStr">
        <is>
          <t>05/2027</t>
        </is>
      </c>
      <c r="N234" s="56" t="n"/>
      <c r="O234" s="55" t="inlineStr">
        <is>
          <t>NA</t>
        </is>
      </c>
      <c r="P234" s="55" t="n"/>
      <c r="Q234" s="55" t="n"/>
      <c r="R234" s="55" t="n"/>
      <c r="S234" s="55" t="n"/>
      <c r="T234" s="55" t="n"/>
      <c r="U234" s="55" t="n">
        <v>0</v>
      </c>
      <c r="V234" s="55" t="inlineStr">
        <is>
          <t>No.</t>
        </is>
      </c>
      <c r="W234" s="55" t="n"/>
      <c r="X234" s="55" t="n"/>
      <c r="Y234" s="55" t="inlineStr">
        <is>
          <t xml:space="preserve">Dispatched </t>
        </is>
      </c>
      <c r="Z234" s="55">
        <f>U234-W234</f>
        <v/>
      </c>
      <c r="AA234" s="57">
        <f>AC234+AH234+AK234+AN234+AQ234+AT234+AW234+AZ234+BC234+BF234+BI234+BL234+BO234</f>
        <v/>
      </c>
      <c r="AB234" s="58" t="n">
        <v>0</v>
      </c>
      <c r="AC234" s="59">
        <f>Z234-AD234-AE234-AB234</f>
        <v/>
      </c>
      <c r="AD234" s="60" t="n"/>
      <c r="AE234" s="61" t="n">
        <v>0</v>
      </c>
      <c r="AF234" s="55" t="n"/>
      <c r="AG234" s="55" t="n"/>
      <c r="AH234" s="55" t="n"/>
      <c r="AI234" s="55" t="n"/>
      <c r="AJ234" s="55" t="n"/>
      <c r="AK234" s="55" t="n"/>
      <c r="AL234" s="55" t="n"/>
      <c r="AM234" s="55" t="n"/>
      <c r="AN234" s="55" t="n"/>
      <c r="AO234" s="55" t="n"/>
      <c r="AP234" s="55" t="n"/>
      <c r="AQ234" s="55" t="n"/>
      <c r="AR234" s="55" t="n"/>
      <c r="AS234" s="55" t="n"/>
      <c r="AT234" s="55" t="n"/>
      <c r="AU234" s="55" t="n"/>
      <c r="AV234" s="55" t="n"/>
      <c r="AW234" s="55" t="n"/>
      <c r="AX234" s="55" t="n"/>
      <c r="AY234" s="55" t="n"/>
      <c r="AZ234" s="55" t="n"/>
      <c r="BA234" s="55" t="n"/>
      <c r="BB234" s="55" t="n"/>
      <c r="BC234" s="55" t="n"/>
      <c r="BD234" s="55" t="n"/>
      <c r="BE234" s="55" t="n"/>
      <c r="BF234" s="55" t="n"/>
      <c r="BG234" s="55" t="n"/>
      <c r="BH234" s="55" t="n"/>
      <c r="BI234" s="55" t="n"/>
      <c r="BJ234" s="55" t="n"/>
      <c r="BK234" s="55" t="n"/>
      <c r="BL234" s="55" t="n"/>
      <c r="BM234" s="55" t="n"/>
      <c r="BN234" s="55" t="n"/>
      <c r="BO234" s="55" t="n"/>
    </row>
    <row r="235" ht="11.85" customHeight="1">
      <c r="A235" s="55" t="inlineStr">
        <is>
          <t>PP</t>
        </is>
      </c>
      <c r="B235" s="56" t="inlineStr">
        <is>
          <t>28.July.-2024</t>
        </is>
      </c>
      <c r="C235" s="55" t="inlineStr">
        <is>
          <t>NA</t>
        </is>
      </c>
      <c r="D235" s="55" t="n">
        <v>2400166</v>
      </c>
      <c r="E235" s="55" t="inlineStr">
        <is>
          <t>PP0043</t>
        </is>
      </c>
      <c r="F235" s="55" t="inlineStr">
        <is>
          <t>Nail Cleaner-White</t>
        </is>
      </c>
      <c r="G235" s="55" t="inlineStr">
        <is>
          <t>PP2400071</t>
        </is>
      </c>
      <c r="H235" s="55" t="inlineStr">
        <is>
          <t>Propharm International S.R.L.</t>
        </is>
      </c>
      <c r="I235" s="55" t="n"/>
      <c r="J235" s="55" t="inlineStr">
        <is>
          <t>Pilot 2</t>
        </is>
      </c>
      <c r="K235" s="56" t="inlineStr">
        <is>
          <t>04/2024</t>
        </is>
      </c>
      <c r="L235" s="56" t="n"/>
      <c r="M235" s="56" t="inlineStr">
        <is>
          <t>03/2029</t>
        </is>
      </c>
      <c r="N235" s="56" t="n"/>
      <c r="O235" s="55" t="inlineStr">
        <is>
          <t>NA</t>
        </is>
      </c>
      <c r="P235" s="55" t="n"/>
      <c r="Q235" s="55" t="n"/>
      <c r="R235" s="55" t="n"/>
      <c r="S235" s="55" t="n"/>
      <c r="T235" s="55" t="n"/>
      <c r="U235" s="55" t="n">
        <v>0</v>
      </c>
      <c r="V235" s="55" t="inlineStr">
        <is>
          <t>No.</t>
        </is>
      </c>
      <c r="W235" s="55" t="n"/>
      <c r="X235" s="55" t="n"/>
      <c r="Y235" s="55" t="inlineStr">
        <is>
          <t xml:space="preserve">Dispatched </t>
        </is>
      </c>
      <c r="Z235" s="55">
        <f>U235-W235</f>
        <v/>
      </c>
      <c r="AA235" s="57">
        <f>AC235+AH235+AK235+AN235+AQ235+AT235+AW235+AZ235+BC235+BF235+BI235+BL235+BO235</f>
        <v/>
      </c>
      <c r="AB235" s="58" t="n">
        <v>0</v>
      </c>
      <c r="AC235" s="59">
        <f>Z235-AD235-AE235-AB235</f>
        <v/>
      </c>
      <c r="AD235" s="60" t="n"/>
      <c r="AE235" s="61" t="n">
        <v>0</v>
      </c>
      <c r="AF235" s="55" t="n"/>
      <c r="AG235" s="55" t="n"/>
      <c r="AH235" s="55" t="n"/>
      <c r="AI235" s="55" t="n"/>
      <c r="AJ235" s="55" t="n"/>
      <c r="AK235" s="55" t="n"/>
      <c r="AL235" s="55" t="n"/>
      <c r="AM235" s="55" t="n"/>
      <c r="AN235" s="55" t="n"/>
      <c r="AO235" s="55" t="n"/>
      <c r="AP235" s="55" t="n"/>
      <c r="AQ235" s="55" t="n"/>
      <c r="AR235" s="55" t="n"/>
      <c r="AS235" s="55" t="n"/>
      <c r="AT235" s="55" t="n"/>
      <c r="AU235" s="55" t="n"/>
      <c r="AV235" s="55" t="n"/>
      <c r="AW235" s="55" t="n"/>
      <c r="AX235" s="55" t="n"/>
      <c r="AY235" s="55" t="n"/>
      <c r="AZ235" s="55" t="n"/>
      <c r="BA235" s="55" t="n"/>
      <c r="BB235" s="55" t="n"/>
      <c r="BC235" s="55" t="n"/>
      <c r="BD235" s="55" t="n"/>
      <c r="BE235" s="55" t="n"/>
      <c r="BF235" s="55" t="n"/>
      <c r="BG235" s="55" t="n"/>
      <c r="BH235" s="55" t="n"/>
      <c r="BI235" s="55" t="n"/>
      <c r="BJ235" s="55" t="n"/>
      <c r="BK235" s="55" t="n"/>
      <c r="BL235" s="55" t="n"/>
      <c r="BM235" s="55" t="n"/>
      <c r="BN235" s="55" t="n"/>
      <c r="BO235" s="55" t="n"/>
    </row>
    <row r="236" ht="11.85" customHeight="1">
      <c r="A236" s="55" t="inlineStr">
        <is>
          <t>Bu.</t>
        </is>
      </c>
      <c r="B236" s="56" t="inlineStr">
        <is>
          <t>28.July.-2024</t>
        </is>
      </c>
      <c r="C236" s="55" t="inlineStr">
        <is>
          <t>NA</t>
        </is>
      </c>
      <c r="D236" s="55" t="n">
        <v>2400167</v>
      </c>
      <c r="E236" s="55" t="inlineStr">
        <is>
          <t>BP0013</t>
        </is>
      </c>
      <c r="F236" s="55" t="inlineStr">
        <is>
          <t>Povidone Iodine 7.5% Solution-Bulk</t>
        </is>
      </c>
      <c r="G236" s="55" t="inlineStr">
        <is>
          <t>BP2400019</t>
        </is>
      </c>
      <c r="H236" s="55" t="inlineStr">
        <is>
          <t>Propharm International S.R.L.</t>
        </is>
      </c>
      <c r="I236" s="55" t="n"/>
      <c r="J236" s="55" t="inlineStr">
        <is>
          <t>O0980</t>
        </is>
      </c>
      <c r="K236" s="56" t="inlineStr">
        <is>
          <t>12/2023</t>
        </is>
      </c>
      <c r="L236" s="56" t="n"/>
      <c r="M236" s="56" t="inlineStr">
        <is>
          <t>12/2026</t>
        </is>
      </c>
      <c r="N236" s="56" t="n"/>
      <c r="O236" s="55" t="inlineStr">
        <is>
          <t>NA</t>
        </is>
      </c>
      <c r="P236" s="55" t="n"/>
      <c r="Q236" s="55" t="n"/>
      <c r="R236" s="55" t="n"/>
      <c r="S236" s="55" t="n"/>
      <c r="T236" s="55" t="n"/>
      <c r="U236" s="55" t="n">
        <v>0</v>
      </c>
      <c r="V236" s="55" t="inlineStr">
        <is>
          <t>Kg.</t>
        </is>
      </c>
      <c r="W236" s="55" t="n"/>
      <c r="X236" s="55" t="n"/>
      <c r="Y236" s="55" t="inlineStr">
        <is>
          <t xml:space="preserve">Dispatched </t>
        </is>
      </c>
      <c r="Z236" s="55">
        <f>U236-W236</f>
        <v/>
      </c>
      <c r="AA236" s="57">
        <f>AC236+AH236+AK236+AN236+AQ236+AT236+AW236+AZ236+BC236+BF236+BI236+BL236+BO236</f>
        <v/>
      </c>
      <c r="AB236" s="58" t="n">
        <v>0</v>
      </c>
      <c r="AC236" s="59">
        <f>Z236-AD236-AE236-AB236</f>
        <v/>
      </c>
      <c r="AD236" s="60" t="n"/>
      <c r="AE236" s="61" t="n">
        <v>0</v>
      </c>
      <c r="AF236" s="55" t="n"/>
      <c r="AG236" s="55" t="n"/>
      <c r="AH236" s="55" t="n"/>
      <c r="AI236" s="55" t="n"/>
      <c r="AJ236" s="55" t="n"/>
      <c r="AK236" s="55" t="n"/>
      <c r="AL236" s="55" t="n"/>
      <c r="AM236" s="55" t="n"/>
      <c r="AN236" s="55" t="n"/>
      <c r="AO236" s="55" t="n"/>
      <c r="AP236" s="55" t="n"/>
      <c r="AQ236" s="55" t="n"/>
      <c r="AR236" s="55" t="n"/>
      <c r="AS236" s="55" t="n"/>
      <c r="AT236" s="55" t="n"/>
      <c r="AU236" s="55" t="n"/>
      <c r="AV236" s="55" t="n"/>
      <c r="AW236" s="55" t="n"/>
      <c r="AX236" s="55" t="n"/>
      <c r="AY236" s="55" t="n"/>
      <c r="AZ236" s="55" t="n"/>
      <c r="BA236" s="55" t="n"/>
      <c r="BB236" s="55" t="n"/>
      <c r="BC236" s="55" t="n"/>
      <c r="BD236" s="55" t="n"/>
      <c r="BE236" s="55" t="n"/>
      <c r="BF236" s="55" t="n"/>
      <c r="BG236" s="55" t="n"/>
      <c r="BH236" s="55" t="n"/>
      <c r="BI236" s="55" t="n"/>
      <c r="BJ236" s="55" t="n"/>
      <c r="BK236" s="55" t="n"/>
      <c r="BL236" s="55" t="n"/>
      <c r="BM236" s="55" t="n"/>
      <c r="BN236" s="55" t="n"/>
      <c r="BO236" s="55" t="n"/>
    </row>
    <row r="237" ht="11.85" customHeight="1">
      <c r="A237" s="55" t="inlineStr">
        <is>
          <t>SF Blist.</t>
        </is>
      </c>
      <c r="B237" s="56" t="inlineStr">
        <is>
          <t>28.July.-2024</t>
        </is>
      </c>
      <c r="C237" s="55" t="n">
        <v>20231130001</v>
      </c>
      <c r="D237" s="55" t="n">
        <v>2400168</v>
      </c>
      <c r="E237" s="55" t="inlineStr">
        <is>
          <t>SF0052</t>
        </is>
      </c>
      <c r="F237" s="55" t="inlineStr">
        <is>
          <t>Fesource Tablet Blister</t>
        </is>
      </c>
      <c r="G237" s="55" t="inlineStr">
        <is>
          <t>SF2400005</t>
        </is>
      </c>
      <c r="H237" s="55" t="inlineStr">
        <is>
          <t xml:space="preserve">Gricar Chemical </t>
        </is>
      </c>
      <c r="I237" s="55" t="n"/>
      <c r="J237" s="55" t="inlineStr">
        <is>
          <t>4267</t>
        </is>
      </c>
      <c r="K237" s="56" t="inlineStr">
        <is>
          <t>03/2024</t>
        </is>
      </c>
      <c r="L237" s="56" t="n"/>
      <c r="M237" s="56" t="inlineStr">
        <is>
          <t>03/2027</t>
        </is>
      </c>
      <c r="N237" s="56" t="n"/>
      <c r="O237" s="55" t="inlineStr">
        <is>
          <t>NA</t>
        </is>
      </c>
      <c r="P237" s="55" t="n"/>
      <c r="Q237" s="55" t="n"/>
      <c r="R237" s="55" t="n"/>
      <c r="S237" s="55" t="n"/>
      <c r="T237" s="55" t="n"/>
      <c r="U237" s="55" t="n">
        <v>0</v>
      </c>
      <c r="V237" s="55" t="inlineStr">
        <is>
          <t>No.</t>
        </is>
      </c>
      <c r="W237" s="55" t="n"/>
      <c r="X237" s="55" t="n"/>
      <c r="Y237" s="55" t="inlineStr">
        <is>
          <t xml:space="preserve">Dispatched </t>
        </is>
      </c>
      <c r="Z237" s="55">
        <f>U237-W237</f>
        <v/>
      </c>
      <c r="AA237" s="57">
        <f>AC237+AH237+AK237+AN237+AQ237+AT237+AW237+AZ237+BC237+BF237+BI237+BL237+BO237</f>
        <v/>
      </c>
      <c r="AB237" s="58" t="n">
        <v>0</v>
      </c>
      <c r="AC237" s="59">
        <f>Z237-AD237-AE237-AB237</f>
        <v/>
      </c>
      <c r="AD237" s="60" t="n"/>
      <c r="AE237" s="61" t="n">
        <v>0</v>
      </c>
      <c r="AF237" s="55" t="n"/>
      <c r="AG237" s="55" t="n"/>
      <c r="AH237" s="55" t="n"/>
      <c r="AI237" s="55" t="n"/>
      <c r="AJ237" s="55" t="n"/>
      <c r="AK237" s="55" t="n"/>
      <c r="AL237" s="55" t="n"/>
      <c r="AM237" s="55" t="n"/>
      <c r="AN237" s="55" t="n"/>
      <c r="AO237" s="55" t="n"/>
      <c r="AP237" s="55" t="n"/>
      <c r="AQ237" s="55" t="n"/>
      <c r="AR237" s="55" t="n"/>
      <c r="AS237" s="55" t="n"/>
      <c r="AT237" s="55" t="n"/>
      <c r="AU237" s="55" t="n"/>
      <c r="AV237" s="55" t="n"/>
      <c r="AW237" s="55" t="n"/>
      <c r="AX237" s="55" t="n"/>
      <c r="AY237" s="55" t="n"/>
      <c r="AZ237" s="55" t="n"/>
      <c r="BA237" s="55" t="n"/>
      <c r="BB237" s="55" t="n"/>
      <c r="BC237" s="55" t="n"/>
      <c r="BD237" s="55" t="n"/>
      <c r="BE237" s="55" t="n"/>
      <c r="BF237" s="55" t="n"/>
      <c r="BG237" s="55" t="n"/>
      <c r="BH237" s="55" t="n"/>
      <c r="BI237" s="55" t="n"/>
      <c r="BJ237" s="55" t="n"/>
      <c r="BK237" s="55" t="n"/>
      <c r="BL237" s="55" t="n"/>
      <c r="BM237" s="55" t="n"/>
      <c r="BN237" s="55" t="n"/>
      <c r="BO237" s="55" t="n"/>
    </row>
    <row r="238" ht="11.85" customHeight="1">
      <c r="A238" s="55" t="inlineStr">
        <is>
          <t>PP</t>
        </is>
      </c>
      <c r="B238" s="56" t="inlineStr">
        <is>
          <t>30.July.-2024</t>
        </is>
      </c>
      <c r="C238" s="55" t="inlineStr">
        <is>
          <t>NA</t>
        </is>
      </c>
      <c r="D238" s="55" t="n">
        <v>2400169</v>
      </c>
      <c r="E238" s="55" t="inlineStr">
        <is>
          <t>PP0070</t>
        </is>
      </c>
      <c r="F238" s="55" t="inlineStr">
        <is>
          <t>Transparent Unprinted OPA-PE-EVOH-PE film 408 mm width</t>
        </is>
      </c>
      <c r="G238" s="55" t="inlineStr">
        <is>
          <t>PP2400072</t>
        </is>
      </c>
      <c r="H238" s="55" t="inlineStr">
        <is>
          <t>Albertazzi Integrated Packaging solution</t>
        </is>
      </c>
      <c r="I238" s="55" t="n"/>
      <c r="J238" s="55" t="inlineStr">
        <is>
          <t>2259</t>
        </is>
      </c>
      <c r="K238" s="56" t="inlineStr">
        <is>
          <t>18/03/2024</t>
        </is>
      </c>
      <c r="L238" s="56" t="n"/>
      <c r="M238" s="56" t="inlineStr">
        <is>
          <t>18/09/2024</t>
        </is>
      </c>
      <c r="N238" s="56" t="n"/>
      <c r="O238" s="55" t="inlineStr">
        <is>
          <t>NA</t>
        </is>
      </c>
      <c r="P238" s="55" t="n"/>
      <c r="Q238" s="55" t="n"/>
      <c r="R238" s="55" t="n"/>
      <c r="S238" s="55" t="n"/>
      <c r="T238" s="55" t="n"/>
      <c r="U238" s="55" t="n">
        <v>0</v>
      </c>
      <c r="V238" s="55" t="inlineStr">
        <is>
          <t>Kg.</t>
        </is>
      </c>
      <c r="W238" s="55" t="n"/>
      <c r="X238" s="55" t="n"/>
      <c r="Y238" s="55" t="inlineStr">
        <is>
          <t xml:space="preserve">Dispatched </t>
        </is>
      </c>
      <c r="Z238" s="55">
        <f>U238-W238</f>
        <v/>
      </c>
      <c r="AA238" s="57">
        <f>AC238+AH238+AK238+AN238+AQ238+AT238+AW238+AZ238+BC238+BF238+BI238+BL238+BO238</f>
        <v/>
      </c>
      <c r="AB238" s="58" t="n">
        <v>0</v>
      </c>
      <c r="AC238" s="59">
        <f>Z238-AD238-AE238-AB238</f>
        <v/>
      </c>
      <c r="AD238" s="60" t="n"/>
      <c r="AE238" s="61" t="n">
        <v>0</v>
      </c>
      <c r="AF238" s="55" t="n"/>
      <c r="AG238" s="55" t="n"/>
      <c r="AH238" s="55" t="n"/>
      <c r="AI238" s="55" t="n"/>
      <c r="AJ238" s="55" t="n"/>
      <c r="AK238" s="55" t="n"/>
      <c r="AL238" s="55" t="n"/>
      <c r="AM238" s="55" t="n"/>
      <c r="AN238" s="55" t="n"/>
      <c r="AO238" s="55" t="n"/>
      <c r="AP238" s="55" t="n"/>
      <c r="AQ238" s="55" t="n"/>
      <c r="AR238" s="55" t="n"/>
      <c r="AS238" s="55" t="n"/>
      <c r="AT238" s="55" t="n"/>
      <c r="AU238" s="55" t="n"/>
      <c r="AV238" s="55" t="n"/>
      <c r="AW238" s="55" t="n"/>
      <c r="AX238" s="55" t="n"/>
      <c r="AY238" s="55" t="n"/>
      <c r="AZ238" s="55" t="n"/>
      <c r="BA238" s="55" t="n"/>
      <c r="BB238" s="55" t="n"/>
      <c r="BC238" s="55" t="n"/>
      <c r="BD238" s="55" t="n"/>
      <c r="BE238" s="55" t="n"/>
      <c r="BF238" s="55" t="n"/>
      <c r="BG238" s="55" t="n"/>
      <c r="BH238" s="55" t="n"/>
      <c r="BI238" s="55" t="n"/>
      <c r="BJ238" s="55" t="n"/>
      <c r="BK238" s="55" t="n"/>
      <c r="BL238" s="55" t="n"/>
      <c r="BM238" s="55" t="n"/>
      <c r="BN238" s="55" t="n"/>
      <c r="BO238" s="55" t="n"/>
    </row>
    <row r="239" ht="11.85" customHeight="1">
      <c r="A239" s="55" t="inlineStr">
        <is>
          <t>PP</t>
        </is>
      </c>
      <c r="B239" s="56" t="inlineStr">
        <is>
          <t>30.July.-2024</t>
        </is>
      </c>
      <c r="C239" s="55" t="inlineStr">
        <is>
          <t>NA</t>
        </is>
      </c>
      <c r="D239" s="55" t="n">
        <v>2400170</v>
      </c>
      <c r="E239" s="55" t="inlineStr">
        <is>
          <t>PP0071</t>
        </is>
      </c>
      <c r="F239" s="55" t="inlineStr">
        <is>
          <t xml:space="preserve">Transparent Unprinted PP-PA-EVOH-PE film with 420 mm width </t>
        </is>
      </c>
      <c r="G239" s="55" t="inlineStr">
        <is>
          <t>PP2400073</t>
        </is>
      </c>
      <c r="H239" s="55" t="inlineStr">
        <is>
          <t>Albertazzi Integrated Packaging solution</t>
        </is>
      </c>
      <c r="I239" s="55" t="n"/>
      <c r="J239" s="55" t="inlineStr">
        <is>
          <t>2287</t>
        </is>
      </c>
      <c r="K239" s="56" t="inlineStr">
        <is>
          <t>15/05/2024</t>
        </is>
      </c>
      <c r="L239" s="56" t="n"/>
      <c r="M239" s="56" t="inlineStr">
        <is>
          <t>15/11/2024</t>
        </is>
      </c>
      <c r="N239" s="56" t="n"/>
      <c r="O239" s="55" t="inlineStr">
        <is>
          <t>NA</t>
        </is>
      </c>
      <c r="P239" s="55" t="n"/>
      <c r="Q239" s="55" t="n"/>
      <c r="R239" s="55" t="n"/>
      <c r="S239" s="55" t="n"/>
      <c r="T239" s="55" t="n"/>
      <c r="U239" s="55" t="n">
        <v>0</v>
      </c>
      <c r="V239" s="55" t="inlineStr">
        <is>
          <t>Kg.</t>
        </is>
      </c>
      <c r="W239" s="55" t="n"/>
      <c r="X239" s="55" t="n"/>
      <c r="Y239" s="55" t="inlineStr">
        <is>
          <t xml:space="preserve">Dispatched </t>
        </is>
      </c>
      <c r="Z239" s="55">
        <f>U239-W239</f>
        <v/>
      </c>
      <c r="AA239" s="57">
        <f>AC239+AH239+AK239+AN239+AQ239+AT239+AW239+AZ239+BC239+BF239+BI239+BL239+BO239</f>
        <v/>
      </c>
      <c r="AB239" s="58" t="n">
        <v>0</v>
      </c>
      <c r="AC239" s="59">
        <f>Z239-AD239-AE239-AB239</f>
        <v/>
      </c>
      <c r="AD239" s="60" t="n"/>
      <c r="AE239" s="61" t="n">
        <v>0</v>
      </c>
      <c r="AF239" s="55" t="n"/>
      <c r="AG239" s="55" t="n"/>
      <c r="AH239" s="55" t="n"/>
      <c r="AI239" s="55" t="n"/>
      <c r="AJ239" s="55" t="n"/>
      <c r="AK239" s="55" t="n"/>
      <c r="AL239" s="55" t="n"/>
      <c r="AM239" s="55" t="n"/>
      <c r="AN239" s="55" t="n"/>
      <c r="AO239" s="55" t="n"/>
      <c r="AP239" s="55" t="n"/>
      <c r="AQ239" s="55" t="n"/>
      <c r="AR239" s="55" t="n"/>
      <c r="AS239" s="55" t="n"/>
      <c r="AT239" s="55" t="n"/>
      <c r="AU239" s="55" t="n"/>
      <c r="AV239" s="55" t="n"/>
      <c r="AW239" s="55" t="n"/>
      <c r="AX239" s="55" t="n"/>
      <c r="AY239" s="55" t="n"/>
      <c r="AZ239" s="55" t="n"/>
      <c r="BA239" s="55" t="n"/>
      <c r="BB239" s="55" t="n"/>
      <c r="BC239" s="55" t="n"/>
      <c r="BD239" s="55" t="n"/>
      <c r="BE239" s="55" t="n"/>
      <c r="BF239" s="55" t="n"/>
      <c r="BG239" s="55" t="n"/>
      <c r="BH239" s="55" t="n"/>
      <c r="BI239" s="55" t="n"/>
      <c r="BJ239" s="55" t="n"/>
      <c r="BK239" s="55" t="n"/>
      <c r="BL239" s="55" t="n"/>
      <c r="BM239" s="55" t="n"/>
      <c r="BN239" s="55" t="n"/>
      <c r="BO239" s="55" t="n"/>
    </row>
    <row r="240" ht="11.85" customHeight="1">
      <c r="A240" s="55" t="inlineStr">
        <is>
          <t>SPM</t>
        </is>
      </c>
      <c r="B240" s="56" t="inlineStr">
        <is>
          <t>06.August.-2024</t>
        </is>
      </c>
      <c r="C240" s="55" t="inlineStr">
        <is>
          <t>SSMC1132024</t>
        </is>
      </c>
      <c r="D240" s="55" t="n">
        <v>2400172</v>
      </c>
      <c r="E240" s="55" t="inlineStr">
        <is>
          <t>SP0147</t>
        </is>
      </c>
      <c r="F240" s="55" t="inlineStr">
        <is>
          <t>Label-FAS Chlorex Sterile solution 2% Tinted-6ml [Size 6.5 cm x 6 cm]</t>
        </is>
      </c>
      <c r="G240" s="55" t="inlineStr">
        <is>
          <t>SP2400048</t>
        </is>
      </c>
      <c r="H240" s="55" t="inlineStr">
        <is>
          <t>Al Shams Printing  Packaging&amp; Trading CO</t>
        </is>
      </c>
      <c r="I240" s="55" t="n"/>
      <c r="J240" s="55" t="inlineStr">
        <is>
          <t>000123</t>
        </is>
      </c>
      <c r="K240" s="56" t="inlineStr">
        <is>
          <t>07/2024</t>
        </is>
      </c>
      <c r="L240" s="56" t="n"/>
      <c r="M240" s="56" t="inlineStr">
        <is>
          <t>07/2027</t>
        </is>
      </c>
      <c r="N240" s="56" t="n"/>
      <c r="O240" s="55" t="inlineStr">
        <is>
          <t>NA</t>
        </is>
      </c>
      <c r="P240" s="55" t="n"/>
      <c r="Q240" s="55" t="n"/>
      <c r="R240" s="55" t="n"/>
      <c r="S240" s="55" t="n"/>
      <c r="T240" s="55" t="n"/>
      <c r="U240" s="55" t="n">
        <v>0</v>
      </c>
      <c r="V240" s="55" t="inlineStr">
        <is>
          <t>No.</t>
        </is>
      </c>
      <c r="W240" s="55" t="n"/>
      <c r="X240" s="55" t="n"/>
      <c r="Y240" s="55" t="inlineStr">
        <is>
          <t xml:space="preserve">Dispatched </t>
        </is>
      </c>
      <c r="Z240" s="55">
        <f>U240-W240</f>
        <v/>
      </c>
      <c r="AA240" s="57">
        <f>AC240+AH240+AK240+AN240+AQ240+AT240+AW240+AZ240+BC240+BF240+BI240+BL240+BO240</f>
        <v/>
      </c>
      <c r="AB240" s="58" t="n">
        <v>0</v>
      </c>
      <c r="AC240" s="59">
        <f>Z240-AD240-AE240-AB240</f>
        <v/>
      </c>
      <c r="AD240" s="60" t="n"/>
      <c r="AE240" s="61" t="n">
        <v>0</v>
      </c>
      <c r="AF240" s="55" t="n"/>
      <c r="AG240" s="55" t="n"/>
      <c r="AH240" s="55" t="n"/>
      <c r="AI240" s="55" t="n"/>
      <c r="AJ240" s="55" t="n"/>
      <c r="AK240" s="55" t="n"/>
      <c r="AL240" s="55" t="n"/>
      <c r="AM240" s="55" t="n"/>
      <c r="AN240" s="55" t="n"/>
      <c r="AO240" s="55" t="n"/>
      <c r="AP240" s="55" t="n"/>
      <c r="AQ240" s="55" t="n"/>
      <c r="AR240" s="55" t="n"/>
      <c r="AS240" s="55" t="n"/>
      <c r="AT240" s="55" t="n"/>
      <c r="AU240" s="55" t="n"/>
      <c r="AV240" s="55" t="n"/>
      <c r="AW240" s="55" t="n"/>
      <c r="AX240" s="55" t="n"/>
      <c r="AY240" s="55" t="n"/>
      <c r="AZ240" s="55" t="n"/>
      <c r="BA240" s="55" t="n"/>
      <c r="BB240" s="55" t="n"/>
      <c r="BC240" s="55" t="n"/>
      <c r="BD240" s="55" t="n"/>
      <c r="BE240" s="55" t="n"/>
      <c r="BF240" s="55" t="n"/>
      <c r="BG240" s="55" t="n"/>
      <c r="BH240" s="55" t="n"/>
      <c r="BI240" s="55" t="n"/>
      <c r="BJ240" s="55" t="n"/>
      <c r="BK240" s="55" t="n"/>
      <c r="BL240" s="55" t="n"/>
      <c r="BM240" s="55" t="n"/>
      <c r="BN240" s="55" t="n"/>
      <c r="BO240" s="55" t="n"/>
    </row>
    <row r="241" ht="11.85" customHeight="1">
      <c r="A241" s="8" t="inlineStr">
        <is>
          <t>SP</t>
        </is>
      </c>
      <c r="B241" s="9" t="inlineStr">
        <is>
          <t>06.August.-2024</t>
        </is>
      </c>
      <c r="C241" s="8" t="inlineStr">
        <is>
          <t>SSMC1132024</t>
        </is>
      </c>
      <c r="D241" s="8" t="n">
        <v>2400173</v>
      </c>
      <c r="E241" s="8" t="inlineStr">
        <is>
          <t>SP0129</t>
        </is>
      </c>
      <c r="F241" s="8" t="inlineStr">
        <is>
          <t>Label-FAS Chlorex Sterile solution 2% Clear-6ml [Size 6.5 cm x 6 cm]</t>
        </is>
      </c>
      <c r="G241" s="10" t="inlineStr">
        <is>
          <t>SP2400049</t>
        </is>
      </c>
      <c r="H241" s="22" t="inlineStr">
        <is>
          <t>Al Shams Printing  Packaging&amp; Trading CO</t>
        </is>
      </c>
      <c r="I241" s="22" t="n"/>
      <c r="J241" s="10" t="inlineStr">
        <is>
          <t>000126</t>
        </is>
      </c>
      <c r="K241" s="10" t="inlineStr">
        <is>
          <t>07/2024</t>
        </is>
      </c>
      <c r="L241" s="10" t="inlineStr">
        <is>
          <t>00.07.2024</t>
        </is>
      </c>
      <c r="M241" s="10" t="inlineStr">
        <is>
          <t>07/2027</t>
        </is>
      </c>
      <c r="N241" s="10" t="inlineStr">
        <is>
          <t>00.07.2027</t>
        </is>
      </c>
      <c r="O241" s="8" t="inlineStr">
        <is>
          <t>NA</t>
        </is>
      </c>
      <c r="P241" s="10" t="inlineStr">
        <is>
          <t>NA</t>
        </is>
      </c>
      <c r="Q241" s="8" t="inlineStr">
        <is>
          <t>07.08.2026</t>
        </is>
      </c>
      <c r="R241" s="11" t="n"/>
      <c r="S241" s="12" t="n"/>
      <c r="T241" s="12" t="n"/>
      <c r="U241" s="13" t="n">
        <v>11394</v>
      </c>
      <c r="V241" s="14" t="inlineStr">
        <is>
          <t>No.</t>
        </is>
      </c>
      <c r="W241" s="14" t="n"/>
      <c r="X241" s="14" t="n"/>
      <c r="Y241" s="90" t="inlineStr">
        <is>
          <t>Disp.</t>
        </is>
      </c>
      <c r="Z241" s="455" t="n">
        <v>11394</v>
      </c>
      <c r="AA241" s="456" t="n">
        <v>0</v>
      </c>
      <c r="AB241" s="457" t="n">
        <v>0</v>
      </c>
      <c r="AC241" s="458" t="n">
        <v>11394</v>
      </c>
      <c r="AD241" s="459" t="n"/>
      <c r="AE241" s="462" t="n">
        <v>0</v>
      </c>
      <c r="AF241" s="14" t="inlineStr">
        <is>
          <t>30.06.2025</t>
        </is>
      </c>
      <c r="AG241" s="14" t="inlineStr">
        <is>
          <t>L25F008</t>
        </is>
      </c>
      <c r="AH241" s="14" t="n">
        <v>-7400</v>
      </c>
      <c r="AI241" s="14" t="inlineStr">
        <is>
          <t>08.07.2025</t>
        </is>
      </c>
      <c r="AJ241" s="14" t="inlineStr">
        <is>
          <t>R-L25F008</t>
        </is>
      </c>
      <c r="AK241" s="14" t="n">
        <v>215</v>
      </c>
      <c r="AL241" s="14" t="inlineStr">
        <is>
          <t>14.08.2025</t>
        </is>
      </c>
      <c r="AM241" s="14" t="inlineStr">
        <is>
          <t>L25H007</t>
        </is>
      </c>
      <c r="AN241" s="14" t="n">
        <v>-4209</v>
      </c>
      <c r="AO241" s="14" t="n"/>
      <c r="AP241" s="14" t="n"/>
      <c r="AQ241" s="14" t="n"/>
      <c r="AR241" s="14" t="n"/>
      <c r="AS241" s="14" t="n"/>
      <c r="AT241" s="14" t="n"/>
      <c r="AU241" s="14" t="n"/>
      <c r="AV241" s="14" t="n"/>
      <c r="AW241" s="14" t="n"/>
      <c r="AX241" s="14" t="n"/>
      <c r="AY241" s="14" t="n"/>
      <c r="AZ241" s="14" t="n"/>
      <c r="BA241" s="14" t="n"/>
      <c r="BB241" s="14" t="n"/>
      <c r="BC241" s="14" t="n"/>
      <c r="BD241" s="14" t="n"/>
      <c r="BE241" s="14" t="n"/>
      <c r="BF241" s="14" t="n"/>
      <c r="BG241" s="14" t="n"/>
      <c r="BH241" s="14" t="n"/>
      <c r="BI241" s="14" t="n"/>
      <c r="BJ241" s="14" t="n"/>
      <c r="BK241" s="14" t="n"/>
      <c r="BL241" s="14" t="n"/>
      <c r="BM241" s="14" t="n"/>
      <c r="BN241" s="14" t="n"/>
      <c r="BO241" s="14" t="n"/>
    </row>
    <row r="242" ht="11.85" customHeight="1">
      <c r="A242" s="55" t="inlineStr">
        <is>
          <t>SPM</t>
        </is>
      </c>
      <c r="B242" s="56" t="inlineStr">
        <is>
          <t>15.August.-2024</t>
        </is>
      </c>
      <c r="C242" s="55" t="inlineStr">
        <is>
          <t>NA</t>
        </is>
      </c>
      <c r="D242" s="55" t="n">
        <v>2400175</v>
      </c>
      <c r="E242" s="55" t="inlineStr">
        <is>
          <t>SP0095</t>
        </is>
      </c>
      <c r="F242" s="55" t="inlineStr">
        <is>
          <t>Medical Paper 60gm Printed-FAS Chlorex 1%-3ml [Width 408mm]</t>
        </is>
      </c>
      <c r="G242" s="55" t="inlineStr">
        <is>
          <t>SP2400051</t>
        </is>
      </c>
      <c r="H242" s="55" t="inlineStr">
        <is>
          <t>Shangdong Qilu Ethylene Chemicals Co.LTd</t>
        </is>
      </c>
      <c r="I242" s="55" t="n"/>
      <c r="J242" s="55" t="inlineStr">
        <is>
          <t>C4S217</t>
        </is>
      </c>
      <c r="K242" s="56" t="inlineStr">
        <is>
          <t>30/07/2024</t>
        </is>
      </c>
      <c r="L242" s="56" t="n"/>
      <c r="M242" s="56" t="inlineStr">
        <is>
          <t>30/07/2026</t>
        </is>
      </c>
      <c r="N242" s="56" t="n"/>
      <c r="O242" s="55" t="inlineStr">
        <is>
          <t>NA</t>
        </is>
      </c>
      <c r="P242" s="55" t="n"/>
      <c r="Q242" s="55" t="n"/>
      <c r="R242" s="55" t="n"/>
      <c r="S242" s="55" t="n"/>
      <c r="T242" s="55" t="n"/>
      <c r="U242" s="55" t="n">
        <v>0</v>
      </c>
      <c r="V242" s="55" t="inlineStr">
        <is>
          <t>Kg.</t>
        </is>
      </c>
      <c r="W242" s="55" t="n"/>
      <c r="X242" s="55" t="n"/>
      <c r="Y242" s="55" t="inlineStr">
        <is>
          <t xml:space="preserve">Dispatched </t>
        </is>
      </c>
      <c r="Z242" s="55">
        <f>U242-W242</f>
        <v/>
      </c>
      <c r="AA242" s="57">
        <f>AC242+AH242+AK242+AN242+AQ242+AT242+AW242+AZ242+BC242+BF242+BI242+BL242+BO242</f>
        <v/>
      </c>
      <c r="AB242" s="58" t="n">
        <v>0</v>
      </c>
      <c r="AC242" s="59">
        <f>Z242-AD242-AE242-AB242</f>
        <v/>
      </c>
      <c r="AD242" s="60" t="n"/>
      <c r="AE242" s="61" t="n">
        <v>0</v>
      </c>
      <c r="AF242" s="55" t="n"/>
      <c r="AG242" s="55" t="n"/>
      <c r="AH242" s="55" t="n"/>
      <c r="AI242" s="55" t="n"/>
      <c r="AJ242" s="55" t="n"/>
      <c r="AK242" s="55" t="n"/>
      <c r="AL242" s="55" t="n"/>
      <c r="AM242" s="55" t="n"/>
      <c r="AN242" s="55" t="n"/>
      <c r="AO242" s="55" t="n"/>
      <c r="AP242" s="55" t="n"/>
      <c r="AQ242" s="55" t="n"/>
      <c r="AR242" s="55" t="n"/>
      <c r="AS242" s="55" t="n"/>
      <c r="AT242" s="55" t="n"/>
      <c r="AU242" s="55" t="n"/>
      <c r="AV242" s="55" t="n"/>
      <c r="AW242" s="55" t="n"/>
      <c r="AX242" s="55" t="n"/>
      <c r="AY242" s="55" t="n"/>
      <c r="AZ242" s="55" t="n"/>
      <c r="BA242" s="55" t="n"/>
      <c r="BB242" s="55" t="n"/>
      <c r="BC242" s="55" t="n"/>
      <c r="BD242" s="55" t="n"/>
      <c r="BE242" s="55" t="n"/>
      <c r="BF242" s="55" t="n"/>
      <c r="BG242" s="55" t="n"/>
      <c r="BH242" s="55" t="n"/>
      <c r="BI242" s="55" t="n"/>
      <c r="BJ242" s="55" t="n"/>
      <c r="BK242" s="55" t="n"/>
      <c r="BL242" s="55" t="n"/>
      <c r="BM242" s="55" t="n"/>
      <c r="BN242" s="55" t="n"/>
      <c r="BO242" s="55" t="n"/>
    </row>
    <row r="243" ht="11.85" customHeight="1">
      <c r="A243" s="55" t="inlineStr">
        <is>
          <t>SF Blist.</t>
        </is>
      </c>
      <c r="B243" s="56" t="inlineStr">
        <is>
          <t>22,August.-2024</t>
        </is>
      </c>
      <c r="C243" s="55" t="inlineStr">
        <is>
          <t>NA</t>
        </is>
      </c>
      <c r="D243" s="55" t="n">
        <v>2400180</v>
      </c>
      <c r="E243" s="55" t="inlineStr">
        <is>
          <t>SF0053</t>
        </is>
      </c>
      <c r="F243" s="55" t="inlineStr">
        <is>
          <t>Mega-Q Soft Gelatin Capsule Blisters</t>
        </is>
      </c>
      <c r="G243" s="55" t="inlineStr">
        <is>
          <t>SF2400006</t>
        </is>
      </c>
      <c r="H243" s="55" t="inlineStr">
        <is>
          <t>Catalent Pharma Solution GMBH</t>
        </is>
      </c>
      <c r="I243" s="55" t="n"/>
      <c r="J243" s="55" t="inlineStr">
        <is>
          <t>5889698</t>
        </is>
      </c>
      <c r="K243" s="56" t="inlineStr">
        <is>
          <t>12/05/2024</t>
        </is>
      </c>
      <c r="L243" s="56" t="n"/>
      <c r="M243" s="56" t="inlineStr">
        <is>
          <t>05/2027</t>
        </is>
      </c>
      <c r="N243" s="56" t="n"/>
      <c r="O243" s="55" t="inlineStr">
        <is>
          <t>NA</t>
        </is>
      </c>
      <c r="P243" s="55" t="n"/>
      <c r="Q243" s="55" t="n"/>
      <c r="R243" s="55" t="n"/>
      <c r="S243" s="55" t="n"/>
      <c r="T243" s="55" t="n"/>
      <c r="U243" s="55" t="n">
        <v>0</v>
      </c>
      <c r="V243" s="55" t="inlineStr">
        <is>
          <t>No.</t>
        </is>
      </c>
      <c r="W243" s="55" t="n"/>
      <c r="X243" s="55" t="n"/>
      <c r="Y243" s="55" t="inlineStr">
        <is>
          <t xml:space="preserve">Dispatched </t>
        </is>
      </c>
      <c r="Z243" s="55">
        <f>U243-W243</f>
        <v/>
      </c>
      <c r="AA243" s="57">
        <f>AC243+AH243+AK243+AN243+AQ243+AT243+AW243+AZ243+BC243+BF243+BI243+BL243+BO243</f>
        <v/>
      </c>
      <c r="AB243" s="58" t="n">
        <v>0</v>
      </c>
      <c r="AC243" s="59">
        <f>Z243-AD243-AE243-AB243</f>
        <v/>
      </c>
      <c r="AD243" s="60" t="n"/>
      <c r="AE243" s="61" t="n">
        <v>0</v>
      </c>
      <c r="AF243" s="55" t="n"/>
      <c r="AG243" s="55" t="n"/>
      <c r="AH243" s="55" t="n"/>
      <c r="AI243" s="55" t="n"/>
      <c r="AJ243" s="55" t="n"/>
      <c r="AK243" s="55" t="n"/>
      <c r="AL243" s="55" t="n"/>
      <c r="AM243" s="55" t="n"/>
      <c r="AN243" s="55" t="n"/>
      <c r="AO243" s="55" t="n"/>
      <c r="AP243" s="55" t="n"/>
      <c r="AQ243" s="55" t="n"/>
      <c r="AR243" s="55" t="n"/>
      <c r="AS243" s="55" t="n"/>
      <c r="AT243" s="55" t="n"/>
      <c r="AU243" s="55" t="n"/>
      <c r="AV243" s="55" t="n"/>
      <c r="AW243" s="55" t="n"/>
      <c r="AX243" s="55" t="n"/>
      <c r="AY243" s="55" t="n"/>
      <c r="AZ243" s="55" t="n"/>
      <c r="BA243" s="55" t="n"/>
      <c r="BB243" s="55" t="n"/>
      <c r="BC243" s="55" t="n"/>
      <c r="BD243" s="55" t="n"/>
      <c r="BE243" s="55" t="n"/>
      <c r="BF243" s="55" t="n"/>
      <c r="BG243" s="55" t="n"/>
      <c r="BH243" s="55" t="n"/>
      <c r="BI243" s="55" t="n"/>
      <c r="BJ243" s="55" t="n"/>
      <c r="BK243" s="55" t="n"/>
      <c r="BL243" s="55" t="n"/>
      <c r="BM243" s="55" t="n"/>
      <c r="BN243" s="55" t="n"/>
      <c r="BO243" s="55" t="n"/>
    </row>
    <row r="244" ht="11.85" customHeight="1">
      <c r="A244" s="55" t="inlineStr">
        <is>
          <t>SF Blist.</t>
        </is>
      </c>
      <c r="B244" s="56" t="inlineStr">
        <is>
          <t>22,August.-2024</t>
        </is>
      </c>
      <c r="C244" s="55" t="inlineStr">
        <is>
          <t>NA</t>
        </is>
      </c>
      <c r="D244" s="55" t="n">
        <v>2400181</v>
      </c>
      <c r="E244" s="55" t="inlineStr">
        <is>
          <t>SF0053</t>
        </is>
      </c>
      <c r="F244" s="55" t="inlineStr">
        <is>
          <t>Mega-Q Soft Gelatin Capsule Blisters</t>
        </is>
      </c>
      <c r="G244" s="55" t="inlineStr">
        <is>
          <t>SF2400007</t>
        </is>
      </c>
      <c r="H244" s="55" t="inlineStr">
        <is>
          <t>Catalent Pharma Solution GMBH</t>
        </is>
      </c>
      <c r="I244" s="55" t="n"/>
      <c r="J244" s="55" t="inlineStr">
        <is>
          <t>5894991</t>
        </is>
      </c>
      <c r="K244" s="56" t="inlineStr">
        <is>
          <t>15/05/2024</t>
        </is>
      </c>
      <c r="L244" s="56" t="n"/>
      <c r="M244" s="56" t="inlineStr">
        <is>
          <t>05/2027</t>
        </is>
      </c>
      <c r="N244" s="56" t="n"/>
      <c r="O244" s="55" t="inlineStr">
        <is>
          <t>NA</t>
        </is>
      </c>
      <c r="P244" s="55" t="n"/>
      <c r="Q244" s="55" t="n"/>
      <c r="R244" s="55" t="n"/>
      <c r="S244" s="55" t="n"/>
      <c r="T244" s="55" t="n"/>
      <c r="U244" s="55" t="n">
        <v>0</v>
      </c>
      <c r="V244" s="55" t="inlineStr">
        <is>
          <t>No.</t>
        </is>
      </c>
      <c r="W244" s="55" t="n"/>
      <c r="X244" s="55" t="n"/>
      <c r="Y244" s="55" t="inlineStr">
        <is>
          <t xml:space="preserve">Dispatched </t>
        </is>
      </c>
      <c r="Z244" s="55">
        <f>U244-W244</f>
        <v/>
      </c>
      <c r="AA244" s="57">
        <f>AC244+AH244+AK244+AN244+AQ244+AT244+AW244+AZ244+BC244+BF244+BI244+BL244+BO244</f>
        <v/>
      </c>
      <c r="AB244" s="58" t="n">
        <v>0</v>
      </c>
      <c r="AC244" s="59">
        <f>Z244-AD244-AE244-AB244</f>
        <v/>
      </c>
      <c r="AD244" s="60" t="n"/>
      <c r="AE244" s="61" t="n">
        <v>0</v>
      </c>
      <c r="AF244" s="55" t="n"/>
      <c r="AG244" s="55" t="n"/>
      <c r="AH244" s="55" t="n"/>
      <c r="AI244" s="55" t="n"/>
      <c r="AJ244" s="55" t="n"/>
      <c r="AK244" s="55" t="n"/>
      <c r="AL244" s="55" t="n"/>
      <c r="AM244" s="55" t="n"/>
      <c r="AN244" s="55" t="n"/>
      <c r="AO244" s="55" t="n"/>
      <c r="AP244" s="55" t="n"/>
      <c r="AQ244" s="55" t="n"/>
      <c r="AR244" s="55" t="n"/>
      <c r="AS244" s="55" t="n"/>
      <c r="AT244" s="55" t="n"/>
      <c r="AU244" s="55" t="n"/>
      <c r="AV244" s="55" t="n"/>
      <c r="AW244" s="55" t="n"/>
      <c r="AX244" s="55" t="n"/>
      <c r="AY244" s="55" t="n"/>
      <c r="AZ244" s="55" t="n"/>
      <c r="BA244" s="55" t="n"/>
      <c r="BB244" s="55" t="n"/>
      <c r="BC244" s="55" t="n"/>
      <c r="BD244" s="55" t="n"/>
      <c r="BE244" s="55" t="n"/>
      <c r="BF244" s="55" t="n"/>
      <c r="BG244" s="55" t="n"/>
      <c r="BH244" s="55" t="n"/>
      <c r="BI244" s="55" t="n"/>
      <c r="BJ244" s="55" t="n"/>
      <c r="BK244" s="55" t="n"/>
      <c r="BL244" s="55" t="n"/>
      <c r="BM244" s="55" t="n"/>
      <c r="BN244" s="55" t="n"/>
      <c r="BO244" s="55" t="n"/>
    </row>
    <row r="245" ht="11.85" customHeight="1">
      <c r="A245" s="55" t="inlineStr">
        <is>
          <t>SF Blist.</t>
        </is>
      </c>
      <c r="B245" s="56" t="inlineStr">
        <is>
          <t>22,August.-2024</t>
        </is>
      </c>
      <c r="C245" s="55" t="inlineStr">
        <is>
          <t>NA</t>
        </is>
      </c>
      <c r="D245" s="55" t="n">
        <v>2400182</v>
      </c>
      <c r="E245" s="55" t="inlineStr">
        <is>
          <t>SF0053</t>
        </is>
      </c>
      <c r="F245" s="55" t="inlineStr">
        <is>
          <t>Mega-Q Soft Gelatin Capsule Blisters</t>
        </is>
      </c>
      <c r="G245" s="55" t="inlineStr">
        <is>
          <t>SF2400008</t>
        </is>
      </c>
      <c r="H245" s="55" t="inlineStr">
        <is>
          <t>Catalent Pharma Solution GMBH</t>
        </is>
      </c>
      <c r="I245" s="55" t="n"/>
      <c r="J245" s="55" t="inlineStr">
        <is>
          <t>5894990</t>
        </is>
      </c>
      <c r="K245" s="56" t="inlineStr">
        <is>
          <t>13/05/2024</t>
        </is>
      </c>
      <c r="L245" s="56" t="n"/>
      <c r="M245" s="56" t="inlineStr">
        <is>
          <t>05/2027</t>
        </is>
      </c>
      <c r="N245" s="56" t="n"/>
      <c r="O245" s="55" t="inlineStr">
        <is>
          <t>NA</t>
        </is>
      </c>
      <c r="P245" s="55" t="n"/>
      <c r="Q245" s="55" t="n"/>
      <c r="R245" s="55" t="n"/>
      <c r="S245" s="55" t="n"/>
      <c r="T245" s="55" t="n"/>
      <c r="U245" s="55" t="n">
        <v>0</v>
      </c>
      <c r="V245" s="55" t="inlineStr">
        <is>
          <t>No.</t>
        </is>
      </c>
      <c r="W245" s="55" t="n"/>
      <c r="X245" s="55" t="n"/>
      <c r="Y245" s="55" t="inlineStr">
        <is>
          <t xml:space="preserve">Dispatched </t>
        </is>
      </c>
      <c r="Z245" s="55">
        <f>U245-W245</f>
        <v/>
      </c>
      <c r="AA245" s="57">
        <f>AC245+AH245+AK245+AN245+AQ245+AT245+AW245+AZ245+BC245+BF245+BI245+BL245+BO245</f>
        <v/>
      </c>
      <c r="AB245" s="58" t="n">
        <v>0</v>
      </c>
      <c r="AC245" s="59">
        <f>Z245-AD245-AE245-AB245</f>
        <v/>
      </c>
      <c r="AD245" s="60" t="n"/>
      <c r="AE245" s="61" t="n">
        <v>0</v>
      </c>
      <c r="AF245" s="55" t="n"/>
      <c r="AG245" s="55" t="n"/>
      <c r="AH245" s="55" t="n"/>
      <c r="AI245" s="55" t="n"/>
      <c r="AJ245" s="55" t="n"/>
      <c r="AK245" s="55" t="n"/>
      <c r="AL245" s="55" t="n"/>
      <c r="AM245" s="55" t="n"/>
      <c r="AN245" s="55" t="n"/>
      <c r="AO245" s="55" t="n"/>
      <c r="AP245" s="55" t="n"/>
      <c r="AQ245" s="55" t="n"/>
      <c r="AR245" s="55" t="n"/>
      <c r="AS245" s="55" t="n"/>
      <c r="AT245" s="55" t="n"/>
      <c r="AU245" s="55" t="n"/>
      <c r="AV245" s="55" t="n"/>
      <c r="AW245" s="55" t="n"/>
      <c r="AX245" s="55" t="n"/>
      <c r="AY245" s="55" t="n"/>
      <c r="AZ245" s="55" t="n"/>
      <c r="BA245" s="55" t="n"/>
      <c r="BB245" s="55" t="n"/>
      <c r="BC245" s="55" t="n"/>
      <c r="BD245" s="55" t="n"/>
      <c r="BE245" s="55" t="n"/>
      <c r="BF245" s="55" t="n"/>
      <c r="BG245" s="55" t="n"/>
      <c r="BH245" s="55" t="n"/>
      <c r="BI245" s="55" t="n"/>
      <c r="BJ245" s="55" t="n"/>
      <c r="BK245" s="55" t="n"/>
      <c r="BL245" s="55" t="n"/>
      <c r="BM245" s="55" t="n"/>
      <c r="BN245" s="55" t="n"/>
      <c r="BO245" s="55" t="n"/>
    </row>
    <row r="246" ht="11.85" customHeight="1">
      <c r="A246" s="8" t="inlineStr">
        <is>
          <t>SP</t>
        </is>
      </c>
      <c r="B246" s="9" t="inlineStr">
        <is>
          <t>22,August.-2024</t>
        </is>
      </c>
      <c r="C246" s="8" t="inlineStr">
        <is>
          <t>NA</t>
        </is>
      </c>
      <c r="D246" s="8" t="n">
        <v>2400183</v>
      </c>
      <c r="E246" s="32" t="inlineStr">
        <is>
          <t>SP0073</t>
        </is>
      </c>
      <c r="F246" s="22" t="inlineStr">
        <is>
          <t>Box-FAS Chlorex 2% [ 40L X 22.5W X 5.6H cm]</t>
        </is>
      </c>
      <c r="G246" s="10" t="inlineStr">
        <is>
          <t>SP2400056</t>
        </is>
      </c>
      <c r="H246" s="22" t="inlineStr">
        <is>
          <t>Xiamen Nicest Paper Products Co., Ltd.</t>
        </is>
      </c>
      <c r="I246" s="22" t="n"/>
      <c r="J246" s="10" t="inlineStr">
        <is>
          <t>20240425-002</t>
        </is>
      </c>
      <c r="K246" s="10" t="inlineStr">
        <is>
          <t>06/2024</t>
        </is>
      </c>
      <c r="L246" s="10" t="inlineStr">
        <is>
          <t>00.06.2024</t>
        </is>
      </c>
      <c r="M246" s="10" t="inlineStr">
        <is>
          <t>06/2027</t>
        </is>
      </c>
      <c r="N246" s="10" t="inlineStr">
        <is>
          <t>00.06.2027</t>
        </is>
      </c>
      <c r="O246" s="8" t="inlineStr">
        <is>
          <t>NA</t>
        </is>
      </c>
      <c r="P246" s="10" t="inlineStr">
        <is>
          <t>NA</t>
        </is>
      </c>
      <c r="Q246" s="8" t="inlineStr">
        <is>
          <t>25.08.2026</t>
        </is>
      </c>
      <c r="R246" s="11" t="n"/>
      <c r="S246" s="12" t="n"/>
      <c r="T246" s="12" t="n"/>
      <c r="U246" s="13" t="n">
        <v>18882</v>
      </c>
      <c r="V246" s="14" t="inlineStr">
        <is>
          <t>No.</t>
        </is>
      </c>
      <c r="W246" s="14" t="n"/>
      <c r="X246" s="14" t="n"/>
      <c r="Y246" s="90" t="n"/>
      <c r="Z246" s="455" t="n">
        <v>18882</v>
      </c>
      <c r="AA246" s="456" t="n">
        <v>0</v>
      </c>
      <c r="AB246" s="457" t="n">
        <v>0</v>
      </c>
      <c r="AC246" s="458" t="n">
        <v>18882</v>
      </c>
      <c r="AD246" s="459" t="n"/>
      <c r="AE246" s="462" t="n">
        <v>0</v>
      </c>
      <c r="AF246" s="14" t="inlineStr">
        <is>
          <t>24.06.2025</t>
        </is>
      </c>
      <c r="AG246" s="14" t="inlineStr">
        <is>
          <t>L25E006</t>
        </is>
      </c>
      <c r="AH246" s="14" t="n">
        <v>-3350</v>
      </c>
      <c r="AI246" s="14" t="inlineStr">
        <is>
          <t>10.07.2025</t>
        </is>
      </c>
      <c r="AJ246" s="14" t="inlineStr">
        <is>
          <t>L25F005</t>
        </is>
      </c>
      <c r="AK246" s="14" t="n">
        <v>-3517</v>
      </c>
      <c r="AL246" s="14" t="inlineStr">
        <is>
          <t>13.07.2025</t>
        </is>
      </c>
      <c r="AM246" s="14" t="inlineStr">
        <is>
          <t>L25F003</t>
        </is>
      </c>
      <c r="AN246" s="14" t="n">
        <v>-550</v>
      </c>
      <c r="AO246" s="14" t="inlineStr">
        <is>
          <t>14.07.2025</t>
        </is>
      </c>
      <c r="AP246" s="14" t="inlineStr">
        <is>
          <t>L25E005</t>
        </is>
      </c>
      <c r="AQ246" s="14" t="n">
        <v>-3060</v>
      </c>
      <c r="AR246" s="14" t="inlineStr">
        <is>
          <t>21.07.2025</t>
        </is>
      </c>
      <c r="AS246" s="14" t="inlineStr">
        <is>
          <t>L25F007</t>
        </is>
      </c>
      <c r="AT246" s="14" t="n">
        <v>-5502</v>
      </c>
      <c r="AU246" s="14" t="inlineStr">
        <is>
          <t>21.07.2025</t>
        </is>
      </c>
      <c r="AV246" s="14" t="inlineStr">
        <is>
          <t>L25F008</t>
        </is>
      </c>
      <c r="AW246" s="14" t="n">
        <v>-650</v>
      </c>
      <c r="AX246" s="14" t="inlineStr">
        <is>
          <t>21.07.2025</t>
        </is>
      </c>
      <c r="AY246" s="14" t="inlineStr">
        <is>
          <t>R-L25E005</t>
        </is>
      </c>
      <c r="AZ246" s="14" t="n">
        <v>1096</v>
      </c>
      <c r="BA246" s="14" t="inlineStr">
        <is>
          <t>27.07.2025</t>
        </is>
      </c>
      <c r="BB246" s="14" t="inlineStr">
        <is>
          <t>MR250140</t>
        </is>
      </c>
      <c r="BC246" s="14" t="n">
        <v>-22</v>
      </c>
      <c r="BD246" s="14" t="inlineStr">
        <is>
          <t>28.07.2025</t>
        </is>
      </c>
      <c r="BE246" s="14" t="inlineStr">
        <is>
          <t>R-L25F003</t>
        </is>
      </c>
      <c r="BF246" s="14" t="n">
        <v>3</v>
      </c>
      <c r="BG246" s="8" t="inlineStr">
        <is>
          <t>28.07.2025 05.08.2025</t>
        </is>
      </c>
      <c r="BH246" s="8" t="inlineStr">
        <is>
          <t>R-L25F005 R-L25F007</t>
        </is>
      </c>
      <c r="BI246" s="14" t="n">
        <v>70</v>
      </c>
      <c r="BJ246" s="14" t="inlineStr">
        <is>
          <t>07.08.2025 11.08.2025 18.08.2025 26.08.2025 26.08.2025 26.08.2025</t>
        </is>
      </c>
      <c r="BK246" s="14" t="inlineStr">
        <is>
          <t>R-L25F008 R-L25G010 R-L25G013 DR R-L25H001 R-L25G008 R-L25F002 DR</t>
        </is>
      </c>
      <c r="BL246" s="14" t="n">
        <v>3990</v>
      </c>
      <c r="BM246" s="14" t="inlineStr">
        <is>
          <t>10.08.2025 11.08.2025 24.08.2025 24.08.2025 24.08.2025 07.09.2025</t>
        </is>
      </c>
      <c r="BN246" s="14" t="inlineStr">
        <is>
          <t>L25G010 L25G013 MR250156L25G008 MR250157L25H001 MR250158 L25F002 L25H011</t>
        </is>
      </c>
      <c r="BO246" s="14" t="n">
        <v>-7390</v>
      </c>
    </row>
    <row r="247" ht="11.85" customHeight="1">
      <c r="A247" s="55" t="inlineStr">
        <is>
          <t>SPM</t>
        </is>
      </c>
      <c r="B247" s="56" t="inlineStr">
        <is>
          <t>22,August.-2024</t>
        </is>
      </c>
      <c r="C247" s="55" t="inlineStr">
        <is>
          <t>NA</t>
        </is>
      </c>
      <c r="D247" s="55" t="n">
        <v>2400184</v>
      </c>
      <c r="E247" s="55" t="inlineStr">
        <is>
          <t>SP0074</t>
        </is>
      </c>
      <c r="F247" s="55" t="inlineStr">
        <is>
          <t>Box-FAS Chlorex 2% [ 40L X 27.5W X 7H cm]</t>
        </is>
      </c>
      <c r="G247" s="55" t="inlineStr">
        <is>
          <t>SP2400057</t>
        </is>
      </c>
      <c r="H247" s="55" t="inlineStr">
        <is>
          <t>Xiamen Nicest Paper Products Co., Ltd.</t>
        </is>
      </c>
      <c r="I247" s="55" t="n"/>
      <c r="J247" s="55" t="inlineStr">
        <is>
          <t>20240425-001</t>
        </is>
      </c>
      <c r="K247" s="56" t="inlineStr">
        <is>
          <t>06/2024</t>
        </is>
      </c>
      <c r="L247" s="56" t="n"/>
      <c r="M247" s="56" t="inlineStr">
        <is>
          <t>06/2027</t>
        </is>
      </c>
      <c r="N247" s="56" t="n"/>
      <c r="O247" s="55" t="inlineStr">
        <is>
          <t>NA</t>
        </is>
      </c>
      <c r="P247" s="55" t="n"/>
      <c r="Q247" s="55" t="n"/>
      <c r="R247" s="55" t="n"/>
      <c r="S247" s="55" t="n"/>
      <c r="T247" s="55" t="n"/>
      <c r="U247" s="55" t="n">
        <v>0</v>
      </c>
      <c r="V247" s="55" t="inlineStr">
        <is>
          <t>No.</t>
        </is>
      </c>
      <c r="W247" s="55" t="n"/>
      <c r="X247" s="55" t="n"/>
      <c r="Y247" s="55" t="inlineStr">
        <is>
          <t xml:space="preserve">Dispatched </t>
        </is>
      </c>
      <c r="Z247" s="55">
        <f>U247-W247</f>
        <v/>
      </c>
      <c r="AA247" s="57">
        <f>AC247+AH247+AK247+AN247+AQ247+AT247+AW247+AZ247+BC247+BF247+BI247+BL247+BO247</f>
        <v/>
      </c>
      <c r="AB247" s="58" t="n">
        <v>0</v>
      </c>
      <c r="AC247" s="59">
        <f>Z247-AD247-AE247-AB247</f>
        <v/>
      </c>
      <c r="AD247" s="60" t="n"/>
      <c r="AE247" s="61" t="n">
        <v>0</v>
      </c>
      <c r="AF247" s="55" t="n"/>
      <c r="AG247" s="55" t="n"/>
      <c r="AH247" s="55" t="n"/>
      <c r="AI247" s="55" t="n"/>
      <c r="AJ247" s="55" t="n"/>
      <c r="AK247" s="55" t="n"/>
      <c r="AL247" s="55" t="n"/>
      <c r="AM247" s="55" t="n"/>
      <c r="AN247" s="55" t="n"/>
      <c r="AO247" s="55" t="n"/>
      <c r="AP247" s="55" t="n"/>
      <c r="AQ247" s="55" t="n"/>
      <c r="AR247" s="55" t="n"/>
      <c r="AS247" s="55" t="n"/>
      <c r="AT247" s="55" t="n"/>
      <c r="AU247" s="55" t="n"/>
      <c r="AV247" s="55" t="n"/>
      <c r="AW247" s="55" t="n"/>
      <c r="AX247" s="55" t="n"/>
      <c r="AY247" s="55" t="n"/>
      <c r="AZ247" s="55" t="n"/>
      <c r="BA247" s="55" t="n"/>
      <c r="BB247" s="55" t="n"/>
      <c r="BC247" s="55" t="n"/>
      <c r="BD247" s="55" t="n"/>
      <c r="BE247" s="55" t="n"/>
      <c r="BF247" s="55" t="n"/>
      <c r="BG247" s="55" t="n"/>
      <c r="BH247" s="55" t="n"/>
      <c r="BI247" s="55" t="n"/>
      <c r="BJ247" s="55" t="n"/>
      <c r="BK247" s="55" t="n"/>
      <c r="BL247" s="55" t="n"/>
      <c r="BM247" s="55" t="n"/>
      <c r="BN247" s="55" t="n"/>
      <c r="BO247" s="55" t="n"/>
    </row>
    <row r="248" ht="11.85" customHeight="1">
      <c r="A248" s="55" t="inlineStr">
        <is>
          <t>TPM</t>
        </is>
      </c>
      <c r="B248" s="56" t="inlineStr">
        <is>
          <t>27.August.-2024</t>
        </is>
      </c>
      <c r="C248" s="55" t="inlineStr">
        <is>
          <t>NA</t>
        </is>
      </c>
      <c r="D248" s="55" t="n">
        <v>2400186</v>
      </c>
      <c r="E248" s="55" t="inlineStr">
        <is>
          <t>TP0001</t>
        </is>
      </c>
      <c r="F248" s="55" t="inlineStr">
        <is>
          <t>Outer Carton for FAS Chlorex 41L x 37.5W x 24.5H cm</t>
        </is>
      </c>
      <c r="G248" s="55" t="inlineStr">
        <is>
          <t>TP2400005</t>
        </is>
      </c>
      <c r="H248" s="55" t="inlineStr">
        <is>
          <t>Xiamen Nicest Paper Products Co., Ltd.</t>
        </is>
      </c>
      <c r="I248" s="55" t="n"/>
      <c r="J248" s="55" t="inlineStr">
        <is>
          <t>20240425-004</t>
        </is>
      </c>
      <c r="K248" s="56" t="inlineStr">
        <is>
          <t>25/04/2024</t>
        </is>
      </c>
      <c r="L248" s="56" t="n"/>
      <c r="M248" s="56" t="inlineStr">
        <is>
          <t>25/04/2026</t>
        </is>
      </c>
      <c r="N248" s="56" t="n"/>
      <c r="O248" s="55" t="inlineStr">
        <is>
          <t>NA</t>
        </is>
      </c>
      <c r="P248" s="55" t="n"/>
      <c r="Q248" s="55" t="n"/>
      <c r="R248" s="55" t="n"/>
      <c r="S248" s="55" t="n"/>
      <c r="T248" s="55" t="n"/>
      <c r="U248" s="55" t="n">
        <v>0</v>
      </c>
      <c r="V248" s="55" t="inlineStr">
        <is>
          <t>No.</t>
        </is>
      </c>
      <c r="W248" s="55" t="n"/>
      <c r="X248" s="55" t="n"/>
      <c r="Y248" s="55" t="inlineStr">
        <is>
          <t xml:space="preserve">Dispatched </t>
        </is>
      </c>
      <c r="Z248" s="55">
        <f>U248-W248</f>
        <v/>
      </c>
      <c r="AA248" s="57">
        <f>AC248+AH248+AK248+AN248+AQ248+AT248+AW248+AZ248+BC248+BF248+BI248+BL248+BO248</f>
        <v/>
      </c>
      <c r="AB248" s="58" t="n">
        <v>0</v>
      </c>
      <c r="AC248" s="59">
        <f>Z248-AD248-AE248-AB248</f>
        <v/>
      </c>
      <c r="AD248" s="60" t="n"/>
      <c r="AE248" s="61" t="n">
        <v>0</v>
      </c>
      <c r="AF248" s="55" t="n"/>
      <c r="AG248" s="55" t="n"/>
      <c r="AH248" s="55" t="n"/>
      <c r="AI248" s="55" t="n"/>
      <c r="AJ248" s="55" t="n"/>
      <c r="AK248" s="55" t="n"/>
      <c r="AL248" s="55" t="n"/>
      <c r="AM248" s="55" t="n"/>
      <c r="AN248" s="55" t="n"/>
      <c r="AO248" s="55" t="n"/>
      <c r="AP248" s="55" t="n"/>
      <c r="AQ248" s="55" t="n"/>
      <c r="AR248" s="55" t="n"/>
      <c r="AS248" s="55" t="n"/>
      <c r="AT248" s="55" t="n"/>
      <c r="AU248" s="55" t="n"/>
      <c r="AV248" s="55" t="n"/>
      <c r="AW248" s="55" t="n"/>
      <c r="AX248" s="55" t="n"/>
      <c r="AY248" s="55" t="n"/>
      <c r="AZ248" s="55" t="n"/>
      <c r="BA248" s="55" t="n"/>
      <c r="BB248" s="55" t="n"/>
      <c r="BC248" s="55" t="n"/>
      <c r="BD248" s="55" t="n"/>
      <c r="BE248" s="55" t="n"/>
      <c r="BF248" s="55" t="n"/>
      <c r="BG248" s="55" t="n"/>
      <c r="BH248" s="55" t="n"/>
      <c r="BI248" s="55" t="n"/>
      <c r="BJ248" s="55" t="n"/>
      <c r="BK248" s="55" t="n"/>
      <c r="BL248" s="55" t="n"/>
      <c r="BM248" s="55" t="n"/>
      <c r="BN248" s="55" t="n"/>
      <c r="BO248" s="55" t="n"/>
    </row>
    <row r="249" ht="11.85" customHeight="1">
      <c r="A249" s="8" t="inlineStr">
        <is>
          <t>SP</t>
        </is>
      </c>
      <c r="B249" s="9" t="inlineStr">
        <is>
          <t>02.September.-2024</t>
        </is>
      </c>
      <c r="C249" s="8" t="inlineStr">
        <is>
          <t>SSMC1282024</t>
        </is>
      </c>
      <c r="D249" s="22" t="n">
        <v>2400190</v>
      </c>
      <c r="E249" s="8" t="inlineStr">
        <is>
          <t>SP0138</t>
        </is>
      </c>
      <c r="F249" s="22" t="inlineStr">
        <is>
          <t>Label-FAS Chlorex Sterile Solution 2% Clear-1ml</t>
        </is>
      </c>
      <c r="G249" s="10" t="inlineStr">
        <is>
          <t>SP2400059</t>
        </is>
      </c>
      <c r="H249" s="22" t="inlineStr">
        <is>
          <t>Global Pac Saudi</t>
        </is>
      </c>
      <c r="I249" s="22" t="n"/>
      <c r="J249" s="10" t="inlineStr">
        <is>
          <t>SSMC1282024</t>
        </is>
      </c>
      <c r="K249" s="10" t="inlineStr">
        <is>
          <t>24/08/2024</t>
        </is>
      </c>
      <c r="L249" s="10" t="inlineStr">
        <is>
          <t>24.08.2024</t>
        </is>
      </c>
      <c r="M249" s="10" t="inlineStr">
        <is>
          <t>24/08/2025</t>
        </is>
      </c>
      <c r="N249" s="10" t="inlineStr">
        <is>
          <t>24.08.2025</t>
        </is>
      </c>
      <c r="O249" s="8" t="inlineStr">
        <is>
          <t>NA</t>
        </is>
      </c>
      <c r="P249" s="10" t="inlineStr">
        <is>
          <t>NA</t>
        </is>
      </c>
      <c r="Q249" s="8" t="inlineStr">
        <is>
          <t>12.11.2026</t>
        </is>
      </c>
      <c r="R249" s="26" t="n"/>
      <c r="S249" s="12" t="n"/>
      <c r="T249" s="12" t="n"/>
      <c r="U249" s="13" t="n">
        <v>3744</v>
      </c>
      <c r="V249" s="14" t="inlineStr">
        <is>
          <t>No.</t>
        </is>
      </c>
      <c r="W249" s="14" t="n">
        <v>3</v>
      </c>
      <c r="X249" s="14" t="n"/>
      <c r="Y249" s="90" t="n"/>
      <c r="Z249" s="455" t="n">
        <v>3741</v>
      </c>
      <c r="AA249" s="456" t="n">
        <v>0</v>
      </c>
      <c r="AB249" s="457" t="n">
        <v>0</v>
      </c>
      <c r="AC249" s="458" t="n">
        <v>3741</v>
      </c>
      <c r="AD249" s="459" t="n"/>
      <c r="AE249" s="462" t="n">
        <v>0</v>
      </c>
      <c r="AF249" s="14" t="n"/>
      <c r="AG249" s="14" t="n"/>
      <c r="AH249" s="14" t="n"/>
      <c r="AI249" s="14" t="n"/>
      <c r="AJ249" s="14" t="n"/>
      <c r="AK249" s="14" t="n"/>
      <c r="AL249" s="14" t="n"/>
      <c r="AM249" s="14" t="n"/>
      <c r="AN249" s="14" t="n"/>
      <c r="AO249" s="14" t="n"/>
      <c r="AP249" s="14" t="n"/>
      <c r="AQ249" s="14" t="n"/>
      <c r="AR249" s="14" t="n"/>
      <c r="AS249" s="14" t="n"/>
      <c r="AT249" s="14" t="n"/>
      <c r="AU249" s="14" t="n"/>
      <c r="AV249" s="14" t="n"/>
      <c r="AW249" s="14" t="n"/>
      <c r="AX249" s="14" t="n"/>
      <c r="AY249" s="14" t="n"/>
      <c r="AZ249" s="14" t="n"/>
      <c r="BA249" s="14" t="n"/>
      <c r="BB249" s="14" t="n"/>
      <c r="BC249" s="14" t="n"/>
      <c r="BD249" s="14" t="n"/>
      <c r="BE249" s="14" t="n"/>
      <c r="BF249" s="14" t="n"/>
      <c r="BG249" s="14" t="n"/>
      <c r="BH249" s="14" t="n"/>
      <c r="BI249" s="14" t="n"/>
      <c r="BJ249" s="14" t="n"/>
      <c r="BK249" s="14" t="n"/>
      <c r="BL249" s="14" t="n"/>
      <c r="BM249" s="14" t="n"/>
      <c r="BN249" s="14" t="n"/>
      <c r="BO249" s="462" t="n">
        <v>-3741</v>
      </c>
    </row>
    <row r="250" ht="11.85" customHeight="1">
      <c r="A250" s="8" t="inlineStr">
        <is>
          <t>PP</t>
        </is>
      </c>
      <c r="B250" s="9" t="inlineStr">
        <is>
          <t>05.September.-2024</t>
        </is>
      </c>
      <c r="C250" s="8" t="inlineStr">
        <is>
          <t>NA</t>
        </is>
      </c>
      <c r="D250" s="8" t="n">
        <v>2400191</v>
      </c>
      <c r="E250" s="22" t="inlineStr">
        <is>
          <t>PP0028</t>
        </is>
      </c>
      <c r="F250" s="22" t="inlineStr">
        <is>
          <t>Inner plastic tube (HDPE) for Applicator 26 ml-OMAS</t>
        </is>
      </c>
      <c r="G250" s="10" t="inlineStr">
        <is>
          <t>PP2400074</t>
        </is>
      </c>
      <c r="H250" s="22" t="inlineStr">
        <is>
          <t>Idea Stampi S.r.I.</t>
        </is>
      </c>
      <c r="I250" s="22" t="n"/>
      <c r="J250" s="10" t="inlineStr">
        <is>
          <t>OP11263</t>
        </is>
      </c>
      <c r="K250" s="10" t="inlineStr">
        <is>
          <t>07/2024</t>
        </is>
      </c>
      <c r="L250" s="10" t="inlineStr">
        <is>
          <t>00.07.2024</t>
        </is>
      </c>
      <c r="M250" s="10" t="inlineStr">
        <is>
          <t>07/2026</t>
        </is>
      </c>
      <c r="N250" s="10" t="inlineStr">
        <is>
          <t>00.07.2026</t>
        </is>
      </c>
      <c r="O250" s="8" t="inlineStr">
        <is>
          <t>NA</t>
        </is>
      </c>
      <c r="P250" s="10" t="inlineStr">
        <is>
          <t>NA</t>
        </is>
      </c>
      <c r="Q250" s="8" t="inlineStr">
        <is>
          <t>10.09.2026</t>
        </is>
      </c>
      <c r="R250" s="11" t="n"/>
      <c r="S250" s="12" t="n"/>
      <c r="T250" s="12" t="n"/>
      <c r="U250" s="13" t="n">
        <v>15944</v>
      </c>
      <c r="V250" s="14" t="inlineStr">
        <is>
          <t>No.</t>
        </is>
      </c>
      <c r="W250" s="14" t="n"/>
      <c r="X250" s="14" t="n"/>
      <c r="Y250" s="90" t="n"/>
      <c r="Z250" s="455" t="n">
        <v>15944</v>
      </c>
      <c r="AA250" s="456" t="n">
        <v>0</v>
      </c>
      <c r="AB250" s="457" t="n">
        <v>0</v>
      </c>
      <c r="AC250" s="458" t="n">
        <v>15944</v>
      </c>
      <c r="AD250" s="459" t="n"/>
      <c r="AE250" s="462" t="n">
        <v>0</v>
      </c>
      <c r="AF250" s="14" t="n">
        <v>24.072025</v>
      </c>
      <c r="AG250" s="14" t="inlineStr">
        <is>
          <t>25IBP024</t>
        </is>
      </c>
      <c r="AH250" s="14" t="n">
        <v>-11000</v>
      </c>
      <c r="AI250" s="14" t="inlineStr">
        <is>
          <t>30.07.2025</t>
        </is>
      </c>
      <c r="AJ250" s="14" t="inlineStr">
        <is>
          <t>25IBP025</t>
        </is>
      </c>
      <c r="AK250" s="14" t="n">
        <v>-4944</v>
      </c>
      <c r="AL250" s="14" t="inlineStr">
        <is>
          <t>31.07.2025</t>
        </is>
      </c>
      <c r="AM250" s="14" t="inlineStr">
        <is>
          <t>R-25IBP024</t>
        </is>
      </c>
      <c r="AN250" s="14" t="n">
        <v>455</v>
      </c>
      <c r="AO250" s="14" t="inlineStr">
        <is>
          <t>04.08.2025</t>
        </is>
      </c>
      <c r="AP250" s="14" t="inlineStr">
        <is>
          <t>25IBP026</t>
        </is>
      </c>
      <c r="AQ250" s="14" t="n">
        <v>-455</v>
      </c>
      <c r="AR250" s="14" t="n"/>
      <c r="AS250" s="14" t="n"/>
      <c r="AT250" s="14" t="n"/>
      <c r="AU250" s="14" t="n"/>
      <c r="AV250" s="14" t="n"/>
      <c r="AW250" s="14" t="n"/>
      <c r="AX250" s="14" t="n"/>
      <c r="AY250" s="14" t="n"/>
      <c r="AZ250" s="14" t="n"/>
      <c r="BA250" s="14" t="n"/>
      <c r="BB250" s="14" t="n"/>
      <c r="BC250" s="14" t="n"/>
      <c r="BD250" s="14" t="n"/>
      <c r="BE250" s="14" t="n"/>
      <c r="BF250" s="14" t="n"/>
      <c r="BG250" s="14" t="n"/>
      <c r="BH250" s="14" t="n"/>
      <c r="BI250" s="14" t="n"/>
      <c r="BJ250" s="14" t="n"/>
      <c r="BK250" s="14" t="n"/>
      <c r="BL250" s="14" t="n"/>
      <c r="BM250" s="14" t="n"/>
      <c r="BN250" s="14" t="n"/>
      <c r="BO250" s="14" t="n"/>
    </row>
    <row r="251" ht="11.85" customHeight="1">
      <c r="A251" s="8" t="inlineStr">
        <is>
          <t>PP</t>
        </is>
      </c>
      <c r="B251" s="9" t="inlineStr">
        <is>
          <t>05.September.-2024</t>
        </is>
      </c>
      <c r="C251" s="8" t="inlineStr">
        <is>
          <t>NA</t>
        </is>
      </c>
      <c r="D251" s="22" t="n">
        <v>2400192</v>
      </c>
      <c r="E251" s="8" t="inlineStr">
        <is>
          <t>PP0034</t>
        </is>
      </c>
      <c r="F251" s="8" t="inlineStr">
        <is>
          <t>Outer plastic tube (HDPE) for Applicator 26 ml-OMAS</t>
        </is>
      </c>
      <c r="G251" s="10" t="inlineStr">
        <is>
          <t>PP2400075</t>
        </is>
      </c>
      <c r="H251" s="22" t="inlineStr">
        <is>
          <t>Idea Stampi S.r.I.</t>
        </is>
      </c>
      <c r="I251" s="22" t="n"/>
      <c r="J251" s="10" t="inlineStr">
        <is>
          <t>OP10694</t>
        </is>
      </c>
      <c r="K251" s="10" t="inlineStr">
        <is>
          <t>03/2024</t>
        </is>
      </c>
      <c r="L251" s="10" t="inlineStr">
        <is>
          <t>00.03.2024</t>
        </is>
      </c>
      <c r="M251" s="10" t="inlineStr">
        <is>
          <t>03/2026</t>
        </is>
      </c>
      <c r="N251" s="10" t="inlineStr">
        <is>
          <t>00.03.2026</t>
        </is>
      </c>
      <c r="O251" s="8" t="inlineStr">
        <is>
          <t>NA</t>
        </is>
      </c>
      <c r="P251" s="10" t="inlineStr">
        <is>
          <t>NA</t>
        </is>
      </c>
      <c r="Q251" s="8" t="inlineStr">
        <is>
          <t>11.09.2026</t>
        </is>
      </c>
      <c r="R251" s="21" t="n"/>
      <c r="S251" s="12" t="n"/>
      <c r="T251" s="12" t="n"/>
      <c r="U251" s="13" t="n">
        <v>14322</v>
      </c>
      <c r="V251" s="14" t="inlineStr">
        <is>
          <t>No.</t>
        </is>
      </c>
      <c r="W251" s="14" t="n"/>
      <c r="X251" s="14" t="n"/>
      <c r="Y251" s="90" t="n"/>
      <c r="Z251" s="455" t="n">
        <v>14322</v>
      </c>
      <c r="AA251" s="456" t="n">
        <v>0</v>
      </c>
      <c r="AB251" s="457" t="n">
        <v>0</v>
      </c>
      <c r="AC251" s="458" t="n">
        <v>14322</v>
      </c>
      <c r="AD251" s="459" t="n"/>
      <c r="AE251" s="462" t="n">
        <v>0</v>
      </c>
      <c r="AF251" s="14" t="inlineStr">
        <is>
          <t>04.08.2025</t>
        </is>
      </c>
      <c r="AG251" s="14" t="inlineStr">
        <is>
          <t>25IPP016</t>
        </is>
      </c>
      <c r="AH251" s="14" t="n">
        <v>-14322</v>
      </c>
      <c r="AI251" s="14" t="n"/>
      <c r="AJ251" s="14" t="n"/>
      <c r="AK251" s="14" t="n"/>
      <c r="AL251" s="14" t="n"/>
      <c r="AM251" s="14" t="n"/>
      <c r="AN251" s="14" t="n"/>
      <c r="AO251" s="14" t="n"/>
      <c r="AP251" s="14" t="n"/>
      <c r="AQ251" s="14" t="n"/>
      <c r="AR251" s="14" t="n"/>
      <c r="AS251" s="14" t="n"/>
      <c r="AT251" s="14" t="n"/>
      <c r="AU251" s="14" t="n"/>
      <c r="AV251" s="14" t="n"/>
      <c r="AW251" s="14" t="n"/>
      <c r="AX251" s="14" t="n"/>
      <c r="AY251" s="14" t="n"/>
      <c r="AZ251" s="14" t="n"/>
      <c r="BA251" s="14" t="n"/>
      <c r="BB251" s="14" t="n"/>
      <c r="BC251" s="14" t="n"/>
      <c r="BD251" s="14" t="n"/>
      <c r="BE251" s="14" t="n"/>
      <c r="BF251" s="14" t="n"/>
      <c r="BG251" s="14" t="n"/>
      <c r="BH251" s="14" t="n"/>
      <c r="BI251" s="14" t="n"/>
      <c r="BJ251" s="14" t="n"/>
      <c r="BK251" s="14" t="n"/>
      <c r="BL251" s="14" t="n"/>
      <c r="BM251" s="14" t="n"/>
      <c r="BN251" s="14" t="n"/>
      <c r="BO251" s="14" t="n"/>
    </row>
    <row r="252" ht="11.85" customHeight="1">
      <c r="A252" s="55" t="inlineStr">
        <is>
          <t>PP</t>
        </is>
      </c>
      <c r="B252" s="56" t="inlineStr">
        <is>
          <t>05.September.-2024</t>
        </is>
      </c>
      <c r="C252" s="55" t="inlineStr">
        <is>
          <t>NA</t>
        </is>
      </c>
      <c r="D252" s="55" t="n">
        <v>2400193</v>
      </c>
      <c r="E252" s="55" t="inlineStr">
        <is>
          <t>PP0029</t>
        </is>
      </c>
      <c r="F252" s="55" t="inlineStr">
        <is>
          <t>Medical Sponge size: 42X32X10mm for Applicator</t>
        </is>
      </c>
      <c r="G252" s="55" t="inlineStr">
        <is>
          <t>PP2400076</t>
        </is>
      </c>
      <c r="H252" s="55" t="inlineStr">
        <is>
          <t>Propharm International S.R.L.</t>
        </is>
      </c>
      <c r="I252" s="55" t="n"/>
      <c r="J252" s="55" t="inlineStr">
        <is>
          <t>2402A</t>
        </is>
      </c>
      <c r="K252" s="56" t="inlineStr">
        <is>
          <t>16/07/2024</t>
        </is>
      </c>
      <c r="L252" s="56" t="n"/>
      <c r="M252" s="56" t="inlineStr">
        <is>
          <t>16/07/2026</t>
        </is>
      </c>
      <c r="N252" s="56" t="n"/>
      <c r="O252" s="55" t="inlineStr">
        <is>
          <t>NA</t>
        </is>
      </c>
      <c r="P252" s="55" t="n"/>
      <c r="Q252" s="55" t="n"/>
      <c r="R252" s="55" t="n"/>
      <c r="S252" s="55" t="n"/>
      <c r="T252" s="55" t="n"/>
      <c r="U252" s="55" t="n">
        <v>0</v>
      </c>
      <c r="V252" s="55" t="inlineStr">
        <is>
          <t>No.</t>
        </is>
      </c>
      <c r="W252" s="55" t="n"/>
      <c r="X252" s="55" t="n"/>
      <c r="Y252" s="55" t="inlineStr">
        <is>
          <t xml:space="preserve">Dispatched </t>
        </is>
      </c>
      <c r="Z252" s="55">
        <f>U252-W252</f>
        <v/>
      </c>
      <c r="AA252" s="57">
        <f>AC252+AH252+AK252+AN252+AQ252+AT252+AW252+AZ252+BC252+BF252+BI252+BL252+BO252</f>
        <v/>
      </c>
      <c r="AB252" s="58" t="n">
        <v>0</v>
      </c>
      <c r="AC252" s="59">
        <f>Z252-AD252-AE252-AB252</f>
        <v/>
      </c>
      <c r="AD252" s="60" t="n"/>
      <c r="AE252" s="61" t="n">
        <v>0</v>
      </c>
      <c r="AF252" s="55" t="n"/>
      <c r="AG252" s="55" t="n"/>
      <c r="AH252" s="55" t="n"/>
      <c r="AI252" s="55" t="n"/>
      <c r="AJ252" s="55" t="n"/>
      <c r="AK252" s="55" t="n"/>
      <c r="AL252" s="55" t="n"/>
      <c r="AM252" s="55" t="n"/>
      <c r="AN252" s="55" t="n"/>
      <c r="AO252" s="55" t="n"/>
      <c r="AP252" s="55" t="n"/>
      <c r="AQ252" s="55" t="n"/>
      <c r="AR252" s="55" t="n"/>
      <c r="AS252" s="55" t="n"/>
      <c r="AT252" s="55" t="n"/>
      <c r="AU252" s="55" t="n"/>
      <c r="AV252" s="55" t="n"/>
      <c r="AW252" s="55" t="n"/>
      <c r="AX252" s="55" t="n"/>
      <c r="AY252" s="55" t="n"/>
      <c r="AZ252" s="55" t="n"/>
      <c r="BA252" s="55" t="n"/>
      <c r="BB252" s="55" t="n"/>
      <c r="BC252" s="55" t="n"/>
      <c r="BD252" s="55" t="n"/>
      <c r="BE252" s="55" t="n"/>
      <c r="BF252" s="55" t="n"/>
      <c r="BG252" s="55" t="n"/>
      <c r="BH252" s="55" t="n"/>
      <c r="BI252" s="55" t="n"/>
      <c r="BJ252" s="55" t="n"/>
      <c r="BK252" s="55" t="n"/>
      <c r="BL252" s="55" t="n"/>
      <c r="BM252" s="55" t="n"/>
      <c r="BN252" s="55" t="n"/>
      <c r="BO252" s="55" t="n"/>
    </row>
    <row r="253" ht="11.85" customHeight="1">
      <c r="A253" s="8" t="inlineStr">
        <is>
          <t>PP</t>
        </is>
      </c>
      <c r="B253" s="9" t="inlineStr">
        <is>
          <t>05.September.-2024</t>
        </is>
      </c>
      <c r="C253" s="8" t="inlineStr">
        <is>
          <t>NA</t>
        </is>
      </c>
      <c r="D253" s="22" t="n">
        <v>2400194</v>
      </c>
      <c r="E253" s="8" t="inlineStr">
        <is>
          <t>PP0031</t>
        </is>
      </c>
      <c r="F253" s="8" t="inlineStr">
        <is>
          <t>Medical Sponge size: 54X54X18mm for Applicator</t>
        </is>
      </c>
      <c r="G253" s="10" t="inlineStr">
        <is>
          <t>PP2400077</t>
        </is>
      </c>
      <c r="H253" s="22" t="inlineStr">
        <is>
          <t>Propharm International S.R.L.</t>
        </is>
      </c>
      <c r="I253" s="22" t="n"/>
      <c r="J253" s="10" t="inlineStr">
        <is>
          <t>2402C</t>
        </is>
      </c>
      <c r="K253" s="10" t="inlineStr">
        <is>
          <t>16/07/2024</t>
        </is>
      </c>
      <c r="L253" s="10" t="inlineStr">
        <is>
          <t>16.07.2024</t>
        </is>
      </c>
      <c r="M253" s="10" t="inlineStr">
        <is>
          <t>16/07/2026</t>
        </is>
      </c>
      <c r="N253" s="10" t="inlineStr">
        <is>
          <t>16.07.2026</t>
        </is>
      </c>
      <c r="O253" s="8" t="inlineStr">
        <is>
          <t>NA</t>
        </is>
      </c>
      <c r="P253" s="10" t="inlineStr">
        <is>
          <t>NA</t>
        </is>
      </c>
      <c r="Q253" s="8" t="inlineStr">
        <is>
          <t>10.09.2026</t>
        </is>
      </c>
      <c r="R253" s="21" t="n"/>
      <c r="S253" s="12" t="n"/>
      <c r="T253" s="12" t="n"/>
      <c r="U253" s="13" t="n">
        <v>25565</v>
      </c>
      <c r="V253" s="14" t="inlineStr">
        <is>
          <t>No.</t>
        </is>
      </c>
      <c r="W253" s="14" t="n"/>
      <c r="X253" s="14" t="n"/>
      <c r="Y253" s="90" t="n"/>
      <c r="Z253" s="455" t="n">
        <v>25565</v>
      </c>
      <c r="AA253" s="456" t="n">
        <v>0</v>
      </c>
      <c r="AB253" s="457" t="n">
        <v>0</v>
      </c>
      <c r="AC253" s="458" t="n">
        <v>25565</v>
      </c>
      <c r="AD253" s="459" t="n"/>
      <c r="AE253" s="462" t="n">
        <v>0</v>
      </c>
      <c r="AF253" s="14" t="inlineStr">
        <is>
          <t>04.08.2025</t>
        </is>
      </c>
      <c r="AG253" s="14" t="inlineStr">
        <is>
          <t>25IPP016</t>
        </is>
      </c>
      <c r="AH253" s="14" t="n">
        <v>-20297</v>
      </c>
      <c r="AI253" s="14" t="inlineStr">
        <is>
          <t>14.08.2025</t>
        </is>
      </c>
      <c r="AJ253" s="14" t="inlineStr">
        <is>
          <t>25IPP018</t>
        </is>
      </c>
      <c r="AK253" s="14" t="n">
        <v>-5268</v>
      </c>
      <c r="AL253" s="14" t="n"/>
      <c r="AM253" s="14" t="n"/>
      <c r="AN253" s="14" t="n"/>
      <c r="AO253" s="14" t="n"/>
      <c r="AP253" s="14" t="n"/>
      <c r="AQ253" s="14" t="n"/>
      <c r="AR253" s="14" t="n"/>
      <c r="AS253" s="14" t="n"/>
      <c r="AT253" s="14" t="n"/>
      <c r="AU253" s="14" t="n"/>
      <c r="AV253" s="14" t="n"/>
      <c r="AW253" s="14" t="n"/>
      <c r="AX253" s="14" t="n"/>
      <c r="AY253" s="14" t="n"/>
      <c r="AZ253" s="14" t="n"/>
      <c r="BA253" s="14" t="n"/>
      <c r="BB253" s="14" t="n"/>
      <c r="BC253" s="14" t="n"/>
      <c r="BD253" s="14" t="n"/>
      <c r="BE253" s="14" t="n"/>
      <c r="BF253" s="14" t="n"/>
      <c r="BG253" s="14" t="n"/>
      <c r="BH253" s="14" t="n"/>
      <c r="BI253" s="14" t="n"/>
      <c r="BJ253" s="14" t="n"/>
      <c r="BK253" s="14" t="n"/>
      <c r="BL253" s="14" t="n"/>
      <c r="BM253" s="14" t="n"/>
      <c r="BN253" s="14" t="n"/>
      <c r="BO253" s="14" t="n"/>
    </row>
    <row r="254" ht="11.85" customHeight="1">
      <c r="A254" s="55" t="inlineStr">
        <is>
          <t>PP</t>
        </is>
      </c>
      <c r="B254" s="56" t="inlineStr">
        <is>
          <t>05.September.-2024</t>
        </is>
      </c>
      <c r="C254" s="55" t="inlineStr">
        <is>
          <t>NA</t>
        </is>
      </c>
      <c r="D254" s="55" t="n">
        <v>2400195</v>
      </c>
      <c r="E254" s="55" t="inlineStr">
        <is>
          <t>PP0024</t>
        </is>
      </c>
      <c r="F254" s="55" t="inlineStr">
        <is>
          <t>Aluminum Seal Disc PE-Coat- D: 18mm</t>
        </is>
      </c>
      <c r="G254" s="55" t="inlineStr">
        <is>
          <t>PP2400078</t>
        </is>
      </c>
      <c r="H254" s="55" t="inlineStr">
        <is>
          <t>Propharm International S.R.L.</t>
        </is>
      </c>
      <c r="I254" s="55" t="n"/>
      <c r="J254" s="55" t="inlineStr">
        <is>
          <t>529997</t>
        </is>
      </c>
      <c r="K254" s="56" t="inlineStr">
        <is>
          <t>29/07/2024</t>
        </is>
      </c>
      <c r="L254" s="56" t="n"/>
      <c r="M254" s="56" t="inlineStr">
        <is>
          <t>30/01/2026</t>
        </is>
      </c>
      <c r="N254" s="56" t="n"/>
      <c r="O254" s="55" t="inlineStr">
        <is>
          <t>NA</t>
        </is>
      </c>
      <c r="P254" s="55" t="n"/>
      <c r="Q254" s="55" t="n"/>
      <c r="R254" s="55" t="n"/>
      <c r="S254" s="55" t="n"/>
      <c r="T254" s="55" t="n"/>
      <c r="U254" s="55" t="n">
        <v>0</v>
      </c>
      <c r="V254" s="55" t="inlineStr">
        <is>
          <t>No.</t>
        </is>
      </c>
      <c r="W254" s="55" t="n"/>
      <c r="X254" s="55" t="n"/>
      <c r="Y254" s="55" t="inlineStr">
        <is>
          <t xml:space="preserve">Dispatched </t>
        </is>
      </c>
      <c r="Z254" s="55">
        <f>U254-W254</f>
        <v/>
      </c>
      <c r="AA254" s="57">
        <f>AC254+AH254+AK254+AN254+AQ254+AT254+AW254+AZ254+BC254+BF254+BI254+BL254+BO254</f>
        <v/>
      </c>
      <c r="AB254" s="58" t="n">
        <v>0</v>
      </c>
      <c r="AC254" s="59">
        <f>Z254-AD254-AE254-AB254</f>
        <v/>
      </c>
      <c r="AD254" s="60" t="n"/>
      <c r="AE254" s="61" t="n">
        <v>0</v>
      </c>
      <c r="AF254" s="55" t="n"/>
      <c r="AG254" s="55" t="n"/>
      <c r="AH254" s="55" t="n"/>
      <c r="AI254" s="55" t="n"/>
      <c r="AJ254" s="55" t="n"/>
      <c r="AK254" s="55" t="n"/>
      <c r="AL254" s="55" t="n"/>
      <c r="AM254" s="55" t="n"/>
      <c r="AN254" s="55" t="n"/>
      <c r="AO254" s="55" t="n"/>
      <c r="AP254" s="55" t="n"/>
      <c r="AQ254" s="55" t="n"/>
      <c r="AR254" s="55" t="n"/>
      <c r="AS254" s="55" t="n"/>
      <c r="AT254" s="55" t="n"/>
      <c r="AU254" s="55" t="n"/>
      <c r="AV254" s="55" t="n"/>
      <c r="AW254" s="55" t="n"/>
      <c r="AX254" s="55" t="n"/>
      <c r="AY254" s="55" t="n"/>
      <c r="AZ254" s="55" t="n"/>
      <c r="BA254" s="55" t="n"/>
      <c r="BB254" s="55" t="n"/>
      <c r="BC254" s="55" t="n"/>
      <c r="BD254" s="55" t="n"/>
      <c r="BE254" s="55" t="n"/>
      <c r="BF254" s="55" t="n"/>
      <c r="BG254" s="55" t="n"/>
      <c r="BH254" s="55" t="n"/>
      <c r="BI254" s="55" t="n"/>
      <c r="BJ254" s="55" t="n"/>
      <c r="BK254" s="55" t="n"/>
      <c r="BL254" s="55" t="n"/>
      <c r="BM254" s="55" t="n"/>
      <c r="BN254" s="55" t="n"/>
      <c r="BO254" s="55" t="n"/>
    </row>
    <row r="255" ht="11.85" customHeight="1">
      <c r="A255" s="8" t="inlineStr">
        <is>
          <t>PP</t>
        </is>
      </c>
      <c r="B255" s="9" t="inlineStr">
        <is>
          <t>05.September.-2024</t>
        </is>
      </c>
      <c r="C255" s="8" t="inlineStr">
        <is>
          <t>NA</t>
        </is>
      </c>
      <c r="D255" s="8" t="n">
        <v>2400197</v>
      </c>
      <c r="E255" s="8" t="inlineStr">
        <is>
          <t>PP0040</t>
        </is>
      </c>
      <c r="F255" s="8" t="inlineStr">
        <is>
          <t>Swab Non-sterile plastic shaft and rayon tip</t>
        </is>
      </c>
      <c r="G255" s="10" t="inlineStr">
        <is>
          <t>PP2400080</t>
        </is>
      </c>
      <c r="H255" s="22" t="inlineStr">
        <is>
          <t>Propharm International S.R.L.</t>
        </is>
      </c>
      <c r="I255" s="22" t="n"/>
      <c r="J255" s="10" t="inlineStr">
        <is>
          <t>24.06.21</t>
        </is>
      </c>
      <c r="K255" s="10" t="inlineStr">
        <is>
          <t>06/2024</t>
        </is>
      </c>
      <c r="L255" s="10" t="inlineStr">
        <is>
          <t>00.06.2024</t>
        </is>
      </c>
      <c r="M255" s="10" t="inlineStr">
        <is>
          <t>30/06/2029</t>
        </is>
      </c>
      <c r="N255" s="10" t="inlineStr">
        <is>
          <t>00.06.2029</t>
        </is>
      </c>
      <c r="O255" s="8" t="inlineStr">
        <is>
          <t>NA</t>
        </is>
      </c>
      <c r="P255" s="10" t="inlineStr">
        <is>
          <t>NA</t>
        </is>
      </c>
      <c r="Q255" s="8" t="inlineStr">
        <is>
          <t>11.09.2026</t>
        </is>
      </c>
      <c r="R255" s="11" t="n"/>
      <c r="S255" s="12" t="n"/>
      <c r="T255" s="12" t="n"/>
      <c r="U255" s="13" t="n">
        <v>298945</v>
      </c>
      <c r="V255" s="14" t="inlineStr">
        <is>
          <t>No.</t>
        </is>
      </c>
      <c r="W255" s="14" t="n"/>
      <c r="X255" s="14" t="n"/>
      <c r="Y255" s="90" t="n"/>
      <c r="Z255" s="455" t="n">
        <v>298945</v>
      </c>
      <c r="AA255" s="456" t="n">
        <v>0</v>
      </c>
      <c r="AB255" s="457" t="n">
        <v>0</v>
      </c>
      <c r="AC255" s="458" t="n">
        <v>298945</v>
      </c>
      <c r="AD255" s="459" t="n"/>
      <c r="AE255" s="462" t="n">
        <v>0</v>
      </c>
      <c r="AF255" s="14" t="inlineStr">
        <is>
          <t>17.07.2025 20.07.2025</t>
        </is>
      </c>
      <c r="AG255" s="14" t="inlineStr">
        <is>
          <t>L25G006 L25G007</t>
        </is>
      </c>
      <c r="AH255" s="14" t="n">
        <v>-35030</v>
      </c>
      <c r="AI255" s="14" t="inlineStr">
        <is>
          <t>20.07.2025</t>
        </is>
      </c>
      <c r="AJ255" s="14" t="inlineStr">
        <is>
          <t>MR250138</t>
        </is>
      </c>
      <c r="AK255" s="14" t="n">
        <v>-100</v>
      </c>
      <c r="AL255" s="14" t="inlineStr">
        <is>
          <t>23.07.2025</t>
        </is>
      </c>
      <c r="AM255" s="14" t="inlineStr">
        <is>
          <t>R-L25G007</t>
        </is>
      </c>
      <c r="AN255" s="14" t="n">
        <v>639</v>
      </c>
      <c r="AO255" s="14" t="inlineStr">
        <is>
          <t>23.07.2025</t>
        </is>
      </c>
      <c r="AP255" s="14" t="inlineStr">
        <is>
          <t>R-L25G006</t>
        </is>
      </c>
      <c r="AQ255" s="14" t="n">
        <v>1440</v>
      </c>
      <c r="AR255" s="14" t="inlineStr">
        <is>
          <t>28.07.2025</t>
        </is>
      </c>
      <c r="AS255" s="14" t="inlineStr">
        <is>
          <t>L25G011</t>
        </is>
      </c>
      <c r="AT255" s="14" t="n">
        <v>-6179</v>
      </c>
      <c r="AU255" s="14" t="inlineStr">
        <is>
          <t>28.07.2025</t>
        </is>
      </c>
      <c r="AV255" s="14" t="inlineStr">
        <is>
          <t>L25G012</t>
        </is>
      </c>
      <c r="AW255" s="14" t="n">
        <v>-47979</v>
      </c>
      <c r="AX255" s="14" t="inlineStr">
        <is>
          <t>11.08.2025</t>
        </is>
      </c>
      <c r="AY255" s="14" t="inlineStr">
        <is>
          <t>L25H005</t>
        </is>
      </c>
      <c r="AZ255" s="14" t="n">
        <v>-31972</v>
      </c>
      <c r="BA255" s="14" t="inlineStr">
        <is>
          <t>14.08.2025</t>
        </is>
      </c>
      <c r="BB255" s="14" t="inlineStr">
        <is>
          <t>L25H009</t>
        </is>
      </c>
      <c r="BC255" s="14" t="n">
        <v>-16000</v>
      </c>
      <c r="BD255" s="14" t="inlineStr">
        <is>
          <t>14.08.2025</t>
        </is>
      </c>
      <c r="BE255" s="14" t="inlineStr">
        <is>
          <t>L25H010</t>
        </is>
      </c>
      <c r="BF255" s="14" t="n">
        <v>-31986</v>
      </c>
      <c r="BG255" s="14" t="inlineStr">
        <is>
          <t>17.08.2025 17.08.2025</t>
        </is>
      </c>
      <c r="BH255" s="14" t="inlineStr">
        <is>
          <t>R-L25G012 R-L25H005</t>
        </is>
      </c>
      <c r="BI255" s="14" t="n">
        <v>5500</v>
      </c>
      <c r="BJ255" s="14" t="inlineStr">
        <is>
          <t>18.08.2025 03.09.2025 16.09.2025 16.09.2025 30.09.2025</t>
        </is>
      </c>
      <c r="BK255" s="14" t="inlineStr">
        <is>
          <t>R-L25G011 R-L25H009 R-L25I001 R-L25I003 R-L25I010</t>
        </is>
      </c>
      <c r="BL255" s="14" t="n">
        <v>12046</v>
      </c>
      <c r="BM255" s="14" t="inlineStr">
        <is>
          <t>08.09.2025 2-11.09.2025 16.09.2025 22.09.2025 01.01.2026</t>
        </is>
      </c>
      <c r="BN255" s="14" t="inlineStr">
        <is>
          <t>L25I001 L25I002 L25I003 L25I005 L25I010 0026/2025 L26A001</t>
        </is>
      </c>
      <c r="BO255" s="14" t="n">
        <v>-149324</v>
      </c>
    </row>
    <row r="256" ht="11.85" customHeight="1">
      <c r="A256" s="8" t="inlineStr">
        <is>
          <t>PP</t>
        </is>
      </c>
      <c r="B256" s="9" t="inlineStr">
        <is>
          <t>05.September.-2024</t>
        </is>
      </c>
      <c r="C256" s="8" t="inlineStr">
        <is>
          <t>NA</t>
        </is>
      </c>
      <c r="D256" s="22" t="n">
        <v>2400198</v>
      </c>
      <c r="E256" s="8" t="inlineStr">
        <is>
          <t>PP0052</t>
        </is>
      </c>
      <c r="F256" s="8" t="inlineStr">
        <is>
          <t>Regulator Disc [D16/L5mm] colored PP/PE fiber Applicator 3ml</t>
        </is>
      </c>
      <c r="G256" s="10" t="inlineStr">
        <is>
          <t>PP2400081</t>
        </is>
      </c>
      <c r="H256" s="22" t="inlineStr">
        <is>
          <t>Propharm International S.R.L.</t>
        </is>
      </c>
      <c r="I256" s="22" t="n"/>
      <c r="J256" s="10" t="inlineStr">
        <is>
          <t>24072501-7-24</t>
        </is>
      </c>
      <c r="K256" s="10" t="inlineStr">
        <is>
          <t>31/07/2024</t>
        </is>
      </c>
      <c r="L256" s="10" t="inlineStr">
        <is>
          <t>31.07.2024</t>
        </is>
      </c>
      <c r="M256" s="10" t="inlineStr">
        <is>
          <t>31/07/2029</t>
        </is>
      </c>
      <c r="N256" s="10" t="inlineStr">
        <is>
          <t>31.07.2029</t>
        </is>
      </c>
      <c r="O256" s="8" t="inlineStr">
        <is>
          <t>NA</t>
        </is>
      </c>
      <c r="P256" s="10" t="inlineStr">
        <is>
          <t>NA</t>
        </is>
      </c>
      <c r="Q256" s="8" t="inlineStr">
        <is>
          <t>15.09.2026</t>
        </is>
      </c>
      <c r="R256" s="21" t="n"/>
      <c r="S256" s="12" t="n"/>
      <c r="T256" s="12" t="n"/>
      <c r="U256" s="13" t="n">
        <v>63962</v>
      </c>
      <c r="V256" s="14" t="inlineStr">
        <is>
          <t>No.</t>
        </is>
      </c>
      <c r="W256" s="14" t="n">
        <v>38</v>
      </c>
      <c r="X256" s="14" t="n"/>
      <c r="Y256" s="90" t="n"/>
      <c r="Z256" s="455" t="n">
        <v>63924</v>
      </c>
      <c r="AA256" s="456" t="n">
        <v>0</v>
      </c>
      <c r="AB256" s="457" t="n">
        <v>0</v>
      </c>
      <c r="AC256" s="458" t="n">
        <v>63924</v>
      </c>
      <c r="AD256" s="459" t="n"/>
      <c r="AE256" s="462" t="n">
        <v>0</v>
      </c>
      <c r="AF256" s="14" t="inlineStr">
        <is>
          <t>16.06.2025</t>
        </is>
      </c>
      <c r="AG256" s="14" t="inlineStr">
        <is>
          <t>25IPP012</t>
        </is>
      </c>
      <c r="AH256" s="14" t="n">
        <v>-14000</v>
      </c>
      <c r="AI256" s="14" t="inlineStr">
        <is>
          <t>27.07.2025</t>
        </is>
      </c>
      <c r="AJ256" s="14" t="inlineStr">
        <is>
          <t>25IPP015</t>
        </is>
      </c>
      <c r="AK256" s="14" t="n">
        <v>-25000</v>
      </c>
      <c r="AL256" s="14" t="n"/>
      <c r="AM256" s="14" t="inlineStr">
        <is>
          <t>R-25IPP012</t>
        </is>
      </c>
      <c r="AN256" s="14" t="n">
        <v>5800</v>
      </c>
      <c r="AO256" s="14" t="inlineStr">
        <is>
          <t>02.09.2025</t>
        </is>
      </c>
      <c r="AP256" s="14" t="inlineStr">
        <is>
          <t>25IPP020</t>
        </is>
      </c>
      <c r="AQ256" s="14" t="n">
        <v>-24981</v>
      </c>
      <c r="AR256" s="14" t="inlineStr">
        <is>
          <t>08.09.2025</t>
        </is>
      </c>
      <c r="AS256" s="14" t="inlineStr">
        <is>
          <t>R-25IPP020</t>
        </is>
      </c>
      <c r="AT256" s="14" t="n">
        <v>4900</v>
      </c>
      <c r="AU256" s="14" t="inlineStr">
        <is>
          <t>09.10.2025</t>
        </is>
      </c>
      <c r="AV256" s="14" t="inlineStr">
        <is>
          <t>25IBP028</t>
        </is>
      </c>
      <c r="AW256" s="14" t="n">
        <v>-10681</v>
      </c>
      <c r="AX256" s="14" t="inlineStr">
        <is>
          <t>09.10.2025</t>
        </is>
      </c>
      <c r="AY256" s="14" t="inlineStr">
        <is>
          <t>IE</t>
        </is>
      </c>
      <c r="AZ256" s="14" t="n">
        <v>38</v>
      </c>
      <c r="BA256" s="14" t="n"/>
      <c r="BB256" s="14" t="n"/>
      <c r="BC256" s="14" t="n"/>
      <c r="BD256" s="14" t="n"/>
      <c r="BE256" s="14" t="n"/>
      <c r="BF256" s="14" t="n"/>
      <c r="BG256" s="14" t="n"/>
      <c r="BH256" s="14" t="n"/>
      <c r="BI256" s="14" t="n"/>
      <c r="BJ256" s="14" t="n"/>
      <c r="BK256" s="14" t="n"/>
      <c r="BL256" s="14" t="n"/>
      <c r="BM256" s="14" t="n"/>
      <c r="BN256" s="14" t="n"/>
      <c r="BO256" s="14" t="n"/>
    </row>
    <row r="257" ht="11.85" customHeight="1">
      <c r="A257" s="8" t="inlineStr">
        <is>
          <t>PP</t>
        </is>
      </c>
      <c r="B257" s="9" t="inlineStr">
        <is>
          <t>05.September.-2024</t>
        </is>
      </c>
      <c r="C257" s="8" t="inlineStr">
        <is>
          <t>NA</t>
        </is>
      </c>
      <c r="D257" s="8" t="n">
        <v>2400199</v>
      </c>
      <c r="E257" s="14" t="inlineStr">
        <is>
          <t>PP0049</t>
        </is>
      </c>
      <c r="F257" s="8" t="inlineStr">
        <is>
          <t>Regulator Disc [D 24/L 6mm] colored PP/PE fiber Applicator 26ml</t>
        </is>
      </c>
      <c r="G257" s="10" t="inlineStr">
        <is>
          <t>PP2400082</t>
        </is>
      </c>
      <c r="H257" s="22" t="inlineStr">
        <is>
          <t>Propharm International S.R.L.</t>
        </is>
      </c>
      <c r="I257" s="22" t="n"/>
      <c r="J257" s="10" t="inlineStr">
        <is>
          <t>24071809-7-24</t>
        </is>
      </c>
      <c r="K257" s="10" t="inlineStr">
        <is>
          <t>31/07/2024</t>
        </is>
      </c>
      <c r="L257" s="10" t="inlineStr">
        <is>
          <t>31.07.2024</t>
        </is>
      </c>
      <c r="M257" s="10" t="inlineStr">
        <is>
          <t>31/07/2029</t>
        </is>
      </c>
      <c r="N257" s="10" t="inlineStr">
        <is>
          <t>31.07.2029</t>
        </is>
      </c>
      <c r="O257" s="8" t="inlineStr">
        <is>
          <t>NA</t>
        </is>
      </c>
      <c r="P257" s="10" t="inlineStr">
        <is>
          <t>NA</t>
        </is>
      </c>
      <c r="Q257" s="8" t="inlineStr">
        <is>
          <t>10.09.2026</t>
        </is>
      </c>
      <c r="R257" s="11" t="n"/>
      <c r="S257" s="12" t="n"/>
      <c r="T257" s="12" t="n"/>
      <c r="U257" s="13" t="n">
        <v>79095</v>
      </c>
      <c r="V257" s="14" t="inlineStr">
        <is>
          <t>No.</t>
        </is>
      </c>
      <c r="W257" s="14" t="n"/>
      <c r="X257" s="14" t="n"/>
      <c r="Y257" s="90" t="n"/>
      <c r="Z257" s="455" t="n">
        <v>79095</v>
      </c>
      <c r="AA257" s="456" t="n">
        <v>0</v>
      </c>
      <c r="AB257" s="457" t="n">
        <v>0</v>
      </c>
      <c r="AC257" s="458" t="n">
        <v>79095</v>
      </c>
      <c r="AD257" s="459" t="n"/>
      <c r="AE257" s="462" t="n">
        <v>0</v>
      </c>
      <c r="AF257" s="14" t="inlineStr">
        <is>
          <t>04.08.2025</t>
        </is>
      </c>
      <c r="AG257" s="14" t="inlineStr">
        <is>
          <t>25IPP016</t>
        </is>
      </c>
      <c r="AH257" s="14" t="n">
        <v>-24000</v>
      </c>
      <c r="AI257" s="14" t="inlineStr">
        <is>
          <t>11.08.2025</t>
        </is>
      </c>
      <c r="AJ257" s="14" t="inlineStr">
        <is>
          <t>R-25IPP016</t>
        </is>
      </c>
      <c r="AK257" s="14" t="n">
        <v>3538</v>
      </c>
      <c r="AL257" s="14" t="inlineStr">
        <is>
          <t>14.08.2025</t>
        </is>
      </c>
      <c r="AM257" s="14" t="inlineStr">
        <is>
          <t>25IPP018</t>
        </is>
      </c>
      <c r="AN257" s="14" t="n">
        <v>-10178</v>
      </c>
      <c r="AO257" s="14" t="inlineStr">
        <is>
          <t>09.09.2025</t>
        </is>
      </c>
      <c r="AP257" s="14" t="inlineStr">
        <is>
          <t>25IPP022</t>
        </is>
      </c>
      <c r="AQ257" s="14" t="n">
        <v>-25000</v>
      </c>
      <c r="AR257" s="14" t="inlineStr">
        <is>
          <t>01.10.2025</t>
        </is>
      </c>
      <c r="AS257" s="14" t="inlineStr">
        <is>
          <t>25IPP026</t>
        </is>
      </c>
      <c r="AT257" s="14" t="n">
        <v>-23455</v>
      </c>
      <c r="AU257" s="14" t="inlineStr">
        <is>
          <t>06.10.2025</t>
        </is>
      </c>
      <c r="AV257" s="14" t="inlineStr">
        <is>
          <t>R-25IPP026</t>
        </is>
      </c>
      <c r="AW257" s="14" t="n">
        <v>8700</v>
      </c>
      <c r="AX257" s="14" t="inlineStr">
        <is>
          <t>25.12.2025</t>
        </is>
      </c>
      <c r="AY257" s="14" t="inlineStr">
        <is>
          <t>25IPP036</t>
        </is>
      </c>
      <c r="AZ257" s="14" t="n">
        <v>-8700</v>
      </c>
      <c r="BA257" s="14" t="n"/>
      <c r="BB257" s="14" t="n"/>
      <c r="BC257" s="14" t="n"/>
      <c r="BD257" s="14" t="n"/>
      <c r="BE257" s="14" t="n"/>
      <c r="BF257" s="14" t="n"/>
      <c r="BG257" s="14" t="n"/>
      <c r="BH257" s="14" t="n"/>
      <c r="BI257" s="14" t="n"/>
      <c r="BJ257" s="14" t="n"/>
      <c r="BK257" s="14" t="n"/>
      <c r="BL257" s="14" t="n"/>
      <c r="BM257" s="14" t="n"/>
      <c r="BN257" s="14" t="n"/>
      <c r="BO257" s="14" t="n"/>
    </row>
    <row r="258" ht="11.85" customHeight="1">
      <c r="A258" s="55" t="inlineStr">
        <is>
          <t>PP</t>
        </is>
      </c>
      <c r="B258" s="56" t="inlineStr">
        <is>
          <t>05.September.-2024</t>
        </is>
      </c>
      <c r="C258" s="55" t="inlineStr">
        <is>
          <t>NA</t>
        </is>
      </c>
      <c r="D258" s="55" t="n">
        <v>2400200</v>
      </c>
      <c r="E258" s="55" t="inlineStr">
        <is>
          <t>PP0027</t>
        </is>
      </c>
      <c r="F258" s="55" t="inlineStr">
        <is>
          <t>Inner plastic tube (HDPE) for Applicator 10.5 ml-OMAS</t>
        </is>
      </c>
      <c r="G258" s="55" t="inlineStr">
        <is>
          <t>PP2400083</t>
        </is>
      </c>
      <c r="H258" s="55" t="inlineStr">
        <is>
          <t>Idea Stampi S.r.I.</t>
        </is>
      </c>
      <c r="I258" s="55" t="n"/>
      <c r="J258" s="55" t="inlineStr">
        <is>
          <t>OP11262</t>
        </is>
      </c>
      <c r="K258" s="56" t="inlineStr">
        <is>
          <t>07/2024</t>
        </is>
      </c>
      <c r="L258" s="56" t="n"/>
      <c r="M258" s="56" t="inlineStr">
        <is>
          <t>07/2026</t>
        </is>
      </c>
      <c r="N258" s="56" t="n"/>
      <c r="O258" s="55" t="inlineStr">
        <is>
          <t>NA</t>
        </is>
      </c>
      <c r="P258" s="55" t="n"/>
      <c r="Q258" s="55" t="n"/>
      <c r="R258" s="55" t="n"/>
      <c r="S258" s="55" t="n"/>
      <c r="T258" s="55" t="n"/>
      <c r="U258" s="55" t="n">
        <v>0</v>
      </c>
      <c r="V258" s="55" t="inlineStr">
        <is>
          <t>No.</t>
        </is>
      </c>
      <c r="W258" s="55" t="n"/>
      <c r="X258" s="55" t="n"/>
      <c r="Y258" s="55" t="inlineStr">
        <is>
          <t xml:space="preserve">Dispatched </t>
        </is>
      </c>
      <c r="Z258" s="55">
        <f>U258-W258</f>
        <v/>
      </c>
      <c r="AA258" s="57">
        <f>AC258+AH258+AK258+AN258+AQ258+AT258+AW258+AZ258+BC258+BF258+BI258+BL258+BO258</f>
        <v/>
      </c>
      <c r="AB258" s="58" t="n">
        <v>0</v>
      </c>
      <c r="AC258" s="59">
        <f>Z258-AD258-AE258-AB258</f>
        <v/>
      </c>
      <c r="AD258" s="60" t="n"/>
      <c r="AE258" s="61" t="n">
        <v>0</v>
      </c>
      <c r="AF258" s="55" t="n"/>
      <c r="AG258" s="55" t="n"/>
      <c r="AH258" s="55" t="n"/>
      <c r="AI258" s="55" t="n"/>
      <c r="AJ258" s="55" t="n"/>
      <c r="AK258" s="55" t="n"/>
      <c r="AL258" s="55" t="n"/>
      <c r="AM258" s="55" t="n"/>
      <c r="AN258" s="55" t="n"/>
      <c r="AO258" s="55" t="n"/>
      <c r="AP258" s="55" t="n"/>
      <c r="AQ258" s="55" t="n"/>
      <c r="AR258" s="55" t="n"/>
      <c r="AS258" s="55" t="n"/>
      <c r="AT258" s="55" t="n"/>
      <c r="AU258" s="55" t="n"/>
      <c r="AV258" s="55" t="n"/>
      <c r="AW258" s="55" t="n"/>
      <c r="AX258" s="55" t="n"/>
      <c r="AY258" s="55" t="n"/>
      <c r="AZ258" s="55" t="n"/>
      <c r="BA258" s="55" t="n"/>
      <c r="BB258" s="55" t="n"/>
      <c r="BC258" s="55" t="n"/>
      <c r="BD258" s="55" t="n"/>
      <c r="BE258" s="55" t="n"/>
      <c r="BF258" s="55" t="n"/>
      <c r="BG258" s="55" t="n"/>
      <c r="BH258" s="55" t="n"/>
      <c r="BI258" s="55" t="n"/>
      <c r="BJ258" s="55" t="n"/>
      <c r="BK258" s="55" t="n"/>
      <c r="BL258" s="55" t="n"/>
      <c r="BM258" s="55" t="n"/>
      <c r="BN258" s="55" t="n"/>
      <c r="BO258" s="55" t="n"/>
    </row>
    <row r="259" ht="11.85" customHeight="1">
      <c r="A259" s="55" t="inlineStr">
        <is>
          <t>SPM</t>
        </is>
      </c>
      <c r="B259" s="56" t="inlineStr">
        <is>
          <t>05.September.-2024</t>
        </is>
      </c>
      <c r="C259" s="55" t="inlineStr">
        <is>
          <t>NA</t>
        </is>
      </c>
      <c r="D259" s="55" t="n">
        <v>2400202</v>
      </c>
      <c r="E259" s="55" t="inlineStr">
        <is>
          <t>SP0165</t>
        </is>
      </c>
      <c r="F259" s="55" t="inlineStr">
        <is>
          <t>Box-FAS-CEL Dioxidised Regenerated Cellulose Absorbable Hemostat Standard-Ref. No.: FAS11H</t>
        </is>
      </c>
      <c r="G259" s="55" t="inlineStr">
        <is>
          <t>SP2400061</t>
        </is>
      </c>
      <c r="H259" s="55" t="inlineStr">
        <is>
          <t>Xiamen Nicest Paper Products Co., Ltd.</t>
        </is>
      </c>
      <c r="I259" s="55" t="n"/>
      <c r="J259" s="55" t="inlineStr">
        <is>
          <t>20240425-010</t>
        </is>
      </c>
      <c r="K259" s="56" t="inlineStr">
        <is>
          <t>06/2024</t>
        </is>
      </c>
      <c r="L259" s="56" t="n"/>
      <c r="M259" s="56" t="inlineStr">
        <is>
          <t>06/2027</t>
        </is>
      </c>
      <c r="N259" s="56" t="n"/>
      <c r="O259" s="55" t="inlineStr">
        <is>
          <t>NA</t>
        </is>
      </c>
      <c r="P259" s="55" t="n"/>
      <c r="Q259" s="55" t="n"/>
      <c r="R259" s="55" t="n"/>
      <c r="S259" s="55" t="n"/>
      <c r="T259" s="55" t="n"/>
      <c r="U259" s="55" t="n">
        <v>0</v>
      </c>
      <c r="V259" s="55" t="inlineStr">
        <is>
          <t>No.</t>
        </is>
      </c>
      <c r="W259" s="55" t="n"/>
      <c r="X259" s="55" t="n"/>
      <c r="Y259" s="55" t="inlineStr">
        <is>
          <t xml:space="preserve">Dispatched </t>
        </is>
      </c>
      <c r="Z259" s="55">
        <f>U259-W259</f>
        <v/>
      </c>
      <c r="AA259" s="57">
        <f>AC259+AH259+AK259+AN259+AQ259+AT259+AW259+AZ259+BC259+BF259+BI259+BL259+BO259</f>
        <v/>
      </c>
      <c r="AB259" s="58" t="n">
        <v>0</v>
      </c>
      <c r="AC259" s="59">
        <f>Z259-AD259-AE259-AB259</f>
        <v/>
      </c>
      <c r="AD259" s="60" t="n"/>
      <c r="AE259" s="61" t="n">
        <v>0</v>
      </c>
      <c r="AF259" s="55" t="n"/>
      <c r="AG259" s="55" t="n"/>
      <c r="AH259" s="55" t="n"/>
      <c r="AI259" s="55" t="n"/>
      <c r="AJ259" s="55" t="n"/>
      <c r="AK259" s="55" t="n"/>
      <c r="AL259" s="55" t="n"/>
      <c r="AM259" s="55" t="n"/>
      <c r="AN259" s="55" t="n"/>
      <c r="AO259" s="55" t="n"/>
      <c r="AP259" s="55" t="n"/>
      <c r="AQ259" s="55" t="n"/>
      <c r="AR259" s="55" t="n"/>
      <c r="AS259" s="55" t="n"/>
      <c r="AT259" s="55" t="n"/>
      <c r="AU259" s="55" t="n"/>
      <c r="AV259" s="55" t="n"/>
      <c r="AW259" s="55" t="n"/>
      <c r="AX259" s="55" t="n"/>
      <c r="AY259" s="55" t="n"/>
      <c r="AZ259" s="55" t="n"/>
      <c r="BA259" s="55" t="n"/>
      <c r="BB259" s="55" t="n"/>
      <c r="BC259" s="55" t="n"/>
      <c r="BD259" s="55" t="n"/>
      <c r="BE259" s="55" t="n"/>
      <c r="BF259" s="55" t="n"/>
      <c r="BG259" s="55" t="n"/>
      <c r="BH259" s="55" t="n"/>
      <c r="BI259" s="55" t="n"/>
      <c r="BJ259" s="55" t="n"/>
      <c r="BK259" s="55" t="n"/>
      <c r="BL259" s="55" t="n"/>
      <c r="BM259" s="55" t="n"/>
      <c r="BN259" s="55" t="n"/>
      <c r="BO259" s="55" t="n"/>
    </row>
    <row r="260" ht="11.85" customHeight="1">
      <c r="A260" s="8" t="inlineStr">
        <is>
          <t>SP</t>
        </is>
      </c>
      <c r="B260" s="9" t="inlineStr">
        <is>
          <t>05.September.-2024</t>
        </is>
      </c>
      <c r="C260" s="8" t="inlineStr">
        <is>
          <t>NA</t>
        </is>
      </c>
      <c r="D260" s="22" t="n">
        <v>2400206</v>
      </c>
      <c r="E260" s="8" t="inlineStr">
        <is>
          <t>SP0169</t>
        </is>
      </c>
      <c r="F260" s="8" t="inlineStr">
        <is>
          <t>Box-FAS-CEL oxidised Regenerated Cellulose Absorbable Hemostat Standard-Ref. No.: FAS08H</t>
        </is>
      </c>
      <c r="G260" s="10" t="inlineStr">
        <is>
          <t>SP2400065</t>
        </is>
      </c>
      <c r="H260" s="8" t="inlineStr">
        <is>
          <t>Xiamen Nicest Paper Products Co., Ltd.</t>
        </is>
      </c>
      <c r="I260" s="8" t="n"/>
      <c r="J260" s="10" t="inlineStr">
        <is>
          <t>20240425-009</t>
        </is>
      </c>
      <c r="K260" s="10" t="inlineStr">
        <is>
          <t>06/2024</t>
        </is>
      </c>
      <c r="L260" s="10" t="inlineStr">
        <is>
          <t>00.06.2024</t>
        </is>
      </c>
      <c r="M260" s="10" t="inlineStr">
        <is>
          <t>06/2027</t>
        </is>
      </c>
      <c r="N260" s="10" t="inlineStr">
        <is>
          <t>00.06.2027</t>
        </is>
      </c>
      <c r="O260" s="8" t="inlineStr">
        <is>
          <t>NA</t>
        </is>
      </c>
      <c r="P260" s="10" t="inlineStr">
        <is>
          <t>NA</t>
        </is>
      </c>
      <c r="Q260" s="8" t="n"/>
      <c r="R260" s="21" t="n"/>
      <c r="S260" s="12" t="n"/>
      <c r="T260" s="12" t="n"/>
      <c r="U260" s="13" t="n">
        <v>147</v>
      </c>
      <c r="V260" s="14" t="inlineStr">
        <is>
          <t>No.</t>
        </is>
      </c>
      <c r="W260" s="14" t="n"/>
      <c r="X260" s="14" t="n"/>
      <c r="Y260" s="90" t="inlineStr">
        <is>
          <t>Disp.</t>
        </is>
      </c>
      <c r="Z260" s="455" t="n">
        <v>147</v>
      </c>
      <c r="AA260" s="456" t="n">
        <v>0</v>
      </c>
      <c r="AB260" s="457" t="n">
        <v>0</v>
      </c>
      <c r="AC260" s="458" t="n">
        <v>147</v>
      </c>
      <c r="AD260" s="459" t="n"/>
      <c r="AE260" s="462" t="n">
        <v>0</v>
      </c>
      <c r="AF260" s="14" t="inlineStr">
        <is>
          <t>22.06.2025</t>
        </is>
      </c>
      <c r="AG260" s="14" t="inlineStr">
        <is>
          <t>MR250116</t>
        </is>
      </c>
      <c r="AH260" s="14" t="n">
        <v>-51</v>
      </c>
      <c r="AI260" s="14" t="inlineStr">
        <is>
          <t>10.08.2025</t>
        </is>
      </c>
      <c r="AJ260" s="14" t="inlineStr">
        <is>
          <t>OR2025232</t>
        </is>
      </c>
      <c r="AK260" s="14" t="n">
        <v>-96</v>
      </c>
      <c r="AL260" s="14" t="n"/>
      <c r="AM260" s="14" t="n"/>
      <c r="AN260" s="14" t="n"/>
      <c r="AO260" s="14" t="n"/>
      <c r="AP260" s="14" t="n"/>
      <c r="AQ260" s="14" t="n"/>
      <c r="AR260" s="14" t="n"/>
      <c r="AS260" s="14" t="n"/>
      <c r="AT260" s="14" t="n"/>
      <c r="AU260" s="14" t="n"/>
      <c r="AV260" s="14" t="n"/>
      <c r="AW260" s="14" t="n"/>
      <c r="AX260" s="14" t="n"/>
      <c r="AY260" s="14" t="n"/>
      <c r="AZ260" s="14" t="n"/>
      <c r="BA260" s="14" t="n"/>
      <c r="BB260" s="14" t="n"/>
      <c r="BC260" s="14" t="n"/>
      <c r="BD260" s="14" t="n"/>
      <c r="BE260" s="14" t="n"/>
      <c r="BF260" s="14" t="n"/>
      <c r="BG260" s="14" t="n"/>
      <c r="BH260" s="14" t="n"/>
      <c r="BI260" s="14" t="n"/>
      <c r="BJ260" s="14" t="n"/>
      <c r="BK260" s="14" t="n"/>
      <c r="BL260" s="14" t="n"/>
      <c r="BM260" s="14" t="n"/>
      <c r="BN260" s="14" t="n"/>
      <c r="BO260" s="14" t="n"/>
    </row>
    <row r="261" ht="11.85" customFormat="1" customHeight="1" s="7">
      <c r="A261" s="55" t="inlineStr">
        <is>
          <t>SPM</t>
        </is>
      </c>
      <c r="B261" s="56" t="inlineStr">
        <is>
          <t>05.September.-2024</t>
        </is>
      </c>
      <c r="C261" s="55" t="inlineStr">
        <is>
          <t>NA</t>
        </is>
      </c>
      <c r="D261" s="55" t="n">
        <v>2400207</v>
      </c>
      <c r="E261" s="55" t="inlineStr">
        <is>
          <t>SP0170</t>
        </is>
      </c>
      <c r="F261" s="55" t="inlineStr">
        <is>
          <t>Box-FAS-CEL Dioxidised Regenerated Cellulose Absorbable Hemostat Standard-Ref. No.: FAS06H</t>
        </is>
      </c>
      <c r="G261" s="55" t="inlineStr">
        <is>
          <t>SP2400066</t>
        </is>
      </c>
      <c r="H261" s="55" t="inlineStr">
        <is>
          <t>Xiamen Nicest Paper Products Co., Ltd.</t>
        </is>
      </c>
      <c r="I261" s="55" t="n"/>
      <c r="J261" s="55" t="inlineStr">
        <is>
          <t>20240425-008</t>
        </is>
      </c>
      <c r="K261" s="56" t="inlineStr">
        <is>
          <t>06/2024</t>
        </is>
      </c>
      <c r="L261" s="56" t="n"/>
      <c r="M261" s="56" t="inlineStr">
        <is>
          <t>06/2027</t>
        </is>
      </c>
      <c r="N261" s="56" t="n"/>
      <c r="O261" s="55" t="inlineStr">
        <is>
          <t>NA</t>
        </is>
      </c>
      <c r="P261" s="55" t="n"/>
      <c r="Q261" s="55" t="n"/>
      <c r="R261" s="55" t="n"/>
      <c r="S261" s="55" t="n"/>
      <c r="T261" s="55" t="n"/>
      <c r="U261" s="55" t="n">
        <v>0</v>
      </c>
      <c r="V261" s="55" t="inlineStr">
        <is>
          <t>No.</t>
        </is>
      </c>
      <c r="W261" s="55" t="n"/>
      <c r="X261" s="55" t="n"/>
      <c r="Y261" s="55" t="inlineStr">
        <is>
          <t xml:space="preserve">Dispatched </t>
        </is>
      </c>
      <c r="Z261" s="55">
        <f>U261-W261</f>
        <v/>
      </c>
      <c r="AA261" s="57">
        <f>AC261+AH261+AK261+AN261+AQ261+AT261+AW261+AZ261+BC261+BF261+BI261+BL261+BO261</f>
        <v/>
      </c>
      <c r="AB261" s="58" t="n">
        <v>0</v>
      </c>
      <c r="AC261" s="59">
        <f>Z261-AD261-AE261-AB261</f>
        <v/>
      </c>
      <c r="AD261" s="60" t="n"/>
      <c r="AE261" s="61" t="n">
        <v>0</v>
      </c>
      <c r="AF261" s="55" t="n"/>
      <c r="AG261" s="55" t="n"/>
      <c r="AH261" s="55" t="n"/>
      <c r="AI261" s="55" t="n"/>
      <c r="AJ261" s="55" t="n"/>
      <c r="AK261" s="55" t="n"/>
      <c r="AL261" s="55" t="n"/>
      <c r="AM261" s="55" t="n"/>
      <c r="AN261" s="55" t="n"/>
      <c r="AO261" s="55" t="n"/>
      <c r="AP261" s="55" t="n"/>
      <c r="AQ261" s="55" t="n"/>
      <c r="AR261" s="55" t="n"/>
      <c r="AS261" s="55" t="n"/>
      <c r="AT261" s="55" t="n"/>
      <c r="AU261" s="55" t="n"/>
      <c r="AV261" s="55" t="n"/>
      <c r="AW261" s="55" t="n"/>
      <c r="AX261" s="55" t="n"/>
      <c r="AY261" s="55" t="n"/>
      <c r="AZ261" s="55" t="n"/>
      <c r="BA261" s="55" t="n"/>
      <c r="BB261" s="55" t="n"/>
      <c r="BC261" s="55" t="n"/>
      <c r="BD261" s="55" t="n"/>
      <c r="BE261" s="55" t="n"/>
      <c r="BF261" s="55" t="n"/>
      <c r="BG261" s="55" t="n"/>
      <c r="BH261" s="55" t="n"/>
      <c r="BI261" s="55" t="n"/>
      <c r="BJ261" s="55" t="n"/>
      <c r="BK261" s="55" t="n"/>
      <c r="BL261" s="55" t="n"/>
      <c r="BM261" s="55" t="n"/>
      <c r="BN261" s="55" t="n"/>
      <c r="BO261" s="55" t="n"/>
    </row>
    <row r="262" ht="11.85" customFormat="1" customHeight="1" s="7">
      <c r="A262" s="8" t="inlineStr">
        <is>
          <t>SP</t>
        </is>
      </c>
      <c r="B262" s="9" t="inlineStr">
        <is>
          <t>05.September.-2024</t>
        </is>
      </c>
      <c r="C262" s="8" t="inlineStr">
        <is>
          <t>NA</t>
        </is>
      </c>
      <c r="D262" s="22" t="n">
        <v>2400208</v>
      </c>
      <c r="E262" s="8" t="inlineStr">
        <is>
          <t>SP0171</t>
        </is>
      </c>
      <c r="F262" s="8" t="inlineStr">
        <is>
          <t>Box-FAS-CEL Dioxidised Regenerated Cellulose Absorbable Hemostat Non-Woven-Ref. No.: FAS28N</t>
        </is>
      </c>
      <c r="G262" s="10" t="inlineStr">
        <is>
          <t>SP2400067</t>
        </is>
      </c>
      <c r="H262" s="8" t="inlineStr">
        <is>
          <t>Xiamen Nicest Paper Products Co., Ltd.</t>
        </is>
      </c>
      <c r="I262" s="8" t="n"/>
      <c r="J262" s="10" t="inlineStr">
        <is>
          <t>20240425-007</t>
        </is>
      </c>
      <c r="K262" s="10" t="inlineStr">
        <is>
          <t>06/2024</t>
        </is>
      </c>
      <c r="L262" s="10" t="inlineStr">
        <is>
          <t>00.06.2024</t>
        </is>
      </c>
      <c r="M262" s="10" t="inlineStr">
        <is>
          <t>06/2027</t>
        </is>
      </c>
      <c r="N262" s="10" t="inlineStr">
        <is>
          <t>00.06.2027</t>
        </is>
      </c>
      <c r="O262" s="8" t="inlineStr">
        <is>
          <t>NA</t>
        </is>
      </c>
      <c r="P262" s="10" t="inlineStr">
        <is>
          <t>NA</t>
        </is>
      </c>
      <c r="Q262" s="8" t="inlineStr">
        <is>
          <t>01.07.2026</t>
        </is>
      </c>
      <c r="R262" s="21" t="n"/>
      <c r="S262" s="12" t="n"/>
      <c r="T262" s="12" t="n"/>
      <c r="U262" s="13" t="n">
        <v>264</v>
      </c>
      <c r="V262" s="14" t="inlineStr">
        <is>
          <t>No.</t>
        </is>
      </c>
      <c r="W262" s="14" t="n"/>
      <c r="X262" s="14" t="n"/>
      <c r="Y262" s="90" t="n"/>
      <c r="Z262" s="455" t="n">
        <v>264</v>
      </c>
      <c r="AA262" s="456" t="n">
        <v>0</v>
      </c>
      <c r="AB262" s="457" t="n">
        <v>0</v>
      </c>
      <c r="AC262" s="458" t="n">
        <v>264</v>
      </c>
      <c r="AD262" s="459" t="n"/>
      <c r="AE262" s="462" t="n">
        <v>0</v>
      </c>
      <c r="AF262" s="14" t="inlineStr">
        <is>
          <t>22.06.2025</t>
        </is>
      </c>
      <c r="AG262" s="14" t="inlineStr">
        <is>
          <t>OR2025234</t>
        </is>
      </c>
      <c r="AH262" s="14" t="n">
        <v>-22</v>
      </c>
      <c r="AI262" s="14" t="inlineStr">
        <is>
          <t>10.08.2025</t>
        </is>
      </c>
      <c r="AJ262" s="14" t="inlineStr">
        <is>
          <t>OR2025234</t>
        </is>
      </c>
      <c r="AK262" s="14" t="n">
        <v>-124</v>
      </c>
      <c r="AL262" s="14" t="inlineStr">
        <is>
          <t>11.11.2025</t>
        </is>
      </c>
      <c r="AM262" s="14" t="n"/>
      <c r="AN262" s="14" t="n">
        <v>-118</v>
      </c>
      <c r="AO262" s="14" t="n"/>
      <c r="AP262" s="14" t="n"/>
      <c r="AQ262" s="14" t="n"/>
      <c r="AR262" s="14" t="n"/>
      <c r="AS262" s="14" t="n"/>
      <c r="AT262" s="14" t="n"/>
      <c r="AU262" s="14" t="n"/>
      <c r="AV262" s="14" t="n"/>
      <c r="AW262" s="14" t="n"/>
      <c r="AX262" s="14" t="n"/>
      <c r="AY262" s="14" t="n"/>
      <c r="AZ262" s="14" t="n"/>
      <c r="BA262" s="14" t="n"/>
      <c r="BB262" s="14" t="n"/>
      <c r="BC262" s="14" t="n"/>
      <c r="BD262" s="14" t="n"/>
      <c r="BE262" s="14" t="n"/>
      <c r="BF262" s="14" t="n"/>
      <c r="BG262" s="14" t="n"/>
      <c r="BH262" s="14" t="n"/>
      <c r="BI262" s="14" t="n"/>
      <c r="BJ262" s="14" t="n"/>
      <c r="BK262" s="14" t="n"/>
      <c r="BL262" s="14" t="n"/>
      <c r="BM262" s="14" t="n"/>
      <c r="BN262" s="14" t="n"/>
      <c r="BO262" s="14" t="n"/>
    </row>
    <row r="263" ht="11.85" customFormat="1" customHeight="1" s="7">
      <c r="A263" s="8" t="inlineStr">
        <is>
          <t xml:space="preserve">SF </t>
        </is>
      </c>
      <c r="B263" s="9" t="inlineStr">
        <is>
          <t>08.September.-2024</t>
        </is>
      </c>
      <c r="C263" s="8" t="inlineStr">
        <is>
          <t>SN24-100/105/114</t>
        </is>
      </c>
      <c r="D263" s="8" t="n">
        <v>2400209</v>
      </c>
      <c r="E263" s="8" t="inlineStr">
        <is>
          <t>SF0055</t>
        </is>
      </c>
      <c r="F263" s="8" t="inlineStr">
        <is>
          <t>FAS-CEL Oxidised Regenerated Cellulose Absorbable Hemostat Standard-Ref. No.: FAS11H</t>
        </is>
      </c>
      <c r="G263" s="10" t="inlineStr">
        <is>
          <t>SF2400009</t>
        </is>
      </c>
      <c r="H263" s="8" t="inlineStr">
        <is>
          <t>Altaylar Medical Tibbi Malz.ins.Teks.gida. Ith. Ihr. SAN VE TIC LTD. STI.</t>
        </is>
      </c>
      <c r="I263" s="8" t="n"/>
      <c r="J263" s="10" t="inlineStr">
        <is>
          <t>OR2024298</t>
        </is>
      </c>
      <c r="K263" s="27" t="inlineStr">
        <is>
          <t>05/2024</t>
        </is>
      </c>
      <c r="L263" s="10" t="inlineStr">
        <is>
          <t>00.05.2024</t>
        </is>
      </c>
      <c r="M263" s="27" t="inlineStr">
        <is>
          <t>05/2027</t>
        </is>
      </c>
      <c r="N263" s="10" t="inlineStr">
        <is>
          <t>00.05.2027</t>
        </is>
      </c>
      <c r="O263" s="8" t="inlineStr">
        <is>
          <t>NA</t>
        </is>
      </c>
      <c r="P263" s="10" t="inlineStr">
        <is>
          <t>NA</t>
        </is>
      </c>
      <c r="Q263" s="8" t="inlineStr">
        <is>
          <t>10.10.2026</t>
        </is>
      </c>
      <c r="R263" s="11" t="n"/>
      <c r="S263" s="12" t="n"/>
      <c r="T263" s="12" t="n"/>
      <c r="U263" s="13" t="n">
        <v>5</v>
      </c>
      <c r="V263" s="14" t="inlineStr">
        <is>
          <t>No.</t>
        </is>
      </c>
      <c r="W263" s="14" t="n"/>
      <c r="X263" s="14" t="n"/>
      <c r="Y263" s="90" t="n"/>
      <c r="Z263" s="455" t="n">
        <v>5</v>
      </c>
      <c r="AA263" s="456" t="n">
        <v>0</v>
      </c>
      <c r="AB263" s="457" t="n">
        <v>0</v>
      </c>
      <c r="AC263" s="458" t="n">
        <v>5</v>
      </c>
      <c r="AD263" s="459" t="n"/>
      <c r="AE263" s="462" t="n">
        <v>0</v>
      </c>
      <c r="AF263" s="14" t="inlineStr">
        <is>
          <t>04.12.2025</t>
        </is>
      </c>
      <c r="AG263" s="14" t="n">
        <v>250253</v>
      </c>
      <c r="AH263" s="14" t="n">
        <v>-5</v>
      </c>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4" t="n"/>
      <c r="BJ263" s="14" t="n"/>
      <c r="BK263" s="14" t="n"/>
      <c r="BL263" s="14" t="n"/>
      <c r="BM263" s="14" t="n"/>
      <c r="BN263" s="14" t="n"/>
      <c r="BO263" s="14" t="n"/>
    </row>
    <row r="264" ht="11.85" customFormat="1" customHeight="1" s="7">
      <c r="A264" s="8" t="inlineStr">
        <is>
          <t xml:space="preserve">SF </t>
        </is>
      </c>
      <c r="B264" s="9" t="inlineStr">
        <is>
          <t>08.September.-2024</t>
        </is>
      </c>
      <c r="C264" s="8" t="inlineStr">
        <is>
          <t>SN24-100/105/114</t>
        </is>
      </c>
      <c r="D264" s="22" t="n">
        <v>2400210</v>
      </c>
      <c r="E264" s="8" t="inlineStr">
        <is>
          <t>SF0056</t>
        </is>
      </c>
      <c r="F264" s="8" t="inlineStr">
        <is>
          <t>FAS-CEL Oxidised Regenerated Cellulose Absorbable Hemostat Fibril-Ref. No.: FAS34F</t>
        </is>
      </c>
      <c r="G264" s="10" t="inlineStr">
        <is>
          <t>SF2400010</t>
        </is>
      </c>
      <c r="H264" s="8" t="inlineStr">
        <is>
          <t>Altaylar Medical Tibbi Malz.ins.Teks.gida. Ith. Ihr. SAN VE TIC LTD. STI.</t>
        </is>
      </c>
      <c r="I264" s="8" t="n"/>
      <c r="J264" s="10" t="inlineStr">
        <is>
          <t>OR2024295</t>
        </is>
      </c>
      <c r="K264" s="27" t="inlineStr">
        <is>
          <t>05/2024</t>
        </is>
      </c>
      <c r="L264" s="10" t="inlineStr">
        <is>
          <t>00.05.2024</t>
        </is>
      </c>
      <c r="M264" s="27" t="inlineStr">
        <is>
          <t>05/2027</t>
        </is>
      </c>
      <c r="N264" s="10" t="inlineStr">
        <is>
          <t>00.05.2027</t>
        </is>
      </c>
      <c r="O264" s="8" t="inlineStr">
        <is>
          <t>NA</t>
        </is>
      </c>
      <c r="P264" s="10" t="inlineStr">
        <is>
          <t>NA</t>
        </is>
      </c>
      <c r="Q264" s="8" t="inlineStr">
        <is>
          <t>10.10.2026</t>
        </is>
      </c>
      <c r="R264" s="21" t="n"/>
      <c r="S264" s="12" t="n"/>
      <c r="T264" s="12" t="n"/>
      <c r="U264" s="13" t="n">
        <v>7</v>
      </c>
      <c r="V264" s="14" t="inlineStr">
        <is>
          <t>No.</t>
        </is>
      </c>
      <c r="W264" s="14" t="n"/>
      <c r="X264" s="14" t="n"/>
      <c r="Y264" s="90" t="n"/>
      <c r="Z264" s="455" t="n">
        <v>7</v>
      </c>
      <c r="AA264" s="456" t="n">
        <v>0</v>
      </c>
      <c r="AB264" s="457" t="n">
        <v>0</v>
      </c>
      <c r="AC264" s="458" t="n">
        <v>7</v>
      </c>
      <c r="AD264" s="459" t="n"/>
      <c r="AE264" s="462" t="n">
        <v>0</v>
      </c>
      <c r="AF264" s="14" t="inlineStr">
        <is>
          <t>04.12.2025</t>
        </is>
      </c>
      <c r="AG264" s="14" t="n">
        <v>250253</v>
      </c>
      <c r="AH264" s="14" t="n">
        <v>-7</v>
      </c>
      <c r="AI264" s="14" t="n"/>
      <c r="AJ264" s="14" t="n"/>
      <c r="AK264" s="14" t="n"/>
      <c r="AL264" s="14" t="n"/>
      <c r="AM264" s="14" t="n"/>
      <c r="AN264" s="14" t="n"/>
      <c r="AO264" s="14" t="n"/>
      <c r="AP264" s="14" t="n"/>
      <c r="AQ264" s="14" t="n"/>
      <c r="AR264" s="14" t="n"/>
      <c r="AS264" s="14" t="n"/>
      <c r="AT264" s="14" t="n"/>
      <c r="AU264" s="14" t="n"/>
      <c r="AV264" s="14" t="n"/>
      <c r="AW264" s="14" t="n"/>
      <c r="AX264" s="14" t="n"/>
      <c r="AY264" s="14" t="n"/>
      <c r="AZ264" s="14" t="n"/>
      <c r="BA264" s="14" t="n"/>
      <c r="BB264" s="14" t="n"/>
      <c r="BC264" s="14" t="n"/>
      <c r="BD264" s="14" t="n"/>
      <c r="BE264" s="14" t="n"/>
      <c r="BF264" s="14" t="n"/>
      <c r="BG264" s="14" t="n"/>
      <c r="BH264" s="14" t="n"/>
      <c r="BI264" s="14" t="n"/>
      <c r="BJ264" s="14" t="n"/>
      <c r="BK264" s="14" t="n"/>
      <c r="BL264" s="14" t="n"/>
      <c r="BM264" s="14" t="n"/>
      <c r="BN264" s="14" t="n"/>
      <c r="BO264" s="14" t="n"/>
    </row>
    <row r="265" ht="11.85" customFormat="1" customHeight="1" s="7">
      <c r="A265" s="8" t="inlineStr">
        <is>
          <t xml:space="preserve">SF </t>
        </is>
      </c>
      <c r="B265" s="9" t="inlineStr">
        <is>
          <t>08.September.-2024</t>
        </is>
      </c>
      <c r="C265" s="8" t="inlineStr">
        <is>
          <t>SN24-100/105/114</t>
        </is>
      </c>
      <c r="D265" s="8" t="n">
        <v>2400211</v>
      </c>
      <c r="E265" s="8" t="inlineStr">
        <is>
          <t>SF0057</t>
        </is>
      </c>
      <c r="F265" s="8" t="inlineStr">
        <is>
          <t>FAS-CEL Oxidised Regenerated Cellulose Absorbable Hemostat Knit-Ref. No.: FAS42K</t>
        </is>
      </c>
      <c r="G265" s="10" t="inlineStr">
        <is>
          <t>SF2400011</t>
        </is>
      </c>
      <c r="H265" s="8" t="inlineStr">
        <is>
          <t>Altaylar Medical Tibbi Malz.ins.Teks.gida. Ith. Ihr. SAN VE TIC LTD. STI.</t>
        </is>
      </c>
      <c r="I265" s="8" t="n"/>
      <c r="J265" s="10" t="inlineStr">
        <is>
          <t>OR2024300</t>
        </is>
      </c>
      <c r="K265" s="27" t="inlineStr">
        <is>
          <t>05/2024</t>
        </is>
      </c>
      <c r="L265" s="10" t="inlineStr">
        <is>
          <t>00.05.2024</t>
        </is>
      </c>
      <c r="M265" s="27" t="inlineStr">
        <is>
          <t>05/2027</t>
        </is>
      </c>
      <c r="N265" s="10" t="inlineStr">
        <is>
          <t>00.05.2027</t>
        </is>
      </c>
      <c r="O265" s="8" t="inlineStr">
        <is>
          <t>NA</t>
        </is>
      </c>
      <c r="P265" s="10" t="inlineStr">
        <is>
          <t>NA</t>
        </is>
      </c>
      <c r="Q265" s="8" t="inlineStr">
        <is>
          <t>10.10.2026</t>
        </is>
      </c>
      <c r="R265" s="11" t="n"/>
      <c r="S265" s="12" t="n"/>
      <c r="T265" s="12" t="n"/>
      <c r="U265" s="13" t="n">
        <v>5</v>
      </c>
      <c r="V265" s="14" t="inlineStr">
        <is>
          <t>No.</t>
        </is>
      </c>
      <c r="W265" s="14" t="n"/>
      <c r="X265" s="14" t="n"/>
      <c r="Y265" s="90" t="n"/>
      <c r="Z265" s="455" t="n">
        <v>5</v>
      </c>
      <c r="AA265" s="456" t="n">
        <v>0</v>
      </c>
      <c r="AB265" s="457" t="n">
        <v>0</v>
      </c>
      <c r="AC265" s="458" t="n">
        <v>5</v>
      </c>
      <c r="AD265" s="459" t="n"/>
      <c r="AE265" s="462" t="n">
        <v>0</v>
      </c>
      <c r="AF265" s="14" t="inlineStr">
        <is>
          <t>04.12.2025</t>
        </is>
      </c>
      <c r="AG265" s="14" t="n">
        <v>250253</v>
      </c>
      <c r="AH265" s="14" t="n">
        <v>-5</v>
      </c>
      <c r="AI265" s="14" t="n"/>
      <c r="AJ265" s="14" t="n"/>
      <c r="AK265" s="14" t="n"/>
      <c r="AL265" s="14" t="n"/>
      <c r="AM265" s="14" t="n"/>
      <c r="AN265" s="14" t="n"/>
      <c r="AO265" s="14" t="n"/>
      <c r="AP265" s="14" t="n"/>
      <c r="AQ265" s="14" t="n"/>
      <c r="AR265" s="14" t="n"/>
      <c r="AS265" s="14" t="n"/>
      <c r="AT265" s="14" t="n"/>
      <c r="AU265" s="14" t="n"/>
      <c r="AV265" s="14" t="n"/>
      <c r="AW265" s="14" t="n"/>
      <c r="AX265" s="14" t="n"/>
      <c r="AY265" s="14" t="n"/>
      <c r="AZ265" s="14" t="n"/>
      <c r="BA265" s="14" t="n"/>
      <c r="BB265" s="14" t="n"/>
      <c r="BC265" s="14" t="n"/>
      <c r="BD265" s="14" t="n"/>
      <c r="BE265" s="14" t="n"/>
      <c r="BF265" s="14" t="n"/>
      <c r="BG265" s="14" t="n"/>
      <c r="BH265" s="14" t="n"/>
      <c r="BI265" s="14" t="n"/>
      <c r="BJ265" s="14" t="n"/>
      <c r="BK265" s="14" t="n"/>
      <c r="BL265" s="14" t="n"/>
      <c r="BM265" s="14" t="n"/>
      <c r="BN265" s="14" t="n"/>
      <c r="BO265" s="14" t="n"/>
    </row>
    <row r="266" ht="11.85" customFormat="1" customHeight="1" s="7">
      <c r="A266" s="8" t="inlineStr">
        <is>
          <t xml:space="preserve">SF </t>
        </is>
      </c>
      <c r="B266" s="9" t="inlineStr">
        <is>
          <t>08.September.-2024</t>
        </is>
      </c>
      <c r="C266" s="8" t="inlineStr">
        <is>
          <t>SN24-100/105/114</t>
        </is>
      </c>
      <c r="D266" s="22" t="n">
        <v>2400212</v>
      </c>
      <c r="E266" s="8" t="inlineStr">
        <is>
          <t>SF0058</t>
        </is>
      </c>
      <c r="F266" s="8" t="inlineStr">
        <is>
          <t>FAS-CEL Oxidised Regenerated Cellulose Absorbable Hemostat Non-Woven-Ref. No.: FAS26N</t>
        </is>
      </c>
      <c r="G266" s="10" t="inlineStr">
        <is>
          <t>SF2400012</t>
        </is>
      </c>
      <c r="H266" s="8" t="inlineStr">
        <is>
          <t>Altaylar Medical Tibbi Malz.ins.Teks.gida. Ith. Ihr. SAN VE TIC LTD. STI.</t>
        </is>
      </c>
      <c r="I266" s="8" t="n"/>
      <c r="J266" s="10" t="inlineStr">
        <is>
          <t>OR2024335</t>
        </is>
      </c>
      <c r="K266" s="27" t="inlineStr">
        <is>
          <t>05/2024</t>
        </is>
      </c>
      <c r="L266" s="10" t="inlineStr">
        <is>
          <t>00.05.2024</t>
        </is>
      </c>
      <c r="M266" s="27" t="inlineStr">
        <is>
          <t>05/2027</t>
        </is>
      </c>
      <c r="N266" s="10" t="inlineStr">
        <is>
          <t>00.05.2027</t>
        </is>
      </c>
      <c r="O266" s="8" t="inlineStr">
        <is>
          <t>NA</t>
        </is>
      </c>
      <c r="P266" s="10" t="inlineStr">
        <is>
          <t>NA</t>
        </is>
      </c>
      <c r="Q266" s="8" t="inlineStr">
        <is>
          <t>10.10.2026</t>
        </is>
      </c>
      <c r="R266" s="21" t="n"/>
      <c r="S266" s="12" t="n"/>
      <c r="T266" s="12" t="n"/>
      <c r="U266" s="13" t="n">
        <v>7</v>
      </c>
      <c r="V266" s="14" t="inlineStr">
        <is>
          <t>No.</t>
        </is>
      </c>
      <c r="W266" s="14" t="n"/>
      <c r="X266" s="14" t="n"/>
      <c r="Y266" s="90" t="n"/>
      <c r="Z266" s="455" t="n">
        <v>7</v>
      </c>
      <c r="AA266" s="456" t="n">
        <v>0</v>
      </c>
      <c r="AB266" s="457" t="n">
        <v>0</v>
      </c>
      <c r="AC266" s="458" t="n">
        <v>7</v>
      </c>
      <c r="AD266" s="459" t="n"/>
      <c r="AE266" s="462" t="n">
        <v>0</v>
      </c>
      <c r="AF266" s="14" t="inlineStr">
        <is>
          <t>04.12.2025</t>
        </is>
      </c>
      <c r="AG266" s="14" t="n">
        <v>250253</v>
      </c>
      <c r="AH266" s="14" t="n">
        <v>-7</v>
      </c>
      <c r="AI266" s="14" t="n"/>
      <c r="AJ266" s="14" t="n"/>
      <c r="AK266" s="14" t="n"/>
      <c r="AL266" s="14" t="n"/>
      <c r="AM266" s="14" t="n"/>
      <c r="AN266" s="14" t="n"/>
      <c r="AO266" s="14" t="n"/>
      <c r="AP266" s="14" t="n"/>
      <c r="AQ266" s="14" t="n"/>
      <c r="AR266" s="14" t="n"/>
      <c r="AS266" s="14" t="n"/>
      <c r="AT266" s="14" t="n"/>
      <c r="AU266" s="14" t="n"/>
      <c r="AV266" s="14" t="n"/>
      <c r="AW266" s="14" t="n"/>
      <c r="AX266" s="14" t="n"/>
      <c r="AY266" s="14" t="n"/>
      <c r="AZ266" s="14" t="n"/>
      <c r="BA266" s="14" t="n"/>
      <c r="BB266" s="14" t="n"/>
      <c r="BC266" s="14" t="n"/>
      <c r="BD266" s="14" t="n"/>
      <c r="BE266" s="14" t="n"/>
      <c r="BF266" s="14" t="n"/>
      <c r="BG266" s="14" t="n"/>
      <c r="BH266" s="14" t="n"/>
      <c r="BI266" s="14" t="n"/>
      <c r="BJ266" s="14" t="n"/>
      <c r="BK266" s="14" t="n"/>
      <c r="BL266" s="14" t="n"/>
      <c r="BM266" s="14" t="n"/>
      <c r="BN266" s="14" t="n"/>
      <c r="BO266" s="14" t="n"/>
    </row>
    <row r="267" ht="11.85" customFormat="1" customHeight="1" s="7">
      <c r="A267" s="8" t="inlineStr">
        <is>
          <t xml:space="preserve">SF </t>
        </is>
      </c>
      <c r="B267" s="9" t="inlineStr">
        <is>
          <t>08.September.-2024</t>
        </is>
      </c>
      <c r="C267" s="8" t="inlineStr">
        <is>
          <t>SN24-100/105/114</t>
        </is>
      </c>
      <c r="D267" s="8" t="n">
        <v>2400213</v>
      </c>
      <c r="E267" s="8" t="inlineStr">
        <is>
          <t>SF0054</t>
        </is>
      </c>
      <c r="F267" s="8" t="inlineStr">
        <is>
          <t>FAS-CEL Oxidised Regenerated Cellulose Absorbable Hemostat Fibril-Ref. No.: FAS35F</t>
        </is>
      </c>
      <c r="G267" s="10" t="inlineStr">
        <is>
          <t>SF2400013</t>
        </is>
      </c>
      <c r="H267" s="8" t="inlineStr">
        <is>
          <t>Altaylar Medical Tibbi Malz.ins.Teks.gida. Ith. Ihr. SAN VE TIC LTD. STI.</t>
        </is>
      </c>
      <c r="I267" s="8" t="n"/>
      <c r="J267" s="10" t="inlineStr">
        <is>
          <t>OR2024299</t>
        </is>
      </c>
      <c r="K267" s="27" t="inlineStr">
        <is>
          <t>05/2024</t>
        </is>
      </c>
      <c r="L267" s="10" t="inlineStr">
        <is>
          <t>00.05.2024</t>
        </is>
      </c>
      <c r="M267" s="27" t="inlineStr">
        <is>
          <t>05/2027</t>
        </is>
      </c>
      <c r="N267" s="10" t="inlineStr">
        <is>
          <t>00.05.2027</t>
        </is>
      </c>
      <c r="O267" s="8" t="inlineStr">
        <is>
          <t>NA</t>
        </is>
      </c>
      <c r="P267" s="10" t="inlineStr">
        <is>
          <t>NA</t>
        </is>
      </c>
      <c r="Q267" s="8" t="inlineStr">
        <is>
          <t>10.10.2026</t>
        </is>
      </c>
      <c r="R267" s="11" t="n"/>
      <c r="S267" s="12" t="n"/>
      <c r="T267" s="12" t="n"/>
      <c r="U267" s="13" t="n">
        <v>7</v>
      </c>
      <c r="V267" s="14" t="inlineStr">
        <is>
          <t>No.</t>
        </is>
      </c>
      <c r="W267" s="14" t="n"/>
      <c r="X267" s="14" t="n"/>
      <c r="Y267" s="90" t="n"/>
      <c r="Z267" s="455" t="n">
        <v>7</v>
      </c>
      <c r="AA267" s="456" t="n">
        <v>0</v>
      </c>
      <c r="AB267" s="457" t="n">
        <v>0</v>
      </c>
      <c r="AC267" s="458" t="n">
        <v>7</v>
      </c>
      <c r="AD267" s="459" t="n"/>
      <c r="AE267" s="462" t="n">
        <v>0</v>
      </c>
      <c r="AF267" s="14" t="inlineStr">
        <is>
          <t>04.12.2025</t>
        </is>
      </c>
      <c r="AG267" s="14" t="n">
        <v>250253</v>
      </c>
      <c r="AH267" s="14" t="n">
        <v>-7</v>
      </c>
      <c r="AI267" s="14" t="n"/>
      <c r="AJ267" s="14" t="n"/>
      <c r="AK267" s="14" t="n"/>
      <c r="AL267" s="14" t="n"/>
      <c r="AM267" s="14" t="n"/>
      <c r="AN267" s="14" t="n"/>
      <c r="AO267" s="14" t="n"/>
      <c r="AP267" s="14" t="n"/>
      <c r="AQ267" s="14" t="n"/>
      <c r="AR267" s="14" t="n"/>
      <c r="AS267" s="14" t="n"/>
      <c r="AT267" s="14" t="n"/>
      <c r="AU267" s="14" t="n"/>
      <c r="AV267" s="14" t="n"/>
      <c r="AW267" s="14" t="n"/>
      <c r="AX267" s="14" t="n"/>
      <c r="AY267" s="14" t="n"/>
      <c r="AZ267" s="14" t="n"/>
      <c r="BA267" s="14" t="n"/>
      <c r="BB267" s="14" t="n"/>
      <c r="BC267" s="14" t="n"/>
      <c r="BD267" s="14" t="n"/>
      <c r="BE267" s="14" t="n"/>
      <c r="BF267" s="14" t="n"/>
      <c r="BG267" s="14" t="n"/>
      <c r="BH267" s="14" t="n"/>
      <c r="BI267" s="14" t="n"/>
      <c r="BJ267" s="14" t="n"/>
      <c r="BK267" s="14" t="n"/>
      <c r="BL267" s="14" t="n"/>
      <c r="BM267" s="14" t="n"/>
      <c r="BN267" s="14" t="n"/>
      <c r="BO267" s="14" t="n"/>
    </row>
    <row r="268" ht="11.85" customFormat="1" customHeight="1" s="7">
      <c r="A268" s="8" t="inlineStr">
        <is>
          <t xml:space="preserve">SF </t>
        </is>
      </c>
      <c r="B268" s="9" t="inlineStr">
        <is>
          <t>08.September.-2024</t>
        </is>
      </c>
      <c r="C268" s="8" t="inlineStr">
        <is>
          <t>SN24-100/105/114</t>
        </is>
      </c>
      <c r="D268" s="22" t="n">
        <v>2400214</v>
      </c>
      <c r="E268" s="8" t="inlineStr">
        <is>
          <t>SF0059</t>
        </is>
      </c>
      <c r="F268" s="8" t="inlineStr">
        <is>
          <t>FAS-CEL Oxidised Regenerated Cellulose Absorbable Hemostat Standard-Ref. No.: FAS08H</t>
        </is>
      </c>
      <c r="G268" s="10" t="inlineStr">
        <is>
          <t>SF2400014</t>
        </is>
      </c>
      <c r="H268" s="8" t="inlineStr">
        <is>
          <t>Altaylar Medical Tibbi Malz.ins.Teks.gida. Ith. Ihr. SAN VE TIC LTD. STI.</t>
        </is>
      </c>
      <c r="I268" s="8" t="n"/>
      <c r="J268" s="10" t="inlineStr">
        <is>
          <t>OR2024302</t>
        </is>
      </c>
      <c r="K268" s="27" t="inlineStr">
        <is>
          <t>05/2024</t>
        </is>
      </c>
      <c r="L268" s="10" t="inlineStr">
        <is>
          <t>00.05.2024</t>
        </is>
      </c>
      <c r="M268" s="27" t="inlineStr">
        <is>
          <t>05/2027</t>
        </is>
      </c>
      <c r="N268" s="10" t="inlineStr">
        <is>
          <t>00.05.2027</t>
        </is>
      </c>
      <c r="O268" s="8" t="inlineStr">
        <is>
          <t>NA</t>
        </is>
      </c>
      <c r="P268" s="10" t="inlineStr">
        <is>
          <t>NA</t>
        </is>
      </c>
      <c r="Q268" s="8" t="inlineStr">
        <is>
          <t>10.10.2026</t>
        </is>
      </c>
      <c r="R268" s="21" t="n"/>
      <c r="S268" s="12" t="n"/>
      <c r="T268" s="12" t="n"/>
      <c r="U268" s="13" t="n">
        <v>1</v>
      </c>
      <c r="V268" s="14" t="inlineStr">
        <is>
          <t>No.</t>
        </is>
      </c>
      <c r="W268" s="14" t="n"/>
      <c r="X268" s="14" t="n"/>
      <c r="Y268" s="90" t="n"/>
      <c r="Z268" s="455" t="n">
        <v>1</v>
      </c>
      <c r="AA268" s="456" t="n">
        <v>0</v>
      </c>
      <c r="AB268" s="457" t="n">
        <v>0</v>
      </c>
      <c r="AC268" s="458" t="n">
        <v>1</v>
      </c>
      <c r="AD268" s="459" t="n"/>
      <c r="AE268" s="462" t="n">
        <v>0</v>
      </c>
      <c r="AF268" s="14" t="inlineStr">
        <is>
          <t>04.12.2025</t>
        </is>
      </c>
      <c r="AG268" s="14" t="n">
        <v>250253</v>
      </c>
      <c r="AH268" s="14" t="n">
        <v>-1</v>
      </c>
      <c r="AI268" s="14" t="n"/>
      <c r="AJ268" s="14" t="n"/>
      <c r="AK268" s="14" t="n"/>
      <c r="AL268" s="14" t="n"/>
      <c r="AM268" s="14" t="n"/>
      <c r="AN268" s="14" t="n"/>
      <c r="AO268" s="14" t="n"/>
      <c r="AP268" s="14" t="n"/>
      <c r="AQ268" s="14" t="n"/>
      <c r="AR268" s="14" t="n"/>
      <c r="AS268" s="14" t="n"/>
      <c r="AT268" s="14" t="n"/>
      <c r="AU268" s="14" t="n"/>
      <c r="AV268" s="14" t="n"/>
      <c r="AW268" s="14" t="n"/>
      <c r="AX268" s="14" t="n"/>
      <c r="AY268" s="14" t="n"/>
      <c r="AZ268" s="14" t="n"/>
      <c r="BA268" s="14" t="n"/>
      <c r="BB268" s="14" t="n"/>
      <c r="BC268" s="14" t="n"/>
      <c r="BD268" s="14" t="n"/>
      <c r="BE268" s="14" t="n"/>
      <c r="BF268" s="14" t="n"/>
      <c r="BG268" s="14" t="n"/>
      <c r="BH268" s="14" t="n"/>
      <c r="BI268" s="14" t="n"/>
      <c r="BJ268" s="14" t="n"/>
      <c r="BK268" s="14" t="n"/>
      <c r="BL268" s="14" t="n"/>
      <c r="BM268" s="14" t="n"/>
      <c r="BN268" s="14" t="n"/>
      <c r="BO268" s="14" t="n"/>
    </row>
    <row r="269" ht="11.85" customFormat="1" customHeight="1" s="7">
      <c r="A269" s="8" t="inlineStr">
        <is>
          <t xml:space="preserve">SF </t>
        </is>
      </c>
      <c r="B269" s="9" t="inlineStr">
        <is>
          <t>08.September.-2024</t>
        </is>
      </c>
      <c r="C269" s="8" t="inlineStr">
        <is>
          <t>SN24-100/105/114</t>
        </is>
      </c>
      <c r="D269" s="8" t="n">
        <v>2400215</v>
      </c>
      <c r="E269" s="8" t="inlineStr">
        <is>
          <t>SF0060</t>
        </is>
      </c>
      <c r="F269" s="8" t="inlineStr">
        <is>
          <t>FAS-CEL Oxidised Regenerated Cellulose Absorbable Hemostat Standard-Ref. No.: FAS06H</t>
        </is>
      </c>
      <c r="G269" s="10" t="inlineStr">
        <is>
          <t>SF2400015</t>
        </is>
      </c>
      <c r="H269" s="8" t="inlineStr">
        <is>
          <t>Altaylar Medical Tibbi Malz.ins.Teks.gida. Ith. Ihr. SAN VE TIC LTD. STI.</t>
        </is>
      </c>
      <c r="I269" s="8" t="n"/>
      <c r="J269" s="10" t="inlineStr">
        <is>
          <t>OR2024297</t>
        </is>
      </c>
      <c r="K269" s="27" t="inlineStr">
        <is>
          <t>05/2024</t>
        </is>
      </c>
      <c r="L269" s="10" t="inlineStr">
        <is>
          <t>00.05.2024</t>
        </is>
      </c>
      <c r="M269" s="27" t="inlineStr">
        <is>
          <t>05/2027</t>
        </is>
      </c>
      <c r="N269" s="10" t="inlineStr">
        <is>
          <t>00.05.2027</t>
        </is>
      </c>
      <c r="O269" s="8" t="inlineStr">
        <is>
          <t>NA</t>
        </is>
      </c>
      <c r="P269" s="10" t="inlineStr">
        <is>
          <t>NA</t>
        </is>
      </c>
      <c r="Q269" s="8" t="inlineStr">
        <is>
          <t>10.10.2026</t>
        </is>
      </c>
      <c r="R269" s="11" t="n"/>
      <c r="S269" s="12" t="n"/>
      <c r="T269" s="12" t="n"/>
      <c r="U269" s="13" t="n">
        <v>3</v>
      </c>
      <c r="V269" s="14" t="inlineStr">
        <is>
          <t>No.</t>
        </is>
      </c>
      <c r="W269" s="14" t="n"/>
      <c r="X269" s="14" t="n"/>
      <c r="Y269" s="90" t="n"/>
      <c r="Z269" s="455" t="n">
        <v>3</v>
      </c>
      <c r="AA269" s="456" t="n">
        <v>0</v>
      </c>
      <c r="AB269" s="457" t="n">
        <v>0</v>
      </c>
      <c r="AC269" s="458" t="n">
        <v>3</v>
      </c>
      <c r="AD269" s="459" t="n"/>
      <c r="AE269" s="462" t="n">
        <v>0</v>
      </c>
      <c r="AF269" s="14" t="inlineStr">
        <is>
          <t>04.12.2025</t>
        </is>
      </c>
      <c r="AG269" s="14" t="n">
        <v>250253</v>
      </c>
      <c r="AH269" s="14" t="n">
        <v>-3</v>
      </c>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4" t="n"/>
      <c r="BJ269" s="14" t="n"/>
      <c r="BK269" s="14" t="n"/>
      <c r="BL269" s="14" t="n"/>
      <c r="BM269" s="14" t="n"/>
      <c r="BN269" s="14" t="n"/>
      <c r="BO269" s="14" t="n"/>
    </row>
    <row r="270" ht="11.85" customFormat="1" customHeight="1" s="7">
      <c r="A270" s="8" t="inlineStr">
        <is>
          <t xml:space="preserve">SF </t>
        </is>
      </c>
      <c r="B270" s="9" t="inlineStr">
        <is>
          <t>08.September.-2024</t>
        </is>
      </c>
      <c r="C270" s="8" t="inlineStr">
        <is>
          <t>SN24-100/105/114</t>
        </is>
      </c>
      <c r="D270" s="22" t="n">
        <v>2400216</v>
      </c>
      <c r="E270" s="8" t="inlineStr">
        <is>
          <t>SF0061</t>
        </is>
      </c>
      <c r="F270" s="8" t="inlineStr">
        <is>
          <t>FAS-CEL Oxidised Regenerated Cellulose Absorbable Hemostat Non-Woven-Ref. No.: FAS28N</t>
        </is>
      </c>
      <c r="G270" s="10" t="inlineStr">
        <is>
          <t>SF2400016</t>
        </is>
      </c>
      <c r="H270" s="8" t="inlineStr">
        <is>
          <t>Altaylar Medical Tibbi Malz.ins.Teks.gida. Ith. Ihr. SAN VE TIC LTD. STI.</t>
        </is>
      </c>
      <c r="I270" s="8" t="n"/>
      <c r="J270" s="10" t="inlineStr">
        <is>
          <t>OR2024334</t>
        </is>
      </c>
      <c r="K270" s="27" t="inlineStr">
        <is>
          <t>05/2024</t>
        </is>
      </c>
      <c r="L270" s="10" t="inlineStr">
        <is>
          <t>00.05.2024</t>
        </is>
      </c>
      <c r="M270" s="27" t="inlineStr">
        <is>
          <t>05/2027</t>
        </is>
      </c>
      <c r="N270" s="10" t="inlineStr">
        <is>
          <t>00.05.2027</t>
        </is>
      </c>
      <c r="O270" s="8" t="inlineStr">
        <is>
          <t>NA</t>
        </is>
      </c>
      <c r="P270" s="10" t="inlineStr">
        <is>
          <t>NA</t>
        </is>
      </c>
      <c r="Q270" s="8" t="inlineStr">
        <is>
          <t>10.10.2026</t>
        </is>
      </c>
      <c r="R270" s="21" t="n"/>
      <c r="S270" s="12" t="n"/>
      <c r="T270" s="12" t="n"/>
      <c r="U270" s="13" t="n">
        <v>7</v>
      </c>
      <c r="V270" s="14" t="inlineStr">
        <is>
          <t>No.</t>
        </is>
      </c>
      <c r="W270" s="14" t="n"/>
      <c r="X270" s="14" t="n"/>
      <c r="Y270" s="90" t="n"/>
      <c r="Z270" s="455" t="n">
        <v>7</v>
      </c>
      <c r="AA270" s="456" t="n">
        <v>0</v>
      </c>
      <c r="AB270" s="457" t="n">
        <v>0</v>
      </c>
      <c r="AC270" s="458" t="n">
        <v>7</v>
      </c>
      <c r="AD270" s="459" t="n"/>
      <c r="AE270" s="462" t="n">
        <v>0</v>
      </c>
      <c r="AF270" s="14" t="inlineStr">
        <is>
          <t>04.12.2025</t>
        </is>
      </c>
      <c r="AG270" s="14" t="n">
        <v>250253</v>
      </c>
      <c r="AH270" s="14" t="n">
        <v>-7</v>
      </c>
      <c r="AI270" s="14" t="n"/>
      <c r="AJ270" s="14" t="n"/>
      <c r="AK270" s="14" t="n"/>
      <c r="AL270" s="14" t="n"/>
      <c r="AM270" s="14" t="n"/>
      <c r="AN270" s="14" t="n"/>
      <c r="AO270" s="14" t="n"/>
      <c r="AP270" s="14" t="n"/>
      <c r="AQ270" s="14" t="n"/>
      <c r="AR270" s="14" t="n"/>
      <c r="AS270" s="14" t="n"/>
      <c r="AT270" s="14" t="n"/>
      <c r="AU270" s="14" t="n"/>
      <c r="AV270" s="14" t="n"/>
      <c r="AW270" s="14" t="n"/>
      <c r="AX270" s="14" t="n"/>
      <c r="AY270" s="14" t="n"/>
      <c r="AZ270" s="14" t="n"/>
      <c r="BA270" s="14" t="n"/>
      <c r="BB270" s="14" t="n"/>
      <c r="BC270" s="14" t="n"/>
      <c r="BD270" s="14" t="n"/>
      <c r="BE270" s="14" t="n"/>
      <c r="BF270" s="14" t="n"/>
      <c r="BG270" s="14" t="n"/>
      <c r="BH270" s="14" t="n"/>
      <c r="BI270" s="14" t="n"/>
      <c r="BJ270" s="14" t="n"/>
      <c r="BK270" s="14" t="n"/>
      <c r="BL270" s="14" t="n"/>
      <c r="BM270" s="14" t="n"/>
      <c r="BN270" s="14" t="n"/>
      <c r="BO270" s="14" t="n"/>
    </row>
    <row r="271" ht="11.85" customFormat="1" customHeight="1" s="7">
      <c r="A271" s="8" t="inlineStr">
        <is>
          <t>SP</t>
        </is>
      </c>
      <c r="B271" s="9" t="inlineStr">
        <is>
          <t>10.September.-2024</t>
        </is>
      </c>
      <c r="C271" s="10" t="inlineStr">
        <is>
          <t>SSMC1222024</t>
        </is>
      </c>
      <c r="D271" s="8" t="n">
        <v>2400217</v>
      </c>
      <c r="E271" s="8" t="inlineStr">
        <is>
          <t>SP0100</t>
        </is>
      </c>
      <c r="F271" s="8" t="inlineStr">
        <is>
          <t>Label for FAS Chlorex 2% Box</t>
        </is>
      </c>
      <c r="G271" s="10" t="inlineStr">
        <is>
          <t>SP2400068</t>
        </is>
      </c>
      <c r="H271" s="8" t="inlineStr">
        <is>
          <t>Global Pac Saudi</t>
        </is>
      </c>
      <c r="I271" s="8" t="n"/>
      <c r="J271" s="10" t="inlineStr">
        <is>
          <t>SSMC1222024</t>
        </is>
      </c>
      <c r="K271" s="10" t="inlineStr">
        <is>
          <t>08/2024</t>
        </is>
      </c>
      <c r="L271" s="10" t="inlineStr">
        <is>
          <t>00.08.2024</t>
        </is>
      </c>
      <c r="M271" s="10" t="inlineStr">
        <is>
          <t>08/2026</t>
        </is>
      </c>
      <c r="N271" s="10" t="inlineStr">
        <is>
          <t>00.08.2026</t>
        </is>
      </c>
      <c r="O271" s="8" t="inlineStr">
        <is>
          <t>NA</t>
        </is>
      </c>
      <c r="P271" s="10" t="inlineStr">
        <is>
          <t>NA</t>
        </is>
      </c>
      <c r="Q271" s="8" t="inlineStr">
        <is>
          <t>11.09.2026</t>
        </is>
      </c>
      <c r="R271" s="11" t="n"/>
      <c r="S271" s="12" t="n"/>
      <c r="T271" s="12" t="n"/>
      <c r="U271" s="13" t="n">
        <v>40593</v>
      </c>
      <c r="V271" s="14" t="inlineStr">
        <is>
          <t>No.</t>
        </is>
      </c>
      <c r="W271" s="14" t="n"/>
      <c r="X271" s="14" t="n"/>
      <c r="Y271" s="90" t="n">
        <v>10</v>
      </c>
      <c r="Z271" s="455" t="n">
        <v>35761</v>
      </c>
      <c r="AA271" s="456" t="n">
        <v>0</v>
      </c>
      <c r="AB271" s="457" t="n">
        <v>0</v>
      </c>
      <c r="AC271" s="458" t="n">
        <v>35761</v>
      </c>
      <c r="AD271" s="459" t="n"/>
      <c r="AE271" s="462" t="n">
        <v>0</v>
      </c>
      <c r="AF271" s="14" t="inlineStr">
        <is>
          <t>24.06.2025</t>
        </is>
      </c>
      <c r="AG271" s="14" t="inlineStr">
        <is>
          <t>L25E006</t>
        </is>
      </c>
      <c r="AH271" s="14" t="n">
        <v>-4000</v>
      </c>
      <c r="AI271" s="14" t="inlineStr">
        <is>
          <t>13.07.2025</t>
        </is>
      </c>
      <c r="AJ271" s="14" t="inlineStr">
        <is>
          <t>L25F003</t>
        </is>
      </c>
      <c r="AK271" s="14" t="n">
        <v>-1000</v>
      </c>
      <c r="AL271" s="14" t="inlineStr">
        <is>
          <t>14.07.2025</t>
        </is>
      </c>
      <c r="AM271" s="14" t="inlineStr">
        <is>
          <t>L25E005</t>
        </is>
      </c>
      <c r="AN271" s="14" t="n">
        <v>-3120</v>
      </c>
      <c r="AO271" s="14" t="inlineStr">
        <is>
          <t>21.07.2025</t>
        </is>
      </c>
      <c r="AP271" s="14" t="inlineStr">
        <is>
          <t>L25F007</t>
        </is>
      </c>
      <c r="AQ271" s="14" t="n">
        <v>-6000</v>
      </c>
      <c r="AR271" s="14" t="inlineStr">
        <is>
          <t>21.07.2025</t>
        </is>
      </c>
      <c r="AS271" s="14" t="inlineStr">
        <is>
          <t>L25F008</t>
        </is>
      </c>
      <c r="AT271" s="14" t="n">
        <v>-1000</v>
      </c>
      <c r="AU271" s="8" t="inlineStr">
        <is>
          <t>21.07.2025 05.08.2025</t>
        </is>
      </c>
      <c r="AV271" s="8" t="inlineStr">
        <is>
          <t>R-L25E005 R-L25F007</t>
        </is>
      </c>
      <c r="AW271" s="14" t="n">
        <v>1501</v>
      </c>
      <c r="AX271" s="14" t="inlineStr">
        <is>
          <t>28.07.2025</t>
        </is>
      </c>
      <c r="AY271" s="14" t="inlineStr">
        <is>
          <t>R-L25F003</t>
        </is>
      </c>
      <c r="AZ271" s="14" t="n">
        <v>386</v>
      </c>
      <c r="BA271" s="14" t="inlineStr">
        <is>
          <t>03.08.2025 07.09.2025 5-08.09.2025</t>
        </is>
      </c>
      <c r="BB271" s="14" t="inlineStr">
        <is>
          <t>L25G007 L25H011 L25H007 L25H006 L25G009 L25H009 L25H010</t>
        </is>
      </c>
      <c r="BC271" s="14" t="n">
        <v>-11551</v>
      </c>
      <c r="BD271" s="8" t="inlineStr">
        <is>
          <t>03.08.2025 10.08.2025 18.08.2025 19.08.2025 24.08.2025 24.08.2025 16.09.2025 18.09.2025 2-19.10.2025 22.10.2025 26.10.2025</t>
        </is>
      </c>
      <c r="BE271" s="8" t="inlineStr">
        <is>
          <t>L25G006 L25G010 L25G012 L25G011 L25H005 MR250156L25G008 MR250158 L25F002 MR250172 MR250175 L25I010 L25I005 L25I013 L25I011</t>
        </is>
      </c>
      <c r="BF271" s="14" t="n">
        <v>-17167</v>
      </c>
      <c r="BG271" s="14" t="inlineStr">
        <is>
          <t>07.08.2025</t>
        </is>
      </c>
      <c r="BH271" s="14" t="inlineStr">
        <is>
          <t>R-L25F008</t>
        </is>
      </c>
      <c r="BI271" s="14" t="n">
        <v>362</v>
      </c>
      <c r="BJ271" s="14" t="inlineStr">
        <is>
          <t>07.08.2025</t>
        </is>
      </c>
      <c r="BK271" s="14" t="inlineStr">
        <is>
          <t>R-L25G006</t>
        </is>
      </c>
      <c r="BL271" s="14" t="n">
        <v>145</v>
      </c>
      <c r="BM271" s="14" t="inlineStr">
        <is>
          <t>07.08.2025 11.08.2025 24.08.2025 24.08.2025 24.08.2025 26.08.2025 26.08.2025 09.09.2025 11.09.2025 11.09.2025 14.08.2025 25.09.2025 21.10.2025 2-22.10.2025</t>
        </is>
      </c>
      <c r="BN271" s="14" t="inlineStr">
        <is>
          <t>R-L25G006 R-L25G007 R-L25G010 R-L25G012 R-L25G011 R-L25H005 R-L25G008 R-L25F002 L25H007 R-L25G009 R-L25H009 R-L25H010 R-L25G001 R-L25I010 R-L25I005</t>
        </is>
      </c>
      <c r="BO271" s="14" t="n">
        <v>5683</v>
      </c>
    </row>
    <row r="272" ht="11.85" customFormat="1" customHeight="1" s="7">
      <c r="A272" s="8" t="inlineStr">
        <is>
          <t>TP</t>
        </is>
      </c>
      <c r="B272" s="9" t="inlineStr">
        <is>
          <t>10.September.-2024</t>
        </is>
      </c>
      <c r="C272" s="10" t="inlineStr">
        <is>
          <t>SSMC1222024</t>
        </is>
      </c>
      <c r="D272" s="22" t="n">
        <v>2400218</v>
      </c>
      <c r="E272" s="8" t="inlineStr">
        <is>
          <t>TP0002</t>
        </is>
      </c>
      <c r="F272" s="8" t="inlineStr">
        <is>
          <t>Label for FAS Chlorex 2% Outer Carton</t>
        </is>
      </c>
      <c r="G272" s="10" t="inlineStr">
        <is>
          <t>TP2400006</t>
        </is>
      </c>
      <c r="H272" s="8" t="inlineStr">
        <is>
          <t>Global Pac Saudi</t>
        </is>
      </c>
      <c r="I272" s="8" t="n"/>
      <c r="J272" s="10" t="inlineStr">
        <is>
          <t>SSMC1222024-1</t>
        </is>
      </c>
      <c r="K272" s="10" t="inlineStr">
        <is>
          <t>08/2024</t>
        </is>
      </c>
      <c r="L272" s="10" t="inlineStr">
        <is>
          <t>00.08.2024</t>
        </is>
      </c>
      <c r="M272" s="10" t="inlineStr">
        <is>
          <t>08/2026</t>
        </is>
      </c>
      <c r="N272" s="10" t="inlineStr">
        <is>
          <t>00.08.2026</t>
        </is>
      </c>
      <c r="O272" s="8" t="inlineStr">
        <is>
          <t>NA</t>
        </is>
      </c>
      <c r="P272" s="10" t="inlineStr">
        <is>
          <t>NA</t>
        </is>
      </c>
      <c r="Q272" s="8" t="inlineStr">
        <is>
          <t>11.09.2026</t>
        </is>
      </c>
      <c r="R272" s="21" t="n"/>
      <c r="S272" s="12" t="n"/>
      <c r="T272" s="12" t="n"/>
      <c r="U272" s="13" t="n">
        <v>5618</v>
      </c>
      <c r="V272" s="14" t="inlineStr">
        <is>
          <t>No.</t>
        </is>
      </c>
      <c r="W272" s="14" t="n"/>
      <c r="X272" s="14" t="n"/>
      <c r="Y272" s="90" t="n">
        <v>6</v>
      </c>
      <c r="Z272" s="455" t="n">
        <v>5618</v>
      </c>
      <c r="AA272" s="456" t="n">
        <v>0</v>
      </c>
      <c r="AB272" s="457" t="n">
        <v>0</v>
      </c>
      <c r="AC272" s="458" t="n">
        <v>5618</v>
      </c>
      <c r="AD272" s="459" t="n"/>
      <c r="AE272" s="462" t="n">
        <v>0</v>
      </c>
      <c r="AF272" s="14" t="inlineStr">
        <is>
          <t>11.06.2025</t>
        </is>
      </c>
      <c r="AG272" s="14" t="inlineStr">
        <is>
          <t>L25D002</t>
        </is>
      </c>
      <c r="AH272" s="14" t="n">
        <v>-10</v>
      </c>
      <c r="AI272" s="14" t="inlineStr">
        <is>
          <t>24.06.2025</t>
        </is>
      </c>
      <c r="AJ272" s="14" t="inlineStr">
        <is>
          <t>L25E006</t>
        </is>
      </c>
      <c r="AK272" s="14" t="n">
        <v>-587</v>
      </c>
      <c r="AL272" s="14" t="inlineStr">
        <is>
          <t>13.07.2025</t>
        </is>
      </c>
      <c r="AM272" s="14" t="inlineStr">
        <is>
          <t>L25F003</t>
        </is>
      </c>
      <c r="AN272" s="14" t="n">
        <v>-1000</v>
      </c>
      <c r="AO272" s="14" t="inlineStr">
        <is>
          <t>14.07.2025</t>
        </is>
      </c>
      <c r="AP272" s="14" t="inlineStr">
        <is>
          <t>L25E005</t>
        </is>
      </c>
      <c r="AQ272" s="14" t="n">
        <v>-590</v>
      </c>
      <c r="AR272" s="14" t="inlineStr">
        <is>
          <t>21.07.2025</t>
        </is>
      </c>
      <c r="AS272" s="14" t="inlineStr">
        <is>
          <t>L25F007</t>
        </is>
      </c>
      <c r="AT272" s="14" t="n">
        <v>-1000</v>
      </c>
      <c r="AU272" s="14" t="inlineStr">
        <is>
          <t>21.07.2025</t>
        </is>
      </c>
      <c r="AV272" s="14" t="inlineStr">
        <is>
          <t>L25F008</t>
        </is>
      </c>
      <c r="AW272" s="14" t="n">
        <v>-1000</v>
      </c>
      <c r="AX272" s="14" t="inlineStr">
        <is>
          <t>21.07.2025</t>
        </is>
      </c>
      <c r="AY272" s="14" t="inlineStr">
        <is>
          <t>R-L25E005</t>
        </is>
      </c>
      <c r="AZ272" s="14" t="n">
        <v>233</v>
      </c>
      <c r="BA272" s="8" t="inlineStr">
        <is>
          <t>28.07.2025 05.08.2025 11.08.2025</t>
        </is>
      </c>
      <c r="BB272" s="8" t="inlineStr">
        <is>
          <t>R-L25F003 R-L25F007 R-L25G010</t>
        </is>
      </c>
      <c r="BC272" s="14" t="n">
        <v>1488</v>
      </c>
      <c r="BD272" s="14" t="inlineStr">
        <is>
          <t>03.08.2025</t>
        </is>
      </c>
      <c r="BE272" s="14" t="inlineStr">
        <is>
          <t>L25G007</t>
        </is>
      </c>
      <c r="BF272" s="14" t="n">
        <v>-871</v>
      </c>
      <c r="BG272" s="8" t="inlineStr">
        <is>
          <t>03.08.2025 10.08.2025 18.08.2025 19.08.2025 20.08.2025 24.08.2025 24.08.2025 07.09.2025 5-08.09.2025 16.09.2025 2-19.10.2025 26.10.2025</t>
        </is>
      </c>
      <c r="BH272" s="8" t="inlineStr">
        <is>
          <t>L25G006 L25G010 L25G012 L25G011 L25H005 MR250156L25G008 MR250158 L25F002 L25H011 L25H007 L25H006 L25G009 L25H009 L25H010 MR250172 L25I010 L25I005 L25I011</t>
        </is>
      </c>
      <c r="BI272" s="14" t="n">
        <v>-9017</v>
      </c>
      <c r="BJ272" s="14" t="inlineStr">
        <is>
          <t>07.08.2025</t>
        </is>
      </c>
      <c r="BK272" s="14" t="inlineStr">
        <is>
          <t>R-L25F008</t>
        </is>
      </c>
      <c r="BL272" s="14" t="n">
        <v>900</v>
      </c>
      <c r="BM272" s="14" t="inlineStr">
        <is>
          <t>07.08.2025 24.08.2025 24.08.2025 24.08.2025 26.08.2025 26.08.2025 09.09.2025 09.09.2025 11.09.2025 11.09.2025 14.08.2025 22.10.2025</t>
        </is>
      </c>
      <c r="BN272" s="8" t="inlineStr">
        <is>
          <t>R-L25G006 R-L25G007 R-L25G012 R-L25G011 R-L25H005 R-L25G008 R-L25F002 R-L25H011 L25H007 R-L25G009 R-L25H009 R-L25H010 R-L25J010</t>
        </is>
      </c>
      <c r="BO272" s="14" t="n">
        <v>5836</v>
      </c>
    </row>
    <row r="273" ht="11.85" customFormat="1" customHeight="1" s="7">
      <c r="A273" s="8" t="inlineStr">
        <is>
          <t>Bu</t>
        </is>
      </c>
      <c r="B273" s="9" t="inlineStr">
        <is>
          <t>15.09.2024</t>
        </is>
      </c>
      <c r="C273" s="8" t="inlineStr">
        <is>
          <t>NA</t>
        </is>
      </c>
      <c r="D273" s="8" t="n">
        <v>2400219</v>
      </c>
      <c r="E273" s="8" t="inlineStr">
        <is>
          <t>BP0004</t>
        </is>
      </c>
      <c r="F273" s="8" t="inlineStr">
        <is>
          <t>FAS Chlorex 2% Solution</t>
        </is>
      </c>
      <c r="G273" s="10" t="inlineStr">
        <is>
          <t>BP2400020</t>
        </is>
      </c>
      <c r="H273" s="8" t="inlineStr">
        <is>
          <t>Giochemica S.R.L.</t>
        </is>
      </c>
      <c r="I273" s="8" t="n"/>
      <c r="J273" s="23" t="inlineStr">
        <is>
          <t>P0654</t>
        </is>
      </c>
      <c r="K273" s="10" t="inlineStr">
        <is>
          <t>20/07/2024</t>
        </is>
      </c>
      <c r="L273" s="10" t="inlineStr">
        <is>
          <t>20.07.2024</t>
        </is>
      </c>
      <c r="M273" s="10" t="inlineStr">
        <is>
          <t>20/07/2029</t>
        </is>
      </c>
      <c r="N273" s="10" t="inlineStr">
        <is>
          <t>20.07.2029</t>
        </is>
      </c>
      <c r="O273" s="8" t="inlineStr">
        <is>
          <t>NA</t>
        </is>
      </c>
      <c r="P273" s="10" t="inlineStr">
        <is>
          <t>NA</t>
        </is>
      </c>
      <c r="Q273" s="8" t="n"/>
      <c r="R273" s="26" t="n"/>
      <c r="S273" s="12" t="n"/>
      <c r="T273" s="12" t="n"/>
      <c r="U273" s="13" t="n">
        <v>915.4999999999998</v>
      </c>
      <c r="V273" s="14" t="inlineStr">
        <is>
          <t>Kg.</t>
        </is>
      </c>
      <c r="W273" s="14" t="n"/>
      <c r="X273" s="14" t="n"/>
      <c r="Y273" s="90" t="n"/>
      <c r="Z273" s="455">
        <f>U273-W273</f>
        <v/>
      </c>
      <c r="AA273" s="456">
        <f>AC273+AH273+AK273+AN273+AQ273+AT273+AW273+AZ273+BC273+BF273+BI273+BL273+BO273</f>
        <v/>
      </c>
      <c r="AB273" s="457" t="n">
        <v>0</v>
      </c>
      <c r="AC273" s="458">
        <f>Z273-AD273-AE273-AB273</f>
        <v/>
      </c>
      <c r="AD273" s="459" t="n"/>
      <c r="AE273" s="462" t="n">
        <v>0</v>
      </c>
      <c r="AF273" s="14" t="inlineStr">
        <is>
          <t>11.06.2025</t>
        </is>
      </c>
      <c r="AG273" s="14" t="inlineStr">
        <is>
          <t>25IBP00020</t>
        </is>
      </c>
      <c r="AH273" s="14" t="n">
        <v>-173.7</v>
      </c>
      <c r="AI273" s="14" t="inlineStr">
        <is>
          <t>26.06.2025</t>
        </is>
      </c>
      <c r="AJ273" s="14" t="inlineStr">
        <is>
          <t>25IBP017</t>
        </is>
      </c>
      <c r="AK273" s="14" t="n">
        <v>142.2</v>
      </c>
      <c r="AL273" s="14" t="inlineStr">
        <is>
          <t>25.05.2025</t>
        </is>
      </c>
      <c r="AM273" s="14" t="inlineStr">
        <is>
          <t>25IPP017</t>
        </is>
      </c>
      <c r="AN273" s="14" t="n">
        <v>-176.4</v>
      </c>
      <c r="AO273" s="14" t="inlineStr">
        <is>
          <t>03.07.2025</t>
        </is>
      </c>
      <c r="AP273" s="14" t="inlineStr">
        <is>
          <t>R-25IBP016</t>
        </is>
      </c>
      <c r="AQ273" s="14" t="n">
        <v>35.8</v>
      </c>
      <c r="AR273" s="14" t="inlineStr">
        <is>
          <t>03.07.2025</t>
        </is>
      </c>
      <c r="AS273" s="14" t="inlineStr">
        <is>
          <t>25IBP023</t>
        </is>
      </c>
      <c r="AT273" s="14" t="n">
        <v>-541.3</v>
      </c>
      <c r="AU273" s="14" t="inlineStr">
        <is>
          <t>21.07.2025</t>
        </is>
      </c>
      <c r="AV273" s="14" t="inlineStr">
        <is>
          <t>R-25IBP023</t>
        </is>
      </c>
      <c r="AW273" s="14" t="n">
        <v>11.85</v>
      </c>
      <c r="AX273" s="14" t="inlineStr">
        <is>
          <t>24.07.2025</t>
        </is>
      </c>
      <c r="AY273" s="14" t="inlineStr">
        <is>
          <t>25IBP024</t>
        </is>
      </c>
      <c r="AZ273" s="14" t="n">
        <v>-189.8</v>
      </c>
      <c r="BA273" s="14" t="n"/>
      <c r="BB273" s="14" t="inlineStr">
        <is>
          <t>IS</t>
        </is>
      </c>
      <c r="BC273" s="14" t="n">
        <v>-24.15</v>
      </c>
      <c r="BD273" s="14" t="n"/>
      <c r="BE273" s="14" t="n"/>
      <c r="BF273" s="14" t="n"/>
      <c r="BG273" s="14" t="n"/>
      <c r="BH273" s="14" t="n"/>
      <c r="BI273" s="14" t="n"/>
      <c r="BJ273" s="14" t="n"/>
      <c r="BK273" s="14" t="n"/>
      <c r="BL273" s="14" t="n"/>
      <c r="BM273" s="14" t="n"/>
      <c r="BN273" s="14" t="n"/>
      <c r="BO273" s="14" t="n"/>
    </row>
    <row r="274" ht="11.85" customFormat="1" customHeight="1" s="7">
      <c r="A274" s="8" t="inlineStr">
        <is>
          <t>PP</t>
        </is>
      </c>
      <c r="B274" s="9" t="inlineStr">
        <is>
          <t>17.September.-2024</t>
        </is>
      </c>
      <c r="C274" s="8" t="inlineStr">
        <is>
          <t>NA</t>
        </is>
      </c>
      <c r="D274" s="8" t="n">
        <v>2400221</v>
      </c>
      <c r="E274" s="8" t="inlineStr">
        <is>
          <t>PP0041</t>
        </is>
      </c>
      <c r="F274" s="8" t="inlineStr">
        <is>
          <t>Sponge with Plastic Scrub</t>
        </is>
      </c>
      <c r="G274" s="10" t="inlineStr">
        <is>
          <t>PP2400084</t>
        </is>
      </c>
      <c r="H274" s="8" t="inlineStr">
        <is>
          <t>JianErkang Medical Co., Ltd</t>
        </is>
      </c>
      <c r="I274" s="8" t="n"/>
      <c r="J274" s="10" t="inlineStr">
        <is>
          <t>240507</t>
        </is>
      </c>
      <c r="K274" s="10" t="inlineStr">
        <is>
          <t>07/05/2024</t>
        </is>
      </c>
      <c r="L274" s="10" t="inlineStr">
        <is>
          <t>07.05.2024</t>
        </is>
      </c>
      <c r="M274" s="10" t="inlineStr">
        <is>
          <t>06/05/2029</t>
        </is>
      </c>
      <c r="N274" s="10" t="inlineStr">
        <is>
          <t>06.05.2029</t>
        </is>
      </c>
      <c r="O274" s="8" t="inlineStr">
        <is>
          <t>NA</t>
        </is>
      </c>
      <c r="P274" s="10" t="inlineStr">
        <is>
          <t>NA</t>
        </is>
      </c>
      <c r="Q274" s="8" t="inlineStr">
        <is>
          <t>22.09.2026</t>
        </is>
      </c>
      <c r="R274" s="11" t="n"/>
      <c r="S274" s="12" t="n"/>
      <c r="T274" s="12" t="n"/>
      <c r="U274" s="13" t="n">
        <v>605021</v>
      </c>
      <c r="V274" s="14" t="inlineStr">
        <is>
          <t>No.</t>
        </is>
      </c>
      <c r="W274" s="14" t="n"/>
      <c r="X274" s="14" t="n"/>
      <c r="Y274" s="90" t="n"/>
      <c r="Z274" s="455" t="n">
        <v>605021</v>
      </c>
      <c r="AA274" s="456" t="n">
        <v>0</v>
      </c>
      <c r="AB274" s="457" t="n">
        <v>0</v>
      </c>
      <c r="AC274" s="458" t="n">
        <v>605021</v>
      </c>
      <c r="AD274" s="459" t="n"/>
      <c r="AE274" s="462" t="n">
        <v>0</v>
      </c>
      <c r="AF274" s="14" t="inlineStr">
        <is>
          <t>19.06.2025</t>
        </is>
      </c>
      <c r="AG274" s="14" t="inlineStr">
        <is>
          <t>L25F004</t>
        </is>
      </c>
      <c r="AH274" s="14" t="n">
        <v>-33320</v>
      </c>
      <c r="AI274" s="14" t="inlineStr">
        <is>
          <t>28.07.2025</t>
        </is>
      </c>
      <c r="AJ274" s="14" t="inlineStr">
        <is>
          <t>L25G014</t>
        </is>
      </c>
      <c r="AK274" s="14" t="n">
        <v>-33272</v>
      </c>
      <c r="AL274" s="14" t="inlineStr">
        <is>
          <t>29.07.2025</t>
        </is>
      </c>
      <c r="AM274" s="14" t="inlineStr">
        <is>
          <t>L25G015</t>
        </is>
      </c>
      <c r="AN274" s="14" t="n">
        <v>-33296</v>
      </c>
      <c r="AO274" s="14" t="inlineStr">
        <is>
          <t>29.07.2025</t>
        </is>
      </c>
      <c r="AP274" s="14" t="inlineStr">
        <is>
          <t>L25G016</t>
        </is>
      </c>
      <c r="AQ274" s="14" t="n">
        <v>-33320</v>
      </c>
      <c r="AR274" s="14" t="inlineStr">
        <is>
          <t>04.08.2025</t>
        </is>
      </c>
      <c r="AS274" s="14" t="inlineStr">
        <is>
          <t>R-L25G016</t>
        </is>
      </c>
      <c r="AT274" s="14" t="n">
        <v>629</v>
      </c>
      <c r="AU274" s="14" t="inlineStr">
        <is>
          <t>05.08.2025</t>
        </is>
      </c>
      <c r="AV274" s="14" t="inlineStr">
        <is>
          <t>L25H002</t>
        </is>
      </c>
      <c r="AW274" s="14" t="n">
        <v>-40180</v>
      </c>
      <c r="AX274" s="14" t="inlineStr">
        <is>
          <t>10.08.2025</t>
        </is>
      </c>
      <c r="AY274" s="14" t="inlineStr">
        <is>
          <t>L25H004</t>
        </is>
      </c>
      <c r="AZ274" s="14" t="n">
        <v>-10290</v>
      </c>
      <c r="BA274" s="14" t="inlineStr">
        <is>
          <t>11.08.2025 29.10.2025 06.11.2025 23.11.2025 01.12.2025</t>
        </is>
      </c>
      <c r="BB274" s="14" t="inlineStr">
        <is>
          <t>R-L25H004 R-L25J012 R-L25K003 R-L25K006 R-L25K012</t>
        </is>
      </c>
      <c r="BC274" s="14" t="n">
        <v>6876</v>
      </c>
      <c r="BD274" s="14" t="inlineStr">
        <is>
          <t>14.08.2025 22.09.2025</t>
        </is>
      </c>
      <c r="BE274" s="14" t="inlineStr">
        <is>
          <t xml:space="preserve">L25H008 L25I009 </t>
        </is>
      </c>
      <c r="BF274" s="14" t="n">
        <v>-59483</v>
      </c>
      <c r="BG274" s="14" t="inlineStr">
        <is>
          <t>18.08.2025</t>
        </is>
      </c>
      <c r="BH274" s="14" t="inlineStr">
        <is>
          <t>L25H012</t>
        </is>
      </c>
      <c r="BI274" s="14" t="n">
        <v>-33145</v>
      </c>
      <c r="BJ274" s="14" t="inlineStr">
        <is>
          <t>20.08.2025</t>
        </is>
      </c>
      <c r="BK274" s="14" t="inlineStr">
        <is>
          <t>L25H013</t>
        </is>
      </c>
      <c r="BL274" s="14" t="n">
        <v>-33230</v>
      </c>
      <c r="BM274" s="14" t="inlineStr">
        <is>
          <t>14.09.2025 17.09.2025 2-19.09.2025 02.10.2025 07.10.2025 27.10.2025 02.11.2025 16.11.2025 23.11.2025 27.11.2025 28.12.2025</t>
        </is>
      </c>
      <c r="BN274" s="14" t="inlineStr">
        <is>
          <t>L25I004 L25I006 L25I007 L25I008 L25J001 L25J002 L25J012 L25K003 MR250218-L25K003 L25K006 L25K009 L25K012 L25L009</t>
        </is>
      </c>
      <c r="BO274" s="14" t="n">
        <v>-302990</v>
      </c>
    </row>
    <row r="275" ht="11.85" customFormat="1" customHeight="1" s="7">
      <c r="A275" s="8" t="inlineStr">
        <is>
          <t>PP</t>
        </is>
      </c>
      <c r="B275" s="9" t="inlineStr">
        <is>
          <t>17.September.-2024</t>
        </is>
      </c>
      <c r="C275" s="8" t="inlineStr">
        <is>
          <t>NA</t>
        </is>
      </c>
      <c r="D275" s="22" t="n">
        <v>2400222</v>
      </c>
      <c r="E275" s="8" t="inlineStr">
        <is>
          <t>PP0043</t>
        </is>
      </c>
      <c r="F275" s="8" t="inlineStr">
        <is>
          <t>Nail Cleaner-White</t>
        </is>
      </c>
      <c r="G275" s="10" t="inlineStr">
        <is>
          <t>PP2400085</t>
        </is>
      </c>
      <c r="H275" s="8" t="inlineStr">
        <is>
          <t>JianErkang Medical Co., Ltd</t>
        </is>
      </c>
      <c r="I275" s="8" t="n"/>
      <c r="J275" s="10" t="inlineStr">
        <is>
          <t>240507</t>
        </is>
      </c>
      <c r="K275" s="10" t="inlineStr">
        <is>
          <t>07/05/2024</t>
        </is>
      </c>
      <c r="L275" s="10" t="inlineStr">
        <is>
          <t>07.05.2024</t>
        </is>
      </c>
      <c r="M275" s="10" t="inlineStr">
        <is>
          <t>06/05/2029</t>
        </is>
      </c>
      <c r="N275" s="10" t="inlineStr">
        <is>
          <t>06.05.2029</t>
        </is>
      </c>
      <c r="O275" s="8" t="inlineStr">
        <is>
          <t>NA</t>
        </is>
      </c>
      <c r="P275" s="10" t="inlineStr">
        <is>
          <t>NA</t>
        </is>
      </c>
      <c r="Q275" s="8" t="inlineStr">
        <is>
          <t>22.09.2026</t>
        </is>
      </c>
      <c r="R275" s="21" t="n"/>
      <c r="S275" s="12" t="n"/>
      <c r="T275" s="12" t="n"/>
      <c r="U275" s="13" t="n">
        <v>605389</v>
      </c>
      <c r="V275" s="14" t="inlineStr">
        <is>
          <t>No.</t>
        </is>
      </c>
      <c r="W275" s="14" t="n"/>
      <c r="X275" s="14" t="n"/>
      <c r="Y275" s="90" t="n"/>
      <c r="Z275" s="455" t="n">
        <v>605389</v>
      </c>
      <c r="AA275" s="456" t="n">
        <v>0</v>
      </c>
      <c r="AB275" s="457" t="n">
        <v>0</v>
      </c>
      <c r="AC275" s="458" t="n">
        <v>605389</v>
      </c>
      <c r="AD275" s="459" t="n"/>
      <c r="AE275" s="462" t="n">
        <v>0</v>
      </c>
      <c r="AF275" s="14" t="inlineStr">
        <is>
          <t>19.06.2025</t>
        </is>
      </c>
      <c r="AG275" s="14" t="inlineStr">
        <is>
          <t>L25F004</t>
        </is>
      </c>
      <c r="AH275" s="14" t="n">
        <v>-35000</v>
      </c>
      <c r="AI275" s="14" t="inlineStr">
        <is>
          <t>22.06.2025</t>
        </is>
      </c>
      <c r="AJ275" s="14" t="inlineStr">
        <is>
          <t>L25F001</t>
        </is>
      </c>
      <c r="AK275" s="14" t="n">
        <v>650</v>
      </c>
      <c r="AL275" s="14" t="inlineStr">
        <is>
          <t>23.06.2025</t>
        </is>
      </c>
      <c r="AM275" s="14" t="inlineStr">
        <is>
          <t>R-L25F004</t>
        </is>
      </c>
      <c r="AN275" s="14" t="n">
        <v>1400</v>
      </c>
      <c r="AO275" s="14" t="inlineStr">
        <is>
          <t>28.07.2025</t>
        </is>
      </c>
      <c r="AP275" s="14" t="inlineStr">
        <is>
          <t>L25G014</t>
        </is>
      </c>
      <c r="AQ275" s="14" t="n">
        <v>-35000</v>
      </c>
      <c r="AR275" s="14" t="inlineStr">
        <is>
          <t>29.07.2025</t>
        </is>
      </c>
      <c r="AS275" s="14" t="inlineStr">
        <is>
          <t>L25G015</t>
        </is>
      </c>
      <c r="AT275" s="14" t="n">
        <v>-35000</v>
      </c>
      <c r="AU275" s="14" t="inlineStr">
        <is>
          <t>29.07.2025</t>
        </is>
      </c>
      <c r="AV275" s="14" t="inlineStr">
        <is>
          <t>L25G016</t>
        </is>
      </c>
      <c r="AW275" s="14" t="n">
        <v>-35000</v>
      </c>
      <c r="AX275" s="14" t="inlineStr">
        <is>
          <t>04.08.2025 24.08.2025 25.09.2025 12.10.2025 29.10.2025 06.11.2025 20.11.2025</t>
        </is>
      </c>
      <c r="AY275" s="14" t="inlineStr">
        <is>
          <t>R-L25G016 R-L25H013 R-L25I009 R-L25J002 R-L25J012 R-L25K003 R-L25K006</t>
        </is>
      </c>
      <c r="AZ275" s="14" t="n">
        <v>27488</v>
      </c>
      <c r="BA275" s="14" t="inlineStr">
        <is>
          <t>05.08.2025</t>
        </is>
      </c>
      <c r="BB275" s="14" t="inlineStr">
        <is>
          <t>L25H002</t>
        </is>
      </c>
      <c r="BC275" s="14" t="n">
        <v>-40000</v>
      </c>
      <c r="BD275" s="14" t="inlineStr">
        <is>
          <t>10.08.2025</t>
        </is>
      </c>
      <c r="BE275" s="14" t="inlineStr">
        <is>
          <t>L25H004</t>
        </is>
      </c>
      <c r="BF275" s="14" t="n">
        <v>-10340</v>
      </c>
      <c r="BG275" s="14" t="inlineStr">
        <is>
          <t>14.08.2025</t>
        </is>
      </c>
      <c r="BH275" s="14" t="inlineStr">
        <is>
          <t>L25H008</t>
        </is>
      </c>
      <c r="BI275" s="14" t="n">
        <v>-33115</v>
      </c>
      <c r="BJ275" s="14" t="inlineStr">
        <is>
          <t>18.08.2025</t>
        </is>
      </c>
      <c r="BK275" s="14" t="inlineStr">
        <is>
          <t>L25H012</t>
        </is>
      </c>
      <c r="BL275" s="14" t="n">
        <v>-35000</v>
      </c>
      <c r="BM275" s="14" t="inlineStr">
        <is>
          <t>20.08.2025 14.09.2025 17.09.2025 2-18.09.2025 22.09.2025 02.10.2025 07.10.2025 27.10.2025 02.11.2025 16.11.2025 23.11.2025 27.11.2025 28.12.2025</t>
        </is>
      </c>
      <c r="BN275" s="14" t="inlineStr">
        <is>
          <t>L25H013 L25I004 L25I006 L25I007 L25I008 L25I009 L25J001 L25J002 L25J012 L25K003 L25K006 L25K009 L25K012 L25L009</t>
        </is>
      </c>
      <c r="BO275" s="14" t="n">
        <v>-376472</v>
      </c>
    </row>
    <row r="276" ht="11.85" customFormat="1" customHeight="1" s="7">
      <c r="A276" s="8" t="inlineStr">
        <is>
          <t>PP</t>
        </is>
      </c>
      <c r="B276" s="9" t="inlineStr">
        <is>
          <t>17.September.-2024</t>
        </is>
      </c>
      <c r="C276" s="8" t="inlineStr">
        <is>
          <t>NA</t>
        </is>
      </c>
      <c r="D276" s="22" t="n">
        <v>2400224</v>
      </c>
      <c r="E276" s="22" t="inlineStr">
        <is>
          <t>PP0044</t>
        </is>
      </c>
      <c r="F276" s="22" t="inlineStr">
        <is>
          <t>FAS IODO P2 Scrub Plastic Cover Film 408mm width</t>
        </is>
      </c>
      <c r="G276" s="10" t="inlineStr">
        <is>
          <t>PP2400087</t>
        </is>
      </c>
      <c r="H276" s="8" t="inlineStr">
        <is>
          <t>JianErkang Medical Co., Ltd</t>
        </is>
      </c>
      <c r="I276" s="8" t="n"/>
      <c r="J276" s="10" t="inlineStr">
        <is>
          <t>240507</t>
        </is>
      </c>
      <c r="K276" s="10" t="inlineStr">
        <is>
          <t>07/05/2024</t>
        </is>
      </c>
      <c r="L276" s="10" t="inlineStr">
        <is>
          <t>07.05.2024</t>
        </is>
      </c>
      <c r="M276" s="10" t="inlineStr">
        <is>
          <t>06/05/2029</t>
        </is>
      </c>
      <c r="N276" s="10" t="inlineStr">
        <is>
          <t>06.05.2029</t>
        </is>
      </c>
      <c r="O276" s="8" t="inlineStr">
        <is>
          <t>NA</t>
        </is>
      </c>
      <c r="P276" s="10" t="inlineStr">
        <is>
          <t>NA</t>
        </is>
      </c>
      <c r="Q276" s="8" t="inlineStr">
        <is>
          <t>22.09.2026</t>
        </is>
      </c>
      <c r="R276" s="21" t="n"/>
      <c r="S276" s="12" t="n"/>
      <c r="T276" s="12" t="n"/>
      <c r="U276" s="13" t="n">
        <v>238.59</v>
      </c>
      <c r="V276" s="14" t="inlineStr">
        <is>
          <t>Kg.</t>
        </is>
      </c>
      <c r="W276" s="14" t="n"/>
      <c r="X276" s="14" t="n"/>
      <c r="Y276" s="90" t="n"/>
      <c r="Z276" s="455" t="n">
        <v>238.59</v>
      </c>
      <c r="AA276" s="456" t="n">
        <v>-5.329070518200751e-15</v>
      </c>
      <c r="AB276" s="457" t="n">
        <v>0</v>
      </c>
      <c r="AC276" s="458" t="n">
        <v>238.59</v>
      </c>
      <c r="AD276" s="459" t="n"/>
      <c r="AE276" s="462" t="n">
        <v>0</v>
      </c>
      <c r="AF276" s="14" t="inlineStr">
        <is>
          <t>05.08.2025</t>
        </is>
      </c>
      <c r="AG276" s="14" t="inlineStr">
        <is>
          <t>L25H002</t>
        </is>
      </c>
      <c r="AH276" s="14" t="n">
        <v>-56.7</v>
      </c>
      <c r="AI276" s="14" t="inlineStr">
        <is>
          <t>10.08.2025</t>
        </is>
      </c>
      <c r="AJ276" s="14" t="inlineStr">
        <is>
          <t>L25H004</t>
        </is>
      </c>
      <c r="AK276" s="14" t="n">
        <v>-26.5</v>
      </c>
      <c r="AL276" s="14" t="inlineStr">
        <is>
          <t>11.08.2025</t>
        </is>
      </c>
      <c r="AM276" s="14" t="inlineStr">
        <is>
          <t>R-L25H004</t>
        </is>
      </c>
      <c r="AN276" s="14" t="n">
        <v>23.4</v>
      </c>
      <c r="AO276" s="14" t="inlineStr">
        <is>
          <t>22.09.2025</t>
        </is>
      </c>
      <c r="AP276" s="14" t="inlineStr">
        <is>
          <t>L25I009</t>
        </is>
      </c>
      <c r="AQ276" s="14" t="n">
        <v>-49.9</v>
      </c>
      <c r="AR276" s="14" t="inlineStr">
        <is>
          <t>25.09.2025</t>
        </is>
      </c>
      <c r="AS276" s="14" t="inlineStr">
        <is>
          <t>R-L25I009</t>
        </is>
      </c>
      <c r="AT276" s="14" t="n">
        <v>18.94</v>
      </c>
      <c r="AU276" s="14" t="inlineStr">
        <is>
          <t>02.10.2025</t>
        </is>
      </c>
      <c r="AV276" s="14" t="inlineStr">
        <is>
          <t>L25J001</t>
        </is>
      </c>
      <c r="AW276" s="14" t="n">
        <v>-45.4</v>
      </c>
      <c r="AX276" s="14" t="inlineStr">
        <is>
          <t>06.10.2025</t>
        </is>
      </c>
      <c r="AY276" s="14" t="inlineStr">
        <is>
          <t>R-L25J001</t>
        </is>
      </c>
      <c r="AZ276" s="14" t="n">
        <v>13.96</v>
      </c>
      <c r="BA276" s="14" t="inlineStr">
        <is>
          <t>27.10.2025</t>
        </is>
      </c>
      <c r="BB276" s="14" t="inlineStr">
        <is>
          <t>L25J012</t>
        </is>
      </c>
      <c r="BC276" s="14" t="n">
        <v>-40.7</v>
      </c>
      <c r="BD276" s="14" t="inlineStr">
        <is>
          <t>29.10.2025</t>
        </is>
      </c>
      <c r="BE276" s="14" t="inlineStr">
        <is>
          <t>R-L25J012</t>
        </is>
      </c>
      <c r="BF276" s="14" t="n">
        <v>9.31</v>
      </c>
      <c r="BG276" s="14" t="inlineStr">
        <is>
          <t>30.10.2025</t>
        </is>
      </c>
      <c r="BH276" s="14" t="inlineStr">
        <is>
          <t>IS</t>
        </is>
      </c>
      <c r="BI276" s="14" t="n">
        <v>-67.09999999999999</v>
      </c>
      <c r="BJ276" s="14" t="inlineStr">
        <is>
          <t>27.11.2025 18.02.2026</t>
        </is>
      </c>
      <c r="BK276" s="14" t="inlineStr">
        <is>
          <t>L25K012 L26B006</t>
        </is>
      </c>
      <c r="BL276" s="14" t="n">
        <v>-19.355</v>
      </c>
      <c r="BM276" s="14" t="inlineStr">
        <is>
          <t>01.12.2025</t>
        </is>
      </c>
      <c r="BN276" s="14" t="inlineStr">
        <is>
          <t>R-L25K012</t>
        </is>
      </c>
      <c r="BO276" s="14" t="n">
        <v>1.455</v>
      </c>
    </row>
    <row r="277" ht="11.85" customFormat="1" customHeight="1" s="7">
      <c r="A277" s="8" t="inlineStr">
        <is>
          <t>PP</t>
        </is>
      </c>
      <c r="B277" s="9" t="inlineStr">
        <is>
          <t>17.September.-2024</t>
        </is>
      </c>
      <c r="C277" s="8" t="inlineStr">
        <is>
          <t>NA</t>
        </is>
      </c>
      <c r="D277" s="8" t="n">
        <v>2400225</v>
      </c>
      <c r="E277" s="22" t="inlineStr">
        <is>
          <t>PP0046</t>
        </is>
      </c>
      <c r="F277" s="22" t="inlineStr">
        <is>
          <t xml:space="preserve">FAS Chlorex C2 4% Scrub Plastic Cover Film 408mm width  </t>
        </is>
      </c>
      <c r="G277" s="10" t="inlineStr">
        <is>
          <t>PP2400088</t>
        </is>
      </c>
      <c r="H277" s="8" t="inlineStr">
        <is>
          <t>JianErkang Medical Co., Ltd</t>
        </is>
      </c>
      <c r="I277" s="8" t="n"/>
      <c r="J277" s="10" t="inlineStr">
        <is>
          <t>240507</t>
        </is>
      </c>
      <c r="K277" s="10" t="inlineStr">
        <is>
          <t>07/05/2024</t>
        </is>
      </c>
      <c r="L277" s="10" t="inlineStr">
        <is>
          <t>07.05.2024</t>
        </is>
      </c>
      <c r="M277" s="10" t="inlineStr">
        <is>
          <t>06/05/2029</t>
        </is>
      </c>
      <c r="N277" s="10" t="inlineStr">
        <is>
          <t>06.05.2029</t>
        </is>
      </c>
      <c r="O277" s="8" t="inlineStr">
        <is>
          <t>NA</t>
        </is>
      </c>
      <c r="P277" s="10" t="inlineStr">
        <is>
          <t>NA</t>
        </is>
      </c>
      <c r="Q277" s="8" t="inlineStr">
        <is>
          <t>22.09.2026</t>
        </is>
      </c>
      <c r="R277" s="11" t="n"/>
      <c r="S277" s="12" t="n"/>
      <c r="T277" s="12" t="n"/>
      <c r="U277" s="13" t="n">
        <v>596</v>
      </c>
      <c r="V277" s="14" t="inlineStr">
        <is>
          <t>Kg.</t>
        </is>
      </c>
      <c r="W277" s="14" t="n"/>
      <c r="X277" s="14" t="n"/>
      <c r="Y277" s="90" t="n"/>
      <c r="Z277" s="455" t="n">
        <v>596</v>
      </c>
      <c r="AA277" s="456" t="n">
        <v>0</v>
      </c>
      <c r="AB277" s="457" t="n">
        <v>0</v>
      </c>
      <c r="AC277" s="458" t="n">
        <v>596</v>
      </c>
      <c r="AD277" s="459" t="n"/>
      <c r="AE277" s="462" t="n">
        <v>0</v>
      </c>
      <c r="AF277" s="14" t="inlineStr">
        <is>
          <t>16.06.2025</t>
        </is>
      </c>
      <c r="AG277" s="14" t="inlineStr">
        <is>
          <t>MR250113</t>
        </is>
      </c>
      <c r="AH277" s="14" t="n">
        <v>10.2</v>
      </c>
      <c r="AI277" s="14" t="inlineStr">
        <is>
          <t>19.06.2025</t>
        </is>
      </c>
      <c r="AJ277" s="14" t="inlineStr">
        <is>
          <t>L25F004</t>
        </is>
      </c>
      <c r="AK277" s="14" t="n">
        <v>-53.4</v>
      </c>
      <c r="AL277" s="14" t="inlineStr">
        <is>
          <t>21.06.2025</t>
        </is>
      </c>
      <c r="AM277" s="14" t="inlineStr">
        <is>
          <t>L25F001</t>
        </is>
      </c>
      <c r="AN277" s="14" t="n">
        <v>9.6</v>
      </c>
      <c r="AO277" s="14" t="inlineStr">
        <is>
          <t>23.06.2025</t>
        </is>
      </c>
      <c r="AP277" s="14" t="inlineStr">
        <is>
          <t>L25F004</t>
        </is>
      </c>
      <c r="AQ277" s="14" t="n">
        <v>13.6</v>
      </c>
      <c r="AR277" s="14" t="inlineStr">
        <is>
          <t>28.07.2025</t>
        </is>
      </c>
      <c r="AS277" s="14" t="inlineStr">
        <is>
          <t>L25G014</t>
        </is>
      </c>
      <c r="AT277" s="14" t="n">
        <v>-50.3</v>
      </c>
      <c r="AU277" s="14" t="inlineStr">
        <is>
          <t>29.07.2025</t>
        </is>
      </c>
      <c r="AV277" s="14" t="inlineStr">
        <is>
          <t>L25G015</t>
        </is>
      </c>
      <c r="AW277" s="14" t="n">
        <v>-52.9</v>
      </c>
      <c r="AX277" s="14" t="inlineStr">
        <is>
          <t>29.07.2025</t>
        </is>
      </c>
      <c r="AY277" s="14" t="inlineStr">
        <is>
          <t>L25G016</t>
        </is>
      </c>
      <c r="AZ277" s="14" t="n">
        <v>-53.4</v>
      </c>
      <c r="BA277" s="14" t="inlineStr">
        <is>
          <t>04.08.2025</t>
        </is>
      </c>
      <c r="BB277" s="14" t="inlineStr">
        <is>
          <t>R-L25G016</t>
        </is>
      </c>
      <c r="BC277" s="14" t="n">
        <v>37.85</v>
      </c>
      <c r="BD277" s="14" t="inlineStr">
        <is>
          <t>18.08.2025</t>
        </is>
      </c>
      <c r="BE277" s="14" t="inlineStr">
        <is>
          <t>L25H012</t>
        </is>
      </c>
      <c r="BF277" s="14" t="n">
        <v>-46.8</v>
      </c>
      <c r="BG277" s="14" t="inlineStr">
        <is>
          <t>20.08.2025</t>
        </is>
      </c>
      <c r="BH277" s="14" t="inlineStr">
        <is>
          <t>L25H013</t>
        </is>
      </c>
      <c r="BI277" s="14" t="n">
        <v>-52.7</v>
      </c>
      <c r="BJ277" s="14" t="inlineStr">
        <is>
          <t>24.08.2025 24.09.2025 12.10.2025 06.11.2025 20.11.2025 03.12.2025</t>
        </is>
      </c>
      <c r="BK277" s="14" t="inlineStr">
        <is>
          <t>R-L25H013 R-L25I007 R-L25J002 R-L25K003 R-L25K006  R-L25K009</t>
        </is>
      </c>
      <c r="BL277" s="14" t="n">
        <v>135.745</v>
      </c>
      <c r="BM277" s="14" t="inlineStr">
        <is>
          <t>14.09.2025 17.09.2025 2-19.09.2025 07.10.2025 14.08.2025 30.10.2025 16.11.2025 23.11.2025 28.12.2025</t>
        </is>
      </c>
      <c r="BN277" s="14" t="inlineStr">
        <is>
          <t>L25I004 L25I006 L25I007 L25I008 L25J002 L25H008 IS L25K003 L25K006 L25K009 L25L009</t>
        </is>
      </c>
      <c r="BO277" s="14" t="n">
        <v>-493.495</v>
      </c>
    </row>
    <row r="278" ht="11.85" customFormat="1" customHeight="1" s="7">
      <c r="A278" s="8" t="inlineStr">
        <is>
          <t>SP</t>
        </is>
      </c>
      <c r="B278" s="9" t="inlineStr">
        <is>
          <t>18.September.-2024</t>
        </is>
      </c>
      <c r="C278" s="8" t="inlineStr">
        <is>
          <t>NA</t>
        </is>
      </c>
      <c r="D278" s="8" t="n">
        <v>2400227</v>
      </c>
      <c r="E278" s="22" t="inlineStr">
        <is>
          <t>SP0133</t>
        </is>
      </c>
      <c r="F278" s="22" t="inlineStr">
        <is>
          <t>Box-FAS IODO P2 Scrub 127L x 127W x 615H mm</t>
        </is>
      </c>
      <c r="G278" s="10" t="inlineStr">
        <is>
          <t>SP2400070</t>
        </is>
      </c>
      <c r="H278" s="8" t="inlineStr">
        <is>
          <t>JianErkang Medical Co., Ltd</t>
        </is>
      </c>
      <c r="I278" s="8" t="n"/>
      <c r="J278" s="10" t="inlineStr">
        <is>
          <t>240507</t>
        </is>
      </c>
      <c r="K278" s="10" t="inlineStr">
        <is>
          <t>07/05/2024</t>
        </is>
      </c>
      <c r="L278" s="10" t="inlineStr">
        <is>
          <t>07.05.2024</t>
        </is>
      </c>
      <c r="M278" s="10" t="inlineStr">
        <is>
          <t>06/05/2029</t>
        </is>
      </c>
      <c r="N278" s="10" t="inlineStr">
        <is>
          <t>06.05.2029</t>
        </is>
      </c>
      <c r="O278" s="8" t="inlineStr">
        <is>
          <t>NA</t>
        </is>
      </c>
      <c r="P278" s="10" t="inlineStr">
        <is>
          <t>NA</t>
        </is>
      </c>
      <c r="Q278" s="8" t="inlineStr">
        <is>
          <t>19.09.2024</t>
        </is>
      </c>
      <c r="R278" s="11" t="n"/>
      <c r="S278" s="12" t="n"/>
      <c r="T278" s="12" t="n"/>
      <c r="U278" s="13" t="n">
        <v>5511</v>
      </c>
      <c r="V278" s="14" t="inlineStr">
        <is>
          <t>No.</t>
        </is>
      </c>
      <c r="W278" s="14" t="n"/>
      <c r="X278" s="14" t="n"/>
      <c r="Y278" s="90" t="n"/>
      <c r="Z278" s="455" t="n">
        <v>5511</v>
      </c>
      <c r="AA278" s="456" t="n">
        <v>0</v>
      </c>
      <c r="AB278" s="457" t="n">
        <v>0</v>
      </c>
      <c r="AC278" s="458" t="n">
        <v>5511</v>
      </c>
      <c r="AD278" s="459" t="n"/>
      <c r="AE278" s="462" t="n">
        <v>0</v>
      </c>
      <c r="AF278" s="14" t="inlineStr">
        <is>
          <t>05.08.2025</t>
        </is>
      </c>
      <c r="AG278" s="14" t="inlineStr">
        <is>
          <t>L25H002</t>
        </is>
      </c>
      <c r="AH278" s="14" t="n">
        <v>-1400</v>
      </c>
      <c r="AI278" s="14" t="inlineStr">
        <is>
          <t>10.08.2025</t>
        </is>
      </c>
      <c r="AJ278" s="14" t="inlineStr">
        <is>
          <t>L25H004</t>
        </is>
      </c>
      <c r="AK278" s="14" t="n">
        <v>-340</v>
      </c>
      <c r="AL278" s="14" t="inlineStr">
        <is>
          <t>10.08.2025</t>
        </is>
      </c>
      <c r="AM278" s="14" t="inlineStr">
        <is>
          <t>MR250148</t>
        </is>
      </c>
      <c r="AN278" s="14" t="n">
        <v>-10</v>
      </c>
      <c r="AO278" s="14" t="inlineStr">
        <is>
          <t>11.08.2025</t>
        </is>
      </c>
      <c r="AP278" s="14" t="inlineStr">
        <is>
          <t>R-L25H004</t>
        </is>
      </c>
      <c r="AQ278" s="14" t="n">
        <v>11</v>
      </c>
      <c r="AR278" s="14" t="inlineStr">
        <is>
          <t>22.09.2025</t>
        </is>
      </c>
      <c r="AS278" s="14" t="inlineStr">
        <is>
          <t>L25I009</t>
        </is>
      </c>
      <c r="AT278" s="14" t="n">
        <v>-875</v>
      </c>
      <c r="AU278" s="14" t="inlineStr">
        <is>
          <t>25.09.2025</t>
        </is>
      </c>
      <c r="AV278" s="14" t="inlineStr">
        <is>
          <t>MR250181</t>
        </is>
      </c>
      <c r="AW278" s="14" t="n">
        <v>-10</v>
      </c>
      <c r="AX278" s="14" t="inlineStr">
        <is>
          <t>25.09.2025</t>
        </is>
      </c>
      <c r="AY278" s="14" t="inlineStr">
        <is>
          <t>R-L25I009</t>
        </is>
      </c>
      <c r="AZ278" s="14" t="n">
        <v>3</v>
      </c>
      <c r="BA278" s="14" t="inlineStr">
        <is>
          <t>02.10.2025</t>
        </is>
      </c>
      <c r="BB278" s="14" t="inlineStr">
        <is>
          <t>L25J001</t>
        </is>
      </c>
      <c r="BC278" s="14" t="n">
        <v>-875</v>
      </c>
      <c r="BD278" s="14" t="inlineStr">
        <is>
          <t>06.10.2025</t>
        </is>
      </c>
      <c r="BE278" s="14" t="inlineStr">
        <is>
          <t>MR250190</t>
        </is>
      </c>
      <c r="BF278" s="14" t="n">
        <v>-15</v>
      </c>
      <c r="BG278" s="14" t="inlineStr">
        <is>
          <t>06.10.2025</t>
        </is>
      </c>
      <c r="BH278" s="14" t="inlineStr">
        <is>
          <t>R-L25J001</t>
        </is>
      </c>
      <c r="BI278" s="14" t="n">
        <v>10</v>
      </c>
      <c r="BJ278" s="14" t="inlineStr">
        <is>
          <t>27.10.2025 27.11.2025 14.12.2025 17.02.2026</t>
        </is>
      </c>
      <c r="BK278" s="14" t="inlineStr">
        <is>
          <t>L25J012 L25K012 MR250257 MR250256 L26B006</t>
        </is>
      </c>
      <c r="BL278" s="14" t="n">
        <v>-2087</v>
      </c>
      <c r="BM278" s="14" t="inlineStr">
        <is>
          <t>29.10.2025 01.12.2025 15.12.2025</t>
        </is>
      </c>
      <c r="BN278" s="14" t="inlineStr">
        <is>
          <t>R-L25J012 R-L25K012 R-MR250256</t>
        </is>
      </c>
      <c r="BO278" s="14" t="n">
        <v>77</v>
      </c>
    </row>
    <row r="279" ht="11.85" customFormat="1" customHeight="1" s="7">
      <c r="A279" s="8" t="inlineStr">
        <is>
          <t>TP</t>
        </is>
      </c>
      <c r="B279" s="9" t="inlineStr">
        <is>
          <t>18.September.-2024</t>
        </is>
      </c>
      <c r="C279" s="8" t="inlineStr">
        <is>
          <t>NA</t>
        </is>
      </c>
      <c r="D279" s="22" t="n">
        <v>2400228</v>
      </c>
      <c r="E279" s="8" t="inlineStr">
        <is>
          <t>TP0009</t>
        </is>
      </c>
      <c r="F279" s="8" t="inlineStr">
        <is>
          <t>Outer Carton Blank [L65.5 X W27.5 X H63.5 cm]</t>
        </is>
      </c>
      <c r="G279" s="10" t="inlineStr">
        <is>
          <t>TP2400007</t>
        </is>
      </c>
      <c r="H279" s="8" t="inlineStr">
        <is>
          <t>JianErkang Medical Co., Ltd</t>
        </is>
      </c>
      <c r="I279" s="8" t="n"/>
      <c r="J279" s="10" t="inlineStr">
        <is>
          <t>240507</t>
        </is>
      </c>
      <c r="K279" s="10" t="inlineStr">
        <is>
          <t>07/05/2024</t>
        </is>
      </c>
      <c r="L279" s="10" t="inlineStr">
        <is>
          <t>07.05.2024</t>
        </is>
      </c>
      <c r="M279" s="10" t="inlineStr">
        <is>
          <t>06/05/2029</t>
        </is>
      </c>
      <c r="N279" s="10" t="inlineStr">
        <is>
          <t>06.05.2029</t>
        </is>
      </c>
      <c r="O279" s="8" t="inlineStr">
        <is>
          <t>NA</t>
        </is>
      </c>
      <c r="P279" s="10" t="inlineStr">
        <is>
          <t>NA</t>
        </is>
      </c>
      <c r="Q279" s="8" t="inlineStr">
        <is>
          <t>22.09.2026</t>
        </is>
      </c>
      <c r="R279" s="21" t="n"/>
      <c r="S279" s="12" t="n"/>
      <c r="T279" s="12" t="n"/>
      <c r="U279" s="13" t="n">
        <v>2099</v>
      </c>
      <c r="V279" s="14" t="inlineStr">
        <is>
          <t>No.</t>
        </is>
      </c>
      <c r="W279" s="14" t="n"/>
      <c r="X279" s="14" t="n"/>
      <c r="Y279" s="90" t="n"/>
      <c r="Z279" s="455" t="n">
        <v>2099</v>
      </c>
      <c r="AA279" s="456" t="n">
        <v>0</v>
      </c>
      <c r="AB279" s="457" t="n">
        <v>0</v>
      </c>
      <c r="AC279" s="458" t="n">
        <v>2099</v>
      </c>
      <c r="AD279" s="459" t="n"/>
      <c r="AE279" s="462" t="n">
        <v>0</v>
      </c>
      <c r="AF279" s="14" t="inlineStr">
        <is>
          <t>19.06.2025</t>
        </is>
      </c>
      <c r="AG279" s="14" t="inlineStr">
        <is>
          <t>L25F004</t>
        </is>
      </c>
      <c r="AH279" s="14" t="n">
        <v>-113</v>
      </c>
      <c r="AI279" s="14" t="inlineStr">
        <is>
          <t>22.06.2025</t>
        </is>
      </c>
      <c r="AJ279" s="14" t="inlineStr">
        <is>
          <t>L25F001</t>
        </is>
      </c>
      <c r="AK279" s="14" t="n">
        <v>3</v>
      </c>
      <c r="AL279" s="14" t="inlineStr">
        <is>
          <t>23.06.2025</t>
        </is>
      </c>
      <c r="AM279" s="14" t="inlineStr">
        <is>
          <t>L25F004</t>
        </is>
      </c>
      <c r="AN279" s="14" t="n">
        <v>2</v>
      </c>
      <c r="AO279" s="14" t="inlineStr">
        <is>
          <t>28.07.2025</t>
        </is>
      </c>
      <c r="AP279" s="14" t="inlineStr">
        <is>
          <t>L25G014</t>
        </is>
      </c>
      <c r="AQ279" s="14" t="n">
        <v>-113</v>
      </c>
      <c r="AR279" s="14" t="inlineStr">
        <is>
          <t>29.07.2025</t>
        </is>
      </c>
      <c r="AS279" s="14" t="inlineStr">
        <is>
          <t>L25G015</t>
        </is>
      </c>
      <c r="AT279" s="14" t="n">
        <v>-113</v>
      </c>
      <c r="AU279" s="14" t="inlineStr">
        <is>
          <t>29.07.2025</t>
        </is>
      </c>
      <c r="AV279" s="14" t="inlineStr">
        <is>
          <t>L25G016</t>
        </is>
      </c>
      <c r="AW279" s="14" t="n">
        <v>-113</v>
      </c>
      <c r="AX279" s="14" t="inlineStr">
        <is>
          <t>04.08.2025</t>
        </is>
      </c>
      <c r="AY279" s="14" t="inlineStr">
        <is>
          <t>R-L25G016</t>
        </is>
      </c>
      <c r="AZ279" s="14" t="n">
        <v>7</v>
      </c>
      <c r="BA279" s="14" t="inlineStr">
        <is>
          <t>05.08.2025</t>
        </is>
      </c>
      <c r="BB279" s="14" t="inlineStr">
        <is>
          <t>L25H002</t>
        </is>
      </c>
      <c r="BC279" s="14" t="n">
        <v>-136</v>
      </c>
      <c r="BD279" s="14" t="inlineStr">
        <is>
          <t>10.08.2025</t>
        </is>
      </c>
      <c r="BE279" s="14" t="inlineStr">
        <is>
          <t>L25H004</t>
        </is>
      </c>
      <c r="BF279" s="14" t="n">
        <v>-34</v>
      </c>
      <c r="BG279" s="14" t="inlineStr">
        <is>
          <t>11.08.2025 24.08.2025 12.10.2025</t>
        </is>
      </c>
      <c r="BH279" s="14" t="inlineStr">
        <is>
          <t>R-L25H004 R-L25H013 R-L25J002</t>
        </is>
      </c>
      <c r="BI279" s="14" t="n">
        <v>13</v>
      </c>
      <c r="BJ279" s="14" t="inlineStr">
        <is>
          <t>14.08.2025</t>
        </is>
      </c>
      <c r="BK279" s="14" t="inlineStr">
        <is>
          <t>L25H008</t>
        </is>
      </c>
      <c r="BL279" s="14" t="n">
        <v>-113</v>
      </c>
      <c r="BM279" s="14" t="inlineStr">
        <is>
          <t>18.08.2025 20.08.2025 14.09.2025 17.09.2025 3-18.09.2025 22.09.2025 24.09.2025 28.09.2025 02.10.2025 07.10.2025 27.10.2025 02.11.2025 04.11.2025</t>
        </is>
      </c>
      <c r="BN279" s="14" t="inlineStr">
        <is>
          <t>L25H012 L25H013 L25I004 L25I006 L25I007 L25I008 MR250177 L25I009 MR250180 MR250182 L25J001 MR250190 L25J002 L25J012 L25K003 MR250117-L25K003 IS</t>
        </is>
      </c>
      <c r="BO279" s="14" t="n">
        <v>-1389</v>
      </c>
    </row>
    <row r="280" ht="11.85" customFormat="1" customHeight="1" s="7">
      <c r="A280" s="8" t="inlineStr">
        <is>
          <t>RM</t>
        </is>
      </c>
      <c r="B280" s="9" t="inlineStr">
        <is>
          <t>19.September.-2024</t>
        </is>
      </c>
      <c r="C280" s="8" t="inlineStr">
        <is>
          <t>NA</t>
        </is>
      </c>
      <c r="D280" s="8" t="n">
        <v>2400229</v>
      </c>
      <c r="E280" s="8" t="inlineStr">
        <is>
          <t>RM0041</t>
        </is>
      </c>
      <c r="F280" s="8" t="inlineStr">
        <is>
          <t>Chlorhexidine Gluconate 20% Solution</t>
        </is>
      </c>
      <c r="G280" s="10" t="inlineStr">
        <is>
          <t>RM2400027</t>
        </is>
      </c>
      <c r="H280" s="8" t="inlineStr">
        <is>
          <t>Basic Pharma Life Science Pvt. Ltd.</t>
        </is>
      </c>
      <c r="I280" s="8" t="n"/>
      <c r="J280" s="10" t="inlineStr">
        <is>
          <t>23BPLS/CHG090</t>
        </is>
      </c>
      <c r="K280" s="10" t="inlineStr">
        <is>
          <t>07/2023</t>
        </is>
      </c>
      <c r="L280" s="10" t="inlineStr">
        <is>
          <t>00.07.2023</t>
        </is>
      </c>
      <c r="M280" s="10" t="inlineStr">
        <is>
          <t>06/2026</t>
        </is>
      </c>
      <c r="N280" s="10" t="inlineStr">
        <is>
          <t>00.06.2026</t>
        </is>
      </c>
      <c r="O280" s="8" t="inlineStr">
        <is>
          <t>NA</t>
        </is>
      </c>
      <c r="P280" s="10" t="inlineStr">
        <is>
          <t>NA</t>
        </is>
      </c>
      <c r="Q280" s="8" t="n"/>
      <c r="R280" s="11" t="n"/>
      <c r="S280" s="12" t="n"/>
      <c r="T280" s="12" t="n"/>
      <c r="U280" s="13" t="n">
        <v>201.8</v>
      </c>
      <c r="V280" s="14" t="inlineStr">
        <is>
          <t>Kg.</t>
        </is>
      </c>
      <c r="W280" s="14" t="n"/>
      <c r="X280" s="14" t="n"/>
      <c r="Y280" s="90" t="n"/>
      <c r="Z280" s="455" t="n">
        <v>201.8</v>
      </c>
      <c r="AA280" s="456" t="n">
        <v>0</v>
      </c>
      <c r="AB280" s="457" t="n">
        <v>0</v>
      </c>
      <c r="AC280" s="458" t="n">
        <v>201.8</v>
      </c>
      <c r="AD280" s="459" t="n"/>
      <c r="AE280" s="462" t="n">
        <v>0</v>
      </c>
      <c r="AF280" s="14" t="n"/>
      <c r="AG280" s="14" t="n"/>
      <c r="AH280" s="14" t="n">
        <v>0</v>
      </c>
      <c r="AI280" s="14" t="inlineStr">
        <is>
          <t> </t>
        </is>
      </c>
      <c r="AJ280" s="14" t="inlineStr">
        <is>
          <t> </t>
        </is>
      </c>
      <c r="AK280" s="14" t="n">
        <v>0</v>
      </c>
      <c r="AL280" s="14" t="inlineStr">
        <is>
          <t> </t>
        </is>
      </c>
      <c r="AM280" s="14" t="inlineStr">
        <is>
          <t>  </t>
        </is>
      </c>
      <c r="AN280" s="14" t="n">
        <v>0</v>
      </c>
      <c r="AO280" s="14" t="n"/>
      <c r="AP280" s="14" t="n"/>
      <c r="AQ280" s="14" t="n"/>
      <c r="AR280" s="14" t="n"/>
      <c r="AS280" s="14" t="n"/>
      <c r="AT280" s="14" t="n"/>
      <c r="AU280" s="14" t="n"/>
      <c r="AV280" s="14" t="n"/>
      <c r="AW280" s="14" t="n"/>
      <c r="AX280" s="14" t="n"/>
      <c r="AY280" s="14" t="n"/>
      <c r="AZ280" s="14" t="n"/>
      <c r="BA280" s="14" t="n"/>
      <c r="BB280" s="14" t="n"/>
      <c r="BC280" s="14" t="n"/>
      <c r="BD280" s="14" t="n"/>
      <c r="BE280" s="14" t="n"/>
      <c r="BF280" s="14" t="n"/>
      <c r="BG280" s="14" t="n"/>
      <c r="BH280" s="14" t="n"/>
      <c r="BI280" s="14" t="n"/>
      <c r="BJ280" s="14" t="n"/>
      <c r="BK280" s="14" t="n"/>
      <c r="BL280" s="14" t="n"/>
      <c r="BM280" s="14" t="n"/>
      <c r="BN280" s="14" t="inlineStr">
        <is>
          <t xml:space="preserve">adjusments </t>
        </is>
      </c>
      <c r="BO280" s="14" t="n">
        <v>-201.8</v>
      </c>
    </row>
    <row r="281" ht="11.85" customFormat="1" customHeight="1" s="7">
      <c r="A281" s="55" t="inlineStr">
        <is>
          <t>PP</t>
        </is>
      </c>
      <c r="B281" s="56" t="inlineStr">
        <is>
          <t>22.September.-2024</t>
        </is>
      </c>
      <c r="C281" s="55" t="inlineStr">
        <is>
          <t>NA</t>
        </is>
      </c>
      <c r="D281" s="55" t="n">
        <v>2400230</v>
      </c>
      <c r="E281" s="55" t="inlineStr">
        <is>
          <t>PP0032</t>
        </is>
      </c>
      <c r="F281" s="55" t="inlineStr">
        <is>
          <t>Outer plastic tube (HDPE) for Applicator 3 ml-OMAS</t>
        </is>
      </c>
      <c r="G281" s="55" t="inlineStr">
        <is>
          <t>PP2400089</t>
        </is>
      </c>
      <c r="H281" s="55" t="inlineStr">
        <is>
          <t>Idea Stampi S.r.I.</t>
        </is>
      </c>
      <c r="I281" s="55" t="n"/>
      <c r="J281" s="55" t="inlineStr">
        <is>
          <t>10682</t>
        </is>
      </c>
      <c r="K281" s="56" t="inlineStr">
        <is>
          <t>01/2024</t>
        </is>
      </c>
      <c r="L281" s="56" t="n"/>
      <c r="M281" s="56" t="inlineStr">
        <is>
          <t>01/2026</t>
        </is>
      </c>
      <c r="N281" s="56" t="n"/>
      <c r="O281" s="55" t="inlineStr">
        <is>
          <t>NA</t>
        </is>
      </c>
      <c r="P281" s="55" t="n"/>
      <c r="Q281" s="55" t="n"/>
      <c r="R281" s="55" t="n"/>
      <c r="S281" s="55" t="n"/>
      <c r="T281" s="55" t="n"/>
      <c r="U281" s="55" t="n">
        <v>0</v>
      </c>
      <c r="V281" s="55" t="inlineStr">
        <is>
          <t>No.</t>
        </is>
      </c>
      <c r="W281" s="55" t="n"/>
      <c r="X281" s="55" t="n"/>
      <c r="Y281" s="55" t="inlineStr">
        <is>
          <t xml:space="preserve">Dispatched </t>
        </is>
      </c>
      <c r="Z281" s="55">
        <f>U281-W281</f>
        <v/>
      </c>
      <c r="AA281" s="57">
        <f>AC281+AH281+AK281+AN281+AQ281+AT281+AW281+AZ281+BC281+BF281+BI281+BL281+BO281</f>
        <v/>
      </c>
      <c r="AB281" s="58" t="n">
        <v>0</v>
      </c>
      <c r="AC281" s="59">
        <f>Z281-AD281-AE281-AB281</f>
        <v/>
      </c>
      <c r="AD281" s="60" t="n"/>
      <c r="AE281" s="61" t="n">
        <v>0</v>
      </c>
      <c r="AF281" s="55" t="n"/>
      <c r="AG281" s="55" t="n"/>
      <c r="AH281" s="55" t="n"/>
      <c r="AI281" s="55" t="n"/>
      <c r="AJ281" s="55" t="n"/>
      <c r="AK281" s="55" t="n"/>
      <c r="AL281" s="55" t="n"/>
      <c r="AM281" s="55" t="n"/>
      <c r="AN281" s="55" t="n"/>
      <c r="AO281" s="55" t="n"/>
      <c r="AP281" s="55" t="n"/>
      <c r="AQ281" s="55" t="n"/>
      <c r="AR281" s="55" t="n"/>
      <c r="AS281" s="55" t="n"/>
      <c r="AT281" s="55" t="n"/>
      <c r="AU281" s="55" t="n"/>
      <c r="AV281" s="55" t="n"/>
      <c r="AW281" s="55" t="n"/>
      <c r="AX281" s="55" t="n"/>
      <c r="AY281" s="55" t="n"/>
      <c r="AZ281" s="55" t="n"/>
      <c r="BA281" s="55" t="n"/>
      <c r="BB281" s="55" t="n"/>
      <c r="BC281" s="55" t="n"/>
      <c r="BD281" s="55" t="n"/>
      <c r="BE281" s="55" t="n"/>
      <c r="BF281" s="55" t="n"/>
      <c r="BG281" s="55" t="n"/>
      <c r="BH281" s="55" t="n"/>
      <c r="BI281" s="55" t="n"/>
      <c r="BJ281" s="55" t="n"/>
      <c r="BK281" s="55" t="n"/>
      <c r="BL281" s="55" t="n"/>
      <c r="BM281" s="55" t="n"/>
      <c r="BN281" s="55" t="n"/>
      <c r="BO281" s="55" t="n"/>
    </row>
    <row r="282" ht="11.85" customFormat="1" customHeight="1" s="7">
      <c r="A282" s="55" t="inlineStr">
        <is>
          <t>PP</t>
        </is>
      </c>
      <c r="B282" s="56" t="inlineStr">
        <is>
          <t>22.September.-2024</t>
        </is>
      </c>
      <c r="C282" s="55" t="inlineStr">
        <is>
          <t>NA</t>
        </is>
      </c>
      <c r="D282" s="55" t="n">
        <v>2400231</v>
      </c>
      <c r="E282" s="55" t="inlineStr">
        <is>
          <t>PP0032</t>
        </is>
      </c>
      <c r="F282" s="55" t="inlineStr">
        <is>
          <t>Outer plastic tube (HDPE) for Applicator 3 ml-OMAS</t>
        </is>
      </c>
      <c r="G282" s="55" t="inlineStr">
        <is>
          <t>PP2400090</t>
        </is>
      </c>
      <c r="H282" s="55" t="inlineStr">
        <is>
          <t>Idea Stampi S.r.I.</t>
        </is>
      </c>
      <c r="I282" s="55" t="n"/>
      <c r="J282" s="55" t="inlineStr">
        <is>
          <t>11147</t>
        </is>
      </c>
      <c r="K282" s="56" t="inlineStr">
        <is>
          <t>06/2024</t>
        </is>
      </c>
      <c r="L282" s="56" t="n"/>
      <c r="M282" s="56" t="inlineStr">
        <is>
          <t>06/2026</t>
        </is>
      </c>
      <c r="N282" s="56" t="n"/>
      <c r="O282" s="55" t="inlineStr">
        <is>
          <t>NA</t>
        </is>
      </c>
      <c r="P282" s="55" t="n"/>
      <c r="Q282" s="55" t="n"/>
      <c r="R282" s="55" t="n"/>
      <c r="S282" s="55" t="n"/>
      <c r="T282" s="55" t="n"/>
      <c r="U282" s="55" t="n">
        <v>0</v>
      </c>
      <c r="V282" s="55" t="inlineStr">
        <is>
          <t>No.</t>
        </is>
      </c>
      <c r="W282" s="55" t="n"/>
      <c r="X282" s="55" t="n"/>
      <c r="Y282" s="55" t="inlineStr">
        <is>
          <t xml:space="preserve">Dispatched </t>
        </is>
      </c>
      <c r="Z282" s="55">
        <f>U282-W282</f>
        <v/>
      </c>
      <c r="AA282" s="57">
        <f>AC282+AH282+AK282+AN282+AQ282+AT282+AW282+AZ282+BC282+BF282+BI282+BL282+BO282</f>
        <v/>
      </c>
      <c r="AB282" s="58" t="n">
        <v>0</v>
      </c>
      <c r="AC282" s="59">
        <f>Z282-AD282-AE282-AB282</f>
        <v/>
      </c>
      <c r="AD282" s="60" t="n"/>
      <c r="AE282" s="61" t="n">
        <v>0</v>
      </c>
      <c r="AF282" s="55" t="n"/>
      <c r="AG282" s="55" t="n"/>
      <c r="AH282" s="55" t="n"/>
      <c r="AI282" s="55" t="n"/>
      <c r="AJ282" s="55" t="n"/>
      <c r="AK282" s="55" t="n"/>
      <c r="AL282" s="55" t="n"/>
      <c r="AM282" s="55" t="n"/>
      <c r="AN282" s="55" t="n"/>
      <c r="AO282" s="55" t="n"/>
      <c r="AP282" s="55" t="n"/>
      <c r="AQ282" s="55" t="n"/>
      <c r="AR282" s="55" t="n"/>
      <c r="AS282" s="55" t="n"/>
      <c r="AT282" s="55" t="n"/>
      <c r="AU282" s="55" t="n"/>
      <c r="AV282" s="55" t="n"/>
      <c r="AW282" s="55" t="n"/>
      <c r="AX282" s="55" t="n"/>
      <c r="AY282" s="55" t="n"/>
      <c r="AZ282" s="55" t="n"/>
      <c r="BA282" s="55" t="n"/>
      <c r="BB282" s="55" t="n"/>
      <c r="BC282" s="55" t="n"/>
      <c r="BD282" s="55" t="n"/>
      <c r="BE282" s="55" t="n"/>
      <c r="BF282" s="55" t="n"/>
      <c r="BG282" s="55" t="n"/>
      <c r="BH282" s="55" t="n"/>
      <c r="BI282" s="55" t="n"/>
      <c r="BJ282" s="55" t="n"/>
      <c r="BK282" s="55" t="n"/>
      <c r="BL282" s="55" t="n"/>
      <c r="BM282" s="55" t="n"/>
      <c r="BN282" s="55" t="n"/>
      <c r="BO282" s="55" t="n"/>
    </row>
    <row r="283" ht="11.85" customFormat="1" customHeight="1" s="7">
      <c r="A283" s="55" t="inlineStr">
        <is>
          <t>PP</t>
        </is>
      </c>
      <c r="B283" s="56" t="inlineStr">
        <is>
          <t>22.September.-2024</t>
        </is>
      </c>
      <c r="C283" s="55" t="inlineStr">
        <is>
          <t>NA</t>
        </is>
      </c>
      <c r="D283" s="55" t="n">
        <v>2400232</v>
      </c>
      <c r="E283" s="55" t="inlineStr">
        <is>
          <t>PP0032</t>
        </is>
      </c>
      <c r="F283" s="55" t="inlineStr">
        <is>
          <t>Outer plastic tube (HDPE) for Applicator 3 ml-OMAS</t>
        </is>
      </c>
      <c r="G283" s="55" t="inlineStr">
        <is>
          <t>PP2400091</t>
        </is>
      </c>
      <c r="H283" s="55" t="inlineStr">
        <is>
          <t>Idea Stampi S.r.I.</t>
        </is>
      </c>
      <c r="I283" s="55" t="n"/>
      <c r="J283" s="55" t="inlineStr">
        <is>
          <t>10681</t>
        </is>
      </c>
      <c r="K283" s="56" t="inlineStr">
        <is>
          <t>01/2024</t>
        </is>
      </c>
      <c r="L283" s="56" t="n"/>
      <c r="M283" s="56" t="inlineStr">
        <is>
          <t>01/2026</t>
        </is>
      </c>
      <c r="N283" s="56" t="n"/>
      <c r="O283" s="55" t="inlineStr">
        <is>
          <t>NA</t>
        </is>
      </c>
      <c r="P283" s="55" t="n"/>
      <c r="Q283" s="55" t="n"/>
      <c r="R283" s="55" t="n"/>
      <c r="S283" s="55" t="n"/>
      <c r="T283" s="55" t="n"/>
      <c r="U283" s="55" t="n">
        <v>0</v>
      </c>
      <c r="V283" s="55" t="inlineStr">
        <is>
          <t>No.</t>
        </is>
      </c>
      <c r="W283" s="55" t="n"/>
      <c r="X283" s="55" t="n"/>
      <c r="Y283" s="55" t="inlineStr">
        <is>
          <t xml:space="preserve">Dispatched </t>
        </is>
      </c>
      <c r="Z283" s="55">
        <f>U283-W283</f>
        <v/>
      </c>
      <c r="AA283" s="57">
        <f>AC283+AH283+AK283+AN283+AQ283+AT283+AW283+AZ283+BC283+BF283+BI283+BL283+BO283</f>
        <v/>
      </c>
      <c r="AB283" s="58" t="n">
        <v>0</v>
      </c>
      <c r="AC283" s="59">
        <f>Z283-AD283-AE283-AB283</f>
        <v/>
      </c>
      <c r="AD283" s="60" t="n"/>
      <c r="AE283" s="61" t="n">
        <v>0</v>
      </c>
      <c r="AF283" s="55" t="n"/>
      <c r="AG283" s="55" t="n"/>
      <c r="AH283" s="55" t="n"/>
      <c r="AI283" s="55" t="n"/>
      <c r="AJ283" s="55" t="n"/>
      <c r="AK283" s="55" t="n"/>
      <c r="AL283" s="55" t="n"/>
      <c r="AM283" s="55" t="n"/>
      <c r="AN283" s="55" t="n"/>
      <c r="AO283" s="55" t="n"/>
      <c r="AP283" s="55" t="n"/>
      <c r="AQ283" s="55" t="n"/>
      <c r="AR283" s="55" t="n"/>
      <c r="AS283" s="55" t="n"/>
      <c r="AT283" s="55" t="n"/>
      <c r="AU283" s="55" t="n"/>
      <c r="AV283" s="55" t="n"/>
      <c r="AW283" s="55" t="n"/>
      <c r="AX283" s="55" t="n"/>
      <c r="AY283" s="55" t="n"/>
      <c r="AZ283" s="55" t="n"/>
      <c r="BA283" s="55" t="n"/>
      <c r="BB283" s="55" t="n"/>
      <c r="BC283" s="55" t="n"/>
      <c r="BD283" s="55" t="n"/>
      <c r="BE283" s="55" t="n"/>
      <c r="BF283" s="55" t="n"/>
      <c r="BG283" s="55" t="n"/>
      <c r="BH283" s="55" t="n"/>
      <c r="BI283" s="55" t="n"/>
      <c r="BJ283" s="55" t="n"/>
      <c r="BK283" s="55" t="n"/>
      <c r="BL283" s="55" t="n"/>
      <c r="BM283" s="55" t="n"/>
      <c r="BN283" s="55" t="n"/>
      <c r="BO283" s="55" t="n"/>
    </row>
    <row r="284" ht="11.85" customFormat="1" customHeight="1" s="7">
      <c r="A284" s="55" t="inlineStr">
        <is>
          <t>PP</t>
        </is>
      </c>
      <c r="B284" s="56" t="inlineStr">
        <is>
          <t>22.September.-2024</t>
        </is>
      </c>
      <c r="C284" s="55" t="inlineStr">
        <is>
          <t>NA</t>
        </is>
      </c>
      <c r="D284" s="55" t="n">
        <v>2400233</v>
      </c>
      <c r="E284" s="55" t="inlineStr">
        <is>
          <t>PP0026</t>
        </is>
      </c>
      <c r="F284" s="55" t="inlineStr">
        <is>
          <t>Inner plastic tube (HDPE) for Applicator 3 ml-OMAS</t>
        </is>
      </c>
      <c r="G284" s="55" t="inlineStr">
        <is>
          <t>PP2400092</t>
        </is>
      </c>
      <c r="H284" s="55" t="inlineStr">
        <is>
          <t>Idea Stampi S.r.I.</t>
        </is>
      </c>
      <c r="I284" s="55" t="n"/>
      <c r="J284" s="55" t="inlineStr">
        <is>
          <t>11146</t>
        </is>
      </c>
      <c r="K284" s="56" t="inlineStr">
        <is>
          <t>06/2024</t>
        </is>
      </c>
      <c r="L284" s="56" t="n"/>
      <c r="M284" s="56" t="inlineStr">
        <is>
          <t>06/2026</t>
        </is>
      </c>
      <c r="N284" s="56" t="n"/>
      <c r="O284" s="55" t="inlineStr">
        <is>
          <t>NA</t>
        </is>
      </c>
      <c r="P284" s="55" t="n"/>
      <c r="Q284" s="55" t="n"/>
      <c r="R284" s="55" t="n"/>
      <c r="S284" s="55" t="n"/>
      <c r="T284" s="55" t="n"/>
      <c r="U284" s="55" t="n">
        <v>0</v>
      </c>
      <c r="V284" s="55" t="inlineStr">
        <is>
          <t>No.</t>
        </is>
      </c>
      <c r="W284" s="55" t="n"/>
      <c r="X284" s="55" t="n"/>
      <c r="Y284" s="55" t="inlineStr">
        <is>
          <t xml:space="preserve">Dispatched </t>
        </is>
      </c>
      <c r="Z284" s="55">
        <f>U284-W284</f>
        <v/>
      </c>
      <c r="AA284" s="57">
        <f>AC284+AH284+AK284+AN284+AQ284+AT284+AW284+AZ284+BC284+BF284+BI284+BL284+BO284</f>
        <v/>
      </c>
      <c r="AB284" s="58" t="n">
        <v>0</v>
      </c>
      <c r="AC284" s="59">
        <f>Z284-AD284-AE284-AB284</f>
        <v/>
      </c>
      <c r="AD284" s="60" t="n"/>
      <c r="AE284" s="61" t="n">
        <v>0</v>
      </c>
      <c r="AF284" s="55" t="n"/>
      <c r="AG284" s="55" t="n"/>
      <c r="AH284" s="55" t="n"/>
      <c r="AI284" s="55" t="n"/>
      <c r="AJ284" s="55" t="n"/>
      <c r="AK284" s="55" t="n"/>
      <c r="AL284" s="55" t="n"/>
      <c r="AM284" s="55" t="n"/>
      <c r="AN284" s="55" t="n"/>
      <c r="AO284" s="55" t="n"/>
      <c r="AP284" s="55" t="n"/>
      <c r="AQ284" s="55" t="n"/>
      <c r="AR284" s="55" t="n"/>
      <c r="AS284" s="55" t="n"/>
      <c r="AT284" s="55" t="n"/>
      <c r="AU284" s="55" t="n"/>
      <c r="AV284" s="55" t="n"/>
      <c r="AW284" s="55" t="n"/>
      <c r="AX284" s="55" t="n"/>
      <c r="AY284" s="55" t="n"/>
      <c r="AZ284" s="55" t="n"/>
      <c r="BA284" s="55" t="n"/>
      <c r="BB284" s="55" t="n"/>
      <c r="BC284" s="55" t="n"/>
      <c r="BD284" s="55" t="n"/>
      <c r="BE284" s="55" t="n"/>
      <c r="BF284" s="55" t="n"/>
      <c r="BG284" s="55" t="n"/>
      <c r="BH284" s="55" t="n"/>
      <c r="BI284" s="55" t="n"/>
      <c r="BJ284" s="55" t="n"/>
      <c r="BK284" s="55" t="n"/>
      <c r="BL284" s="55" t="n"/>
      <c r="BM284" s="55" t="n"/>
      <c r="BN284" s="55" t="n"/>
      <c r="BO284" s="55" t="n"/>
    </row>
    <row r="285" ht="11.85" customFormat="1" customHeight="1" s="7">
      <c r="A285" s="55" t="inlineStr">
        <is>
          <t>PP</t>
        </is>
      </c>
      <c r="B285" s="9" t="inlineStr">
        <is>
          <t>22.September.-2024</t>
        </is>
      </c>
      <c r="C285" s="8" t="inlineStr">
        <is>
          <t>NA</t>
        </is>
      </c>
      <c r="D285" s="22" t="n">
        <v>2400234</v>
      </c>
      <c r="E285" s="8" t="inlineStr">
        <is>
          <t>PP0028</t>
        </is>
      </c>
      <c r="F285" s="8" t="inlineStr">
        <is>
          <t>Inner plastic tube (HDPE) for Applicator 26 ml-OMAS</t>
        </is>
      </c>
      <c r="G285" s="10" t="inlineStr">
        <is>
          <t>PP2400093</t>
        </is>
      </c>
      <c r="H285" s="8" t="inlineStr">
        <is>
          <t>Idea Stampi S.r.I.</t>
        </is>
      </c>
      <c r="I285" s="8" t="n"/>
      <c r="J285" s="10" t="inlineStr">
        <is>
          <t>11263</t>
        </is>
      </c>
      <c r="K285" s="10" t="inlineStr">
        <is>
          <t>07/2024</t>
        </is>
      </c>
      <c r="L285" s="10" t="n"/>
      <c r="M285" s="10" t="inlineStr">
        <is>
          <t>07/2026</t>
        </is>
      </c>
      <c r="N285" s="10" t="n"/>
      <c r="O285" s="8" t="inlineStr">
        <is>
          <t>NA</t>
        </is>
      </c>
      <c r="P285" s="8" t="n"/>
      <c r="Q285" s="8" t="n"/>
      <c r="R285" s="21" t="n"/>
      <c r="S285" s="12" t="n"/>
      <c r="T285" s="12" t="n"/>
      <c r="U285" s="13" t="n">
        <v>15959</v>
      </c>
      <c r="V285" s="14" t="inlineStr">
        <is>
          <t>No.</t>
        </is>
      </c>
      <c r="W285" s="14" t="n"/>
      <c r="X285" s="14" t="n"/>
      <c r="Y285" s="14" t="n"/>
      <c r="Z285" s="455" t="n">
        <v>15959</v>
      </c>
      <c r="AA285" s="482" t="n">
        <v>0</v>
      </c>
      <c r="AB285" s="457" t="n">
        <v>0</v>
      </c>
      <c r="AC285" s="458" t="n">
        <v>15959</v>
      </c>
      <c r="AD285" s="459" t="n"/>
      <c r="AE285" s="462" t="n">
        <v>0</v>
      </c>
      <c r="AF285" s="14" t="inlineStr">
        <is>
          <t>29.07.2025</t>
        </is>
      </c>
      <c r="AG285" s="14" t="inlineStr">
        <is>
          <t>25IBP025</t>
        </is>
      </c>
      <c r="AH285" s="14" t="n">
        <v>-15959</v>
      </c>
      <c r="AI285" s="14" t="n"/>
      <c r="AJ285" s="14" t="n"/>
      <c r="AK285" s="14" t="n"/>
      <c r="AL285" s="14" t="n"/>
      <c r="AM285" s="14" t="n"/>
      <c r="AN285" s="14" t="n"/>
      <c r="AO285" s="14" t="n"/>
      <c r="AP285" s="14" t="n"/>
      <c r="AQ285" s="14" t="n"/>
      <c r="AR285" s="14" t="n"/>
      <c r="AS285" s="14" t="n"/>
      <c r="AT285" s="14" t="n"/>
      <c r="AU285" s="14" t="n"/>
      <c r="AV285" s="14" t="n"/>
      <c r="AW285" s="14" t="n"/>
      <c r="AX285" s="14" t="n"/>
      <c r="AY285" s="14" t="n"/>
      <c r="AZ285" s="14" t="n"/>
      <c r="BA285" s="14" t="n"/>
      <c r="BB285" s="14" t="n"/>
      <c r="BC285" s="14" t="n"/>
      <c r="BD285" s="14" t="n"/>
      <c r="BE285" s="14" t="n"/>
      <c r="BF285" s="14" t="n"/>
      <c r="BG285" s="14" t="n"/>
      <c r="BH285" s="14" t="n"/>
      <c r="BI285" s="14" t="n"/>
      <c r="BJ285" s="14" t="n"/>
      <c r="BK285" s="14" t="n"/>
      <c r="BL285" s="14" t="n"/>
      <c r="BM285" s="14" t="n"/>
      <c r="BN285" s="14" t="n"/>
      <c r="BO285" s="14" t="n"/>
    </row>
    <row r="286" ht="11.85" customFormat="1" customHeight="1" s="7">
      <c r="A286" s="55" t="inlineStr">
        <is>
          <t>SPM</t>
        </is>
      </c>
      <c r="B286" s="56" t="inlineStr">
        <is>
          <t>26.September.-2024</t>
        </is>
      </c>
      <c r="C286" s="55" t="inlineStr">
        <is>
          <t>NA</t>
        </is>
      </c>
      <c r="D286" s="55" t="n">
        <v>2400238</v>
      </c>
      <c r="E286" s="55" t="inlineStr">
        <is>
          <t>SP0104</t>
        </is>
      </c>
      <c r="F286" s="55" t="inlineStr">
        <is>
          <t>Polypropylene/Polyethylene 300 µm 420 mm width roll</t>
        </is>
      </c>
      <c r="G286" s="55" t="inlineStr">
        <is>
          <t>SP2400072</t>
        </is>
      </c>
      <c r="H286" s="55" t="inlineStr">
        <is>
          <t>STERIFIT Srl Società Unipersonale</t>
        </is>
      </c>
      <c r="I286" s="55" t="n"/>
      <c r="J286" s="55" t="inlineStr">
        <is>
          <t>P2402000126</t>
        </is>
      </c>
      <c r="K286" s="56" t="inlineStr">
        <is>
          <t>24/07/2024</t>
        </is>
      </c>
      <c r="L286" s="56" t="n"/>
      <c r="M286" s="56" t="inlineStr">
        <is>
          <t>24/07/2025</t>
        </is>
      </c>
      <c r="N286" s="56" t="n"/>
      <c r="O286" s="55" t="inlineStr">
        <is>
          <t>NA</t>
        </is>
      </c>
      <c r="P286" s="55" t="n"/>
      <c r="Q286" s="55" t="n"/>
      <c r="R286" s="55" t="n"/>
      <c r="S286" s="55" t="n"/>
      <c r="T286" s="55" t="n"/>
      <c r="U286" s="62" t="n">
        <v>1.70530256582424e-13</v>
      </c>
      <c r="V286" s="55" t="inlineStr">
        <is>
          <t>Kg.</t>
        </is>
      </c>
      <c r="W286" s="55" t="n"/>
      <c r="X286" s="55" t="n"/>
      <c r="Y286" s="55" t="inlineStr">
        <is>
          <t xml:space="preserve">Dispatched </t>
        </is>
      </c>
      <c r="Z286" s="55">
        <f>U286-W286</f>
        <v/>
      </c>
      <c r="AA286" s="63">
        <f>AC286+AH286+AK286+AN286+AQ286+AT286+AW286+AZ286+BC286+BF286+BI286+BL286+BO286</f>
        <v/>
      </c>
      <c r="AB286" s="58" t="n">
        <v>0</v>
      </c>
      <c r="AC286" s="59">
        <f>Z286-AD286-AE286-AB286</f>
        <v/>
      </c>
      <c r="AD286" s="60" t="n"/>
      <c r="AE286" s="61" t="n">
        <v>0</v>
      </c>
      <c r="AF286" s="55" t="n"/>
      <c r="AG286" s="55" t="n"/>
      <c r="AH286" s="55" t="n"/>
      <c r="AI286" s="55" t="n"/>
      <c r="AJ286" s="55" t="n"/>
      <c r="AK286" s="55" t="n"/>
      <c r="AL286" s="55" t="n"/>
      <c r="AM286" s="55" t="n"/>
      <c r="AN286" s="55" t="n"/>
      <c r="AO286" s="55" t="n"/>
      <c r="AP286" s="55" t="n"/>
      <c r="AQ286" s="55" t="n"/>
      <c r="AR286" s="55" t="n"/>
      <c r="AS286" s="55" t="n"/>
      <c r="AT286" s="55" t="n"/>
      <c r="AU286" s="55" t="n"/>
      <c r="AV286" s="55" t="n"/>
      <c r="AW286" s="55" t="n"/>
      <c r="AX286" s="55" t="n"/>
      <c r="AY286" s="55" t="n"/>
      <c r="AZ286" s="55" t="n"/>
      <c r="BA286" s="55" t="n"/>
      <c r="BB286" s="55" t="n"/>
      <c r="BC286" s="55" t="n"/>
      <c r="BD286" s="55" t="n"/>
      <c r="BE286" s="55" t="n"/>
      <c r="BF286" s="55" t="n"/>
      <c r="BG286" s="55" t="n"/>
      <c r="BH286" s="55" t="n"/>
      <c r="BI286" s="55" t="n"/>
      <c r="BJ286" s="55" t="n"/>
      <c r="BK286" s="55" t="n"/>
      <c r="BL286" s="55" t="n"/>
      <c r="BM286" s="55" t="n"/>
      <c r="BN286" s="55" t="n"/>
      <c r="BO286" s="55" t="n"/>
    </row>
    <row r="287" ht="11.85" customFormat="1" customHeight="1" s="7">
      <c r="A287" s="8" t="inlineStr">
        <is>
          <t>SPM</t>
        </is>
      </c>
      <c r="B287" s="9" t="inlineStr">
        <is>
          <t>26.September.-2024</t>
        </is>
      </c>
      <c r="C287" s="8" t="inlineStr">
        <is>
          <t>NA</t>
        </is>
      </c>
      <c r="D287" s="8" t="n">
        <v>2400239</v>
      </c>
      <c r="E287" s="8" t="inlineStr">
        <is>
          <t>SP0104</t>
        </is>
      </c>
      <c r="F287" s="8" t="inlineStr">
        <is>
          <t>Polypropylene/Polyethylene 300 µm 420 mm width roll</t>
        </is>
      </c>
      <c r="G287" s="10" t="inlineStr">
        <is>
          <t>SP2400073</t>
        </is>
      </c>
      <c r="H287" s="8" t="inlineStr">
        <is>
          <t>STERIFIT Srl Società Unipersonale</t>
        </is>
      </c>
      <c r="I287" s="8" t="n"/>
      <c r="J287" s="10" t="inlineStr">
        <is>
          <t>P2404000070</t>
        </is>
      </c>
      <c r="K287" s="10" t="inlineStr">
        <is>
          <t>24/07/2024</t>
        </is>
      </c>
      <c r="L287" s="10" t="n"/>
      <c r="M287" s="10" t="inlineStr">
        <is>
          <t>24/07/2025</t>
        </is>
      </c>
      <c r="N287" s="10" t="n"/>
      <c r="O287" s="8" t="inlineStr">
        <is>
          <t>NA</t>
        </is>
      </c>
      <c r="P287" s="8" t="n"/>
      <c r="Q287" s="8" t="n"/>
      <c r="R287" s="11" t="n"/>
      <c r="S287" s="12" t="n"/>
      <c r="T287" s="12" t="n"/>
      <c r="U287" s="13" t="n">
        <v>0</v>
      </c>
      <c r="V287" s="14" t="inlineStr">
        <is>
          <t>Kg.</t>
        </is>
      </c>
      <c r="W287" s="14" t="n"/>
      <c r="X287" s="14" t="n"/>
      <c r="Y287" s="14" t="n"/>
      <c r="Z287" s="455" t="n">
        <v>0</v>
      </c>
      <c r="AA287" s="482" t="n">
        <v>0</v>
      </c>
      <c r="AB287" s="457" t="n">
        <v>0</v>
      </c>
      <c r="AC287" s="458" t="n">
        <v>0</v>
      </c>
      <c r="AD287" s="459" t="n"/>
      <c r="AE287" s="462" t="n">
        <v>0</v>
      </c>
      <c r="AF287" s="14" t="n"/>
      <c r="AG287" s="14" t="n"/>
      <c r="AH287" s="14" t="n"/>
      <c r="AI287" s="14" t="n"/>
      <c r="AJ287" s="14" t="n"/>
      <c r="AK287" s="14" t="n"/>
      <c r="AL287" s="14" t="n"/>
      <c r="AM287" s="14" t="n"/>
      <c r="AN287" s="14" t="n"/>
      <c r="AO287" s="14" t="n"/>
      <c r="AP287" s="14" t="n"/>
      <c r="AQ287" s="14" t="n"/>
      <c r="AR287" s="14" t="n"/>
      <c r="AS287" s="14" t="n"/>
      <c r="AT287" s="14" t="n"/>
      <c r="AU287" s="14" t="n"/>
      <c r="AV287" s="14" t="n"/>
      <c r="AW287" s="14" t="n"/>
      <c r="AX287" s="14" t="n"/>
      <c r="AY287" s="14" t="n"/>
      <c r="AZ287" s="14" t="n"/>
      <c r="BA287" s="14" t="n"/>
      <c r="BB287" s="14" t="n"/>
      <c r="BC287" s="14" t="n"/>
      <c r="BD287" s="14" t="n"/>
      <c r="BE287" s="14" t="n"/>
      <c r="BF287" s="14" t="n"/>
      <c r="BG287" s="14" t="n"/>
      <c r="BH287" s="14" t="n"/>
      <c r="BI287" s="14" t="n"/>
      <c r="BJ287" s="14" t="n"/>
      <c r="BK287" s="14" t="n"/>
      <c r="BL287" s="14" t="n"/>
      <c r="BM287" s="14" t="n"/>
      <c r="BN287" s="14" t="n"/>
      <c r="BO287" s="14" t="n"/>
    </row>
    <row r="288" ht="11.85" customFormat="1" customHeight="1" s="7">
      <c r="A288" s="8" t="inlineStr">
        <is>
          <t>SPM</t>
        </is>
      </c>
      <c r="B288" s="9" t="inlineStr">
        <is>
          <t>03.October.-2024</t>
        </is>
      </c>
      <c r="C288" s="8" t="inlineStr">
        <is>
          <t>SSMC1432024</t>
        </is>
      </c>
      <c r="D288" s="22" t="n">
        <v>2400242</v>
      </c>
      <c r="E288" s="32" t="inlineStr">
        <is>
          <t>SP0160</t>
        </is>
      </c>
      <c r="F288" s="22" t="inlineStr">
        <is>
          <t>Box-FAS Chlorex [ 40L X 22.5W X 5.6H cm]</t>
        </is>
      </c>
      <c r="G288" s="10" t="inlineStr">
        <is>
          <t>SP2400075</t>
        </is>
      </c>
      <c r="H288" s="8" t="inlineStr">
        <is>
          <t>Al Shams Printing  Packaging&amp; Trading CO</t>
        </is>
      </c>
      <c r="I288" s="8" t="n"/>
      <c r="J288" s="10" t="inlineStr">
        <is>
          <t>48499</t>
        </is>
      </c>
      <c r="K288" s="10" t="inlineStr">
        <is>
          <t>15/09/2024</t>
        </is>
      </c>
      <c r="L288" s="10" t="n"/>
      <c r="M288" s="10" t="inlineStr">
        <is>
          <t>15/09/2029</t>
        </is>
      </c>
      <c r="N288" s="10" t="n"/>
      <c r="O288" s="8" t="inlineStr">
        <is>
          <t>NA</t>
        </is>
      </c>
      <c r="P288" s="8" t="n"/>
      <c r="Q288" s="8" t="n"/>
      <c r="R288" s="21" t="n"/>
      <c r="S288" s="12" t="n"/>
      <c r="T288" s="12" t="n"/>
      <c r="U288" s="13" t="n">
        <v>778</v>
      </c>
      <c r="V288" s="14" t="inlineStr">
        <is>
          <t>No.</t>
        </is>
      </c>
      <c r="W288" s="14" t="n"/>
      <c r="X288" s="14" t="n"/>
      <c r="Y288" s="14" t="n"/>
      <c r="Z288" s="455">
        <f>U288-W288</f>
        <v/>
      </c>
      <c r="AA288" s="482">
        <f>AC288+AH288+AK288+AN288+AQ288+AT288+AW288+AZ288+BC288+BF288+BI288+BL288+BO288</f>
        <v/>
      </c>
      <c r="AB288" s="457" t="n">
        <v>0</v>
      </c>
      <c r="AC288" s="458">
        <f>Z288-AD288-AE288-AB288</f>
        <v/>
      </c>
      <c r="AD288" s="459" t="n"/>
      <c r="AE288" s="462" t="n">
        <v>0</v>
      </c>
      <c r="AF288" s="14" t="inlineStr">
        <is>
          <t>19.07.2025</t>
        </is>
      </c>
      <c r="AG288" s="14" t="inlineStr">
        <is>
          <t>L25F009</t>
        </is>
      </c>
      <c r="AH288" s="14" t="n">
        <v>-655</v>
      </c>
      <c r="AI288" s="14" t="inlineStr">
        <is>
          <t>04.08.2025</t>
        </is>
      </c>
      <c r="AJ288" s="14" t="inlineStr">
        <is>
          <t>R-L25F009</t>
        </is>
      </c>
      <c r="AK288" s="14" t="n">
        <v>19</v>
      </c>
      <c r="AL288" s="14" t="inlineStr">
        <is>
          <t>06.08.2025</t>
        </is>
      </c>
      <c r="AM288" s="14" t="inlineStr">
        <is>
          <t xml:space="preserve">destruction </t>
        </is>
      </c>
      <c r="AN288" s="76" t="n">
        <v>-142</v>
      </c>
      <c r="AO288" s="14" t="n"/>
      <c r="AP288" s="14" t="n"/>
      <c r="AQ288" s="14" t="n"/>
      <c r="AR288" s="14" t="n"/>
      <c r="AS288" s="14" t="n"/>
      <c r="AT288" s="14" t="n"/>
      <c r="AU288" s="14" t="n"/>
      <c r="AV288" s="14" t="n"/>
      <c r="AW288" s="14" t="n"/>
      <c r="AX288" s="14" t="n"/>
      <c r="AY288" s="14" t="n"/>
      <c r="AZ288" s="14" t="n"/>
      <c r="BA288" s="14" t="n"/>
      <c r="BB288" s="14" t="n"/>
      <c r="BC288" s="14" t="n"/>
      <c r="BD288" s="14" t="n"/>
      <c r="BE288" s="14" t="n"/>
      <c r="BF288" s="14" t="n"/>
      <c r="BG288" s="14" t="n"/>
      <c r="BH288" s="14" t="n"/>
      <c r="BI288" s="14" t="n"/>
      <c r="BJ288" s="14" t="n"/>
      <c r="BK288" s="14" t="n"/>
      <c r="BL288" s="14" t="n"/>
      <c r="BM288" s="14" t="n"/>
      <c r="BN288" s="14" t="n"/>
      <c r="BO288" s="14" t="n"/>
    </row>
    <row r="289" ht="11.85" customFormat="1" customHeight="1" s="7">
      <c r="A289" s="55" t="inlineStr">
        <is>
          <t>SPM</t>
        </is>
      </c>
      <c r="B289" s="56" t="inlineStr">
        <is>
          <t>03.October.-2024</t>
        </is>
      </c>
      <c r="C289" s="55" t="inlineStr">
        <is>
          <t>SSMC1432024</t>
        </is>
      </c>
      <c r="D289" s="55" t="n">
        <v>2400243</v>
      </c>
      <c r="E289" s="55" t="inlineStr">
        <is>
          <t>SP0074</t>
        </is>
      </c>
      <c r="F289" s="55" t="inlineStr">
        <is>
          <t>Box-FAS Chlorex 2% [ 40L X 27.5W X 7H cm]</t>
        </is>
      </c>
      <c r="G289" s="55" t="inlineStr">
        <is>
          <t>SP2400076</t>
        </is>
      </c>
      <c r="H289" s="55" t="inlineStr">
        <is>
          <t>Al Shams Printing  Packaging&amp; Trading CO</t>
        </is>
      </c>
      <c r="I289" s="55" t="n"/>
      <c r="J289" s="55" t="inlineStr">
        <is>
          <t>48499</t>
        </is>
      </c>
      <c r="K289" s="56" t="inlineStr">
        <is>
          <t>15/09/2024</t>
        </is>
      </c>
      <c r="L289" s="56" t="n"/>
      <c r="M289" s="56" t="inlineStr">
        <is>
          <t>15/09/2029</t>
        </is>
      </c>
      <c r="N289" s="56" t="n"/>
      <c r="O289" s="55" t="inlineStr">
        <is>
          <t>NA</t>
        </is>
      </c>
      <c r="P289" s="55" t="n"/>
      <c r="Q289" s="55" t="n"/>
      <c r="R289" s="55" t="n"/>
      <c r="S289" s="55" t="n"/>
      <c r="T289" s="55" t="n"/>
      <c r="U289" s="55" t="n">
        <v>0</v>
      </c>
      <c r="V289" s="55" t="inlineStr">
        <is>
          <t>No.</t>
        </is>
      </c>
      <c r="W289" s="55" t="n"/>
      <c r="X289" s="55" t="n"/>
      <c r="Y289" s="55" t="inlineStr">
        <is>
          <t xml:space="preserve">Dispatched </t>
        </is>
      </c>
      <c r="Z289" s="55">
        <f>U289-W289</f>
        <v/>
      </c>
      <c r="AA289" s="57">
        <f>AC289+AH289+AK289+AN289+AQ289+AT289+AW289+AZ289+BC289+BF289+BI289+BL289+BO289</f>
        <v/>
      </c>
      <c r="AB289" s="58" t="n">
        <v>0</v>
      </c>
      <c r="AC289" s="59">
        <f>Z289-AD289-AE289-AB289</f>
        <v/>
      </c>
      <c r="AD289" s="60" t="n"/>
      <c r="AE289" s="61" t="n">
        <v>0</v>
      </c>
      <c r="AF289" s="55" t="n"/>
      <c r="AG289" s="55" t="n"/>
      <c r="AH289" s="55" t="n"/>
      <c r="AI289" s="55" t="n"/>
      <c r="AJ289" s="55" t="n"/>
      <c r="AK289" s="55" t="n"/>
      <c r="AL289" s="55" t="n"/>
      <c r="AM289" s="55" t="n"/>
      <c r="AN289" s="55" t="n"/>
      <c r="AO289" s="55" t="n"/>
      <c r="AP289" s="55" t="n"/>
      <c r="AQ289" s="55" t="n"/>
      <c r="AR289" s="55" t="n"/>
      <c r="AS289" s="55" t="n"/>
      <c r="AT289" s="55" t="n"/>
      <c r="AU289" s="55" t="n"/>
      <c r="AV289" s="55" t="n"/>
      <c r="AW289" s="55" t="n"/>
      <c r="AX289" s="55" t="n"/>
      <c r="AY289" s="55" t="n"/>
      <c r="AZ289" s="55" t="n"/>
      <c r="BA289" s="55" t="n"/>
      <c r="BB289" s="55" t="n"/>
      <c r="BC289" s="55" t="n"/>
      <c r="BD289" s="55" t="n"/>
      <c r="BE289" s="55" t="n"/>
      <c r="BF289" s="55" t="n"/>
      <c r="BG289" s="55" t="n"/>
      <c r="BH289" s="55" t="n"/>
      <c r="BI289" s="55" t="n"/>
      <c r="BJ289" s="55" t="n"/>
      <c r="BK289" s="55" t="n"/>
      <c r="BL289" s="55" t="n"/>
      <c r="BM289" s="55" t="n"/>
      <c r="BN289" s="55" t="n"/>
      <c r="BO289" s="55" t="n"/>
    </row>
    <row r="290" ht="11.85" customFormat="1" customHeight="1" s="7">
      <c r="A290" s="8" t="inlineStr">
        <is>
          <t>PP</t>
        </is>
      </c>
      <c r="B290" s="9" t="inlineStr">
        <is>
          <t>03.October.-2024</t>
        </is>
      </c>
      <c r="C290" s="8" t="inlineStr">
        <is>
          <t>NA</t>
        </is>
      </c>
      <c r="D290" s="8" t="n">
        <v>2400245</v>
      </c>
      <c r="E290" s="8" t="inlineStr">
        <is>
          <t>PP0072</t>
        </is>
      </c>
      <c r="F290" s="8" t="inlineStr">
        <is>
          <t>Self-Sealing sterilization Pouch size: 350mmx250mm</t>
        </is>
      </c>
      <c r="G290" s="10" t="inlineStr">
        <is>
          <t>PP2400095</t>
        </is>
      </c>
      <c r="H290" s="8" t="inlineStr">
        <is>
          <t>Anqing Kangmingna Packaging Co.,Ltd</t>
        </is>
      </c>
      <c r="I290" s="8" t="n"/>
      <c r="J290" s="10" t="inlineStr">
        <is>
          <t>20240720</t>
        </is>
      </c>
      <c r="K290" s="10" t="inlineStr">
        <is>
          <t>20/07/2024</t>
        </is>
      </c>
      <c r="L290" s="10" t="inlineStr">
        <is>
          <t>20.07.2024</t>
        </is>
      </c>
      <c r="M290" s="10" t="inlineStr">
        <is>
          <t>19/07/2027</t>
        </is>
      </c>
      <c r="N290" s="10" t="inlineStr">
        <is>
          <t>19.07.2027</t>
        </is>
      </c>
      <c r="O290" s="8" t="inlineStr">
        <is>
          <t>NA</t>
        </is>
      </c>
      <c r="P290" s="10" t="inlineStr">
        <is>
          <t>NA</t>
        </is>
      </c>
      <c r="Q290" s="8" t="n"/>
      <c r="R290" s="11" t="n"/>
      <c r="S290" s="12" t="n"/>
      <c r="T290" s="12" t="n"/>
      <c r="U290" s="13" t="n">
        <v>12199</v>
      </c>
      <c r="V290" s="14" t="inlineStr">
        <is>
          <t>No.</t>
        </is>
      </c>
      <c r="W290" s="14" t="n"/>
      <c r="X290" s="14" t="n"/>
      <c r="Y290" s="90" t="n"/>
      <c r="Z290" s="455" t="n">
        <v>12199</v>
      </c>
      <c r="AA290" s="456" t="n">
        <v>0</v>
      </c>
      <c r="AB290" s="457" t="n">
        <v>0</v>
      </c>
      <c r="AC290" s="458" t="n">
        <v>12199</v>
      </c>
      <c r="AD290" s="459" t="n"/>
      <c r="AE290" s="462" t="n">
        <v>0</v>
      </c>
      <c r="AF290" s="14" t="inlineStr">
        <is>
          <t>03.12.2025</t>
        </is>
      </c>
      <c r="AG290" s="14" t="inlineStr">
        <is>
          <t>MR250250</t>
        </is>
      </c>
      <c r="AH290" s="14" t="n">
        <v>-12199</v>
      </c>
      <c r="AI290" s="14" t="n"/>
      <c r="AJ290" s="14" t="n"/>
      <c r="AK290" s="14" t="n"/>
      <c r="AL290" s="14" t="n"/>
      <c r="AM290" s="14" t="n"/>
      <c r="AN290" s="14" t="n"/>
      <c r="AO290" s="14" t="n"/>
      <c r="AP290" s="14" t="n"/>
      <c r="AQ290" s="14" t="n"/>
      <c r="AR290" s="14" t="n"/>
      <c r="AS290" s="14" t="n"/>
      <c r="AT290" s="14" t="n"/>
      <c r="AU290" s="14" t="n"/>
      <c r="AV290" s="14" t="n"/>
      <c r="AW290" s="14" t="n"/>
      <c r="AX290" s="14" t="n"/>
      <c r="AY290" s="14" t="n"/>
      <c r="AZ290" s="14" t="n"/>
      <c r="BA290" s="14" t="n"/>
      <c r="BB290" s="14" t="n"/>
      <c r="BC290" s="14" t="n"/>
      <c r="BD290" s="14" t="n"/>
      <c r="BE290" s="14" t="n"/>
      <c r="BF290" s="14" t="n"/>
      <c r="BG290" s="14" t="n"/>
      <c r="BH290" s="14" t="n"/>
      <c r="BI290" s="14" t="n"/>
      <c r="BJ290" s="14" t="n"/>
      <c r="BK290" s="14" t="n"/>
      <c r="BL290" s="14" t="n"/>
      <c r="BM290" s="14" t="n"/>
      <c r="BN290" s="14" t="n"/>
      <c r="BO290" s="14" t="n"/>
    </row>
    <row r="291" ht="11.85" customFormat="1" customHeight="1" s="7">
      <c r="A291" s="8" t="inlineStr">
        <is>
          <t>PP</t>
        </is>
      </c>
      <c r="B291" s="9" t="inlineStr">
        <is>
          <t>03.October.-2024</t>
        </is>
      </c>
      <c r="C291" s="8" t="inlineStr">
        <is>
          <t>NA</t>
        </is>
      </c>
      <c r="D291" s="22" t="n">
        <v>2400246</v>
      </c>
      <c r="E291" s="8" t="inlineStr">
        <is>
          <t>PP0073</t>
        </is>
      </c>
      <c r="F291" s="8" t="inlineStr">
        <is>
          <t>Plastic Tray [15 x 23 cm]</t>
        </is>
      </c>
      <c r="G291" s="10" t="inlineStr">
        <is>
          <t>PP2400096</t>
        </is>
      </c>
      <c r="H291" s="8" t="inlineStr">
        <is>
          <t>New PentaStar Medical Product Co.,Ltd.</t>
        </is>
      </c>
      <c r="I291" s="8" t="n"/>
      <c r="J291" s="10" t="inlineStr">
        <is>
          <t>NA</t>
        </is>
      </c>
      <c r="K291" s="10" t="inlineStr">
        <is>
          <t>NA</t>
        </is>
      </c>
      <c r="L291" s="10" t="inlineStr">
        <is>
          <t>NA</t>
        </is>
      </c>
      <c r="M291" s="10" t="inlineStr">
        <is>
          <t>NA</t>
        </is>
      </c>
      <c r="N291" s="10" t="inlineStr">
        <is>
          <t>NA</t>
        </is>
      </c>
      <c r="O291" s="8" t="inlineStr">
        <is>
          <t>NA</t>
        </is>
      </c>
      <c r="P291" s="10" t="inlineStr">
        <is>
          <t>NA</t>
        </is>
      </c>
      <c r="Q291" s="8" t="n"/>
      <c r="R291" s="21" t="n"/>
      <c r="S291" s="12" t="n"/>
      <c r="T291" s="12" t="n"/>
      <c r="U291" s="13" t="n">
        <v>91</v>
      </c>
      <c r="V291" s="14" t="inlineStr">
        <is>
          <t>No.</t>
        </is>
      </c>
      <c r="W291" s="14" t="n"/>
      <c r="X291" s="14" t="n"/>
      <c r="Y291" s="90" t="n"/>
      <c r="Z291" s="455" t="n">
        <v>91</v>
      </c>
      <c r="AA291" s="456" t="n">
        <v>0</v>
      </c>
      <c r="AB291" s="457" t="n">
        <v>0</v>
      </c>
      <c r="AC291" s="458" t="n">
        <v>91</v>
      </c>
      <c r="AD291" s="459" t="n"/>
      <c r="AE291" s="462" t="n">
        <v>0</v>
      </c>
      <c r="AF291" s="14" t="inlineStr">
        <is>
          <t>03.12.2025</t>
        </is>
      </c>
      <c r="AG291" s="14" t="inlineStr">
        <is>
          <t>MR250250</t>
        </is>
      </c>
      <c r="AH291" s="14" t="n">
        <v>-91</v>
      </c>
      <c r="AI291" s="14" t="n"/>
      <c r="AJ291" s="14" t="n"/>
      <c r="AK291" s="14" t="n"/>
      <c r="AL291" s="14" t="n"/>
      <c r="AM291" s="14" t="n"/>
      <c r="AN291" s="14" t="n"/>
      <c r="AO291" s="14" t="n"/>
      <c r="AP291" s="14" t="n"/>
      <c r="AQ291" s="14" t="n"/>
      <c r="AR291" s="14" t="n"/>
      <c r="AS291" s="14" t="n"/>
      <c r="AT291" s="14" t="n"/>
      <c r="AU291" s="14" t="n"/>
      <c r="AV291" s="14" t="n"/>
      <c r="AW291" s="14" t="n"/>
      <c r="AX291" s="14" t="n"/>
      <c r="AY291" s="14" t="n"/>
      <c r="AZ291" s="14" t="n"/>
      <c r="BA291" s="14" t="n"/>
      <c r="BB291" s="14" t="n"/>
      <c r="BC291" s="14" t="n"/>
      <c r="BD291" s="14" t="n"/>
      <c r="BE291" s="14" t="n"/>
      <c r="BF291" s="14" t="n"/>
      <c r="BG291" s="14" t="n"/>
      <c r="BH291" s="14" t="n"/>
      <c r="BI291" s="14" t="n"/>
      <c r="BJ291" s="14" t="n"/>
      <c r="BK291" s="14" t="n"/>
      <c r="BL291" s="14" t="n"/>
      <c r="BM291" s="14" t="n"/>
      <c r="BN291" s="14" t="n"/>
      <c r="BO291" s="14" t="n"/>
    </row>
    <row r="292" ht="11.85" customFormat="1" customHeight="1" s="7">
      <c r="A292" s="8" t="inlineStr">
        <is>
          <t xml:space="preserve">SF </t>
        </is>
      </c>
      <c r="B292" s="9" t="inlineStr">
        <is>
          <t>03.October.-2024</t>
        </is>
      </c>
      <c r="C292" s="8" t="inlineStr">
        <is>
          <t>NA</t>
        </is>
      </c>
      <c r="D292" s="8" t="n">
        <v>2400247</v>
      </c>
      <c r="E292" s="8" t="inlineStr">
        <is>
          <t>SF0070</t>
        </is>
      </c>
      <c r="F292" s="8" t="inlineStr">
        <is>
          <t>BioTec I.V Transparent Securement size 10X12cm Ref.No.:FAS2003T</t>
        </is>
      </c>
      <c r="G292" s="10" t="inlineStr">
        <is>
          <t>SF2400017</t>
        </is>
      </c>
      <c r="H292" s="8" t="inlineStr">
        <is>
          <t>ZHEJIANG LONGTERM MEDICAL TECHNOLOGY</t>
        </is>
      </c>
      <c r="I292" s="8" t="n"/>
      <c r="J292" s="10" t="inlineStr">
        <is>
          <t>20240228</t>
        </is>
      </c>
      <c r="K292" s="10" t="inlineStr">
        <is>
          <t>28/02/2024</t>
        </is>
      </c>
      <c r="L292" s="10" t="inlineStr">
        <is>
          <t>28.02.2024</t>
        </is>
      </c>
      <c r="M292" s="10" t="inlineStr">
        <is>
          <t>27/02/2027</t>
        </is>
      </c>
      <c r="N292" s="10" t="inlineStr">
        <is>
          <t>07.02.2027</t>
        </is>
      </c>
      <c r="O292" s="8" t="inlineStr">
        <is>
          <t>NA</t>
        </is>
      </c>
      <c r="P292" s="10" t="inlineStr">
        <is>
          <t>NA</t>
        </is>
      </c>
      <c r="Q292" s="8" t="n"/>
      <c r="R292" s="11" t="n"/>
      <c r="S292" s="12" t="n"/>
      <c r="T292" s="12" t="n"/>
      <c r="U292" s="13" t="n">
        <v>21200</v>
      </c>
      <c r="V292" s="14" t="inlineStr">
        <is>
          <t>No.</t>
        </is>
      </c>
      <c r="W292" s="14" t="n"/>
      <c r="X292" s="14" t="n"/>
      <c r="Y292" s="90" t="n"/>
      <c r="Z292" s="455" t="n">
        <v>21200</v>
      </c>
      <c r="AA292" s="456" t="n">
        <v>0</v>
      </c>
      <c r="AB292" s="457" t="n">
        <v>0</v>
      </c>
      <c r="AC292" s="458" t="n">
        <v>21200</v>
      </c>
      <c r="AD292" s="459" t="n"/>
      <c r="AE292" s="462" t="n">
        <v>0</v>
      </c>
      <c r="AF292" s="14" t="inlineStr">
        <is>
          <t>03.12.2025</t>
        </is>
      </c>
      <c r="AG292" s="14" t="inlineStr">
        <is>
          <t>MR250250</t>
        </is>
      </c>
      <c r="AH292" s="14" t="n">
        <v>-21200</v>
      </c>
      <c r="AI292" s="14" t="n"/>
      <c r="AJ292" s="14" t="n"/>
      <c r="AK292" s="14" t="n"/>
      <c r="AL292" s="14" t="n"/>
      <c r="AM292" s="14" t="n"/>
      <c r="AN292" s="14" t="n"/>
      <c r="AO292" s="14" t="n"/>
      <c r="AP292" s="14" t="n"/>
      <c r="AQ292" s="14" t="n"/>
      <c r="AR292" s="14" t="n"/>
      <c r="AS292" s="14" t="n"/>
      <c r="AT292" s="14" t="n"/>
      <c r="AU292" s="14" t="n"/>
      <c r="AV292" s="14" t="n"/>
      <c r="AW292" s="14" t="n"/>
      <c r="AX292" s="14" t="n"/>
      <c r="AY292" s="14" t="n"/>
      <c r="AZ292" s="14" t="n"/>
      <c r="BA292" s="14" t="n"/>
      <c r="BB292" s="14" t="n"/>
      <c r="BC292" s="14" t="n"/>
      <c r="BD292" s="14" t="n"/>
      <c r="BE292" s="14" t="n"/>
      <c r="BF292" s="14" t="n"/>
      <c r="BG292" s="14" t="n"/>
      <c r="BH292" s="14" t="n"/>
      <c r="BI292" s="14" t="n"/>
      <c r="BJ292" s="14" t="n"/>
      <c r="BK292" s="14" t="n"/>
      <c r="BL292" s="14" t="n"/>
      <c r="BM292" s="14" t="n"/>
      <c r="BN292" s="14" t="n"/>
      <c r="BO292" s="14" t="n"/>
    </row>
    <row r="293" ht="11.85" customFormat="1" customHeight="1" s="7">
      <c r="A293" s="55" t="inlineStr">
        <is>
          <t>TPM</t>
        </is>
      </c>
      <c r="B293" s="56" t="inlineStr">
        <is>
          <t>03.October.-2024</t>
        </is>
      </c>
      <c r="C293" s="55" t="inlineStr">
        <is>
          <t>NA</t>
        </is>
      </c>
      <c r="D293" s="55" t="n">
        <v>2400248</v>
      </c>
      <c r="E293" s="55" t="inlineStr">
        <is>
          <t>SF0063</t>
        </is>
      </c>
      <c r="F293" s="55" t="inlineStr">
        <is>
          <t>FAS-Biodisk, CHG Protective disk,size 7.0mm Ref.No.:FAS152</t>
        </is>
      </c>
      <c r="G293" s="55" t="inlineStr">
        <is>
          <t>SF2400018</t>
        </is>
      </c>
      <c r="H293" s="55" t="inlineStr">
        <is>
          <t>Medtrade Product Ltd</t>
        </is>
      </c>
      <c r="I293" s="55" t="n"/>
      <c r="J293" s="55" t="inlineStr">
        <is>
          <t>28-24</t>
        </is>
      </c>
      <c r="K293" s="56" t="inlineStr">
        <is>
          <t>NA</t>
        </is>
      </c>
      <c r="L293" s="56" t="n"/>
      <c r="M293" s="56" t="inlineStr">
        <is>
          <t>07/2027</t>
        </is>
      </c>
      <c r="N293" s="56" t="n"/>
      <c r="O293" s="55" t="inlineStr">
        <is>
          <t>NA</t>
        </is>
      </c>
      <c r="P293" s="55" t="n"/>
      <c r="Q293" s="55" t="n"/>
      <c r="R293" s="55" t="n"/>
      <c r="S293" s="55" t="n"/>
      <c r="T293" s="55" t="n"/>
      <c r="U293" s="55" t="n">
        <v>0</v>
      </c>
      <c r="V293" s="55" t="inlineStr">
        <is>
          <t>No.</t>
        </is>
      </c>
      <c r="W293" s="55" t="n"/>
      <c r="X293" s="55" t="n"/>
      <c r="Y293" s="55" t="inlineStr">
        <is>
          <t xml:space="preserve">Dispatched </t>
        </is>
      </c>
      <c r="Z293" s="55">
        <f>U293-W293</f>
        <v/>
      </c>
      <c r="AA293" s="57">
        <f>AC293+AH293+AK293+AN293+AQ293+AT293+AW293+AZ293+BC293+BF293+BI293+BL293+BO293</f>
        <v/>
      </c>
      <c r="AB293" s="58" t="n">
        <v>0</v>
      </c>
      <c r="AC293" s="59">
        <f>Z293-AD293-AE293-AB293</f>
        <v/>
      </c>
      <c r="AD293" s="60" t="n"/>
      <c r="AE293" s="61" t="n">
        <v>0</v>
      </c>
      <c r="AF293" s="55" t="n"/>
      <c r="AG293" s="55" t="n"/>
      <c r="AH293" s="55" t="n"/>
      <c r="AI293" s="55" t="n"/>
      <c r="AJ293" s="55" t="n"/>
      <c r="AK293" s="55" t="n"/>
      <c r="AL293" s="55" t="n"/>
      <c r="AM293" s="55" t="n"/>
      <c r="AN293" s="55" t="n"/>
      <c r="AO293" s="55" t="n"/>
      <c r="AP293" s="55" t="n"/>
      <c r="AQ293" s="55" t="n"/>
      <c r="AR293" s="55" t="n"/>
      <c r="AS293" s="55" t="n"/>
      <c r="AT293" s="55" t="n"/>
      <c r="AU293" s="55" t="n"/>
      <c r="AV293" s="55" t="n"/>
      <c r="AW293" s="55" t="n"/>
      <c r="AX293" s="55" t="n"/>
      <c r="AY293" s="55" t="n"/>
      <c r="AZ293" s="55" t="n"/>
      <c r="BA293" s="55" t="n"/>
      <c r="BB293" s="55" t="n"/>
      <c r="BC293" s="55" t="n"/>
      <c r="BD293" s="55" t="n"/>
      <c r="BE293" s="55" t="n"/>
      <c r="BF293" s="55" t="n"/>
      <c r="BG293" s="55" t="n"/>
      <c r="BH293" s="55" t="n"/>
      <c r="BI293" s="55" t="n"/>
      <c r="BJ293" s="55" t="n"/>
      <c r="BK293" s="55" t="n"/>
      <c r="BL293" s="55" t="n"/>
      <c r="BM293" s="55" t="n"/>
      <c r="BN293" s="55" t="n"/>
      <c r="BO293" s="55" t="n"/>
    </row>
    <row r="294" ht="11.85" customFormat="1" customHeight="1" s="7">
      <c r="A294" s="8" t="inlineStr">
        <is>
          <t xml:space="preserve">SF </t>
        </is>
      </c>
      <c r="B294" s="9" t="inlineStr">
        <is>
          <t>03.October.-2024</t>
        </is>
      </c>
      <c r="C294" s="8" t="inlineStr">
        <is>
          <t>NA</t>
        </is>
      </c>
      <c r="D294" s="8" t="n">
        <v>2400249</v>
      </c>
      <c r="E294" s="8" t="inlineStr">
        <is>
          <t>SF0064</t>
        </is>
      </c>
      <c r="F294" s="8" t="inlineStr">
        <is>
          <t>BioTec I.V Transparent Securement size 10X12cm Ref.No.FAS2003</t>
        </is>
      </c>
      <c r="G294" s="10" t="inlineStr">
        <is>
          <t>SF2400019</t>
        </is>
      </c>
      <c r="H294" s="8" t="inlineStr">
        <is>
          <t>ZHEJIANG LONGTERM MEDICAL TECHNOLOGY</t>
        </is>
      </c>
      <c r="I294" s="8" t="n"/>
      <c r="J294" s="10" t="inlineStr">
        <is>
          <t>20230401</t>
        </is>
      </c>
      <c r="K294" s="10" t="inlineStr">
        <is>
          <t>10/04/2023</t>
        </is>
      </c>
      <c r="L294" s="10" t="inlineStr">
        <is>
          <t>10.04.2023</t>
        </is>
      </c>
      <c r="M294" s="10" t="inlineStr">
        <is>
          <t>09/04/2026</t>
        </is>
      </c>
      <c r="N294" s="10" t="inlineStr">
        <is>
          <t>09.04.2026</t>
        </is>
      </c>
      <c r="O294" s="8" t="inlineStr">
        <is>
          <t>NA</t>
        </is>
      </c>
      <c r="P294" s="10" t="inlineStr">
        <is>
          <t>NA</t>
        </is>
      </c>
      <c r="Q294" s="8" t="n"/>
      <c r="R294" s="11" t="n"/>
      <c r="S294" s="12" t="n"/>
      <c r="T294" s="12" t="n"/>
      <c r="U294" s="13" t="n">
        <v>138</v>
      </c>
      <c r="V294" s="14" t="inlineStr">
        <is>
          <t>No.</t>
        </is>
      </c>
      <c r="W294" s="14" t="n"/>
      <c r="X294" s="14" t="n"/>
      <c r="Y294" s="90" t="n"/>
      <c r="Z294" s="455" t="n">
        <v>138</v>
      </c>
      <c r="AA294" s="456" t="n">
        <v>0</v>
      </c>
      <c r="AB294" s="457" t="n">
        <v>0</v>
      </c>
      <c r="AC294" s="458" t="n">
        <v>138</v>
      </c>
      <c r="AD294" s="459" t="n"/>
      <c r="AE294" s="462" t="n">
        <v>0</v>
      </c>
      <c r="AF294" s="14" t="inlineStr">
        <is>
          <t>03.12.2025</t>
        </is>
      </c>
      <c r="AG294" s="14" t="inlineStr">
        <is>
          <t>MR250250</t>
        </is>
      </c>
      <c r="AH294" s="14" t="n">
        <v>-138</v>
      </c>
      <c r="AI294" s="14" t="n"/>
      <c r="AJ294" s="14" t="n"/>
      <c r="AK294" s="14" t="n"/>
      <c r="AL294" s="14" t="n"/>
      <c r="AM294" s="14" t="n"/>
      <c r="AN294" s="14" t="n"/>
      <c r="AO294" s="14" t="n"/>
      <c r="AP294" s="14" t="n"/>
      <c r="AQ294" s="14" t="n"/>
      <c r="AR294" s="14" t="n"/>
      <c r="AS294" s="14" t="n"/>
      <c r="AT294" s="14" t="n"/>
      <c r="AU294" s="14" t="n"/>
      <c r="AV294" s="14" t="n"/>
      <c r="AW294" s="14" t="n"/>
      <c r="AX294" s="14" t="n"/>
      <c r="AY294" s="14" t="n"/>
      <c r="AZ294" s="14" t="n"/>
      <c r="BA294" s="14" t="n"/>
      <c r="BB294" s="14" t="n"/>
      <c r="BC294" s="14" t="n"/>
      <c r="BD294" s="14" t="n"/>
      <c r="BE294" s="14" t="n"/>
      <c r="BF294" s="14" t="n"/>
      <c r="BG294" s="14" t="n"/>
      <c r="BH294" s="14" t="n"/>
      <c r="BI294" s="14" t="n"/>
      <c r="BJ294" s="14" t="n"/>
      <c r="BK294" s="14" t="n"/>
      <c r="BL294" s="14" t="n"/>
      <c r="BM294" s="14" t="n"/>
      <c r="BN294" s="14" t="n"/>
      <c r="BO294" s="14" t="n"/>
    </row>
    <row r="295" ht="11.85" customFormat="1" customHeight="1" s="7">
      <c r="A295" s="8" t="inlineStr">
        <is>
          <t xml:space="preserve">SF </t>
        </is>
      </c>
      <c r="B295" s="9" t="inlineStr">
        <is>
          <t>03.October.-2024</t>
        </is>
      </c>
      <c r="C295" s="8" t="inlineStr">
        <is>
          <t>NA</t>
        </is>
      </c>
      <c r="D295" s="8" t="n">
        <v>2400251</v>
      </c>
      <c r="E295" s="8" t="inlineStr">
        <is>
          <t>SF0066</t>
        </is>
      </c>
      <c r="F295" s="8" t="inlineStr">
        <is>
          <t>Sterile latex Surgical Gloves for FAS Medimex</t>
        </is>
      </c>
      <c r="G295" s="10" t="inlineStr">
        <is>
          <t>SF2400021</t>
        </is>
      </c>
      <c r="H295" s="8" t="inlineStr">
        <is>
          <t>Hebei Tianshuo Medical Product CO.,Ltd</t>
        </is>
      </c>
      <c r="I295" s="8" t="n"/>
      <c r="J295" s="10" t="inlineStr">
        <is>
          <t>20240515</t>
        </is>
      </c>
      <c r="K295" s="10" t="inlineStr">
        <is>
          <t>05/2024</t>
        </is>
      </c>
      <c r="L295" s="10" t="inlineStr">
        <is>
          <t>00.05.2024</t>
        </is>
      </c>
      <c r="M295" s="10" t="inlineStr">
        <is>
          <t>05/2029</t>
        </is>
      </c>
      <c r="N295" s="10" t="inlineStr">
        <is>
          <t>00.05.2029</t>
        </is>
      </c>
      <c r="O295" s="8" t="inlineStr">
        <is>
          <t>NA</t>
        </is>
      </c>
      <c r="P295" s="10" t="inlineStr">
        <is>
          <t>NA</t>
        </is>
      </c>
      <c r="Q295" s="8" t="n"/>
      <c r="R295" s="11" t="n"/>
      <c r="S295" s="12" t="n"/>
      <c r="T295" s="12" t="n"/>
      <c r="U295" s="13" t="n">
        <v>18134</v>
      </c>
      <c r="V295" s="14" t="inlineStr">
        <is>
          <t>No.</t>
        </is>
      </c>
      <c r="W295" s="14" t="n"/>
      <c r="X295" s="14" t="n"/>
      <c r="Y295" s="90" t="n"/>
      <c r="Z295" s="455" t="n">
        <v>18134</v>
      </c>
      <c r="AA295" s="456" t="n">
        <v>0</v>
      </c>
      <c r="AB295" s="457" t="n">
        <v>0</v>
      </c>
      <c r="AC295" s="458" t="n">
        <v>18134</v>
      </c>
      <c r="AD295" s="459" t="n"/>
      <c r="AE295" s="462" t="n">
        <v>0</v>
      </c>
      <c r="AF295" s="14" t="inlineStr">
        <is>
          <t>03.12.2025</t>
        </is>
      </c>
      <c r="AG295" s="14" t="inlineStr">
        <is>
          <t>MR250250</t>
        </is>
      </c>
      <c r="AH295" s="14" t="n">
        <v>-18134</v>
      </c>
      <c r="AI295" s="14" t="n"/>
      <c r="AJ295" s="14" t="n"/>
      <c r="AK295" s="14" t="n"/>
      <c r="AL295" s="14" t="n"/>
      <c r="AM295" s="14" t="n"/>
      <c r="AN295" s="14" t="n"/>
      <c r="AO295" s="14" t="n"/>
      <c r="AP295" s="14" t="n"/>
      <c r="AQ295" s="14" t="n"/>
      <c r="AR295" s="14" t="n"/>
      <c r="AS295" s="14" t="n"/>
      <c r="AT295" s="14" t="n"/>
      <c r="AU295" s="14" t="n"/>
      <c r="AV295" s="14" t="n"/>
      <c r="AW295" s="14" t="n"/>
      <c r="AX295" s="14" t="n"/>
      <c r="AY295" s="14" t="n"/>
      <c r="AZ295" s="14" t="n"/>
      <c r="BA295" s="14" t="n"/>
      <c r="BB295" s="14" t="n"/>
      <c r="BC295" s="14" t="n"/>
      <c r="BD295" s="14" t="n"/>
      <c r="BE295" s="14" t="n"/>
      <c r="BF295" s="14" t="n"/>
      <c r="BG295" s="14" t="n"/>
      <c r="BH295" s="14" t="n"/>
      <c r="BI295" s="14" t="n"/>
      <c r="BJ295" s="14" t="n"/>
      <c r="BK295" s="14" t="n"/>
      <c r="BL295" s="14" t="n"/>
      <c r="BM295" s="14" t="n"/>
      <c r="BN295" s="14" t="n"/>
      <c r="BO295" s="14" t="n"/>
    </row>
    <row r="296" ht="11.85" customFormat="1" customHeight="1" s="7">
      <c r="A296" s="8" t="inlineStr">
        <is>
          <t xml:space="preserve">SF </t>
        </is>
      </c>
      <c r="B296" s="9" t="inlineStr">
        <is>
          <t>03.October.-2024</t>
        </is>
      </c>
      <c r="C296" s="8" t="inlineStr">
        <is>
          <t>NA</t>
        </is>
      </c>
      <c r="D296" s="22" t="n">
        <v>2400252</v>
      </c>
      <c r="E296" s="8" t="inlineStr">
        <is>
          <t>SF0067</t>
        </is>
      </c>
      <c r="F296" s="8" t="inlineStr">
        <is>
          <t>Waste Yellow Limpet bag for FAS Medimex</t>
        </is>
      </c>
      <c r="G296" s="10" t="inlineStr">
        <is>
          <t>SF2400022</t>
        </is>
      </c>
      <c r="H296" s="8" t="inlineStr">
        <is>
          <t>Ningbo Greatcare Trading Co,.Ltd</t>
        </is>
      </c>
      <c r="I296" s="8" t="n"/>
      <c r="J296" s="10" t="inlineStr">
        <is>
          <t>24422</t>
        </is>
      </c>
      <c r="K296" s="10" t="inlineStr">
        <is>
          <t>07/2024</t>
        </is>
      </c>
      <c r="L296" s="10" t="inlineStr">
        <is>
          <t>00.07.2024</t>
        </is>
      </c>
      <c r="M296" s="10" t="inlineStr">
        <is>
          <t>06/2029</t>
        </is>
      </c>
      <c r="N296" s="10" t="inlineStr">
        <is>
          <t>00.06.2029</t>
        </is>
      </c>
      <c r="O296" s="8" t="inlineStr">
        <is>
          <t>NA</t>
        </is>
      </c>
      <c r="P296" s="10" t="inlineStr">
        <is>
          <t>NA</t>
        </is>
      </c>
      <c r="Q296" s="8" t="n"/>
      <c r="R296" s="21" t="n"/>
      <c r="S296" s="12" t="n"/>
      <c r="T296" s="12" t="n"/>
      <c r="U296" s="13" t="n">
        <v>47995</v>
      </c>
      <c r="V296" s="14" t="inlineStr">
        <is>
          <t>No.</t>
        </is>
      </c>
      <c r="W296" s="14" t="n"/>
      <c r="X296" s="14" t="n"/>
      <c r="Y296" s="90" t="n"/>
      <c r="Z296" s="455" t="n">
        <v>47995</v>
      </c>
      <c r="AA296" s="456" t="n">
        <v>0</v>
      </c>
      <c r="AB296" s="457" t="n">
        <v>0</v>
      </c>
      <c r="AC296" s="458" t="n">
        <v>47995</v>
      </c>
      <c r="AD296" s="459" t="n"/>
      <c r="AE296" s="462" t="n">
        <v>0</v>
      </c>
      <c r="AF296" s="14" t="inlineStr">
        <is>
          <t>03.12.2025</t>
        </is>
      </c>
      <c r="AG296" s="14" t="inlineStr">
        <is>
          <t>MR250250</t>
        </is>
      </c>
      <c r="AH296" s="14" t="n">
        <v>-47995</v>
      </c>
      <c r="AI296" s="14" t="n"/>
      <c r="AJ296" s="14" t="n"/>
      <c r="AK296" s="14" t="n"/>
      <c r="AL296" s="14" t="n"/>
      <c r="AM296" s="14" t="n"/>
      <c r="AN296" s="14" t="n"/>
      <c r="AO296" s="14" t="n"/>
      <c r="AP296" s="14" t="n"/>
      <c r="AQ296" s="14" t="n"/>
      <c r="AR296" s="14" t="n"/>
      <c r="AS296" s="14" t="n"/>
      <c r="AT296" s="14" t="n"/>
      <c r="AU296" s="14" t="n"/>
      <c r="AV296" s="14" t="n"/>
      <c r="AW296" s="14" t="n"/>
      <c r="AX296" s="14" t="n"/>
      <c r="AY296" s="14" t="n"/>
      <c r="AZ296" s="14" t="n"/>
      <c r="BA296" s="14" t="n"/>
      <c r="BB296" s="14" t="n"/>
      <c r="BC296" s="14" t="n"/>
      <c r="BD296" s="14" t="n"/>
      <c r="BE296" s="14" t="n"/>
      <c r="BF296" s="14" t="n"/>
      <c r="BG296" s="14" t="n"/>
      <c r="BH296" s="14" t="n"/>
      <c r="BI296" s="14" t="n"/>
      <c r="BJ296" s="14" t="n"/>
      <c r="BK296" s="14" t="n"/>
      <c r="BL296" s="14" t="n"/>
      <c r="BM296" s="14" t="n"/>
      <c r="BN296" s="14" t="n"/>
      <c r="BO296" s="14" t="n"/>
    </row>
    <row r="297" ht="11.85" customFormat="1" customHeight="1" s="7">
      <c r="A297" s="8" t="inlineStr">
        <is>
          <t xml:space="preserve">SF </t>
        </is>
      </c>
      <c r="B297" s="9" t="inlineStr">
        <is>
          <t>03.October.-2024</t>
        </is>
      </c>
      <c r="C297" s="8" t="inlineStr">
        <is>
          <t>NA</t>
        </is>
      </c>
      <c r="D297" s="22" t="n">
        <v>2400254</v>
      </c>
      <c r="E297" s="8" t="inlineStr">
        <is>
          <t>SF0069</t>
        </is>
      </c>
      <c r="F297" s="8" t="inlineStr">
        <is>
          <t>Medical Face mask for FAS Medimex</t>
        </is>
      </c>
      <c r="G297" s="10" t="inlineStr">
        <is>
          <t>SF2400024</t>
        </is>
      </c>
      <c r="H297" s="8" t="inlineStr">
        <is>
          <t>NA</t>
        </is>
      </c>
      <c r="I297" s="8" t="n"/>
      <c r="J297" s="10" t="inlineStr">
        <is>
          <t>MI2021</t>
        </is>
      </c>
      <c r="K297" s="10" t="inlineStr">
        <is>
          <t>08/2022</t>
        </is>
      </c>
      <c r="L297" s="10" t="inlineStr">
        <is>
          <t>00.08.2022</t>
        </is>
      </c>
      <c r="M297" s="10" t="inlineStr">
        <is>
          <t>08/2027</t>
        </is>
      </c>
      <c r="N297" s="10" t="inlineStr">
        <is>
          <t>00.08.2027</t>
        </is>
      </c>
      <c r="O297" s="8" t="inlineStr">
        <is>
          <t>NA</t>
        </is>
      </c>
      <c r="P297" s="10" t="inlineStr">
        <is>
          <t>NA</t>
        </is>
      </c>
      <c r="Q297" s="8" t="n"/>
      <c r="R297" s="21" t="n"/>
      <c r="S297" s="12" t="n"/>
      <c r="T297" s="12" t="n"/>
      <c r="U297" s="13" t="n">
        <v>16545</v>
      </c>
      <c r="V297" s="14" t="inlineStr">
        <is>
          <t>No.</t>
        </is>
      </c>
      <c r="W297" s="14" t="n"/>
      <c r="X297" s="14" t="n"/>
      <c r="Y297" s="90" t="n"/>
      <c r="Z297" s="455" t="n">
        <v>16545</v>
      </c>
      <c r="AA297" s="456" t="n">
        <v>0</v>
      </c>
      <c r="AB297" s="457" t="n">
        <v>0</v>
      </c>
      <c r="AC297" s="458" t="n">
        <v>16545</v>
      </c>
      <c r="AD297" s="459" t="n"/>
      <c r="AE297" s="462" t="n">
        <v>0</v>
      </c>
      <c r="AF297" s="14" t="inlineStr">
        <is>
          <t>03.12.2025</t>
        </is>
      </c>
      <c r="AG297" s="14" t="inlineStr">
        <is>
          <t>MR250250</t>
        </is>
      </c>
      <c r="AH297" s="14" t="n">
        <v>-16545</v>
      </c>
      <c r="AI297" s="14" t="n"/>
      <c r="AJ297" s="14" t="n"/>
      <c r="AK297" s="14" t="n"/>
      <c r="AL297" s="14" t="n"/>
      <c r="AM297" s="14" t="n"/>
      <c r="AN297" s="14" t="n"/>
      <c r="AO297" s="14" t="n"/>
      <c r="AP297" s="14" t="n"/>
      <c r="AQ297" s="14" t="n"/>
      <c r="AR297" s="14" t="n"/>
      <c r="AS297" s="14" t="n"/>
      <c r="AT297" s="14" t="n"/>
      <c r="AU297" s="14" t="n"/>
      <c r="AV297" s="14" t="n"/>
      <c r="AW297" s="14" t="n"/>
      <c r="AX297" s="14" t="n"/>
      <c r="AY297" s="14" t="n"/>
      <c r="AZ297" s="14" t="n"/>
      <c r="BA297" s="14" t="n"/>
      <c r="BB297" s="14" t="n"/>
      <c r="BC297" s="14" t="n"/>
      <c r="BD297" s="14" t="n"/>
      <c r="BE297" s="14" t="n"/>
      <c r="BF297" s="14" t="n"/>
      <c r="BG297" s="14" t="n"/>
      <c r="BH297" s="14" t="n"/>
      <c r="BI297" s="14" t="n"/>
      <c r="BJ297" s="14" t="n"/>
      <c r="BK297" s="14" t="n"/>
      <c r="BL297" s="14" t="n"/>
      <c r="BM297" s="14" t="n"/>
      <c r="BN297" s="14" t="n"/>
      <c r="BO297" s="14" t="n"/>
    </row>
    <row r="298" ht="11.85" customFormat="1" customHeight="1" s="7">
      <c r="A298" s="55" t="inlineStr">
        <is>
          <t>SPM</t>
        </is>
      </c>
      <c r="B298" s="56" t="inlineStr">
        <is>
          <t>16-october.-2024</t>
        </is>
      </c>
      <c r="C298" s="55" t="inlineStr">
        <is>
          <t>SSMC1552024 R1</t>
        </is>
      </c>
      <c r="D298" s="55" t="n">
        <v>2400264</v>
      </c>
      <c r="E298" s="55" t="inlineStr">
        <is>
          <t>SP0071</t>
        </is>
      </c>
      <c r="F298" s="55" t="inlineStr">
        <is>
          <t>Label Blank [W 5 X L 10cm]</t>
        </is>
      </c>
      <c r="G298" s="55" t="inlineStr">
        <is>
          <t>SP2400083</t>
        </is>
      </c>
      <c r="H298" s="55" t="inlineStr">
        <is>
          <t>Global Pac Saudi</t>
        </is>
      </c>
      <c r="I298" s="55" t="n"/>
      <c r="J298" s="55" t="inlineStr">
        <is>
          <t>SSMC1552024 R1</t>
        </is>
      </c>
      <c r="K298" s="56" t="inlineStr">
        <is>
          <t>10/2024</t>
        </is>
      </c>
      <c r="L298" s="56" t="n"/>
      <c r="M298" s="56" t="inlineStr">
        <is>
          <t>10/2025</t>
        </is>
      </c>
      <c r="N298" s="56" t="n"/>
      <c r="O298" s="55" t="inlineStr">
        <is>
          <t>NA</t>
        </is>
      </c>
      <c r="P298" s="55" t="n"/>
      <c r="Q298" s="55" t="n"/>
      <c r="R298" s="55" t="n"/>
      <c r="S298" s="55" t="n"/>
      <c r="T298" s="55" t="n"/>
      <c r="U298" s="55" t="n">
        <v>0</v>
      </c>
      <c r="V298" s="55" t="inlineStr">
        <is>
          <t>No.</t>
        </is>
      </c>
      <c r="W298" s="55" t="n"/>
      <c r="X298" s="55" t="n"/>
      <c r="Y298" s="55" t="inlineStr">
        <is>
          <t xml:space="preserve">Dispatched </t>
        </is>
      </c>
      <c r="Z298" s="55">
        <f>U298-W298</f>
        <v/>
      </c>
      <c r="AA298" s="57">
        <f>AC298+AH298+AK298+AN298+AQ298+AT298+AW298+AZ298+BC298+BF298+BI298+BL298+BO298</f>
        <v/>
      </c>
      <c r="AB298" s="58" t="n">
        <v>0</v>
      </c>
      <c r="AC298" s="59">
        <f>Z298-AD298-AE298-AB298</f>
        <v/>
      </c>
      <c r="AD298" s="60" t="n"/>
      <c r="AE298" s="61" t="n">
        <v>0</v>
      </c>
      <c r="AF298" s="55" t="n"/>
      <c r="AG298" s="55" t="n"/>
      <c r="AH298" s="55" t="n"/>
      <c r="AI298" s="55" t="n"/>
      <c r="AJ298" s="55" t="n"/>
      <c r="AK298" s="55" t="n"/>
      <c r="AL298" s="55" t="n"/>
      <c r="AM298" s="55" t="n"/>
      <c r="AN298" s="55" t="n"/>
      <c r="AO298" s="55" t="n"/>
      <c r="AP298" s="55" t="n"/>
      <c r="AQ298" s="55" t="n"/>
      <c r="AR298" s="55" t="n"/>
      <c r="AS298" s="55" t="n"/>
      <c r="AT298" s="55" t="n"/>
      <c r="AU298" s="55" t="n"/>
      <c r="AV298" s="55" t="n"/>
      <c r="AW298" s="55" t="n"/>
      <c r="AX298" s="55" t="n"/>
      <c r="AY298" s="55" t="n"/>
      <c r="AZ298" s="55" t="n"/>
      <c r="BA298" s="55" t="n"/>
      <c r="BB298" s="55" t="n"/>
      <c r="BC298" s="55" t="n"/>
      <c r="BD298" s="55" t="n"/>
      <c r="BE298" s="55" t="n"/>
      <c r="BF298" s="55" t="n"/>
      <c r="BG298" s="55" t="n"/>
      <c r="BH298" s="55" t="n"/>
      <c r="BI298" s="55" t="n"/>
      <c r="BJ298" s="55" t="n"/>
      <c r="BK298" s="55" t="n"/>
      <c r="BL298" s="55" t="n"/>
      <c r="BM298" s="55" t="n"/>
      <c r="BN298" s="55" t="n"/>
      <c r="BO298" s="55" t="n"/>
      <c r="BP298" s="77" t="inlineStr">
        <is>
          <t> </t>
        </is>
      </c>
    </row>
    <row r="299" ht="11.85" customFormat="1" customHeight="1" s="7">
      <c r="A299" s="8" t="inlineStr">
        <is>
          <t>TP</t>
        </is>
      </c>
      <c r="B299" s="8" t="inlineStr">
        <is>
          <t>16-october.-2024</t>
        </is>
      </c>
      <c r="C299" s="10" t="inlineStr">
        <is>
          <t>SSMC1552024 R1</t>
        </is>
      </c>
      <c r="D299" s="8" t="n">
        <v>2400265</v>
      </c>
      <c r="E299" s="8" t="inlineStr">
        <is>
          <t>TP0008</t>
        </is>
      </c>
      <c r="F299" s="8" t="inlineStr">
        <is>
          <t>Label for outer carton 100 x 100 mm</t>
        </is>
      </c>
      <c r="G299" s="10" t="inlineStr">
        <is>
          <t>TP2400012</t>
        </is>
      </c>
      <c r="H299" s="8" t="inlineStr">
        <is>
          <t>Global Pac Saudi</t>
        </is>
      </c>
      <c r="I299" s="8" t="n"/>
      <c r="J299" s="10" t="inlineStr">
        <is>
          <t>SSMC1552024 R1</t>
        </is>
      </c>
      <c r="K299" s="10" t="inlineStr">
        <is>
          <t>10/2024</t>
        </is>
      </c>
      <c r="L299" s="10" t="inlineStr">
        <is>
          <t>00.10.2024</t>
        </is>
      </c>
      <c r="M299" s="10" t="inlineStr">
        <is>
          <t>10/2025</t>
        </is>
      </c>
      <c r="N299" s="101" t="inlineStr">
        <is>
          <t>00.10.2025</t>
        </is>
      </c>
      <c r="O299" s="8" t="inlineStr">
        <is>
          <t>NA</t>
        </is>
      </c>
      <c r="P299" s="10" t="inlineStr">
        <is>
          <t>NA</t>
        </is>
      </c>
      <c r="Q299" s="8" t="inlineStr">
        <is>
          <t>16.10.2026</t>
        </is>
      </c>
      <c r="R299" s="11" t="n"/>
      <c r="S299" s="12" t="n"/>
      <c r="T299" s="12" t="n"/>
      <c r="U299" s="13" t="n">
        <v>5271</v>
      </c>
      <c r="V299" s="14" t="inlineStr">
        <is>
          <t>No.</t>
        </is>
      </c>
      <c r="W299" s="14" t="n"/>
      <c r="X299" s="14" t="n"/>
      <c r="Y299" s="90" t="n"/>
      <c r="Z299" s="455" t="n">
        <v>5271</v>
      </c>
      <c r="AA299" s="456" t="n">
        <v>0</v>
      </c>
      <c r="AB299" s="457" t="n">
        <v>0</v>
      </c>
      <c r="AC299" s="458" t="n">
        <v>5271</v>
      </c>
      <c r="AD299" s="459" t="n"/>
      <c r="AE299" s="462" t="n">
        <v>0</v>
      </c>
      <c r="AF299" s="14" t="inlineStr">
        <is>
          <t>19.06.2025</t>
        </is>
      </c>
      <c r="AG299" s="14" t="inlineStr">
        <is>
          <t>L25F004</t>
        </is>
      </c>
      <c r="AH299" s="14" t="n">
        <v>-1000</v>
      </c>
      <c r="AI299" s="14" t="inlineStr">
        <is>
          <t>22.06.2025</t>
        </is>
      </c>
      <c r="AJ299" s="14" t="inlineStr">
        <is>
          <t>L25F001</t>
        </is>
      </c>
      <c r="AK299" s="14" t="n">
        <v>445</v>
      </c>
      <c r="AL299" s="14" t="inlineStr">
        <is>
          <t>22.06.2025</t>
        </is>
      </c>
      <c r="AM299" s="14" t="inlineStr">
        <is>
          <t>L25F006</t>
        </is>
      </c>
      <c r="AN299" s="14" t="n">
        <v>-445</v>
      </c>
      <c r="AO299" s="14" t="inlineStr">
        <is>
          <t>23.06.2025</t>
        </is>
      </c>
      <c r="AP299" s="14" t="inlineStr">
        <is>
          <t>R-L25F004</t>
        </is>
      </c>
      <c r="AQ299" s="14" t="n">
        <v>900</v>
      </c>
      <c r="AR299" s="14" t="inlineStr">
        <is>
          <t>26.06.2025</t>
        </is>
      </c>
      <c r="AS299" s="14" t="inlineStr">
        <is>
          <t>R-L25F006</t>
        </is>
      </c>
      <c r="AT299" s="14" t="n">
        <v>28</v>
      </c>
      <c r="AU299" s="14" t="inlineStr">
        <is>
          <t>09.07.2025</t>
        </is>
      </c>
      <c r="AV299" s="14" t="inlineStr">
        <is>
          <t>MR250127</t>
        </is>
      </c>
      <c r="AW299" s="14" t="n">
        <v>-1900</v>
      </c>
      <c r="AX299" s="14" t="inlineStr">
        <is>
          <t>28.07.2025</t>
        </is>
      </c>
      <c r="AY299" s="14" t="inlineStr">
        <is>
          <t>L25G014</t>
        </is>
      </c>
      <c r="AZ299" s="14" t="n">
        <v>-1000</v>
      </c>
      <c r="BA299" s="14" t="inlineStr">
        <is>
          <t>04.08.2025</t>
        </is>
      </c>
      <c r="BB299" s="14" t="inlineStr">
        <is>
          <t>R-L25G016</t>
        </is>
      </c>
      <c r="BC299" s="14" t="n">
        <v>645</v>
      </c>
      <c r="BD299" s="14" t="inlineStr">
        <is>
          <t>05.08.2025</t>
        </is>
      </c>
      <c r="BE299" s="14" t="inlineStr">
        <is>
          <t>L25H002</t>
        </is>
      </c>
      <c r="BF299" s="14" t="n">
        <v>-645</v>
      </c>
      <c r="BG299" s="14" t="inlineStr">
        <is>
          <t>11.08.2025</t>
        </is>
      </c>
      <c r="BH299" s="14" t="inlineStr">
        <is>
          <t>R-L25H004</t>
        </is>
      </c>
      <c r="BI299" s="14" t="n">
        <v>465</v>
      </c>
      <c r="BJ299" s="14" t="inlineStr">
        <is>
          <t>13.08.2025 24.08.2025 03.09.2025 25.09.2025 12.10.2025 14.10.2025 16.10.2025 16.10.2025 29.10.2025 06.11.2025</t>
        </is>
      </c>
      <c r="BK299" s="14" t="inlineStr">
        <is>
          <t>R-C25G001 R-L25H013 R-220915 R-L25I009 R-L25J002 R-230325 R-25S1246 R-C25J001 R-L25J012 R-L25K003</t>
        </is>
      </c>
      <c r="BL299" s="14" t="n">
        <v>4808</v>
      </c>
      <c r="BM299" s="14" t="inlineStr">
        <is>
          <t>14.08.2025 18.08.2025 02.09.2025 14.09.2025 17.09.2025 2-18.09.2025 02.10.2025 07.10.2025 12.10.2025 14.10.2025 15.10.2025 27.10.2025 02.11.2025 06.11.2025</t>
        </is>
      </c>
      <c r="BN299" s="14" t="inlineStr">
        <is>
          <t>L25H008 L25H012 220915 L25I004 L25I006 C25I001 L25I007 L25J001 L25J002 230325 C25J001 MR250200 L25J012 L25K003 C25K001</t>
        </is>
      </c>
      <c r="BO299" s="14" t="n">
        <v>-7572</v>
      </c>
      <c r="BP299" s="77" t="n"/>
    </row>
    <row r="300" ht="11.85" customFormat="1" customHeight="1" s="7">
      <c r="A300" s="8" t="inlineStr">
        <is>
          <t>SP</t>
        </is>
      </c>
      <c r="B300" s="9" t="inlineStr">
        <is>
          <t>05-November.-2024</t>
        </is>
      </c>
      <c r="C300" s="8" t="inlineStr">
        <is>
          <t>SSMC1112024</t>
        </is>
      </c>
      <c r="D300" s="8" t="n">
        <v>2400277</v>
      </c>
      <c r="E300" s="8" t="inlineStr">
        <is>
          <t>SP0104</t>
        </is>
      </c>
      <c r="F300" s="8" t="inlineStr">
        <is>
          <t>Polypropylene/Polyethylene 300 µm 420 mm width roll</t>
        </is>
      </c>
      <c r="G300" s="10" t="inlineStr">
        <is>
          <t>SP2400093</t>
        </is>
      </c>
      <c r="H300" s="31" t="inlineStr">
        <is>
          <t>Shangdong Qilu Ethylene Chemicals Co.LTd</t>
        </is>
      </c>
      <c r="I300" s="31" t="n"/>
      <c r="J300" s="27" t="n">
        <v>240804</v>
      </c>
      <c r="K300" s="10" t="inlineStr">
        <is>
          <t>04/08/2024</t>
        </is>
      </c>
      <c r="L300" s="10" t="inlineStr">
        <is>
          <t>04.08.2024</t>
        </is>
      </c>
      <c r="M300" s="10" t="inlineStr">
        <is>
          <t>04/08/2026</t>
        </is>
      </c>
      <c r="N300" s="10" t="inlineStr">
        <is>
          <t>04.08.2026</t>
        </is>
      </c>
      <c r="O300" s="8" t="inlineStr">
        <is>
          <t>NA</t>
        </is>
      </c>
      <c r="P300" s="10" t="inlineStr">
        <is>
          <t>NA</t>
        </is>
      </c>
      <c r="Q300" s="8" t="inlineStr">
        <is>
          <t>07.11.2026</t>
        </is>
      </c>
      <c r="R300" s="26" t="n"/>
      <c r="S300" s="12" t="n"/>
      <c r="T300" s="12" t="n"/>
      <c r="U300" s="13" t="n">
        <v>161140</v>
      </c>
      <c r="V300" s="14" t="inlineStr">
        <is>
          <t>Kg.</t>
        </is>
      </c>
      <c r="W300" s="14" t="n">
        <v>3.52</v>
      </c>
      <c r="X300" s="14" t="n"/>
      <c r="Y300" s="90" t="n"/>
      <c r="Z300" s="455" t="n">
        <v>161136.48</v>
      </c>
      <c r="AA300" s="456" t="n">
        <v>0</v>
      </c>
      <c r="AB300" s="457" t="n">
        <v>0</v>
      </c>
      <c r="AC300" s="458" t="n">
        <v>161136.48</v>
      </c>
      <c r="AD300" s="459" t="n"/>
      <c r="AE300" s="462" t="n">
        <v>0</v>
      </c>
      <c r="AF300" s="14" t="n"/>
      <c r="AG300" s="14" t="n"/>
      <c r="AH300" s="14" t="n"/>
      <c r="AI300" s="14" t="n"/>
      <c r="AJ300" s="14" t="n"/>
      <c r="AK300" s="14" t="n"/>
      <c r="AL300" s="14" t="n"/>
      <c r="AM300" s="14" t="n"/>
      <c r="AN300" s="14" t="n"/>
      <c r="AO300" s="14" t="n"/>
      <c r="AP300" s="14" t="n"/>
      <c r="AQ300" s="14" t="n"/>
      <c r="AR300" s="14" t="n"/>
      <c r="AS300" s="14" t="n"/>
      <c r="AT300" s="14" t="n"/>
      <c r="AU300" s="14" t="n"/>
      <c r="AV300" s="14" t="n"/>
      <c r="AW300" s="14" t="n"/>
      <c r="AX300" s="14" t="n"/>
      <c r="AY300" s="14" t="n"/>
      <c r="AZ300" s="14" t="n"/>
      <c r="BA300" s="14" t="n"/>
      <c r="BB300" s="14" t="n"/>
      <c r="BC300" s="14" t="n"/>
      <c r="BD300" s="14" t="n"/>
      <c r="BE300" s="14" t="n"/>
      <c r="BF300" s="14" t="n"/>
      <c r="BG300" s="14" t="n"/>
      <c r="BH300" s="14" t="n"/>
      <c r="BI300" s="14" t="n"/>
      <c r="BJ300" s="14" t="n"/>
      <c r="BK300" s="14" t="n"/>
      <c r="BL300" s="14" t="n"/>
      <c r="BM300" s="14" t="n"/>
      <c r="BN300" s="14" t="inlineStr">
        <is>
          <t>CONVERTED</t>
        </is>
      </c>
      <c r="BO300" s="14" t="n">
        <v>-161136.48</v>
      </c>
      <c r="BP300" s="77" t="n"/>
    </row>
    <row r="301" ht="11.85" customFormat="1" customHeight="1" s="7">
      <c r="A301" s="8" t="inlineStr">
        <is>
          <t>SP</t>
        </is>
      </c>
      <c r="B301" s="9" t="inlineStr">
        <is>
          <t>05-November.-2024</t>
        </is>
      </c>
      <c r="C301" s="8" t="inlineStr">
        <is>
          <t>SSMC1112024</t>
        </is>
      </c>
      <c r="D301" s="22" t="n">
        <v>2400278</v>
      </c>
      <c r="E301" s="8" t="inlineStr">
        <is>
          <t>SP0104</t>
        </is>
      </c>
      <c r="F301" s="8" t="inlineStr">
        <is>
          <t>Polypropylene/Polyethylene 300 µm 420 mm width roll</t>
        </is>
      </c>
      <c r="G301" s="10" t="inlineStr">
        <is>
          <t>SP2400094</t>
        </is>
      </c>
      <c r="H301" s="12" t="inlineStr">
        <is>
          <t>Shangdong Qilu Ethylene Chemicals Co.LTd</t>
        </is>
      </c>
      <c r="I301" s="12" t="n"/>
      <c r="J301" s="10" t="inlineStr">
        <is>
          <t>240651</t>
        </is>
      </c>
      <c r="K301" s="10" t="inlineStr">
        <is>
          <t>19/06/2024</t>
        </is>
      </c>
      <c r="L301" s="10" t="inlineStr">
        <is>
          <t>19.06.2024</t>
        </is>
      </c>
      <c r="M301" s="10" t="inlineStr">
        <is>
          <t>16/06/2026</t>
        </is>
      </c>
      <c r="N301" s="10" t="inlineStr">
        <is>
          <t>16.06.2026</t>
        </is>
      </c>
      <c r="O301" s="8" t="inlineStr">
        <is>
          <t>NA</t>
        </is>
      </c>
      <c r="P301" s="10" t="inlineStr">
        <is>
          <t>NA</t>
        </is>
      </c>
      <c r="Q301" s="8" t="inlineStr">
        <is>
          <t>07.11.2026</t>
        </is>
      </c>
      <c r="R301" s="26" t="n"/>
      <c r="S301" s="12" t="n"/>
      <c r="T301" s="12" t="n"/>
      <c r="U301" s="13" t="n">
        <v>7800</v>
      </c>
      <c r="V301" s="14" t="inlineStr">
        <is>
          <t>Kg.</t>
        </is>
      </c>
      <c r="W301" s="14" t="n">
        <v>1.43</v>
      </c>
      <c r="X301" s="14" t="n"/>
      <c r="Y301" s="90" t="n"/>
      <c r="Z301" s="455" t="n">
        <v>7798.57</v>
      </c>
      <c r="AA301" s="456" t="n">
        <v>0</v>
      </c>
      <c r="AB301" s="457" t="n">
        <v>0</v>
      </c>
      <c r="AC301" s="458" t="n">
        <v>7798.57</v>
      </c>
      <c r="AD301" s="459" t="n"/>
      <c r="AE301" s="462" t="n">
        <v>0</v>
      </c>
      <c r="AF301" s="14" t="n"/>
      <c r="AG301" s="14" t="n"/>
      <c r="AH301" s="14" t="n"/>
      <c r="AI301" s="14" t="n"/>
      <c r="AJ301" s="14" t="n"/>
      <c r="AK301" s="14" t="n"/>
      <c r="AL301" s="14" t="n"/>
      <c r="AM301" s="14" t="n"/>
      <c r="AN301" s="14" t="n"/>
      <c r="AO301" s="14" t="n"/>
      <c r="AP301" s="14" t="n"/>
      <c r="AQ301" s="14" t="n"/>
      <c r="AR301" s="14" t="n"/>
      <c r="AS301" s="14" t="n"/>
      <c r="AT301" s="14" t="n"/>
      <c r="AU301" s="14" t="n"/>
      <c r="AV301" s="14" t="n"/>
      <c r="AW301" s="14" t="n"/>
      <c r="AX301" s="14" t="n"/>
      <c r="AY301" s="14" t="n"/>
      <c r="AZ301" s="14" t="n"/>
      <c r="BA301" s="14" t="n"/>
      <c r="BB301" s="14" t="n"/>
      <c r="BC301" s="14" t="n"/>
      <c r="BD301" s="14" t="n"/>
      <c r="BE301" s="14" t="n"/>
      <c r="BF301" s="14" t="n"/>
      <c r="BG301" s="14" t="n"/>
      <c r="BH301" s="14" t="n"/>
      <c r="BI301" s="14" t="n"/>
      <c r="BJ301" s="14" t="n"/>
      <c r="BK301" s="14" t="n"/>
      <c r="BL301" s="14" t="n"/>
      <c r="BM301" s="14" t="n"/>
      <c r="BN301" s="14" t="inlineStr">
        <is>
          <t>CONVERTED</t>
        </is>
      </c>
      <c r="BO301" s="14" t="n">
        <v>-7798.57</v>
      </c>
      <c r="BP301" s="77" t="n"/>
    </row>
    <row r="302" ht="11.85" customFormat="1" customHeight="1" s="7">
      <c r="A302" s="8" t="inlineStr">
        <is>
          <t>PP</t>
        </is>
      </c>
      <c r="B302" s="9" t="inlineStr">
        <is>
          <t>05-November.-2024</t>
        </is>
      </c>
      <c r="C302" s="8" t="inlineStr">
        <is>
          <t>NA</t>
        </is>
      </c>
      <c r="D302" s="8" t="n">
        <v>2400279</v>
      </c>
      <c r="E302" s="8" t="inlineStr">
        <is>
          <t>PP0073</t>
        </is>
      </c>
      <c r="F302" s="8" t="inlineStr">
        <is>
          <t>Plastic Tray [15 x 23 cm]</t>
        </is>
      </c>
      <c r="G302" s="10" t="inlineStr">
        <is>
          <t>PP2400097</t>
        </is>
      </c>
      <c r="H302" s="8" t="inlineStr">
        <is>
          <t>New PentaStar Medical Product Co.,Ltd.</t>
        </is>
      </c>
      <c r="I302" s="8" t="n"/>
      <c r="J302" s="10" t="inlineStr">
        <is>
          <t>NA</t>
        </is>
      </c>
      <c r="K302" s="8" t="inlineStr">
        <is>
          <t>NA</t>
        </is>
      </c>
      <c r="L302" s="10" t="inlineStr">
        <is>
          <t>NA</t>
        </is>
      </c>
      <c r="M302" s="8" t="inlineStr">
        <is>
          <t>NA</t>
        </is>
      </c>
      <c r="N302" s="10" t="inlineStr">
        <is>
          <t>NA</t>
        </is>
      </c>
      <c r="O302" s="8" t="inlineStr">
        <is>
          <t>NA</t>
        </is>
      </c>
      <c r="P302" s="10" t="inlineStr">
        <is>
          <t>NA</t>
        </is>
      </c>
      <c r="Q302" s="8" t="n"/>
      <c r="R302" s="11" t="n"/>
      <c r="S302" s="12" t="n"/>
      <c r="T302" s="12" t="n"/>
      <c r="U302" s="13" t="n">
        <v>11500</v>
      </c>
      <c r="V302" s="14" t="inlineStr">
        <is>
          <t>No.</t>
        </is>
      </c>
      <c r="W302" s="14" t="n"/>
      <c r="X302" s="14" t="n"/>
      <c r="Y302" s="90" t="n"/>
      <c r="Z302" s="455" t="n">
        <v>11500</v>
      </c>
      <c r="AA302" s="456" t="n">
        <v>0</v>
      </c>
      <c r="AB302" s="457" t="n">
        <v>0</v>
      </c>
      <c r="AC302" s="458" t="n">
        <v>11500</v>
      </c>
      <c r="AD302" s="459" t="n"/>
      <c r="AE302" s="462" t="n">
        <v>0</v>
      </c>
      <c r="AF302" s="14" t="inlineStr">
        <is>
          <t>03.12.2025</t>
        </is>
      </c>
      <c r="AG302" s="14" t="inlineStr">
        <is>
          <t>MR250250</t>
        </is>
      </c>
      <c r="AH302" s="14" t="n">
        <v>-11500</v>
      </c>
      <c r="AI302" s="14" t="n"/>
      <c r="AJ302" s="14" t="n"/>
      <c r="AK302" s="14" t="n"/>
      <c r="AL302" s="14" t="n"/>
      <c r="AM302" s="14" t="n"/>
      <c r="AN302" s="14" t="n"/>
      <c r="AO302" s="14" t="n"/>
      <c r="AP302" s="14" t="n"/>
      <c r="AQ302" s="14" t="n"/>
      <c r="AR302" s="14" t="n"/>
      <c r="AS302" s="14" t="n"/>
      <c r="AT302" s="14" t="n"/>
      <c r="AU302" s="14" t="n"/>
      <c r="AV302" s="14" t="n"/>
      <c r="AW302" s="14" t="n"/>
      <c r="AX302" s="14" t="n"/>
      <c r="AY302" s="14" t="n"/>
      <c r="AZ302" s="14" t="n"/>
      <c r="BA302" s="14" t="n"/>
      <c r="BB302" s="14" t="n"/>
      <c r="BC302" s="14" t="n"/>
      <c r="BD302" s="14" t="n"/>
      <c r="BE302" s="14" t="n"/>
      <c r="BF302" s="14" t="n"/>
      <c r="BG302" s="14" t="n"/>
      <c r="BH302" s="14" t="n"/>
      <c r="BI302" s="14" t="n"/>
      <c r="BJ302" s="14" t="n"/>
      <c r="BK302" s="14" t="n"/>
      <c r="BL302" s="14" t="n"/>
      <c r="BM302" s="14" t="n"/>
      <c r="BN302" s="14" t="n"/>
      <c r="BO302" s="14" t="n"/>
      <c r="BP302" s="77" t="n"/>
    </row>
    <row r="303" ht="11.85" customFormat="1" customHeight="1" s="7">
      <c r="A303" s="8" t="inlineStr">
        <is>
          <t xml:space="preserve">SF </t>
        </is>
      </c>
      <c r="B303" s="9" t="inlineStr">
        <is>
          <t>05-November.-2024</t>
        </is>
      </c>
      <c r="C303" s="8" t="inlineStr">
        <is>
          <t>NA</t>
        </is>
      </c>
      <c r="D303" s="22" t="n">
        <v>2400280</v>
      </c>
      <c r="E303" s="8" t="inlineStr">
        <is>
          <t>SF0066</t>
        </is>
      </c>
      <c r="F303" s="8" t="inlineStr">
        <is>
          <t>Sterile latex Surgical Gloves for FAS Medimex</t>
        </is>
      </c>
      <c r="G303" s="10" t="inlineStr">
        <is>
          <t>SF2400025</t>
        </is>
      </c>
      <c r="H303" s="8" t="inlineStr">
        <is>
          <t>Hebei Tianshuo Medical Product CO.,Ltd</t>
        </is>
      </c>
      <c r="I303" s="8" t="n"/>
      <c r="J303" s="10" t="inlineStr">
        <is>
          <t>20240515</t>
        </is>
      </c>
      <c r="K303" s="10" t="inlineStr">
        <is>
          <t>05/2024</t>
        </is>
      </c>
      <c r="L303" s="10" t="inlineStr">
        <is>
          <t>00.05.2024</t>
        </is>
      </c>
      <c r="M303" s="10" t="inlineStr">
        <is>
          <t>05/2029</t>
        </is>
      </c>
      <c r="N303" s="10" t="inlineStr">
        <is>
          <t>00.05.2029</t>
        </is>
      </c>
      <c r="O303" s="8" t="inlineStr">
        <is>
          <t>NA</t>
        </is>
      </c>
      <c r="P303" s="10" t="inlineStr">
        <is>
          <t>NA</t>
        </is>
      </c>
      <c r="Q303" s="8" t="inlineStr">
        <is>
          <t>10.28.2026</t>
        </is>
      </c>
      <c r="R303" s="21" t="n"/>
      <c r="S303" s="12" t="n"/>
      <c r="T303" s="12" t="n"/>
      <c r="U303" s="13" t="n">
        <v>6000</v>
      </c>
      <c r="V303" s="14" t="inlineStr">
        <is>
          <t>No.</t>
        </is>
      </c>
      <c r="W303" s="14" t="n"/>
      <c r="X303" s="14" t="n"/>
      <c r="Y303" s="90" t="n"/>
      <c r="Z303" s="455" t="n">
        <v>6000</v>
      </c>
      <c r="AA303" s="456" t="n">
        <v>0</v>
      </c>
      <c r="AB303" s="457" t="n">
        <v>0</v>
      </c>
      <c r="AC303" s="458" t="n">
        <v>6000</v>
      </c>
      <c r="AD303" s="459" t="n"/>
      <c r="AE303" s="462" t="n">
        <v>0</v>
      </c>
      <c r="AF303" s="14" t="inlineStr">
        <is>
          <t>03.12.2025</t>
        </is>
      </c>
      <c r="AG303" s="14" t="inlineStr">
        <is>
          <t>MR250250</t>
        </is>
      </c>
      <c r="AH303" s="14" t="n">
        <v>-6000</v>
      </c>
      <c r="AI303" s="14" t="n"/>
      <c r="AJ303" s="14" t="n"/>
      <c r="AK303" s="14" t="n"/>
      <c r="AL303" s="14" t="n"/>
      <c r="AM303" s="14" t="n"/>
      <c r="AN303" s="14" t="n"/>
      <c r="AO303" s="14" t="n"/>
      <c r="AP303" s="14" t="n"/>
      <c r="AQ303" s="14" t="n"/>
      <c r="AR303" s="14" t="n"/>
      <c r="AS303" s="14" t="n"/>
      <c r="AT303" s="14" t="n"/>
      <c r="AU303" s="14" t="n"/>
      <c r="AV303" s="14" t="n"/>
      <c r="AW303" s="14" t="n"/>
      <c r="AX303" s="14" t="n"/>
      <c r="AY303" s="14" t="n"/>
      <c r="AZ303" s="14" t="n"/>
      <c r="BA303" s="14" t="n"/>
      <c r="BB303" s="14" t="n"/>
      <c r="BC303" s="14" t="n"/>
      <c r="BD303" s="14" t="n"/>
      <c r="BE303" s="14" t="n"/>
      <c r="BF303" s="14" t="n"/>
      <c r="BG303" s="14" t="n"/>
      <c r="BH303" s="14" t="n"/>
      <c r="BI303" s="14" t="n"/>
      <c r="BJ303" s="14" t="n"/>
      <c r="BK303" s="14" t="n"/>
      <c r="BL303" s="14" t="n"/>
      <c r="BM303" s="14" t="n"/>
      <c r="BN303" s="14" t="n"/>
      <c r="BO303" s="14" t="n"/>
      <c r="BP303" s="77" t="n"/>
    </row>
    <row r="304" ht="11.85" customFormat="1" customHeight="1" s="7">
      <c r="A304" s="8" t="inlineStr">
        <is>
          <t>SP</t>
        </is>
      </c>
      <c r="B304" s="9" t="inlineStr">
        <is>
          <t>10-November.-2024</t>
        </is>
      </c>
      <c r="C304" s="47" t="inlineStr">
        <is>
          <t>SSMCl672024</t>
        </is>
      </c>
      <c r="D304" s="8" t="n">
        <v>2400281</v>
      </c>
      <c r="E304" s="8" t="inlineStr">
        <is>
          <t>SP0150</t>
        </is>
      </c>
      <c r="F304" s="8" t="inlineStr">
        <is>
          <t>Label-FAS Chlorex Sterile Solution 2% Tinted-26ml [Size 7.5 cm x 7 cm] (Reference Code: FASC2AEN26OC)</t>
        </is>
      </c>
      <c r="G304" s="10" t="inlineStr">
        <is>
          <t>SP2400095</t>
        </is>
      </c>
      <c r="H304" s="22" t="inlineStr">
        <is>
          <t>Al Shams Printing Packaging&amp; Trading CO</t>
        </is>
      </c>
      <c r="I304" s="22" t="n"/>
      <c r="J304" s="47" t="inlineStr">
        <is>
          <t>00177</t>
        </is>
      </c>
      <c r="K304" s="10" t="inlineStr">
        <is>
          <t>October.-2024</t>
        </is>
      </c>
      <c r="L304" s="10" t="inlineStr">
        <is>
          <t>00.10.2024</t>
        </is>
      </c>
      <c r="M304" s="10" t="inlineStr">
        <is>
          <t>October.-2027</t>
        </is>
      </c>
      <c r="N304" s="10" t="inlineStr">
        <is>
          <t>00.10.2027</t>
        </is>
      </c>
      <c r="O304" s="8" t="inlineStr">
        <is>
          <t>NA</t>
        </is>
      </c>
      <c r="P304" s="10" t="inlineStr">
        <is>
          <t>NA</t>
        </is>
      </c>
      <c r="Q304" s="8" t="inlineStr">
        <is>
          <t>10.11.2026</t>
        </is>
      </c>
      <c r="R304" s="11" t="n"/>
      <c r="S304" s="12" t="n"/>
      <c r="T304" s="12" t="n"/>
      <c r="U304" s="13" t="n">
        <v>6447</v>
      </c>
      <c r="V304" s="14" t="inlineStr">
        <is>
          <t>No.</t>
        </is>
      </c>
      <c r="W304" s="14" t="n"/>
      <c r="X304" s="14" t="n"/>
      <c r="Y304" s="90" t="n"/>
      <c r="Z304" s="455" t="n">
        <v>6447</v>
      </c>
      <c r="AA304" s="456" t="n">
        <v>0</v>
      </c>
      <c r="AB304" s="457" t="n">
        <v>0</v>
      </c>
      <c r="AC304" s="458" t="n">
        <v>6447</v>
      </c>
      <c r="AD304" s="459" t="n"/>
      <c r="AE304" s="462" t="n">
        <v>0</v>
      </c>
      <c r="AF304" s="14" t="inlineStr">
        <is>
          <t>17.07.2025</t>
        </is>
      </c>
      <c r="AG304" s="14" t="inlineStr">
        <is>
          <t>L25G006</t>
        </is>
      </c>
      <c r="AH304" s="14" t="n">
        <v>-6000</v>
      </c>
      <c r="AI304" s="14" t="inlineStr">
        <is>
          <t>23.07.2025</t>
        </is>
      </c>
      <c r="AJ304" s="14" t="inlineStr">
        <is>
          <t>R-L25G006</t>
        </is>
      </c>
      <c r="AK304" s="14" t="n">
        <v>1160</v>
      </c>
      <c r="AL304" s="14" t="inlineStr">
        <is>
          <t>11.11.2025</t>
        </is>
      </c>
      <c r="AM304" s="14" t="n">
        <v>27</v>
      </c>
      <c r="AN304" s="14" t="n">
        <v>-447</v>
      </c>
      <c r="AO304" s="14" t="inlineStr">
        <is>
          <t>15.11.2025</t>
        </is>
      </c>
      <c r="AP304" s="14" t="inlineStr">
        <is>
          <t>R-27/2025</t>
        </is>
      </c>
      <c r="AQ304" s="14" t="n">
        <v>850</v>
      </c>
      <c r="AR304" s="14" t="inlineStr">
        <is>
          <t>15.01.2026</t>
        </is>
      </c>
      <c r="AS304" s="14" t="inlineStr">
        <is>
          <t>L26A010</t>
        </is>
      </c>
      <c r="AT304" s="14" t="n">
        <v>-2010</v>
      </c>
      <c r="AU304" s="14" t="n"/>
      <c r="AV304" s="14" t="n"/>
      <c r="AW304" s="14" t="n"/>
      <c r="AX304" s="14" t="n"/>
      <c r="AY304" s="14" t="n"/>
      <c r="AZ304" s="14" t="n"/>
      <c r="BA304" s="14" t="n"/>
      <c r="BB304" s="14" t="n"/>
      <c r="BC304" s="14" t="n"/>
      <c r="BD304" s="14" t="n"/>
      <c r="BE304" s="14" t="n"/>
      <c r="BF304" s="14" t="n"/>
      <c r="BG304" s="14" t="n"/>
      <c r="BH304" s="14" t="n"/>
      <c r="BI304" s="14" t="n"/>
      <c r="BJ304" s="14" t="n"/>
      <c r="BK304" s="14" t="n"/>
      <c r="BL304" s="14" t="n"/>
      <c r="BM304" s="14" t="n"/>
      <c r="BN304" s="14" t="n"/>
      <c r="BO304" s="14" t="n"/>
      <c r="BP304" s="77" t="n"/>
    </row>
    <row r="305" ht="11.85" customFormat="1" customHeight="1" s="7">
      <c r="A305" s="55" t="inlineStr">
        <is>
          <t>SF Blist.</t>
        </is>
      </c>
      <c r="B305" s="56" t="inlineStr">
        <is>
          <t>17-November.-2024</t>
        </is>
      </c>
      <c r="C305" s="55" t="inlineStr">
        <is>
          <t>ALT-2024-005</t>
        </is>
      </c>
      <c r="D305" s="55" t="n">
        <v>2400284</v>
      </c>
      <c r="E305" s="55" t="inlineStr">
        <is>
          <t>SF0071</t>
        </is>
      </c>
      <c r="F305" s="55" t="inlineStr">
        <is>
          <t>FAS-CEL Oxidised Regenerated Cellulose Absorbable Hemostat Knit-Ref. No.: FAS47K</t>
        </is>
      </c>
      <c r="G305" s="55" t="inlineStr">
        <is>
          <t>SF2400026</t>
        </is>
      </c>
      <c r="H305" s="55" t="inlineStr">
        <is>
          <t>Altaylar Medical Tibbi Malz.ins.Teks.gida. Ith. Ihr. SAN VE TIC LTD. STI.</t>
        </is>
      </c>
      <c r="I305" s="55" t="n"/>
      <c r="J305" s="55" t="inlineStr">
        <is>
          <t>OR2024643</t>
        </is>
      </c>
      <c r="K305" s="56" t="inlineStr">
        <is>
          <t>10/2024</t>
        </is>
      </c>
      <c r="L305" s="56" t="n"/>
      <c r="M305" s="56" t="inlineStr">
        <is>
          <t>10/2027</t>
        </is>
      </c>
      <c r="N305" s="56" t="n"/>
      <c r="O305" s="55" t="inlineStr">
        <is>
          <t>NA</t>
        </is>
      </c>
      <c r="P305" s="55" t="n"/>
      <c r="Q305" s="55" t="n"/>
      <c r="R305" s="55" t="n"/>
      <c r="S305" s="55" t="n"/>
      <c r="T305" s="55" t="n"/>
      <c r="U305" s="55" t="n">
        <v>0</v>
      </c>
      <c r="V305" s="55" t="inlineStr">
        <is>
          <t>No.</t>
        </is>
      </c>
      <c r="W305" s="55" t="n"/>
      <c r="X305" s="55" t="n"/>
      <c r="Y305" s="55" t="inlineStr">
        <is>
          <t xml:space="preserve">Dispatched </t>
        </is>
      </c>
      <c r="Z305" s="55">
        <f>U305-W305</f>
        <v/>
      </c>
      <c r="AA305" s="57">
        <f>AC305+AH305+AK305+AN305+AQ305+AT305+AW305+AZ305+BC305+BF305+BI305+BL305+BO305</f>
        <v/>
      </c>
      <c r="AB305" s="58" t="n">
        <v>0</v>
      </c>
      <c r="AC305" s="59">
        <f>Z305-AD305-AE305-AB305</f>
        <v/>
      </c>
      <c r="AD305" s="60" t="n"/>
      <c r="AE305" s="61" t="n">
        <v>0</v>
      </c>
      <c r="AF305" s="55" t="n"/>
      <c r="AG305" s="55" t="n"/>
      <c r="AH305" s="55" t="n"/>
      <c r="AI305" s="55" t="n"/>
      <c r="AJ305" s="55" t="n"/>
      <c r="AK305" s="55" t="n"/>
      <c r="AL305" s="55" t="n"/>
      <c r="AM305" s="55" t="n"/>
      <c r="AN305" s="55" t="n"/>
      <c r="AO305" s="55" t="n"/>
      <c r="AP305" s="55" t="n"/>
      <c r="AQ305" s="55" t="n"/>
      <c r="AR305" s="55" t="n"/>
      <c r="AS305" s="55" t="n"/>
      <c r="AT305" s="55" t="n"/>
      <c r="AU305" s="55" t="n"/>
      <c r="AV305" s="55" t="n"/>
      <c r="AW305" s="55" t="n"/>
      <c r="AX305" s="55" t="n"/>
      <c r="AY305" s="55" t="n"/>
      <c r="AZ305" s="55" t="n"/>
      <c r="BA305" s="55" t="n"/>
      <c r="BB305" s="55" t="n"/>
      <c r="BC305" s="55" t="n"/>
      <c r="BD305" s="55" t="n"/>
      <c r="BE305" s="55" t="n"/>
      <c r="BF305" s="55" t="n"/>
      <c r="BG305" s="55" t="n"/>
      <c r="BH305" s="55" t="n"/>
      <c r="BI305" s="55" t="n"/>
      <c r="BJ305" s="55" t="n"/>
      <c r="BK305" s="55" t="n"/>
      <c r="BL305" s="55" t="n"/>
      <c r="BM305" s="55" t="n"/>
      <c r="BN305" s="55" t="n"/>
      <c r="BO305" s="55" t="n"/>
      <c r="BP305" s="77" t="n"/>
    </row>
    <row r="306" ht="11.85" customFormat="1" customHeight="1" s="7">
      <c r="A306" s="55" t="inlineStr">
        <is>
          <t>SPM</t>
        </is>
      </c>
      <c r="B306" s="56" t="inlineStr">
        <is>
          <t>17-November.-2024</t>
        </is>
      </c>
      <c r="C306" s="55" t="inlineStr">
        <is>
          <t>NA</t>
        </is>
      </c>
      <c r="D306" s="55" t="n">
        <v>2400285</v>
      </c>
      <c r="E306" s="55" t="inlineStr">
        <is>
          <t>SP0195</t>
        </is>
      </c>
      <c r="F306" s="55" t="inlineStr">
        <is>
          <t>Box-FAS-CEL Oxidised Regenerated Cellulose Absorbable Hemostat Knit-Ref. No.: FAS47K</t>
        </is>
      </c>
      <c r="G306" s="55" t="inlineStr">
        <is>
          <t>SP2400098</t>
        </is>
      </c>
      <c r="H306" s="55" t="inlineStr">
        <is>
          <t>Altaylar Medical Tibbi Malz.ins.Teks.gida. Ith. Ihr. SAN VE TIC LTD. STI.</t>
        </is>
      </c>
      <c r="I306" s="55" t="n"/>
      <c r="J306" s="55" t="inlineStr">
        <is>
          <t>20241023-002</t>
        </is>
      </c>
      <c r="K306" s="56" t="inlineStr">
        <is>
          <t>10/2024</t>
        </is>
      </c>
      <c r="L306" s="56" t="n"/>
      <c r="M306" s="56" t="inlineStr">
        <is>
          <t>10/2027</t>
        </is>
      </c>
      <c r="N306" s="56" t="n"/>
      <c r="O306" s="55" t="inlineStr">
        <is>
          <t>NA</t>
        </is>
      </c>
      <c r="P306" s="55" t="n"/>
      <c r="Q306" s="55" t="n"/>
      <c r="R306" s="55" t="n"/>
      <c r="S306" s="55" t="n"/>
      <c r="T306" s="55" t="n"/>
      <c r="U306" s="55" t="n">
        <v>0</v>
      </c>
      <c r="V306" s="55" t="inlineStr">
        <is>
          <t>No.</t>
        </is>
      </c>
      <c r="W306" s="55" t="n"/>
      <c r="X306" s="55" t="n"/>
      <c r="Y306" s="55" t="inlineStr">
        <is>
          <t xml:space="preserve">Dispatched </t>
        </is>
      </c>
      <c r="Z306" s="55">
        <f>U306-W306</f>
        <v/>
      </c>
      <c r="AA306" s="57">
        <f>AC306+AH306+AK306+AN306+AQ306+AT306+AW306+AZ306+BC306+BF306+BI306+BL306+BO306</f>
        <v/>
      </c>
      <c r="AB306" s="58" t="n">
        <v>0</v>
      </c>
      <c r="AC306" s="59">
        <f>Z306-AD306-AE306-AB306</f>
        <v/>
      </c>
      <c r="AD306" s="60" t="n"/>
      <c r="AE306" s="61" t="n">
        <v>0</v>
      </c>
      <c r="AF306" s="55" t="n"/>
      <c r="AG306" s="55" t="n"/>
      <c r="AH306" s="55" t="n"/>
      <c r="AI306" s="55" t="n"/>
      <c r="AJ306" s="55" t="n"/>
      <c r="AK306" s="55" t="n"/>
      <c r="AL306" s="55" t="n"/>
      <c r="AM306" s="55" t="n"/>
      <c r="AN306" s="55" t="n"/>
      <c r="AO306" s="55" t="n"/>
      <c r="AP306" s="55" t="n"/>
      <c r="AQ306" s="55" t="n"/>
      <c r="AR306" s="55" t="n"/>
      <c r="AS306" s="55" t="n"/>
      <c r="AT306" s="55" t="n"/>
      <c r="AU306" s="55" t="n"/>
      <c r="AV306" s="55" t="n"/>
      <c r="AW306" s="55" t="n"/>
      <c r="AX306" s="55" t="n"/>
      <c r="AY306" s="55" t="n"/>
      <c r="AZ306" s="55" t="n"/>
      <c r="BA306" s="55" t="n"/>
      <c r="BB306" s="55" t="n"/>
      <c r="BC306" s="55" t="n"/>
      <c r="BD306" s="55" t="n"/>
      <c r="BE306" s="55" t="n"/>
      <c r="BF306" s="55" t="n"/>
      <c r="BG306" s="55" t="n"/>
      <c r="BH306" s="55" t="n"/>
      <c r="BI306" s="55" t="n"/>
      <c r="BJ306" s="55" t="n"/>
      <c r="BK306" s="55" t="n"/>
      <c r="BL306" s="55" t="n"/>
      <c r="BM306" s="55" t="n"/>
      <c r="BN306" s="55" t="n"/>
      <c r="BO306" s="55" t="n"/>
      <c r="BP306" s="77" t="n"/>
    </row>
    <row r="307" ht="11.85" customFormat="1" customHeight="1" s="7">
      <c r="A307" s="8" t="inlineStr">
        <is>
          <t>PP</t>
        </is>
      </c>
      <c r="B307" s="9" t="inlineStr">
        <is>
          <t>18-November.-2024</t>
        </is>
      </c>
      <c r="C307" s="8" t="inlineStr">
        <is>
          <t>PRO-2024-009</t>
        </is>
      </c>
      <c r="D307" s="22" t="n">
        <v>2400286</v>
      </c>
      <c r="E307" s="8" t="inlineStr">
        <is>
          <t>PP0031</t>
        </is>
      </c>
      <c r="F307" s="8" t="inlineStr">
        <is>
          <t>Medical Sponge size: 54X54X18mm for Applicator</t>
        </is>
      </c>
      <c r="G307" s="10" t="inlineStr">
        <is>
          <t>PP2400098</t>
        </is>
      </c>
      <c r="H307" s="8" t="inlineStr">
        <is>
          <t>Propharm International S.R.L.</t>
        </is>
      </c>
      <c r="I307" s="8" t="n"/>
      <c r="J307" s="10" t="inlineStr">
        <is>
          <t>2402C</t>
        </is>
      </c>
      <c r="K307" s="10" t="inlineStr">
        <is>
          <t>07/2024</t>
        </is>
      </c>
      <c r="L307" s="10" t="inlineStr">
        <is>
          <t>00.07.2024</t>
        </is>
      </c>
      <c r="M307" s="10" t="inlineStr">
        <is>
          <t>07/2026</t>
        </is>
      </c>
      <c r="N307" s="10" t="inlineStr">
        <is>
          <t>00.07.2026</t>
        </is>
      </c>
      <c r="O307" s="8" t="inlineStr">
        <is>
          <t>NA</t>
        </is>
      </c>
      <c r="P307" s="10" t="inlineStr">
        <is>
          <t>NA</t>
        </is>
      </c>
      <c r="Q307" s="8" t="inlineStr">
        <is>
          <t>24.11.2026</t>
        </is>
      </c>
      <c r="R307" s="21" t="n"/>
      <c r="S307" s="12" t="n"/>
      <c r="T307" s="12" t="n"/>
      <c r="U307" s="13" t="n">
        <v>29965</v>
      </c>
      <c r="V307" s="14" t="inlineStr">
        <is>
          <t>No.</t>
        </is>
      </c>
      <c r="W307" s="14" t="n"/>
      <c r="X307" s="14" t="n"/>
      <c r="Y307" s="90" t="n"/>
      <c r="Z307" s="455" t="n">
        <v>29965</v>
      </c>
      <c r="AA307" s="456" t="n">
        <v>0</v>
      </c>
      <c r="AB307" s="457" t="n">
        <v>0</v>
      </c>
      <c r="AC307" s="458" t="n">
        <v>29965</v>
      </c>
      <c r="AD307" s="459" t="n"/>
      <c r="AE307" s="462" t="n">
        <v>0</v>
      </c>
      <c r="AF307" s="14" t="inlineStr">
        <is>
          <t>14.08.2025</t>
        </is>
      </c>
      <c r="AG307" s="14" t="inlineStr">
        <is>
          <t>25IPP018</t>
        </is>
      </c>
      <c r="AH307" s="14" t="n">
        <v>-5000</v>
      </c>
      <c r="AI307" s="14" t="inlineStr">
        <is>
          <t>19.08.2025</t>
        </is>
      </c>
      <c r="AJ307" s="14" t="inlineStr">
        <is>
          <t>R-25IPP018</t>
        </is>
      </c>
      <c r="AK307" s="14" t="n">
        <v>992</v>
      </c>
      <c r="AL307" s="14" t="inlineStr">
        <is>
          <t>07.09.2025</t>
        </is>
      </c>
      <c r="AM307" s="14" t="inlineStr">
        <is>
          <t>25IPP021</t>
        </is>
      </c>
      <c r="AN307" s="14" t="n">
        <v>-15000</v>
      </c>
      <c r="AO307" s="14" t="inlineStr">
        <is>
          <t>09.09.2025</t>
        </is>
      </c>
      <c r="AP307" s="14" t="inlineStr">
        <is>
          <t>25IPP022</t>
        </is>
      </c>
      <c r="AQ307" s="14" t="n">
        <v>-10957</v>
      </c>
      <c r="AR307" s="14" t="inlineStr">
        <is>
          <t>11.09.2025</t>
        </is>
      </c>
      <c r="AS307" s="14" t="inlineStr">
        <is>
          <t>R-25IPP021</t>
        </is>
      </c>
      <c r="AT307" s="14" t="n">
        <v>355</v>
      </c>
      <c r="AU307" s="14" t="inlineStr">
        <is>
          <t>17.09.2025</t>
        </is>
      </c>
      <c r="AV307" s="14" t="inlineStr">
        <is>
          <t>25IPP023</t>
        </is>
      </c>
      <c r="AW307" s="14" t="n">
        <v>-355</v>
      </c>
      <c r="AX307" s="14" t="n"/>
      <c r="AY307" s="14" t="n"/>
      <c r="AZ307" s="14" t="n"/>
      <c r="BA307" s="14" t="n"/>
      <c r="BB307" s="14" t="n"/>
      <c r="BC307" s="14" t="n"/>
      <c r="BD307" s="14" t="n"/>
      <c r="BE307" s="14" t="n"/>
      <c r="BF307" s="14" t="n"/>
      <c r="BG307" s="14" t="n"/>
      <c r="BH307" s="14" t="n"/>
      <c r="BI307" s="14" t="n"/>
      <c r="BJ307" s="14" t="n"/>
      <c r="BK307" s="14" t="n"/>
      <c r="BL307" s="14" t="n"/>
      <c r="BM307" s="14" t="n"/>
      <c r="BN307" s="14" t="n"/>
      <c r="BO307" s="14" t="n"/>
      <c r="BP307" s="77" t="n"/>
    </row>
    <row r="308" ht="11.85" customFormat="1" customHeight="1" s="7">
      <c r="A308" s="55" t="inlineStr">
        <is>
          <t>PP</t>
        </is>
      </c>
      <c r="B308" s="56" t="inlineStr">
        <is>
          <t>18-November.-2024</t>
        </is>
      </c>
      <c r="C308" s="55" t="inlineStr">
        <is>
          <t>PRO-2024-009</t>
        </is>
      </c>
      <c r="D308" s="55" t="n">
        <v>2400287</v>
      </c>
      <c r="E308" s="55" t="inlineStr">
        <is>
          <t>PP0027</t>
        </is>
      </c>
      <c r="F308" s="55" t="inlineStr">
        <is>
          <t>Inner plastic tube (HDPE) for Applicator 10.5 ml-OMAS</t>
        </is>
      </c>
      <c r="G308" s="55" t="inlineStr">
        <is>
          <t>PP2400099</t>
        </is>
      </c>
      <c r="H308" s="55" t="inlineStr">
        <is>
          <t>Propharm International S.R.L.</t>
        </is>
      </c>
      <c r="I308" s="55" t="n"/>
      <c r="J308" s="55" t="inlineStr">
        <is>
          <t>11262</t>
        </is>
      </c>
      <c r="K308" s="56" t="inlineStr">
        <is>
          <t>08/20024</t>
        </is>
      </c>
      <c r="L308" s="56" t="n"/>
      <c r="M308" s="56" t="inlineStr">
        <is>
          <t>08/2026</t>
        </is>
      </c>
      <c r="N308" s="56" t="n"/>
      <c r="O308" s="55" t="inlineStr">
        <is>
          <t>NA</t>
        </is>
      </c>
      <c r="P308" s="55" t="n"/>
      <c r="Q308" s="55" t="n"/>
      <c r="R308" s="55" t="n"/>
      <c r="S308" s="55" t="n"/>
      <c r="T308" s="55" t="n"/>
      <c r="U308" s="55" t="n">
        <v>0</v>
      </c>
      <c r="V308" s="55" t="inlineStr">
        <is>
          <t>No.</t>
        </is>
      </c>
      <c r="W308" s="55" t="n"/>
      <c r="X308" s="55" t="n"/>
      <c r="Y308" s="55" t="inlineStr">
        <is>
          <t xml:space="preserve">Dispatched </t>
        </is>
      </c>
      <c r="Z308" s="55">
        <f>U308-W308</f>
        <v/>
      </c>
      <c r="AA308" s="57">
        <f>AC308+AH308+AK308+AN308+AQ308+AT308+AW308+AZ308+BC308+BF308+BI308+BL308+BO308</f>
        <v/>
      </c>
      <c r="AB308" s="58" t="n">
        <v>0</v>
      </c>
      <c r="AC308" s="59">
        <f>Z308-AD308-AE308-AB308</f>
        <v/>
      </c>
      <c r="AD308" s="60" t="n"/>
      <c r="AE308" s="61" t="n">
        <v>0</v>
      </c>
      <c r="AF308" s="55" t="n"/>
      <c r="AG308" s="55" t="n"/>
      <c r="AH308" s="55" t="n"/>
      <c r="AI308" s="55" t="n"/>
      <c r="AJ308" s="55" t="n"/>
      <c r="AK308" s="55" t="n"/>
      <c r="AL308" s="55" t="n"/>
      <c r="AM308" s="55" t="n"/>
      <c r="AN308" s="55" t="n"/>
      <c r="AO308" s="55" t="n"/>
      <c r="AP308" s="55" t="n"/>
      <c r="AQ308" s="55" t="n"/>
      <c r="AR308" s="55" t="n"/>
      <c r="AS308" s="55" t="n"/>
      <c r="AT308" s="55" t="n"/>
      <c r="AU308" s="55" t="n"/>
      <c r="AV308" s="55" t="n"/>
      <c r="AW308" s="55" t="n"/>
      <c r="AX308" s="55" t="n"/>
      <c r="AY308" s="55" t="n"/>
      <c r="AZ308" s="55" t="n"/>
      <c r="BA308" s="55" t="n"/>
      <c r="BB308" s="55" t="n"/>
      <c r="BC308" s="55" t="n"/>
      <c r="BD308" s="55" t="n"/>
      <c r="BE308" s="55" t="n"/>
      <c r="BF308" s="55" t="n"/>
      <c r="BG308" s="55" t="n"/>
      <c r="BH308" s="55" t="n"/>
      <c r="BI308" s="55" t="n"/>
      <c r="BJ308" s="55" t="n"/>
      <c r="BK308" s="55" t="n"/>
      <c r="BL308" s="55" t="n"/>
      <c r="BM308" s="55" t="n"/>
      <c r="BN308" s="55" t="n"/>
      <c r="BO308" s="55" t="n"/>
      <c r="BP308" s="77" t="n"/>
      <c r="BQ308" s="7" t="inlineStr">
        <is>
          <t>.</t>
        </is>
      </c>
    </row>
    <row r="309" ht="11.85" customFormat="1" customHeight="1" s="7">
      <c r="A309" s="55" t="inlineStr">
        <is>
          <t>PP</t>
        </is>
      </c>
      <c r="B309" s="56" t="inlineStr">
        <is>
          <t>18-November.-2024</t>
        </is>
      </c>
      <c r="C309" s="55" t="inlineStr">
        <is>
          <t>PRO-2024-009</t>
        </is>
      </c>
      <c r="D309" s="55" t="n">
        <v>2400288</v>
      </c>
      <c r="E309" s="55" t="inlineStr">
        <is>
          <t>PP0027</t>
        </is>
      </c>
      <c r="F309" s="55" t="inlineStr">
        <is>
          <t>Inner plastic tube (HDPE) for Applicator 10.5 ml-OMAS</t>
        </is>
      </c>
      <c r="G309" s="55" t="inlineStr">
        <is>
          <t>PP2400100</t>
        </is>
      </c>
      <c r="H309" s="55" t="inlineStr">
        <is>
          <t>Propharm International S.R.L.</t>
        </is>
      </c>
      <c r="I309" s="55" t="n"/>
      <c r="J309" s="55" t="inlineStr">
        <is>
          <t>11331</t>
        </is>
      </c>
      <c r="K309" s="56" t="inlineStr">
        <is>
          <t>08/20024</t>
        </is>
      </c>
      <c r="L309" s="56" t="n"/>
      <c r="M309" s="56" t="inlineStr">
        <is>
          <t>08/2026</t>
        </is>
      </c>
      <c r="N309" s="56" t="n"/>
      <c r="O309" s="55" t="inlineStr">
        <is>
          <t>NA</t>
        </is>
      </c>
      <c r="P309" s="55" t="n"/>
      <c r="Q309" s="55" t="n"/>
      <c r="R309" s="55" t="n"/>
      <c r="S309" s="55" t="n"/>
      <c r="T309" s="55" t="n"/>
      <c r="U309" s="55" t="n">
        <v>0</v>
      </c>
      <c r="V309" s="55" t="inlineStr">
        <is>
          <t>No.</t>
        </is>
      </c>
      <c r="W309" s="55" t="n"/>
      <c r="X309" s="55" t="n"/>
      <c r="Y309" s="55" t="inlineStr">
        <is>
          <t xml:space="preserve">Dispatched </t>
        </is>
      </c>
      <c r="Z309" s="55">
        <f>U309-W309</f>
        <v/>
      </c>
      <c r="AA309" s="57">
        <f>AC309+AH309+AK309+AN309+AQ309+AT309+AW309+AZ309+BC309+BF309+BI309+BL309+BO309</f>
        <v/>
      </c>
      <c r="AB309" s="58" t="n">
        <v>0</v>
      </c>
      <c r="AC309" s="59">
        <f>Z309-AD309-AE309-AB309</f>
        <v/>
      </c>
      <c r="AD309" s="60" t="n"/>
      <c r="AE309" s="61" t="n">
        <v>0</v>
      </c>
      <c r="AF309" s="55" t="n"/>
      <c r="AG309" s="55" t="n"/>
      <c r="AH309" s="55" t="n"/>
      <c r="AI309" s="55" t="n"/>
      <c r="AJ309" s="55" t="n"/>
      <c r="AK309" s="55" t="n"/>
      <c r="AL309" s="55" t="n"/>
      <c r="AM309" s="55" t="n"/>
      <c r="AN309" s="55" t="n"/>
      <c r="AO309" s="55" t="n"/>
      <c r="AP309" s="55" t="n"/>
      <c r="AQ309" s="55" t="n"/>
      <c r="AR309" s="55" t="n"/>
      <c r="AS309" s="55" t="n"/>
      <c r="AT309" s="55" t="n"/>
      <c r="AU309" s="55" t="n"/>
      <c r="AV309" s="55" t="n"/>
      <c r="AW309" s="55" t="n"/>
      <c r="AX309" s="55" t="n"/>
      <c r="AY309" s="55" t="n"/>
      <c r="AZ309" s="55" t="n"/>
      <c r="BA309" s="55" t="n"/>
      <c r="BB309" s="55" t="n"/>
      <c r="BC309" s="55" t="n"/>
      <c r="BD309" s="55" t="n"/>
      <c r="BE309" s="55" t="n"/>
      <c r="BF309" s="55" t="n"/>
      <c r="BG309" s="55" t="n"/>
      <c r="BH309" s="55" t="n"/>
      <c r="BI309" s="55" t="n"/>
      <c r="BJ309" s="55" t="n"/>
      <c r="BK309" s="55" t="n"/>
      <c r="BL309" s="55" t="n"/>
      <c r="BM309" s="55" t="n"/>
      <c r="BN309" s="55" t="n"/>
      <c r="BO309" s="55" t="n"/>
      <c r="BP309" s="77" t="n"/>
      <c r="BQ309" s="7" t="inlineStr">
        <is>
          <t>.</t>
        </is>
      </c>
    </row>
    <row r="310" ht="11.85" customFormat="1" customHeight="1" s="7">
      <c r="A310" s="8" t="inlineStr">
        <is>
          <t>PP</t>
        </is>
      </c>
      <c r="B310" s="9" t="inlineStr">
        <is>
          <t>18-November.-2024</t>
        </is>
      </c>
      <c r="C310" s="8" t="inlineStr">
        <is>
          <t>PRO-2024-009</t>
        </is>
      </c>
      <c r="D310" s="8" t="n">
        <v>2400289</v>
      </c>
      <c r="E310" s="8" t="inlineStr">
        <is>
          <t>PP0028</t>
        </is>
      </c>
      <c r="F310" s="8" t="inlineStr">
        <is>
          <t>Inner plastic tube (HDPE) for Applicator 26 ml-OMAS</t>
        </is>
      </c>
      <c r="G310" s="10" t="inlineStr">
        <is>
          <t>PP2400101</t>
        </is>
      </c>
      <c r="H310" s="8" t="inlineStr">
        <is>
          <t>Propharm International S.R.L.</t>
        </is>
      </c>
      <c r="I310" s="8" t="n"/>
      <c r="J310" s="10" t="inlineStr">
        <is>
          <t>11263</t>
        </is>
      </c>
      <c r="K310" s="10" t="inlineStr">
        <is>
          <t>08/2024</t>
        </is>
      </c>
      <c r="L310" s="10" t="inlineStr">
        <is>
          <t>00.08.2024</t>
        </is>
      </c>
      <c r="M310" s="10" t="inlineStr">
        <is>
          <t>08/2026</t>
        </is>
      </c>
      <c r="N310" s="10" t="inlineStr">
        <is>
          <t>00.08.2026</t>
        </is>
      </c>
      <c r="O310" s="8" t="inlineStr">
        <is>
          <t>NA</t>
        </is>
      </c>
      <c r="P310" s="10" t="inlineStr">
        <is>
          <t>NA</t>
        </is>
      </c>
      <c r="Q310" s="8" t="inlineStr">
        <is>
          <t>24.11.2026</t>
        </is>
      </c>
      <c r="R310" s="11" t="n"/>
      <c r="S310" s="12" t="n"/>
      <c r="T310" s="12" t="n"/>
      <c r="U310" s="13" t="n">
        <v>7968</v>
      </c>
      <c r="V310" s="14" t="inlineStr">
        <is>
          <t>No.</t>
        </is>
      </c>
      <c r="W310" s="14" t="n"/>
      <c r="X310" s="14" t="n"/>
      <c r="Y310" s="90" t="n"/>
      <c r="Z310" s="455" t="n">
        <v>7968</v>
      </c>
      <c r="AA310" s="456" t="n">
        <v>0</v>
      </c>
      <c r="AB310" s="457" t="n">
        <v>0</v>
      </c>
      <c r="AC310" s="458" t="n">
        <v>7968</v>
      </c>
      <c r="AD310" s="459" t="n"/>
      <c r="AE310" s="462" t="n">
        <v>0</v>
      </c>
      <c r="AF310" s="14" t="inlineStr">
        <is>
          <t>29.07.2025</t>
        </is>
      </c>
      <c r="AG310" s="14" t="inlineStr">
        <is>
          <t>25IBP025</t>
        </is>
      </c>
      <c r="AH310" s="14" t="n">
        <v>-2069</v>
      </c>
      <c r="AI310" s="14" t="inlineStr">
        <is>
          <t>04.08.2025</t>
        </is>
      </c>
      <c r="AJ310" s="14" t="inlineStr">
        <is>
          <t>25IBP026</t>
        </is>
      </c>
      <c r="AK310" s="14" t="n">
        <v>-5899</v>
      </c>
      <c r="AL310" s="14" t="inlineStr">
        <is>
          <t>04.08.2025</t>
        </is>
      </c>
      <c r="AM310" s="14" t="inlineStr">
        <is>
          <t>25IBP025</t>
        </is>
      </c>
      <c r="AN310" s="14" t="n">
        <v>350</v>
      </c>
      <c r="AO310" s="14" t="inlineStr">
        <is>
          <t>08.09.2025</t>
        </is>
      </c>
      <c r="AP310" s="14" t="inlineStr">
        <is>
          <t>25IBP029</t>
        </is>
      </c>
      <c r="AQ310" s="14" t="n">
        <v>-350</v>
      </c>
      <c r="AR310" s="14" t="n"/>
      <c r="AS310" s="14" t="n"/>
      <c r="AT310" s="14" t="n"/>
      <c r="AU310" s="14" t="n"/>
      <c r="AV310" s="14" t="n"/>
      <c r="AW310" s="14" t="n"/>
      <c r="AX310" s="14" t="n"/>
      <c r="AY310" s="14" t="n"/>
      <c r="AZ310" s="14" t="n"/>
      <c r="BA310" s="14" t="n"/>
      <c r="BB310" s="14" t="n"/>
      <c r="BC310" s="14" t="n"/>
      <c r="BD310" s="14" t="n"/>
      <c r="BE310" s="14" t="n"/>
      <c r="BF310" s="14" t="n"/>
      <c r="BG310" s="14" t="n"/>
      <c r="BH310" s="14" t="n"/>
      <c r="BI310" s="14" t="n"/>
      <c r="BJ310" s="14" t="n"/>
      <c r="BK310" s="14" t="n"/>
      <c r="BL310" s="14" t="n"/>
      <c r="BM310" s="14" t="n"/>
      <c r="BN310" s="14" t="n"/>
      <c r="BO310" s="14" t="n"/>
      <c r="BP310" s="77" t="n"/>
      <c r="BQ310" s="7" t="inlineStr">
        <is>
          <t>.</t>
        </is>
      </c>
    </row>
    <row r="311" ht="11.85" customFormat="1" customHeight="1" s="7">
      <c r="A311" s="8" t="inlineStr">
        <is>
          <t>PP</t>
        </is>
      </c>
      <c r="B311" s="9" t="inlineStr">
        <is>
          <t>18-November.-2024</t>
        </is>
      </c>
      <c r="C311" s="8" t="inlineStr">
        <is>
          <t>PRO-2024-009</t>
        </is>
      </c>
      <c r="D311" s="22" t="n">
        <v>2400290</v>
      </c>
      <c r="E311" s="8" t="inlineStr">
        <is>
          <t>PP0028</t>
        </is>
      </c>
      <c r="F311" s="8" t="inlineStr">
        <is>
          <t>Inner plastic tube (HDPE) for Applicator 26 ml-OMAS</t>
        </is>
      </c>
      <c r="G311" s="10" t="inlineStr">
        <is>
          <t>PP2400102</t>
        </is>
      </c>
      <c r="H311" s="8" t="inlineStr">
        <is>
          <t>Propharm International S.R.L.</t>
        </is>
      </c>
      <c r="I311" s="8" t="n"/>
      <c r="J311" s="10" t="inlineStr">
        <is>
          <t>11332</t>
        </is>
      </c>
      <c r="K311" s="10" t="inlineStr">
        <is>
          <t>08/2024</t>
        </is>
      </c>
      <c r="L311" s="10" t="inlineStr">
        <is>
          <t>00.08.2024</t>
        </is>
      </c>
      <c r="M311" s="10" t="inlineStr">
        <is>
          <t>08/2026</t>
        </is>
      </c>
      <c r="N311" s="10" t="inlineStr">
        <is>
          <t>00.08.2026</t>
        </is>
      </c>
      <c r="O311" s="8" t="inlineStr">
        <is>
          <t>NA</t>
        </is>
      </c>
      <c r="P311" s="10" t="inlineStr">
        <is>
          <t>NA</t>
        </is>
      </c>
      <c r="Q311" s="8" t="inlineStr">
        <is>
          <t>24.11.2026</t>
        </is>
      </c>
      <c r="R311" s="21" t="n"/>
      <c r="S311" s="12" t="n"/>
      <c r="T311" s="12" t="n"/>
      <c r="U311" s="13" t="n">
        <v>15959</v>
      </c>
      <c r="V311" s="14" t="inlineStr">
        <is>
          <t>No.</t>
        </is>
      </c>
      <c r="W311" s="14" t="n"/>
      <c r="X311" s="14" t="n"/>
      <c r="Y311" s="90" t="n"/>
      <c r="Z311" s="455" t="n">
        <v>15959</v>
      </c>
      <c r="AA311" s="456" t="n">
        <v>0</v>
      </c>
      <c r="AB311" s="457" t="n">
        <v>0</v>
      </c>
      <c r="AC311" s="458" t="n">
        <v>15959</v>
      </c>
      <c r="AD311" s="459" t="n"/>
      <c r="AE311" s="462" t="n">
        <v>0</v>
      </c>
      <c r="AF311" s="14" t="inlineStr">
        <is>
          <t>04.08.2025</t>
        </is>
      </c>
      <c r="AG311" s="14" t="inlineStr">
        <is>
          <t>25IBP026</t>
        </is>
      </c>
      <c r="AH311" s="14" t="n">
        <v>-15959</v>
      </c>
      <c r="AI311" s="14" t="n"/>
      <c r="AJ311" s="14" t="n"/>
      <c r="AK311" s="14" t="n"/>
      <c r="AL311" s="14" t="n"/>
      <c r="AM311" s="14" t="n"/>
      <c r="AN311" s="14" t="n"/>
      <c r="AO311" s="14" t="n"/>
      <c r="AP311" s="14" t="n"/>
      <c r="AQ311" s="14" t="n"/>
      <c r="AR311" s="14" t="n"/>
      <c r="AS311" s="14" t="n"/>
      <c r="AT311" s="14" t="n"/>
      <c r="AU311" s="14" t="n"/>
      <c r="AV311" s="14" t="n"/>
      <c r="AW311" s="14" t="n"/>
      <c r="AX311" s="14" t="n"/>
      <c r="AY311" s="14" t="n"/>
      <c r="AZ311" s="14" t="n"/>
      <c r="BA311" s="14" t="n"/>
      <c r="BB311" s="14" t="n"/>
      <c r="BC311" s="14" t="n"/>
      <c r="BD311" s="14" t="n"/>
      <c r="BE311" s="14" t="n"/>
      <c r="BF311" s="14" t="n"/>
      <c r="BG311" s="14" t="n"/>
      <c r="BH311" s="14" t="n"/>
      <c r="BI311" s="14" t="n"/>
      <c r="BJ311" s="14" t="n"/>
      <c r="BK311" s="14" t="n"/>
      <c r="BL311" s="14" t="n"/>
      <c r="BM311" s="14" t="n"/>
      <c r="BN311" s="14" t="n"/>
      <c r="BO311" s="14" t="n"/>
      <c r="BP311" s="77" t="n">
        <v>5</v>
      </c>
      <c r="BQ311" s="7" t="inlineStr">
        <is>
          <t>.</t>
        </is>
      </c>
    </row>
    <row r="312" ht="11.85" customFormat="1" customHeight="1" s="7">
      <c r="A312" s="8" t="inlineStr">
        <is>
          <t>Bu</t>
        </is>
      </c>
      <c r="B312" s="9" t="inlineStr">
        <is>
          <t>18.11.2024</t>
        </is>
      </c>
      <c r="C312" s="8" t="inlineStr">
        <is>
          <t>PRO-2024-009</t>
        </is>
      </c>
      <c r="D312" s="8" t="n">
        <v>2400291</v>
      </c>
      <c r="E312" s="8" t="inlineStr">
        <is>
          <t>BP0004</t>
        </is>
      </c>
      <c r="F312" s="8" t="inlineStr">
        <is>
          <t>FAS Chlorex 2% Solution</t>
        </is>
      </c>
      <c r="G312" s="10" t="inlineStr">
        <is>
          <t>BP2400023</t>
        </is>
      </c>
      <c r="H312" s="8" t="inlineStr">
        <is>
          <t>Giochemica S.R.L.</t>
        </is>
      </c>
      <c r="I312" s="8" t="n"/>
      <c r="J312" s="10" t="inlineStr">
        <is>
          <t>P0827</t>
        </is>
      </c>
      <c r="K312" s="10" t="inlineStr">
        <is>
          <t>09/2024</t>
        </is>
      </c>
      <c r="L312" s="10" t="inlineStr">
        <is>
          <t>00.09.2024</t>
        </is>
      </c>
      <c r="M312" s="10" t="inlineStr">
        <is>
          <t>09/2029</t>
        </is>
      </c>
      <c r="N312" s="10" t="inlineStr">
        <is>
          <t>00.09.2029</t>
        </is>
      </c>
      <c r="O312" s="8" t="inlineStr">
        <is>
          <t>NA</t>
        </is>
      </c>
      <c r="P312" s="10" t="inlineStr">
        <is>
          <t>NA</t>
        </is>
      </c>
      <c r="Q312" s="8" t="n"/>
      <c r="R312" s="11" t="n"/>
      <c r="S312" s="12" t="n"/>
      <c r="T312" s="12" t="n"/>
      <c r="U312" s="13" t="n">
        <v>3167.8</v>
      </c>
      <c r="V312" s="14" t="inlineStr">
        <is>
          <t>Kg.</t>
        </is>
      </c>
      <c r="W312" s="14" t="n"/>
      <c r="X312" s="14" t="n"/>
      <c r="Y312" s="90" t="n"/>
      <c r="Z312" s="455" t="n">
        <v>3167.8</v>
      </c>
      <c r="AA312" s="456" t="n">
        <v>-2.842170943040401e-13</v>
      </c>
      <c r="AB312" s="457" t="n">
        <v>0</v>
      </c>
      <c r="AC312" s="458" t="n">
        <v>3167.8</v>
      </c>
      <c r="AD312" s="459" t="n"/>
      <c r="AE312" s="462" t="n">
        <v>0</v>
      </c>
      <c r="AF312" s="14" t="inlineStr">
        <is>
          <t>24.07.2025</t>
        </is>
      </c>
      <c r="AG312" s="14" t="inlineStr">
        <is>
          <t>25IBP024</t>
        </is>
      </c>
      <c r="AH312" s="14" t="n">
        <v>-352.1</v>
      </c>
      <c r="AI312" s="14" t="inlineStr">
        <is>
          <t>30.07.2025</t>
        </is>
      </c>
      <c r="AJ312" s="14" t="inlineStr">
        <is>
          <t>25IBP025</t>
        </is>
      </c>
      <c r="AK312" s="14" t="n">
        <v>-527.4</v>
      </c>
      <c r="AL312" s="14" t="inlineStr">
        <is>
          <t>31.07.2025</t>
        </is>
      </c>
      <c r="AM312" s="14" t="inlineStr">
        <is>
          <t>R-25IBP024</t>
        </is>
      </c>
      <c r="AN312" s="14" t="n">
        <v>12.45</v>
      </c>
      <c r="AO312" s="14" t="inlineStr">
        <is>
          <t>04.08.2025</t>
        </is>
      </c>
      <c r="AP312" s="14" t="inlineStr">
        <is>
          <t>25IBP026</t>
        </is>
      </c>
      <c r="AQ312" s="14" t="n">
        <v>-704.2</v>
      </c>
      <c r="AR312" s="14" t="inlineStr">
        <is>
          <t>10.08.2025</t>
        </is>
      </c>
      <c r="AS312" s="14" t="inlineStr">
        <is>
          <t>25IBP027</t>
        </is>
      </c>
      <c r="AT312" s="14" t="n">
        <v>-174.5</v>
      </c>
      <c r="AU312" s="14" t="inlineStr">
        <is>
          <t>12.08.2025</t>
        </is>
      </c>
      <c r="AV312" s="14" t="inlineStr">
        <is>
          <t>25IBP028</t>
        </is>
      </c>
      <c r="AW312" s="14" t="n">
        <v>-349.1</v>
      </c>
      <c r="AX312" s="14" t="inlineStr">
        <is>
          <t>13.08.2025</t>
        </is>
      </c>
      <c r="AY312" s="14" t="inlineStr">
        <is>
          <t>R-25IBP027</t>
        </is>
      </c>
      <c r="AZ312" s="14" t="n">
        <v>118.85</v>
      </c>
      <c r="BA312" s="14" t="inlineStr">
        <is>
          <t>08.09.2025</t>
        </is>
      </c>
      <c r="BB312" s="14" t="inlineStr">
        <is>
          <t>25IBP029</t>
        </is>
      </c>
      <c r="BC312" s="14" t="n">
        <v>-702.1</v>
      </c>
      <c r="BD312" s="14" t="inlineStr">
        <is>
          <t>11.09.2025</t>
        </is>
      </c>
      <c r="BE312" s="14" t="inlineStr">
        <is>
          <t>25IBP030</t>
        </is>
      </c>
      <c r="BF312" s="14" t="n">
        <v>-489.7</v>
      </c>
      <c r="BG312" s="14" t="n"/>
      <c r="BH312" s="14" t="n"/>
      <c r="BI312" s="14" t="n"/>
      <c r="BJ312" s="14" t="n"/>
      <c r="BK312" s="14" t="n"/>
      <c r="BL312" s="14" t="n"/>
      <c r="BM312" s="14" t="n"/>
      <c r="BN312" s="14" t="n"/>
      <c r="BO312" s="14" t="n"/>
      <c r="BP312" s="77" t="n">
        <v>5</v>
      </c>
      <c r="BQ312" s="7" t="inlineStr">
        <is>
          <t>.</t>
        </is>
      </c>
    </row>
    <row r="313" ht="11.85" customFormat="1" customHeight="1" s="7">
      <c r="A313" s="8" t="inlineStr">
        <is>
          <t>SP</t>
        </is>
      </c>
      <c r="B313" s="9" t="inlineStr">
        <is>
          <t>21-November.-2024</t>
        </is>
      </c>
      <c r="C313" s="8" t="n"/>
      <c r="D313" s="8" t="n">
        <v>2400299</v>
      </c>
      <c r="E313" s="8" t="inlineStr">
        <is>
          <t>SP0119</t>
        </is>
      </c>
      <c r="F313" s="8" t="inlineStr">
        <is>
          <t>Label-FAS Chlorex Sterile Solution 1% Clear-26ml [Size 7.5 cm x 7 cm]</t>
        </is>
      </c>
      <c r="G313" s="10" t="inlineStr">
        <is>
          <t>SP2400106</t>
        </is>
      </c>
      <c r="H313" s="8" t="inlineStr">
        <is>
          <t>Xiamen Nicest Paper Products Co., Ltd.</t>
        </is>
      </c>
      <c r="I313" s="8" t="n"/>
      <c r="J313" s="10" t="inlineStr">
        <is>
          <t>20240920NST-08</t>
        </is>
      </c>
      <c r="K313" s="10" t="inlineStr">
        <is>
          <t>09/2024</t>
        </is>
      </c>
      <c r="L313" s="10" t="inlineStr">
        <is>
          <t>00.09.2024</t>
        </is>
      </c>
      <c r="M313" s="10" t="inlineStr">
        <is>
          <t>09/2027</t>
        </is>
      </c>
      <c r="N313" s="10" t="inlineStr">
        <is>
          <t>00.09.2027</t>
        </is>
      </c>
      <c r="O313" s="8" t="inlineStr">
        <is>
          <t>NA</t>
        </is>
      </c>
      <c r="P313" s="10" t="inlineStr">
        <is>
          <t>NA</t>
        </is>
      </c>
      <c r="Q313" s="8" t="inlineStr">
        <is>
          <t>26.11.2026</t>
        </is>
      </c>
      <c r="R313" s="26" t="n"/>
      <c r="S313" s="12" t="n"/>
      <c r="T313" s="12" t="n"/>
      <c r="U313" s="13" t="n">
        <v>199994</v>
      </c>
      <c r="V313" s="14" t="inlineStr">
        <is>
          <t>No.</t>
        </is>
      </c>
      <c r="W313" s="14" t="n"/>
      <c r="X313" s="14" t="n"/>
      <c r="Y313" s="90" t="n"/>
      <c r="Z313" s="455" t="n">
        <v>199994</v>
      </c>
      <c r="AA313" s="456" t="n">
        <v>0</v>
      </c>
      <c r="AB313" s="457" t="n">
        <v>0</v>
      </c>
      <c r="AC313" s="458" t="n">
        <v>199994</v>
      </c>
      <c r="AD313" s="459" t="n"/>
      <c r="AE313" s="462" t="n">
        <v>0</v>
      </c>
      <c r="AF313" s="14" t="n"/>
      <c r="AG313" s="14" t="n"/>
      <c r="AH313" s="14" t="n"/>
      <c r="AI313" s="14" t="n"/>
      <c r="AJ313" s="14" t="n"/>
      <c r="AK313" s="14" t="n"/>
      <c r="AL313" s="14" t="n"/>
      <c r="AM313" s="14" t="n"/>
      <c r="AN313" s="14" t="n"/>
      <c r="AO313" s="14" t="n"/>
      <c r="AP313" s="14" t="n"/>
      <c r="AQ313" s="14" t="n"/>
      <c r="AR313" s="14" t="n"/>
      <c r="AS313" s="14" t="n"/>
      <c r="AT313" s="14" t="n"/>
      <c r="AU313" s="14" t="n"/>
      <c r="AV313" s="14" t="n"/>
      <c r="AW313" s="14" t="n"/>
      <c r="AX313" s="14" t="n"/>
      <c r="AY313" s="14" t="n"/>
      <c r="AZ313" s="14" t="n"/>
      <c r="BA313" s="14" t="n"/>
      <c r="BB313" s="14" t="n"/>
      <c r="BC313" s="14" t="n"/>
      <c r="BD313" s="14" t="n"/>
      <c r="BE313" s="14" t="n"/>
      <c r="BF313" s="14" t="n"/>
      <c r="BG313" s="14" t="n"/>
      <c r="BH313" s="14" t="n"/>
      <c r="BI313" s="14" t="n"/>
      <c r="BJ313" s="14" t="n"/>
      <c r="BK313" s="14" t="n"/>
      <c r="BL313" s="14" t="n"/>
      <c r="BM313" s="14" t="n"/>
      <c r="BN313" s="14" t="n"/>
      <c r="BO313" s="462" t="n">
        <v>-199994</v>
      </c>
      <c r="BP313" s="77" t="n"/>
    </row>
    <row r="314" ht="11.85" customFormat="1" customHeight="1" s="7">
      <c r="A314" s="8" t="inlineStr">
        <is>
          <t>SP</t>
        </is>
      </c>
      <c r="B314" s="9" t="inlineStr">
        <is>
          <t>21-November.-2024</t>
        </is>
      </c>
      <c r="C314" s="8" t="n"/>
      <c r="D314" s="8" t="n">
        <v>2400303</v>
      </c>
      <c r="E314" s="8" t="inlineStr">
        <is>
          <t>SP0116</t>
        </is>
      </c>
      <c r="F314" s="8" t="inlineStr">
        <is>
          <t>Label-FAS Chlorex Sterile Solution 0.5% Clear-26ml [Size 7.5 cm x 7 cm]</t>
        </is>
      </c>
      <c r="G314" s="10" t="inlineStr">
        <is>
          <t>SP2400110</t>
        </is>
      </c>
      <c r="H314" s="8" t="inlineStr">
        <is>
          <t>Xiamen Nicest Paper Products Co., Ltd.</t>
        </is>
      </c>
      <c r="I314" s="8" t="n"/>
      <c r="J314" s="10" t="inlineStr">
        <is>
          <t>20240920NST-12</t>
        </is>
      </c>
      <c r="K314" s="10" t="inlineStr">
        <is>
          <t>09/2024</t>
        </is>
      </c>
      <c r="L314" s="10" t="inlineStr">
        <is>
          <t>00.09.2024</t>
        </is>
      </c>
      <c r="M314" s="10" t="inlineStr">
        <is>
          <t>09/2027</t>
        </is>
      </c>
      <c r="N314" s="10" t="inlineStr">
        <is>
          <t>00.09.2027</t>
        </is>
      </c>
      <c r="O314" s="8" t="inlineStr">
        <is>
          <t>NA</t>
        </is>
      </c>
      <c r="P314" s="10" t="inlineStr">
        <is>
          <t>NA</t>
        </is>
      </c>
      <c r="Q314" s="8" t="inlineStr">
        <is>
          <t>26.11.2026</t>
        </is>
      </c>
      <c r="R314" s="26" t="n"/>
      <c r="S314" s="12" t="n"/>
      <c r="T314" s="12" t="n"/>
      <c r="U314" s="13" t="n">
        <v>199994</v>
      </c>
      <c r="V314" s="14" t="inlineStr">
        <is>
          <t>No.</t>
        </is>
      </c>
      <c r="W314" s="14" t="n"/>
      <c r="X314" s="14" t="n"/>
      <c r="Y314" s="90" t="n"/>
      <c r="Z314" s="455" t="n">
        <v>199994</v>
      </c>
      <c r="AA314" s="456" t="n">
        <v>0</v>
      </c>
      <c r="AB314" s="457" t="n">
        <v>0</v>
      </c>
      <c r="AC314" s="458" t="n">
        <v>199994</v>
      </c>
      <c r="AD314" s="459" t="n"/>
      <c r="AE314" s="462" t="n">
        <v>0</v>
      </c>
      <c r="AF314" s="14" t="n"/>
      <c r="AG314" s="14" t="n"/>
      <c r="AH314" s="14" t="n"/>
      <c r="AI314" s="14" t="n"/>
      <c r="AJ314" s="14" t="n"/>
      <c r="AK314" s="14" t="n"/>
      <c r="AL314" s="14" t="n"/>
      <c r="AM314" s="14" t="n"/>
      <c r="AN314" s="14" t="n"/>
      <c r="AO314" s="14" t="n"/>
      <c r="AP314" s="14" t="n"/>
      <c r="AQ314" s="14" t="n"/>
      <c r="AR314" s="14" t="n"/>
      <c r="AS314" s="14" t="n"/>
      <c r="AT314" s="14" t="n"/>
      <c r="AU314" s="14" t="n"/>
      <c r="AV314" s="14" t="n"/>
      <c r="AW314" s="14" t="n"/>
      <c r="AX314" s="14" t="n"/>
      <c r="AY314" s="14" t="n"/>
      <c r="AZ314" s="14" t="n"/>
      <c r="BA314" s="14" t="n"/>
      <c r="BB314" s="14" t="n"/>
      <c r="BC314" s="14" t="n"/>
      <c r="BD314" s="14" t="n"/>
      <c r="BE314" s="14" t="n"/>
      <c r="BF314" s="14" t="n"/>
      <c r="BG314" s="14" t="n"/>
      <c r="BH314" s="14" t="n"/>
      <c r="BI314" s="14" t="n"/>
      <c r="BJ314" s="14" t="n"/>
      <c r="BK314" s="14" t="n"/>
      <c r="BL314" s="14" t="n"/>
      <c r="BM314" s="14" t="n"/>
      <c r="BN314" s="14" t="n"/>
      <c r="BO314" s="462" t="n">
        <v>-199994</v>
      </c>
      <c r="BP314" s="77" t="n"/>
    </row>
    <row r="315" ht="11.85" customFormat="1" customHeight="1" s="7">
      <c r="A315" s="8" t="inlineStr">
        <is>
          <t>SP</t>
        </is>
      </c>
      <c r="B315" s="14" t="inlineStr">
        <is>
          <t>21-Nov.-2024</t>
        </is>
      </c>
      <c r="C315" s="14" t="n"/>
      <c r="D315" s="14" t="n">
        <v>2400304</v>
      </c>
      <c r="E315" s="14" t="inlineStr">
        <is>
          <t>SP0085</t>
        </is>
      </c>
      <c r="F315" s="8" t="inlineStr">
        <is>
          <t>Label-FAS Chlorex Sterile Solution 2% Clear-3ml [Size 6 cm x 5 cm]</t>
        </is>
      </c>
      <c r="G315" s="14" t="inlineStr">
        <is>
          <t>SP2400111</t>
        </is>
      </c>
      <c r="H315" s="14" t="inlineStr">
        <is>
          <t>Xiamen Nicest Paper Products Co., Ltd.</t>
        </is>
      </c>
      <c r="I315" s="14" t="n"/>
      <c r="J315" s="27" t="inlineStr">
        <is>
          <t>20240920NST-13</t>
        </is>
      </c>
      <c r="K315" s="14" t="inlineStr">
        <is>
          <t>09/2024</t>
        </is>
      </c>
      <c r="L315" s="10" t="inlineStr">
        <is>
          <t>00.09.2024</t>
        </is>
      </c>
      <c r="M315" s="14" t="inlineStr">
        <is>
          <t>09/2027</t>
        </is>
      </c>
      <c r="N315" s="10" t="inlineStr">
        <is>
          <t>00.09.2027</t>
        </is>
      </c>
      <c r="O315" s="14" t="inlineStr">
        <is>
          <t>NA</t>
        </is>
      </c>
      <c r="P315" s="10" t="inlineStr">
        <is>
          <t>NA</t>
        </is>
      </c>
      <c r="Q315" s="14" t="inlineStr">
        <is>
          <t>24.11.2026</t>
        </is>
      </c>
      <c r="R315" s="21" t="n"/>
      <c r="S315" s="12" t="n"/>
      <c r="T315" s="12" t="n"/>
      <c r="U315" s="13" t="n">
        <v>29862</v>
      </c>
      <c r="V315" s="14" t="inlineStr">
        <is>
          <t>No.</t>
        </is>
      </c>
      <c r="W315" s="14" t="n"/>
      <c r="X315" s="14" t="n"/>
      <c r="Y315" s="90" t="inlineStr">
        <is>
          <t>Disp.</t>
        </is>
      </c>
      <c r="Z315" s="455" t="n">
        <v>29862</v>
      </c>
      <c r="AA315" s="456" t="n">
        <v>0</v>
      </c>
      <c r="AB315" s="457" t="n">
        <v>0</v>
      </c>
      <c r="AC315" s="458" t="n">
        <v>29862</v>
      </c>
      <c r="AD315" s="459" t="n"/>
      <c r="AE315" s="462" t="n">
        <v>0</v>
      </c>
      <c r="AF315" s="14" t="inlineStr">
        <is>
          <t>03.06.2025</t>
        </is>
      </c>
      <c r="AG315" s="14" t="inlineStr">
        <is>
          <t>L25E005</t>
        </is>
      </c>
      <c r="AH315" s="14" t="n">
        <v>-29862</v>
      </c>
      <c r="AI315" s="14" t="inlineStr">
        <is>
          <t>22.06.2025</t>
        </is>
      </c>
      <c r="AJ315" s="14" t="inlineStr">
        <is>
          <t>L25F002</t>
        </is>
      </c>
      <c r="AK315" s="14" t="n">
        <v>1100</v>
      </c>
      <c r="AL315" s="14" t="inlineStr">
        <is>
          <t>02.07.2025</t>
        </is>
      </c>
      <c r="AM315" s="14" t="inlineStr">
        <is>
          <t>R-MR250110</t>
        </is>
      </c>
      <c r="AN315" s="14" t="n">
        <v>380</v>
      </c>
      <c r="AO315" s="14" t="inlineStr">
        <is>
          <t>05.08.2025</t>
        </is>
      </c>
      <c r="AP315" s="14" t="inlineStr">
        <is>
          <t>L25H003</t>
        </is>
      </c>
      <c r="AQ315" s="14" t="n">
        <v>-1480</v>
      </c>
      <c r="AR315" s="14" t="n"/>
      <c r="AS315" s="14" t="n"/>
      <c r="AT315" s="14" t="n"/>
      <c r="AU315" s="14" t="n"/>
      <c r="AV315" s="14" t="n"/>
      <c r="AW315" s="14" t="n"/>
      <c r="AX315" s="14" t="n"/>
      <c r="AY315" s="14" t="n"/>
      <c r="AZ315" s="14" t="n"/>
      <c r="BA315" s="14" t="n"/>
      <c r="BB315" s="14" t="n"/>
      <c r="BC315" s="14" t="n"/>
      <c r="BD315" s="14" t="n"/>
      <c r="BE315" s="14" t="n"/>
      <c r="BF315" s="14" t="n"/>
      <c r="BG315" s="14" t="n"/>
      <c r="BH315" s="14" t="n"/>
      <c r="BI315" s="14" t="n"/>
      <c r="BJ315" s="14" t="n"/>
      <c r="BK315" s="14" t="n"/>
      <c r="BL315" s="14" t="n"/>
      <c r="BM315" s="14" t="n"/>
      <c r="BN315" s="14" t="n"/>
      <c r="BO315" s="14" t="n"/>
      <c r="BP315" s="77" t="n"/>
    </row>
    <row r="316" ht="11.85" customFormat="1" customHeight="1" s="7">
      <c r="A316" s="8" t="inlineStr">
        <is>
          <t>SP</t>
        </is>
      </c>
      <c r="B316" s="9" t="inlineStr">
        <is>
          <t>21-November.-2024</t>
        </is>
      </c>
      <c r="C316" s="8" t="n"/>
      <c r="D316" s="22" t="n">
        <v>2400306</v>
      </c>
      <c r="E316" s="8" t="inlineStr">
        <is>
          <t>SP0092</t>
        </is>
      </c>
      <c r="F316" s="8" t="inlineStr">
        <is>
          <t>Label-FAS Chlorex Sterile Solution 2% Clear-26ml [Size 7.5 cm x 7 cm]</t>
        </is>
      </c>
      <c r="G316" s="10" t="inlineStr">
        <is>
          <t>SP2400113</t>
        </is>
      </c>
      <c r="H316" s="8" t="inlineStr">
        <is>
          <t>Xiamen Nicest Paper Products Co., Ltd.</t>
        </is>
      </c>
      <c r="I316" s="8" t="n"/>
      <c r="J316" s="10" t="inlineStr">
        <is>
          <t>20240920NST-15</t>
        </is>
      </c>
      <c r="K316" s="10" t="inlineStr">
        <is>
          <t>09/2024</t>
        </is>
      </c>
      <c r="L316" s="10" t="inlineStr">
        <is>
          <t>00.09.2024</t>
        </is>
      </c>
      <c r="M316" s="10" t="inlineStr">
        <is>
          <t>09/2027</t>
        </is>
      </c>
      <c r="N316" s="10" t="inlineStr">
        <is>
          <t>00.09.2027</t>
        </is>
      </c>
      <c r="O316" s="8" t="inlineStr">
        <is>
          <t>NA</t>
        </is>
      </c>
      <c r="P316" s="10" t="inlineStr">
        <is>
          <t>NA</t>
        </is>
      </c>
      <c r="Q316" s="8" t="inlineStr">
        <is>
          <t>26.11.2026</t>
        </is>
      </c>
      <c r="R316" s="26" t="n"/>
      <c r="S316" s="12" t="n"/>
      <c r="T316" s="12" t="n"/>
      <c r="U316" s="13" t="n">
        <v>199994</v>
      </c>
      <c r="V316" s="14" t="inlineStr">
        <is>
          <t>No.</t>
        </is>
      </c>
      <c r="W316" s="14" t="n"/>
      <c r="X316" s="14" t="n"/>
      <c r="Y316" s="90" t="n"/>
      <c r="Z316" s="455" t="n">
        <v>199994</v>
      </c>
      <c r="AA316" s="456" t="n">
        <v>0</v>
      </c>
      <c r="AB316" s="457" t="n">
        <v>0</v>
      </c>
      <c r="AC316" s="458" t="n">
        <v>199994</v>
      </c>
      <c r="AD316" s="459" t="n"/>
      <c r="AE316" s="462" t="n">
        <v>0</v>
      </c>
      <c r="AF316" s="14" t="n"/>
      <c r="AG316" s="14" t="n"/>
      <c r="AH316" s="14" t="n"/>
      <c r="AI316" s="14" t="n"/>
      <c r="AJ316" s="14" t="n"/>
      <c r="AK316" s="14" t="n"/>
      <c r="AL316" s="14" t="n"/>
      <c r="AM316" s="14" t="n"/>
      <c r="AN316" s="14" t="n"/>
      <c r="AO316" s="14" t="n"/>
      <c r="AP316" s="14" t="n"/>
      <c r="AQ316" s="14" t="n"/>
      <c r="AR316" s="14" t="n"/>
      <c r="AS316" s="14" t="n"/>
      <c r="AT316" s="14" t="n"/>
      <c r="AU316" s="14" t="n"/>
      <c r="AV316" s="14" t="n"/>
      <c r="AW316" s="14" t="n"/>
      <c r="AX316" s="14" t="n"/>
      <c r="AY316" s="14" t="n"/>
      <c r="AZ316" s="14" t="n"/>
      <c r="BA316" s="14" t="n"/>
      <c r="BB316" s="14" t="n"/>
      <c r="BC316" s="14" t="n"/>
      <c r="BD316" s="14" t="n"/>
      <c r="BE316" s="14" t="n"/>
      <c r="BF316" s="14" t="n"/>
      <c r="BG316" s="14" t="n"/>
      <c r="BH316" s="14" t="n"/>
      <c r="BI316" s="14" t="n"/>
      <c r="BJ316" s="14" t="n"/>
      <c r="BK316" s="14" t="n"/>
      <c r="BL316" s="14" t="n"/>
      <c r="BM316" s="14" t="n"/>
      <c r="BN316" s="14" t="n"/>
      <c r="BO316" s="76" t="n">
        <v>-199994</v>
      </c>
      <c r="BP316" s="77" t="n"/>
    </row>
    <row r="317" ht="11.85" customFormat="1" customHeight="1" s="7">
      <c r="A317" s="8" t="inlineStr">
        <is>
          <t>SP</t>
        </is>
      </c>
      <c r="B317" s="9" t="inlineStr">
        <is>
          <t>21-November.-2024</t>
        </is>
      </c>
      <c r="C317" s="8" t="n"/>
      <c r="D317" s="8" t="n">
        <v>2400307</v>
      </c>
      <c r="E317" s="107" t="inlineStr">
        <is>
          <t>SP0086</t>
        </is>
      </c>
      <c r="F317" s="8" t="inlineStr">
        <is>
          <t>Label-FAS Chlorex Sterile Solution 2% Tinted-3ml [Size 6 cm x 5 cm]</t>
        </is>
      </c>
      <c r="G317" s="10" t="inlineStr">
        <is>
          <t>SP2400114</t>
        </is>
      </c>
      <c r="H317" s="8" t="inlineStr">
        <is>
          <t>Xiamen Nicest Paper Products Co., Ltd.</t>
        </is>
      </c>
      <c r="I317" s="8" t="n"/>
      <c r="J317" s="10" t="inlineStr">
        <is>
          <t>20240920NST-16</t>
        </is>
      </c>
      <c r="K317" s="10" t="inlineStr">
        <is>
          <t>09/2024</t>
        </is>
      </c>
      <c r="L317" s="10" t="inlineStr">
        <is>
          <t>00.09.2024</t>
        </is>
      </c>
      <c r="M317" s="10" t="inlineStr">
        <is>
          <t>09/2027</t>
        </is>
      </c>
      <c r="N317" s="10" t="inlineStr">
        <is>
          <t>00.09.2027</t>
        </is>
      </c>
      <c r="O317" s="8" t="inlineStr">
        <is>
          <t>NA</t>
        </is>
      </c>
      <c r="P317" s="10" t="inlineStr">
        <is>
          <t>NA</t>
        </is>
      </c>
      <c r="Q317" s="8" t="inlineStr">
        <is>
          <t>27.11.2026</t>
        </is>
      </c>
      <c r="R317" s="11" t="n"/>
      <c r="S317" s="12" t="n"/>
      <c r="T317" s="12" t="n"/>
      <c r="U317" s="13" t="n">
        <v>199994</v>
      </c>
      <c r="V317" s="14" t="inlineStr">
        <is>
          <t>No.</t>
        </is>
      </c>
      <c r="W317" s="14" t="n"/>
      <c r="X317" s="14" t="n"/>
      <c r="Y317" s="90" t="n"/>
      <c r="Z317" s="455" t="n">
        <v>199994</v>
      </c>
      <c r="AA317" s="456" t="n">
        <v>0</v>
      </c>
      <c r="AB317" s="457" t="n">
        <v>0</v>
      </c>
      <c r="AC317" s="458" t="n">
        <v>199994</v>
      </c>
      <c r="AD317" s="459" t="n"/>
      <c r="AE317" s="462" t="n">
        <v>0</v>
      </c>
      <c r="AF317" s="14" t="inlineStr">
        <is>
          <t>19.06.2025</t>
        </is>
      </c>
      <c r="AG317" s="14" t="inlineStr">
        <is>
          <t>L25F003</t>
        </is>
      </c>
      <c r="AH317" s="14" t="n">
        <v>-7000</v>
      </c>
      <c r="AI317" s="14" t="inlineStr">
        <is>
          <t>22.06.2025</t>
        </is>
      </c>
      <c r="AJ317" s="14" t="inlineStr">
        <is>
          <t>L25F003</t>
        </is>
      </c>
      <c r="AK317" s="14" t="n">
        <v>1165</v>
      </c>
      <c r="AL317" s="14" t="inlineStr">
        <is>
          <t>24.07.2025</t>
        </is>
      </c>
      <c r="AM317" s="14" t="inlineStr">
        <is>
          <t>L25G010</t>
        </is>
      </c>
      <c r="AN317" s="14" t="n">
        <v>-7000</v>
      </c>
      <c r="AO317" s="14" t="inlineStr">
        <is>
          <t>28.07.2025</t>
        </is>
      </c>
      <c r="AP317" s="14" t="inlineStr">
        <is>
          <t>L25G013</t>
        </is>
      </c>
      <c r="AQ317" s="14" t="n">
        <v>-21000</v>
      </c>
      <c r="AR317" s="14" t="inlineStr">
        <is>
          <t>29.07.2025</t>
        </is>
      </c>
      <c r="AS317" s="14" t="inlineStr">
        <is>
          <t>R-L25G010</t>
        </is>
      </c>
      <c r="AT317" s="14" t="n">
        <v>930</v>
      </c>
      <c r="AU317" s="14" t="inlineStr">
        <is>
          <t>06.08.2025</t>
        </is>
      </c>
      <c r="AV317" s="14" t="inlineStr">
        <is>
          <t>R-25G0013</t>
        </is>
      </c>
      <c r="AW317" s="14" t="n">
        <v>498</v>
      </c>
      <c r="AX317" s="14" t="inlineStr">
        <is>
          <t>23.10.2025</t>
        </is>
      </c>
      <c r="AY317" s="14" t="inlineStr">
        <is>
          <t>L25J011</t>
        </is>
      </c>
      <c r="AZ317" s="14" t="n">
        <v>-70000</v>
      </c>
      <c r="BA317" s="14" t="inlineStr">
        <is>
          <t>06.11.2025</t>
        </is>
      </c>
      <c r="BB317" s="14" t="inlineStr">
        <is>
          <t>R-L25J011</t>
        </is>
      </c>
      <c r="BC317" s="14" t="n">
        <v>2558</v>
      </c>
      <c r="BD317" s="14" t="inlineStr">
        <is>
          <t>25.11.2025</t>
        </is>
      </c>
      <c r="BE317" s="14" t="inlineStr">
        <is>
          <t>L25K010</t>
        </is>
      </c>
      <c r="BF317" s="14" t="n">
        <v>-58555</v>
      </c>
      <c r="BG317" s="14" t="inlineStr">
        <is>
          <t>07.12.2025</t>
        </is>
      </c>
      <c r="BH317" s="14" t="inlineStr">
        <is>
          <t>L25L001</t>
        </is>
      </c>
      <c r="BI317" s="14" t="n">
        <v>-41590</v>
      </c>
      <c r="BJ317" s="14" t="inlineStr">
        <is>
          <t>08.12.2025</t>
        </is>
      </c>
      <c r="BK317" s="14" t="inlineStr">
        <is>
          <t>R-L25K010</t>
        </is>
      </c>
      <c r="BL317" s="14" t="n">
        <v>2990</v>
      </c>
      <c r="BM317" s="14" t="inlineStr">
        <is>
          <t>17.12.2025</t>
        </is>
      </c>
      <c r="BN317" s="14" t="inlineStr">
        <is>
          <t>L25L003</t>
        </is>
      </c>
      <c r="BO317" s="14" t="n">
        <v>-2990</v>
      </c>
      <c r="BP317" s="77" t="n"/>
    </row>
    <row r="318" ht="11.85" customFormat="1" customHeight="1" s="7">
      <c r="A318" s="8" t="inlineStr">
        <is>
          <t>TP</t>
        </is>
      </c>
      <c r="B318" s="9" t="inlineStr">
        <is>
          <t>21-November.-2024</t>
        </is>
      </c>
      <c r="C318" s="8" t="n"/>
      <c r="D318" s="22" t="n">
        <v>2400310</v>
      </c>
      <c r="E318" s="8" t="inlineStr">
        <is>
          <t>TP0010</t>
        </is>
      </c>
      <c r="F318" s="8" t="inlineStr">
        <is>
          <t>Outer Carton L 60 X H 23 X W 40 cm</t>
        </is>
      </c>
      <c r="G318" s="10" t="inlineStr">
        <is>
          <t>TP2400013</t>
        </is>
      </c>
      <c r="H318" s="8" t="inlineStr">
        <is>
          <t>Top pack</t>
        </is>
      </c>
      <c r="I318" s="8" t="n"/>
      <c r="J318" s="10" t="inlineStr">
        <is>
          <t>2888</t>
        </is>
      </c>
      <c r="K318" s="10" t="inlineStr">
        <is>
          <t>24/10/2024</t>
        </is>
      </c>
      <c r="L318" s="10" t="inlineStr">
        <is>
          <t>24.10.2024</t>
        </is>
      </c>
      <c r="M318" s="10" t="inlineStr">
        <is>
          <t>24/10/2029</t>
        </is>
      </c>
      <c r="N318" s="10" t="inlineStr">
        <is>
          <t>24.10.2029</t>
        </is>
      </c>
      <c r="O318" s="8" t="inlineStr">
        <is>
          <t>NA</t>
        </is>
      </c>
      <c r="P318" s="10" t="inlineStr">
        <is>
          <t>NA</t>
        </is>
      </c>
      <c r="Q318" s="8" t="inlineStr">
        <is>
          <t>21.11.2026</t>
        </is>
      </c>
      <c r="R318" s="21" t="n"/>
      <c r="S318" s="12" t="n"/>
      <c r="T318" s="12" t="n"/>
      <c r="U318" s="13" t="n">
        <v>305</v>
      </c>
      <c r="V318" s="14" t="inlineStr">
        <is>
          <t>No.</t>
        </is>
      </c>
      <c r="W318" s="14" t="n"/>
      <c r="X318" s="14" t="n"/>
      <c r="Y318" s="90" t="n"/>
      <c r="Z318" s="455" t="n">
        <v>305</v>
      </c>
      <c r="AA318" s="456" t="n">
        <v>0</v>
      </c>
      <c r="AB318" s="457" t="n">
        <v>0</v>
      </c>
      <c r="AC318" s="458" t="n">
        <v>305</v>
      </c>
      <c r="AD318" s="459" t="n"/>
      <c r="AE318" s="462" t="n">
        <v>0</v>
      </c>
      <c r="AF318" s="14" t="inlineStr">
        <is>
          <t>04.12.2025</t>
        </is>
      </c>
      <c r="AG318" s="14" t="inlineStr">
        <is>
          <t>MR250251</t>
        </is>
      </c>
      <c r="AH318" s="14" t="n">
        <v>-305</v>
      </c>
      <c r="AI318" s="14" t="n"/>
      <c r="AJ318" s="14" t="n"/>
      <c r="AK318" s="14" t="n"/>
      <c r="AL318" s="14" t="n"/>
      <c r="AM318" s="14" t="n"/>
      <c r="AN318" s="14" t="n"/>
      <c r="AO318" s="14" t="n"/>
      <c r="AP318" s="14" t="n"/>
      <c r="AQ318" s="14" t="n"/>
      <c r="AR318" s="14" t="n"/>
      <c r="AS318" s="14" t="n"/>
      <c r="AT318" s="14" t="n"/>
      <c r="AU318" s="14" t="n"/>
      <c r="AV318" s="14" t="n"/>
      <c r="AW318" s="14" t="n"/>
      <c r="AX318" s="14" t="n"/>
      <c r="AY318" s="14" t="n"/>
      <c r="AZ318" s="14" t="n"/>
      <c r="BA318" s="14" t="n"/>
      <c r="BB318" s="14" t="n"/>
      <c r="BC318" s="14" t="n"/>
      <c r="BD318" s="14" t="n"/>
      <c r="BE318" s="14" t="n"/>
      <c r="BF318" s="14" t="n"/>
      <c r="BG318" s="14" t="n"/>
      <c r="BH318" s="14" t="n"/>
      <c r="BI318" s="14" t="n"/>
      <c r="BJ318" s="14" t="n"/>
      <c r="BK318" s="14" t="n"/>
      <c r="BL318" s="14" t="n"/>
      <c r="BM318" s="14" t="n"/>
      <c r="BN318" s="14" t="n"/>
      <c r="BO318" s="14" t="n"/>
      <c r="BP318" s="77" t="n"/>
    </row>
    <row r="319" ht="11.85" customFormat="1" customHeight="1" s="7">
      <c r="A319" s="55" t="inlineStr">
        <is>
          <t>PP</t>
        </is>
      </c>
      <c r="B319" s="56" t="inlineStr">
        <is>
          <t>21-November.-2024</t>
        </is>
      </c>
      <c r="C319" s="55" t="inlineStr">
        <is>
          <t>PRO-2024-009</t>
        </is>
      </c>
      <c r="D319" s="55" t="n">
        <v>2400311</v>
      </c>
      <c r="E319" s="55" t="inlineStr">
        <is>
          <t>PP0033</t>
        </is>
      </c>
      <c r="F319" s="55" t="inlineStr">
        <is>
          <t>Outer plastic tube (HDPE) for Applicator 10.5 ml-OMAS</t>
        </is>
      </c>
      <c r="G319" s="55" t="inlineStr">
        <is>
          <t>PP2400103</t>
        </is>
      </c>
      <c r="H319" s="55" t="inlineStr">
        <is>
          <t>Propharm International S.R.L.</t>
        </is>
      </c>
      <c r="I319" s="55" t="n"/>
      <c r="J319" s="55" t="inlineStr">
        <is>
          <t>11271</t>
        </is>
      </c>
      <c r="K319" s="56" t="inlineStr">
        <is>
          <t>07/2024</t>
        </is>
      </c>
      <c r="L319" s="56" t="n"/>
      <c r="M319" s="56" t="inlineStr">
        <is>
          <t>07/2026</t>
        </is>
      </c>
      <c r="N319" s="56" t="n"/>
      <c r="O319" s="55" t="inlineStr">
        <is>
          <t>NA</t>
        </is>
      </c>
      <c r="P319" s="55" t="n"/>
      <c r="Q319" s="55" t="n"/>
      <c r="R319" s="55" t="n"/>
      <c r="S319" s="55" t="n"/>
      <c r="T319" s="55" t="n"/>
      <c r="U319" s="55" t="n">
        <v>0</v>
      </c>
      <c r="V319" s="55" t="inlineStr">
        <is>
          <t>No.</t>
        </is>
      </c>
      <c r="W319" s="55" t="n"/>
      <c r="X319" s="55" t="n"/>
      <c r="Y319" s="55" t="inlineStr">
        <is>
          <t xml:space="preserve">Dispatched </t>
        </is>
      </c>
      <c r="Z319" s="55">
        <f>U319-W319</f>
        <v/>
      </c>
      <c r="AA319" s="57">
        <f>AC319+AH319+AK319+AN319+AQ319+AT319+AW319+AZ319+BC319+BF319+BI319+BL319+BO319</f>
        <v/>
      </c>
      <c r="AB319" s="58" t="n">
        <v>0</v>
      </c>
      <c r="AC319" s="59">
        <f>Z319-AD319-AE319-AB319</f>
        <v/>
      </c>
      <c r="AD319" s="60" t="n"/>
      <c r="AE319" s="61" t="n">
        <v>0</v>
      </c>
      <c r="AF319" s="55" t="n"/>
      <c r="AG319" s="55" t="n"/>
      <c r="AH319" s="55" t="n"/>
      <c r="AI319" s="55" t="n"/>
      <c r="AJ319" s="55" t="n"/>
      <c r="AK319" s="55" t="n"/>
      <c r="AL319" s="55" t="n"/>
      <c r="AM319" s="55" t="n"/>
      <c r="AN319" s="55" t="n"/>
      <c r="AO319" s="55" t="n"/>
      <c r="AP319" s="55" t="n"/>
      <c r="AQ319" s="55" t="n"/>
      <c r="AR319" s="55" t="n"/>
      <c r="AS319" s="55" t="n"/>
      <c r="AT319" s="55" t="n"/>
      <c r="AU319" s="55" t="n"/>
      <c r="AV319" s="55" t="n"/>
      <c r="AW319" s="55" t="n"/>
      <c r="AX319" s="55" t="n"/>
      <c r="AY319" s="55" t="n"/>
      <c r="AZ319" s="55" t="n"/>
      <c r="BA319" s="55" t="n"/>
      <c r="BB319" s="55" t="n"/>
      <c r="BC319" s="55" t="n"/>
      <c r="BD319" s="55" t="n"/>
      <c r="BE319" s="55" t="n"/>
      <c r="BF319" s="55" t="n"/>
      <c r="BG319" s="55" t="n"/>
      <c r="BH319" s="55" t="n"/>
      <c r="BI319" s="55" t="n"/>
      <c r="BJ319" s="55" t="n"/>
      <c r="BK319" s="55" t="n"/>
      <c r="BL319" s="55" t="n"/>
      <c r="BM319" s="55" t="n"/>
      <c r="BN319" s="55" t="n"/>
      <c r="BO319" s="55" t="n"/>
      <c r="BP319" s="77" t="n"/>
    </row>
    <row r="320" ht="11.85" customFormat="1" customHeight="1" s="7">
      <c r="A320" s="8" t="inlineStr">
        <is>
          <t>PP</t>
        </is>
      </c>
      <c r="B320" s="9" t="inlineStr">
        <is>
          <t>21-November.-2024</t>
        </is>
      </c>
      <c r="C320" s="8" t="inlineStr">
        <is>
          <t>PRO-2024-009</t>
        </is>
      </c>
      <c r="D320" s="22" t="n">
        <v>2400312</v>
      </c>
      <c r="E320" s="22" t="inlineStr">
        <is>
          <t>PP0034</t>
        </is>
      </c>
      <c r="F320" s="22" t="inlineStr">
        <is>
          <t>Outer plastic tube (HDPE) for Applicator 26 ml-OMAS</t>
        </is>
      </c>
      <c r="G320" s="10" t="inlineStr">
        <is>
          <t>PP2400104</t>
        </is>
      </c>
      <c r="H320" s="8" t="inlineStr">
        <is>
          <t>Propharm International S.R.L.</t>
        </is>
      </c>
      <c r="I320" s="8" t="n"/>
      <c r="J320" s="10" t="inlineStr">
        <is>
          <t>11270</t>
        </is>
      </c>
      <c r="K320" s="10" t="inlineStr">
        <is>
          <t>07/2024</t>
        </is>
      </c>
      <c r="L320" s="10" t="inlineStr">
        <is>
          <t>00.07.2024</t>
        </is>
      </c>
      <c r="M320" s="10" t="inlineStr">
        <is>
          <t>07/2026</t>
        </is>
      </c>
      <c r="N320" s="10" t="inlineStr">
        <is>
          <t>00.07.2026</t>
        </is>
      </c>
      <c r="O320" s="8" t="inlineStr">
        <is>
          <t>NA</t>
        </is>
      </c>
      <c r="P320" s="10" t="inlineStr">
        <is>
          <t>NA</t>
        </is>
      </c>
      <c r="Q320" s="8" t="inlineStr">
        <is>
          <t>26.11.2024</t>
        </is>
      </c>
      <c r="R320" s="21" t="n"/>
      <c r="S320" s="12" t="n"/>
      <c r="T320" s="12" t="n"/>
      <c r="U320" s="13" t="n">
        <v>15959</v>
      </c>
      <c r="V320" s="14" t="inlineStr">
        <is>
          <t>No.</t>
        </is>
      </c>
      <c r="W320" s="14" t="n"/>
      <c r="X320" s="14" t="n"/>
      <c r="Y320" s="90" t="n"/>
      <c r="Z320" s="455" t="n">
        <v>15959</v>
      </c>
      <c r="AA320" s="456" t="n">
        <v>0</v>
      </c>
      <c r="AB320" s="457" t="n">
        <v>0</v>
      </c>
      <c r="AC320" s="458" t="n">
        <v>15959</v>
      </c>
      <c r="AD320" s="459" t="n"/>
      <c r="AE320" s="462" t="n">
        <v>0</v>
      </c>
      <c r="AF320" s="14" t="inlineStr">
        <is>
          <t>04.08.2025</t>
        </is>
      </c>
      <c r="AG320" s="14" t="inlineStr">
        <is>
          <t>25IPP016</t>
        </is>
      </c>
      <c r="AH320" s="14" t="n">
        <v>-6000</v>
      </c>
      <c r="AI320" s="14" t="inlineStr">
        <is>
          <t>14.08.2025</t>
        </is>
      </c>
      <c r="AJ320" s="14" t="inlineStr">
        <is>
          <t>25IPP018</t>
        </is>
      </c>
      <c r="AK320" s="14" t="n">
        <v>-9959</v>
      </c>
      <c r="AL320" s="14" t="inlineStr">
        <is>
          <t>19.08.2025</t>
        </is>
      </c>
      <c r="AM320" s="14" t="inlineStr">
        <is>
          <t>R-25IPP018</t>
        </is>
      </c>
      <c r="AN320" s="14" t="n">
        <v>500</v>
      </c>
      <c r="AO320" s="14" t="inlineStr">
        <is>
          <t>07.09.2025</t>
        </is>
      </c>
      <c r="AP320" s="14" t="inlineStr">
        <is>
          <t>25IPP021</t>
        </is>
      </c>
      <c r="AQ320" s="14" t="n">
        <v>-500</v>
      </c>
      <c r="AR320" s="14" t="n"/>
      <c r="AS320" s="14" t="n"/>
      <c r="AT320" s="14" t="n"/>
      <c r="AU320" s="14" t="n"/>
      <c r="AV320" s="14" t="n"/>
      <c r="AW320" s="14" t="n"/>
      <c r="AX320" s="14" t="n"/>
      <c r="AY320" s="14" t="n"/>
      <c r="AZ320" s="14" t="n"/>
      <c r="BA320" s="14" t="n"/>
      <c r="BB320" s="14" t="n"/>
      <c r="BC320" s="14" t="n"/>
      <c r="BD320" s="14" t="n"/>
      <c r="BE320" s="14" t="n"/>
      <c r="BF320" s="14" t="n"/>
      <c r="BG320" s="14" t="n"/>
      <c r="BH320" s="14" t="n"/>
      <c r="BI320" s="14" t="n"/>
      <c r="BJ320" s="14" t="n"/>
      <c r="BK320" s="14" t="n"/>
      <c r="BL320" s="14" t="n"/>
      <c r="BM320" s="14" t="n"/>
      <c r="BN320" s="14" t="n"/>
      <c r="BO320" s="14" t="n"/>
      <c r="BP320" s="77" t="n"/>
    </row>
    <row r="321" ht="11.85" customFormat="1" customHeight="1" s="7">
      <c r="A321" s="55" t="inlineStr">
        <is>
          <t>PP</t>
        </is>
      </c>
      <c r="B321" s="56" t="inlineStr">
        <is>
          <t>21-November.-2024</t>
        </is>
      </c>
      <c r="C321" s="55" t="inlineStr">
        <is>
          <t>PRO-2024-009</t>
        </is>
      </c>
      <c r="D321" s="55" t="n">
        <v>2400313</v>
      </c>
      <c r="E321" s="55" t="inlineStr">
        <is>
          <t>PP0033</t>
        </is>
      </c>
      <c r="F321" s="55" t="inlineStr">
        <is>
          <t>Outer plastic tube (HDPE) for Applicator 10.5 ml-OMAS</t>
        </is>
      </c>
      <c r="G321" s="55" t="inlineStr">
        <is>
          <t>PP2400105</t>
        </is>
      </c>
      <c r="H321" s="55" t="inlineStr">
        <is>
          <t>Propharm International S.R.L.</t>
        </is>
      </c>
      <c r="I321" s="55" t="n"/>
      <c r="J321" s="55" t="inlineStr">
        <is>
          <t>11271</t>
        </is>
      </c>
      <c r="K321" s="56" t="inlineStr">
        <is>
          <t>08/2024</t>
        </is>
      </c>
      <c r="L321" s="56" t="n"/>
      <c r="M321" s="56" t="inlineStr">
        <is>
          <t>08/2026</t>
        </is>
      </c>
      <c r="N321" s="56" t="n"/>
      <c r="O321" s="55" t="inlineStr">
        <is>
          <t>NA</t>
        </is>
      </c>
      <c r="P321" s="55" t="n"/>
      <c r="Q321" s="55" t="n"/>
      <c r="R321" s="55" t="n"/>
      <c r="S321" s="55" t="n"/>
      <c r="T321" s="55" t="n"/>
      <c r="U321" s="55" t="n">
        <v>0</v>
      </c>
      <c r="V321" s="55" t="inlineStr">
        <is>
          <t>No.</t>
        </is>
      </c>
      <c r="W321" s="55" t="n"/>
      <c r="X321" s="55" t="n"/>
      <c r="Y321" s="55" t="inlineStr">
        <is>
          <t xml:space="preserve">Dispatched </t>
        </is>
      </c>
      <c r="Z321" s="55">
        <f>U321-W321</f>
        <v/>
      </c>
      <c r="AA321" s="57">
        <f>AC321+AH321+AK321+AN321+AQ321+AT321+AW321+AZ321+BC321+BF321+BI321+BL321+BO321</f>
        <v/>
      </c>
      <c r="AB321" s="58" t="n">
        <v>0</v>
      </c>
      <c r="AC321" s="59">
        <f>Z321-AD321-AE321-AB321</f>
        <v/>
      </c>
      <c r="AD321" s="60" t="n"/>
      <c r="AE321" s="61" t="n">
        <v>0</v>
      </c>
      <c r="AF321" s="55" t="n"/>
      <c r="AG321" s="55" t="n"/>
      <c r="AH321" s="55" t="n"/>
      <c r="AI321" s="55" t="n"/>
      <c r="AJ321" s="55" t="n"/>
      <c r="AK321" s="55" t="n"/>
      <c r="AL321" s="55" t="n"/>
      <c r="AM321" s="55" t="n"/>
      <c r="AN321" s="55" t="n"/>
      <c r="AO321" s="55" t="n"/>
      <c r="AP321" s="55" t="n"/>
      <c r="AQ321" s="55" t="n"/>
      <c r="AR321" s="55" t="n"/>
      <c r="AS321" s="55" t="n"/>
      <c r="AT321" s="55" t="n"/>
      <c r="AU321" s="55" t="n"/>
      <c r="AV321" s="55" t="n"/>
      <c r="AW321" s="55" t="n"/>
      <c r="AX321" s="55" t="n"/>
      <c r="AY321" s="55" t="n"/>
      <c r="AZ321" s="55" t="n"/>
      <c r="BA321" s="55" t="n"/>
      <c r="BB321" s="55" t="n"/>
      <c r="BC321" s="55" t="n"/>
      <c r="BD321" s="55" t="n"/>
      <c r="BE321" s="55" t="n"/>
      <c r="BF321" s="55" t="n"/>
      <c r="BG321" s="55" t="n"/>
      <c r="BH321" s="55" t="n"/>
      <c r="BI321" s="55" t="n"/>
      <c r="BJ321" s="55" t="n"/>
      <c r="BK321" s="55" t="n"/>
      <c r="BL321" s="55" t="n"/>
      <c r="BM321" s="55" t="n"/>
      <c r="BN321" s="55" t="n"/>
      <c r="BO321" s="55" t="n"/>
      <c r="BP321" s="77" t="n">
        <v>8</v>
      </c>
    </row>
    <row r="322" ht="11.85" customFormat="1" customHeight="1" s="7">
      <c r="A322" s="8" t="inlineStr">
        <is>
          <t>PP</t>
        </is>
      </c>
      <c r="B322" s="9" t="inlineStr">
        <is>
          <t>21-November.-2024</t>
        </is>
      </c>
      <c r="C322" s="8" t="inlineStr">
        <is>
          <t>PRO-2024-009</t>
        </is>
      </c>
      <c r="D322" s="22" t="n">
        <v>2400314</v>
      </c>
      <c r="E322" s="22" t="inlineStr">
        <is>
          <t>PP0034</t>
        </is>
      </c>
      <c r="F322" s="22" t="inlineStr">
        <is>
          <t>Outer plastic tube (HDPE) for Applicator 26 ml-OMAS</t>
        </is>
      </c>
      <c r="G322" s="10" t="inlineStr">
        <is>
          <t>PP2400106</t>
        </is>
      </c>
      <c r="H322" s="8" t="inlineStr">
        <is>
          <t>Propharm International S.R.L.</t>
        </is>
      </c>
      <c r="I322" s="8" t="n"/>
      <c r="J322" s="10" t="inlineStr">
        <is>
          <t>11270</t>
        </is>
      </c>
      <c r="K322" s="10" t="inlineStr">
        <is>
          <t>08/2024</t>
        </is>
      </c>
      <c r="L322" s="10" t="inlineStr">
        <is>
          <t>00.08.2024</t>
        </is>
      </c>
      <c r="M322" s="10" t="inlineStr">
        <is>
          <t>08/2026</t>
        </is>
      </c>
      <c r="N322" s="10" t="inlineStr">
        <is>
          <t>00.08.2026</t>
        </is>
      </c>
      <c r="O322" s="8" t="inlineStr">
        <is>
          <t>NA</t>
        </is>
      </c>
      <c r="P322" s="10" t="inlineStr">
        <is>
          <t>NA</t>
        </is>
      </c>
      <c r="Q322" s="8" t="inlineStr">
        <is>
          <t>26.11.2024</t>
        </is>
      </c>
      <c r="R322" s="21" t="n"/>
      <c r="S322" s="12" t="n"/>
      <c r="T322" s="12" t="n"/>
      <c r="U322" s="13" t="n">
        <v>7959</v>
      </c>
      <c r="V322" s="14" t="inlineStr">
        <is>
          <t>No.</t>
        </is>
      </c>
      <c r="W322" s="14" t="n"/>
      <c r="X322" s="14" t="n"/>
      <c r="Y322" s="90" t="n"/>
      <c r="Z322" s="455" t="n">
        <v>7959</v>
      </c>
      <c r="AA322" s="456" t="n">
        <v>0</v>
      </c>
      <c r="AB322" s="457" t="n">
        <v>0</v>
      </c>
      <c r="AC322" s="458" t="n">
        <v>7959</v>
      </c>
      <c r="AD322" s="459" t="n"/>
      <c r="AE322" s="462" t="n">
        <v>0</v>
      </c>
      <c r="AF322" s="14" t="inlineStr">
        <is>
          <t>14.08.2025</t>
        </is>
      </c>
      <c r="AG322" s="14" t="inlineStr">
        <is>
          <t>25IPP018</t>
        </is>
      </c>
      <c r="AH322" s="14" t="n">
        <v>-41</v>
      </c>
      <c r="AI322" s="14" t="inlineStr">
        <is>
          <t>19.08.2025</t>
        </is>
      </c>
      <c r="AJ322" s="14" t="inlineStr">
        <is>
          <t>R-25IPP018</t>
        </is>
      </c>
      <c r="AK322" s="14" t="n">
        <v>41</v>
      </c>
      <c r="AL322" s="14" t="inlineStr">
        <is>
          <t>07.09.2025</t>
        </is>
      </c>
      <c r="AM322" s="14" t="inlineStr">
        <is>
          <t>25IPP021</t>
        </is>
      </c>
      <c r="AN322" s="14" t="n">
        <v>-7959</v>
      </c>
      <c r="AO322" s="14" t="n"/>
      <c r="AP322" s="14" t="n"/>
      <c r="AQ322" s="14" t="n"/>
      <c r="AR322" s="14" t="n"/>
      <c r="AS322" s="14" t="n"/>
      <c r="AT322" s="14" t="n"/>
      <c r="AU322" s="14" t="n"/>
      <c r="AV322" s="14" t="n"/>
      <c r="AW322" s="14" t="n"/>
      <c r="AX322" s="14" t="n"/>
      <c r="AY322" s="14" t="n"/>
      <c r="AZ322" s="14" t="n"/>
      <c r="BA322" s="14" t="n"/>
      <c r="BB322" s="14" t="n"/>
      <c r="BC322" s="14" t="n"/>
      <c r="BD322" s="14" t="n"/>
      <c r="BE322" s="14" t="n"/>
      <c r="BF322" s="14" t="n"/>
      <c r="BG322" s="14" t="n"/>
      <c r="BH322" s="14" t="n"/>
      <c r="BI322" s="14" t="n"/>
      <c r="BJ322" s="14" t="n"/>
      <c r="BK322" s="14" t="n"/>
      <c r="BL322" s="14" t="n"/>
      <c r="BM322" s="14" t="n"/>
      <c r="BN322" s="14" t="n"/>
      <c r="BO322" s="14" t="n"/>
      <c r="BP322" s="77" t="n">
        <v>8</v>
      </c>
    </row>
    <row r="323" ht="11.85" customFormat="1" customHeight="1" s="7">
      <c r="A323" s="8" t="inlineStr">
        <is>
          <t>TP</t>
        </is>
      </c>
      <c r="B323" s="9" t="inlineStr">
        <is>
          <t>24-November.-2024</t>
        </is>
      </c>
      <c r="C323" s="8" t="inlineStr">
        <is>
          <t>NA</t>
        </is>
      </c>
      <c r="D323" s="8" t="n">
        <v>2400325</v>
      </c>
      <c r="E323" s="8" t="inlineStr">
        <is>
          <t>TP0011</t>
        </is>
      </c>
      <c r="F323" s="8" t="inlineStr">
        <is>
          <t>Label for Medimex Kit Ref.No:FAS088</t>
        </is>
      </c>
      <c r="G323" s="10" t="inlineStr">
        <is>
          <t>TP2400018</t>
        </is>
      </c>
      <c r="H323" s="8" t="inlineStr">
        <is>
          <t>N/A</t>
        </is>
      </c>
      <c r="I323" s="8" t="n"/>
      <c r="J323" s="10" t="inlineStr">
        <is>
          <t>FAS088-01</t>
        </is>
      </c>
      <c r="K323" s="10" t="inlineStr">
        <is>
          <t>11/2024</t>
        </is>
      </c>
      <c r="L323" s="10" t="inlineStr">
        <is>
          <t>00.11.2024</t>
        </is>
      </c>
      <c r="M323" s="10" t="inlineStr">
        <is>
          <t>11/2029</t>
        </is>
      </c>
      <c r="N323" s="10" t="inlineStr">
        <is>
          <t>00.11.2029</t>
        </is>
      </c>
      <c r="O323" s="8" t="inlineStr">
        <is>
          <t>NA</t>
        </is>
      </c>
      <c r="P323" s="10" t="inlineStr">
        <is>
          <t>NA</t>
        </is>
      </c>
      <c r="Q323" s="8" t="inlineStr">
        <is>
          <t>10.32.2026</t>
        </is>
      </c>
      <c r="R323" s="11" t="n"/>
      <c r="S323" s="12" t="n"/>
      <c r="T323" s="12" t="n"/>
      <c r="U323" s="13" t="n">
        <v>850</v>
      </c>
      <c r="V323" s="14" t="inlineStr">
        <is>
          <t>No.</t>
        </is>
      </c>
      <c r="W323" s="14" t="n"/>
      <c r="X323" s="14" t="n"/>
      <c r="Y323" s="90" t="n"/>
      <c r="Z323" s="455" t="n">
        <v>850</v>
      </c>
      <c r="AA323" s="456" t="n">
        <v>0</v>
      </c>
      <c r="AB323" s="457" t="n">
        <v>0</v>
      </c>
      <c r="AC323" s="458" t="n">
        <v>850</v>
      </c>
      <c r="AD323" s="459" t="n"/>
      <c r="AE323" s="462" t="n">
        <v>0</v>
      </c>
      <c r="AF323" s="14" t="inlineStr">
        <is>
          <t>03.12.2025</t>
        </is>
      </c>
      <c r="AG323" s="14" t="inlineStr">
        <is>
          <t>MR250250</t>
        </is>
      </c>
      <c r="AH323" s="14" t="n">
        <v>-850</v>
      </c>
      <c r="AI323" s="14" t="n"/>
      <c r="AJ323" s="14" t="n"/>
      <c r="AK323" s="14" t="n"/>
      <c r="AL323" s="14" t="n"/>
      <c r="AM323" s="14" t="n"/>
      <c r="AN323" s="14" t="n"/>
      <c r="AO323" s="14" t="n"/>
      <c r="AP323" s="14" t="n"/>
      <c r="AQ323" s="14" t="n"/>
      <c r="AR323" s="14" t="n"/>
      <c r="AS323" s="14" t="n"/>
      <c r="AT323" s="14" t="n"/>
      <c r="AU323" s="14" t="n"/>
      <c r="AV323" s="14" t="n"/>
      <c r="AW323" s="14" t="n"/>
      <c r="AX323" s="14" t="n"/>
      <c r="AY323" s="14" t="n"/>
      <c r="AZ323" s="14" t="n"/>
      <c r="BA323" s="14" t="n"/>
      <c r="BB323" s="14" t="n"/>
      <c r="BC323" s="14" t="n"/>
      <c r="BD323" s="14" t="n"/>
      <c r="BE323" s="14" t="n"/>
      <c r="BF323" s="14" t="n"/>
      <c r="BG323" s="14" t="n"/>
      <c r="BH323" s="14" t="n"/>
      <c r="BI323" s="14" t="n"/>
      <c r="BJ323" s="14" t="n"/>
      <c r="BK323" s="14" t="n"/>
      <c r="BL323" s="14" t="n"/>
      <c r="BM323" s="14" t="n"/>
      <c r="BN323" s="14" t="n"/>
      <c r="BO323" s="14" t="n"/>
      <c r="BP323" s="77" t="n"/>
    </row>
    <row r="324" ht="11.85" customFormat="1" customHeight="1" s="7">
      <c r="A324" s="8" t="inlineStr">
        <is>
          <t>RM</t>
        </is>
      </c>
      <c r="B324" s="9" t="inlineStr">
        <is>
          <t>08-December.-2024</t>
        </is>
      </c>
      <c r="C324" s="8" t="inlineStr">
        <is>
          <t>SSMC1352024</t>
        </is>
      </c>
      <c r="D324" s="8" t="n">
        <v>2400329</v>
      </c>
      <c r="E324" s="8" t="inlineStr">
        <is>
          <t>RM0032</t>
        </is>
      </c>
      <c r="F324" s="8" t="inlineStr">
        <is>
          <t>Lactose Anhydrous</t>
        </is>
      </c>
      <c r="G324" s="10" t="inlineStr">
        <is>
          <t>RM2400029</t>
        </is>
      </c>
      <c r="H324" s="8" t="inlineStr">
        <is>
          <t>redachem united for tradeing paid</t>
        </is>
      </c>
      <c r="I324" s="8" t="n"/>
      <c r="J324" s="10" t="inlineStr">
        <is>
          <t>LC030-23-805</t>
        </is>
      </c>
      <c r="K324" s="10" t="inlineStr">
        <is>
          <t>07/2023</t>
        </is>
      </c>
      <c r="L324" s="10" t="inlineStr">
        <is>
          <t>00.07.2023</t>
        </is>
      </c>
      <c r="M324" s="10" t="inlineStr">
        <is>
          <t>07/2026</t>
        </is>
      </c>
      <c r="N324" s="10" t="inlineStr">
        <is>
          <t>00.07.2026</t>
        </is>
      </c>
      <c r="O324" s="8" t="inlineStr">
        <is>
          <t>NA</t>
        </is>
      </c>
      <c r="P324" s="10" t="inlineStr">
        <is>
          <t>NA</t>
        </is>
      </c>
      <c r="Q324" s="8" t="inlineStr">
        <is>
          <t>00.07.2026</t>
        </is>
      </c>
      <c r="R324" s="11" t="n"/>
      <c r="S324" s="12" t="n"/>
      <c r="T324" s="12" t="n"/>
      <c r="U324" s="13" t="n">
        <v>0</v>
      </c>
      <c r="V324" s="14" t="inlineStr">
        <is>
          <t>Kg.</t>
        </is>
      </c>
      <c r="W324" s="14" t="n"/>
      <c r="X324" s="14" t="n"/>
      <c r="Y324" s="90" t="n"/>
      <c r="Z324" s="455" t="n">
        <v>0</v>
      </c>
      <c r="AA324" s="456" t="n">
        <v>0</v>
      </c>
      <c r="AB324" s="457" t="n">
        <v>0</v>
      </c>
      <c r="AC324" s="458" t="n">
        <v>0</v>
      </c>
      <c r="AD324" s="459" t="n"/>
      <c r="AE324" s="462" t="n">
        <v>0</v>
      </c>
      <c r="AF324" s="14" t="n"/>
      <c r="AG324" s="14" t="n"/>
      <c r="AH324" s="14" t="n"/>
      <c r="AI324" s="14" t="n"/>
      <c r="AJ324" s="14" t="n"/>
      <c r="AK324" s="14" t="n"/>
      <c r="AL324" s="14" t="n"/>
      <c r="AM324" s="14" t="n"/>
      <c r="AN324" s="14" t="n"/>
      <c r="AO324" s="14" t="n"/>
      <c r="AP324" s="14" t="n"/>
      <c r="AQ324" s="14" t="n"/>
      <c r="AR324" s="14" t="n"/>
      <c r="AS324" s="14" t="n"/>
      <c r="AT324" s="14" t="n"/>
      <c r="AU324" s="14" t="n"/>
      <c r="AV324" s="14" t="n"/>
      <c r="AW324" s="14" t="n"/>
      <c r="AX324" s="14" t="n"/>
      <c r="AY324" s="14" t="n"/>
      <c r="AZ324" s="14" t="n"/>
      <c r="BA324" s="14" t="n"/>
      <c r="BB324" s="14" t="n"/>
      <c r="BC324" s="14" t="n"/>
      <c r="BD324" s="14" t="n"/>
      <c r="BE324" s="14" t="n"/>
      <c r="BF324" s="14" t="n"/>
      <c r="BG324" s="14" t="n"/>
      <c r="BH324" s="14" t="n"/>
      <c r="BI324" s="14" t="n"/>
      <c r="BJ324" s="14" t="n"/>
      <c r="BK324" s="14" t="n"/>
      <c r="BL324" s="14" t="n"/>
      <c r="BM324" s="14" t="n"/>
      <c r="BN324" s="14" t="n"/>
      <c r="BO324" s="14" t="n"/>
      <c r="BP324" s="77" t="n"/>
    </row>
    <row r="325" ht="11.85" customFormat="1" customHeight="1" s="7">
      <c r="A325" s="55" t="inlineStr">
        <is>
          <t>PP</t>
        </is>
      </c>
      <c r="B325" s="56" t="inlineStr">
        <is>
          <t>23-December.-2024</t>
        </is>
      </c>
      <c r="C325" s="55" t="inlineStr">
        <is>
          <t>IDEA-2024-005</t>
        </is>
      </c>
      <c r="D325" s="55" t="n">
        <v>2400331</v>
      </c>
      <c r="E325" s="55" t="inlineStr">
        <is>
          <t>PP0033</t>
        </is>
      </c>
      <c r="F325" s="55" t="inlineStr">
        <is>
          <t>Outer plastic tube (HDPE) for Applicator 10.5 ml-OMAS</t>
        </is>
      </c>
      <c r="G325" s="55" t="inlineStr">
        <is>
          <t>PP2400107</t>
        </is>
      </c>
      <c r="H325" s="55" t="inlineStr">
        <is>
          <t>Idea Stampi S.r.I.</t>
        </is>
      </c>
      <c r="I325" s="55" t="n"/>
      <c r="J325" s="55" t="inlineStr">
        <is>
          <t>10693</t>
        </is>
      </c>
      <c r="K325" s="56" t="inlineStr">
        <is>
          <t>02/2024</t>
        </is>
      </c>
      <c r="L325" s="56" t="n"/>
      <c r="M325" s="56" t="inlineStr">
        <is>
          <t>02/2026</t>
        </is>
      </c>
      <c r="N325" s="56" t="n"/>
      <c r="O325" s="55" t="inlineStr">
        <is>
          <t>NA</t>
        </is>
      </c>
      <c r="P325" s="55" t="n"/>
      <c r="Q325" s="55" t="n"/>
      <c r="R325" s="55" t="n"/>
      <c r="S325" s="55" t="n"/>
      <c r="T325" s="55" t="n"/>
      <c r="U325" s="55" t="n">
        <v>0</v>
      </c>
      <c r="V325" s="55" t="inlineStr">
        <is>
          <t>No.</t>
        </is>
      </c>
      <c r="W325" s="55" t="n"/>
      <c r="X325" s="55" t="n"/>
      <c r="Y325" s="55" t="inlineStr">
        <is>
          <t xml:space="preserve">Dispatched </t>
        </is>
      </c>
      <c r="Z325" s="55">
        <f>U325-W325</f>
        <v/>
      </c>
      <c r="AA325" s="57">
        <f>AC325+AH325+AK325+AN325+AQ325+AT325+AW325+AZ325+BC325+BF325+BI325+BL325+BO325</f>
        <v/>
      </c>
      <c r="AB325" s="58" t="n">
        <v>0</v>
      </c>
      <c r="AC325" s="59">
        <f>Z325-AD325-AE325-AB325</f>
        <v/>
      </c>
      <c r="AD325" s="60" t="n"/>
      <c r="AE325" s="61" t="n">
        <v>0</v>
      </c>
      <c r="AF325" s="55" t="n"/>
      <c r="AG325" s="55" t="n"/>
      <c r="AH325" s="55" t="n"/>
      <c r="AI325" s="55" t="n"/>
      <c r="AJ325" s="55" t="n"/>
      <c r="AK325" s="55" t="n"/>
      <c r="AL325" s="55" t="n"/>
      <c r="AM325" s="55" t="n"/>
      <c r="AN325" s="55" t="n"/>
      <c r="AO325" s="55" t="n"/>
      <c r="AP325" s="55" t="n"/>
      <c r="AQ325" s="55" t="n"/>
      <c r="AR325" s="55" t="n"/>
      <c r="AS325" s="55" t="n"/>
      <c r="AT325" s="55" t="n"/>
      <c r="AU325" s="55" t="n"/>
      <c r="AV325" s="55" t="n"/>
      <c r="AW325" s="55" t="n"/>
      <c r="AX325" s="55" t="n"/>
      <c r="AY325" s="55" t="n"/>
      <c r="AZ325" s="55" t="n"/>
      <c r="BA325" s="55" t="n"/>
      <c r="BB325" s="55" t="n"/>
      <c r="BC325" s="55" t="n"/>
      <c r="BD325" s="55" t="n"/>
      <c r="BE325" s="55" t="n"/>
      <c r="BF325" s="55" t="n"/>
      <c r="BG325" s="55" t="n"/>
      <c r="BH325" s="55" t="n"/>
      <c r="BI325" s="55" t="n"/>
      <c r="BJ325" s="55" t="n"/>
      <c r="BK325" s="55" t="n"/>
      <c r="BL325" s="55" t="n"/>
      <c r="BM325" s="55" t="n"/>
      <c r="BN325" s="55" t="n"/>
      <c r="BO325" s="55" t="n"/>
      <c r="BP325" s="77" t="n"/>
    </row>
    <row r="326" ht="11.85" customFormat="1" customHeight="1" s="7">
      <c r="A326" s="55" t="inlineStr">
        <is>
          <t>PP</t>
        </is>
      </c>
      <c r="B326" s="56" t="inlineStr">
        <is>
          <t>23-December.-2024</t>
        </is>
      </c>
      <c r="C326" s="55" t="inlineStr">
        <is>
          <t>IDEA-2024-005</t>
        </is>
      </c>
      <c r="D326" s="55" t="n">
        <v>2400332</v>
      </c>
      <c r="E326" s="55" t="inlineStr">
        <is>
          <t>PP0033</t>
        </is>
      </c>
      <c r="F326" s="55" t="inlineStr">
        <is>
          <t>Outer plastic tube (HDPE) for Applicator 10.5 ml-OMAS</t>
        </is>
      </c>
      <c r="G326" s="55" t="inlineStr">
        <is>
          <t>PP2400108</t>
        </is>
      </c>
      <c r="H326" s="55" t="inlineStr">
        <is>
          <t>Idea Stampi S.r.I.</t>
        </is>
      </c>
      <c r="I326" s="55" t="n"/>
      <c r="J326" s="55" t="inlineStr">
        <is>
          <t>11271</t>
        </is>
      </c>
      <c r="K326" s="56" t="inlineStr">
        <is>
          <t>09/2024</t>
        </is>
      </c>
      <c r="L326" s="56" t="n"/>
      <c r="M326" s="56" t="inlineStr">
        <is>
          <t>09/2026</t>
        </is>
      </c>
      <c r="N326" s="56" t="n"/>
      <c r="O326" s="55" t="inlineStr">
        <is>
          <t>NA</t>
        </is>
      </c>
      <c r="P326" s="55" t="n"/>
      <c r="Q326" s="55" t="n"/>
      <c r="R326" s="55" t="n"/>
      <c r="S326" s="55" t="n"/>
      <c r="T326" s="55" t="n"/>
      <c r="U326" s="55" t="n">
        <v>0</v>
      </c>
      <c r="V326" s="55" t="inlineStr">
        <is>
          <t>No.</t>
        </is>
      </c>
      <c r="W326" s="55" t="n"/>
      <c r="X326" s="55" t="n"/>
      <c r="Y326" s="55" t="inlineStr">
        <is>
          <t xml:space="preserve">Dispatched </t>
        </is>
      </c>
      <c r="Z326" s="55">
        <f>U326-W326</f>
        <v/>
      </c>
      <c r="AA326" s="57">
        <f>AC326+AH326+AK326+AN326+AQ326+AT326+AW326+AZ326+BC326+BF326+BI326+BL326+BO326</f>
        <v/>
      </c>
      <c r="AB326" s="58" t="n">
        <v>0</v>
      </c>
      <c r="AC326" s="59">
        <f>Z326-AD326-AE326-AB326</f>
        <v/>
      </c>
      <c r="AD326" s="60" t="n"/>
      <c r="AE326" s="61" t="n">
        <v>0</v>
      </c>
      <c r="AF326" s="55" t="n"/>
      <c r="AG326" s="55" t="n"/>
      <c r="AH326" s="55" t="n"/>
      <c r="AI326" s="55" t="n"/>
      <c r="AJ326" s="55" t="n"/>
      <c r="AK326" s="55" t="n"/>
      <c r="AL326" s="55" t="n"/>
      <c r="AM326" s="55" t="n"/>
      <c r="AN326" s="55" t="n"/>
      <c r="AO326" s="55" t="n"/>
      <c r="AP326" s="55" t="n"/>
      <c r="AQ326" s="55" t="n"/>
      <c r="AR326" s="55" t="n"/>
      <c r="AS326" s="55" t="n"/>
      <c r="AT326" s="55" t="n"/>
      <c r="AU326" s="55" t="n"/>
      <c r="AV326" s="55" t="n"/>
      <c r="AW326" s="55" t="n"/>
      <c r="AX326" s="55" t="n"/>
      <c r="AY326" s="55" t="n"/>
      <c r="AZ326" s="55" t="n"/>
      <c r="BA326" s="55" t="n"/>
      <c r="BB326" s="55" t="n"/>
      <c r="BC326" s="55" t="n"/>
      <c r="BD326" s="55" t="n"/>
      <c r="BE326" s="55" t="n"/>
      <c r="BF326" s="55" t="n"/>
      <c r="BG326" s="55" t="n"/>
      <c r="BH326" s="55" t="n"/>
      <c r="BI326" s="55" t="n"/>
      <c r="BJ326" s="55" t="n"/>
      <c r="BK326" s="55" t="n"/>
      <c r="BL326" s="55" t="n"/>
      <c r="BM326" s="55" t="n"/>
      <c r="BN326" s="55" t="n"/>
      <c r="BO326" s="55" t="n"/>
      <c r="BP326" s="77" t="n"/>
    </row>
    <row r="327" ht="11.85" customFormat="1" customHeight="1" s="7">
      <c r="A327" s="55" t="inlineStr">
        <is>
          <t>PP</t>
        </is>
      </c>
      <c r="B327" s="56" t="inlineStr">
        <is>
          <t>23-December.-2024</t>
        </is>
      </c>
      <c r="C327" s="55" t="inlineStr">
        <is>
          <t>IDEA-2024-005</t>
        </is>
      </c>
      <c r="D327" s="55" t="n">
        <v>2400333</v>
      </c>
      <c r="E327" s="55" t="inlineStr">
        <is>
          <t>PP0033</t>
        </is>
      </c>
      <c r="F327" s="55" t="inlineStr">
        <is>
          <t>Outer plastic tube (HDPE) for Applicator 10.5 ml-OMAS</t>
        </is>
      </c>
      <c r="G327" s="55" t="inlineStr">
        <is>
          <t>PP2400109</t>
        </is>
      </c>
      <c r="H327" s="55" t="inlineStr">
        <is>
          <t>Idea Stampi S.r.I.</t>
        </is>
      </c>
      <c r="I327" s="55" t="n"/>
      <c r="J327" s="55" t="inlineStr">
        <is>
          <t>11271</t>
        </is>
      </c>
      <c r="K327" s="56" t="inlineStr">
        <is>
          <t>08/2024</t>
        </is>
      </c>
      <c r="L327" s="56" t="n"/>
      <c r="M327" s="56" t="inlineStr">
        <is>
          <t>08/2026</t>
        </is>
      </c>
      <c r="N327" s="56" t="n"/>
      <c r="O327" s="55" t="inlineStr">
        <is>
          <t>NA</t>
        </is>
      </c>
      <c r="P327" s="55" t="n"/>
      <c r="Q327" s="55" t="n"/>
      <c r="R327" s="55" t="n"/>
      <c r="S327" s="55" t="n"/>
      <c r="T327" s="55" t="n"/>
      <c r="U327" s="55" t="n">
        <v>0</v>
      </c>
      <c r="V327" s="55" t="inlineStr">
        <is>
          <t>No.</t>
        </is>
      </c>
      <c r="W327" s="55" t="n"/>
      <c r="X327" s="55" t="n"/>
      <c r="Y327" s="55" t="inlineStr">
        <is>
          <t xml:space="preserve">Dispatched </t>
        </is>
      </c>
      <c r="Z327" s="55">
        <f>U327-W327</f>
        <v/>
      </c>
      <c r="AA327" s="57">
        <f>AC327+AH327+AK327+AN327+AQ327+AT327+AW327+AZ327+BC327+BF327+BI327+BL327+BO327</f>
        <v/>
      </c>
      <c r="AB327" s="58" t="n">
        <v>0</v>
      </c>
      <c r="AC327" s="59">
        <f>Z327-AD327-AE327-AB327</f>
        <v/>
      </c>
      <c r="AD327" s="60" t="n"/>
      <c r="AE327" s="61" t="n">
        <v>0</v>
      </c>
      <c r="AF327" s="55" t="n"/>
      <c r="AG327" s="55" t="n"/>
      <c r="AH327" s="55" t="n"/>
      <c r="AI327" s="55" t="n"/>
      <c r="AJ327" s="55" t="n"/>
      <c r="AK327" s="55" t="n"/>
      <c r="AL327" s="55" t="n"/>
      <c r="AM327" s="55" t="n"/>
      <c r="AN327" s="55" t="n"/>
      <c r="AO327" s="55" t="n"/>
      <c r="AP327" s="55" t="n"/>
      <c r="AQ327" s="55" t="n"/>
      <c r="AR327" s="55" t="n"/>
      <c r="AS327" s="55" t="n"/>
      <c r="AT327" s="55" t="n"/>
      <c r="AU327" s="55" t="n"/>
      <c r="AV327" s="55" t="n"/>
      <c r="AW327" s="55" t="n"/>
      <c r="AX327" s="55" t="n"/>
      <c r="AY327" s="55" t="n"/>
      <c r="AZ327" s="55" t="n"/>
      <c r="BA327" s="55" t="n"/>
      <c r="BB327" s="55" t="n"/>
      <c r="BC327" s="55" t="n"/>
      <c r="BD327" s="55" t="n"/>
      <c r="BE327" s="55" t="n"/>
      <c r="BF327" s="55" t="n"/>
      <c r="BG327" s="55" t="n"/>
      <c r="BH327" s="55" t="n"/>
      <c r="BI327" s="55" t="n"/>
      <c r="BJ327" s="55" t="n"/>
      <c r="BK327" s="55" t="n"/>
      <c r="BL327" s="55" t="n"/>
      <c r="BM327" s="55" t="n"/>
      <c r="BN327" s="55" t="n"/>
      <c r="BO327" s="55" t="n"/>
      <c r="BP327" s="77" t="n"/>
    </row>
    <row r="328" ht="11.85" customFormat="1" customHeight="1" s="7">
      <c r="A328" s="55" t="inlineStr">
        <is>
          <t>PP</t>
        </is>
      </c>
      <c r="B328" s="56" t="inlineStr">
        <is>
          <t>23-December.-2024</t>
        </is>
      </c>
      <c r="C328" s="55" t="inlineStr">
        <is>
          <t>IDEA-2024-005</t>
        </is>
      </c>
      <c r="D328" s="55" t="n">
        <v>2400334</v>
      </c>
      <c r="E328" s="55" t="inlineStr">
        <is>
          <t>PP0033</t>
        </is>
      </c>
      <c r="F328" s="55" t="inlineStr">
        <is>
          <t>Outer plastic tube (HDPE) for Applicator 10.5 ml-OMAS</t>
        </is>
      </c>
      <c r="G328" s="55" t="inlineStr">
        <is>
          <t>PP2400110</t>
        </is>
      </c>
      <c r="H328" s="55" t="inlineStr">
        <is>
          <t>Idea Stampi S.r.I.</t>
        </is>
      </c>
      <c r="I328" s="55" t="n"/>
      <c r="J328" s="55" t="inlineStr">
        <is>
          <t>11271</t>
        </is>
      </c>
      <c r="K328" s="56" t="inlineStr">
        <is>
          <t>07/2024</t>
        </is>
      </c>
      <c r="L328" s="56" t="n"/>
      <c r="M328" s="56" t="inlineStr">
        <is>
          <t>07/2026</t>
        </is>
      </c>
      <c r="N328" s="56" t="n"/>
      <c r="O328" s="55" t="inlineStr">
        <is>
          <t>NA</t>
        </is>
      </c>
      <c r="P328" s="55" t="n"/>
      <c r="Q328" s="55" t="n"/>
      <c r="R328" s="55" t="n"/>
      <c r="S328" s="55" t="n"/>
      <c r="T328" s="55" t="n"/>
      <c r="U328" s="55" t="n">
        <v>0</v>
      </c>
      <c r="V328" s="55" t="inlineStr">
        <is>
          <t>No.</t>
        </is>
      </c>
      <c r="W328" s="55" t="n"/>
      <c r="X328" s="55" t="n"/>
      <c r="Y328" s="55" t="inlineStr">
        <is>
          <t xml:space="preserve">Dispatched </t>
        </is>
      </c>
      <c r="Z328" s="55">
        <f>U328-W328</f>
        <v/>
      </c>
      <c r="AA328" s="57">
        <f>AC328+AH328+AK328+AN328+AQ328+AT328+AW328+AZ328+BC328+BF328+BI328+BL328+BO328</f>
        <v/>
      </c>
      <c r="AB328" s="58" t="n">
        <v>0</v>
      </c>
      <c r="AC328" s="59">
        <f>Z328-AD328-AE328-AB328</f>
        <v/>
      </c>
      <c r="AD328" s="60" t="n"/>
      <c r="AE328" s="61" t="n">
        <v>0</v>
      </c>
      <c r="AF328" s="55" t="n"/>
      <c r="AG328" s="55" t="n"/>
      <c r="AH328" s="55" t="n"/>
      <c r="AI328" s="55" t="n"/>
      <c r="AJ328" s="55" t="n"/>
      <c r="AK328" s="55" t="n"/>
      <c r="AL328" s="55" t="n"/>
      <c r="AM328" s="55" t="n"/>
      <c r="AN328" s="55" t="n"/>
      <c r="AO328" s="55" t="n"/>
      <c r="AP328" s="55" t="n"/>
      <c r="AQ328" s="55" t="n"/>
      <c r="AR328" s="55" t="n"/>
      <c r="AS328" s="55" t="n"/>
      <c r="AT328" s="55" t="n"/>
      <c r="AU328" s="55" t="n"/>
      <c r="AV328" s="55" t="n"/>
      <c r="AW328" s="55" t="n"/>
      <c r="AX328" s="55" t="n"/>
      <c r="AY328" s="55" t="n"/>
      <c r="AZ328" s="55" t="n"/>
      <c r="BA328" s="55" t="n"/>
      <c r="BB328" s="55" t="n"/>
      <c r="BC328" s="55" t="n"/>
      <c r="BD328" s="55" t="n"/>
      <c r="BE328" s="55" t="n"/>
      <c r="BF328" s="55" t="n"/>
      <c r="BG328" s="55" t="n"/>
      <c r="BH328" s="55" t="n"/>
      <c r="BI328" s="55" t="n"/>
      <c r="BJ328" s="55" t="n"/>
      <c r="BK328" s="55" t="n"/>
      <c r="BL328" s="55" t="n"/>
      <c r="BM328" s="55" t="n"/>
      <c r="BN328" s="55" t="n"/>
      <c r="BO328" s="55" t="n"/>
      <c r="BP328" s="77" t="n"/>
    </row>
    <row r="329" ht="11.85" customFormat="1" customHeight="1" s="7">
      <c r="A329" s="55" t="inlineStr">
        <is>
          <t>PP</t>
        </is>
      </c>
      <c r="B329" s="56" t="inlineStr">
        <is>
          <t>23-December.-2024</t>
        </is>
      </c>
      <c r="C329" s="55" t="inlineStr">
        <is>
          <t>IDEA-2024-005</t>
        </is>
      </c>
      <c r="D329" s="55" t="n">
        <v>2400335</v>
      </c>
      <c r="E329" s="55" t="inlineStr">
        <is>
          <t>PP0033</t>
        </is>
      </c>
      <c r="F329" s="55" t="inlineStr">
        <is>
          <t>Outer plastic tube (HDPE) for Applicator 10.5 ml-OMAS</t>
        </is>
      </c>
      <c r="G329" s="55" t="inlineStr">
        <is>
          <t>PP2400111</t>
        </is>
      </c>
      <c r="H329" s="55" t="inlineStr">
        <is>
          <t>Idea Stampi S.r.I.</t>
        </is>
      </c>
      <c r="I329" s="55" t="n"/>
      <c r="J329" s="55" t="inlineStr">
        <is>
          <t>11390</t>
        </is>
      </c>
      <c r="K329" s="56" t="inlineStr">
        <is>
          <t>10/2024</t>
        </is>
      </c>
      <c r="L329" s="56" t="n"/>
      <c r="M329" s="56" t="inlineStr">
        <is>
          <t>10/2026</t>
        </is>
      </c>
      <c r="N329" s="56" t="n"/>
      <c r="O329" s="55" t="inlineStr">
        <is>
          <t>NA</t>
        </is>
      </c>
      <c r="P329" s="55" t="n"/>
      <c r="Q329" s="55" t="n"/>
      <c r="R329" s="55" t="n"/>
      <c r="S329" s="55" t="n"/>
      <c r="T329" s="55" t="n"/>
      <c r="U329" s="55" t="n">
        <v>0</v>
      </c>
      <c r="V329" s="55" t="inlineStr">
        <is>
          <t>No.</t>
        </is>
      </c>
      <c r="W329" s="55" t="n"/>
      <c r="X329" s="55" t="n"/>
      <c r="Y329" s="55" t="inlineStr">
        <is>
          <t xml:space="preserve">Dispatched </t>
        </is>
      </c>
      <c r="Z329" s="55">
        <f>U329-W329</f>
        <v/>
      </c>
      <c r="AA329" s="57">
        <f>AC329+AH329+AK329+AN329+AQ329+AT329+AW329+AZ329+BC329+BF329+BI329+BL329+BO329</f>
        <v/>
      </c>
      <c r="AB329" s="58" t="n">
        <v>0</v>
      </c>
      <c r="AC329" s="59">
        <f>Z329-AD329-AE329-AB329</f>
        <v/>
      </c>
      <c r="AD329" s="60" t="n"/>
      <c r="AE329" s="61" t="n">
        <v>0</v>
      </c>
      <c r="AF329" s="55" t="n"/>
      <c r="AG329" s="55" t="n"/>
      <c r="AH329" s="55" t="n"/>
      <c r="AI329" s="55" t="n"/>
      <c r="AJ329" s="55" t="n"/>
      <c r="AK329" s="55" t="n"/>
      <c r="AL329" s="55" t="n"/>
      <c r="AM329" s="55" t="n"/>
      <c r="AN329" s="55" t="n"/>
      <c r="AO329" s="55" t="n"/>
      <c r="AP329" s="55" t="n"/>
      <c r="AQ329" s="55" t="n"/>
      <c r="AR329" s="55" t="n"/>
      <c r="AS329" s="55" t="n"/>
      <c r="AT329" s="55" t="n"/>
      <c r="AU329" s="55" t="n"/>
      <c r="AV329" s="55" t="n"/>
      <c r="AW329" s="55" t="n"/>
      <c r="AX329" s="55" t="n"/>
      <c r="AY329" s="55" t="n"/>
      <c r="AZ329" s="55" t="n"/>
      <c r="BA329" s="55" t="n"/>
      <c r="BB329" s="55" t="n"/>
      <c r="BC329" s="55" t="n"/>
      <c r="BD329" s="55" t="n"/>
      <c r="BE329" s="55" t="n"/>
      <c r="BF329" s="55" t="n"/>
      <c r="BG329" s="55" t="n"/>
      <c r="BH329" s="55" t="n"/>
      <c r="BI329" s="55" t="n"/>
      <c r="BJ329" s="55" t="n"/>
      <c r="BK329" s="55" t="n"/>
      <c r="BL329" s="55" t="n"/>
      <c r="BM329" s="55" t="n"/>
      <c r="BN329" s="55" t="n"/>
      <c r="BO329" s="55" t="n"/>
    </row>
    <row r="330" ht="11.85" customFormat="1" customHeight="1" s="7">
      <c r="A330" s="55" t="inlineStr">
        <is>
          <t>PP</t>
        </is>
      </c>
      <c r="B330" s="56" t="inlineStr">
        <is>
          <t>23-December.-2024</t>
        </is>
      </c>
      <c r="C330" s="55" t="inlineStr">
        <is>
          <t>IDEA-2024-005</t>
        </is>
      </c>
      <c r="D330" s="55" t="n">
        <v>2400336</v>
      </c>
      <c r="E330" s="55" t="inlineStr">
        <is>
          <t>PP0033</t>
        </is>
      </c>
      <c r="F330" s="55" t="inlineStr">
        <is>
          <t>Outer plastic tube (HDPE) for Applicator 10.5 ml-OMAS</t>
        </is>
      </c>
      <c r="G330" s="55" t="inlineStr">
        <is>
          <t>PP2400112</t>
        </is>
      </c>
      <c r="H330" s="55" t="inlineStr">
        <is>
          <t>Idea Stampi S.r.I.</t>
        </is>
      </c>
      <c r="I330" s="55" t="n"/>
      <c r="J330" s="55" t="inlineStr">
        <is>
          <t>11390</t>
        </is>
      </c>
      <c r="K330" s="56" t="inlineStr">
        <is>
          <t>09/2024</t>
        </is>
      </c>
      <c r="L330" s="56" t="n"/>
      <c r="M330" s="56" t="inlineStr">
        <is>
          <t>09/2026</t>
        </is>
      </c>
      <c r="N330" s="56" t="n"/>
      <c r="O330" s="55" t="inlineStr">
        <is>
          <t>NA</t>
        </is>
      </c>
      <c r="P330" s="55" t="n"/>
      <c r="Q330" s="55" t="n"/>
      <c r="R330" s="55" t="n"/>
      <c r="S330" s="55" t="n"/>
      <c r="T330" s="55" t="n"/>
      <c r="U330" s="55" t="n">
        <v>0</v>
      </c>
      <c r="V330" s="55" t="inlineStr">
        <is>
          <t>No.</t>
        </is>
      </c>
      <c r="W330" s="55" t="n"/>
      <c r="X330" s="55" t="n"/>
      <c r="Y330" s="55" t="inlineStr">
        <is>
          <t xml:space="preserve">Dispatched </t>
        </is>
      </c>
      <c r="Z330" s="55">
        <f>U330-W330</f>
        <v/>
      </c>
      <c r="AA330" s="57">
        <f>AC330+AH330+AK330+AN330+AQ330+AT330+AW330+AZ330+BC330+BF330+BI330+BL330+BO330</f>
        <v/>
      </c>
      <c r="AB330" s="58" t="n">
        <v>0</v>
      </c>
      <c r="AC330" s="59">
        <f>Z330-AD330-AE330-AB330</f>
        <v/>
      </c>
      <c r="AD330" s="60" t="n"/>
      <c r="AE330" s="61" t="n">
        <v>0</v>
      </c>
      <c r="AF330" s="55" t="n"/>
      <c r="AG330" s="55" t="n"/>
      <c r="AH330" s="55" t="n"/>
      <c r="AI330" s="55" t="n"/>
      <c r="AJ330" s="55" t="n"/>
      <c r="AK330" s="55" t="n"/>
      <c r="AL330" s="55" t="n"/>
      <c r="AM330" s="55" t="n"/>
      <c r="AN330" s="55" t="n"/>
      <c r="AO330" s="55" t="n"/>
      <c r="AP330" s="55" t="n"/>
      <c r="AQ330" s="55" t="n"/>
      <c r="AR330" s="55" t="n"/>
      <c r="AS330" s="55" t="n"/>
      <c r="AT330" s="55" t="n"/>
      <c r="AU330" s="55" t="n"/>
      <c r="AV330" s="55" t="n"/>
      <c r="AW330" s="55" t="n"/>
      <c r="AX330" s="55" t="n"/>
      <c r="AY330" s="55" t="n"/>
      <c r="AZ330" s="55" t="n"/>
      <c r="BA330" s="55" t="n"/>
      <c r="BB330" s="55" t="n"/>
      <c r="BC330" s="55" t="n"/>
      <c r="BD330" s="55" t="n"/>
      <c r="BE330" s="55" t="n"/>
      <c r="BF330" s="55" t="n"/>
      <c r="BG330" s="55" t="n"/>
      <c r="BH330" s="55" t="n"/>
      <c r="BI330" s="55" t="n"/>
      <c r="BJ330" s="55" t="n"/>
      <c r="BK330" s="55" t="n"/>
      <c r="BL330" s="55" t="n"/>
      <c r="BM330" s="55" t="n"/>
      <c r="BN330" s="55" t="n"/>
      <c r="BO330" s="55" t="n"/>
    </row>
    <row r="331" ht="11.85" customFormat="1" customHeight="1" s="7">
      <c r="A331" s="55" t="inlineStr">
        <is>
          <t>PP</t>
        </is>
      </c>
      <c r="B331" s="56" t="inlineStr">
        <is>
          <t>23-December.-2024</t>
        </is>
      </c>
      <c r="C331" s="55" t="inlineStr">
        <is>
          <t>IDEA-2024-005</t>
        </is>
      </c>
      <c r="D331" s="55" t="n">
        <v>2400337</v>
      </c>
      <c r="E331" s="55" t="inlineStr">
        <is>
          <t>PP0033</t>
        </is>
      </c>
      <c r="F331" s="55" t="inlineStr">
        <is>
          <t>Outer plastic tube (HDPE) for Applicator 10.5 ml-OMAS</t>
        </is>
      </c>
      <c r="G331" s="55" t="inlineStr">
        <is>
          <t>PP2400113</t>
        </is>
      </c>
      <c r="H331" s="55" t="inlineStr">
        <is>
          <t>Idea Stampi S.r.I.</t>
        </is>
      </c>
      <c r="I331" s="55" t="n"/>
      <c r="J331" s="55" t="inlineStr">
        <is>
          <t>11329</t>
        </is>
      </c>
      <c r="K331" s="56" t="inlineStr">
        <is>
          <t>10/2024</t>
        </is>
      </c>
      <c r="L331" s="56" t="n"/>
      <c r="M331" s="56" t="inlineStr">
        <is>
          <t>10/2026</t>
        </is>
      </c>
      <c r="N331" s="56" t="n"/>
      <c r="O331" s="55" t="inlineStr">
        <is>
          <t>NA</t>
        </is>
      </c>
      <c r="P331" s="55" t="n"/>
      <c r="Q331" s="55" t="n"/>
      <c r="R331" s="55" t="n"/>
      <c r="S331" s="55" t="n"/>
      <c r="T331" s="55" t="n"/>
      <c r="U331" s="55" t="n">
        <v>0</v>
      </c>
      <c r="V331" s="55" t="inlineStr">
        <is>
          <t>No.</t>
        </is>
      </c>
      <c r="W331" s="55" t="n"/>
      <c r="X331" s="55" t="n"/>
      <c r="Y331" s="55" t="inlineStr">
        <is>
          <t xml:space="preserve">Dispatched </t>
        </is>
      </c>
      <c r="Z331" s="55">
        <f>U331-W331</f>
        <v/>
      </c>
      <c r="AA331" s="57">
        <f>AC331+AH331+AK331+AN331+AQ331+AT331+AW331+AZ331+BC331+BF331+BI331+BL331+BO331</f>
        <v/>
      </c>
      <c r="AB331" s="58" t="n">
        <v>0</v>
      </c>
      <c r="AC331" s="59">
        <f>Z331-AD331-AE331-AB331</f>
        <v/>
      </c>
      <c r="AD331" s="60" t="n"/>
      <c r="AE331" s="61" t="n">
        <v>0</v>
      </c>
      <c r="AF331" s="55" t="n"/>
      <c r="AG331" s="55" t="n"/>
      <c r="AH331" s="55" t="n"/>
      <c r="AI331" s="55" t="n"/>
      <c r="AJ331" s="55" t="n"/>
      <c r="AK331" s="55" t="n"/>
      <c r="AL331" s="55" t="n"/>
      <c r="AM331" s="55" t="n"/>
      <c r="AN331" s="55" t="n"/>
      <c r="AO331" s="55" t="n"/>
      <c r="AP331" s="55" t="n"/>
      <c r="AQ331" s="55" t="n"/>
      <c r="AR331" s="55" t="n"/>
      <c r="AS331" s="55" t="n"/>
      <c r="AT331" s="55" t="n"/>
      <c r="AU331" s="55" t="n"/>
      <c r="AV331" s="55" t="n"/>
      <c r="AW331" s="55" t="n"/>
      <c r="AX331" s="55" t="n"/>
      <c r="AY331" s="55" t="n"/>
      <c r="AZ331" s="55" t="n"/>
      <c r="BA331" s="55" t="n"/>
      <c r="BB331" s="55" t="n"/>
      <c r="BC331" s="55" t="n"/>
      <c r="BD331" s="55" t="n"/>
      <c r="BE331" s="55" t="n"/>
      <c r="BF331" s="55" t="n"/>
      <c r="BG331" s="55" t="n"/>
      <c r="BH331" s="55" t="n"/>
      <c r="BI331" s="55" t="n"/>
      <c r="BJ331" s="55" t="n"/>
      <c r="BK331" s="55" t="n"/>
      <c r="BL331" s="55" t="n"/>
      <c r="BM331" s="55" t="n"/>
      <c r="BN331" s="55" t="n"/>
      <c r="BO331" s="55" t="n"/>
      <c r="BP331" s="77" t="n"/>
      <c r="BR331" s="7" t="inlineStr">
        <is>
          <t>.</t>
        </is>
      </c>
    </row>
    <row r="332" ht="11.85" customFormat="1" customHeight="1" s="7">
      <c r="A332" s="55" t="inlineStr">
        <is>
          <t>PP</t>
        </is>
      </c>
      <c r="B332" s="56" t="inlineStr">
        <is>
          <t>23-December.-2024</t>
        </is>
      </c>
      <c r="C332" s="55" t="inlineStr">
        <is>
          <t>IDEA-2024-005</t>
        </is>
      </c>
      <c r="D332" s="55" t="n">
        <v>2400338</v>
      </c>
      <c r="E332" s="55" t="inlineStr">
        <is>
          <t>PP0027</t>
        </is>
      </c>
      <c r="F332" s="55" t="inlineStr">
        <is>
          <t>Inner plastic tube (HDPE) for Applicator 10.5 ml-OMAS</t>
        </is>
      </c>
      <c r="G332" s="55" t="inlineStr">
        <is>
          <t>PP2400114</t>
        </is>
      </c>
      <c r="H332" s="55" t="inlineStr">
        <is>
          <t>Idea Stampi S.r.I.</t>
        </is>
      </c>
      <c r="I332" s="55" t="n"/>
      <c r="J332" s="55" t="inlineStr">
        <is>
          <t>11389</t>
        </is>
      </c>
      <c r="K332" s="56" t="inlineStr">
        <is>
          <t>11/2024</t>
        </is>
      </c>
      <c r="L332" s="56" t="n"/>
      <c r="M332" s="56" t="inlineStr">
        <is>
          <t>11/2026</t>
        </is>
      </c>
      <c r="N332" s="56" t="n"/>
      <c r="O332" s="55" t="inlineStr">
        <is>
          <t>NA</t>
        </is>
      </c>
      <c r="P332" s="55" t="n"/>
      <c r="Q332" s="55" t="n"/>
      <c r="R332" s="55" t="n"/>
      <c r="S332" s="55" t="n"/>
      <c r="T332" s="55" t="n"/>
      <c r="U332" s="55" t="n">
        <v>0</v>
      </c>
      <c r="V332" s="55" t="inlineStr">
        <is>
          <t>No.</t>
        </is>
      </c>
      <c r="W332" s="55" t="n"/>
      <c r="X332" s="55" t="n"/>
      <c r="Y332" s="55" t="inlineStr">
        <is>
          <t xml:space="preserve">Dispatched </t>
        </is>
      </c>
      <c r="Z332" s="55">
        <f>U332-W332</f>
        <v/>
      </c>
      <c r="AA332" s="57">
        <f>AC332+AH332+AK332+AN332+AQ332+AT332+AW332+AZ332+BC332+BF332+BI332+BL332+BO332</f>
        <v/>
      </c>
      <c r="AB332" s="58" t="n">
        <v>0</v>
      </c>
      <c r="AC332" s="59">
        <f>Z332-AD332-AE332-AB332</f>
        <v/>
      </c>
      <c r="AD332" s="60" t="n"/>
      <c r="AE332" s="61" t="n">
        <v>0</v>
      </c>
      <c r="AF332" s="55" t="n"/>
      <c r="AG332" s="55" t="n"/>
      <c r="AH332" s="55" t="n"/>
      <c r="AI332" s="55" t="n"/>
      <c r="AJ332" s="55" t="n"/>
      <c r="AK332" s="55" t="n"/>
      <c r="AL332" s="55" t="n"/>
      <c r="AM332" s="55" t="n"/>
      <c r="AN332" s="55" t="n"/>
      <c r="AO332" s="55" t="n"/>
      <c r="AP332" s="55" t="n"/>
      <c r="AQ332" s="55" t="n"/>
      <c r="AR332" s="55" t="n"/>
      <c r="AS332" s="55" t="n"/>
      <c r="AT332" s="55" t="n"/>
      <c r="AU332" s="55" t="n"/>
      <c r="AV332" s="55" t="n"/>
      <c r="AW332" s="55" t="n"/>
      <c r="AX332" s="55" t="n"/>
      <c r="AY332" s="55" t="n"/>
      <c r="AZ332" s="55" t="n"/>
      <c r="BA332" s="55" t="n"/>
      <c r="BB332" s="55" t="n"/>
      <c r="BC332" s="55" t="n"/>
      <c r="BD332" s="55" t="n"/>
      <c r="BE332" s="55" t="n"/>
      <c r="BF332" s="55" t="n"/>
      <c r="BG332" s="55" t="n"/>
      <c r="BH332" s="55" t="n"/>
      <c r="BI332" s="55" t="n"/>
      <c r="BJ332" s="55" t="n"/>
      <c r="BK332" s="55" t="n"/>
      <c r="BL332" s="55" t="n"/>
      <c r="BM332" s="55" t="n"/>
      <c r="BN332" s="55" t="n"/>
      <c r="BO332" s="55" t="n"/>
      <c r="BP332" s="77" t="n"/>
    </row>
    <row r="333" ht="11.85" customFormat="1" customHeight="1" s="7">
      <c r="A333" s="55" t="inlineStr">
        <is>
          <t>PP</t>
        </is>
      </c>
      <c r="B333" s="56" t="inlineStr">
        <is>
          <t>23-December.-2024</t>
        </is>
      </c>
      <c r="C333" s="55" t="inlineStr">
        <is>
          <t>IDEA-2024-005</t>
        </is>
      </c>
      <c r="D333" s="55" t="n">
        <v>2400339</v>
      </c>
      <c r="E333" s="55" t="inlineStr">
        <is>
          <t>PP0027</t>
        </is>
      </c>
      <c r="F333" s="55" t="inlineStr">
        <is>
          <t>Inner plastic tube (HDPE) for Applicator 10.5 ml-OMAS</t>
        </is>
      </c>
      <c r="G333" s="55" t="inlineStr">
        <is>
          <t>PP2400115</t>
        </is>
      </c>
      <c r="H333" s="55" t="inlineStr">
        <is>
          <t>Idea Stampi S.r.I.</t>
        </is>
      </c>
      <c r="I333" s="55" t="n"/>
      <c r="J333" s="55" t="inlineStr">
        <is>
          <t>11389</t>
        </is>
      </c>
      <c r="K333" s="56" t="inlineStr">
        <is>
          <t>10/2024</t>
        </is>
      </c>
      <c r="L333" s="56" t="n"/>
      <c r="M333" s="56" t="inlineStr">
        <is>
          <t>10/2026</t>
        </is>
      </c>
      <c r="N333" s="56" t="n"/>
      <c r="O333" s="55" t="inlineStr">
        <is>
          <t>NA</t>
        </is>
      </c>
      <c r="P333" s="55" t="n"/>
      <c r="Q333" s="55" t="n"/>
      <c r="R333" s="55" t="n"/>
      <c r="S333" s="55" t="n"/>
      <c r="T333" s="55" t="n"/>
      <c r="U333" s="55" t="n">
        <v>0</v>
      </c>
      <c r="V333" s="55" t="inlineStr">
        <is>
          <t>No.</t>
        </is>
      </c>
      <c r="W333" s="55" t="n"/>
      <c r="X333" s="55" t="n"/>
      <c r="Y333" s="55" t="inlineStr">
        <is>
          <t xml:space="preserve">Dispatched </t>
        </is>
      </c>
      <c r="Z333" s="55">
        <f>U333-W333</f>
        <v/>
      </c>
      <c r="AA333" s="57">
        <f>AC333+AH333+AK333+AN333+AQ333+AT333+AW333+AZ333+BC333+BF333+BI333+BL333+BO333</f>
        <v/>
      </c>
      <c r="AB333" s="58" t="n">
        <v>0</v>
      </c>
      <c r="AC333" s="59">
        <f>Z333-AD333-AE333-AB333</f>
        <v/>
      </c>
      <c r="AD333" s="60" t="n"/>
      <c r="AE333" s="61" t="n">
        <v>0</v>
      </c>
      <c r="AF333" s="55" t="n"/>
      <c r="AG333" s="55" t="n"/>
      <c r="AH333" s="55" t="n"/>
      <c r="AI333" s="55" t="n"/>
      <c r="AJ333" s="55" t="n"/>
      <c r="AK333" s="55" t="n"/>
      <c r="AL333" s="55" t="n"/>
      <c r="AM333" s="55" t="n"/>
      <c r="AN333" s="55" t="n"/>
      <c r="AO333" s="55" t="n"/>
      <c r="AP333" s="55" t="n"/>
      <c r="AQ333" s="55" t="n"/>
      <c r="AR333" s="55" t="n"/>
      <c r="AS333" s="55" t="n"/>
      <c r="AT333" s="55" t="n"/>
      <c r="AU333" s="55" t="n"/>
      <c r="AV333" s="55" t="n"/>
      <c r="AW333" s="55" t="n"/>
      <c r="AX333" s="55" t="n"/>
      <c r="AY333" s="55" t="n"/>
      <c r="AZ333" s="55" t="n"/>
      <c r="BA333" s="55" t="n"/>
      <c r="BB333" s="55" t="n"/>
      <c r="BC333" s="55" t="n"/>
      <c r="BD333" s="55" t="n"/>
      <c r="BE333" s="55" t="n"/>
      <c r="BF333" s="55" t="n"/>
      <c r="BG333" s="55" t="n"/>
      <c r="BH333" s="55" t="n"/>
      <c r="BI333" s="55" t="n"/>
      <c r="BJ333" s="55" t="n"/>
      <c r="BK333" s="55" t="n"/>
      <c r="BL333" s="55" t="n"/>
      <c r="BM333" s="55" t="n"/>
      <c r="BN333" s="55" t="n"/>
      <c r="BO333" s="55" t="n"/>
      <c r="BP333" s="77" t="n"/>
    </row>
    <row r="334" ht="11.85" customFormat="1" customHeight="1" s="7">
      <c r="A334" s="55" t="inlineStr">
        <is>
          <t>PP</t>
        </is>
      </c>
      <c r="B334" s="56" t="inlineStr">
        <is>
          <t>23-December.-2024</t>
        </is>
      </c>
      <c r="C334" s="55" t="inlineStr">
        <is>
          <t>IDEA-2024-005</t>
        </is>
      </c>
      <c r="D334" s="55" t="n">
        <v>2400340</v>
      </c>
      <c r="E334" s="55" t="inlineStr">
        <is>
          <t>PP0032</t>
        </is>
      </c>
      <c r="F334" s="55" t="inlineStr">
        <is>
          <t>Outer plastic tube (HDPE) for Applicator 3 ml-OMAS</t>
        </is>
      </c>
      <c r="G334" s="55" t="inlineStr">
        <is>
          <t>PP2400116</t>
        </is>
      </c>
      <c r="H334" s="55" t="inlineStr">
        <is>
          <t>Idea Stampi S.r.I.</t>
        </is>
      </c>
      <c r="I334" s="55" t="n"/>
      <c r="J334" s="55" t="inlineStr">
        <is>
          <t>11388</t>
        </is>
      </c>
      <c r="K334" s="56" t="inlineStr">
        <is>
          <t>11/2024</t>
        </is>
      </c>
      <c r="L334" s="56" t="n"/>
      <c r="M334" s="56" t="inlineStr">
        <is>
          <t>11/2026</t>
        </is>
      </c>
      <c r="N334" s="56" t="n"/>
      <c r="O334" s="55" t="inlineStr">
        <is>
          <t>NA</t>
        </is>
      </c>
      <c r="P334" s="55" t="n"/>
      <c r="Q334" s="55" t="n"/>
      <c r="R334" s="55" t="n"/>
      <c r="S334" s="55" t="n"/>
      <c r="T334" s="55" t="n"/>
      <c r="U334" s="55" t="n">
        <v>0</v>
      </c>
      <c r="V334" s="55" t="inlineStr">
        <is>
          <t>No.</t>
        </is>
      </c>
      <c r="W334" s="55" t="n"/>
      <c r="X334" s="55" t="n"/>
      <c r="Y334" s="55" t="inlineStr">
        <is>
          <t xml:space="preserve">Dispatched </t>
        </is>
      </c>
      <c r="Z334" s="55">
        <f>U334-W334</f>
        <v/>
      </c>
      <c r="AA334" s="57">
        <f>AC334+AH334+AK334+AN334+AQ334+AT334+AW334+AZ334+BC334+BF334+BI334+BL334+BO334</f>
        <v/>
      </c>
      <c r="AB334" s="58" t="n">
        <v>0</v>
      </c>
      <c r="AC334" s="59">
        <f>Z334-AD334-AE334-AB334</f>
        <v/>
      </c>
      <c r="AD334" s="60" t="n"/>
      <c r="AE334" s="61" t="n">
        <v>0</v>
      </c>
      <c r="AF334" s="55" t="n"/>
      <c r="AG334" s="55" t="n"/>
      <c r="AH334" s="55" t="n"/>
      <c r="AI334" s="55" t="n"/>
      <c r="AJ334" s="55" t="n"/>
      <c r="AK334" s="55" t="n"/>
      <c r="AL334" s="55" t="n"/>
      <c r="AM334" s="55" t="n"/>
      <c r="AN334" s="55" t="n"/>
      <c r="AO334" s="55" t="n"/>
      <c r="AP334" s="55" t="n"/>
      <c r="AQ334" s="55" t="n"/>
      <c r="AR334" s="55" t="n"/>
      <c r="AS334" s="55" t="n"/>
      <c r="AT334" s="55" t="n"/>
      <c r="AU334" s="55" t="n"/>
      <c r="AV334" s="55" t="n"/>
      <c r="AW334" s="55" t="n"/>
      <c r="AX334" s="55" t="n"/>
      <c r="AY334" s="55" t="n"/>
      <c r="AZ334" s="55" t="n"/>
      <c r="BA334" s="55" t="n"/>
      <c r="BB334" s="55" t="n"/>
      <c r="BC334" s="55" t="n"/>
      <c r="BD334" s="55" t="n"/>
      <c r="BE334" s="55" t="n"/>
      <c r="BF334" s="55" t="n"/>
      <c r="BG334" s="55" t="n"/>
      <c r="BH334" s="55" t="n"/>
      <c r="BI334" s="55" t="n"/>
      <c r="BJ334" s="55" t="n"/>
      <c r="BK334" s="55" t="n"/>
      <c r="BL334" s="55" t="n"/>
      <c r="BM334" s="55" t="n"/>
      <c r="BN334" s="55" t="n"/>
      <c r="BO334" s="55" t="n"/>
      <c r="BP334" s="77" t="n"/>
    </row>
    <row r="335" ht="11.85" customFormat="1" customHeight="1" s="7">
      <c r="A335" s="55" t="inlineStr">
        <is>
          <t>PP</t>
        </is>
      </c>
      <c r="B335" s="56" t="inlineStr">
        <is>
          <t>23-December.-2024</t>
        </is>
      </c>
      <c r="C335" s="55" t="inlineStr">
        <is>
          <t>IDEA-2024-005</t>
        </is>
      </c>
      <c r="D335" s="55" t="n">
        <v>2400341</v>
      </c>
      <c r="E335" s="55" t="inlineStr">
        <is>
          <t>PP0026</t>
        </is>
      </c>
      <c r="F335" s="55" t="inlineStr">
        <is>
          <t>Inner plastic tube (HDPE) for Applicator 3 ml-OMAS</t>
        </is>
      </c>
      <c r="G335" s="55" t="inlineStr">
        <is>
          <t>PP2400117</t>
        </is>
      </c>
      <c r="H335" s="55" t="inlineStr">
        <is>
          <t>Idea Stampi S.r.I.</t>
        </is>
      </c>
      <c r="I335" s="55" t="n"/>
      <c r="J335" s="55" t="inlineStr">
        <is>
          <t>11387</t>
        </is>
      </c>
      <c r="K335" s="56" t="inlineStr">
        <is>
          <t>11/2024</t>
        </is>
      </c>
      <c r="L335" s="56" t="n"/>
      <c r="M335" s="56" t="inlineStr">
        <is>
          <t>11/2026</t>
        </is>
      </c>
      <c r="N335" s="56" t="n"/>
      <c r="O335" s="55" t="inlineStr">
        <is>
          <t>NA</t>
        </is>
      </c>
      <c r="P335" s="55" t="n"/>
      <c r="Q335" s="55" t="n"/>
      <c r="R335" s="55" t="n"/>
      <c r="S335" s="55" t="n"/>
      <c r="T335" s="55" t="n"/>
      <c r="U335" s="55" t="n">
        <v>0</v>
      </c>
      <c r="V335" s="55" t="inlineStr">
        <is>
          <t>No.</t>
        </is>
      </c>
      <c r="W335" s="55" t="n"/>
      <c r="X335" s="55" t="n"/>
      <c r="Y335" s="55" t="inlineStr">
        <is>
          <t xml:space="preserve">Dispatched </t>
        </is>
      </c>
      <c r="Z335" s="55">
        <f>U335-W335</f>
        <v/>
      </c>
      <c r="AA335" s="57">
        <f>AC335+AH335+AK335+AN335+AQ335+AT335+AW335+AZ335+BC335+BF335+BI335+BL335+BO335</f>
        <v/>
      </c>
      <c r="AB335" s="58" t="n">
        <v>0</v>
      </c>
      <c r="AC335" s="59">
        <f>Z335-AD335-AE335-AB335</f>
        <v/>
      </c>
      <c r="AD335" s="60" t="n"/>
      <c r="AE335" s="61" t="n">
        <v>0</v>
      </c>
      <c r="AF335" s="55" t="n"/>
      <c r="AG335" s="55" t="n"/>
      <c r="AH335" s="55" t="n"/>
      <c r="AI335" s="55" t="n"/>
      <c r="AJ335" s="55" t="n"/>
      <c r="AK335" s="55" t="n"/>
      <c r="AL335" s="55" t="n"/>
      <c r="AM335" s="55" t="n"/>
      <c r="AN335" s="55" t="n"/>
      <c r="AO335" s="55" t="n"/>
      <c r="AP335" s="55" t="n"/>
      <c r="AQ335" s="55" t="n"/>
      <c r="AR335" s="55" t="n"/>
      <c r="AS335" s="55" t="n"/>
      <c r="AT335" s="55" t="n"/>
      <c r="AU335" s="55" t="n"/>
      <c r="AV335" s="55" t="n"/>
      <c r="AW335" s="55" t="n"/>
      <c r="AX335" s="55" t="n"/>
      <c r="AY335" s="55" t="n"/>
      <c r="AZ335" s="55" t="n"/>
      <c r="BA335" s="55" t="n"/>
      <c r="BB335" s="55" t="n"/>
      <c r="BC335" s="55" t="n"/>
      <c r="BD335" s="55" t="n"/>
      <c r="BE335" s="55" t="n"/>
      <c r="BF335" s="55" t="n"/>
      <c r="BG335" s="55" t="n"/>
      <c r="BH335" s="55" t="n"/>
      <c r="BI335" s="55" t="n"/>
      <c r="BJ335" s="55" t="n"/>
      <c r="BK335" s="55" t="n"/>
      <c r="BL335" s="55" t="n"/>
      <c r="BM335" s="55" t="n"/>
      <c r="BN335" s="55" t="n"/>
      <c r="BO335" s="55" t="n"/>
      <c r="BP335" s="77" t="n"/>
    </row>
    <row r="336" ht="11.85" customFormat="1" customHeight="1" s="7">
      <c r="A336" s="55" t="inlineStr">
        <is>
          <t>PP</t>
        </is>
      </c>
      <c r="B336" s="56" t="inlineStr">
        <is>
          <t>23-December.-2024</t>
        </is>
      </c>
      <c r="C336" s="55" t="inlineStr">
        <is>
          <t>IDEA-2024-005</t>
        </is>
      </c>
      <c r="D336" s="55" t="n">
        <v>2400342</v>
      </c>
      <c r="E336" s="55" t="inlineStr">
        <is>
          <t>PP0026</t>
        </is>
      </c>
      <c r="F336" s="55" t="inlineStr">
        <is>
          <t>Inner plastic tube (HDPE) for Applicator 3 ml-OMAS</t>
        </is>
      </c>
      <c r="G336" s="55" t="inlineStr">
        <is>
          <t>PP2400118</t>
        </is>
      </c>
      <c r="H336" s="55" t="inlineStr">
        <is>
          <t>Idea Stampi S.r.I.</t>
        </is>
      </c>
      <c r="I336" s="55" t="n"/>
      <c r="J336" s="55" t="inlineStr">
        <is>
          <t>11387</t>
        </is>
      </c>
      <c r="K336" s="56" t="inlineStr">
        <is>
          <t>11/2024</t>
        </is>
      </c>
      <c r="L336" s="56" t="n"/>
      <c r="M336" s="56" t="inlineStr">
        <is>
          <t>11/2026</t>
        </is>
      </c>
      <c r="N336" s="56" t="n"/>
      <c r="O336" s="55" t="inlineStr">
        <is>
          <t>NA</t>
        </is>
      </c>
      <c r="P336" s="55" t="n"/>
      <c r="Q336" s="55" t="n"/>
      <c r="R336" s="55" t="n"/>
      <c r="S336" s="55" t="n"/>
      <c r="T336" s="55" t="n"/>
      <c r="U336" s="55" t="n">
        <v>0</v>
      </c>
      <c r="V336" s="55" t="inlineStr">
        <is>
          <t>No.</t>
        </is>
      </c>
      <c r="W336" s="55" t="n"/>
      <c r="X336" s="55" t="n"/>
      <c r="Y336" s="55" t="inlineStr">
        <is>
          <t xml:space="preserve">Dispatched </t>
        </is>
      </c>
      <c r="Z336" s="55">
        <f>U336-W336</f>
        <v/>
      </c>
      <c r="AA336" s="57">
        <f>AC336+AH336+AK336+AN336+AQ336+AT336+AW336+AZ336+BC336+BF336+BI336+BL336+BO336</f>
        <v/>
      </c>
      <c r="AB336" s="58" t="n">
        <v>0</v>
      </c>
      <c r="AC336" s="59">
        <f>Z336-AD336-AE336-AB336</f>
        <v/>
      </c>
      <c r="AD336" s="60" t="n"/>
      <c r="AE336" s="61" t="n">
        <v>0</v>
      </c>
      <c r="AF336" s="55" t="n"/>
      <c r="AG336" s="55" t="n"/>
      <c r="AH336" s="55" t="n"/>
      <c r="AI336" s="55" t="n"/>
      <c r="AJ336" s="55" t="n"/>
      <c r="AK336" s="55" t="n"/>
      <c r="AL336" s="55" t="n"/>
      <c r="AM336" s="55" t="n"/>
      <c r="AN336" s="55" t="n"/>
      <c r="AO336" s="55" t="n"/>
      <c r="AP336" s="55" t="n"/>
      <c r="AQ336" s="55" t="n"/>
      <c r="AR336" s="55" t="n"/>
      <c r="AS336" s="55" t="n"/>
      <c r="AT336" s="55" t="n"/>
      <c r="AU336" s="55" t="n"/>
      <c r="AV336" s="55" t="n"/>
      <c r="AW336" s="55" t="n"/>
      <c r="AX336" s="55" t="n"/>
      <c r="AY336" s="55" t="n"/>
      <c r="AZ336" s="55" t="n"/>
      <c r="BA336" s="55" t="n"/>
      <c r="BB336" s="55" t="n"/>
      <c r="BC336" s="55" t="n"/>
      <c r="BD336" s="55" t="n"/>
      <c r="BE336" s="55" t="n"/>
      <c r="BF336" s="55" t="n"/>
      <c r="BG336" s="55" t="n"/>
      <c r="BH336" s="55" t="n"/>
      <c r="BI336" s="55" t="n"/>
      <c r="BJ336" s="55" t="n"/>
      <c r="BK336" s="55" t="n"/>
      <c r="BL336" s="55" t="n"/>
      <c r="BM336" s="55" t="n"/>
      <c r="BN336" s="55" t="n"/>
      <c r="BO336" s="55" t="n"/>
      <c r="BP336" s="77" t="n"/>
    </row>
    <row r="337" ht="11.85" customFormat="1" customHeight="1" s="7">
      <c r="A337" s="8" t="inlineStr">
        <is>
          <t>PP</t>
        </is>
      </c>
      <c r="B337" s="9" t="inlineStr">
        <is>
          <t>23-December.-2024</t>
        </is>
      </c>
      <c r="C337" s="8" t="n"/>
      <c r="D337" s="22" t="n">
        <v>2400345</v>
      </c>
      <c r="E337" s="8" t="inlineStr">
        <is>
          <t>PP0030</t>
        </is>
      </c>
      <c r="F337" s="8" t="inlineStr">
        <is>
          <t>Medical Sponge size: 50X38X15mm for Applicator</t>
        </is>
      </c>
      <c r="G337" s="10" t="inlineStr">
        <is>
          <t>PP2400121</t>
        </is>
      </c>
      <c r="H337" s="8" t="inlineStr">
        <is>
          <t>Propharm International S.R.L.</t>
        </is>
      </c>
      <c r="I337" s="8" t="n"/>
      <c r="J337" s="10" t="inlineStr">
        <is>
          <t>2402B</t>
        </is>
      </c>
      <c r="K337" s="10" t="inlineStr">
        <is>
          <t>11/2024</t>
        </is>
      </c>
      <c r="L337" s="10" t="inlineStr">
        <is>
          <t>00.11.2024</t>
        </is>
      </c>
      <c r="M337" s="10" t="inlineStr">
        <is>
          <t>11/2026</t>
        </is>
      </c>
      <c r="N337" s="10" t="inlineStr">
        <is>
          <t>00.11.2026</t>
        </is>
      </c>
      <c r="O337" s="8" t="inlineStr">
        <is>
          <t>NA</t>
        </is>
      </c>
      <c r="P337" s="10" t="inlineStr">
        <is>
          <t>NA</t>
        </is>
      </c>
      <c r="Q337" s="8" t="inlineStr">
        <is>
          <t>29.12.2026</t>
        </is>
      </c>
      <c r="R337" s="11" t="n"/>
      <c r="S337" s="12" t="n"/>
      <c r="T337" s="12" t="n"/>
      <c r="U337" s="13" t="n">
        <v>61156</v>
      </c>
      <c r="V337" s="14" t="inlineStr">
        <is>
          <t>No.</t>
        </is>
      </c>
      <c r="W337" s="14" t="n"/>
      <c r="X337" s="14" t="n"/>
      <c r="Y337" s="90" t="n"/>
      <c r="Z337" s="455" t="n">
        <v>61156</v>
      </c>
      <c r="AA337" s="456" t="n">
        <v>0</v>
      </c>
      <c r="AB337" s="457" t="n">
        <v>0</v>
      </c>
      <c r="AC337" s="458" t="n">
        <v>61156</v>
      </c>
      <c r="AD337" s="459" t="n"/>
      <c r="AE337" s="462" t="n">
        <v>0</v>
      </c>
      <c r="AF337" s="14" t="inlineStr">
        <is>
          <t>02.07.2025</t>
        </is>
      </c>
      <c r="AG337" s="14" t="inlineStr">
        <is>
          <t>25IPP014</t>
        </is>
      </c>
      <c r="AH337" s="14" t="n">
        <v>-61156</v>
      </c>
      <c r="AI337" s="14" t="n"/>
      <c r="AJ337" s="14" t="n"/>
      <c r="AK337" s="14" t="n"/>
      <c r="AL337" s="14" t="n"/>
      <c r="AM337" s="14" t="n"/>
      <c r="AN337" s="14" t="n"/>
      <c r="AO337" s="14" t="n"/>
      <c r="AP337" s="14" t="n"/>
      <c r="AQ337" s="14" t="n"/>
      <c r="AR337" s="14" t="n"/>
      <c r="AS337" s="14" t="n"/>
      <c r="AT337" s="14" t="n"/>
      <c r="AU337" s="14" t="n"/>
      <c r="AV337" s="14" t="n"/>
      <c r="AW337" s="14" t="n"/>
      <c r="AX337" s="14" t="n"/>
      <c r="AY337" s="14" t="n"/>
      <c r="AZ337" s="14" t="n"/>
      <c r="BA337" s="14" t="n"/>
      <c r="BB337" s="14" t="n"/>
      <c r="BC337" s="14" t="n"/>
      <c r="BD337" s="14" t="n"/>
      <c r="BE337" s="14" t="n"/>
      <c r="BF337" s="14" t="n"/>
      <c r="BG337" s="14" t="n"/>
      <c r="BH337" s="14" t="n"/>
      <c r="BI337" s="14" t="n"/>
      <c r="BJ337" s="14" t="n"/>
      <c r="BK337" s="14" t="n"/>
      <c r="BL337" s="14" t="n"/>
      <c r="BM337" s="14" t="n"/>
      <c r="BN337" s="14" t="n"/>
      <c r="BO337" s="14" t="n"/>
      <c r="BP337" s="77" t="n"/>
    </row>
    <row r="338" ht="11.85" customFormat="1" customHeight="1" s="7">
      <c r="A338" s="55" t="inlineStr">
        <is>
          <t>PP</t>
        </is>
      </c>
      <c r="B338" s="56" t="inlineStr">
        <is>
          <t>23-December.-2024</t>
        </is>
      </c>
      <c r="C338" s="55" t="n"/>
      <c r="D338" s="55" t="n">
        <v>2400346</v>
      </c>
      <c r="E338" s="55" t="inlineStr">
        <is>
          <t>PP0024</t>
        </is>
      </c>
      <c r="F338" s="55" t="inlineStr">
        <is>
          <t>Aluminum Seal Disc PE-Coat- D: 18mm</t>
        </is>
      </c>
      <c r="G338" s="55" t="inlineStr">
        <is>
          <t>PP2400122</t>
        </is>
      </c>
      <c r="H338" s="55" t="inlineStr">
        <is>
          <t>Ballerstaedt &amp; Co. OHG</t>
        </is>
      </c>
      <c r="I338" s="55" t="n"/>
      <c r="J338" s="55" t="inlineStr">
        <is>
          <t>531026</t>
        </is>
      </c>
      <c r="K338" s="56" t="inlineStr">
        <is>
          <t>22/10/2024</t>
        </is>
      </c>
      <c r="L338" s="56" t="n"/>
      <c r="M338" s="56" t="inlineStr">
        <is>
          <t>22/04/2026</t>
        </is>
      </c>
      <c r="N338" s="56" t="n"/>
      <c r="O338" s="55" t="inlineStr">
        <is>
          <t>NA</t>
        </is>
      </c>
      <c r="P338" s="55" t="n"/>
      <c r="Q338" s="55" t="n"/>
      <c r="R338" s="55" t="n"/>
      <c r="S338" s="55" t="n"/>
      <c r="T338" s="55" t="n"/>
      <c r="U338" s="55" t="n">
        <v>0</v>
      </c>
      <c r="V338" s="55" t="inlineStr">
        <is>
          <t>No.</t>
        </is>
      </c>
      <c r="W338" s="55" t="n"/>
      <c r="X338" s="55" t="n"/>
      <c r="Y338" s="55" t="inlineStr">
        <is>
          <t xml:space="preserve">Dispatched </t>
        </is>
      </c>
      <c r="Z338" s="55">
        <f>U338-W338</f>
        <v/>
      </c>
      <c r="AA338" s="57">
        <f>AC338+AH338+AK338+AN338+AQ338+AT338+AW338+AZ338+BC338+BF338+BI338+BL338+BO338</f>
        <v/>
      </c>
      <c r="AB338" s="58" t="n">
        <v>0</v>
      </c>
      <c r="AC338" s="59">
        <f>Z338-AD338-AE338-AB338</f>
        <v/>
      </c>
      <c r="AD338" s="60" t="n"/>
      <c r="AE338" s="61" t="n">
        <v>0</v>
      </c>
      <c r="AF338" s="55" t="n"/>
      <c r="AG338" s="55" t="n"/>
      <c r="AH338" s="55" t="n"/>
      <c r="AI338" s="55" t="n"/>
      <c r="AJ338" s="55" t="n"/>
      <c r="AK338" s="55" t="n"/>
      <c r="AL338" s="55" t="n"/>
      <c r="AM338" s="55" t="n"/>
      <c r="AN338" s="55" t="n"/>
      <c r="AO338" s="55" t="n"/>
      <c r="AP338" s="55" t="n"/>
      <c r="AQ338" s="55" t="n"/>
      <c r="AR338" s="55" t="n"/>
      <c r="AS338" s="55" t="n"/>
      <c r="AT338" s="55" t="n"/>
      <c r="AU338" s="55" t="n"/>
      <c r="AV338" s="55" t="n"/>
      <c r="AW338" s="55" t="n"/>
      <c r="AX338" s="55" t="n"/>
      <c r="AY338" s="55" t="n"/>
      <c r="AZ338" s="55" t="n"/>
      <c r="BA338" s="55" t="n"/>
      <c r="BB338" s="55" t="n"/>
      <c r="BC338" s="55" t="n"/>
      <c r="BD338" s="55" t="n"/>
      <c r="BE338" s="55" t="n"/>
      <c r="BF338" s="55" t="n"/>
      <c r="BG338" s="55" t="n"/>
      <c r="BH338" s="55" t="n"/>
      <c r="BI338" s="55" t="n"/>
      <c r="BJ338" s="55" t="n"/>
      <c r="BK338" s="55" t="n"/>
      <c r="BL338" s="55" t="n"/>
      <c r="BM338" s="55" t="n"/>
      <c r="BN338" s="55" t="n"/>
      <c r="BO338" s="55" t="n"/>
      <c r="BP338" s="77" t="n"/>
    </row>
    <row r="339" ht="11.85" customFormat="1" customHeight="1" s="7">
      <c r="A339" s="8" t="inlineStr">
        <is>
          <t>Bu</t>
        </is>
      </c>
      <c r="B339" s="9" t="inlineStr">
        <is>
          <t>25.12.2024</t>
        </is>
      </c>
      <c r="C339" s="8" t="n"/>
      <c r="D339" s="22" t="n">
        <v>2400347</v>
      </c>
      <c r="E339" s="8" t="inlineStr">
        <is>
          <t>BP0004</t>
        </is>
      </c>
      <c r="F339" s="8" t="inlineStr">
        <is>
          <t>FAS Chlorex 2% Solution</t>
        </is>
      </c>
      <c r="G339" s="10" t="inlineStr">
        <is>
          <t>BP2400024</t>
        </is>
      </c>
      <c r="H339" s="8" t="inlineStr">
        <is>
          <t>Giochemica S.R.L.</t>
        </is>
      </c>
      <c r="I339" s="8" t="n"/>
      <c r="J339" s="10" t="inlineStr">
        <is>
          <t>P1066</t>
        </is>
      </c>
      <c r="K339" s="10" t="inlineStr">
        <is>
          <t>16/11/2024</t>
        </is>
      </c>
      <c r="L339" s="10" t="inlineStr">
        <is>
          <t>16.11.2024</t>
        </is>
      </c>
      <c r="M339" s="10" t="inlineStr">
        <is>
          <t>11/2029</t>
        </is>
      </c>
      <c r="N339" s="10" t="inlineStr">
        <is>
          <t>15.11.2029</t>
        </is>
      </c>
      <c r="O339" s="8" t="inlineStr">
        <is>
          <t>NA</t>
        </is>
      </c>
      <c r="P339" s="10" t="inlineStr">
        <is>
          <t>NA</t>
        </is>
      </c>
      <c r="Q339" s="8" t="n"/>
      <c r="R339" s="11" t="n"/>
      <c r="S339" s="12" t="n"/>
      <c r="T339" s="12" t="n"/>
      <c r="U339" s="13" t="n">
        <v>2640</v>
      </c>
      <c r="V339" s="14" t="inlineStr">
        <is>
          <t>Kg.</t>
        </is>
      </c>
      <c r="W339" s="14" t="n">
        <v>0.2</v>
      </c>
      <c r="X339" s="14" t="n"/>
      <c r="Y339" s="90" t="n">
        <v>0.885</v>
      </c>
      <c r="Z339" s="455" t="n">
        <v>2639.8</v>
      </c>
      <c r="AA339" s="456" t="n">
        <v>0</v>
      </c>
      <c r="AB339" s="457" t="n">
        <v>0</v>
      </c>
      <c r="AC339" s="458" t="n">
        <v>2639.8</v>
      </c>
      <c r="AD339" s="459" t="n"/>
      <c r="AE339" s="462" t="n">
        <v>0</v>
      </c>
      <c r="AF339" s="14" t="inlineStr">
        <is>
          <t>18.09.2025</t>
        </is>
      </c>
      <c r="AG339" s="14" t="inlineStr">
        <is>
          <t>25IBP031</t>
        </is>
      </c>
      <c r="AH339" s="14" t="n">
        <v>-352.4</v>
      </c>
      <c r="AI339" s="14" t="inlineStr">
        <is>
          <t>01.10.2025</t>
        </is>
      </c>
      <c r="AJ339" s="14" t="inlineStr">
        <is>
          <t>R-25IBP031</t>
        </is>
      </c>
      <c r="AK339" s="14" t="n">
        <v>110.75</v>
      </c>
      <c r="AL339" s="14" t="inlineStr">
        <is>
          <t>08.10.2025</t>
        </is>
      </c>
      <c r="AM339" s="14" t="inlineStr">
        <is>
          <t>25IBP032</t>
        </is>
      </c>
      <c r="AN339" s="14" t="n">
        <v>-176.5</v>
      </c>
      <c r="AO339" s="14" t="inlineStr">
        <is>
          <t>08.10.2025</t>
        </is>
      </c>
      <c r="AP339" s="14" t="inlineStr">
        <is>
          <t>25IBP033</t>
        </is>
      </c>
      <c r="AQ339" s="14" t="n">
        <v>-462.3</v>
      </c>
      <c r="AR339" s="14" t="inlineStr">
        <is>
          <t>15.10.2025</t>
        </is>
      </c>
      <c r="AS339" s="14" t="inlineStr">
        <is>
          <t>25IBP034</t>
        </is>
      </c>
      <c r="AT339" s="14" t="n">
        <v>-353.6</v>
      </c>
      <c r="AU339" s="14" t="inlineStr">
        <is>
          <t>16.10.2025</t>
        </is>
      </c>
      <c r="AV339" s="14" t="inlineStr">
        <is>
          <t>25IBP035</t>
        </is>
      </c>
      <c r="AW339" s="14" t="n">
        <v>-175.4</v>
      </c>
      <c r="AX339" s="14" t="inlineStr">
        <is>
          <t>16.10.2025</t>
        </is>
      </c>
      <c r="AY339" s="14" t="inlineStr">
        <is>
          <t>R-25IBP032</t>
        </is>
      </c>
      <c r="AZ339" s="14" t="n">
        <v>89.7</v>
      </c>
      <c r="BA339" s="14" t="inlineStr">
        <is>
          <t>21.10.2025</t>
        </is>
      </c>
      <c r="BB339" s="14" t="inlineStr">
        <is>
          <t>R-25IBP033</t>
        </is>
      </c>
      <c r="BC339" s="14" t="n">
        <v>106.2</v>
      </c>
      <c r="BD339" s="14" t="inlineStr">
        <is>
          <t>22.10.2025</t>
        </is>
      </c>
      <c r="BE339" s="14" t="inlineStr">
        <is>
          <t>R-25IBP034</t>
        </is>
      </c>
      <c r="BF339" s="14" t="n">
        <v>230.8</v>
      </c>
      <c r="BG339" s="14" t="inlineStr">
        <is>
          <t>23.10.2025</t>
        </is>
      </c>
      <c r="BH339" s="14" t="inlineStr">
        <is>
          <t>25IBP038</t>
        </is>
      </c>
      <c r="BI339" s="14" t="n">
        <v>-176.2</v>
      </c>
      <c r="BJ339" s="14" t="inlineStr">
        <is>
          <t>23.10.2025 10.11.2025 12.11.2025 18.11.2025 19.11.2025 29.12.2025 06.01.2026 05.02.2026</t>
        </is>
      </c>
      <c r="BK339" s="14" t="inlineStr">
        <is>
          <t>R-25IBP035 R-25IBP038 R-25IBP035 R-25IBP040 R-25IBP039 R-25IBP045 R-25IBP050 R-26IBP008</t>
        </is>
      </c>
      <c r="BL339" s="14" t="n">
        <v>749.6</v>
      </c>
      <c r="BM339" s="14" t="inlineStr">
        <is>
          <t>03.11.2025 04.11.2025 04.11.2025/16.11.2025 11.11.2025 17.11.2025 30.11.2025 08.12.2025 09.12.2025 22.12.2025 25.12.2025 01.01.2026 29.01.2026 10.02.2026</t>
        </is>
      </c>
      <c r="BN339" s="14" t="inlineStr">
        <is>
          <t>25IBP039 MR250219-25IBP038 CANCE-R-25IBP038 25IBP040 25IBP041 25IBP042 25IBP043 25IBP044 25IBP045 25IBP050 26ibp001 26IBP008 26IBP009</t>
        </is>
      </c>
      <c r="BO339" s="14" t="n">
        <v>-2230.45</v>
      </c>
      <c r="BP339" s="77" t="n"/>
      <c r="BQ339" s="7" t="inlineStr">
        <is>
          <t>.</t>
        </is>
      </c>
    </row>
    <row r="340" ht="11.85" customFormat="1" customHeight="1" s="7">
      <c r="A340" s="8" t="inlineStr">
        <is>
          <t>PP</t>
        </is>
      </c>
      <c r="B340" s="9" t="inlineStr">
        <is>
          <t>29-December.-2024</t>
        </is>
      </c>
      <c r="C340" s="8" t="n"/>
      <c r="D340" s="22" t="n">
        <v>2400349</v>
      </c>
      <c r="E340" s="8" t="inlineStr">
        <is>
          <t>PP0079</t>
        </is>
      </c>
      <c r="F340" s="8" t="inlineStr">
        <is>
          <t>Medical Sponge size:53X48X10mm</t>
        </is>
      </c>
      <c r="G340" s="10" t="inlineStr">
        <is>
          <t>PP2400123</t>
        </is>
      </c>
      <c r="H340" s="8" t="inlineStr">
        <is>
          <t>JianErkang Medical Co., Ltd</t>
        </is>
      </c>
      <c r="I340" s="8" t="n"/>
      <c r="J340" s="10" t="inlineStr">
        <is>
          <t>241216</t>
        </is>
      </c>
      <c r="K340" s="10" t="inlineStr">
        <is>
          <t>12/2024</t>
        </is>
      </c>
      <c r="L340" s="10" t="inlineStr">
        <is>
          <t>00.12.2024</t>
        </is>
      </c>
      <c r="M340" s="10" t="inlineStr">
        <is>
          <t>12/2029</t>
        </is>
      </c>
      <c r="N340" s="10" t="inlineStr">
        <is>
          <t>00.12.2029</t>
        </is>
      </c>
      <c r="O340" s="8" t="inlineStr">
        <is>
          <t>NA</t>
        </is>
      </c>
      <c r="P340" s="10" t="inlineStr">
        <is>
          <t>NA</t>
        </is>
      </c>
      <c r="Q340" s="8" t="inlineStr">
        <is>
          <t>05.01.2027</t>
        </is>
      </c>
      <c r="R340" s="11" t="n"/>
      <c r="S340" s="12" t="n"/>
      <c r="T340" s="12" t="n"/>
      <c r="U340" s="13" t="n">
        <v>0</v>
      </c>
      <c r="V340" s="14" t="inlineStr">
        <is>
          <t>No.</t>
        </is>
      </c>
      <c r="W340" s="14" t="n"/>
      <c r="X340" s="14" t="n"/>
      <c r="Y340" s="90" t="n"/>
      <c r="Z340" s="455" t="n">
        <v>0</v>
      </c>
      <c r="AA340" s="456" t="n">
        <v>0</v>
      </c>
      <c r="AB340" s="457" t="n">
        <v>0</v>
      </c>
      <c r="AC340" s="458" t="n">
        <v>0</v>
      </c>
      <c r="AD340" s="459" t="n"/>
      <c r="AE340" s="462" t="n">
        <v>0</v>
      </c>
      <c r="AF340" s="14" t="n"/>
      <c r="AG340" s="14" t="n"/>
      <c r="AH340" s="14" t="n"/>
      <c r="AI340" s="14" t="n"/>
      <c r="AJ340" s="14" t="n"/>
      <c r="AK340" s="14" t="n"/>
      <c r="AL340" s="14" t="n"/>
      <c r="AM340" s="14" t="n"/>
      <c r="AN340" s="14" t="n"/>
      <c r="AO340" s="14" t="n"/>
      <c r="AP340" s="14" t="n"/>
      <c r="AQ340" s="14" t="n"/>
      <c r="AR340" s="14" t="n"/>
      <c r="AS340" s="14" t="n"/>
      <c r="AT340" s="14" t="n"/>
      <c r="AU340" s="14" t="n"/>
      <c r="AV340" s="14" t="n"/>
      <c r="AW340" s="14" t="n"/>
      <c r="AX340" s="14" t="n"/>
      <c r="AY340" s="14" t="n"/>
      <c r="AZ340" s="14" t="n"/>
      <c r="BA340" s="14" t="n"/>
      <c r="BB340" s="14" t="n"/>
      <c r="BC340" s="14" t="n"/>
      <c r="BD340" s="14" t="n"/>
      <c r="BE340" s="14" t="n"/>
      <c r="BF340" s="14" t="n"/>
      <c r="BG340" s="14" t="n"/>
      <c r="BH340" s="14" t="n"/>
      <c r="BI340" s="14" t="n"/>
      <c r="BJ340" s="14" t="n"/>
      <c r="BK340" s="14" t="n"/>
      <c r="BL340" s="14" t="n"/>
      <c r="BM340" s="14" t="n"/>
      <c r="BN340" s="14" t="n"/>
      <c r="BO340" s="14" t="n"/>
      <c r="BP340" s="77" t="n"/>
    </row>
    <row r="341" ht="11.85" customFormat="1" customHeight="1" s="7">
      <c r="A341" s="55" t="inlineStr">
        <is>
          <t>PP</t>
        </is>
      </c>
      <c r="B341" s="56" t="inlineStr">
        <is>
          <t>16-January.-2025</t>
        </is>
      </c>
      <c r="C341" s="55" t="inlineStr">
        <is>
          <t>2024-005 rev.1</t>
        </is>
      </c>
      <c r="D341" s="55" t="n">
        <v>2500001</v>
      </c>
      <c r="E341" s="55" t="inlineStr">
        <is>
          <t>PP0026</t>
        </is>
      </c>
      <c r="F341" s="55" t="inlineStr">
        <is>
          <t>Inner plastic tube (HDPE) for Applicator 3 ml-OMAS</t>
        </is>
      </c>
      <c r="G341" s="55" t="inlineStr">
        <is>
          <t>PP2500001</t>
        </is>
      </c>
      <c r="H341" s="55" t="inlineStr">
        <is>
          <t>Idea Stampi S.r.I.</t>
        </is>
      </c>
      <c r="I341" s="55" t="n"/>
      <c r="J341" s="55" t="inlineStr">
        <is>
          <t>11387</t>
        </is>
      </c>
      <c r="K341" s="56" t="inlineStr">
        <is>
          <t>11/2024</t>
        </is>
      </c>
      <c r="L341" s="56" t="n"/>
      <c r="M341" s="56" t="inlineStr">
        <is>
          <t>11/2026</t>
        </is>
      </c>
      <c r="N341" s="56" t="n"/>
      <c r="O341" s="55" t="inlineStr">
        <is>
          <t>NA</t>
        </is>
      </c>
      <c r="P341" s="55" t="n"/>
      <c r="Q341" s="55" t="n"/>
      <c r="R341" s="55" t="n"/>
      <c r="S341" s="55" t="n"/>
      <c r="T341" s="55" t="n"/>
      <c r="U341" s="55" t="n">
        <v>0</v>
      </c>
      <c r="V341" s="55" t="inlineStr">
        <is>
          <t>No.</t>
        </is>
      </c>
      <c r="W341" s="55" t="n"/>
      <c r="X341" s="55" t="n"/>
      <c r="Y341" s="55" t="inlineStr">
        <is>
          <t xml:space="preserve">Dispatched </t>
        </is>
      </c>
      <c r="Z341" s="55">
        <f>U341-W341</f>
        <v/>
      </c>
      <c r="AA341" s="57">
        <f>AC341+AH341+AK341+AN341+AQ341+AT341+AW341+AZ341+BC341+BF341+BI341+BL341+BO341</f>
        <v/>
      </c>
      <c r="AB341" s="58" t="n">
        <v>0</v>
      </c>
      <c r="AC341" s="59">
        <f>Z341-AD341-AE341-AB341</f>
        <v/>
      </c>
      <c r="AD341" s="60" t="n"/>
      <c r="AE341" s="61" t="n">
        <v>0</v>
      </c>
      <c r="AF341" s="55" t="n"/>
      <c r="AG341" s="55" t="n"/>
      <c r="AH341" s="55" t="n"/>
      <c r="AI341" s="55" t="n"/>
      <c r="AJ341" s="55" t="n"/>
      <c r="AK341" s="55" t="n"/>
      <c r="AL341" s="55" t="n"/>
      <c r="AM341" s="55" t="n"/>
      <c r="AN341" s="55" t="n"/>
      <c r="AO341" s="55" t="n"/>
      <c r="AP341" s="55" t="n"/>
      <c r="AQ341" s="55" t="n"/>
      <c r="AR341" s="55" t="n"/>
      <c r="AS341" s="55" t="n"/>
      <c r="AT341" s="55" t="n"/>
      <c r="AU341" s="55" t="n"/>
      <c r="AV341" s="55" t="n"/>
      <c r="AW341" s="55" t="n"/>
      <c r="AX341" s="55" t="n"/>
      <c r="AY341" s="55" t="n"/>
      <c r="AZ341" s="55" t="n"/>
      <c r="BA341" s="55" t="n"/>
      <c r="BB341" s="55" t="n"/>
      <c r="BC341" s="55" t="n"/>
      <c r="BD341" s="55" t="n"/>
      <c r="BE341" s="55" t="n"/>
      <c r="BF341" s="55" t="n"/>
      <c r="BG341" s="55" t="n"/>
      <c r="BH341" s="55" t="n"/>
      <c r="BI341" s="55" t="n"/>
      <c r="BJ341" s="55" t="n"/>
      <c r="BK341" s="55" t="n"/>
      <c r="BL341" s="55" t="n"/>
      <c r="BM341" s="55" t="n"/>
      <c r="BN341" s="55" t="n"/>
      <c r="BO341" s="55" t="n"/>
      <c r="BP341" s="77" t="n"/>
    </row>
    <row r="342" ht="11.85" customFormat="1" customHeight="1" s="7">
      <c r="A342" s="55" t="inlineStr">
        <is>
          <t>PP</t>
        </is>
      </c>
      <c r="B342" s="56" t="inlineStr">
        <is>
          <t>16-January.-2025</t>
        </is>
      </c>
      <c r="C342" s="55" t="inlineStr">
        <is>
          <t>2024-005 rev.1</t>
        </is>
      </c>
      <c r="D342" s="55" t="n">
        <v>2500002</v>
      </c>
      <c r="E342" s="55" t="inlineStr">
        <is>
          <t>PP0032</t>
        </is>
      </c>
      <c r="F342" s="55" t="inlineStr">
        <is>
          <t>Outer plastic tube (HDPE) for Applicator 3 ml-OMAS</t>
        </is>
      </c>
      <c r="G342" s="55" t="inlineStr">
        <is>
          <t>PP2500002</t>
        </is>
      </c>
      <c r="H342" s="55" t="inlineStr">
        <is>
          <t>Idea Stampi S.r.I.</t>
        </is>
      </c>
      <c r="I342" s="55" t="n"/>
      <c r="J342" s="55" t="inlineStr">
        <is>
          <t>11453</t>
        </is>
      </c>
      <c r="K342" s="56" t="inlineStr">
        <is>
          <t>12/2024</t>
        </is>
      </c>
      <c r="L342" s="56" t="n"/>
      <c r="M342" s="56" t="inlineStr">
        <is>
          <t>12/2026</t>
        </is>
      </c>
      <c r="N342" s="56" t="n"/>
      <c r="O342" s="55" t="inlineStr">
        <is>
          <t>NA</t>
        </is>
      </c>
      <c r="P342" s="55" t="n"/>
      <c r="Q342" s="55" t="n"/>
      <c r="R342" s="55" t="n"/>
      <c r="S342" s="55" t="n"/>
      <c r="T342" s="55" t="n"/>
      <c r="U342" s="55" t="n">
        <v>0</v>
      </c>
      <c r="V342" s="55" t="inlineStr">
        <is>
          <t>No.</t>
        </is>
      </c>
      <c r="W342" s="55" t="n"/>
      <c r="X342" s="55" t="n"/>
      <c r="Y342" s="55" t="inlineStr">
        <is>
          <t xml:space="preserve">Dispatched </t>
        </is>
      </c>
      <c r="Z342" s="55">
        <f>U342-W342</f>
        <v/>
      </c>
      <c r="AA342" s="57">
        <f>AC342+AH342+AK342+AN342+AQ342+AT342+AW342+AZ342+BC342+BF342+BI342+BL342+BO342</f>
        <v/>
      </c>
      <c r="AB342" s="58" t="n">
        <v>0</v>
      </c>
      <c r="AC342" s="59">
        <f>Z342-AD342-AE342-AB342</f>
        <v/>
      </c>
      <c r="AD342" s="60" t="n"/>
      <c r="AE342" s="61" t="n">
        <v>0</v>
      </c>
      <c r="AF342" s="55" t="n"/>
      <c r="AG342" s="55" t="n"/>
      <c r="AH342" s="55" t="n"/>
      <c r="AI342" s="55" t="n"/>
      <c r="AJ342" s="55" t="n"/>
      <c r="AK342" s="55" t="n"/>
      <c r="AL342" s="55" t="n"/>
      <c r="AM342" s="55" t="n"/>
      <c r="AN342" s="55" t="n"/>
      <c r="AO342" s="55" t="n"/>
      <c r="AP342" s="55" t="n"/>
      <c r="AQ342" s="55" t="n"/>
      <c r="AR342" s="55" t="n"/>
      <c r="AS342" s="55" t="n"/>
      <c r="AT342" s="55" t="n"/>
      <c r="AU342" s="55" t="n"/>
      <c r="AV342" s="55" t="n"/>
      <c r="AW342" s="55" t="n"/>
      <c r="AX342" s="55" t="n"/>
      <c r="AY342" s="55" t="n"/>
      <c r="AZ342" s="55" t="n"/>
      <c r="BA342" s="55" t="n"/>
      <c r="BB342" s="55" t="n"/>
      <c r="BC342" s="55" t="n"/>
      <c r="BD342" s="55" t="n"/>
      <c r="BE342" s="55" t="n"/>
      <c r="BF342" s="55" t="n"/>
      <c r="BG342" s="55" t="n"/>
      <c r="BH342" s="55" t="n"/>
      <c r="BI342" s="55" t="n"/>
      <c r="BJ342" s="55" t="n"/>
      <c r="BK342" s="55" t="n"/>
      <c r="BL342" s="55" t="n"/>
      <c r="BM342" s="55" t="n"/>
      <c r="BN342" s="55" t="n"/>
      <c r="BO342" s="55" t="n"/>
      <c r="BP342" s="77" t="n"/>
    </row>
    <row r="343" ht="11.85" customFormat="1" customHeight="1" s="7">
      <c r="A343" s="8" t="inlineStr">
        <is>
          <t>PP</t>
        </is>
      </c>
      <c r="B343" s="9" t="inlineStr">
        <is>
          <t>19-January.-2025</t>
        </is>
      </c>
      <c r="C343" s="8" t="inlineStr">
        <is>
          <t>2024-005 rev.1</t>
        </is>
      </c>
      <c r="D343" s="22" t="n">
        <v>2500003</v>
      </c>
      <c r="E343" s="8" t="inlineStr">
        <is>
          <t>PP0031</t>
        </is>
      </c>
      <c r="F343" s="8" t="inlineStr">
        <is>
          <t>Medical Sponge size: 54X54X18mm for Applicator</t>
        </is>
      </c>
      <c r="G343" s="10" t="inlineStr">
        <is>
          <t>PP2500003</t>
        </is>
      </c>
      <c r="H343" s="8" t="inlineStr">
        <is>
          <t>Idea Stampi S.r.I.</t>
        </is>
      </c>
      <c r="I343" s="8" t="n"/>
      <c r="J343" s="10" t="inlineStr">
        <is>
          <t>2402C</t>
        </is>
      </c>
      <c r="K343" s="10" t="inlineStr">
        <is>
          <t>07/2024</t>
        </is>
      </c>
      <c r="L343" s="10" t="inlineStr">
        <is>
          <t>00.07.2024</t>
        </is>
      </c>
      <c r="M343" s="10" t="inlineStr">
        <is>
          <t>07/2026</t>
        </is>
      </c>
      <c r="N343" s="10" t="inlineStr">
        <is>
          <t>00.07.2026</t>
        </is>
      </c>
      <c r="O343" s="8" t="inlineStr">
        <is>
          <t>NA</t>
        </is>
      </c>
      <c r="P343" s="10" t="inlineStr">
        <is>
          <t>NA</t>
        </is>
      </c>
      <c r="Q343" s="8" t="inlineStr">
        <is>
          <t>26.01.2027</t>
        </is>
      </c>
      <c r="R343" s="21" t="n"/>
      <c r="S343" s="12" t="n"/>
      <c r="T343" s="12" t="n"/>
      <c r="U343" s="13" t="n">
        <v>45000</v>
      </c>
      <c r="V343" s="14" t="inlineStr">
        <is>
          <t>No.</t>
        </is>
      </c>
      <c r="W343" s="14" t="n">
        <v>56</v>
      </c>
      <c r="X343" s="14" t="n"/>
      <c r="Y343" s="90" t="n"/>
      <c r="Z343" s="455" t="n">
        <v>44944</v>
      </c>
      <c r="AA343" s="456" t="n">
        <v>0</v>
      </c>
      <c r="AB343" s="457" t="n">
        <v>0</v>
      </c>
      <c r="AC343" s="458" t="n">
        <v>44944</v>
      </c>
      <c r="AD343" s="459" t="n"/>
      <c r="AE343" s="462" t="n">
        <v>0</v>
      </c>
      <c r="AF343" s="14" t="inlineStr">
        <is>
          <t>09.09.2025</t>
        </is>
      </c>
      <c r="AG343" s="14" t="inlineStr">
        <is>
          <t>25IPP022</t>
        </is>
      </c>
      <c r="AH343" s="14" t="n">
        <v>-15000</v>
      </c>
      <c r="AI343" s="14" t="inlineStr">
        <is>
          <t>17.09.2025</t>
        </is>
      </c>
      <c r="AJ343" s="14" t="inlineStr">
        <is>
          <t>25IPP023</t>
        </is>
      </c>
      <c r="AK343" s="14" t="n">
        <v>-14966</v>
      </c>
      <c r="AL343" s="14" t="inlineStr">
        <is>
          <t>18.09.2025</t>
        </is>
      </c>
      <c r="AM343" s="14" t="inlineStr">
        <is>
          <t>R-25IPP022</t>
        </is>
      </c>
      <c r="AN343" s="14" t="n">
        <v>935</v>
      </c>
      <c r="AO343" s="14" t="inlineStr">
        <is>
          <t>25.09.2025</t>
        </is>
      </c>
      <c r="AP343" s="14" t="inlineStr">
        <is>
          <t>R-L25G001</t>
        </is>
      </c>
      <c r="AQ343" s="14" t="n">
        <v>646</v>
      </c>
      <c r="AR343" s="14" t="inlineStr">
        <is>
          <t>01.10.2025</t>
        </is>
      </c>
      <c r="AS343" s="14" t="inlineStr">
        <is>
          <t>25IPP026</t>
        </is>
      </c>
      <c r="AT343" s="14" t="n">
        <v>-15000</v>
      </c>
      <c r="AU343" s="14" t="inlineStr">
        <is>
          <t>06.10.2025</t>
        </is>
      </c>
      <c r="AV343" s="14" t="inlineStr">
        <is>
          <t>R-25IPP026</t>
        </is>
      </c>
      <c r="AW343" s="14" t="n">
        <v>369</v>
      </c>
      <c r="AX343" s="14" t="inlineStr">
        <is>
          <t>26.10.2025</t>
        </is>
      </c>
      <c r="AY343" s="14" t="inlineStr">
        <is>
          <t>MR25010</t>
        </is>
      </c>
      <c r="AZ343" s="14" t="n">
        <v>-20</v>
      </c>
      <c r="BA343" s="14" t="inlineStr">
        <is>
          <t>25.12.2025</t>
        </is>
      </c>
      <c r="BB343" s="14" t="inlineStr">
        <is>
          <t>25IPP036</t>
        </is>
      </c>
      <c r="BC343" s="14" t="n">
        <v>-1908</v>
      </c>
      <c r="BD343" s="14" t="n"/>
      <c r="BE343" s="14" t="n"/>
      <c r="BF343" s="14" t="n"/>
      <c r="BG343" s="14" t="n"/>
      <c r="BH343" s="14" t="n"/>
      <c r="BI343" s="14" t="n"/>
      <c r="BJ343" s="14" t="n"/>
      <c r="BK343" s="14" t="n"/>
      <c r="BL343" s="14" t="n"/>
      <c r="BM343" s="14" t="n"/>
      <c r="BN343" s="14" t="n"/>
      <c r="BO343" s="14" t="n"/>
      <c r="BP343" s="77" t="n"/>
    </row>
    <row r="344" ht="11.85" customFormat="1" customHeight="1" s="7">
      <c r="A344" s="8" t="inlineStr">
        <is>
          <t>PP</t>
        </is>
      </c>
      <c r="B344" s="9" t="inlineStr">
        <is>
          <t>19-January.-2025</t>
        </is>
      </c>
      <c r="C344" s="8" t="inlineStr">
        <is>
          <t>2024-005 rev.1</t>
        </is>
      </c>
      <c r="D344" s="22" t="n">
        <v>2500004</v>
      </c>
      <c r="E344" s="8" t="inlineStr">
        <is>
          <t>PP0031</t>
        </is>
      </c>
      <c r="F344" s="8" t="inlineStr">
        <is>
          <t>Medical Sponge size: 54X54X18mm for Applicator</t>
        </is>
      </c>
      <c r="G344" s="10" t="inlineStr">
        <is>
          <t>PP2500004</t>
        </is>
      </c>
      <c r="H344" s="8" t="inlineStr">
        <is>
          <t>Idea Stampi S.r.I.</t>
        </is>
      </c>
      <c r="I344" s="8" t="n"/>
      <c r="J344" s="10" t="inlineStr">
        <is>
          <t>2402C</t>
        </is>
      </c>
      <c r="K344" s="10" t="inlineStr">
        <is>
          <t>09/2024</t>
        </is>
      </c>
      <c r="L344" s="10" t="inlineStr">
        <is>
          <t>00.09.2024</t>
        </is>
      </c>
      <c r="M344" s="10" t="inlineStr">
        <is>
          <t>09/2026</t>
        </is>
      </c>
      <c r="N344" s="10" t="inlineStr">
        <is>
          <t>00.09.2026</t>
        </is>
      </c>
      <c r="O344" s="8" t="inlineStr">
        <is>
          <t>NA</t>
        </is>
      </c>
      <c r="P344" s="10" t="inlineStr">
        <is>
          <t>NA</t>
        </is>
      </c>
      <c r="Q344" s="8" t="inlineStr">
        <is>
          <t>26.01.2027</t>
        </is>
      </c>
      <c r="R344" s="11" t="n"/>
      <c r="S344" s="12" t="n"/>
      <c r="T344" s="12" t="n"/>
      <c r="U344" s="13" t="n">
        <v>57500</v>
      </c>
      <c r="V344" s="14" t="inlineStr">
        <is>
          <t>No.</t>
        </is>
      </c>
      <c r="W344" s="14" t="n">
        <v>56</v>
      </c>
      <c r="X344" s="14" t="n"/>
      <c r="Y344" s="90" t="n"/>
      <c r="Z344" s="455" t="n">
        <v>57444</v>
      </c>
      <c r="AA344" s="456" t="n">
        <v>0</v>
      </c>
      <c r="AB344" s="457" t="n">
        <v>0</v>
      </c>
      <c r="AC344" s="458" t="n">
        <v>57444</v>
      </c>
      <c r="AD344" s="459" t="n"/>
      <c r="AE344" s="462" t="n">
        <v>0</v>
      </c>
      <c r="AF344" s="14" t="inlineStr">
        <is>
          <t>25.12.2025</t>
        </is>
      </c>
      <c r="AG344" s="14" t="inlineStr">
        <is>
          <t>25IPP036</t>
        </is>
      </c>
      <c r="AH344" s="14" t="n">
        <v>-49955</v>
      </c>
      <c r="AI344" s="14" t="inlineStr">
        <is>
          <t>06.01.2026</t>
        </is>
      </c>
      <c r="AJ344" s="14" t="inlineStr">
        <is>
          <t>26IPP001</t>
        </is>
      </c>
      <c r="AK344" s="14" t="n">
        <v>-7489</v>
      </c>
      <c r="AL344" s="14" t="inlineStr">
        <is>
          <t>08.01.2026</t>
        </is>
      </c>
      <c r="AM344" s="14" t="inlineStr">
        <is>
          <t>R-25IPP036</t>
        </is>
      </c>
      <c r="AN344" s="14" t="n">
        <v>372</v>
      </c>
      <c r="AO344" s="14" t="inlineStr">
        <is>
          <t>21.01.2026</t>
        </is>
      </c>
      <c r="AP344" s="14" t="inlineStr">
        <is>
          <t>26IPP003</t>
        </is>
      </c>
      <c r="AQ344" s="14" t="n">
        <v>-372</v>
      </c>
      <c r="AR344" s="14" t="n"/>
      <c r="AS344" s="14" t="n"/>
      <c r="AT344" s="14" t="n"/>
      <c r="AU344" s="14" t="n"/>
      <c r="AV344" s="14" t="n"/>
      <c r="AW344" s="14" t="n"/>
      <c r="AX344" s="14" t="n"/>
      <c r="AY344" s="14" t="n"/>
      <c r="AZ344" s="14" t="n"/>
      <c r="BA344" s="14" t="n"/>
      <c r="BB344" s="14" t="n"/>
      <c r="BC344" s="14" t="n"/>
      <c r="BD344" s="14" t="n"/>
      <c r="BE344" s="14" t="n"/>
      <c r="BF344" s="14" t="n"/>
      <c r="BG344" s="14" t="n"/>
      <c r="BH344" s="14" t="n"/>
      <c r="BI344" s="14" t="n"/>
      <c r="BJ344" s="14" t="n"/>
      <c r="BK344" s="14" t="n"/>
      <c r="BL344" s="14" t="n"/>
      <c r="BM344" s="14" t="n"/>
      <c r="BN344" s="14" t="n"/>
      <c r="BO344" s="14" t="n"/>
      <c r="BP344" s="77" t="n"/>
    </row>
    <row r="345" ht="11.85" customFormat="1" customHeight="1" s="7">
      <c r="A345" s="8" t="inlineStr">
        <is>
          <t>PP</t>
        </is>
      </c>
      <c r="B345" s="9" t="inlineStr">
        <is>
          <t>19-January.-2025</t>
        </is>
      </c>
      <c r="C345" s="8" t="inlineStr">
        <is>
          <t>2024-005 rev.1</t>
        </is>
      </c>
      <c r="D345" s="22" t="n">
        <v>2500005</v>
      </c>
      <c r="E345" s="8" t="inlineStr">
        <is>
          <t>PP0031</t>
        </is>
      </c>
      <c r="F345" s="8" t="inlineStr">
        <is>
          <t>Medical Sponge size: 54X54X18mm for Applicator</t>
        </is>
      </c>
      <c r="G345" s="10" t="inlineStr">
        <is>
          <t>PP2500005</t>
        </is>
      </c>
      <c r="H345" s="8" t="inlineStr">
        <is>
          <t>Idea Stampi S.r.I.</t>
        </is>
      </c>
      <c r="I345" s="8" t="n"/>
      <c r="J345" s="10" t="inlineStr">
        <is>
          <t>2402C</t>
        </is>
      </c>
      <c r="K345" s="10" t="inlineStr">
        <is>
          <t>10/2024</t>
        </is>
      </c>
      <c r="L345" s="10" t="inlineStr">
        <is>
          <t>00.10.2024</t>
        </is>
      </c>
      <c r="M345" s="10" t="inlineStr">
        <is>
          <t>10/2026</t>
        </is>
      </c>
      <c r="N345" s="10" t="inlineStr">
        <is>
          <t>00.10.2026</t>
        </is>
      </c>
      <c r="O345" s="8" t="inlineStr">
        <is>
          <t>NA</t>
        </is>
      </c>
      <c r="P345" s="10" t="inlineStr">
        <is>
          <t>NA</t>
        </is>
      </c>
      <c r="Q345" s="8" t="inlineStr">
        <is>
          <t>26.01.2027</t>
        </is>
      </c>
      <c r="R345" s="21" t="n"/>
      <c r="S345" s="12" t="n"/>
      <c r="T345" s="12" t="n"/>
      <c r="U345" s="13" t="n">
        <v>30000</v>
      </c>
      <c r="V345" s="14" t="inlineStr">
        <is>
          <t>No.</t>
        </is>
      </c>
      <c r="W345" s="14" t="n">
        <v>44</v>
      </c>
      <c r="X345" s="14" t="n"/>
      <c r="Y345" s="90" t="n"/>
      <c r="Z345" s="455" t="n">
        <v>29956</v>
      </c>
      <c r="AA345" s="456" t="n">
        <v>0</v>
      </c>
      <c r="AB345" s="457" t="n">
        <v>0</v>
      </c>
      <c r="AC345" s="458" t="n">
        <v>29956</v>
      </c>
      <c r="AD345" s="459" t="n"/>
      <c r="AE345" s="462" t="n">
        <v>0</v>
      </c>
      <c r="AF345" s="14" t="inlineStr">
        <is>
          <t>06.01.2026</t>
        </is>
      </c>
      <c r="AG345" s="14" t="inlineStr">
        <is>
          <t>26IPP001</t>
        </is>
      </c>
      <c r="AH345" s="14" t="n">
        <v>-22511</v>
      </c>
      <c r="AI345" s="14" t="inlineStr">
        <is>
          <t>14.01.2026</t>
        </is>
      </c>
      <c r="AJ345" s="14" t="inlineStr">
        <is>
          <t>MR260009</t>
        </is>
      </c>
      <c r="AK345" s="14" t="n">
        <v>-2486</v>
      </c>
      <c r="AL345" s="14" t="inlineStr">
        <is>
          <t>15.01.2026</t>
        </is>
      </c>
      <c r="AM345" s="14" t="inlineStr">
        <is>
          <t>R-26IPP001</t>
        </is>
      </c>
      <c r="AN345" s="14" t="n">
        <v>1860</v>
      </c>
      <c r="AO345" s="14" t="inlineStr">
        <is>
          <t>21.01.2026</t>
        </is>
      </c>
      <c r="AP345" s="14" t="inlineStr">
        <is>
          <t>26IPP003</t>
        </is>
      </c>
      <c r="AQ345" s="14" t="n">
        <v>-6819</v>
      </c>
      <c r="AR345" s="14" t="n"/>
      <c r="AS345" s="14" t="n"/>
      <c r="AT345" s="14" t="n"/>
      <c r="AU345" s="14" t="n"/>
      <c r="AV345" s="14" t="n"/>
      <c r="AW345" s="14" t="n"/>
      <c r="AX345" s="14" t="n"/>
      <c r="AY345" s="14" t="n"/>
      <c r="AZ345" s="14" t="n"/>
      <c r="BA345" s="14" t="n"/>
      <c r="BB345" s="14" t="n"/>
      <c r="BC345" s="14" t="n"/>
      <c r="BD345" s="14" t="n"/>
      <c r="BE345" s="14" t="n"/>
      <c r="BF345" s="14" t="n"/>
      <c r="BG345" s="14" t="n"/>
      <c r="BH345" s="14" t="n"/>
      <c r="BI345" s="14" t="n"/>
      <c r="BJ345" s="14" t="n"/>
      <c r="BK345" s="14" t="n"/>
      <c r="BL345" s="14" t="n"/>
      <c r="BM345" s="14" t="n"/>
      <c r="BN345" s="14" t="n"/>
      <c r="BO345" s="14" t="n"/>
      <c r="BP345" s="77" t="n"/>
    </row>
    <row r="346" ht="11.85" customFormat="1" customHeight="1" s="7">
      <c r="A346" s="8" t="inlineStr">
        <is>
          <t>PP</t>
        </is>
      </c>
      <c r="B346" s="9" t="inlineStr">
        <is>
          <t>20-January.-2025</t>
        </is>
      </c>
      <c r="C346" s="8" t="inlineStr">
        <is>
          <t>2024-005 rev.1</t>
        </is>
      </c>
      <c r="D346" s="22" t="n">
        <v>2500008</v>
      </c>
      <c r="E346" s="22" t="inlineStr">
        <is>
          <t>PP0034</t>
        </is>
      </c>
      <c r="F346" s="22" t="inlineStr">
        <is>
          <t>Outer plastic tube (HDPE) for Applicator 26 ml-OMAS</t>
        </is>
      </c>
      <c r="G346" s="10" t="inlineStr">
        <is>
          <t>PP2500008</t>
        </is>
      </c>
      <c r="H346" s="8" t="inlineStr">
        <is>
          <t>Idea Stampi S.r.I.</t>
        </is>
      </c>
      <c r="I346" s="8" t="n"/>
      <c r="J346" s="10" t="inlineStr">
        <is>
          <t>11270</t>
        </is>
      </c>
      <c r="K346" s="10" t="inlineStr">
        <is>
          <t>07/2024</t>
        </is>
      </c>
      <c r="L346" s="10" t="inlineStr">
        <is>
          <t>00.07.2024</t>
        </is>
      </c>
      <c r="M346" s="10" t="inlineStr">
        <is>
          <t>07/2026</t>
        </is>
      </c>
      <c r="N346" s="10" t="inlineStr">
        <is>
          <t>00.07.2026</t>
        </is>
      </c>
      <c r="O346" s="8" t="inlineStr">
        <is>
          <t>NA</t>
        </is>
      </c>
      <c r="P346" s="10" t="inlineStr">
        <is>
          <t>NA</t>
        </is>
      </c>
      <c r="Q346" s="8" t="inlineStr">
        <is>
          <t>26.01.2027</t>
        </is>
      </c>
      <c r="R346" s="11" t="n"/>
      <c r="S346" s="12" t="n"/>
      <c r="T346" s="12" t="n"/>
      <c r="U346" s="13" t="n">
        <v>16000</v>
      </c>
      <c r="V346" s="14" t="inlineStr">
        <is>
          <t>No.</t>
        </is>
      </c>
      <c r="W346" s="14" t="n">
        <v>74</v>
      </c>
      <c r="X346" s="14" t="n"/>
      <c r="Y346" s="90" t="n"/>
      <c r="Z346" s="455" t="n">
        <v>15926</v>
      </c>
      <c r="AA346" s="456" t="n">
        <v>0</v>
      </c>
      <c r="AB346" s="457" t="n">
        <v>0</v>
      </c>
      <c r="AC346" s="458" t="n">
        <v>15926</v>
      </c>
      <c r="AD346" s="459" t="n"/>
      <c r="AE346" s="462" t="n">
        <v>0</v>
      </c>
      <c r="AF346" s="14" t="inlineStr">
        <is>
          <t>07.09.2025</t>
        </is>
      </c>
      <c r="AG346" s="14" t="inlineStr">
        <is>
          <t>25IPP021</t>
        </is>
      </c>
      <c r="AH346" s="14" t="n">
        <v>-6541</v>
      </c>
      <c r="AI346" s="14" t="inlineStr">
        <is>
          <t>09.09.2025</t>
        </is>
      </c>
      <c r="AJ346" s="14" t="inlineStr">
        <is>
          <t>25IPP022</t>
        </is>
      </c>
      <c r="AK346" s="14" t="n">
        <v>-9385</v>
      </c>
      <c r="AL346" s="14" t="inlineStr">
        <is>
          <t>11.09.2025</t>
        </is>
      </c>
      <c r="AM346" s="14" t="inlineStr">
        <is>
          <t>R-25IPP021</t>
        </is>
      </c>
      <c r="AN346" s="14" t="n">
        <v>93</v>
      </c>
      <c r="AO346" s="14" t="inlineStr">
        <is>
          <t>17.09.2025</t>
        </is>
      </c>
      <c r="AP346" s="14" t="inlineStr">
        <is>
          <t>25IPP023</t>
        </is>
      </c>
      <c r="AQ346" s="14" t="n">
        <v>-93</v>
      </c>
      <c r="AR346" s="14" t="n"/>
      <c r="AS346" s="14" t="n"/>
      <c r="AT346" s="14" t="n"/>
      <c r="AU346" s="14" t="n"/>
      <c r="AV346" s="14" t="n"/>
      <c r="AW346" s="14" t="n"/>
      <c r="AX346" s="14" t="n"/>
      <c r="AY346" s="14" t="n"/>
      <c r="AZ346" s="14" t="n"/>
      <c r="BA346" s="14" t="n"/>
      <c r="BB346" s="14" t="n"/>
      <c r="BC346" s="14" t="n"/>
      <c r="BD346" s="14" t="n"/>
      <c r="BE346" s="14" t="n"/>
      <c r="BF346" s="14" t="n"/>
      <c r="BG346" s="14" t="n"/>
      <c r="BH346" s="14" t="n"/>
      <c r="BI346" s="14" t="n"/>
      <c r="BJ346" s="14" t="n"/>
      <c r="BK346" s="14" t="n"/>
      <c r="BL346" s="14" t="n"/>
      <c r="BM346" s="14" t="n"/>
      <c r="BN346" s="14" t="n"/>
      <c r="BO346" s="14" t="n"/>
      <c r="BP346" s="77" t="inlineStr">
        <is>
          <t> </t>
        </is>
      </c>
    </row>
    <row r="347" ht="11.85" customFormat="1" customHeight="1" s="7">
      <c r="A347" s="8" t="inlineStr">
        <is>
          <t>PP</t>
        </is>
      </c>
      <c r="B347" s="9" t="inlineStr">
        <is>
          <t>20-January.-2025</t>
        </is>
      </c>
      <c r="C347" s="8" t="inlineStr">
        <is>
          <t>2024-005 rev.1</t>
        </is>
      </c>
      <c r="D347" s="22" t="n">
        <v>2500009</v>
      </c>
      <c r="E347" s="22" t="inlineStr">
        <is>
          <t>PP0034</t>
        </is>
      </c>
      <c r="F347" s="22" t="inlineStr">
        <is>
          <t>Outer plastic tube (HDPE) for Applicator 26 ml-OMAS</t>
        </is>
      </c>
      <c r="G347" s="10" t="inlineStr">
        <is>
          <t>PP2500009</t>
        </is>
      </c>
      <c r="H347" s="8" t="inlineStr">
        <is>
          <t>Idea Stampi S.r.I.</t>
        </is>
      </c>
      <c r="I347" s="8" t="n"/>
      <c r="J347" s="10" t="inlineStr">
        <is>
          <t>11270</t>
        </is>
      </c>
      <c r="K347" s="10" t="inlineStr">
        <is>
          <t>08/2024</t>
        </is>
      </c>
      <c r="L347" s="10" t="inlineStr">
        <is>
          <t>00.08.2024</t>
        </is>
      </c>
      <c r="M347" s="10" t="inlineStr">
        <is>
          <t>08/2026</t>
        </is>
      </c>
      <c r="N347" s="10" t="inlineStr">
        <is>
          <t>00.08.2026</t>
        </is>
      </c>
      <c r="O347" s="8" t="inlineStr">
        <is>
          <t>NA</t>
        </is>
      </c>
      <c r="P347" s="10" t="inlineStr">
        <is>
          <t>NA</t>
        </is>
      </c>
      <c r="Q347" s="8" t="inlineStr">
        <is>
          <t>26.01.2027</t>
        </is>
      </c>
      <c r="R347" s="21" t="n"/>
      <c r="S347" s="12" t="n"/>
      <c r="T347" s="12" t="n"/>
      <c r="U347" s="13" t="n">
        <v>24000</v>
      </c>
      <c r="V347" s="14" t="inlineStr">
        <is>
          <t>No.</t>
        </is>
      </c>
      <c r="W347" s="14" t="n">
        <v>74</v>
      </c>
      <c r="X347" s="14" t="n"/>
      <c r="Y347" s="90" t="n"/>
      <c r="Z347" s="455" t="n">
        <v>23926</v>
      </c>
      <c r="AA347" s="456" t="n">
        <v>0</v>
      </c>
      <c r="AB347" s="457" t="n">
        <v>0</v>
      </c>
      <c r="AC347" s="458" t="n">
        <v>23926</v>
      </c>
      <c r="AD347" s="459" t="n"/>
      <c r="AE347" s="462" t="n">
        <v>0</v>
      </c>
      <c r="AF347" s="14" t="inlineStr">
        <is>
          <t>09.09.2025</t>
        </is>
      </c>
      <c r="AG347" s="14" t="inlineStr">
        <is>
          <t>25IPP022</t>
        </is>
      </c>
      <c r="AH347" s="14" t="n">
        <v>-15972</v>
      </c>
      <c r="AI347" s="14" t="inlineStr">
        <is>
          <t>17.09.2025</t>
        </is>
      </c>
      <c r="AJ347" s="14" t="inlineStr">
        <is>
          <t>25IPP023</t>
        </is>
      </c>
      <c r="AK347" s="14" t="n">
        <v>-7954</v>
      </c>
      <c r="AL347" s="14" t="inlineStr">
        <is>
          <t>18.09.2025</t>
        </is>
      </c>
      <c r="AM347" s="14" t="inlineStr">
        <is>
          <t>R-25IPP022</t>
        </is>
      </c>
      <c r="AN347" s="14" t="n">
        <v>450</v>
      </c>
      <c r="AO347" s="14" t="inlineStr">
        <is>
          <t>01.10.2025</t>
        </is>
      </c>
      <c r="AP347" s="14" t="inlineStr">
        <is>
          <t>25IPP026</t>
        </is>
      </c>
      <c r="AQ347" s="14" t="n">
        <v>-450</v>
      </c>
      <c r="AR347" s="14" t="n"/>
      <c r="AS347" s="14" t="n"/>
      <c r="AT347" s="14" t="n"/>
      <c r="AU347" s="14" t="n"/>
      <c r="AV347" s="14" t="n"/>
      <c r="AW347" s="14" t="n"/>
      <c r="AX347" s="14" t="n"/>
      <c r="AY347" s="14" t="n"/>
      <c r="AZ347" s="14" t="n"/>
      <c r="BA347" s="14" t="n"/>
      <c r="BB347" s="14" t="n"/>
      <c r="BC347" s="14" t="n"/>
      <c r="BD347" s="14" t="n"/>
      <c r="BE347" s="14" t="n"/>
      <c r="BF347" s="14" t="n"/>
      <c r="BG347" s="14" t="n"/>
      <c r="BH347" s="14" t="n"/>
      <c r="BI347" s="14" t="n"/>
      <c r="BJ347" s="14" t="n"/>
      <c r="BK347" s="14" t="n"/>
      <c r="BL347" s="14" t="n"/>
      <c r="BM347" s="14" t="n"/>
      <c r="BN347" s="14" t="n"/>
      <c r="BO347" s="14" t="n"/>
      <c r="BP347" s="77" t="inlineStr">
        <is>
          <t> </t>
        </is>
      </c>
    </row>
    <row r="348" ht="11.85" customFormat="1" customHeight="1" s="7">
      <c r="A348" s="8" t="inlineStr">
        <is>
          <t>PP</t>
        </is>
      </c>
      <c r="B348" s="9" t="inlineStr">
        <is>
          <t>20-January.-2025</t>
        </is>
      </c>
      <c r="C348" s="8" t="inlineStr">
        <is>
          <t>2024-005 rev.1</t>
        </is>
      </c>
      <c r="D348" s="22" t="n">
        <v>2500010</v>
      </c>
      <c r="E348" s="22" t="inlineStr">
        <is>
          <t>PP0034</t>
        </is>
      </c>
      <c r="F348" s="22" t="inlineStr">
        <is>
          <t>Outer plastic tube (HDPE) for Applicator 26 ml-OMAS</t>
        </is>
      </c>
      <c r="G348" s="10" t="inlineStr">
        <is>
          <t>PP2500010</t>
        </is>
      </c>
      <c r="H348" s="8" t="inlineStr">
        <is>
          <t>Idea Stampi S.r.I.</t>
        </is>
      </c>
      <c r="I348" s="8" t="n"/>
      <c r="J348" s="10" t="inlineStr">
        <is>
          <t>1270</t>
        </is>
      </c>
      <c r="K348" s="10" t="inlineStr">
        <is>
          <t>09/2024</t>
        </is>
      </c>
      <c r="L348" s="10" t="inlineStr">
        <is>
          <t>00.09.2024</t>
        </is>
      </c>
      <c r="M348" s="10" t="inlineStr">
        <is>
          <t>09/2026</t>
        </is>
      </c>
      <c r="N348" s="10" t="inlineStr">
        <is>
          <t>00.09.2026</t>
        </is>
      </c>
      <c r="O348" s="8" t="inlineStr">
        <is>
          <t>NA</t>
        </is>
      </c>
      <c r="P348" s="10" t="inlineStr">
        <is>
          <t>NA</t>
        </is>
      </c>
      <c r="Q348" s="8" t="inlineStr">
        <is>
          <t>26.01.2027</t>
        </is>
      </c>
      <c r="R348" s="11" t="n"/>
      <c r="S348" s="12" t="n"/>
      <c r="T348" s="12" t="n"/>
      <c r="U348" s="13" t="n">
        <v>31896</v>
      </c>
      <c r="V348" s="14" t="inlineStr">
        <is>
          <t>No.</t>
        </is>
      </c>
      <c r="W348" s="14" t="n"/>
      <c r="X348" s="14" t="n"/>
      <c r="Y348" s="90" t="n"/>
      <c r="Z348" s="455" t="n">
        <v>31896</v>
      </c>
      <c r="AA348" s="456" t="n">
        <v>0</v>
      </c>
      <c r="AB348" s="457" t="n">
        <v>0</v>
      </c>
      <c r="AC348" s="458" t="n">
        <v>31896</v>
      </c>
      <c r="AD348" s="459" t="n"/>
      <c r="AE348" s="462" t="n">
        <v>0</v>
      </c>
      <c r="AF348" s="14" t="inlineStr">
        <is>
          <t>17.09.2025</t>
        </is>
      </c>
      <c r="AG348" s="14" t="inlineStr">
        <is>
          <t>25IPP023</t>
        </is>
      </c>
      <c r="AH348" s="14" t="n">
        <v>-6976</v>
      </c>
      <c r="AI348" s="14" t="inlineStr">
        <is>
          <t>25.09.2025</t>
        </is>
      </c>
      <c r="AJ348" s="14" t="inlineStr">
        <is>
          <t>R-L25G001</t>
        </is>
      </c>
      <c r="AK348" s="14" t="n">
        <v>92</v>
      </c>
      <c r="AL348" s="14" t="inlineStr">
        <is>
          <t>01.10.2025</t>
        </is>
      </c>
      <c r="AM348" s="14" t="inlineStr">
        <is>
          <t>25IPP026</t>
        </is>
      </c>
      <c r="AN348" s="14" t="n">
        <v>-14560</v>
      </c>
      <c r="AO348" s="14" t="inlineStr">
        <is>
          <t>25.12.2025</t>
        </is>
      </c>
      <c r="AP348" s="14" t="inlineStr">
        <is>
          <t>25IPP036</t>
        </is>
      </c>
      <c r="AQ348" s="14" t="n">
        <v>-10452</v>
      </c>
      <c r="AR348" s="14" t="n"/>
      <c r="AS348" s="14" t="n"/>
      <c r="AT348" s="14" t="n"/>
      <c r="AU348" s="14" t="n"/>
      <c r="AV348" s="14" t="n"/>
      <c r="AW348" s="14" t="n"/>
      <c r="AX348" s="14" t="n"/>
      <c r="AY348" s="14" t="n"/>
      <c r="AZ348" s="14" t="n"/>
      <c r="BA348" s="14" t="n"/>
      <c r="BB348" s="14" t="n"/>
      <c r="BC348" s="14" t="n"/>
      <c r="BD348" s="14" t="n"/>
      <c r="BE348" s="14" t="n"/>
      <c r="BF348" s="14" t="n"/>
      <c r="BG348" s="14" t="n"/>
      <c r="BH348" s="14" t="n"/>
      <c r="BI348" s="14" t="n"/>
      <c r="BJ348" s="14" t="n"/>
      <c r="BK348" s="14" t="n"/>
      <c r="BL348" s="14" t="n"/>
      <c r="BM348" s="14" t="n"/>
      <c r="BN348" s="14" t="n"/>
      <c r="BO348" s="14" t="n"/>
      <c r="BP348" s="77" t="n"/>
    </row>
    <row r="349" ht="11.85" customFormat="1" customHeight="1" s="7">
      <c r="A349" s="8" t="inlineStr">
        <is>
          <t>PP</t>
        </is>
      </c>
      <c r="B349" s="9" t="inlineStr">
        <is>
          <t>20-January.-2025</t>
        </is>
      </c>
      <c r="C349" s="8" t="inlineStr">
        <is>
          <t>2024-005 rev.1</t>
        </is>
      </c>
      <c r="D349" s="22" t="n">
        <v>2500011</v>
      </c>
      <c r="E349" s="22" t="inlineStr">
        <is>
          <t>PP0034</t>
        </is>
      </c>
      <c r="F349" s="22" t="inlineStr">
        <is>
          <t>Outer plastic tube (HDPE) for Applicator 26 ml-OMAS</t>
        </is>
      </c>
      <c r="G349" s="10" t="inlineStr">
        <is>
          <t>PP2500011</t>
        </is>
      </c>
      <c r="H349" s="8" t="inlineStr">
        <is>
          <t>Idea Stampi S.r.I.</t>
        </is>
      </c>
      <c r="I349" s="8" t="n"/>
      <c r="J349" s="10" t="inlineStr">
        <is>
          <t>11330</t>
        </is>
      </c>
      <c r="K349" s="10" t="inlineStr">
        <is>
          <t>10/2024</t>
        </is>
      </c>
      <c r="L349" s="10" t="inlineStr">
        <is>
          <t>00.10.2024</t>
        </is>
      </c>
      <c r="M349" s="10" t="inlineStr">
        <is>
          <t>10/2026</t>
        </is>
      </c>
      <c r="N349" s="10" t="inlineStr">
        <is>
          <t>00.10.2026</t>
        </is>
      </c>
      <c r="O349" s="8" t="inlineStr">
        <is>
          <t>NA</t>
        </is>
      </c>
      <c r="P349" s="10" t="inlineStr">
        <is>
          <t>NA</t>
        </is>
      </c>
      <c r="Q349" s="8" t="inlineStr">
        <is>
          <t>26.01.2027</t>
        </is>
      </c>
      <c r="R349" s="21" t="n"/>
      <c r="S349" s="12" t="n"/>
      <c r="T349" s="12" t="n"/>
      <c r="U349" s="13" t="n">
        <v>32000</v>
      </c>
      <c r="V349" s="14" t="inlineStr">
        <is>
          <t>No.</t>
        </is>
      </c>
      <c r="W349" s="14" t="n">
        <v>104</v>
      </c>
      <c r="X349" s="14" t="n"/>
      <c r="Y349" s="90" t="n"/>
      <c r="Z349" s="455" t="n">
        <v>31896</v>
      </c>
      <c r="AA349" s="456" t="n">
        <v>0</v>
      </c>
      <c r="AB349" s="457" t="n">
        <v>0</v>
      </c>
      <c r="AC349" s="458" t="n">
        <v>31896</v>
      </c>
      <c r="AD349" s="459" t="n"/>
      <c r="AE349" s="462" t="n">
        <v>0</v>
      </c>
      <c r="AF349" s="14" t="inlineStr">
        <is>
          <t>25.12.2025</t>
        </is>
      </c>
      <c r="AG349" s="14" t="inlineStr">
        <is>
          <t>25IPP036</t>
        </is>
      </c>
      <c r="AH349" s="14" t="n">
        <v>-31896</v>
      </c>
      <c r="AI349" s="14" t="n"/>
      <c r="AJ349" s="14" t="n"/>
      <c r="AK349" s="14" t="n"/>
      <c r="AL349" s="14" t="n"/>
      <c r="AM349" s="14" t="n"/>
      <c r="AN349" s="14" t="n"/>
      <c r="AO349" s="14" t="n"/>
      <c r="AP349" s="14" t="n"/>
      <c r="AQ349" s="14" t="n"/>
      <c r="AR349" s="14" t="n"/>
      <c r="AS349" s="14" t="n"/>
      <c r="AT349" s="14" t="n"/>
      <c r="AU349" s="14" t="n"/>
      <c r="AV349" s="14" t="n"/>
      <c r="AW349" s="14" t="n"/>
      <c r="AX349" s="14" t="n"/>
      <c r="AY349" s="14" t="n"/>
      <c r="AZ349" s="14" t="n"/>
      <c r="BA349" s="14" t="n"/>
      <c r="BB349" s="14" t="n"/>
      <c r="BC349" s="14" t="n"/>
      <c r="BD349" s="14" t="n"/>
      <c r="BE349" s="14" t="n"/>
      <c r="BF349" s="14" t="n"/>
      <c r="BG349" s="14" t="n"/>
      <c r="BH349" s="14" t="n"/>
      <c r="BI349" s="14" t="n"/>
      <c r="BJ349" s="14" t="n"/>
      <c r="BK349" s="14" t="n"/>
      <c r="BL349" s="14" t="n"/>
      <c r="BM349" s="14" t="n"/>
      <c r="BN349" s="14" t="n"/>
      <c r="BO349" s="14" t="n"/>
      <c r="BP349" s="87" t="n">
        <v>8</v>
      </c>
    </row>
    <row r="350" ht="11.85" customFormat="1" customHeight="1" s="7">
      <c r="A350" s="8" t="inlineStr">
        <is>
          <t>PP</t>
        </is>
      </c>
      <c r="B350" s="9" t="inlineStr">
        <is>
          <t>20-January.-2025</t>
        </is>
      </c>
      <c r="C350" s="8" t="inlineStr">
        <is>
          <t>2024-005 rev.1</t>
        </is>
      </c>
      <c r="D350" s="22" t="n">
        <v>2500012</v>
      </c>
      <c r="E350" s="8" t="inlineStr">
        <is>
          <t>PP0028</t>
        </is>
      </c>
      <c r="F350" s="22" t="inlineStr">
        <is>
          <t>Inner plastic tube (HDPE) 118*23mm-OMAS</t>
        </is>
      </c>
      <c r="G350" s="10" t="inlineStr">
        <is>
          <t>PP2500012</t>
        </is>
      </c>
      <c r="H350" s="8" t="inlineStr">
        <is>
          <t>Idea Stampi S.r.I.</t>
        </is>
      </c>
      <c r="I350" s="8" t="n"/>
      <c r="J350" s="10" t="inlineStr">
        <is>
          <t>11469</t>
        </is>
      </c>
      <c r="K350" s="10" t="inlineStr">
        <is>
          <t>11/2024</t>
        </is>
      </c>
      <c r="L350" s="10" t="inlineStr">
        <is>
          <t>00.11.2024</t>
        </is>
      </c>
      <c r="M350" s="10" t="inlineStr">
        <is>
          <t>11/2026</t>
        </is>
      </c>
      <c r="N350" s="10" t="inlineStr">
        <is>
          <t>00.11.2026</t>
        </is>
      </c>
      <c r="O350" s="8" t="inlineStr">
        <is>
          <t>NA</t>
        </is>
      </c>
      <c r="P350" s="10" t="inlineStr">
        <is>
          <t>NA</t>
        </is>
      </c>
      <c r="Q350" s="8" t="inlineStr">
        <is>
          <t>26.01.2027</t>
        </is>
      </c>
      <c r="R350" s="11" t="n"/>
      <c r="S350" s="12" t="n"/>
      <c r="T350" s="12" t="n"/>
      <c r="U350" s="13" t="n">
        <v>104000</v>
      </c>
      <c r="V350" s="14" t="inlineStr">
        <is>
          <t>No.</t>
        </is>
      </c>
      <c r="W350" s="14" t="n">
        <v>146</v>
      </c>
      <c r="X350" s="14" t="n"/>
      <c r="Y350" s="90" t="n"/>
      <c r="Z350" s="455" t="n">
        <v>103854</v>
      </c>
      <c r="AA350" s="456" t="n">
        <v>0</v>
      </c>
      <c r="AB350" s="457" t="n">
        <v>0</v>
      </c>
      <c r="AC350" s="458" t="n">
        <v>103854</v>
      </c>
      <c r="AD350" s="459" t="n"/>
      <c r="AE350" s="462" t="n">
        <v>0</v>
      </c>
      <c r="AF350" s="14" t="inlineStr">
        <is>
          <t>04.08.2025</t>
        </is>
      </c>
      <c r="AG350" s="14" t="inlineStr">
        <is>
          <t>25IBP026</t>
        </is>
      </c>
      <c r="AH350" s="14" t="n">
        <v>-9000</v>
      </c>
      <c r="AI350" s="14" t="inlineStr">
        <is>
          <t>13.08.2025</t>
        </is>
      </c>
      <c r="AJ350" s="14" t="inlineStr">
        <is>
          <t>R-25IBP026</t>
        </is>
      </c>
      <c r="AK350" s="14" t="n">
        <v>1300</v>
      </c>
      <c r="AL350" s="14" t="inlineStr">
        <is>
          <t>08.09.2025</t>
        </is>
      </c>
      <c r="AM350" s="14" t="inlineStr">
        <is>
          <t>25IBP029</t>
        </is>
      </c>
      <c r="AN350" s="14" t="n">
        <v>-30970</v>
      </c>
      <c r="AO350" s="14" t="inlineStr">
        <is>
          <t>11.09.2025</t>
        </is>
      </c>
      <c r="AP350" s="14" t="inlineStr">
        <is>
          <t>25IBP029</t>
        </is>
      </c>
      <c r="AQ350" s="14" t="n">
        <v>-21943</v>
      </c>
      <c r="AR350" s="14" t="inlineStr">
        <is>
          <t>24.09.2025</t>
        </is>
      </c>
      <c r="AS350" s="14" t="inlineStr">
        <is>
          <t>R-25IBP029</t>
        </is>
      </c>
      <c r="AT350" s="14" t="n">
        <v>920</v>
      </c>
      <c r="AU350" s="14" t="inlineStr">
        <is>
          <t>28.09.2025</t>
        </is>
      </c>
      <c r="AV350" s="14" t="inlineStr">
        <is>
          <t>R-L25G001</t>
        </is>
      </c>
      <c r="AW350" s="14" t="n">
        <v>1140</v>
      </c>
      <c r="AX350" s="14" t="inlineStr">
        <is>
          <t>11.11.2025</t>
        </is>
      </c>
      <c r="AY350" s="14" t="n">
        <v>16</v>
      </c>
      <c r="AZ350" s="14" t="n">
        <v>-30</v>
      </c>
      <c r="BA350" s="14" t="inlineStr">
        <is>
          <t>01.01.2026</t>
        </is>
      </c>
      <c r="BB350" s="14" t="inlineStr">
        <is>
          <t>26IBP002</t>
        </is>
      </c>
      <c r="BC350" s="14" t="n">
        <v>-15992</v>
      </c>
      <c r="BD350" s="14" t="inlineStr">
        <is>
          <t>01.01.2026</t>
        </is>
      </c>
      <c r="BE350" s="14" t="inlineStr">
        <is>
          <t>26IBP001</t>
        </is>
      </c>
      <c r="BF350" s="14" t="n">
        <v>-10906</v>
      </c>
      <c r="BG350" s="14" t="inlineStr">
        <is>
          <t>07.01.2026</t>
        </is>
      </c>
      <c r="BH350" s="14" t="inlineStr">
        <is>
          <t>R-26IBP001</t>
        </is>
      </c>
      <c r="BI350" s="14" t="n">
        <v>470</v>
      </c>
      <c r="BJ350" s="14" t="inlineStr">
        <is>
          <t>08.01.2026</t>
        </is>
      </c>
      <c r="BK350" s="14" t="inlineStr">
        <is>
          <t>R-26IBP002</t>
        </is>
      </c>
      <c r="BL350" s="14" t="n">
        <v>520</v>
      </c>
      <c r="BM350" s="14" t="inlineStr">
        <is>
          <t>29.01.2026</t>
        </is>
      </c>
      <c r="BN350" s="14" t="inlineStr">
        <is>
          <t>26IBP007</t>
        </is>
      </c>
      <c r="BO350" s="14" t="n">
        <v>-19363</v>
      </c>
      <c r="BP350" s="87" t="n">
        <v>8</v>
      </c>
    </row>
    <row r="351" ht="11.85" customFormat="1" customHeight="1" s="7">
      <c r="A351" s="8" t="inlineStr">
        <is>
          <t>RM</t>
        </is>
      </c>
      <c r="B351" s="9" t="inlineStr">
        <is>
          <t>28-January.-2025</t>
        </is>
      </c>
      <c r="C351" s="8" t="inlineStr">
        <is>
          <t>SSMC1322024</t>
        </is>
      </c>
      <c r="D351" s="22" t="n">
        <v>2500015</v>
      </c>
      <c r="E351" s="8" t="inlineStr">
        <is>
          <t>RM0011</t>
        </is>
      </c>
      <c r="F351" s="8" t="inlineStr">
        <is>
          <t>Microcrystalline Cellulose PH102</t>
        </is>
      </c>
      <c r="G351" s="10" t="inlineStr">
        <is>
          <t>RM2500003</t>
        </is>
      </c>
      <c r="H351" s="8" t="inlineStr">
        <is>
          <t>united warehouse company limited</t>
        </is>
      </c>
      <c r="I351" s="8" t="n"/>
      <c r="J351" s="10" t="inlineStr">
        <is>
          <t>4574727646</t>
        </is>
      </c>
      <c r="K351" s="10" t="inlineStr">
        <is>
          <t>15/09/2024</t>
        </is>
      </c>
      <c r="L351" s="10" t="inlineStr">
        <is>
          <t>15.09.2024</t>
        </is>
      </c>
      <c r="M351" s="10" t="inlineStr">
        <is>
          <t>14/09/2028</t>
        </is>
      </c>
      <c r="N351" s="10" t="inlineStr">
        <is>
          <t>14.09.2028</t>
        </is>
      </c>
      <c r="O351" s="8" t="inlineStr">
        <is>
          <t>NA</t>
        </is>
      </c>
      <c r="P351" s="10" t="inlineStr">
        <is>
          <t>NA</t>
        </is>
      </c>
      <c r="Q351" s="8" t="inlineStr">
        <is>
          <t>23.03.2027</t>
        </is>
      </c>
      <c r="R351" s="21" t="n"/>
      <c r="S351" s="12" t="n"/>
      <c r="T351" s="12" t="n"/>
      <c r="U351" s="13" t="n">
        <v>174.7</v>
      </c>
      <c r="V351" s="14" t="inlineStr">
        <is>
          <t>Kg.</t>
        </is>
      </c>
      <c r="W351" s="14" t="n"/>
      <c r="X351" s="14" t="n"/>
      <c r="Y351" s="90" t="n"/>
      <c r="Z351" s="455" t="n">
        <v>174.7</v>
      </c>
      <c r="AA351" s="456" t="n">
        <v>0.0004899999999850024</v>
      </c>
      <c r="AB351" s="457" t="n">
        <v>0</v>
      </c>
      <c r="AC351" s="458" t="n">
        <v>174.7</v>
      </c>
      <c r="AD351" s="459" t="n"/>
      <c r="AE351" s="462" t="n">
        <v>0</v>
      </c>
      <c r="AF351" s="14" t="inlineStr">
        <is>
          <t>31.07.2025</t>
        </is>
      </c>
      <c r="AG351" s="14" t="inlineStr">
        <is>
          <t>MR250146</t>
        </is>
      </c>
      <c r="AH351" s="14" t="n">
        <v>-1</v>
      </c>
      <c r="AI351" s="14" t="inlineStr">
        <is>
          <t>18.08.2025</t>
        </is>
      </c>
      <c r="AJ351" s="14" t="inlineStr">
        <is>
          <t>MR250153</t>
        </is>
      </c>
      <c r="AK351" s="14" t="n">
        <v>-9</v>
      </c>
      <c r="AL351" s="14" t="inlineStr">
        <is>
          <t>15.09.2025</t>
        </is>
      </c>
      <c r="AM351" s="14" t="inlineStr">
        <is>
          <t>T25I001</t>
        </is>
      </c>
      <c r="AN351" s="14" t="n">
        <v>-7.65</v>
      </c>
      <c r="AO351" s="14" t="inlineStr">
        <is>
          <t>15.09.2025</t>
        </is>
      </c>
      <c r="AP351" s="14" t="inlineStr">
        <is>
          <t>T25I002</t>
        </is>
      </c>
      <c r="AQ351" s="14" t="n">
        <v>-10.98</v>
      </c>
      <c r="AR351" s="14" t="inlineStr">
        <is>
          <t>18.09.2025</t>
        </is>
      </c>
      <c r="AS351" s="14" t="inlineStr">
        <is>
          <t>C25I001</t>
        </is>
      </c>
      <c r="AT351" s="14" t="n">
        <v>-55.4</v>
      </c>
      <c r="AU351" s="14" t="inlineStr">
        <is>
          <t>13.10.2025</t>
        </is>
      </c>
      <c r="AV351" s="14" t="inlineStr">
        <is>
          <t>MR250194</t>
        </is>
      </c>
      <c r="AW351" s="14" t="n">
        <v>-1</v>
      </c>
      <c r="AX351" s="14" t="inlineStr">
        <is>
          <t>23 2-26.10.2025</t>
        </is>
      </c>
      <c r="AY351" s="14" t="inlineStr">
        <is>
          <t>T25J001 T25J002 T25J003</t>
        </is>
      </c>
      <c r="AZ351" s="14" t="n">
        <v>-27.786</v>
      </c>
      <c r="BA351" s="14" t="inlineStr">
        <is>
          <t>26.10.2025</t>
        </is>
      </c>
      <c r="BB351" s="14" t="inlineStr">
        <is>
          <t>MR250209</t>
        </is>
      </c>
      <c r="BC351" s="14" t="n">
        <v>-3.9</v>
      </c>
      <c r="BD351" s="14" t="inlineStr">
        <is>
          <t>29.10.2025</t>
        </is>
      </c>
      <c r="BE351" s="14" t="inlineStr">
        <is>
          <t>T25J004-5-6</t>
        </is>
      </c>
      <c r="BF351" s="14" t="n">
        <v>-27.786</v>
      </c>
      <c r="BG351" s="14" t="inlineStr">
        <is>
          <t>10.11.2025 10.11.2025</t>
        </is>
      </c>
      <c r="BH351" s="14" t="inlineStr">
        <is>
          <t>C25K002 C25K003</t>
        </is>
      </c>
      <c r="BI351" s="14" t="n">
        <v>-2.74351</v>
      </c>
      <c r="BJ351" s="14" t="inlineStr">
        <is>
          <t>05.02.2026</t>
        </is>
      </c>
      <c r="BK351" s="14" t="inlineStr">
        <is>
          <t>C26B001</t>
        </is>
      </c>
      <c r="BL351" s="14" t="n">
        <v>-27.454</v>
      </c>
      <c r="BM351" s="14" t="n"/>
      <c r="BN351" s="14" t="n"/>
      <c r="BO351" s="14" t="n"/>
      <c r="BP351" s="77" t="n"/>
    </row>
    <row r="352" ht="11.85" customFormat="1" customHeight="1" s="7">
      <c r="A352" s="55" t="inlineStr">
        <is>
          <t>PP</t>
        </is>
      </c>
      <c r="B352" s="56" t="inlineStr">
        <is>
          <t>28-January.-2025</t>
        </is>
      </c>
      <c r="C352" s="55" t="inlineStr">
        <is>
          <t>NA</t>
        </is>
      </c>
      <c r="D352" s="55" t="n">
        <v>2500016</v>
      </c>
      <c r="E352" s="55" t="inlineStr">
        <is>
          <t>PP0019</t>
        </is>
      </c>
      <c r="F352" s="55" t="inlineStr">
        <is>
          <t>Inner plastic tube (HDPE) 77*8mm - Tecnomaco</t>
        </is>
      </c>
      <c r="G352" s="55" t="inlineStr">
        <is>
          <t>PP2500013</t>
        </is>
      </c>
      <c r="H352" s="55" t="inlineStr">
        <is>
          <t>SUZHOU TEXNET CO., LTD.</t>
        </is>
      </c>
      <c r="I352" s="55" t="n"/>
      <c r="J352" s="55" t="inlineStr">
        <is>
          <t>1024</t>
        </is>
      </c>
      <c r="K352" s="56" t="inlineStr">
        <is>
          <t>29/11/2024</t>
        </is>
      </c>
      <c r="L352" s="56" t="n"/>
      <c r="M352" s="56" t="inlineStr">
        <is>
          <t>29/11/2029</t>
        </is>
      </c>
      <c r="N352" s="56" t="n"/>
      <c r="O352" s="55" t="inlineStr">
        <is>
          <t>NA</t>
        </is>
      </c>
      <c r="P352" s="55" t="n"/>
      <c r="Q352" s="55" t="n"/>
      <c r="R352" s="55" t="n"/>
      <c r="S352" s="55" t="n"/>
      <c r="T352" s="55" t="n"/>
      <c r="U352" s="55" t="n">
        <v>0</v>
      </c>
      <c r="V352" s="55" t="inlineStr">
        <is>
          <t>No.</t>
        </is>
      </c>
      <c r="W352" s="55" t="n"/>
      <c r="X352" s="55" t="n"/>
      <c r="Y352" s="55" t="inlineStr">
        <is>
          <t xml:space="preserve">Dispatched </t>
        </is>
      </c>
      <c r="Z352" s="55">
        <f>U352-W352</f>
        <v/>
      </c>
      <c r="AA352" s="57">
        <f>AC352+AH352+AK352+AN352+AQ352+AT352+AW352+AZ352+BC352+BF352+BI352+BL352+BO352</f>
        <v/>
      </c>
      <c r="AB352" s="58" t="n">
        <v>0</v>
      </c>
      <c r="AC352" s="59">
        <f>Z352-AD352-AE352-AB352</f>
        <v/>
      </c>
      <c r="AD352" s="60" t="n"/>
      <c r="AE352" s="61" t="n">
        <v>0</v>
      </c>
      <c r="AF352" s="55" t="n"/>
      <c r="AG352" s="55" t="n"/>
      <c r="AH352" s="55" t="n"/>
      <c r="AI352" s="55" t="n"/>
      <c r="AJ352" s="55" t="n"/>
      <c r="AK352" s="55" t="n"/>
      <c r="AL352" s="55" t="n"/>
      <c r="AM352" s="55" t="n"/>
      <c r="AN352" s="55" t="n"/>
      <c r="AO352" s="55" t="n"/>
      <c r="AP352" s="55" t="n"/>
      <c r="AQ352" s="55" t="n"/>
      <c r="AR352" s="55" t="n"/>
      <c r="AS352" s="55" t="n"/>
      <c r="AT352" s="55" t="n"/>
      <c r="AU352" s="55" t="n"/>
      <c r="AV352" s="55" t="n"/>
      <c r="AW352" s="55" t="n"/>
      <c r="AX352" s="55" t="n"/>
      <c r="AY352" s="55" t="n"/>
      <c r="AZ352" s="55" t="n"/>
      <c r="BA352" s="55" t="n"/>
      <c r="BB352" s="55" t="n"/>
      <c r="BC352" s="55" t="n"/>
      <c r="BD352" s="55" t="n"/>
      <c r="BE352" s="55" t="n"/>
      <c r="BF352" s="55" t="n"/>
      <c r="BG352" s="55" t="n"/>
      <c r="BH352" s="55" t="n"/>
      <c r="BI352" s="55" t="n"/>
      <c r="BJ352" s="55" t="n"/>
      <c r="BK352" s="55" t="n"/>
      <c r="BL352" s="55" t="n"/>
      <c r="BM352" s="55" t="n"/>
      <c r="BN352" s="55" t="n"/>
      <c r="BO352" s="55" t="n"/>
      <c r="BP352" s="77" t="n"/>
    </row>
    <row r="353" ht="11.85" customFormat="1" customHeight="1" s="7">
      <c r="A353" s="8" t="inlineStr">
        <is>
          <t>SPM</t>
        </is>
      </c>
      <c r="B353" s="9" t="inlineStr">
        <is>
          <t>29-January.-2025</t>
        </is>
      </c>
      <c r="C353" s="9" t="inlineStr">
        <is>
          <t>SSMC0102025</t>
        </is>
      </c>
      <c r="D353" s="22" t="n">
        <v>2500018</v>
      </c>
      <c r="E353" s="8" t="inlineStr">
        <is>
          <t>SP0138</t>
        </is>
      </c>
      <c r="F353" s="8" t="inlineStr">
        <is>
          <t>Label-FAS chlorex sterile solution 2% -1ml [size 5.5cm x 4cm]</t>
        </is>
      </c>
      <c r="G353" s="10" t="inlineStr">
        <is>
          <t>SP2500001</t>
        </is>
      </c>
      <c r="H353" s="8" t="inlineStr">
        <is>
          <t>Golden label</t>
        </is>
      </c>
      <c r="I353" s="8" t="n"/>
      <c r="J353" s="27" t="inlineStr">
        <is>
          <t>FP-ST-PPW-PL-19</t>
        </is>
      </c>
      <c r="K353" s="10" t="inlineStr">
        <is>
          <t>28/01/2025</t>
        </is>
      </c>
      <c r="L353" s="10" t="n"/>
      <c r="M353" s="10" t="inlineStr">
        <is>
          <t>28/01/2027</t>
        </is>
      </c>
      <c r="N353" s="10" t="n"/>
      <c r="O353" s="8" t="inlineStr">
        <is>
          <t>NA</t>
        </is>
      </c>
      <c r="P353" s="8" t="n"/>
      <c r="Q353" s="8" t="n"/>
      <c r="R353" s="11" t="n"/>
      <c r="S353" s="12" t="n"/>
      <c r="T353" s="12" t="n"/>
      <c r="U353" s="13" t="n">
        <v>100670</v>
      </c>
      <c r="V353" s="14" t="inlineStr">
        <is>
          <t>No.</t>
        </is>
      </c>
      <c r="W353" s="14" t="n"/>
      <c r="X353" s="14" t="n"/>
      <c r="Y353" s="14" t="n"/>
      <c r="Z353" s="455" t="n">
        <v>100670</v>
      </c>
      <c r="AA353" s="482" t="n">
        <v>0</v>
      </c>
      <c r="AB353" s="457" t="n">
        <v>0</v>
      </c>
      <c r="AC353" s="458" t="n">
        <v>100670</v>
      </c>
      <c r="AD353" s="459" t="n"/>
      <c r="AE353" s="462" t="n">
        <v>0</v>
      </c>
      <c r="AF353" s="14" t="inlineStr">
        <is>
          <t>22.06.2025</t>
        </is>
      </c>
      <c r="AG353" s="14" t="inlineStr">
        <is>
          <t>L25F005</t>
        </is>
      </c>
      <c r="AH353" s="36" t="n">
        <v>-53185</v>
      </c>
      <c r="AI353" s="14" t="inlineStr">
        <is>
          <t>01.07.2025</t>
        </is>
      </c>
      <c r="AJ353" s="14" t="inlineStr">
        <is>
          <t>MR250123</t>
        </is>
      </c>
      <c r="AK353" s="14" t="n">
        <v>-2500</v>
      </c>
      <c r="AL353" s="14" t="inlineStr">
        <is>
          <t>03.07.2025</t>
        </is>
      </c>
      <c r="AM353" s="14" t="inlineStr">
        <is>
          <t>R-L25F005</t>
        </is>
      </c>
      <c r="AN353" s="14" t="n">
        <v>1530</v>
      </c>
      <c r="AO353" s="14" t="inlineStr">
        <is>
          <t>03.07.2025</t>
        </is>
      </c>
      <c r="AP353" s="14" t="inlineStr">
        <is>
          <t>L25G001</t>
        </is>
      </c>
      <c r="AQ353" s="14" t="n">
        <v>-46515</v>
      </c>
      <c r="AR353" s="14" t="n"/>
      <c r="AS353" s="14" t="n"/>
      <c r="AT353" s="14" t="n"/>
      <c r="AU353" s="14" t="n"/>
      <c r="AV353" s="14" t="n"/>
      <c r="AW353" s="14" t="n"/>
      <c r="AX353" s="14" t="n"/>
      <c r="AY353" s="14" t="n"/>
      <c r="AZ353" s="14" t="n"/>
      <c r="BA353" s="14" t="n"/>
      <c r="BB353" s="14" t="n"/>
      <c r="BC353" s="14" t="n"/>
      <c r="BD353" s="14" t="n"/>
      <c r="BE353" s="14" t="n"/>
      <c r="BF353" s="14" t="n"/>
      <c r="BG353" s="14" t="n"/>
      <c r="BH353" s="14" t="n"/>
      <c r="BI353" s="14" t="n"/>
      <c r="BJ353" s="14" t="n"/>
      <c r="BK353" s="14" t="n"/>
      <c r="BL353" s="14" t="n"/>
      <c r="BM353" s="14" t="n"/>
      <c r="BN353" s="14" t="n"/>
      <c r="BO353" s="14" t="n"/>
      <c r="BP353" s="77" t="n"/>
    </row>
    <row r="354" ht="11.85" customFormat="1" customHeight="1" s="7">
      <c r="A354" s="55" t="inlineStr">
        <is>
          <t>SPM</t>
        </is>
      </c>
      <c r="B354" s="56" t="inlineStr">
        <is>
          <t>30-January.-2025</t>
        </is>
      </c>
      <c r="C354" s="55" t="inlineStr">
        <is>
          <t>SSMC1922024</t>
        </is>
      </c>
      <c r="D354" s="55" t="n">
        <v>2500019</v>
      </c>
      <c r="E354" s="55" t="inlineStr">
        <is>
          <t>SP0160</t>
        </is>
      </c>
      <c r="F354" s="55" t="inlineStr">
        <is>
          <t>Box-FAS Chlorex [ 40L X 22.5W X 5.6H cm]</t>
        </is>
      </c>
      <c r="G354" s="55" t="inlineStr">
        <is>
          <t>SP2500002</t>
        </is>
      </c>
      <c r="H354" s="55" t="inlineStr">
        <is>
          <t>Xiamen Nicest Paper Products Co., Ltd.</t>
        </is>
      </c>
      <c r="I354" s="55" t="n"/>
      <c r="J354" s="55" t="inlineStr">
        <is>
          <t>20241203NST-SSMC002</t>
        </is>
      </c>
      <c r="K354" s="56" t="inlineStr">
        <is>
          <t>12/2024</t>
        </is>
      </c>
      <c r="L354" s="56" t="n"/>
      <c r="M354" s="56" t="inlineStr">
        <is>
          <t>12/2027</t>
        </is>
      </c>
      <c r="N354" s="56" t="n"/>
      <c r="O354" s="55" t="inlineStr">
        <is>
          <t>NA</t>
        </is>
      </c>
      <c r="P354" s="55" t="n"/>
      <c r="Q354" s="55" t="n"/>
      <c r="R354" s="55" t="n"/>
      <c r="S354" s="55" t="n"/>
      <c r="T354" s="55" t="n"/>
      <c r="U354" s="55" t="n">
        <v>0</v>
      </c>
      <c r="V354" s="55" t="inlineStr">
        <is>
          <t>No.</t>
        </is>
      </c>
      <c r="W354" s="55" t="n"/>
      <c r="X354" s="55" t="n"/>
      <c r="Y354" s="55" t="inlineStr">
        <is>
          <t xml:space="preserve">Dispatched </t>
        </is>
      </c>
      <c r="Z354" s="55">
        <f>U354-W354</f>
        <v/>
      </c>
      <c r="AA354" s="57">
        <f>AC354+AH354+AK354+AN354+AQ354+AT354+AW354+AZ354+BC354+BF354+BI354+BL354+BO354</f>
        <v/>
      </c>
      <c r="AB354" s="58" t="n">
        <v>0</v>
      </c>
      <c r="AC354" s="59">
        <f>Z354-AD354-AE354-AB354</f>
        <v/>
      </c>
      <c r="AD354" s="60" t="n"/>
      <c r="AE354" s="61" t="n">
        <v>0</v>
      </c>
      <c r="AF354" s="55" t="n"/>
      <c r="AG354" s="55" t="n"/>
      <c r="AH354" s="55" t="n"/>
      <c r="AI354" s="55" t="n"/>
      <c r="AJ354" s="55" t="n"/>
      <c r="AK354" s="55" t="n"/>
      <c r="AL354" s="55" t="n"/>
      <c r="AM354" s="55" t="n"/>
      <c r="AN354" s="55" t="n"/>
      <c r="AO354" s="55" t="n"/>
      <c r="AP354" s="55" t="n"/>
      <c r="AQ354" s="55" t="n"/>
      <c r="AR354" s="55" t="n"/>
      <c r="AS354" s="55" t="n"/>
      <c r="AT354" s="55" t="n"/>
      <c r="AU354" s="55" t="n"/>
      <c r="AV354" s="55" t="n"/>
      <c r="AW354" s="55" t="n"/>
      <c r="AX354" s="55" t="n"/>
      <c r="AY354" s="55" t="n"/>
      <c r="AZ354" s="55" t="n"/>
      <c r="BA354" s="55" t="n"/>
      <c r="BB354" s="55" t="n"/>
      <c r="BC354" s="55" t="n"/>
      <c r="BD354" s="55" t="n"/>
      <c r="BE354" s="55" t="n"/>
      <c r="BF354" s="55" t="n"/>
      <c r="BG354" s="55" t="n"/>
      <c r="BH354" s="55" t="n"/>
      <c r="BI354" s="55" t="n"/>
      <c r="BJ354" s="55" t="n"/>
      <c r="BK354" s="55" t="n"/>
      <c r="BL354" s="55" t="n"/>
      <c r="BM354" s="55" t="n"/>
      <c r="BN354" s="55" t="n"/>
      <c r="BO354" s="55" t="n"/>
      <c r="BP354" s="77" t="n"/>
    </row>
    <row r="355" ht="11.85" customFormat="1" customHeight="1" s="7">
      <c r="A355" s="8" t="inlineStr">
        <is>
          <t>SP</t>
        </is>
      </c>
      <c r="B355" s="9" t="inlineStr">
        <is>
          <t>30-January.-2025</t>
        </is>
      </c>
      <c r="C355" s="8" t="inlineStr">
        <is>
          <t>SSMC1922024</t>
        </is>
      </c>
      <c r="D355" s="22" t="n">
        <v>2500020</v>
      </c>
      <c r="E355" s="8" t="inlineStr">
        <is>
          <t>SP0197</t>
        </is>
      </c>
      <c r="F355" s="8" t="inlineStr">
        <is>
          <t>Label-FAS Chlorex Sterile Solution 1% Clear-3ml [Size 5.5 cm x 4 cm]</t>
        </is>
      </c>
      <c r="G355" s="10" t="inlineStr">
        <is>
          <t>SP2500003</t>
        </is>
      </c>
      <c r="H355" s="8" t="inlineStr">
        <is>
          <t>Xiamen Nicest Paper Products Co., Ltd.</t>
        </is>
      </c>
      <c r="I355" s="8" t="n"/>
      <c r="J355" s="10" t="inlineStr">
        <is>
          <t>20241203NST-SSMC001</t>
        </is>
      </c>
      <c r="K355" s="10" t="inlineStr">
        <is>
          <t>12/2024</t>
        </is>
      </c>
      <c r="L355" s="10" t="inlineStr">
        <is>
          <t>00.12.2024</t>
        </is>
      </c>
      <c r="M355" s="10" t="inlineStr">
        <is>
          <t>12/2027</t>
        </is>
      </c>
      <c r="N355" s="10" t="inlineStr">
        <is>
          <t>00.12.2027</t>
        </is>
      </c>
      <c r="O355" s="8" t="inlineStr">
        <is>
          <t>NA</t>
        </is>
      </c>
      <c r="P355" s="10" t="inlineStr">
        <is>
          <t>NA</t>
        </is>
      </c>
      <c r="Q355" s="8" t="inlineStr">
        <is>
          <t>30.01.2027</t>
        </is>
      </c>
      <c r="R355" s="11" t="n"/>
      <c r="S355" s="12" t="n"/>
      <c r="T355" s="12" t="n"/>
      <c r="U355" s="13" t="n">
        <v>61091</v>
      </c>
      <c r="V355" s="14" t="inlineStr">
        <is>
          <t>No.</t>
        </is>
      </c>
      <c r="W355" s="14" t="n"/>
      <c r="X355" s="14" t="n"/>
      <c r="Y355" s="90" t="n"/>
      <c r="Z355" s="455" t="n">
        <v>61091</v>
      </c>
      <c r="AA355" s="456" t="n">
        <v>0</v>
      </c>
      <c r="AB355" s="457" t="n">
        <v>0</v>
      </c>
      <c r="AC355" s="458" t="n">
        <v>61091</v>
      </c>
      <c r="AD355" s="459" t="n"/>
      <c r="AE355" s="462" t="n">
        <v>0</v>
      </c>
      <c r="AF355" s="14" t="n"/>
      <c r="AG355" s="14" t="n"/>
      <c r="AH355" s="14" t="n"/>
      <c r="AI355" s="14" t="n"/>
      <c r="AJ355" s="14" t="n"/>
      <c r="AK355" s="14" t="n"/>
      <c r="AL355" s="14" t="n"/>
      <c r="AM355" s="14" t="n"/>
      <c r="AN355" s="14" t="n"/>
      <c r="AO355" s="14" t="n"/>
      <c r="AP355" s="14" t="n"/>
      <c r="AQ355" s="14" t="n"/>
      <c r="AR355" s="14" t="n"/>
      <c r="AS355" s="14" t="n"/>
      <c r="AT355" s="14" t="n"/>
      <c r="AU355" s="14" t="n"/>
      <c r="AV355" s="14" t="n"/>
      <c r="AW355" s="14" t="n"/>
      <c r="AX355" s="14" t="n"/>
      <c r="AY355" s="14" t="n"/>
      <c r="AZ355" s="14" t="n"/>
      <c r="BA355" s="14" t="n"/>
      <c r="BB355" s="14" t="n"/>
      <c r="BC355" s="14" t="n"/>
      <c r="BD355" s="14" t="n"/>
      <c r="BE355" s="14" t="n"/>
      <c r="BF355" s="14" t="n"/>
      <c r="BG355" s="14" t="n"/>
      <c r="BH355" s="14" t="n"/>
      <c r="BI355" s="14" t="n"/>
      <c r="BJ355" s="14" t="n"/>
      <c r="BK355" s="14" t="n"/>
      <c r="BL355" s="14" t="n"/>
      <c r="BM355" s="14" t="n"/>
      <c r="BN355" s="14" t="n"/>
      <c r="BO355" s="76" t="n">
        <v>-61091</v>
      </c>
      <c r="BP355" s="77" t="n"/>
    </row>
    <row r="356" ht="11.85" customFormat="1" customHeight="1" s="7">
      <c r="A356" s="8" t="inlineStr">
        <is>
          <t>RM</t>
        </is>
      </c>
      <c r="B356" s="9" t="inlineStr">
        <is>
          <t>06-February.-2025</t>
        </is>
      </c>
      <c r="C356" s="8" t="inlineStr">
        <is>
          <t>NA</t>
        </is>
      </c>
      <c r="D356" s="22" t="n">
        <v>2500026</v>
      </c>
      <c r="E356" s="31" t="inlineStr">
        <is>
          <t>RM0039</t>
        </is>
      </c>
      <c r="F356" s="8" t="inlineStr">
        <is>
          <t>Dapagliflozin Propanediol</t>
        </is>
      </c>
      <c r="G356" s="10" t="inlineStr">
        <is>
          <t>RM2500004</t>
        </is>
      </c>
      <c r="H356" s="8" t="inlineStr">
        <is>
          <t>Ami Lifesciences Pvt.Ltd.</t>
        </is>
      </c>
      <c r="I356" s="8" t="n"/>
      <c r="J356" s="10" t="inlineStr">
        <is>
          <t>DPD/90071024</t>
        </is>
      </c>
      <c r="K356" s="10" t="inlineStr">
        <is>
          <t>10/2024</t>
        </is>
      </c>
      <c r="L356" s="10" t="inlineStr">
        <is>
          <t>00.10.2024</t>
        </is>
      </c>
      <c r="M356" s="10" t="inlineStr">
        <is>
          <t>03/2027</t>
        </is>
      </c>
      <c r="N356" s="10" t="inlineStr">
        <is>
          <t>00.03.2027</t>
        </is>
      </c>
      <c r="O356" s="8" t="inlineStr">
        <is>
          <t>NA</t>
        </is>
      </c>
      <c r="P356" s="10" t="inlineStr">
        <is>
          <t>NA</t>
        </is>
      </c>
      <c r="Q356" s="8" t="inlineStr">
        <is>
          <t>00.03.2027</t>
        </is>
      </c>
      <c r="R356" s="11" t="n"/>
      <c r="S356" s="12" t="n"/>
      <c r="T356" s="12" t="n"/>
      <c r="U356" s="13" t="n">
        <v>0</v>
      </c>
      <c r="V356" s="14" t="inlineStr">
        <is>
          <t>Kg.</t>
        </is>
      </c>
      <c r="W356" s="14" t="n"/>
      <c r="X356" s="14" t="n"/>
      <c r="Y356" s="90" t="n"/>
      <c r="Z356" s="455" t="n">
        <v>0</v>
      </c>
      <c r="AA356" s="456" t="n">
        <v>0</v>
      </c>
      <c r="AB356" s="457" t="n">
        <v>0</v>
      </c>
      <c r="AC356" s="458" t="n">
        <v>0</v>
      </c>
      <c r="AD356" s="459" t="n"/>
      <c r="AE356" s="462" t="n">
        <v>0</v>
      </c>
      <c r="AF356" s="14" t="n"/>
      <c r="AG356" s="14" t="n"/>
      <c r="AH356" s="14" t="n"/>
      <c r="AI356" s="14" t="n"/>
      <c r="AJ356" s="14" t="n"/>
      <c r="AK356" s="14" t="n"/>
      <c r="AL356" s="14" t="n"/>
      <c r="AM356" s="14" t="n"/>
      <c r="AN356" s="14" t="n"/>
      <c r="AO356" s="14" t="n"/>
      <c r="AP356" s="14" t="n"/>
      <c r="AQ356" s="14" t="n"/>
      <c r="AR356" s="14" t="n"/>
      <c r="AS356" s="14" t="n"/>
      <c r="AT356" s="14" t="n"/>
      <c r="AU356" s="14" t="n"/>
      <c r="AV356" s="14" t="n"/>
      <c r="AW356" s="14" t="n"/>
      <c r="AX356" s="14" t="n"/>
      <c r="AY356" s="14" t="n"/>
      <c r="AZ356" s="14" t="n"/>
      <c r="BA356" s="14" t="n"/>
      <c r="BB356" s="14" t="n"/>
      <c r="BC356" s="14" t="n"/>
      <c r="BD356" s="14" t="n"/>
      <c r="BE356" s="14" t="n"/>
      <c r="BF356" s="14" t="n"/>
      <c r="BG356" s="14" t="n"/>
      <c r="BH356" s="14" t="n"/>
      <c r="BI356" s="14" t="n"/>
      <c r="BJ356" s="14" t="n"/>
      <c r="BK356" s="14" t="n"/>
      <c r="BL356" s="14" t="n"/>
      <c r="BM356" s="14" t="n"/>
      <c r="BN356" s="14" t="n"/>
      <c r="BO356" s="14" t="n"/>
      <c r="BP356" s="77" t="n"/>
    </row>
    <row r="357" ht="11.85" customFormat="1" customHeight="1" s="7">
      <c r="A357" s="8" t="inlineStr">
        <is>
          <t>SP</t>
        </is>
      </c>
      <c r="B357" s="9" t="inlineStr">
        <is>
          <t>10-February.-2025</t>
        </is>
      </c>
      <c r="C357" s="8" t="inlineStr">
        <is>
          <t>NA</t>
        </is>
      </c>
      <c r="D357" s="22" t="n">
        <v>2500030</v>
      </c>
      <c r="E357" s="8" t="inlineStr">
        <is>
          <t>SP0112</t>
        </is>
      </c>
      <c r="F357" s="8" t="inlineStr">
        <is>
          <t>Medical Paper 60gm Printed-FAS Chlorex 0.5%-6ml [Width 408mm]</t>
        </is>
      </c>
      <c r="G357" s="10" t="inlineStr">
        <is>
          <t>SP2500010</t>
        </is>
      </c>
      <c r="H357" s="8" t="inlineStr">
        <is>
          <t>Shangdong Qilu Ethylene Chemicals Co.LTd</t>
        </is>
      </c>
      <c r="I357" s="8" t="n"/>
      <c r="J357" s="39" t="inlineStr">
        <is>
          <t>C4S217</t>
        </is>
      </c>
      <c r="K357" s="39" t="inlineStr">
        <is>
          <t>30/07/2024</t>
        </is>
      </c>
      <c r="L357" s="39" t="inlineStr">
        <is>
          <t>30.07.2024</t>
        </is>
      </c>
      <c r="M357" s="39" t="inlineStr">
        <is>
          <t>30/07/2026</t>
        </is>
      </c>
      <c r="N357" s="39" t="inlineStr">
        <is>
          <t>30.07.2026</t>
        </is>
      </c>
      <c r="O357" s="8" t="inlineStr">
        <is>
          <t>NA</t>
        </is>
      </c>
      <c r="P357" s="10" t="inlineStr">
        <is>
          <t>NA</t>
        </is>
      </c>
      <c r="Q357" s="8" t="inlineStr">
        <is>
          <t>16.02.2027</t>
        </is>
      </c>
      <c r="R357" s="11" t="n"/>
      <c r="S357" s="12" t="n"/>
      <c r="T357" s="12" t="n"/>
      <c r="U357" s="13" t="n">
        <v>234.012</v>
      </c>
      <c r="V357" s="14" t="inlineStr">
        <is>
          <t>Kg.</t>
        </is>
      </c>
      <c r="W357" s="14" t="n"/>
      <c r="X357" s="14" t="n"/>
      <c r="Y357" s="90" t="n">
        <v>7</v>
      </c>
      <c r="Z357" s="455" t="n">
        <v>234.012</v>
      </c>
      <c r="AA357" s="456" t="n">
        <v>0</v>
      </c>
      <c r="AB357" s="457" t="n">
        <v>0</v>
      </c>
      <c r="AC357" s="458" t="n">
        <v>234.012</v>
      </c>
      <c r="AD357" s="459" t="n"/>
      <c r="AE357" s="462" t="n">
        <v>0</v>
      </c>
      <c r="AF357" s="14" t="n"/>
      <c r="AG357" s="14" t="n"/>
      <c r="AH357" s="14" t="n"/>
      <c r="AI357" s="14" t="n"/>
      <c r="AJ357" s="14" t="n"/>
      <c r="AK357" s="14" t="n"/>
      <c r="AL357" s="14" t="n"/>
      <c r="AM357" s="14" t="n"/>
      <c r="AN357" s="14" t="n"/>
      <c r="AO357" s="14" t="n"/>
      <c r="AP357" s="14" t="n"/>
      <c r="AQ357" s="14" t="n"/>
      <c r="AR357" s="14" t="n"/>
      <c r="AS357" s="14" t="n"/>
      <c r="AT357" s="14" t="n"/>
      <c r="AU357" s="14" t="n"/>
      <c r="AV357" s="14" t="n"/>
      <c r="AW357" s="14" t="n"/>
      <c r="AX357" s="14" t="n"/>
      <c r="AY357" s="14" t="n"/>
      <c r="AZ357" s="14" t="n"/>
      <c r="BA357" s="14" t="n"/>
      <c r="BB357" s="14" t="n"/>
      <c r="BC357" s="14" t="n"/>
      <c r="BD357" s="14" t="n"/>
      <c r="BE357" s="14" t="n"/>
      <c r="BF357" s="14" t="n"/>
      <c r="BG357" s="14" t="n"/>
      <c r="BH357" s="14" t="n"/>
      <c r="BI357" s="14" t="n"/>
      <c r="BJ357" s="14" t="n"/>
      <c r="BK357" s="14" t="n"/>
      <c r="BL357" s="14" t="n"/>
      <c r="BM357" s="14" t="n"/>
      <c r="BN357" s="14" t="n"/>
      <c r="BO357" s="462" t="n">
        <v>-234.012</v>
      </c>
      <c r="BP357" s="77" t="n"/>
      <c r="BR357" s="7" t="inlineStr">
        <is>
          <t>.</t>
        </is>
      </c>
    </row>
    <row r="358" ht="11.85" customFormat="1" customHeight="1" s="7">
      <c r="A358" s="8" t="inlineStr">
        <is>
          <t>SP</t>
        </is>
      </c>
      <c r="B358" s="9" t="inlineStr">
        <is>
          <t>13-February.-2025</t>
        </is>
      </c>
      <c r="C358" s="8" t="inlineStr">
        <is>
          <t>SSMC0142025</t>
        </is>
      </c>
      <c r="D358" s="22" t="n">
        <v>2500032</v>
      </c>
      <c r="E358" s="8" t="inlineStr">
        <is>
          <t>SP0204</t>
        </is>
      </c>
      <c r="F358" s="8" t="inlineStr">
        <is>
          <t>Label for FAS Chlorex Box</t>
        </is>
      </c>
      <c r="G358" s="10" t="inlineStr">
        <is>
          <t>SP2500012</t>
        </is>
      </c>
      <c r="H358" s="8" t="inlineStr">
        <is>
          <t>مصنع شركة الملصقات الذهبية</t>
        </is>
      </c>
      <c r="I358" s="8" t="n"/>
      <c r="J358" s="10" t="inlineStr">
        <is>
          <t>FP-ST-5300</t>
        </is>
      </c>
      <c r="K358" s="10" t="inlineStr">
        <is>
          <t>11/02/2025</t>
        </is>
      </c>
      <c r="L358" s="10" t="inlineStr">
        <is>
          <t>11.02.2025</t>
        </is>
      </c>
      <c r="M358" s="10" t="inlineStr">
        <is>
          <t>11/02/2027</t>
        </is>
      </c>
      <c r="N358" s="10" t="inlineStr">
        <is>
          <t>11.02.2027</t>
        </is>
      </c>
      <c r="O358" s="8" t="inlineStr">
        <is>
          <t>NA</t>
        </is>
      </c>
      <c r="P358" s="10" t="inlineStr">
        <is>
          <t>NA</t>
        </is>
      </c>
      <c r="Q358" s="8" t="inlineStr">
        <is>
          <t>16.02.2027</t>
        </is>
      </c>
      <c r="R358" s="11" t="n"/>
      <c r="S358" s="12" t="n"/>
      <c r="T358" s="12" t="n"/>
      <c r="U358" s="13" t="n">
        <v>9619</v>
      </c>
      <c r="V358" s="14" t="inlineStr">
        <is>
          <t>No.</t>
        </is>
      </c>
      <c r="W358" s="14" t="n"/>
      <c r="X358" s="14" t="n"/>
      <c r="Y358" s="90" t="inlineStr">
        <is>
          <t> </t>
        </is>
      </c>
      <c r="Z358" s="455" t="n">
        <v>9619</v>
      </c>
      <c r="AA358" s="456" t="n">
        <v>0</v>
      </c>
      <c r="AB358" s="457" t="n">
        <v>0</v>
      </c>
      <c r="AC358" s="458" t="n">
        <v>9619</v>
      </c>
      <c r="AD358" s="459" t="n"/>
      <c r="AE358" s="462" t="n">
        <v>0</v>
      </c>
      <c r="AF358" s="14" t="inlineStr">
        <is>
          <t>02.06.2025</t>
        </is>
      </c>
      <c r="AG358" s="14" t="inlineStr">
        <is>
          <t>L25D010</t>
        </is>
      </c>
      <c r="AH358" s="14" t="n">
        <v>-3125</v>
      </c>
      <c r="AI358" s="14" t="inlineStr">
        <is>
          <t>11.06.2025</t>
        </is>
      </c>
      <c r="AJ358" s="14" t="inlineStr">
        <is>
          <t>L25E002</t>
        </is>
      </c>
      <c r="AK358" s="14" t="n">
        <v>-2803</v>
      </c>
      <c r="AL358" s="14" t="inlineStr">
        <is>
          <t>15.06.2025</t>
        </is>
      </c>
      <c r="AM358" s="14" t="inlineStr">
        <is>
          <t>R-L25E002</t>
        </is>
      </c>
      <c r="AN358" s="14" t="n">
        <v>1121</v>
      </c>
      <c r="AO358" s="14" t="inlineStr">
        <is>
          <t>10.07.2025</t>
        </is>
      </c>
      <c r="AP358" s="14" t="inlineStr">
        <is>
          <t>L25F005</t>
        </is>
      </c>
      <c r="AQ358" s="14" t="n">
        <v>-3997</v>
      </c>
      <c r="AR358" s="14" t="inlineStr">
        <is>
          <t>12.06.2025</t>
        </is>
      </c>
      <c r="AS358" s="14" t="inlineStr">
        <is>
          <t>R-L25D010</t>
        </is>
      </c>
      <c r="AT358" s="14" t="n">
        <v>44</v>
      </c>
      <c r="AU358" s="14" t="inlineStr">
        <is>
          <t>03.06.2025</t>
        </is>
      </c>
      <c r="AV358" s="14" t="inlineStr">
        <is>
          <t>R-L25C003</t>
        </is>
      </c>
      <c r="AW358" s="14" t="n">
        <v>1803</v>
      </c>
      <c r="AX358" s="14" t="inlineStr">
        <is>
          <t>28.07.2025</t>
        </is>
      </c>
      <c r="AY358" s="14" t="inlineStr">
        <is>
          <t>R-L25F005</t>
        </is>
      </c>
      <c r="AZ358" s="14" t="n">
        <v>225</v>
      </c>
      <c r="BA358" s="14" t="inlineStr">
        <is>
          <t>13.08.2025</t>
        </is>
      </c>
      <c r="BB358" s="14" t="inlineStr">
        <is>
          <t>MR250151</t>
        </is>
      </c>
      <c r="BC358" s="14" t="n">
        <v>-1500</v>
      </c>
      <c r="BD358" s="14" t="inlineStr">
        <is>
          <t>18.08.2025 26.08.2025</t>
        </is>
      </c>
      <c r="BE358" s="14" t="inlineStr">
        <is>
          <t>R-L25G013 R-L25H001</t>
        </is>
      </c>
      <c r="BF358" s="14" t="n">
        <v>162</v>
      </c>
      <c r="BG358" s="14" t="inlineStr">
        <is>
          <t>21.08.2025</t>
        </is>
      </c>
      <c r="BH358" s="14" t="inlineStr">
        <is>
          <t>MR250154</t>
        </is>
      </c>
      <c r="BI358" s="14" t="n">
        <v>-1000</v>
      </c>
      <c r="BJ358" s="14" t="inlineStr">
        <is>
          <t>24.08.2025</t>
        </is>
      </c>
      <c r="BK358" s="14" t="inlineStr">
        <is>
          <t>MR250157 L25G005</t>
        </is>
      </c>
      <c r="BL358" s="14" t="n">
        <v>-552</v>
      </c>
      <c r="BM358" s="14" t="inlineStr">
        <is>
          <t>24.08.2025</t>
        </is>
      </c>
      <c r="BN358" s="14" t="inlineStr">
        <is>
          <t>IE</t>
        </is>
      </c>
      <c r="BO358" s="14" t="n">
        <v>3</v>
      </c>
      <c r="BP358" s="77" t="n"/>
      <c r="BQ358" s="7" t="inlineStr">
        <is>
          <t>.</t>
        </is>
      </c>
    </row>
    <row r="359" ht="11.85" customFormat="1" customHeight="1" s="7">
      <c r="A359" s="55" t="inlineStr">
        <is>
          <t>PP</t>
        </is>
      </c>
      <c r="B359" s="56" t="inlineStr">
        <is>
          <t>20-February.-2025</t>
        </is>
      </c>
      <c r="C359" s="55" t="inlineStr">
        <is>
          <t>NA</t>
        </is>
      </c>
      <c r="D359" s="55" t="n">
        <v>2500034</v>
      </c>
      <c r="E359" s="55" t="inlineStr">
        <is>
          <t>PP0084</t>
        </is>
      </c>
      <c r="F359" s="55" t="inlineStr">
        <is>
          <t>Alui.Foil 25micron width 78mm</t>
        </is>
      </c>
      <c r="G359" s="55" t="inlineStr">
        <is>
          <t>PP2500016</t>
        </is>
      </c>
      <c r="H359" s="55" t="inlineStr">
        <is>
          <t>ACG technical Aluminum Foil Company LLC.</t>
        </is>
      </c>
      <c r="I359" s="55" t="n"/>
      <c r="J359" s="55" t="inlineStr">
        <is>
          <t>HP21122409-01-01</t>
        </is>
      </c>
      <c r="K359" s="56" t="inlineStr">
        <is>
          <t>10/02/2025</t>
        </is>
      </c>
      <c r="L359" s="56" t="n"/>
      <c r="M359" s="56" t="inlineStr">
        <is>
          <t>N/A</t>
        </is>
      </c>
      <c r="N359" s="56" t="n"/>
      <c r="O359" s="55" t="inlineStr">
        <is>
          <t>10-August.-2026</t>
        </is>
      </c>
      <c r="P359" s="55" t="n"/>
      <c r="Q359" s="55" t="n"/>
      <c r="R359" s="55" t="n"/>
      <c r="S359" s="55" t="n"/>
      <c r="T359" s="55" t="n"/>
      <c r="U359" s="62" t="n">
        <v>1.77635683940025e-15</v>
      </c>
      <c r="V359" s="55" t="inlineStr">
        <is>
          <t>Kg.</t>
        </is>
      </c>
      <c r="W359" s="55" t="n"/>
      <c r="X359" s="55" t="n"/>
      <c r="Y359" s="55" t="inlineStr">
        <is>
          <t xml:space="preserve">Dispatched </t>
        </is>
      </c>
      <c r="Z359" s="62">
        <f>U359-W359</f>
        <v/>
      </c>
      <c r="AA359" s="63">
        <f>AC359+AH359+AK359+AN359+AQ359+AT359+AW359+AZ359+BC359+BF359+BI359+BL359+BO359</f>
        <v/>
      </c>
      <c r="AB359" s="58" t="n">
        <v>0</v>
      </c>
      <c r="AC359" s="64">
        <f>Z359-AD359-AE359-AB359</f>
        <v/>
      </c>
      <c r="AD359" s="60" t="n"/>
      <c r="AE359" s="61" t="n">
        <v>0</v>
      </c>
      <c r="AF359" s="55" t="n"/>
      <c r="AG359" s="55" t="n"/>
      <c r="AH359" s="55" t="n"/>
      <c r="AI359" s="55" t="n"/>
      <c r="AJ359" s="55" t="n"/>
      <c r="AK359" s="55" t="n"/>
      <c r="AL359" s="55" t="n"/>
      <c r="AM359" s="55" t="n"/>
      <c r="AN359" s="55" t="n"/>
      <c r="AO359" s="55" t="n"/>
      <c r="AP359" s="55" t="n"/>
      <c r="AQ359" s="55" t="n"/>
      <c r="AR359" s="55" t="n"/>
      <c r="AS359" s="55" t="n"/>
      <c r="AT359" s="55" t="n"/>
      <c r="AU359" s="55" t="n"/>
      <c r="AV359" s="55" t="n"/>
      <c r="AW359" s="55" t="n"/>
      <c r="AX359" s="55" t="n"/>
      <c r="AY359" s="55" t="n"/>
      <c r="AZ359" s="55" t="n"/>
      <c r="BA359" s="55" t="n"/>
      <c r="BB359" s="55" t="n"/>
      <c r="BC359" s="55" t="n"/>
      <c r="BD359" s="55" t="n"/>
      <c r="BE359" s="55" t="n"/>
      <c r="BF359" s="55" t="n"/>
      <c r="BG359" s="55" t="n"/>
      <c r="BH359" s="55" t="n"/>
      <c r="BI359" s="55" t="n"/>
      <c r="BJ359" s="55" t="n"/>
      <c r="BK359" s="55" t="n"/>
      <c r="BL359" s="55" t="n"/>
      <c r="BM359" s="55" t="n"/>
      <c r="BN359" s="55" t="n"/>
      <c r="BO359" s="55" t="n"/>
      <c r="BP359" s="77" t="n"/>
    </row>
    <row r="360" ht="11.85" customFormat="1" customHeight="1" s="7">
      <c r="A360" s="55" t="inlineStr">
        <is>
          <t>PP</t>
        </is>
      </c>
      <c r="B360" s="56" t="inlineStr">
        <is>
          <t>20-February.-2025</t>
        </is>
      </c>
      <c r="C360" s="55" t="inlineStr">
        <is>
          <t>NA</t>
        </is>
      </c>
      <c r="D360" s="55" t="n">
        <v>2500035</v>
      </c>
      <c r="E360" s="55" t="inlineStr">
        <is>
          <t>PP0085</t>
        </is>
      </c>
      <c r="F360" s="55" t="inlineStr">
        <is>
          <t>Alui./Alui Cold form width 80mm</t>
        </is>
      </c>
      <c r="G360" s="55" t="inlineStr">
        <is>
          <t>PP2500017</t>
        </is>
      </c>
      <c r="H360" s="55" t="inlineStr">
        <is>
          <t>ACG technical Aluminum Foil Company LLC.</t>
        </is>
      </c>
      <c r="I360" s="55" t="n"/>
      <c r="J360" s="55" t="inlineStr">
        <is>
          <t>30122043-08-01</t>
        </is>
      </c>
      <c r="K360" s="56" t="inlineStr">
        <is>
          <t>10/02/2025</t>
        </is>
      </c>
      <c r="L360" s="56" t="n"/>
      <c r="M360" s="56" t="inlineStr">
        <is>
          <t>N/A</t>
        </is>
      </c>
      <c r="N360" s="56" t="n"/>
      <c r="O360" s="55" t="inlineStr">
        <is>
          <t>10-August.-2026</t>
        </is>
      </c>
      <c r="P360" s="55" t="n"/>
      <c r="Q360" s="55" t="n"/>
      <c r="R360" s="55" t="n"/>
      <c r="S360" s="55" t="n"/>
      <c r="T360" s="55" t="n"/>
      <c r="U360" s="62" t="n">
        <v>1.77635683940025e-15</v>
      </c>
      <c r="V360" s="55" t="inlineStr">
        <is>
          <t>Kg.</t>
        </is>
      </c>
      <c r="W360" s="55" t="n"/>
      <c r="X360" s="55" t="n"/>
      <c r="Y360" s="55" t="inlineStr">
        <is>
          <t xml:space="preserve">Dispatched </t>
        </is>
      </c>
      <c r="Z360" s="62">
        <f>U360-W360</f>
        <v/>
      </c>
      <c r="AA360" s="63">
        <f>AC360+AH360+AK360+AN360+AQ360+AT360+AW360+AZ360+BC360+BF360+BI360+BL360+BO360</f>
        <v/>
      </c>
      <c r="AB360" s="58" t="n">
        <v>0</v>
      </c>
      <c r="AC360" s="64">
        <f>Z360-AD360-AE360-AB360</f>
        <v/>
      </c>
      <c r="AD360" s="60" t="n"/>
      <c r="AE360" s="61" t="n">
        <v>0</v>
      </c>
      <c r="AF360" s="55" t="n"/>
      <c r="AG360" s="55" t="n"/>
      <c r="AH360" s="55" t="n"/>
      <c r="AI360" s="55" t="n"/>
      <c r="AJ360" s="55" t="n"/>
      <c r="AK360" s="55" t="n"/>
      <c r="AL360" s="55" t="n"/>
      <c r="AM360" s="55" t="n"/>
      <c r="AN360" s="55" t="n"/>
      <c r="AO360" s="55" t="n"/>
      <c r="AP360" s="55" t="n"/>
      <c r="AQ360" s="55" t="n"/>
      <c r="AR360" s="55" t="n"/>
      <c r="AS360" s="55" t="n"/>
      <c r="AT360" s="55" t="n"/>
      <c r="AU360" s="55" t="n"/>
      <c r="AV360" s="55" t="n"/>
      <c r="AW360" s="55" t="n"/>
      <c r="AX360" s="55" t="n"/>
      <c r="AY360" s="55" t="n"/>
      <c r="AZ360" s="55" t="n"/>
      <c r="BA360" s="55" t="n"/>
      <c r="BB360" s="55" t="n"/>
      <c r="BC360" s="55" t="n"/>
      <c r="BD360" s="55" t="n"/>
      <c r="BE360" s="55" t="n"/>
      <c r="BF360" s="55" t="n"/>
      <c r="BG360" s="55" t="n"/>
      <c r="BH360" s="55" t="n"/>
      <c r="BI360" s="55" t="n"/>
      <c r="BJ360" s="55" t="n"/>
      <c r="BK360" s="55" t="n"/>
      <c r="BL360" s="55" t="n"/>
      <c r="BM360" s="55" t="n"/>
      <c r="BN360" s="55" t="n"/>
      <c r="BO360" s="55" t="n"/>
      <c r="BP360" s="77" t="n">
        <v>8</v>
      </c>
    </row>
    <row r="361" ht="11.85" customFormat="1" customHeight="1" s="7">
      <c r="A361" s="55" t="inlineStr">
        <is>
          <t>PP</t>
        </is>
      </c>
      <c r="B361" s="56" t="inlineStr">
        <is>
          <t>05-March.-2025</t>
        </is>
      </c>
      <c r="C361" s="55" t="inlineStr">
        <is>
          <t>SSMC0132025</t>
        </is>
      </c>
      <c r="D361" s="55" t="n">
        <v>2500041</v>
      </c>
      <c r="E361" s="55" t="inlineStr">
        <is>
          <t>PP0085</t>
        </is>
      </c>
      <c r="F361" s="55" t="inlineStr">
        <is>
          <t>Alui./Alui Cold form width 80mm</t>
        </is>
      </c>
      <c r="G361" s="55" t="inlineStr">
        <is>
          <t>PP2500018</t>
        </is>
      </c>
      <c r="H361" s="55" t="inlineStr">
        <is>
          <t>ACG technical Aluminum Foil Company LLC.</t>
        </is>
      </c>
      <c r="I361" s="55" t="n"/>
      <c r="J361" s="55" t="inlineStr">
        <is>
          <t>693/10</t>
        </is>
      </c>
      <c r="K361" s="56" t="inlineStr">
        <is>
          <t>25/02/2025</t>
        </is>
      </c>
      <c r="L361" s="56" t="n"/>
      <c r="M361" s="56" t="inlineStr">
        <is>
          <t>N/A</t>
        </is>
      </c>
      <c r="N361" s="56" t="n"/>
      <c r="O361" s="55" t="n">
        <v>46259</v>
      </c>
      <c r="P361" s="55" t="n"/>
      <c r="Q361" s="55" t="n"/>
      <c r="R361" s="55" t="n"/>
      <c r="S361" s="55" t="n"/>
      <c r="T361" s="55" t="n"/>
      <c r="U361" s="55" t="n">
        <v>0</v>
      </c>
      <c r="V361" s="55" t="inlineStr">
        <is>
          <t>Kg.</t>
        </is>
      </c>
      <c r="W361" s="55" t="n"/>
      <c r="X361" s="55" t="n"/>
      <c r="Y361" s="55" t="inlineStr">
        <is>
          <t xml:space="preserve">Dispatched </t>
        </is>
      </c>
      <c r="Z361" s="55">
        <f>U361-W361</f>
        <v/>
      </c>
      <c r="AA361" s="57">
        <f>AC361+AH361+AK361+AN361+AQ361+AT361+AW361+AZ361+BC361+BF361+BI361+BL361+BO361</f>
        <v/>
      </c>
      <c r="AB361" s="58" t="n">
        <v>0</v>
      </c>
      <c r="AC361" s="59">
        <f>Z361-AD361-AE361-AB361</f>
        <v/>
      </c>
      <c r="AD361" s="60" t="n"/>
      <c r="AE361" s="61" t="n">
        <v>0</v>
      </c>
      <c r="AF361" s="55" t="n"/>
      <c r="AG361" s="55" t="n"/>
      <c r="AH361" s="55" t="n"/>
      <c r="AI361" s="55" t="n"/>
      <c r="AJ361" s="55" t="n"/>
      <c r="AK361" s="55" t="n"/>
      <c r="AL361" s="55" t="n"/>
      <c r="AM361" s="55" t="n"/>
      <c r="AN361" s="55" t="n"/>
      <c r="AO361" s="55" t="n"/>
      <c r="AP361" s="55" t="n"/>
      <c r="AQ361" s="55" t="n"/>
      <c r="AR361" s="55" t="n"/>
      <c r="AS361" s="55" t="n"/>
      <c r="AT361" s="55" t="n"/>
      <c r="AU361" s="55" t="n"/>
      <c r="AV361" s="55" t="n"/>
      <c r="AW361" s="55" t="n"/>
      <c r="AX361" s="55" t="n"/>
      <c r="AY361" s="55" t="n"/>
      <c r="AZ361" s="55" t="n"/>
      <c r="BA361" s="55" t="n"/>
      <c r="BB361" s="55" t="n"/>
      <c r="BC361" s="55" t="n"/>
      <c r="BD361" s="55" t="n"/>
      <c r="BE361" s="55" t="n"/>
      <c r="BF361" s="55" t="n"/>
      <c r="BG361" s="55" t="n"/>
      <c r="BH361" s="55" t="n"/>
      <c r="BI361" s="55" t="n"/>
      <c r="BJ361" s="55" t="n"/>
      <c r="BK361" s="55" t="n"/>
      <c r="BL361" s="55" t="n"/>
      <c r="BM361" s="55" t="n"/>
      <c r="BN361" s="55" t="n"/>
      <c r="BO361" s="55" t="n"/>
      <c r="BP361" s="77" t="n"/>
    </row>
    <row r="362" ht="11.85" customFormat="1" customHeight="1" s="7">
      <c r="A362" s="8" t="inlineStr">
        <is>
          <t xml:space="preserve">SF </t>
        </is>
      </c>
      <c r="B362" s="9" t="inlineStr">
        <is>
          <t>09-March.-2025</t>
        </is>
      </c>
      <c r="C362" s="8" t="inlineStr">
        <is>
          <t>NA</t>
        </is>
      </c>
      <c r="D362" s="22" t="n">
        <v>2500042</v>
      </c>
      <c r="E362" s="8" t="inlineStr">
        <is>
          <t>SF0059</t>
        </is>
      </c>
      <c r="F362" s="8" t="inlineStr">
        <is>
          <t>FAS-CEL Oxidised Regenerated Cellulose Absorbable Hemostat Standard-Ref. No.: FAS08H</t>
        </is>
      </c>
      <c r="G362" s="10" t="inlineStr">
        <is>
          <t>SF2500001</t>
        </is>
      </c>
      <c r="H362" s="8" t="inlineStr">
        <is>
          <t>Altaylar Medical Tibbi Malz.ins.Teks.gida. Ith. Ihr. SAN VE TIC LTD. STI.</t>
        </is>
      </c>
      <c r="I362" s="8" t="n"/>
      <c r="J362" s="10" t="inlineStr">
        <is>
          <t>OR2024741</t>
        </is>
      </c>
      <c r="K362" s="10" t="inlineStr">
        <is>
          <t>11/2024</t>
        </is>
      </c>
      <c r="L362" s="10" t="inlineStr">
        <is>
          <t>00.11.2024</t>
        </is>
      </c>
      <c r="M362" s="10" t="inlineStr">
        <is>
          <t>11/2027</t>
        </is>
      </c>
      <c r="N362" s="10" t="inlineStr">
        <is>
          <t>00.11.2027</t>
        </is>
      </c>
      <c r="O362" s="8" t="inlineStr">
        <is>
          <t>NA</t>
        </is>
      </c>
      <c r="P362" s="10" t="inlineStr">
        <is>
          <t>NA</t>
        </is>
      </c>
      <c r="Q362" s="8" t="inlineStr">
        <is>
          <t>10.04.2026</t>
        </is>
      </c>
      <c r="R362" s="11" t="n"/>
      <c r="S362" s="12" t="n"/>
      <c r="T362" s="12" t="n"/>
      <c r="U362" s="13" t="n">
        <v>7</v>
      </c>
      <c r="V362" s="14" t="inlineStr">
        <is>
          <t>No.</t>
        </is>
      </c>
      <c r="W362" s="14" t="n"/>
      <c r="X362" s="14" t="n"/>
      <c r="Y362" s="90" t="n"/>
      <c r="Z362" s="455" t="n">
        <v>7</v>
      </c>
      <c r="AA362" s="456" t="n">
        <v>0</v>
      </c>
      <c r="AB362" s="457" t="n">
        <v>0</v>
      </c>
      <c r="AC362" s="458" t="n">
        <v>7</v>
      </c>
      <c r="AD362" s="459" t="n"/>
      <c r="AE362" s="462" t="n">
        <v>0</v>
      </c>
      <c r="AF362" s="14" t="inlineStr">
        <is>
          <t>04.12.2025</t>
        </is>
      </c>
      <c r="AG362" s="14" t="n">
        <v>250253</v>
      </c>
      <c r="AH362" s="14" t="n">
        <v>-7</v>
      </c>
      <c r="AI362" s="14" t="n"/>
      <c r="AJ362" s="14" t="n"/>
      <c r="AK362" s="14" t="n"/>
      <c r="AL362" s="14" t="n"/>
      <c r="AM362" s="14" t="n"/>
      <c r="AN362" s="14" t="n"/>
      <c r="AO362" s="14" t="n"/>
      <c r="AP362" s="14" t="n"/>
      <c r="AQ362" s="14" t="n"/>
      <c r="AR362" s="14" t="n"/>
      <c r="AS362" s="14" t="n"/>
      <c r="AT362" s="14" t="n"/>
      <c r="AU362" s="14" t="n"/>
      <c r="AV362" s="14" t="n"/>
      <c r="AW362" s="14" t="n"/>
      <c r="AX362" s="14" t="n"/>
      <c r="AY362" s="14" t="n"/>
      <c r="AZ362" s="14" t="n"/>
      <c r="BA362" s="14" t="n"/>
      <c r="BB362" s="14" t="n"/>
      <c r="BC362" s="14" t="n"/>
      <c r="BD362" s="14" t="n"/>
      <c r="BE362" s="14" t="n"/>
      <c r="BF362" s="14" t="n"/>
      <c r="BG362" s="14" t="n"/>
      <c r="BH362" s="14" t="n"/>
      <c r="BI362" s="14" t="n"/>
      <c r="BJ362" s="14" t="n"/>
      <c r="BK362" s="14" t="n"/>
      <c r="BL362" s="14" t="n"/>
      <c r="BM362" s="14" t="n"/>
      <c r="BN362" s="14" t="n"/>
      <c r="BO362" s="14" t="n"/>
      <c r="BP362" s="77" t="n"/>
    </row>
    <row r="363" ht="11.85" customFormat="1" customHeight="1" s="7">
      <c r="A363" s="55" t="inlineStr">
        <is>
          <t>SF MD</t>
        </is>
      </c>
      <c r="B363" s="56" t="inlineStr">
        <is>
          <t>09-March.-2025</t>
        </is>
      </c>
      <c r="C363" s="55" t="inlineStr">
        <is>
          <t>NA</t>
        </is>
      </c>
      <c r="D363" s="55" t="n">
        <v>2500043</v>
      </c>
      <c r="E363" s="55" t="inlineStr">
        <is>
          <t>SF0055</t>
        </is>
      </c>
      <c r="F363" s="55" t="inlineStr">
        <is>
          <t>FAS-CEL Oxidised Regenerated Cellulose Absorbable Hemostat Standard-Ref. No.: FAS11H</t>
        </is>
      </c>
      <c r="G363" s="55" t="inlineStr">
        <is>
          <t>SF2500002</t>
        </is>
      </c>
      <c r="H363" s="55" t="inlineStr">
        <is>
          <t>Altaylar Medical Tibbi Malz.ins.Teks.gida. Ith. Ihr. SAN VE TIC LTD. STI.</t>
        </is>
      </c>
      <c r="I363" s="55" t="n"/>
      <c r="J363" s="55" t="inlineStr">
        <is>
          <t>OR2024730</t>
        </is>
      </c>
      <c r="K363" s="56" t="inlineStr">
        <is>
          <t>11/2024</t>
        </is>
      </c>
      <c r="L363" s="56" t="n"/>
      <c r="M363" s="56" t="inlineStr">
        <is>
          <t>11/2027</t>
        </is>
      </c>
      <c r="N363" s="56" t="n"/>
      <c r="O363" s="55" t="inlineStr">
        <is>
          <t>NA</t>
        </is>
      </c>
      <c r="P363" s="55" t="n"/>
      <c r="Q363" s="55" t="n"/>
      <c r="R363" s="55" t="n"/>
      <c r="S363" s="55" t="n"/>
      <c r="T363" s="55" t="n"/>
      <c r="U363" s="55" t="n">
        <v>0</v>
      </c>
      <c r="V363" s="55" t="inlineStr">
        <is>
          <t>No.</t>
        </is>
      </c>
      <c r="W363" s="55" t="n"/>
      <c r="X363" s="55" t="n"/>
      <c r="Y363" s="55" t="inlineStr">
        <is>
          <t xml:space="preserve">Dispatched </t>
        </is>
      </c>
      <c r="Z363" s="55">
        <f>U363-W363</f>
        <v/>
      </c>
      <c r="AA363" s="57">
        <f>AC363+AH363+AK363+AN363+AQ363+AT363+AW363+AZ363+BC363+BF363+BI363+BL363+BO363</f>
        <v/>
      </c>
      <c r="AB363" s="58" t="n">
        <v>0</v>
      </c>
      <c r="AC363" s="59">
        <f>Z363-AD363-AE363-AB363</f>
        <v/>
      </c>
      <c r="AD363" s="60" t="n"/>
      <c r="AE363" s="61" t="n">
        <v>0</v>
      </c>
      <c r="AF363" s="55" t="n"/>
      <c r="AG363" s="55" t="n"/>
      <c r="AH363" s="55" t="n"/>
      <c r="AI363" s="55" t="n"/>
      <c r="AJ363" s="55" t="n"/>
      <c r="AK363" s="55" t="n"/>
      <c r="AL363" s="55" t="n"/>
      <c r="AM363" s="55" t="n"/>
      <c r="AN363" s="55" t="n"/>
      <c r="AO363" s="55" t="n"/>
      <c r="AP363" s="55" t="n"/>
      <c r="AQ363" s="55" t="n"/>
      <c r="AR363" s="55" t="n"/>
      <c r="AS363" s="55" t="n"/>
      <c r="AT363" s="55" t="n"/>
      <c r="AU363" s="55" t="n"/>
      <c r="AV363" s="55" t="n"/>
      <c r="AW363" s="55" t="n"/>
      <c r="AX363" s="55" t="n"/>
      <c r="AY363" s="55" t="n"/>
      <c r="AZ363" s="55" t="n"/>
      <c r="BA363" s="55" t="n"/>
      <c r="BB363" s="55" t="n"/>
      <c r="BC363" s="55" t="n"/>
      <c r="BD363" s="55" t="n"/>
      <c r="BE363" s="55" t="n"/>
      <c r="BF363" s="55" t="n"/>
      <c r="BG363" s="55" t="n"/>
      <c r="BH363" s="55" t="n"/>
      <c r="BI363" s="55" t="n"/>
      <c r="BJ363" s="55" t="n"/>
      <c r="BK363" s="55" t="n"/>
      <c r="BL363" s="55" t="n"/>
      <c r="BM363" s="55" t="n"/>
      <c r="BN363" s="55" t="n"/>
      <c r="BO363" s="55" t="n"/>
      <c r="BP363" s="77" t="n"/>
    </row>
    <row r="364" ht="11.85" customFormat="1" customHeight="1" s="7">
      <c r="A364" s="8" t="inlineStr">
        <is>
          <t xml:space="preserve">SF </t>
        </is>
      </c>
      <c r="B364" s="9" t="inlineStr">
        <is>
          <t>09-March.-2025</t>
        </is>
      </c>
      <c r="C364" s="8" t="inlineStr">
        <is>
          <t>NA</t>
        </is>
      </c>
      <c r="D364" s="22" t="n">
        <v>2500044</v>
      </c>
      <c r="E364" s="8" t="inlineStr">
        <is>
          <t>SF0054</t>
        </is>
      </c>
      <c r="F364" s="8" t="inlineStr">
        <is>
          <t>FAS-CEL Oxidised Regenerated Cellulose Absorbable Hemostat Fibril-Ref. No.: FAS35F</t>
        </is>
      </c>
      <c r="G364" s="10" t="inlineStr">
        <is>
          <t>SF2500003</t>
        </is>
      </c>
      <c r="H364" s="8" t="inlineStr">
        <is>
          <t>Altaylar Medical Tibbi Malz.ins.Teks.gida. Ith. Ihr. SAN VE TIC LTD. STI.</t>
        </is>
      </c>
      <c r="I364" s="8" t="n"/>
      <c r="J364" s="10" t="inlineStr">
        <is>
          <t>OR2024725</t>
        </is>
      </c>
      <c r="K364" s="10" t="inlineStr">
        <is>
          <t>11/2024</t>
        </is>
      </c>
      <c r="L364" s="10" t="inlineStr">
        <is>
          <t>00.11.2024</t>
        </is>
      </c>
      <c r="M364" s="10" t="inlineStr">
        <is>
          <t>11/2027</t>
        </is>
      </c>
      <c r="N364" s="10" t="inlineStr">
        <is>
          <t>00.11.2027</t>
        </is>
      </c>
      <c r="O364" s="8" t="inlineStr">
        <is>
          <t>NA</t>
        </is>
      </c>
      <c r="P364" s="10" t="inlineStr">
        <is>
          <t>NA</t>
        </is>
      </c>
      <c r="Q364" s="8" t="inlineStr">
        <is>
          <t>10.04.2026</t>
        </is>
      </c>
      <c r="R364" s="11" t="n"/>
      <c r="S364" s="12" t="n"/>
      <c r="T364" s="12" t="n"/>
      <c r="U364" s="13" t="n">
        <v>9</v>
      </c>
      <c r="V364" s="14" t="inlineStr">
        <is>
          <t>No.</t>
        </is>
      </c>
      <c r="W364" s="14" t="n"/>
      <c r="X364" s="14" t="n"/>
      <c r="Y364" s="90" t="n"/>
      <c r="Z364" s="455" t="n">
        <v>9</v>
      </c>
      <c r="AA364" s="456" t="n">
        <v>0</v>
      </c>
      <c r="AB364" s="457" t="n">
        <v>0</v>
      </c>
      <c r="AC364" s="458" t="n">
        <v>9</v>
      </c>
      <c r="AD364" s="459" t="n"/>
      <c r="AE364" s="462" t="n">
        <v>0</v>
      </c>
      <c r="AF364" s="14" t="inlineStr">
        <is>
          <t>04.12.2025</t>
        </is>
      </c>
      <c r="AG364" s="14" t="n">
        <v>250253</v>
      </c>
      <c r="AH364" s="14" t="n">
        <v>-9</v>
      </c>
      <c r="AI364" s="14" t="n"/>
      <c r="AJ364" s="14" t="n"/>
      <c r="AK364" s="14" t="n"/>
      <c r="AL364" s="14" t="n"/>
      <c r="AM364" s="14" t="n"/>
      <c r="AN364" s="14" t="n"/>
      <c r="AO364" s="14" t="n"/>
      <c r="AP364" s="14" t="n"/>
      <c r="AQ364" s="14" t="n"/>
      <c r="AR364" s="14" t="n"/>
      <c r="AS364" s="14" t="n"/>
      <c r="AT364" s="14" t="n"/>
      <c r="AU364" s="14" t="n"/>
      <c r="AV364" s="14" t="n"/>
      <c r="AW364" s="14" t="n"/>
      <c r="AX364" s="14" t="n"/>
      <c r="AY364" s="14" t="n"/>
      <c r="AZ364" s="14" t="n"/>
      <c r="BA364" s="14" t="n"/>
      <c r="BB364" s="14" t="n"/>
      <c r="BC364" s="14" t="n"/>
      <c r="BD364" s="14" t="n"/>
      <c r="BE364" s="14" t="n"/>
      <c r="BF364" s="14" t="n"/>
      <c r="BG364" s="14" t="n"/>
      <c r="BH364" s="14" t="n"/>
      <c r="BI364" s="14" t="n"/>
      <c r="BJ364" s="14" t="n"/>
      <c r="BK364" s="14" t="n"/>
      <c r="BL364" s="14" t="n"/>
      <c r="BM364" s="14" t="n"/>
      <c r="BN364" s="14" t="n"/>
      <c r="BO364" s="14" t="n"/>
      <c r="BP364" s="77" t="n"/>
    </row>
    <row r="365" ht="11.85" customFormat="1" customHeight="1" s="7">
      <c r="A365" s="8" t="inlineStr">
        <is>
          <t xml:space="preserve">SF </t>
        </is>
      </c>
      <c r="B365" s="9" t="inlineStr">
        <is>
          <t>09-March.-2025</t>
        </is>
      </c>
      <c r="C365" s="8" t="inlineStr">
        <is>
          <t>NA</t>
        </is>
      </c>
      <c r="D365" s="22" t="n">
        <v>2500045</v>
      </c>
      <c r="E365" s="8" t="inlineStr">
        <is>
          <t>SF0061</t>
        </is>
      </c>
      <c r="F365" s="8" t="inlineStr">
        <is>
          <t>FAS-CEL Oxidised Regenerated Cellulose Absorbable Hemostat Non-Woven-Ref. No.: FAS28N</t>
        </is>
      </c>
      <c r="G365" s="10" t="inlineStr">
        <is>
          <t>SF2500004</t>
        </is>
      </c>
      <c r="H365" s="8" t="inlineStr">
        <is>
          <t>Altaylar Medical Tibbi Malz.ins.Teks.gida. Ith. Ihr. SAN VE TIC LTD. STI.</t>
        </is>
      </c>
      <c r="I365" s="8" t="n"/>
      <c r="J365" s="10" t="inlineStr">
        <is>
          <t>OR2024733</t>
        </is>
      </c>
      <c r="K365" s="10" t="inlineStr">
        <is>
          <t>11/2024</t>
        </is>
      </c>
      <c r="L365" s="10" t="inlineStr">
        <is>
          <t>00.11.2024</t>
        </is>
      </c>
      <c r="M365" s="10" t="inlineStr">
        <is>
          <t>11/2027</t>
        </is>
      </c>
      <c r="N365" s="10" t="inlineStr">
        <is>
          <t>00.11.2027</t>
        </is>
      </c>
      <c r="O365" s="8" t="inlineStr">
        <is>
          <t>NA</t>
        </is>
      </c>
      <c r="P365" s="10" t="inlineStr">
        <is>
          <t>NA</t>
        </is>
      </c>
      <c r="Q365" s="8" t="inlineStr">
        <is>
          <t>10.04.2026</t>
        </is>
      </c>
      <c r="R365" s="21" t="n"/>
      <c r="S365" s="12" t="n"/>
      <c r="T365" s="12" t="n"/>
      <c r="U365" s="13" t="n">
        <v>1</v>
      </c>
      <c r="V365" s="14" t="inlineStr">
        <is>
          <t>No.</t>
        </is>
      </c>
      <c r="W365" s="14" t="n"/>
      <c r="X365" s="14" t="n"/>
      <c r="Y365" s="90" t="n"/>
      <c r="Z365" s="455" t="n">
        <v>1</v>
      </c>
      <c r="AA365" s="456" t="n">
        <v>0</v>
      </c>
      <c r="AB365" s="457" t="n">
        <v>0</v>
      </c>
      <c r="AC365" s="458" t="n">
        <v>1</v>
      </c>
      <c r="AD365" s="459" t="n"/>
      <c r="AE365" s="462" t="n">
        <v>0</v>
      </c>
      <c r="AF365" s="14" t="inlineStr">
        <is>
          <t>04.12.2025</t>
        </is>
      </c>
      <c r="AG365" s="14" t="n">
        <v>250253</v>
      </c>
      <c r="AH365" s="14" t="n">
        <v>-1</v>
      </c>
      <c r="AI365" s="14" t="n"/>
      <c r="AJ365" s="14" t="n"/>
      <c r="AK365" s="14" t="n"/>
      <c r="AL365" s="14" t="n"/>
      <c r="AM365" s="14" t="n"/>
      <c r="AN365" s="14" t="n"/>
      <c r="AO365" s="14" t="n"/>
      <c r="AP365" s="14" t="n"/>
      <c r="AQ365" s="14" t="n"/>
      <c r="AR365" s="14" t="n"/>
      <c r="AS365" s="14" t="n"/>
      <c r="AT365" s="14" t="n"/>
      <c r="AU365" s="14" t="n"/>
      <c r="AV365" s="14" t="n"/>
      <c r="AW365" s="14" t="n"/>
      <c r="AX365" s="14" t="n"/>
      <c r="AY365" s="14" t="n"/>
      <c r="AZ365" s="14" t="n"/>
      <c r="BA365" s="14" t="n"/>
      <c r="BB365" s="14" t="n"/>
      <c r="BC365" s="14" t="n"/>
      <c r="BD365" s="14" t="n"/>
      <c r="BE365" s="14" t="n"/>
      <c r="BF365" s="14" t="n"/>
      <c r="BG365" s="14" t="n"/>
      <c r="BH365" s="14" t="n"/>
      <c r="BI365" s="14" t="n"/>
      <c r="BJ365" s="14" t="n"/>
      <c r="BK365" s="14" t="n"/>
      <c r="BL365" s="14" t="n"/>
      <c r="BM365" s="14" t="n"/>
      <c r="BN365" s="14" t="n"/>
      <c r="BO365" s="14" t="n"/>
      <c r="BP365" s="77" t="n"/>
    </row>
    <row r="366" ht="11.85" customFormat="1" customHeight="1" s="7">
      <c r="A366" s="8" t="inlineStr">
        <is>
          <t xml:space="preserve">SF </t>
        </is>
      </c>
      <c r="B366" s="9" t="inlineStr">
        <is>
          <t>09-March.-2025</t>
        </is>
      </c>
      <c r="C366" s="8" t="inlineStr">
        <is>
          <t>NA</t>
        </is>
      </c>
      <c r="D366" s="22" t="n">
        <v>2500046</v>
      </c>
      <c r="E366" s="8" t="inlineStr">
        <is>
          <t>SF0055</t>
        </is>
      </c>
      <c r="F366" s="8" t="inlineStr">
        <is>
          <t>FAS-CEL Oxidised Regenerated Cellulose Absorbable Hemostat Standard-Ref. No.: FAS11H</t>
        </is>
      </c>
      <c r="G366" s="10" t="inlineStr">
        <is>
          <t>SF2500005</t>
        </is>
      </c>
      <c r="H366" s="8" t="inlineStr">
        <is>
          <t>Altaylar Medical Tibbi Malz.ins.Teks.gida. Ith. Ihr. SAN VE TIC LTD. STI.</t>
        </is>
      </c>
      <c r="I366" s="8" t="n"/>
      <c r="J366" s="10" t="inlineStr">
        <is>
          <t>OR2024731</t>
        </is>
      </c>
      <c r="K366" s="10" t="inlineStr">
        <is>
          <t>11/2024</t>
        </is>
      </c>
      <c r="L366" s="10" t="inlineStr">
        <is>
          <t>00.11.2024</t>
        </is>
      </c>
      <c r="M366" s="10" t="inlineStr">
        <is>
          <t>11/2027</t>
        </is>
      </c>
      <c r="N366" s="10" t="inlineStr">
        <is>
          <t>00.11.2027</t>
        </is>
      </c>
      <c r="O366" s="8" t="inlineStr">
        <is>
          <t>NA</t>
        </is>
      </c>
      <c r="P366" s="10" t="inlineStr">
        <is>
          <t>NA</t>
        </is>
      </c>
      <c r="Q366" s="8" t="inlineStr">
        <is>
          <t>10.04.2026</t>
        </is>
      </c>
      <c r="R366" s="11" t="n"/>
      <c r="S366" s="12" t="n"/>
      <c r="T366" s="12" t="n"/>
      <c r="U366" s="13" t="n">
        <v>5</v>
      </c>
      <c r="V366" s="14" t="inlineStr">
        <is>
          <t>No.</t>
        </is>
      </c>
      <c r="W366" s="14" t="n"/>
      <c r="X366" s="14" t="n"/>
      <c r="Y366" s="90" t="n"/>
      <c r="Z366" s="455" t="n">
        <v>5</v>
      </c>
      <c r="AA366" s="456" t="n">
        <v>0</v>
      </c>
      <c r="AB366" s="457" t="n">
        <v>0</v>
      </c>
      <c r="AC366" s="458" t="n">
        <v>5</v>
      </c>
      <c r="AD366" s="459" t="n"/>
      <c r="AE366" s="462" t="n">
        <v>0</v>
      </c>
      <c r="AF366" s="14" t="inlineStr">
        <is>
          <t>04.12.2025</t>
        </is>
      </c>
      <c r="AG366" s="14" t="n">
        <v>250253</v>
      </c>
      <c r="AH366" s="14" t="n">
        <v>-5</v>
      </c>
      <c r="AI366" s="14" t="n"/>
      <c r="AJ366" s="14" t="n"/>
      <c r="AK366" s="14" t="n"/>
      <c r="AL366" s="14" t="n"/>
      <c r="AM366" s="14" t="n"/>
      <c r="AN366" s="14" t="n"/>
      <c r="AO366" s="14" t="n"/>
      <c r="AP366" s="14" t="n"/>
      <c r="AQ366" s="14" t="n"/>
      <c r="AR366" s="14" t="n"/>
      <c r="AS366" s="14" t="n"/>
      <c r="AT366" s="14" t="n"/>
      <c r="AU366" s="14" t="n"/>
      <c r="AV366" s="14" t="n"/>
      <c r="AW366" s="14" t="n"/>
      <c r="AX366" s="14" t="n"/>
      <c r="AY366" s="14" t="n"/>
      <c r="AZ366" s="14" t="n"/>
      <c r="BA366" s="14" t="n"/>
      <c r="BB366" s="14" t="n"/>
      <c r="BC366" s="14" t="n"/>
      <c r="BD366" s="14" t="n"/>
      <c r="BE366" s="14" t="n"/>
      <c r="BF366" s="14" t="n"/>
      <c r="BG366" s="14" t="n"/>
      <c r="BH366" s="14" t="n"/>
      <c r="BI366" s="14" t="n"/>
      <c r="BJ366" s="14" t="n"/>
      <c r="BK366" s="14" t="n"/>
      <c r="BL366" s="14" t="n"/>
      <c r="BM366" s="14" t="n"/>
      <c r="BN366" s="14" t="n"/>
      <c r="BO366" s="14" t="n"/>
    </row>
    <row r="367" ht="11.85" customFormat="1" customHeight="1" s="7">
      <c r="A367" s="8" t="inlineStr">
        <is>
          <t>SP</t>
        </is>
      </c>
      <c r="B367" s="9" t="inlineStr">
        <is>
          <t>09-March.-2025</t>
        </is>
      </c>
      <c r="C367" s="8" t="inlineStr">
        <is>
          <t>NA</t>
        </is>
      </c>
      <c r="D367" s="22" t="n">
        <v>2500047</v>
      </c>
      <c r="E367" s="8" t="inlineStr">
        <is>
          <t>SP0165</t>
        </is>
      </c>
      <c r="F367" s="8" t="inlineStr">
        <is>
          <t>Box-FAS-CEL Dioxidised Regenerated Cellulose Absorbable Hemostat Standard-Ref. No.: FAS11H</t>
        </is>
      </c>
      <c r="G367" s="10" t="inlineStr">
        <is>
          <t>SP2500016</t>
        </is>
      </c>
      <c r="H367" s="8" t="inlineStr">
        <is>
          <t>Xiamen Nicest Paper Products Co., Ltd.</t>
        </is>
      </c>
      <c r="I367" s="8" t="n"/>
      <c r="J367" s="10" t="inlineStr">
        <is>
          <t>20241227-SMALL008</t>
        </is>
      </c>
      <c r="K367" s="10" t="inlineStr">
        <is>
          <t>12/2024</t>
        </is>
      </c>
      <c r="L367" s="10" t="inlineStr">
        <is>
          <t>00.12.2024</t>
        </is>
      </c>
      <c r="M367" s="10" t="inlineStr">
        <is>
          <t>12/2027</t>
        </is>
      </c>
      <c r="N367" s="10" t="inlineStr">
        <is>
          <t>00.12.2027</t>
        </is>
      </c>
      <c r="O367" s="8" t="inlineStr">
        <is>
          <t>NA</t>
        </is>
      </c>
      <c r="P367" s="10" t="inlineStr">
        <is>
          <t>NA</t>
        </is>
      </c>
      <c r="Q367" s="8" t="n"/>
      <c r="R367" s="21" t="n"/>
      <c r="S367" s="12" t="n"/>
      <c r="T367" s="12" t="n"/>
      <c r="U367" s="13" t="n">
        <v>13</v>
      </c>
      <c r="V367" s="14" t="inlineStr">
        <is>
          <t>No.</t>
        </is>
      </c>
      <c r="W367" s="14" t="n"/>
      <c r="X367" s="14" t="n"/>
      <c r="Y367" s="90" t="n"/>
      <c r="Z367" s="455" t="n">
        <v>13</v>
      </c>
      <c r="AA367" s="456" t="n">
        <v>0</v>
      </c>
      <c r="AB367" s="457" t="n">
        <v>0</v>
      </c>
      <c r="AC367" s="458" t="n">
        <v>13</v>
      </c>
      <c r="AD367" s="459" t="n"/>
      <c r="AE367" s="462" t="n">
        <v>0</v>
      </c>
      <c r="AF367" s="14" t="inlineStr">
        <is>
          <t>26.08.2025</t>
        </is>
      </c>
      <c r="AG367" s="14" t="inlineStr">
        <is>
          <t>OR2025113</t>
        </is>
      </c>
      <c r="AH367" s="14" t="n">
        <v>-13</v>
      </c>
      <c r="AI367" s="14" t="n"/>
      <c r="AJ367" s="14" t="n"/>
      <c r="AK367" s="14" t="n"/>
      <c r="AL367" s="14" t="n"/>
      <c r="AM367" s="14" t="n"/>
      <c r="AN367" s="14" t="n"/>
      <c r="AO367" s="14" t="n"/>
      <c r="AP367" s="14" t="n"/>
      <c r="AQ367" s="14" t="n"/>
      <c r="AR367" s="14" t="n"/>
      <c r="AS367" s="14" t="n"/>
      <c r="AT367" s="14" t="n"/>
      <c r="AU367" s="14" t="n"/>
      <c r="AV367" s="14" t="n"/>
      <c r="AW367" s="14" t="n"/>
      <c r="AX367" s="14" t="n"/>
      <c r="AY367" s="14" t="n"/>
      <c r="AZ367" s="14" t="n"/>
      <c r="BA367" s="14" t="n"/>
      <c r="BB367" s="14" t="n"/>
      <c r="BC367" s="14" t="n"/>
      <c r="BD367" s="14" t="n"/>
      <c r="BE367" s="14" t="n"/>
      <c r="BF367" s="14" t="n"/>
      <c r="BG367" s="14" t="n"/>
      <c r="BH367" s="14" t="n"/>
      <c r="BI367" s="14" t="n"/>
      <c r="BJ367" s="14" t="n"/>
      <c r="BK367" s="14" t="n"/>
      <c r="BL367" s="14" t="n"/>
      <c r="BM367" s="14" t="n"/>
      <c r="BN367" s="14" t="n"/>
      <c r="BO367" s="14" t="n"/>
    </row>
    <row r="368" ht="11.85" customFormat="1" customHeight="1" s="7">
      <c r="A368" s="8" t="inlineStr">
        <is>
          <t xml:space="preserve">SF </t>
        </is>
      </c>
      <c r="B368" s="9" t="inlineStr">
        <is>
          <t>10-March.-2025</t>
        </is>
      </c>
      <c r="C368" s="8" t="inlineStr">
        <is>
          <t>NA</t>
        </is>
      </c>
      <c r="D368" s="22" t="n">
        <v>2500048</v>
      </c>
      <c r="E368" s="8" t="inlineStr">
        <is>
          <t>SF0060</t>
        </is>
      </c>
      <c r="F368" s="8" t="inlineStr">
        <is>
          <t>FAS-CEL Oxidised Regenerated Cellulose Absorbable Hemostat Standard-Ref. No.: FAS06H</t>
        </is>
      </c>
      <c r="G368" s="10" t="inlineStr">
        <is>
          <t>SF2500006</t>
        </is>
      </c>
      <c r="H368" s="8" t="inlineStr">
        <is>
          <t>Altaylar Medical Tibbi Malz.ins.Teks.gida. Ith. Ihr. SAN VE TIC LTD. STI.</t>
        </is>
      </c>
      <c r="I368" s="8" t="n"/>
      <c r="J368" s="10" t="inlineStr">
        <is>
          <t>OR2024728</t>
        </is>
      </c>
      <c r="K368" s="10" t="inlineStr">
        <is>
          <t>11/2024</t>
        </is>
      </c>
      <c r="L368" s="10" t="inlineStr">
        <is>
          <t>00.11.2024</t>
        </is>
      </c>
      <c r="M368" s="10" t="inlineStr">
        <is>
          <t>11/2027</t>
        </is>
      </c>
      <c r="N368" s="10" t="inlineStr">
        <is>
          <t>00.11.2027</t>
        </is>
      </c>
      <c r="O368" s="8" t="inlineStr">
        <is>
          <t>NA</t>
        </is>
      </c>
      <c r="P368" s="10" t="inlineStr">
        <is>
          <t>NA</t>
        </is>
      </c>
      <c r="Q368" s="8" t="inlineStr">
        <is>
          <t>10.04.2026</t>
        </is>
      </c>
      <c r="R368" s="11" t="n"/>
      <c r="S368" s="12" t="n"/>
      <c r="T368" s="12" t="n"/>
      <c r="U368" s="13" t="n">
        <v>2</v>
      </c>
      <c r="V368" s="14" t="inlineStr">
        <is>
          <t>No.</t>
        </is>
      </c>
      <c r="W368" s="14" t="n"/>
      <c r="X368" s="14" t="n"/>
      <c r="Y368" s="90" t="n"/>
      <c r="Z368" s="455" t="n">
        <v>2</v>
      </c>
      <c r="AA368" s="456" t="n">
        <v>0</v>
      </c>
      <c r="AB368" s="457" t="n">
        <v>0</v>
      </c>
      <c r="AC368" s="458" t="n">
        <v>2</v>
      </c>
      <c r="AD368" s="459" t="n"/>
      <c r="AE368" s="462" t="n">
        <v>0</v>
      </c>
      <c r="AF368" s="14" t="inlineStr">
        <is>
          <t>04.12.2025</t>
        </is>
      </c>
      <c r="AG368" s="14" t="n">
        <v>250253</v>
      </c>
      <c r="AH368" s="14" t="n">
        <v>-2</v>
      </c>
      <c r="AI368" s="14" t="n"/>
      <c r="AJ368" s="14" t="n"/>
      <c r="AK368" s="14" t="n"/>
      <c r="AL368" s="14" t="n"/>
      <c r="AM368" s="14" t="n"/>
      <c r="AN368" s="14" t="n"/>
      <c r="AO368" s="14" t="n"/>
      <c r="AP368" s="14" t="n"/>
      <c r="AQ368" s="14" t="n"/>
      <c r="AR368" s="14" t="n"/>
      <c r="AS368" s="14" t="n"/>
      <c r="AT368" s="14" t="n"/>
      <c r="AU368" s="14" t="n"/>
      <c r="AV368" s="14" t="n"/>
      <c r="AW368" s="14" t="n"/>
      <c r="AX368" s="14" t="n"/>
      <c r="AY368" s="14" t="n"/>
      <c r="AZ368" s="14" t="n"/>
      <c r="BA368" s="14" t="n"/>
      <c r="BB368" s="14" t="n"/>
      <c r="BC368" s="14" t="n"/>
      <c r="BD368" s="14" t="n"/>
      <c r="BE368" s="14" t="n"/>
      <c r="BF368" s="14" t="n"/>
      <c r="BG368" s="14" t="n"/>
      <c r="BH368" s="14" t="n"/>
      <c r="BI368" s="14" t="n"/>
      <c r="BJ368" s="14" t="n"/>
      <c r="BK368" s="14" t="n"/>
      <c r="BL368" s="14" t="n"/>
      <c r="BM368" s="14" t="n"/>
      <c r="BN368" s="14" t="n"/>
      <c r="BO368" s="14" t="n"/>
    </row>
    <row r="369" ht="11.85" customFormat="1" customHeight="1" s="7">
      <c r="A369" s="8" t="inlineStr">
        <is>
          <t xml:space="preserve">SF </t>
        </is>
      </c>
      <c r="B369" s="9" t="inlineStr">
        <is>
          <t>10-March.-2025</t>
        </is>
      </c>
      <c r="C369" s="8" t="inlineStr">
        <is>
          <t>NA</t>
        </is>
      </c>
      <c r="D369" s="22" t="n">
        <v>2500049</v>
      </c>
      <c r="E369" s="8" t="inlineStr">
        <is>
          <t>SF0056</t>
        </is>
      </c>
      <c r="F369" s="8" t="inlineStr">
        <is>
          <t>FAS-CEL Oxidised Regenerated Cellulose Absorbable Hemostat Fibril-Ref. No.: FAS34F</t>
        </is>
      </c>
      <c r="G369" s="10" t="inlineStr">
        <is>
          <t>SF2500007</t>
        </is>
      </c>
      <c r="H369" s="8" t="inlineStr">
        <is>
          <t>Altaylar Medical Tibbi Malz.ins.Teks.gida. Ith. Ihr. SAN VE TIC LTD. STI.</t>
        </is>
      </c>
      <c r="I369" s="8" t="n"/>
      <c r="J369" s="10" t="inlineStr">
        <is>
          <t>OR2024723</t>
        </is>
      </c>
      <c r="K369" s="10" t="inlineStr">
        <is>
          <t>11/2024</t>
        </is>
      </c>
      <c r="L369" s="10" t="inlineStr">
        <is>
          <t>00.11.2024</t>
        </is>
      </c>
      <c r="M369" s="10" t="inlineStr">
        <is>
          <t>11/2027</t>
        </is>
      </c>
      <c r="N369" s="10" t="inlineStr">
        <is>
          <t>00.11.2027</t>
        </is>
      </c>
      <c r="O369" s="8" t="inlineStr">
        <is>
          <t>NA</t>
        </is>
      </c>
      <c r="P369" s="10" t="inlineStr">
        <is>
          <t>NA</t>
        </is>
      </c>
      <c r="Q369" s="8" t="inlineStr">
        <is>
          <t>10.04.2026</t>
        </is>
      </c>
      <c r="R369" s="26" t="n"/>
      <c r="S369" s="12" t="n"/>
      <c r="T369" s="12" t="n"/>
      <c r="U369" s="13" t="n">
        <v>5</v>
      </c>
      <c r="V369" s="14" t="inlineStr">
        <is>
          <t>No.</t>
        </is>
      </c>
      <c r="W369" s="14" t="n"/>
      <c r="X369" s="14" t="n"/>
      <c r="Y369" s="90" t="n"/>
      <c r="Z369" s="455" t="n">
        <v>5</v>
      </c>
      <c r="AA369" s="456" t="n">
        <v>0</v>
      </c>
      <c r="AB369" s="457" t="n">
        <v>0</v>
      </c>
      <c r="AC369" s="458" t="n">
        <v>5</v>
      </c>
      <c r="AD369" s="459" t="n"/>
      <c r="AE369" s="462" t="n">
        <v>0</v>
      </c>
      <c r="AF369" s="14" t="inlineStr">
        <is>
          <t>04.12.2025</t>
        </is>
      </c>
      <c r="AG369" s="14" t="n">
        <v>250253</v>
      </c>
      <c r="AH369" s="14" t="n">
        <v>-5</v>
      </c>
      <c r="AI369" s="14" t="n"/>
      <c r="AJ369" s="14" t="n"/>
      <c r="AK369" s="14" t="n"/>
      <c r="AL369" s="14" t="n"/>
      <c r="AM369" s="14" t="n"/>
      <c r="AN369" s="14" t="n"/>
      <c r="AO369" s="14" t="n"/>
      <c r="AP369" s="14" t="n"/>
      <c r="AQ369" s="14" t="n"/>
      <c r="AR369" s="14" t="n"/>
      <c r="AS369" s="14" t="n"/>
      <c r="AT369" s="14" t="n"/>
      <c r="AU369" s="14" t="n"/>
      <c r="AV369" s="14" t="n"/>
      <c r="AW369" s="14" t="n"/>
      <c r="AX369" s="14" t="n"/>
      <c r="AY369" s="14" t="n"/>
      <c r="AZ369" s="14" t="n"/>
      <c r="BA369" s="14" t="n"/>
      <c r="BB369" s="14" t="n"/>
      <c r="BC369" s="14" t="n"/>
      <c r="BD369" s="14" t="n"/>
      <c r="BE369" s="14" t="n"/>
      <c r="BF369" s="14" t="n"/>
      <c r="BG369" s="14" t="n"/>
      <c r="BH369" s="14" t="n"/>
      <c r="BI369" s="14" t="n"/>
      <c r="BJ369" s="14" t="n"/>
      <c r="BK369" s="14" t="n"/>
      <c r="BL369" s="14" t="n"/>
      <c r="BM369" s="14" t="n"/>
      <c r="BN369" s="14" t="n"/>
      <c r="BO369" s="14" t="n"/>
    </row>
    <row r="370" ht="11.85" customFormat="1" customHeight="1" s="7">
      <c r="A370" s="8" t="inlineStr">
        <is>
          <t xml:space="preserve">SF </t>
        </is>
      </c>
      <c r="B370" s="9" t="inlineStr">
        <is>
          <t>10-March.-2025</t>
        </is>
      </c>
      <c r="C370" s="8" t="inlineStr">
        <is>
          <t>NA</t>
        </is>
      </c>
      <c r="D370" s="22" t="n">
        <v>2500050</v>
      </c>
      <c r="E370" s="8" t="inlineStr">
        <is>
          <t>SF0057</t>
        </is>
      </c>
      <c r="F370" s="8" t="inlineStr">
        <is>
          <t>FAS-CEL Oxidised Regenerated Cellulose Absorbable Hemostat Knit-Ref. No.: FAS42K</t>
        </is>
      </c>
      <c r="G370" s="10" t="inlineStr">
        <is>
          <t>SF2500008</t>
        </is>
      </c>
      <c r="H370" s="8" t="inlineStr">
        <is>
          <t>Altaylar Medical Tibbi Malz.ins.Teks.gida. Ith. Ihr. SAN VE TIC LTD. STI.</t>
        </is>
      </c>
      <c r="I370" s="8" t="n"/>
      <c r="J370" s="10" t="inlineStr">
        <is>
          <t>OR2024727</t>
        </is>
      </c>
      <c r="K370" s="10" t="inlineStr">
        <is>
          <t>11/2024</t>
        </is>
      </c>
      <c r="L370" s="10" t="inlineStr">
        <is>
          <t>00.11.2024</t>
        </is>
      </c>
      <c r="M370" s="10" t="inlineStr">
        <is>
          <t>11/2027</t>
        </is>
      </c>
      <c r="N370" s="10" t="inlineStr">
        <is>
          <t>00.11.2027</t>
        </is>
      </c>
      <c r="O370" s="8" t="inlineStr">
        <is>
          <t>NA</t>
        </is>
      </c>
      <c r="P370" s="10" t="inlineStr">
        <is>
          <t>NA</t>
        </is>
      </c>
      <c r="Q370" s="8" t="inlineStr">
        <is>
          <t>10.05.2026</t>
        </is>
      </c>
      <c r="R370" s="26" t="n"/>
      <c r="S370" s="12" t="n"/>
      <c r="T370" s="12" t="n"/>
      <c r="U370" s="13" t="n">
        <v>2</v>
      </c>
      <c r="V370" s="14" t="inlineStr">
        <is>
          <t>No.</t>
        </is>
      </c>
      <c r="W370" s="14" t="n"/>
      <c r="X370" s="14" t="n"/>
      <c r="Y370" s="90" t="n"/>
      <c r="Z370" s="455" t="n">
        <v>2</v>
      </c>
      <c r="AA370" s="456" t="n">
        <v>0</v>
      </c>
      <c r="AB370" s="457" t="n">
        <v>0</v>
      </c>
      <c r="AC370" s="458" t="n">
        <v>2</v>
      </c>
      <c r="AD370" s="459" t="n"/>
      <c r="AE370" s="462" t="n">
        <v>0</v>
      </c>
      <c r="AF370" s="14" t="inlineStr">
        <is>
          <t>04.12.2025</t>
        </is>
      </c>
      <c r="AG370" s="14" t="n">
        <v>250253</v>
      </c>
      <c r="AH370" s="14" t="n">
        <v>-2</v>
      </c>
      <c r="AI370" s="14" t="n"/>
      <c r="AJ370" s="14" t="n"/>
      <c r="AK370" s="14" t="n"/>
      <c r="AL370" s="14" t="n"/>
      <c r="AM370" s="14" t="n"/>
      <c r="AN370" s="14" t="n"/>
      <c r="AO370" s="14" t="n"/>
      <c r="AP370" s="14" t="n"/>
      <c r="AQ370" s="14" t="n"/>
      <c r="AR370" s="14" t="n"/>
      <c r="AS370" s="14" t="n"/>
      <c r="AT370" s="14" t="n"/>
      <c r="AU370" s="14" t="n"/>
      <c r="AV370" s="14" t="n"/>
      <c r="AW370" s="14" t="n"/>
      <c r="AX370" s="14" t="n"/>
      <c r="AY370" s="14" t="n"/>
      <c r="AZ370" s="14" t="n"/>
      <c r="BA370" s="14" t="n"/>
      <c r="BB370" s="14" t="n"/>
      <c r="BC370" s="14" t="n"/>
      <c r="BD370" s="14" t="n"/>
      <c r="BE370" s="14" t="n"/>
      <c r="BF370" s="14" t="n"/>
      <c r="BG370" s="14" t="n"/>
      <c r="BH370" s="14" t="n"/>
      <c r="BI370" s="14" t="n"/>
      <c r="BJ370" s="14" t="n"/>
      <c r="BK370" s="14" t="n"/>
      <c r="BL370" s="14" t="n"/>
      <c r="BM370" s="14" t="n"/>
      <c r="BN370" s="14" t="n"/>
      <c r="BO370" s="14" t="n"/>
    </row>
    <row r="371" ht="11.85" customFormat="1" customHeight="1" s="7">
      <c r="A371" s="8" t="inlineStr">
        <is>
          <t xml:space="preserve">SF </t>
        </is>
      </c>
      <c r="B371" s="9" t="inlineStr">
        <is>
          <t>10-March.-2025</t>
        </is>
      </c>
      <c r="C371" s="8" t="inlineStr">
        <is>
          <t>NA</t>
        </is>
      </c>
      <c r="D371" s="22" t="n">
        <v>2500051</v>
      </c>
      <c r="E371" s="8" t="inlineStr">
        <is>
          <t>SF0058</t>
        </is>
      </c>
      <c r="F371" s="8" t="inlineStr">
        <is>
          <t>FAS-CEL Oxidised Regenerated Cellulose Absorbable Hemostat Non-Woven-Ref. No.: FAS26N</t>
        </is>
      </c>
      <c r="G371" s="10" t="inlineStr">
        <is>
          <t>SF2500009</t>
        </is>
      </c>
      <c r="H371" s="8" t="inlineStr">
        <is>
          <t>Altaylar Medical Tibbi Malz.ins.Teks.gida. Ith. Ihr. SAN VE TIC LTD. STI.</t>
        </is>
      </c>
      <c r="I371" s="8" t="n"/>
      <c r="J371" s="10" t="inlineStr">
        <is>
          <t>OR2024729</t>
        </is>
      </c>
      <c r="K371" s="10" t="inlineStr">
        <is>
          <t>11/2024</t>
        </is>
      </c>
      <c r="L371" s="10" t="inlineStr">
        <is>
          <t>00.11.2024</t>
        </is>
      </c>
      <c r="M371" s="10" t="inlineStr">
        <is>
          <t>11/2027</t>
        </is>
      </c>
      <c r="N371" s="10" t="inlineStr">
        <is>
          <t>00.11.2027</t>
        </is>
      </c>
      <c r="O371" s="8" t="inlineStr">
        <is>
          <t>NA</t>
        </is>
      </c>
      <c r="P371" s="10" t="inlineStr">
        <is>
          <t>NA</t>
        </is>
      </c>
      <c r="Q371" s="8" t="inlineStr">
        <is>
          <t>10.05.2026</t>
        </is>
      </c>
      <c r="R371" s="26" t="n"/>
      <c r="S371" s="12" t="n"/>
      <c r="T371" s="12" t="n"/>
      <c r="U371" s="13" t="n">
        <v>7</v>
      </c>
      <c r="V371" s="14" t="inlineStr">
        <is>
          <t>No.</t>
        </is>
      </c>
      <c r="W371" s="14" t="n"/>
      <c r="X371" s="14" t="n"/>
      <c r="Y371" s="90" t="n"/>
      <c r="Z371" s="455" t="n">
        <v>7</v>
      </c>
      <c r="AA371" s="456" t="n">
        <v>0</v>
      </c>
      <c r="AB371" s="457" t="n">
        <v>0</v>
      </c>
      <c r="AC371" s="458" t="n">
        <v>7</v>
      </c>
      <c r="AD371" s="459" t="n"/>
      <c r="AE371" s="462" t="n">
        <v>0</v>
      </c>
      <c r="AF371" s="14" t="inlineStr">
        <is>
          <t>04.12.2025</t>
        </is>
      </c>
      <c r="AG371" s="14" t="n">
        <v>250253</v>
      </c>
      <c r="AH371" s="14" t="n">
        <v>-7</v>
      </c>
      <c r="AI371" s="14" t="n"/>
      <c r="AJ371" s="14" t="n"/>
      <c r="AK371" s="14" t="n"/>
      <c r="AL371" s="14" t="n"/>
      <c r="AM371" s="14" t="n"/>
      <c r="AN371" s="14" t="n"/>
      <c r="AO371" s="14" t="n"/>
      <c r="AP371" s="14" t="n"/>
      <c r="AQ371" s="14" t="n"/>
      <c r="AR371" s="14" t="n"/>
      <c r="AS371" s="14" t="n"/>
      <c r="AT371" s="14" t="n"/>
      <c r="AU371" s="14" t="n"/>
      <c r="AV371" s="14" t="n"/>
      <c r="AW371" s="14" t="n"/>
      <c r="AX371" s="14" t="n"/>
      <c r="AY371" s="14" t="n"/>
      <c r="AZ371" s="14" t="n"/>
      <c r="BA371" s="14" t="n"/>
      <c r="BB371" s="14" t="n"/>
      <c r="BC371" s="14" t="n"/>
      <c r="BD371" s="14" t="n"/>
      <c r="BE371" s="14" t="n"/>
      <c r="BF371" s="14" t="n"/>
      <c r="BG371" s="14" t="n"/>
      <c r="BH371" s="14" t="n"/>
      <c r="BI371" s="14" t="n"/>
      <c r="BJ371" s="14" t="n"/>
      <c r="BK371" s="14" t="n"/>
      <c r="BL371" s="14" t="n"/>
      <c r="BM371" s="14" t="n"/>
      <c r="BN371" s="14" t="n"/>
      <c r="BO371" s="14" t="n"/>
    </row>
    <row r="372" ht="11.85" customFormat="1" customHeight="1" s="7">
      <c r="A372" s="55" t="inlineStr">
        <is>
          <t>PP</t>
        </is>
      </c>
      <c r="B372" s="9" t="inlineStr">
        <is>
          <t>12-March.-2025</t>
        </is>
      </c>
      <c r="C372" s="8" t="inlineStr">
        <is>
          <t>NA</t>
        </is>
      </c>
      <c r="D372" s="22" t="n">
        <v>2500053</v>
      </c>
      <c r="E372" s="8" t="inlineStr">
        <is>
          <t>PP0091</t>
        </is>
      </c>
      <c r="F372" s="8" t="inlineStr">
        <is>
          <t>Inner plastic tube (HDPE) 77*11mm - Tecnomaco</t>
        </is>
      </c>
      <c r="G372" s="10" t="inlineStr">
        <is>
          <t>PP2500019</t>
        </is>
      </c>
      <c r="H372" s="8" t="inlineStr">
        <is>
          <t>JianErkang Medical Co., Ltd</t>
        </is>
      </c>
      <c r="I372" s="8" t="n"/>
      <c r="J372" s="10" t="inlineStr">
        <is>
          <t>241106</t>
        </is>
      </c>
      <c r="K372" s="10" t="inlineStr">
        <is>
          <t>06/11/2024</t>
        </is>
      </c>
      <c r="L372" s="10" t="n"/>
      <c r="M372" s="10" t="inlineStr">
        <is>
          <t>05/11/2029</t>
        </is>
      </c>
      <c r="N372" s="10" t="n"/>
      <c r="O372" s="8" t="inlineStr">
        <is>
          <t>NA</t>
        </is>
      </c>
      <c r="P372" s="8" t="n"/>
      <c r="Q372" s="8" t="n"/>
      <c r="R372" s="21" t="n"/>
      <c r="S372" s="12" t="n"/>
      <c r="T372" s="12" t="n"/>
      <c r="U372" s="13" t="n">
        <v>62624</v>
      </c>
      <c r="V372" s="14" t="inlineStr">
        <is>
          <t>No.</t>
        </is>
      </c>
      <c r="W372" s="14" t="n"/>
      <c r="X372" s="14" t="n"/>
      <c r="Y372" s="14" t="inlineStr">
        <is>
          <t xml:space="preserve">Dispatched </t>
        </is>
      </c>
      <c r="Z372" s="455" t="n">
        <v>62624</v>
      </c>
      <c r="AA372" s="482" t="n">
        <v>0</v>
      </c>
      <c r="AB372" s="457" t="n">
        <v>0</v>
      </c>
      <c r="AC372" s="458" t="n">
        <v>62624</v>
      </c>
      <c r="AD372" s="459" t="n"/>
      <c r="AE372" s="462" t="n">
        <v>0</v>
      </c>
      <c r="AF372" s="14" t="inlineStr">
        <is>
          <t>11.06.2025</t>
        </is>
      </c>
      <c r="AG372" s="14" t="inlineStr">
        <is>
          <t>25IBP016</t>
        </is>
      </c>
      <c r="AH372" s="14" t="n">
        <v>-62624</v>
      </c>
      <c r="AI372" s="14" t="n"/>
      <c r="AJ372" s="14" t="n"/>
      <c r="AK372" s="14" t="n"/>
      <c r="AL372" s="14" t="n"/>
      <c r="AM372" s="14" t="n"/>
      <c r="AN372" s="14" t="n"/>
      <c r="AO372" s="14" t="n"/>
      <c r="AP372" s="14" t="n"/>
      <c r="AQ372" s="14" t="n"/>
      <c r="AR372" s="14" t="n"/>
      <c r="AS372" s="14" t="n"/>
      <c r="AT372" s="14" t="n"/>
      <c r="AU372" s="14" t="n"/>
      <c r="AV372" s="14" t="n"/>
      <c r="AW372" s="14" t="n"/>
      <c r="AX372" s="14" t="n"/>
      <c r="AY372" s="14" t="n"/>
      <c r="AZ372" s="14" t="n"/>
      <c r="BA372" s="14" t="n"/>
      <c r="BB372" s="14" t="n"/>
      <c r="BC372" s="14" t="n"/>
      <c r="BD372" s="14" t="n"/>
      <c r="BE372" s="14" t="n"/>
      <c r="BF372" s="14" t="n"/>
      <c r="BG372" s="14" t="n"/>
      <c r="BH372" s="14" t="n"/>
      <c r="BI372" s="14" t="n"/>
      <c r="BJ372" s="14" t="n"/>
      <c r="BK372" s="14" t="n"/>
      <c r="BL372" s="14" t="n"/>
      <c r="BM372" s="14" t="n"/>
      <c r="BN372" s="14" t="n"/>
      <c r="BO372" s="14" t="n"/>
    </row>
    <row r="373" ht="11.85" customFormat="1" customHeight="1" s="7">
      <c r="A373" s="55" t="inlineStr">
        <is>
          <t>PP</t>
        </is>
      </c>
      <c r="B373" s="9" t="inlineStr">
        <is>
          <t>12-March.-2025</t>
        </is>
      </c>
      <c r="C373" s="8" t="inlineStr">
        <is>
          <t>NA</t>
        </is>
      </c>
      <c r="D373" s="22" t="n">
        <v>2500054</v>
      </c>
      <c r="E373" s="8" t="inlineStr">
        <is>
          <t>PP0090</t>
        </is>
      </c>
      <c r="F373" s="8" t="inlineStr">
        <is>
          <t>Assembeled Outer tube (102*11mm) Angulated Applicator for Tecnomaco</t>
        </is>
      </c>
      <c r="G373" s="10" t="inlineStr">
        <is>
          <t>PP2500020</t>
        </is>
      </c>
      <c r="H373" s="8" t="inlineStr">
        <is>
          <t>JianErkang Medical Co., Ltd</t>
        </is>
      </c>
      <c r="I373" s="8" t="n"/>
      <c r="J373" s="10" t="inlineStr">
        <is>
          <t>241106</t>
        </is>
      </c>
      <c r="K373" s="10" t="inlineStr">
        <is>
          <t>06/11/2024</t>
        </is>
      </c>
      <c r="L373" s="10" t="n"/>
      <c r="M373" s="10" t="inlineStr">
        <is>
          <t>05/11/2029</t>
        </is>
      </c>
      <c r="N373" s="10" t="n"/>
      <c r="O373" s="8" t="inlineStr">
        <is>
          <t>NA</t>
        </is>
      </c>
      <c r="P373" s="8" t="n"/>
      <c r="Q373" s="8" t="n"/>
      <c r="R373" s="11" t="n"/>
      <c r="S373" s="12" t="n"/>
      <c r="T373" s="12" t="n"/>
      <c r="U373" s="13" t="n">
        <v>1360</v>
      </c>
      <c r="V373" s="14" t="inlineStr">
        <is>
          <t>No.</t>
        </is>
      </c>
      <c r="W373" s="14" t="n"/>
      <c r="X373" s="14" t="n"/>
      <c r="Y373" s="14" t="n"/>
      <c r="Z373" s="455" t="n">
        <v>1360</v>
      </c>
      <c r="AA373" s="482" t="n">
        <v>0</v>
      </c>
      <c r="AB373" s="457" t="n">
        <v>0</v>
      </c>
      <c r="AC373" s="458" t="n">
        <v>1360</v>
      </c>
      <c r="AD373" s="459" t="n"/>
      <c r="AE373" s="462" t="n">
        <v>0</v>
      </c>
      <c r="AF373" s="14" t="inlineStr">
        <is>
          <t>15.07.2025</t>
        </is>
      </c>
      <c r="AG373" s="14" t="inlineStr">
        <is>
          <t>L25G005</t>
        </is>
      </c>
      <c r="AH373" s="14" t="n">
        <v>-1360</v>
      </c>
      <c r="AI373" s="14" t="n"/>
      <c r="AJ373" s="14" t="n"/>
      <c r="AK373" s="14" t="n"/>
      <c r="AL373" s="14" t="n"/>
      <c r="AM373" s="14" t="n"/>
      <c r="AN373" s="14" t="n"/>
      <c r="AO373" s="14" t="n"/>
      <c r="AP373" s="14" t="n"/>
      <c r="AQ373" s="14" t="n"/>
      <c r="AR373" s="14" t="n"/>
      <c r="AS373" s="14" t="n"/>
      <c r="AT373" s="14" t="n"/>
      <c r="AU373" s="14" t="n"/>
      <c r="AV373" s="14" t="n"/>
      <c r="AW373" s="14" t="n"/>
      <c r="AX373" s="14" t="n"/>
      <c r="AY373" s="14" t="n"/>
      <c r="AZ373" s="14" t="n"/>
      <c r="BA373" s="14" t="n"/>
      <c r="BB373" s="14" t="n"/>
      <c r="BC373" s="14" t="n"/>
      <c r="BD373" s="14" t="n"/>
      <c r="BE373" s="14" t="n"/>
      <c r="BF373" s="14" t="n"/>
      <c r="BG373" s="14" t="n"/>
      <c r="BH373" s="14" t="n"/>
      <c r="BI373" s="14" t="n"/>
      <c r="BJ373" s="14" t="n"/>
      <c r="BK373" s="14" t="n"/>
      <c r="BL373" s="14" t="n"/>
      <c r="BM373" s="14" t="n"/>
      <c r="BN373" s="14" t="n"/>
      <c r="BO373" s="14" t="n"/>
    </row>
    <row r="374" ht="11.85" customFormat="1" customHeight="1" s="7">
      <c r="A374" s="8" t="inlineStr">
        <is>
          <t>PP</t>
        </is>
      </c>
      <c r="B374" s="9" t="inlineStr">
        <is>
          <t>16-March.-2025</t>
        </is>
      </c>
      <c r="C374" s="8" t="inlineStr">
        <is>
          <t>NA</t>
        </is>
      </c>
      <c r="D374" s="22" t="n">
        <v>2500056</v>
      </c>
      <c r="E374" s="8" t="inlineStr">
        <is>
          <t>PP0092</t>
        </is>
      </c>
      <c r="F374" s="8" t="inlineStr">
        <is>
          <t>Transparent Plastic Bottom Film 420 mm width 330 thickness</t>
        </is>
      </c>
      <c r="G374" s="10" t="inlineStr">
        <is>
          <t>PP2500022</t>
        </is>
      </c>
      <c r="H374" s="8" t="inlineStr">
        <is>
          <t>JianErkang Medical Co., Ltd</t>
        </is>
      </c>
      <c r="I374" s="8" t="n"/>
      <c r="J374" s="10" t="inlineStr">
        <is>
          <t>241220</t>
        </is>
      </c>
      <c r="K374" s="10" t="inlineStr">
        <is>
          <t>20/12/2024</t>
        </is>
      </c>
      <c r="L374" s="10" t="inlineStr">
        <is>
          <t>20.12.2024</t>
        </is>
      </c>
      <c r="M374" s="10" t="inlineStr">
        <is>
          <t>19/12/2029</t>
        </is>
      </c>
      <c r="N374" s="10" t="inlineStr">
        <is>
          <t>19.12.2029</t>
        </is>
      </c>
      <c r="O374" s="8" t="inlineStr">
        <is>
          <t>NA</t>
        </is>
      </c>
      <c r="P374" s="10" t="inlineStr">
        <is>
          <t>NA</t>
        </is>
      </c>
      <c r="Q374" s="8" t="inlineStr">
        <is>
          <t>17.03.2027</t>
        </is>
      </c>
      <c r="R374" s="11" t="n"/>
      <c r="S374" s="12" t="n"/>
      <c r="T374" s="12" t="n"/>
      <c r="U374" s="13" t="n">
        <v>961.7</v>
      </c>
      <c r="V374" s="14" t="inlineStr">
        <is>
          <t>Kg.</t>
        </is>
      </c>
      <c r="W374" s="14" t="n"/>
      <c r="X374" s="14" t="n"/>
      <c r="Y374" s="90" t="n"/>
      <c r="Z374" s="455" t="n">
        <v>961.7</v>
      </c>
      <c r="AA374" s="456" t="n">
        <v>0</v>
      </c>
      <c r="AB374" s="457" t="n">
        <v>0</v>
      </c>
      <c r="AC374" s="458" t="n">
        <v>961.7</v>
      </c>
      <c r="AD374" s="459" t="n"/>
      <c r="AE374" s="462" t="n">
        <v>0</v>
      </c>
      <c r="AF374" s="14" t="inlineStr">
        <is>
          <t>22.06.2025</t>
        </is>
      </c>
      <c r="AG374" s="14" t="inlineStr">
        <is>
          <t>L25F006</t>
        </is>
      </c>
      <c r="AH374" s="14" t="n">
        <v>-97.7</v>
      </c>
      <c r="AI374" s="14" t="inlineStr">
        <is>
          <t>24.06.2025</t>
        </is>
      </c>
      <c r="AJ374" s="14" t="inlineStr">
        <is>
          <t>MR250117</t>
        </is>
      </c>
      <c r="AK374" s="14" t="n">
        <v>-81.8</v>
      </c>
      <c r="AL374" s="14" t="inlineStr">
        <is>
          <t>02.09.2025</t>
        </is>
      </c>
      <c r="AM374" s="14" t="n">
        <v>220915</v>
      </c>
      <c r="AN374" s="14" t="n">
        <v>-115.4</v>
      </c>
      <c r="AO374" s="14" t="inlineStr">
        <is>
          <t>03.09.2025</t>
        </is>
      </c>
      <c r="AP374" s="14" t="inlineStr">
        <is>
          <t>R-220915</t>
        </is>
      </c>
      <c r="AQ374" s="14" t="n">
        <v>34.036</v>
      </c>
      <c r="AR374" s="14" t="inlineStr">
        <is>
          <t>12.10.2025</t>
        </is>
      </c>
      <c r="AS374" s="14" t="n">
        <v>230325</v>
      </c>
      <c r="AT374" s="14" t="n">
        <v>-74.59999999999999</v>
      </c>
      <c r="AU374" s="14" t="inlineStr">
        <is>
          <t>14.10.2025</t>
        </is>
      </c>
      <c r="AV374" s="14" t="inlineStr">
        <is>
          <t>R-230325</t>
        </is>
      </c>
      <c r="AW374" s="14" t="n">
        <v>16.26</v>
      </c>
      <c r="AX374" s="14" t="inlineStr">
        <is>
          <t>11.11.2025</t>
        </is>
      </c>
      <c r="AY374" s="14" t="n">
        <v>230325</v>
      </c>
      <c r="AZ374" s="14" t="n">
        <v>-133.1</v>
      </c>
      <c r="BA374" s="14" t="inlineStr">
        <is>
          <t>17.11.2025</t>
        </is>
      </c>
      <c r="BB374" s="14" t="n">
        <v>220915</v>
      </c>
      <c r="BC374" s="14" t="n">
        <v>-435.8</v>
      </c>
      <c r="BD374" s="14" t="inlineStr">
        <is>
          <t>25.11.2025</t>
        </is>
      </c>
      <c r="BE374" s="14" t="inlineStr">
        <is>
          <t>R-L25K007</t>
        </is>
      </c>
      <c r="BF374" s="14" t="n">
        <v>-16.71</v>
      </c>
      <c r="BG374" s="14" t="inlineStr">
        <is>
          <t>27.11.2025 14.12.2025</t>
        </is>
      </c>
      <c r="BH374" s="14" t="inlineStr">
        <is>
          <t>L25K012 NI0433</t>
        </is>
      </c>
      <c r="BI374" s="14" t="n">
        <v>-265.085</v>
      </c>
      <c r="BJ374" s="14" t="inlineStr">
        <is>
          <t>01.12.2025</t>
        </is>
      </c>
      <c r="BK374" s="14" t="inlineStr">
        <is>
          <t>R-L25K012</t>
        </is>
      </c>
      <c r="BL374" s="14" t="n">
        <v>32.934</v>
      </c>
      <c r="BM374" s="14" t="inlineStr">
        <is>
          <t>04.12.2025</t>
        </is>
      </c>
      <c r="BN374" s="14" t="inlineStr">
        <is>
          <t>R-L25K008</t>
        </is>
      </c>
      <c r="BO374" s="14" t="n">
        <v>175.265</v>
      </c>
      <c r="BP374" s="7" t="inlineStr">
        <is>
          <t>.</t>
        </is>
      </c>
      <c r="BQ374" s="7" t="inlineStr">
        <is>
          <t>.</t>
        </is>
      </c>
    </row>
    <row r="375" ht="11.85" customFormat="1" customHeight="1" s="7">
      <c r="A375" s="55" t="inlineStr">
        <is>
          <t>SF MD</t>
        </is>
      </c>
      <c r="B375" s="56" t="inlineStr">
        <is>
          <t>16-March.-2025</t>
        </is>
      </c>
      <c r="C375" s="55" t="inlineStr">
        <is>
          <t>NA</t>
        </is>
      </c>
      <c r="D375" s="55" t="n">
        <v>2500057</v>
      </c>
      <c r="E375" s="55" t="inlineStr">
        <is>
          <t>SF0072</t>
        </is>
      </c>
      <c r="F375" s="55" t="inlineStr">
        <is>
          <t>FAS body Sponge</t>
        </is>
      </c>
      <c r="G375" s="55" t="inlineStr">
        <is>
          <t>SF2500010</t>
        </is>
      </c>
      <c r="H375" s="55" t="inlineStr">
        <is>
          <t>JianErkang Medical Co., Ltd</t>
        </is>
      </c>
      <c r="I375" s="55" t="n"/>
      <c r="J375" s="55" t="inlineStr">
        <is>
          <t>230410</t>
        </is>
      </c>
      <c r="K375" s="56" t="inlineStr">
        <is>
          <t>10/04/2023</t>
        </is>
      </c>
      <c r="L375" s="56" t="n"/>
      <c r="M375" s="56" t="inlineStr">
        <is>
          <t>09/04/2028</t>
        </is>
      </c>
      <c r="N375" s="56" t="n"/>
      <c r="O375" s="55" t="inlineStr">
        <is>
          <t>NA</t>
        </is>
      </c>
      <c r="P375" s="55" t="n"/>
      <c r="Q375" s="55" t="n"/>
      <c r="R375" s="55" t="n"/>
      <c r="S375" s="55" t="n"/>
      <c r="T375" s="55" t="n"/>
      <c r="U375" s="55" t="n">
        <v>0</v>
      </c>
      <c r="V375" s="55" t="inlineStr">
        <is>
          <t>No.</t>
        </is>
      </c>
      <c r="W375" s="55" t="n"/>
      <c r="X375" s="55" t="n"/>
      <c r="Y375" s="55" t="inlineStr">
        <is>
          <t xml:space="preserve">Dispatched </t>
        </is>
      </c>
      <c r="Z375" s="55">
        <f>U375-W375</f>
        <v/>
      </c>
      <c r="AA375" s="57">
        <f>AC375+AH375+AK375+AN375+AQ375+AT375+AW375+AZ375+BC375+BF375+BI375+BL375+BO375</f>
        <v/>
      </c>
      <c r="AB375" s="58" t="n">
        <v>0</v>
      </c>
      <c r="AC375" s="59">
        <f>Z375-AD375-AE375-AB375</f>
        <v/>
      </c>
      <c r="AD375" s="60" t="n"/>
      <c r="AE375" s="61" t="n">
        <v>0</v>
      </c>
      <c r="AF375" s="55" t="n"/>
      <c r="AG375" s="55" t="n"/>
      <c r="AH375" s="55" t="n"/>
      <c r="AI375" s="55" t="n"/>
      <c r="AJ375" s="55" t="n"/>
      <c r="AK375" s="55" t="n"/>
      <c r="AL375" s="55" t="n"/>
      <c r="AM375" s="55" t="n"/>
      <c r="AN375" s="55" t="n"/>
      <c r="AO375" s="55" t="n"/>
      <c r="AP375" s="55" t="n"/>
      <c r="AQ375" s="55" t="n"/>
      <c r="AR375" s="55" t="n"/>
      <c r="AS375" s="55" t="n"/>
      <c r="AT375" s="55" t="n"/>
      <c r="AU375" s="55" t="n"/>
      <c r="AV375" s="55" t="n"/>
      <c r="AW375" s="55" t="n"/>
      <c r="AX375" s="55" t="n"/>
      <c r="AY375" s="55" t="n"/>
      <c r="AZ375" s="55" t="n"/>
      <c r="BA375" s="55" t="n"/>
      <c r="BB375" s="55" t="n"/>
      <c r="BC375" s="55" t="n"/>
      <c r="BD375" s="55" t="n"/>
      <c r="BE375" s="55" t="n"/>
      <c r="BF375" s="55" t="n"/>
      <c r="BG375" s="55" t="n"/>
      <c r="BH375" s="55" t="n"/>
      <c r="BI375" s="55" t="n"/>
      <c r="BJ375" s="55" t="n"/>
      <c r="BK375" s="55" t="n"/>
      <c r="BL375" s="55" t="n"/>
      <c r="BM375" s="55" t="n"/>
      <c r="BN375" s="55" t="n"/>
      <c r="BO375" s="55" t="n"/>
    </row>
    <row r="376" ht="11.85" customFormat="1" customHeight="1" s="7">
      <c r="A376" s="8" t="inlineStr">
        <is>
          <t>PP</t>
        </is>
      </c>
      <c r="B376" s="9" t="inlineStr">
        <is>
          <t>19-March.-2025</t>
        </is>
      </c>
      <c r="C376" s="8" t="inlineStr">
        <is>
          <t>NA</t>
        </is>
      </c>
      <c r="D376" s="22" t="n">
        <v>2500059</v>
      </c>
      <c r="E376" s="8" t="inlineStr">
        <is>
          <t>PP0033</t>
        </is>
      </c>
      <c r="F376" s="8" t="inlineStr">
        <is>
          <t>Outer plastic tube (HDPE) for Applicator 10.5 ml-OMAS</t>
        </is>
      </c>
      <c r="G376" s="10" t="inlineStr">
        <is>
          <t>PP2500023</t>
        </is>
      </c>
      <c r="H376" s="8" t="inlineStr">
        <is>
          <t>Idea Stampi S.r.I.</t>
        </is>
      </c>
      <c r="I376" s="8" t="n"/>
      <c r="J376" s="10" t="inlineStr">
        <is>
          <t>11471</t>
        </is>
      </c>
      <c r="K376" s="10" t="inlineStr">
        <is>
          <t>01/2025</t>
        </is>
      </c>
      <c r="L376" s="10" t="inlineStr">
        <is>
          <t>00.01.2025</t>
        </is>
      </c>
      <c r="M376" s="10" t="inlineStr">
        <is>
          <t>01/2027</t>
        </is>
      </c>
      <c r="N376" s="10" t="inlineStr">
        <is>
          <t>00.01.2027</t>
        </is>
      </c>
      <c r="O376" s="8" t="inlineStr">
        <is>
          <t>NA</t>
        </is>
      </c>
      <c r="P376" s="10" t="inlineStr">
        <is>
          <t>NA</t>
        </is>
      </c>
      <c r="Q376" s="8" t="inlineStr">
        <is>
          <t>14.04.2027</t>
        </is>
      </c>
      <c r="R376" s="21" t="n"/>
      <c r="S376" s="12" t="n"/>
      <c r="T376" s="12" t="n"/>
      <c r="U376" s="13" t="n">
        <v>79153</v>
      </c>
      <c r="V376" s="14" t="inlineStr">
        <is>
          <t>No.</t>
        </is>
      </c>
      <c r="W376" s="14" t="n"/>
      <c r="X376" s="14" t="n"/>
      <c r="Y376" s="90" t="n"/>
      <c r="Z376" s="455" t="n">
        <v>79153</v>
      </c>
      <c r="AA376" s="456" t="n">
        <v>0</v>
      </c>
      <c r="AB376" s="457" t="n">
        <v>0</v>
      </c>
      <c r="AC376" s="458" t="n">
        <v>79153</v>
      </c>
      <c r="AD376" s="459" t="n"/>
      <c r="AE376" s="462" t="n">
        <v>0</v>
      </c>
      <c r="AF376" s="14" t="inlineStr">
        <is>
          <t>02.07.2025</t>
        </is>
      </c>
      <c r="AG376" s="14" t="inlineStr">
        <is>
          <t>25IPP014</t>
        </is>
      </c>
      <c r="AH376" s="14" t="n">
        <v>-79153</v>
      </c>
      <c r="AI376" s="14" t="inlineStr">
        <is>
          <t>05.08.2025</t>
        </is>
      </c>
      <c r="AJ376" s="14" t="inlineStr">
        <is>
          <t>R-25IPP014</t>
        </is>
      </c>
      <c r="AK376" s="14" t="n">
        <v>13000</v>
      </c>
      <c r="AL376" s="14" t="inlineStr">
        <is>
          <t>06.08.2025</t>
        </is>
      </c>
      <c r="AM376" s="14" t="inlineStr">
        <is>
          <t>25IPP017</t>
        </is>
      </c>
      <c r="AN376" s="14" t="n">
        <v>-13000</v>
      </c>
      <c r="AO376" s="14" t="n"/>
      <c r="AP376" s="14" t="n"/>
      <c r="AQ376" s="14" t="n"/>
      <c r="AR376" s="14" t="n"/>
      <c r="AS376" s="14" t="n"/>
      <c r="AT376" s="14" t="n"/>
      <c r="AU376" s="14" t="n"/>
      <c r="AV376" s="14" t="n"/>
      <c r="AW376" s="14" t="n"/>
      <c r="AX376" s="14" t="n"/>
      <c r="AY376" s="14" t="n"/>
      <c r="AZ376" s="14" t="n"/>
      <c r="BA376" s="14" t="n"/>
      <c r="BB376" s="14" t="n"/>
      <c r="BC376" s="14" t="n"/>
      <c r="BD376" s="14" t="n"/>
      <c r="BE376" s="14" t="n"/>
      <c r="BF376" s="14" t="n"/>
      <c r="BG376" s="14" t="n"/>
      <c r="BH376" s="14" t="n"/>
      <c r="BI376" s="14" t="n"/>
      <c r="BJ376" s="14" t="n"/>
      <c r="BK376" s="14" t="n"/>
      <c r="BL376" s="14" t="n"/>
      <c r="BM376" s="14" t="n"/>
      <c r="BN376" s="14" t="n"/>
      <c r="BO376" s="14" t="n"/>
    </row>
    <row r="377" ht="11.85" customFormat="1" customHeight="1" s="7">
      <c r="A377" s="8" t="inlineStr">
        <is>
          <t>PP</t>
        </is>
      </c>
      <c r="B377" s="9" t="inlineStr">
        <is>
          <t>19-March.-2025</t>
        </is>
      </c>
      <c r="C377" s="8" t="inlineStr">
        <is>
          <t>NA</t>
        </is>
      </c>
      <c r="D377" s="22" t="n">
        <v>2500060</v>
      </c>
      <c r="E377" s="8" t="inlineStr">
        <is>
          <t>PP0033</t>
        </is>
      </c>
      <c r="F377" s="8" t="inlineStr">
        <is>
          <t>Outer plastic tube (HDPE) for Applicator 10.5 ml-OMAS</t>
        </is>
      </c>
      <c r="G377" s="10" t="inlineStr">
        <is>
          <t>PP2500024</t>
        </is>
      </c>
      <c r="H377" s="8" t="inlineStr">
        <is>
          <t>Idea Stampi S.r.I.</t>
        </is>
      </c>
      <c r="I377" s="8" t="n"/>
      <c r="J377" s="10" t="inlineStr">
        <is>
          <t>11472</t>
        </is>
      </c>
      <c r="K377" s="10" t="inlineStr">
        <is>
          <t>01/2025</t>
        </is>
      </c>
      <c r="L377" s="10" t="inlineStr">
        <is>
          <t>00.01.2025</t>
        </is>
      </c>
      <c r="M377" s="10" t="inlineStr">
        <is>
          <t>01/2027</t>
        </is>
      </c>
      <c r="N377" s="10" t="inlineStr">
        <is>
          <t>00.01.2027</t>
        </is>
      </c>
      <c r="O377" s="8" t="inlineStr">
        <is>
          <t>NA</t>
        </is>
      </c>
      <c r="P377" s="10" t="inlineStr">
        <is>
          <t>NA</t>
        </is>
      </c>
      <c r="Q377" s="8" t="inlineStr">
        <is>
          <t>14.04.2027</t>
        </is>
      </c>
      <c r="R377" s="11" t="n"/>
      <c r="S377" s="12" t="n"/>
      <c r="T377" s="12" t="n"/>
      <c r="U377" s="13" t="n">
        <v>95854</v>
      </c>
      <c r="V377" s="14" t="inlineStr">
        <is>
          <t>No.</t>
        </is>
      </c>
      <c r="W377" s="14" t="n"/>
      <c r="X377" s="14" t="n"/>
      <c r="Y377" s="90" t="n"/>
      <c r="Z377" s="455" t="n">
        <v>95854</v>
      </c>
      <c r="AA377" s="456" t="n">
        <v>0</v>
      </c>
      <c r="AB377" s="457" t="n">
        <v>0</v>
      </c>
      <c r="AC377" s="458" t="n">
        <v>95854</v>
      </c>
      <c r="AD377" s="459" t="n"/>
      <c r="AE377" s="462" t="n">
        <v>0</v>
      </c>
      <c r="AF377" s="14" t="inlineStr">
        <is>
          <t>05.08.2025</t>
        </is>
      </c>
      <c r="AG377" s="14" t="inlineStr">
        <is>
          <t>25IPP014</t>
        </is>
      </c>
      <c r="AH377" s="14" t="n">
        <v>-20964</v>
      </c>
      <c r="AI377" s="14" t="inlineStr">
        <is>
          <t>05.08.2025</t>
        </is>
      </c>
      <c r="AJ377" s="14" t="inlineStr">
        <is>
          <t>R-25IPP014</t>
        </is>
      </c>
      <c r="AK377" s="14" t="n">
        <v>18000</v>
      </c>
      <c r="AL377" s="14" t="inlineStr">
        <is>
          <t>06.08.2025</t>
        </is>
      </c>
      <c r="AM377" s="14" t="inlineStr">
        <is>
          <t>25IPP017</t>
        </is>
      </c>
      <c r="AN377" s="14" t="n">
        <v>-17000</v>
      </c>
      <c r="AO377" s="14" t="inlineStr">
        <is>
          <t>18.08.2025</t>
        </is>
      </c>
      <c r="AP377" s="14" t="inlineStr">
        <is>
          <t>25IPP019</t>
        </is>
      </c>
      <c r="AQ377" s="14" t="n">
        <v>-25000</v>
      </c>
      <c r="AR377" s="14" t="inlineStr">
        <is>
          <t>22.09.2025</t>
        </is>
      </c>
      <c r="AS377" s="14" t="inlineStr">
        <is>
          <t>25IPP024</t>
        </is>
      </c>
      <c r="AT377" s="14" t="n">
        <v>-25000</v>
      </c>
      <c r="AU377" s="14" t="inlineStr">
        <is>
          <t>01.10.2025</t>
        </is>
      </c>
      <c r="AV377" s="14" t="inlineStr">
        <is>
          <t>R-25IPP024</t>
        </is>
      </c>
      <c r="AW377" s="14" t="n">
        <v>776</v>
      </c>
      <c r="AX377" s="14" t="inlineStr">
        <is>
          <t>06.10.2025</t>
        </is>
      </c>
      <c r="AY377" s="14" t="inlineStr">
        <is>
          <t>25IPP027</t>
        </is>
      </c>
      <c r="AZ377" s="14" t="n">
        <v>-25695</v>
      </c>
      <c r="BA377" s="14" t="inlineStr">
        <is>
          <t>12.10.2025</t>
        </is>
      </c>
      <c r="BB377" s="14" t="inlineStr">
        <is>
          <t>R-25IPP027</t>
        </is>
      </c>
      <c r="BC377" s="14" t="n">
        <v>736</v>
      </c>
      <c r="BD377" s="14" t="inlineStr">
        <is>
          <t>21.10.2025</t>
        </is>
      </c>
      <c r="BE377" s="14" t="inlineStr">
        <is>
          <t>25IPP029</t>
        </is>
      </c>
      <c r="BF377" s="14" t="n">
        <v>-1707</v>
      </c>
      <c r="BG377" s="14" t="n"/>
      <c r="BH377" s="14" t="n"/>
      <c r="BI377" s="14" t="n"/>
      <c r="BJ377" s="14" t="n"/>
      <c r="BK377" s="14" t="n"/>
      <c r="BL377" s="14" t="n"/>
      <c r="BM377" s="14" t="n"/>
      <c r="BN377" s="14" t="n"/>
      <c r="BO377" s="14" t="n"/>
    </row>
    <row r="378" ht="11.85" customFormat="1" customHeight="1" s="7">
      <c r="A378" s="8" t="inlineStr">
        <is>
          <t>PP</t>
        </is>
      </c>
      <c r="B378" s="9" t="inlineStr">
        <is>
          <t>19-March.-2025</t>
        </is>
      </c>
      <c r="C378" s="8" t="inlineStr">
        <is>
          <t>NA</t>
        </is>
      </c>
      <c r="D378" s="22" t="n">
        <v>2500061</v>
      </c>
      <c r="E378" s="8" t="inlineStr">
        <is>
          <t>PP0027</t>
        </is>
      </c>
      <c r="F378" s="8" t="inlineStr">
        <is>
          <t>Inner plastic tube (HDPE) for Applicator 10.5 ml-OMAS</t>
        </is>
      </c>
      <c r="G378" s="10" t="inlineStr">
        <is>
          <t>PP2500025</t>
        </is>
      </c>
      <c r="H378" s="8" t="inlineStr">
        <is>
          <t>Idea Stampi S.r.I.</t>
        </is>
      </c>
      <c r="I378" s="8" t="n"/>
      <c r="J378" s="10" t="inlineStr">
        <is>
          <t>11473</t>
        </is>
      </c>
      <c r="K378" s="10" t="inlineStr">
        <is>
          <t>01/2025</t>
        </is>
      </c>
      <c r="L378" s="10" t="inlineStr">
        <is>
          <t>00.01.2025</t>
        </is>
      </c>
      <c r="M378" s="10" t="inlineStr">
        <is>
          <t>01/2027</t>
        </is>
      </c>
      <c r="N378" s="10" t="inlineStr">
        <is>
          <t>00.01.2027</t>
        </is>
      </c>
      <c r="O378" s="8" t="inlineStr">
        <is>
          <t>NA</t>
        </is>
      </c>
      <c r="P378" s="10" t="inlineStr">
        <is>
          <t>NA</t>
        </is>
      </c>
      <c r="Q378" s="8" t="inlineStr">
        <is>
          <t>10.04.2027</t>
        </is>
      </c>
      <c r="R378" s="21" t="n"/>
      <c r="S378" s="12" t="n"/>
      <c r="T378" s="12" t="n"/>
      <c r="U378" s="13" t="n">
        <v>179754</v>
      </c>
      <c r="V378" s="14" t="inlineStr">
        <is>
          <t>No.</t>
        </is>
      </c>
      <c r="W378" s="14" t="n"/>
      <c r="X378" s="14" t="n"/>
      <c r="Y378" s="90" t="n"/>
      <c r="Z378" s="455" t="n">
        <v>179754</v>
      </c>
      <c r="AA378" s="456" t="n">
        <v>0</v>
      </c>
      <c r="AB378" s="457" t="n">
        <v>0</v>
      </c>
      <c r="AC378" s="458" t="n">
        <v>179754</v>
      </c>
      <c r="AD378" s="459" t="n"/>
      <c r="AE378" s="462" t="n">
        <v>0</v>
      </c>
      <c r="AF378" s="14" t="inlineStr">
        <is>
          <t>30.06.2025</t>
        </is>
      </c>
      <c r="AG378" s="14" t="inlineStr">
        <is>
          <t>25IBP019</t>
        </is>
      </c>
      <c r="AH378" s="14" t="n">
        <v>-7900</v>
      </c>
      <c r="AI378" s="14" t="inlineStr">
        <is>
          <t>01.07.2025</t>
        </is>
      </c>
      <c r="AJ378" s="14" t="inlineStr">
        <is>
          <t>25IBP020</t>
        </is>
      </c>
      <c r="AK378" s="14" t="n">
        <v>-6000</v>
      </c>
      <c r="AL378" s="14" t="inlineStr">
        <is>
          <t>01.07.2025</t>
        </is>
      </c>
      <c r="AM378" s="14" t="inlineStr">
        <is>
          <t>R-25IBP019</t>
        </is>
      </c>
      <c r="AN378" s="14" t="n">
        <v>1800</v>
      </c>
      <c r="AO378" s="14" t="inlineStr">
        <is>
          <t>03.07.2025</t>
        </is>
      </c>
      <c r="AP378" s="14" t="inlineStr">
        <is>
          <t>R-25IBP020</t>
        </is>
      </c>
      <c r="AQ378" s="14" t="n">
        <v>280</v>
      </c>
      <c r="AR378" s="14" t="inlineStr">
        <is>
          <t>03.07.2025</t>
        </is>
      </c>
      <c r="AS378" s="14" t="inlineStr">
        <is>
          <t>25IBP023</t>
        </is>
      </c>
      <c r="AT378" s="14" t="n">
        <v>-57800</v>
      </c>
      <c r="AU378" s="14" t="inlineStr">
        <is>
          <t>21.07.2025</t>
        </is>
      </c>
      <c r="AV378" s="14" t="inlineStr">
        <is>
          <t>R-25IBP023</t>
        </is>
      </c>
      <c r="AW378" s="14" t="n">
        <v>950</v>
      </c>
      <c r="AX378" s="14" t="inlineStr">
        <is>
          <t>21.07.2025</t>
        </is>
      </c>
      <c r="AY378" s="14" t="inlineStr">
        <is>
          <t>MR250130</t>
        </is>
      </c>
      <c r="AZ378" s="14" t="n">
        <v>-1500</v>
      </c>
      <c r="BA378" s="14" t="inlineStr">
        <is>
          <t>12.08.2025</t>
        </is>
      </c>
      <c r="BB378" s="14" t="inlineStr">
        <is>
          <t>25IBP028</t>
        </is>
      </c>
      <c r="BC378" s="14" t="n">
        <v>-38000</v>
      </c>
      <c r="BD378" s="14" t="inlineStr">
        <is>
          <t>18.09.2025</t>
        </is>
      </c>
      <c r="BE378" s="14" t="inlineStr">
        <is>
          <t>25IBP031</t>
        </is>
      </c>
      <c r="BF378" s="14" t="n">
        <v>-24950</v>
      </c>
      <c r="BG378" s="14" t="inlineStr">
        <is>
          <t>28.09.2025</t>
        </is>
      </c>
      <c r="BH378" s="14" t="inlineStr">
        <is>
          <t>MR250186</t>
        </is>
      </c>
      <c r="BI378" s="14" t="n">
        <v>-1300</v>
      </c>
      <c r="BJ378" s="14" t="inlineStr">
        <is>
          <t>01.10.2025</t>
        </is>
      </c>
      <c r="BK378" s="14" t="inlineStr">
        <is>
          <t>R-25IBP031 IE</t>
        </is>
      </c>
      <c r="BL378" s="14" t="n">
        <v>2230</v>
      </c>
      <c r="BM378" s="14" t="inlineStr">
        <is>
          <t>08.10.2025 15.10.2025</t>
        </is>
      </c>
      <c r="BN378" s="14" t="inlineStr">
        <is>
          <t>25IBP033 25IBP034 16</t>
        </is>
      </c>
      <c r="BO378" s="14" t="n">
        <v>-47564</v>
      </c>
      <c r="BP378" s="7" t="inlineStr">
        <is>
          <t>.</t>
        </is>
      </c>
      <c r="BQ378" s="7" t="inlineStr">
        <is>
          <t>.</t>
        </is>
      </c>
    </row>
    <row r="379" ht="11.85" customFormat="1" customHeight="1" s="7">
      <c r="A379" s="55" t="inlineStr">
        <is>
          <t>PP</t>
        </is>
      </c>
      <c r="B379" s="9" t="inlineStr">
        <is>
          <t>19-March.-2025</t>
        </is>
      </c>
      <c r="C379" s="8" t="inlineStr">
        <is>
          <t>NA</t>
        </is>
      </c>
      <c r="D379" s="22" t="n">
        <v>2500062</v>
      </c>
      <c r="E379" s="8" t="inlineStr">
        <is>
          <t>PP0026</t>
        </is>
      </c>
      <c r="F379" s="8" t="inlineStr">
        <is>
          <t>Inner plastic tube (HDPE) for Applicator 3 ml-OMAS</t>
        </is>
      </c>
      <c r="G379" s="10" t="inlineStr">
        <is>
          <t>PP2500026</t>
        </is>
      </c>
      <c r="H379" s="8" t="inlineStr">
        <is>
          <t>Idea Stampi S.r.I.</t>
        </is>
      </c>
      <c r="I379" s="8" t="n"/>
      <c r="J379" s="10" t="inlineStr">
        <is>
          <t>11467</t>
        </is>
      </c>
      <c r="K379" s="10" t="inlineStr">
        <is>
          <t>01/2025</t>
        </is>
      </c>
      <c r="L379" s="10" t="n"/>
      <c r="M379" s="10" t="inlineStr">
        <is>
          <t>01/2027</t>
        </is>
      </c>
      <c r="N379" s="10" t="n"/>
      <c r="O379" s="8" t="inlineStr">
        <is>
          <t>NA</t>
        </is>
      </c>
      <c r="P379" s="8" t="n"/>
      <c r="Q379" s="8" t="n"/>
      <c r="R379" s="11" t="n"/>
      <c r="S379" s="12" t="n"/>
      <c r="T379" s="12" t="n"/>
      <c r="U379" s="13" t="n">
        <v>0</v>
      </c>
      <c r="V379" s="14" t="inlineStr">
        <is>
          <t>No.</t>
        </is>
      </c>
      <c r="W379" s="14" t="n"/>
      <c r="X379" s="14" t="n"/>
      <c r="Y379" s="14" t="n"/>
      <c r="Z379" s="455" t="n">
        <v>0</v>
      </c>
      <c r="AA379" s="482" t="n">
        <v>0</v>
      </c>
      <c r="AB379" s="457" t="n">
        <v>0</v>
      </c>
      <c r="AC379" s="458" t="n">
        <v>0</v>
      </c>
      <c r="AD379" s="459" t="n"/>
      <c r="AE379" s="462" t="n">
        <v>0</v>
      </c>
      <c r="AF379" s="14" t="n"/>
      <c r="AG379" s="14" t="n"/>
      <c r="AH379" s="14" t="n"/>
      <c r="AI379" s="14" t="n"/>
      <c r="AJ379" s="14" t="n"/>
      <c r="AK379" s="14" t="n"/>
      <c r="AL379" s="14" t="n"/>
      <c r="AM379" s="14" t="n"/>
      <c r="AN379" s="14" t="n"/>
      <c r="AO379" s="14" t="n"/>
      <c r="AP379" s="14" t="n"/>
      <c r="AQ379" s="14" t="n"/>
      <c r="AR379" s="14" t="n"/>
      <c r="AS379" s="14" t="n"/>
      <c r="AT379" s="14" t="n"/>
      <c r="AU379" s="14" t="n"/>
      <c r="AV379" s="14" t="n"/>
      <c r="AW379" s="14" t="n"/>
      <c r="AX379" s="14" t="n"/>
      <c r="AY379" s="14" t="n"/>
      <c r="AZ379" s="14" t="n"/>
      <c r="BA379" s="14" t="n"/>
      <c r="BB379" s="14" t="n"/>
      <c r="BC379" s="14" t="n"/>
      <c r="BD379" s="14" t="n"/>
      <c r="BE379" s="14" t="n"/>
      <c r="BF379" s="14" t="n"/>
      <c r="BG379" s="14" t="n"/>
      <c r="BH379" s="14" t="n"/>
      <c r="BI379" s="14" t="n"/>
      <c r="BJ379" s="14" t="n"/>
      <c r="BK379" s="14" t="n"/>
      <c r="BL379" s="14" t="n"/>
      <c r="BM379" s="14" t="n"/>
      <c r="BN379" s="14" t="n"/>
      <c r="BO379" s="14" t="n"/>
    </row>
    <row r="380" ht="11.85" customFormat="1" customHeight="1" s="7">
      <c r="A380" s="8" t="inlineStr">
        <is>
          <t>PP</t>
        </is>
      </c>
      <c r="B380" s="9" t="inlineStr">
        <is>
          <t>23-March.-2025</t>
        </is>
      </c>
      <c r="C380" s="8" t="inlineStr">
        <is>
          <t>PRO-2024-011</t>
        </is>
      </c>
      <c r="D380" s="22" t="n">
        <v>2500063</v>
      </c>
      <c r="E380" s="8" t="inlineStr">
        <is>
          <t>PP0024</t>
        </is>
      </c>
      <c r="F380" s="8" t="inlineStr">
        <is>
          <t>Aluminum Seal Disc PE-Coat- D: 18mm</t>
        </is>
      </c>
      <c r="G380" s="10" t="inlineStr">
        <is>
          <t>PP2500027</t>
        </is>
      </c>
      <c r="H380" s="8" t="inlineStr">
        <is>
          <t>Propharm International S.R.L.</t>
        </is>
      </c>
      <c r="I380" s="8" t="n"/>
      <c r="J380" s="10" t="inlineStr">
        <is>
          <t>532057-01</t>
        </is>
      </c>
      <c r="K380" s="10" t="inlineStr">
        <is>
          <t>27.01.2025</t>
        </is>
      </c>
      <c r="L380" s="10" t="inlineStr">
        <is>
          <t>27.01.2025</t>
        </is>
      </c>
      <c r="M380" s="10" t="inlineStr">
        <is>
          <t>27.07.2026</t>
        </is>
      </c>
      <c r="N380" s="10" t="inlineStr">
        <is>
          <t>27.07.2026</t>
        </is>
      </c>
      <c r="O380" s="8" t="inlineStr">
        <is>
          <t>NA</t>
        </is>
      </c>
      <c r="P380" s="10" t="inlineStr">
        <is>
          <t>NA</t>
        </is>
      </c>
      <c r="Q380" s="8" t="inlineStr">
        <is>
          <t>03.04.2027</t>
        </is>
      </c>
      <c r="R380" s="21" t="n"/>
      <c r="S380" s="12" t="n"/>
      <c r="T380" s="12" t="n"/>
      <c r="U380" s="13" t="n">
        <v>313676</v>
      </c>
      <c r="V380" s="14" t="inlineStr">
        <is>
          <t>No.</t>
        </is>
      </c>
      <c r="W380" s="14" t="n"/>
      <c r="X380" s="14" t="n"/>
      <c r="Y380" s="90" t="n"/>
      <c r="Z380" s="455" t="n">
        <v>313676</v>
      </c>
      <c r="AA380" s="456" t="n">
        <v>0</v>
      </c>
      <c r="AB380" s="457" t="n">
        <v>0</v>
      </c>
      <c r="AC380" s="458" t="n">
        <v>313676</v>
      </c>
      <c r="AD380" s="459" t="n"/>
      <c r="AE380" s="462" t="n">
        <v>0</v>
      </c>
      <c r="AF380" s="14" t="inlineStr">
        <is>
          <t>26.06.2025</t>
        </is>
      </c>
      <c r="AG380" s="14" t="inlineStr">
        <is>
          <t>R-25IBP015</t>
        </is>
      </c>
      <c r="AH380" s="14" t="n">
        <v>3320</v>
      </c>
      <c r="AI380" s="14" t="inlineStr">
        <is>
          <t>25.06.2025</t>
        </is>
      </c>
      <c r="AJ380" s="14" t="inlineStr">
        <is>
          <t>25IBP017</t>
        </is>
      </c>
      <c r="AK380" s="14" t="n">
        <v>-7500</v>
      </c>
      <c r="AL380" s="14" t="inlineStr">
        <is>
          <t>26.06.2025</t>
        </is>
      </c>
      <c r="AM380" s="14" t="inlineStr">
        <is>
          <t>25IBP018</t>
        </is>
      </c>
      <c r="AN380" s="14" t="n">
        <v>-7500</v>
      </c>
      <c r="AO380" s="14" t="inlineStr">
        <is>
          <t>30.06.2025</t>
        </is>
      </c>
      <c r="AP380" s="14" t="inlineStr">
        <is>
          <t>25IBP019</t>
        </is>
      </c>
      <c r="AQ380" s="14" t="n">
        <v>-6320</v>
      </c>
      <c r="AR380" s="14" t="inlineStr">
        <is>
          <t>01.07.2025</t>
        </is>
      </c>
      <c r="AS380" s="14" t="inlineStr">
        <is>
          <t>25IBP020</t>
        </is>
      </c>
      <c r="AT380" s="14" t="n">
        <v>-6000</v>
      </c>
      <c r="AU380" s="14" t="inlineStr">
        <is>
          <t>01.07.2025</t>
        </is>
      </c>
      <c r="AV380" s="14" t="inlineStr">
        <is>
          <t>25IBP021</t>
        </is>
      </c>
      <c r="AW380" s="14" t="n">
        <v>-7500</v>
      </c>
      <c r="AX380" s="14" t="inlineStr">
        <is>
          <t>01.07.2025</t>
        </is>
      </c>
      <c r="AY380" s="14" t="inlineStr">
        <is>
          <t>R-25IBP018</t>
        </is>
      </c>
      <c r="AZ380" s="14" t="n">
        <v>810</v>
      </c>
      <c r="BA380" s="14" t="inlineStr">
        <is>
          <t>06.07.2025</t>
        </is>
      </c>
      <c r="BB380" s="14" t="inlineStr">
        <is>
          <t>25IBP023</t>
        </is>
      </c>
      <c r="BC380" s="14" t="n">
        <v>-57791</v>
      </c>
      <c r="BD380" s="14" t="inlineStr">
        <is>
          <t>02.07.2025 10.08.2025 12.08.2025 21.08.2025 18.09.2025 28.09.2025 09.10.2025 15.10.2025 20.10.2025 21.10.2025 23.10.2025 03.11.2025</t>
        </is>
      </c>
      <c r="BE380" s="14" t="inlineStr">
        <is>
          <t>MR250130 25IBP027 25IBP028 MR250155 25IBP031 MR250186 25IBP033 25IBP034 MR250202 25IBP036 25IBP037 25IBP038 25IBP039</t>
        </is>
      </c>
      <c r="BF380" s="14" t="n">
        <v>-248485</v>
      </c>
      <c r="BG380" s="14" t="inlineStr">
        <is>
          <t>06.07.2025</t>
        </is>
      </c>
      <c r="BH380" s="14" t="inlineStr">
        <is>
          <t>R-25IBP021</t>
        </is>
      </c>
      <c r="BI380" s="14" t="n">
        <v>750</v>
      </c>
      <c r="BJ380" s="14" t="inlineStr">
        <is>
          <t>21.07.2025</t>
        </is>
      </c>
      <c r="BK380" s="14" t="inlineStr">
        <is>
          <t>R-25IBP023</t>
        </is>
      </c>
      <c r="BL380" s="14" t="n">
        <v>1050</v>
      </c>
      <c r="BM380" s="14" t="inlineStr">
        <is>
          <t>26.06.2025 13.08.2025 01.10.2025 22.10.2025 27.10.2025</t>
        </is>
      </c>
      <c r="BN380" s="14" t="inlineStr">
        <is>
          <t>R-25IBP017 R-25IBP027 25IBP031 R-25IBP033 R-25IBP034 R-25IBP037</t>
        </is>
      </c>
      <c r="BO380" s="14" t="n">
        <v>21490</v>
      </c>
    </row>
    <row r="381" ht="11.85" customFormat="1" customHeight="1" s="7">
      <c r="A381" s="8" t="inlineStr">
        <is>
          <t>SP</t>
        </is>
      </c>
      <c r="B381" s="9" t="inlineStr">
        <is>
          <t>24-March.-2025</t>
        </is>
      </c>
      <c r="C381" s="8" t="inlineStr">
        <is>
          <t>SSMC1922024</t>
        </is>
      </c>
      <c r="D381" s="22" t="n">
        <v>2500064</v>
      </c>
      <c r="E381" s="32" t="inlineStr">
        <is>
          <t>SP0160</t>
        </is>
      </c>
      <c r="F381" s="22" t="inlineStr">
        <is>
          <t>Box-FAS Chlorex [ 40L X 22.5W X 5.6H cm]</t>
        </is>
      </c>
      <c r="G381" s="10" t="inlineStr">
        <is>
          <t>SP2500018</t>
        </is>
      </c>
      <c r="H381" s="8" t="inlineStr">
        <is>
          <t>Xiamen Nicest Paper Products Co., Ltd.</t>
        </is>
      </c>
      <c r="I381" s="8" t="n"/>
      <c r="J381" s="23" t="inlineStr">
        <is>
          <t>20241203NST-SSMC002</t>
        </is>
      </c>
      <c r="K381" s="10" t="inlineStr">
        <is>
          <t>12/2024</t>
        </is>
      </c>
      <c r="L381" s="10" t="inlineStr">
        <is>
          <t>00.12.2024</t>
        </is>
      </c>
      <c r="M381" s="10" t="inlineStr">
        <is>
          <t>12/2027</t>
        </is>
      </c>
      <c r="N381" s="10" t="inlineStr">
        <is>
          <t>00.12.2027</t>
        </is>
      </c>
      <c r="O381" s="8" t="inlineStr">
        <is>
          <t>NA</t>
        </is>
      </c>
      <c r="P381" s="10" t="inlineStr">
        <is>
          <t>NA</t>
        </is>
      </c>
      <c r="Q381" s="8" t="inlineStr">
        <is>
          <t>24.03.2027</t>
        </is>
      </c>
      <c r="R381" s="11" t="n"/>
      <c r="S381" s="12" t="n"/>
      <c r="T381" s="12" t="n"/>
      <c r="U381" s="13" t="n">
        <v>6249</v>
      </c>
      <c r="V381" s="14" t="inlineStr">
        <is>
          <t>No.</t>
        </is>
      </c>
      <c r="W381" s="14" t="n"/>
      <c r="X381" s="14" t="n"/>
      <c r="Y381" s="90" t="n"/>
      <c r="Z381" s="455" t="n">
        <v>8779</v>
      </c>
      <c r="AA381" s="456" t="n">
        <v>0</v>
      </c>
      <c r="AB381" s="457" t="n">
        <v>0</v>
      </c>
      <c r="AC381" s="458" t="n">
        <v>8779</v>
      </c>
      <c r="AD381" s="459" t="n"/>
      <c r="AE381" s="462" t="n">
        <v>0</v>
      </c>
      <c r="AF381" s="8" t="inlineStr">
        <is>
          <t>02.06.2025 15.06.2025</t>
        </is>
      </c>
      <c r="AG381" s="8" t="inlineStr">
        <is>
          <t>L25D010 (R-L25D010)</t>
        </is>
      </c>
      <c r="AH381" s="14" t="n">
        <v>-3045</v>
      </c>
      <c r="AI381" s="14" t="inlineStr">
        <is>
          <t>11.06.2025</t>
        </is>
      </c>
      <c r="AJ381" s="14" t="inlineStr">
        <is>
          <t>L25E002</t>
        </is>
      </c>
      <c r="AK381" s="14" t="n">
        <v>-2530</v>
      </c>
      <c r="AL381" s="14" t="inlineStr">
        <is>
          <t>15.06.2025</t>
        </is>
      </c>
      <c r="AM381" s="8" t="inlineStr">
        <is>
          <t>R-L25E002</t>
        </is>
      </c>
      <c r="AN381" s="14" t="n">
        <v>870</v>
      </c>
      <c r="AO381" s="14" t="inlineStr">
        <is>
          <t>05.08.2025</t>
        </is>
      </c>
      <c r="AP381" s="14" t="inlineStr">
        <is>
          <t>L25G002</t>
        </is>
      </c>
      <c r="AQ381" s="14" t="n">
        <v>-567</v>
      </c>
      <c r="AR381" s="14" t="inlineStr">
        <is>
          <t>05.08.2025</t>
        </is>
      </c>
      <c r="AS381" s="14" t="inlineStr">
        <is>
          <t>L25G003</t>
        </is>
      </c>
      <c r="AT381" s="14" t="n">
        <v>-565</v>
      </c>
      <c r="AU381" s="14" t="inlineStr">
        <is>
          <t>07.08.2025</t>
        </is>
      </c>
      <c r="AV381" s="14" t="inlineStr">
        <is>
          <t>R-L25G002</t>
        </is>
      </c>
      <c r="AW381" s="14" t="n">
        <v>32</v>
      </c>
      <c r="AX381" s="14" t="inlineStr">
        <is>
          <t>03.06.2025</t>
        </is>
      </c>
      <c r="AY381" s="14" t="inlineStr">
        <is>
          <t>R-L25C003</t>
        </is>
      </c>
      <c r="AZ381" s="14" t="n">
        <v>135</v>
      </c>
      <c r="BA381" s="14" t="inlineStr">
        <is>
          <t>11.06.2025</t>
        </is>
      </c>
      <c r="BB381" s="14" t="inlineStr">
        <is>
          <t>L25D002</t>
        </is>
      </c>
      <c r="BC381" s="14" t="n">
        <v>-107</v>
      </c>
      <c r="BD381" s="14" t="inlineStr">
        <is>
          <t>10.08.2025</t>
        </is>
      </c>
      <c r="BE381" s="14" t="inlineStr">
        <is>
          <t>R-L25G003</t>
        </is>
      </c>
      <c r="BF381" s="14" t="n">
        <v>8</v>
      </c>
      <c r="BG381" s="14" t="inlineStr">
        <is>
          <t>19.08.2025</t>
        </is>
      </c>
      <c r="BH381" s="14" t="inlineStr">
        <is>
          <t>L25G004</t>
        </is>
      </c>
      <c r="BI381" s="14" t="n">
        <v>-655</v>
      </c>
      <c r="BJ381" s="14" t="inlineStr">
        <is>
          <t>07.10.2025</t>
        </is>
      </c>
      <c r="BK381" s="14" t="inlineStr">
        <is>
          <t>DR L25G005</t>
        </is>
      </c>
      <c r="BL381" s="14" t="n">
        <v>-2585</v>
      </c>
      <c r="BM381" s="14" t="inlineStr">
        <is>
          <t>24.08.2025</t>
        </is>
      </c>
      <c r="BN381" s="14" t="inlineStr">
        <is>
          <t>R-L25G004</t>
        </is>
      </c>
      <c r="BO381" s="14" t="n">
        <v>230</v>
      </c>
    </row>
    <row r="382" ht="11.85" customFormat="1" customHeight="1" s="7">
      <c r="A382" s="8" t="inlineStr">
        <is>
          <t>PP</t>
        </is>
      </c>
      <c r="B382" s="9" t="inlineStr">
        <is>
          <t>24-March.-2025</t>
        </is>
      </c>
      <c r="C382" s="8" t="inlineStr">
        <is>
          <t>PRO-2024-011</t>
        </is>
      </c>
      <c r="D382" s="22" t="n">
        <v>2500066</v>
      </c>
      <c r="E382" s="8" t="inlineStr">
        <is>
          <t>PP0052</t>
        </is>
      </c>
      <c r="F382" s="8" t="inlineStr">
        <is>
          <t>Regulator Disc [D16/L5mm] colored PP/PE fiber Applicator 3ml</t>
        </is>
      </c>
      <c r="G382" s="10" t="inlineStr">
        <is>
          <t>PP2500029</t>
        </is>
      </c>
      <c r="H382" s="8" t="inlineStr">
        <is>
          <t>Propharm International S.R.L.</t>
        </is>
      </c>
      <c r="I382" s="8" t="n"/>
      <c r="J382" s="10" t="inlineStr">
        <is>
          <t>25011303-01-25</t>
        </is>
      </c>
      <c r="K382" s="10" t="inlineStr">
        <is>
          <t>01/2025</t>
        </is>
      </c>
      <c r="L382" s="10" t="inlineStr">
        <is>
          <t>00.01.2025</t>
        </is>
      </c>
      <c r="M382" s="10" t="inlineStr">
        <is>
          <t>01/2030</t>
        </is>
      </c>
      <c r="N382" s="10" t="inlineStr">
        <is>
          <t>00.01.2030</t>
        </is>
      </c>
      <c r="O382" s="8" t="inlineStr">
        <is>
          <t>NA</t>
        </is>
      </c>
      <c r="P382" s="10" t="inlineStr">
        <is>
          <t>NA</t>
        </is>
      </c>
      <c r="Q382" s="8" t="inlineStr">
        <is>
          <t>30.04.2027</t>
        </is>
      </c>
      <c r="R382" s="11" t="n"/>
      <c r="S382" s="12" t="n"/>
      <c r="T382" s="12" t="n"/>
      <c r="U382" s="13" t="n">
        <v>60000</v>
      </c>
      <c r="V382" s="14" t="inlineStr">
        <is>
          <t>No.</t>
        </is>
      </c>
      <c r="W382" s="14" t="n">
        <v>38</v>
      </c>
      <c r="X382" s="14" t="n"/>
      <c r="Y382" s="90" t="n"/>
      <c r="Z382" s="455" t="n">
        <v>59962</v>
      </c>
      <c r="AA382" s="456" t="n">
        <v>0</v>
      </c>
      <c r="AB382" s="457" t="n">
        <v>0</v>
      </c>
      <c r="AC382" s="458" t="n">
        <v>59962</v>
      </c>
      <c r="AD382" s="459" t="n"/>
      <c r="AE382" s="462" t="n">
        <v>0</v>
      </c>
      <c r="AF382" s="14" t="inlineStr">
        <is>
          <t>09.10.2025</t>
        </is>
      </c>
      <c r="AG382" s="14" t="inlineStr">
        <is>
          <t>25IBP028</t>
        </is>
      </c>
      <c r="AH382" s="14" t="n">
        <v>-49981</v>
      </c>
      <c r="AI382" s="14" t="inlineStr">
        <is>
          <t>22.10.2025</t>
        </is>
      </c>
      <c r="AJ382" s="14" t="inlineStr">
        <is>
          <t>R-25IPP028</t>
        </is>
      </c>
      <c r="AK382" s="14" t="n">
        <v>9585</v>
      </c>
      <c r="AL382" s="14" t="inlineStr">
        <is>
          <t>03.11.2025</t>
        </is>
      </c>
      <c r="AM382" s="14" t="inlineStr">
        <is>
          <t>25IPP032</t>
        </is>
      </c>
      <c r="AN382" s="14" t="n">
        <v>-19566</v>
      </c>
      <c r="AO382" s="14" t="n"/>
      <c r="AP382" s="14" t="n"/>
      <c r="AQ382" s="14" t="n"/>
      <c r="AR382" s="14" t="n"/>
      <c r="AS382" s="14" t="n"/>
      <c r="AT382" s="14" t="n"/>
      <c r="AU382" s="14" t="n"/>
      <c r="AV382" s="14" t="n"/>
      <c r="AW382" s="14" t="n"/>
      <c r="AX382" s="14" t="n"/>
      <c r="AY382" s="14" t="n"/>
      <c r="AZ382" s="14" t="n"/>
      <c r="BA382" s="14" t="n"/>
      <c r="BB382" s="14" t="n"/>
      <c r="BC382" s="14" t="n"/>
      <c r="BD382" s="14" t="n"/>
      <c r="BE382" s="14" t="n"/>
      <c r="BF382" s="14" t="n"/>
      <c r="BG382" s="14" t="n"/>
      <c r="BH382" s="14" t="n"/>
      <c r="BI382" s="14" t="n"/>
      <c r="BJ382" s="14" t="n"/>
      <c r="BK382" s="14" t="n"/>
      <c r="BL382" s="14" t="n"/>
      <c r="BM382" s="14" t="n"/>
      <c r="BN382" s="14" t="n"/>
      <c r="BO382" s="14" t="n"/>
    </row>
    <row r="383" ht="11.85" customFormat="1" customHeight="1" s="7">
      <c r="A383" s="8" t="inlineStr">
        <is>
          <t>Bu</t>
        </is>
      </c>
      <c r="B383" s="9" t="inlineStr">
        <is>
          <t>24.03.2025</t>
        </is>
      </c>
      <c r="C383" s="8" t="inlineStr">
        <is>
          <t>PRO-2024-011</t>
        </is>
      </c>
      <c r="D383" s="22" t="n">
        <v>2500067</v>
      </c>
      <c r="E383" s="8" t="inlineStr">
        <is>
          <t>BP0004</t>
        </is>
      </c>
      <c r="F383" s="8" t="inlineStr">
        <is>
          <t>FAS Chlorex 2% Solution</t>
        </is>
      </c>
      <c r="G383" s="10" t="inlineStr">
        <is>
          <t>BP2500001</t>
        </is>
      </c>
      <c r="H383" s="8" t="inlineStr">
        <is>
          <t>Propharm International S.R.L.</t>
        </is>
      </c>
      <c r="I383" s="8" t="n"/>
      <c r="J383" s="10" t="inlineStr">
        <is>
          <t>Q0102</t>
        </is>
      </c>
      <c r="K383" s="10" t="inlineStr">
        <is>
          <t>25/01/2025</t>
        </is>
      </c>
      <c r="L383" s="10" t="inlineStr">
        <is>
          <t>25.01.2025</t>
        </is>
      </c>
      <c r="M383" s="10" t="inlineStr">
        <is>
          <t>01/2030</t>
        </is>
      </c>
      <c r="N383" s="10" t="inlineStr">
        <is>
          <t>25.01.2030</t>
        </is>
      </c>
      <c r="O383" s="8" t="inlineStr">
        <is>
          <t>NA</t>
        </is>
      </c>
      <c r="P383" s="10" t="inlineStr">
        <is>
          <t>NA</t>
        </is>
      </c>
      <c r="Q383" s="8" t="n"/>
      <c r="R383" s="21" t="n"/>
      <c r="S383" s="12" t="n"/>
      <c r="T383" s="12" t="n"/>
      <c r="U383" s="13" t="n">
        <v>1760</v>
      </c>
      <c r="V383" s="14" t="inlineStr">
        <is>
          <t>Kg.</t>
        </is>
      </c>
      <c r="W383" s="14" t="n">
        <v>0.2</v>
      </c>
      <c r="X383" s="14" t="n"/>
      <c r="Y383" s="90" t="n">
        <v>0.884</v>
      </c>
      <c r="Z383" s="455">
        <f>U383-W383</f>
        <v/>
      </c>
      <c r="AA383" s="456">
        <f>AC383+AH383+AK383+AN383+AQ383+AT383+AW383+AZ383+BC383+BF383+BI383+BL383+BO383</f>
        <v/>
      </c>
      <c r="AB383" s="457" t="n">
        <v>0</v>
      </c>
      <c r="AC383" s="458">
        <f>Z383-AD383-AE383-AB383</f>
        <v/>
      </c>
      <c r="AD383" s="459" t="n"/>
      <c r="AE383" s="462" t="n">
        <v>0</v>
      </c>
      <c r="AF383" s="14" t="inlineStr">
        <is>
          <t>01.01.2026</t>
        </is>
      </c>
      <c r="AG383" s="14" t="inlineStr">
        <is>
          <t>26IBP002</t>
        </is>
      </c>
      <c r="AH383" s="14" t="n">
        <v>-368.5</v>
      </c>
      <c r="AI383" s="14" t="inlineStr">
        <is>
          <t>08.01.2026</t>
        </is>
      </c>
      <c r="AJ383" s="14" t="inlineStr">
        <is>
          <t>R-26IBP002</t>
        </is>
      </c>
      <c r="AK383" s="14" t="n">
        <v>16.1</v>
      </c>
      <c r="AL383" s="14" t="inlineStr">
        <is>
          <t>29.01.2026</t>
        </is>
      </c>
      <c r="AM383" s="14" t="inlineStr">
        <is>
          <t>26IBP007</t>
        </is>
      </c>
      <c r="AN383" s="14" t="n">
        <v>-1224.1</v>
      </c>
      <c r="AO383" s="14" t="inlineStr">
        <is>
          <t>10.02.2026</t>
        </is>
      </c>
      <c r="AP383" s="14" t="inlineStr">
        <is>
          <t>26IBP010</t>
        </is>
      </c>
      <c r="AQ383" s="14" t="n">
        <v>-175</v>
      </c>
      <c r="AR383" s="14" t="inlineStr">
        <is>
          <t>15.02.2026</t>
        </is>
      </c>
      <c r="AS383" s="14" t="inlineStr">
        <is>
          <t>IE</t>
        </is>
      </c>
      <c r="AT383" s="14" t="n">
        <v>7.8</v>
      </c>
      <c r="AU383" s="14" t="inlineStr">
        <is>
          <t>15.02.2026</t>
        </is>
      </c>
      <c r="AV383" s="14" t="inlineStr">
        <is>
          <t>R-26IBP010</t>
        </is>
      </c>
      <c r="AW383" s="14" t="n">
        <v>80.90000000000001</v>
      </c>
      <c r="AX383" s="14" t="inlineStr">
        <is>
          <t>15.02.2026</t>
        </is>
      </c>
      <c r="AY383" s="14" t="inlineStr">
        <is>
          <t>26IBP011</t>
        </is>
      </c>
      <c r="AZ383" s="14" t="n">
        <v>-97</v>
      </c>
      <c r="BA383" s="14" t="n"/>
      <c r="BB383" s="14" t="n"/>
      <c r="BC383" s="14" t="n"/>
      <c r="BD383" s="14" t="n"/>
      <c r="BE383" s="14" t="n"/>
      <c r="BF383" s="14" t="n"/>
      <c r="BG383" s="14" t="n"/>
      <c r="BH383" s="14" t="n"/>
      <c r="BI383" s="14" t="n"/>
      <c r="BJ383" s="14" t="n"/>
      <c r="BK383" s="14" t="n"/>
      <c r="BL383" s="14" t="n"/>
      <c r="BM383" s="14" t="n"/>
      <c r="BN383" s="14" t="n"/>
      <c r="BO383" s="14" t="n"/>
    </row>
    <row r="384" ht="11.85" customFormat="1" customHeight="1" s="7">
      <c r="A384" s="8" t="inlineStr">
        <is>
          <t>Bu</t>
        </is>
      </c>
      <c r="B384" s="9" t="inlineStr">
        <is>
          <t>24.03.2025</t>
        </is>
      </c>
      <c r="C384" s="8" t="inlineStr">
        <is>
          <t>PRO-2024-011</t>
        </is>
      </c>
      <c r="D384" s="22" t="n">
        <v>2500069</v>
      </c>
      <c r="E384" s="8" t="inlineStr">
        <is>
          <t>BP0005</t>
        </is>
      </c>
      <c r="F384" s="8" t="inlineStr">
        <is>
          <t>FAS Chlorex 1% Solution</t>
        </is>
      </c>
      <c r="G384" s="10" t="inlineStr">
        <is>
          <t>BP2500003</t>
        </is>
      </c>
      <c r="H384" s="8" t="inlineStr">
        <is>
          <t>Propharm International S.R.L.</t>
        </is>
      </c>
      <c r="I384" s="8" t="n"/>
      <c r="J384" s="10" t="inlineStr">
        <is>
          <t>Q0116</t>
        </is>
      </c>
      <c r="K384" s="10" t="inlineStr">
        <is>
          <t>28/01/2025</t>
        </is>
      </c>
      <c r="L384" s="10" t="inlineStr">
        <is>
          <t>28.01.2025</t>
        </is>
      </c>
      <c r="M384" s="10" t="inlineStr">
        <is>
          <t>01/2030</t>
        </is>
      </c>
      <c r="N384" s="10" t="inlineStr">
        <is>
          <t>00.01.2030</t>
        </is>
      </c>
      <c r="O384" s="8" t="inlineStr">
        <is>
          <t>NA</t>
        </is>
      </c>
      <c r="P384" s="10" t="inlineStr">
        <is>
          <t>NA</t>
        </is>
      </c>
      <c r="Q384" s="8" t="inlineStr">
        <is>
          <t>21.04.2027</t>
        </is>
      </c>
      <c r="R384" s="21" t="n"/>
      <c r="S384" s="12" t="n"/>
      <c r="T384" s="12" t="n"/>
      <c r="U384" s="13" t="n">
        <v>218.55</v>
      </c>
      <c r="V384" s="14" t="inlineStr">
        <is>
          <t>Kg.</t>
        </is>
      </c>
      <c r="W384" s="14" t="n">
        <v>0.2</v>
      </c>
      <c r="X384" s="14" t="n"/>
      <c r="Y384" s="90" t="n"/>
      <c r="Z384" s="455" t="n">
        <v>218.35</v>
      </c>
      <c r="AA384" s="456" t="n">
        <v>3.019806626980426e-14</v>
      </c>
      <c r="AB384" s="457" t="n">
        <v>0</v>
      </c>
      <c r="AC384" s="458" t="n">
        <v>218.35</v>
      </c>
      <c r="AD384" s="459" t="n"/>
      <c r="AE384" s="462" t="n">
        <v>0</v>
      </c>
      <c r="AF384" s="14" t="inlineStr">
        <is>
          <t>01.07.2025</t>
        </is>
      </c>
      <c r="AG384" s="14" t="inlineStr">
        <is>
          <t>25IBP0020</t>
        </is>
      </c>
      <c r="AH384" s="14" t="n">
        <v>-179.7</v>
      </c>
      <c r="AI384" s="14" t="inlineStr">
        <is>
          <t>08.07.2025</t>
        </is>
      </c>
      <c r="AJ384" s="14" t="inlineStr">
        <is>
          <t>R-25IBP022</t>
        </is>
      </c>
      <c r="AK384" s="14" t="n">
        <v>12.05</v>
      </c>
      <c r="AL384" s="14" t="inlineStr">
        <is>
          <t>21.10.2025</t>
        </is>
      </c>
      <c r="AM384" s="14" t="inlineStr">
        <is>
          <t>25IBP037</t>
        </is>
      </c>
      <c r="AN384" s="14" t="n">
        <v>-48.5</v>
      </c>
      <c r="AO384" s="14" t="inlineStr">
        <is>
          <t>27.10.2025</t>
        </is>
      </c>
      <c r="AP384" s="14" t="inlineStr">
        <is>
          <t>R-25IBP037</t>
        </is>
      </c>
      <c r="AQ384" s="14" t="n">
        <v>12.6</v>
      </c>
      <c r="AR384" s="14" t="n"/>
      <c r="AS384" s="14" t="n"/>
      <c r="AT384" s="14" t="n">
        <v>-2.2</v>
      </c>
      <c r="AU384" s="14" t="inlineStr">
        <is>
          <t>06.01.2026</t>
        </is>
      </c>
      <c r="AV384" s="14" t="inlineStr">
        <is>
          <t>26IBP003</t>
        </is>
      </c>
      <c r="AW384" s="14" t="n">
        <v>-12.6</v>
      </c>
      <c r="AX384" s="14" t="n"/>
      <c r="AY384" s="14" t="n"/>
      <c r="AZ384" s="14" t="n"/>
      <c r="BA384" s="14" t="n"/>
      <c r="BB384" s="14" t="n"/>
      <c r="BC384" s="14" t="n"/>
      <c r="BD384" s="14" t="n"/>
      <c r="BE384" s="14" t="n"/>
      <c r="BF384" s="14" t="n"/>
      <c r="BG384" s="14" t="n"/>
      <c r="BH384" s="14" t="n"/>
      <c r="BI384" s="14" t="n"/>
      <c r="BJ384" s="14" t="n"/>
      <c r="BK384" s="14" t="n"/>
      <c r="BL384" s="14" t="n"/>
      <c r="BM384" s="14" t="n"/>
      <c r="BN384" s="14" t="n"/>
      <c r="BO384" s="14" t="n"/>
      <c r="BP384" s="7" t="inlineStr">
        <is>
          <t>.</t>
        </is>
      </c>
    </row>
    <row r="385" ht="11.85" customFormat="1" customHeight="1" s="7">
      <c r="A385" s="55" t="inlineStr">
        <is>
          <t>PP</t>
        </is>
      </c>
      <c r="B385" s="56" t="inlineStr">
        <is>
          <t>26-March.-2025</t>
        </is>
      </c>
      <c r="C385" s="55" t="inlineStr">
        <is>
          <t>PRO-2024-011</t>
        </is>
      </c>
      <c r="D385" s="55" t="n">
        <v>2500070</v>
      </c>
      <c r="E385" s="55" t="inlineStr">
        <is>
          <t>PP0029</t>
        </is>
      </c>
      <c r="F385" s="55" t="inlineStr">
        <is>
          <t>Medical Sponge size: 42X32X10mm for Applicator</t>
        </is>
      </c>
      <c r="G385" s="55" t="inlineStr">
        <is>
          <t>PP2500030</t>
        </is>
      </c>
      <c r="H385" s="55" t="inlineStr">
        <is>
          <t>Propharm International S.R.L.</t>
        </is>
      </c>
      <c r="I385" s="55" t="n"/>
      <c r="J385" s="55" t="inlineStr">
        <is>
          <t>2501</t>
        </is>
      </c>
      <c r="K385" s="56" t="inlineStr">
        <is>
          <t>02/2025</t>
        </is>
      </c>
      <c r="L385" s="56" t="n"/>
      <c r="M385" s="56" t="inlineStr">
        <is>
          <t>02/2027</t>
        </is>
      </c>
      <c r="N385" s="56" t="n"/>
      <c r="O385" s="55" t="inlineStr">
        <is>
          <t>NA</t>
        </is>
      </c>
      <c r="P385" s="55" t="n"/>
      <c r="Q385" s="55" t="n"/>
      <c r="R385" s="55" t="n"/>
      <c r="S385" s="55" t="n"/>
      <c r="T385" s="55" t="n"/>
      <c r="U385" s="55" t="n">
        <v>0</v>
      </c>
      <c r="V385" s="55" t="inlineStr">
        <is>
          <t>No.</t>
        </is>
      </c>
      <c r="W385" s="55" t="n"/>
      <c r="X385" s="55" t="n"/>
      <c r="Y385" s="55" t="inlineStr">
        <is>
          <t xml:space="preserve">Dispatched </t>
        </is>
      </c>
      <c r="Z385" s="55">
        <f>U385-W385</f>
        <v/>
      </c>
      <c r="AA385" s="57">
        <f>AC385+AH385+AK385+AN385+AQ385+AT385+AW385+AZ385+BC385+BF385+BI385+BL385+BO385</f>
        <v/>
      </c>
      <c r="AB385" s="58" t="n">
        <v>0</v>
      </c>
      <c r="AC385" s="59">
        <f>Z385-AD385-AE385-AB385</f>
        <v/>
      </c>
      <c r="AD385" s="60" t="n"/>
      <c r="AE385" s="61" t="n">
        <v>0</v>
      </c>
      <c r="AF385" s="55" t="n"/>
      <c r="AG385" s="55" t="n"/>
      <c r="AH385" s="55" t="n"/>
      <c r="AI385" s="55" t="n"/>
      <c r="AJ385" s="55" t="n"/>
      <c r="AK385" s="55" t="n"/>
      <c r="AL385" s="55" t="n"/>
      <c r="AM385" s="55" t="n"/>
      <c r="AN385" s="55" t="n"/>
      <c r="AO385" s="55" t="n"/>
      <c r="AP385" s="55" t="n"/>
      <c r="AQ385" s="55" t="n"/>
      <c r="AR385" s="55" t="n"/>
      <c r="AS385" s="55" t="n"/>
      <c r="AT385" s="55" t="n"/>
      <c r="AU385" s="55" t="n"/>
      <c r="AV385" s="55" t="n"/>
      <c r="AW385" s="55" t="n"/>
      <c r="AX385" s="55" t="n"/>
      <c r="AY385" s="55" t="n"/>
      <c r="AZ385" s="55" t="n"/>
      <c r="BA385" s="55" t="n"/>
      <c r="BB385" s="55" t="n"/>
      <c r="BC385" s="55" t="n"/>
      <c r="BD385" s="55" t="n"/>
      <c r="BE385" s="55" t="n"/>
      <c r="BF385" s="55" t="n"/>
      <c r="BG385" s="55" t="n"/>
      <c r="BH385" s="55" t="n"/>
      <c r="BI385" s="55" t="n"/>
      <c r="BJ385" s="55" t="n"/>
      <c r="BK385" s="55" t="n"/>
      <c r="BL385" s="55" t="n"/>
      <c r="BM385" s="55" t="n"/>
      <c r="BN385" s="55" t="n"/>
      <c r="BO385" s="55" t="n"/>
    </row>
    <row r="386" ht="11.85" customFormat="1" customHeight="1" s="7">
      <c r="A386" s="8" t="inlineStr">
        <is>
          <t>PP</t>
        </is>
      </c>
      <c r="B386" s="9" t="inlineStr">
        <is>
          <t>26-March.-2025</t>
        </is>
      </c>
      <c r="C386" s="8" t="inlineStr">
        <is>
          <t>PRO-2024-011</t>
        </is>
      </c>
      <c r="D386" s="22" t="n">
        <v>2500071</v>
      </c>
      <c r="E386" s="8" t="inlineStr">
        <is>
          <t>PP0030</t>
        </is>
      </c>
      <c r="F386" s="8" t="inlineStr">
        <is>
          <t>Medical Sponge size: 50X38X15mm for Applicator</t>
        </is>
      </c>
      <c r="G386" s="10" t="inlineStr">
        <is>
          <t>PP2500031</t>
        </is>
      </c>
      <c r="H386" s="8" t="inlineStr">
        <is>
          <t>Propharm International S.R.L.</t>
        </is>
      </c>
      <c r="I386" s="8" t="n"/>
      <c r="J386" s="10" t="inlineStr">
        <is>
          <t>2501</t>
        </is>
      </c>
      <c r="K386" s="10" t="inlineStr">
        <is>
          <t>02/2025</t>
        </is>
      </c>
      <c r="L386" s="10" t="inlineStr">
        <is>
          <t>00.02.2025</t>
        </is>
      </c>
      <c r="M386" s="10" t="inlineStr">
        <is>
          <t>02/2027</t>
        </is>
      </c>
      <c r="N386" s="10" t="inlineStr">
        <is>
          <t>00.02.2027</t>
        </is>
      </c>
      <c r="O386" s="8" t="inlineStr">
        <is>
          <t>NA</t>
        </is>
      </c>
      <c r="P386" s="10" t="inlineStr">
        <is>
          <t>NA</t>
        </is>
      </c>
      <c r="Q386" s="8" t="inlineStr">
        <is>
          <t>03.04.2027</t>
        </is>
      </c>
      <c r="R386" s="21" t="n"/>
      <c r="S386" s="12" t="n"/>
      <c r="T386" s="12" t="n"/>
      <c r="U386" s="13" t="n">
        <v>121444</v>
      </c>
      <c r="V386" s="14" t="inlineStr">
        <is>
          <t>No.</t>
        </is>
      </c>
      <c r="W386" s="14" t="n"/>
      <c r="X386" s="14" t="n"/>
      <c r="Y386" s="90" t="n"/>
      <c r="Z386" s="455" t="n">
        <v>121444</v>
      </c>
      <c r="AA386" s="456" t="n">
        <v>0</v>
      </c>
      <c r="AB386" s="457" t="n">
        <v>0</v>
      </c>
      <c r="AC386" s="458" t="n">
        <v>121444</v>
      </c>
      <c r="AD386" s="459" t="n"/>
      <c r="AE386" s="462" t="n">
        <v>0</v>
      </c>
      <c r="AF386" s="14" t="inlineStr">
        <is>
          <t>02.07.2025</t>
        </is>
      </c>
      <c r="AG386" s="14" t="inlineStr">
        <is>
          <t>25IPP014</t>
        </is>
      </c>
      <c r="AH386" s="14" t="n">
        <v>-35678</v>
      </c>
      <c r="AI386" s="14" t="inlineStr">
        <is>
          <t>05.08.2025</t>
        </is>
      </c>
      <c r="AJ386" s="14" t="inlineStr">
        <is>
          <t>R-25IPP014</t>
        </is>
      </c>
      <c r="AK386" s="14" t="n">
        <v>33952</v>
      </c>
      <c r="AL386" s="14" t="inlineStr">
        <is>
          <t>06.08.2025</t>
        </is>
      </c>
      <c r="AM386" s="14" t="inlineStr">
        <is>
          <t>25IPP017</t>
        </is>
      </c>
      <c r="AN386" s="14" t="n">
        <v>-30600</v>
      </c>
      <c r="AO386" s="14" t="inlineStr">
        <is>
          <t>18.08.2025</t>
        </is>
      </c>
      <c r="AP386" s="14" t="inlineStr">
        <is>
          <t>25IPP019</t>
        </is>
      </c>
      <c r="AQ386" s="14" t="n">
        <v>-25477</v>
      </c>
      <c r="AR386" s="14" t="inlineStr">
        <is>
          <t>18.08.2025</t>
        </is>
      </c>
      <c r="AS386" s="14" t="inlineStr">
        <is>
          <t>R-25IPP017</t>
        </is>
      </c>
      <c r="AT386" s="14" t="n">
        <v>575</v>
      </c>
      <c r="AU386" s="14" t="inlineStr">
        <is>
          <t>01.09.2025</t>
        </is>
      </c>
      <c r="AV386" s="14" t="inlineStr">
        <is>
          <t>R-25IPP019</t>
        </is>
      </c>
      <c r="AW386" s="14" t="n">
        <v>541</v>
      </c>
      <c r="AX386" s="14" t="inlineStr">
        <is>
          <t>22.09.2025</t>
        </is>
      </c>
      <c r="AY386" s="14" t="inlineStr">
        <is>
          <t>25IPP024</t>
        </is>
      </c>
      <c r="AZ386" s="14" t="n">
        <v>-25175</v>
      </c>
      <c r="BA386" s="14" t="inlineStr">
        <is>
          <t>01.10.2025</t>
        </is>
      </c>
      <c r="BB386" s="14" t="inlineStr">
        <is>
          <t>R-25IPP024</t>
        </is>
      </c>
      <c r="BC386" s="14" t="n">
        <v>1544</v>
      </c>
      <c r="BD386" s="14" t="inlineStr">
        <is>
          <t>06.10.2025</t>
        </is>
      </c>
      <c r="BE386" s="14" t="inlineStr">
        <is>
          <t>25IPP027</t>
        </is>
      </c>
      <c r="BF386" s="14" t="n">
        <v>-25296</v>
      </c>
      <c r="BG386" s="14" t="inlineStr">
        <is>
          <t>12.10.2025</t>
        </is>
      </c>
      <c r="BH386" s="14" t="inlineStr">
        <is>
          <t>R-25IPP027</t>
        </is>
      </c>
      <c r="BI386" s="14" t="n">
        <v>1330</v>
      </c>
      <c r="BJ386" s="14" t="inlineStr">
        <is>
          <t>23.10.2025</t>
        </is>
      </c>
      <c r="BK386" s="14" t="inlineStr">
        <is>
          <t>25IBP029</t>
        </is>
      </c>
      <c r="BL386" s="14" t="n">
        <v>-15289</v>
      </c>
      <c r="BM386" s="14" t="inlineStr">
        <is>
          <t>23.10.2025 28.10.2025</t>
        </is>
      </c>
      <c r="BN386" s="14" t="inlineStr">
        <is>
          <t xml:space="preserve">25IPP030 25IPP031 </t>
        </is>
      </c>
      <c r="BO386" s="14" t="n">
        <v>-1871</v>
      </c>
    </row>
    <row r="387" ht="11.85" customFormat="1" customHeight="1" s="7">
      <c r="A387" s="55" t="inlineStr">
        <is>
          <t>PP</t>
        </is>
      </c>
      <c r="B387" s="56" t="inlineStr">
        <is>
          <t>26-March.-2025</t>
        </is>
      </c>
      <c r="C387" s="55" t="inlineStr">
        <is>
          <t>PRO-2024-011</t>
        </is>
      </c>
      <c r="D387" s="55" t="n">
        <v>2500072</v>
      </c>
      <c r="E387" s="55" t="inlineStr">
        <is>
          <t>PP0032</t>
        </is>
      </c>
      <c r="F387" s="55" t="inlineStr">
        <is>
          <t>Outer plastic tube (HDPE) for Applicator 3 ml-OMAS</t>
        </is>
      </c>
      <c r="G387" s="55" t="inlineStr">
        <is>
          <t>PP2500032</t>
        </is>
      </c>
      <c r="H387" s="55" t="inlineStr">
        <is>
          <t>Propharm International S.R.L.</t>
        </is>
      </c>
      <c r="I387" s="55" t="n"/>
      <c r="J387" s="55" t="inlineStr">
        <is>
          <t>11464</t>
        </is>
      </c>
      <c r="K387" s="56" t="inlineStr">
        <is>
          <t>12/2024</t>
        </is>
      </c>
      <c r="L387" s="56" t="n"/>
      <c r="M387" s="56" t="inlineStr">
        <is>
          <t>12/2026</t>
        </is>
      </c>
      <c r="N387" s="56" t="n"/>
      <c r="O387" s="55" t="inlineStr">
        <is>
          <t>NA</t>
        </is>
      </c>
      <c r="P387" s="55" t="n"/>
      <c r="Q387" s="55" t="n"/>
      <c r="R387" s="55" t="n"/>
      <c r="S387" s="55" t="n"/>
      <c r="T387" s="55" t="n"/>
      <c r="U387" s="55" t="n">
        <v>0</v>
      </c>
      <c r="V387" s="55" t="inlineStr">
        <is>
          <t>No.</t>
        </is>
      </c>
      <c r="W387" s="55" t="n"/>
      <c r="X387" s="55" t="n"/>
      <c r="Y387" s="55" t="inlineStr">
        <is>
          <t xml:space="preserve">Dispatched </t>
        </is>
      </c>
      <c r="Z387" s="55">
        <f>U387-W387</f>
        <v/>
      </c>
      <c r="AA387" s="57">
        <f>AC387+AH387+AK387+AN387+AQ387+AT387+AW387+AZ387+BC387+BF387+BI387+BL387+BO387</f>
        <v/>
      </c>
      <c r="AB387" s="58" t="n">
        <v>0</v>
      </c>
      <c r="AC387" s="59">
        <f>Z387-AD387-AE387-AB387</f>
        <v/>
      </c>
      <c r="AD387" s="60" t="n"/>
      <c r="AE387" s="61" t="n">
        <v>0</v>
      </c>
      <c r="AF387" s="55" t="n"/>
      <c r="AG387" s="55" t="n"/>
      <c r="AH387" s="55" t="n"/>
      <c r="AI387" s="55" t="n"/>
      <c r="AJ387" s="55" t="n"/>
      <c r="AK387" s="55" t="n"/>
      <c r="AL387" s="55" t="n"/>
      <c r="AM387" s="55" t="n"/>
      <c r="AN387" s="55" t="n"/>
      <c r="AO387" s="55" t="n"/>
      <c r="AP387" s="55" t="n"/>
      <c r="AQ387" s="55" t="n"/>
      <c r="AR387" s="55" t="n"/>
      <c r="AS387" s="55" t="n"/>
      <c r="AT387" s="55" t="n"/>
      <c r="AU387" s="55" t="n"/>
      <c r="AV387" s="55" t="n"/>
      <c r="AW387" s="55" t="n"/>
      <c r="AX387" s="55" t="n"/>
      <c r="AY387" s="55" t="n"/>
      <c r="AZ387" s="55" t="n"/>
      <c r="BA387" s="55" t="n"/>
      <c r="BB387" s="55" t="n"/>
      <c r="BC387" s="55" t="n"/>
      <c r="BD387" s="55" t="n"/>
      <c r="BE387" s="55" t="n"/>
      <c r="BF387" s="55" t="n"/>
      <c r="BG387" s="55" t="n"/>
      <c r="BH387" s="55" t="n"/>
      <c r="BI387" s="55" t="n"/>
      <c r="BJ387" s="55" t="n"/>
      <c r="BK387" s="55" t="n"/>
      <c r="BL387" s="55" t="n"/>
      <c r="BM387" s="55" t="n"/>
      <c r="BN387" s="55" t="n"/>
      <c r="BO387" s="55" t="n"/>
    </row>
    <row r="388" ht="11.85" customFormat="1" customHeight="1" s="7">
      <c r="A388" s="8" t="inlineStr">
        <is>
          <t>SP</t>
        </is>
      </c>
      <c r="B388" s="9" t="inlineStr">
        <is>
          <t>06-April.-2025</t>
        </is>
      </c>
      <c r="C388" s="8" t="inlineStr">
        <is>
          <t>NA</t>
        </is>
      </c>
      <c r="D388" s="22" t="n">
        <v>2500080</v>
      </c>
      <c r="E388" s="8" t="inlineStr">
        <is>
          <t>SP0170</t>
        </is>
      </c>
      <c r="F388" s="8" t="inlineStr">
        <is>
          <t>Box-FAS-CEL oxidised Regenerated Cellulose Absorbable Hemostat Standard-Ref. No.: FAS06H</t>
        </is>
      </c>
      <c r="G388" s="10" t="inlineStr">
        <is>
          <t>SP2500026</t>
        </is>
      </c>
      <c r="H388" s="8" t="inlineStr">
        <is>
          <t>Xiamen Nicest Paper Products Co., Ltd.</t>
        </is>
      </c>
      <c r="I388" s="8" t="n"/>
      <c r="J388" s="10" t="inlineStr">
        <is>
          <t>20241227-SMALL007</t>
        </is>
      </c>
      <c r="K388" s="10" t="inlineStr">
        <is>
          <t>12/2024</t>
        </is>
      </c>
      <c r="L388" s="10" t="inlineStr">
        <is>
          <t>00.12.2024</t>
        </is>
      </c>
      <c r="M388" s="10" t="inlineStr">
        <is>
          <t>12/2027</t>
        </is>
      </c>
      <c r="N388" s="10" t="inlineStr">
        <is>
          <t>00.12.2027</t>
        </is>
      </c>
      <c r="O388" s="8" t="inlineStr">
        <is>
          <t>NA</t>
        </is>
      </c>
      <c r="P388" s="10" t="inlineStr">
        <is>
          <t>NA</t>
        </is>
      </c>
      <c r="Q388" s="8" t="inlineStr">
        <is>
          <t>10.08.2026</t>
        </is>
      </c>
      <c r="R388" s="11" t="n"/>
      <c r="S388" s="12" t="n"/>
      <c r="T388" s="12" t="n"/>
      <c r="U388" s="13" t="n">
        <v>489</v>
      </c>
      <c r="V388" s="14" t="inlineStr">
        <is>
          <t>No.</t>
        </is>
      </c>
      <c r="W388" s="14" t="n"/>
      <c r="X388" s="14" t="n"/>
      <c r="Y388" s="90" t="n"/>
      <c r="Z388" s="455" t="n">
        <v>489</v>
      </c>
      <c r="AA388" s="456" t="n">
        <v>0</v>
      </c>
      <c r="AB388" s="457" t="n">
        <v>0</v>
      </c>
      <c r="AC388" s="458" t="n">
        <v>489</v>
      </c>
      <c r="AD388" s="459" t="n"/>
      <c r="AE388" s="462" t="n">
        <v>0</v>
      </c>
      <c r="AF388" s="14" t="inlineStr">
        <is>
          <t>01.12.2025</t>
        </is>
      </c>
      <c r="AG388" s="14" t="inlineStr">
        <is>
          <t>0035/2025</t>
        </is>
      </c>
      <c r="AH388" s="14" t="n">
        <v>-489</v>
      </c>
      <c r="AI388" s="14" t="n"/>
      <c r="AJ388" s="14" t="n"/>
      <c r="AK388" s="14" t="n"/>
      <c r="AL388" s="14" t="n"/>
      <c r="AM388" s="14" t="n"/>
      <c r="AN388" s="14" t="n"/>
      <c r="AO388" s="14" t="n"/>
      <c r="AP388" s="14" t="n"/>
      <c r="AQ388" s="14" t="n"/>
      <c r="AR388" s="14" t="n"/>
      <c r="AS388" s="14" t="n"/>
      <c r="AT388" s="14" t="n"/>
      <c r="AU388" s="14" t="n"/>
      <c r="AV388" s="14" t="n"/>
      <c r="AW388" s="14" t="n"/>
      <c r="AX388" s="14" t="n"/>
      <c r="AY388" s="14" t="n"/>
      <c r="AZ388" s="14" t="n"/>
      <c r="BA388" s="14" t="n"/>
      <c r="BB388" s="14" t="n"/>
      <c r="BC388" s="14" t="n"/>
      <c r="BD388" s="14" t="n"/>
      <c r="BE388" s="14" t="n"/>
      <c r="BF388" s="14" t="n"/>
      <c r="BG388" s="14" t="n"/>
      <c r="BH388" s="14" t="n"/>
      <c r="BI388" s="14" t="n"/>
      <c r="BJ388" s="14" t="n"/>
      <c r="BK388" s="14" t="n"/>
      <c r="BL388" s="14" t="n"/>
      <c r="BM388" s="14" t="n"/>
      <c r="BN388" s="14" t="n"/>
      <c r="BO388" s="14" t="n"/>
    </row>
    <row r="389" ht="11.85" customFormat="1" customHeight="1" s="7">
      <c r="A389" s="55" t="inlineStr">
        <is>
          <t>SF MD</t>
        </is>
      </c>
      <c r="B389" s="56" t="inlineStr">
        <is>
          <t>07-April.-2025</t>
        </is>
      </c>
      <c r="C389" s="55" t="inlineStr">
        <is>
          <t>NA</t>
        </is>
      </c>
      <c r="D389" s="55" t="n">
        <v>2500081</v>
      </c>
      <c r="E389" s="55" t="inlineStr">
        <is>
          <t>SF0072</t>
        </is>
      </c>
      <c r="F389" s="55" t="inlineStr">
        <is>
          <t>FAS body Sponge</t>
        </is>
      </c>
      <c r="G389" s="55" t="inlineStr">
        <is>
          <t>SF2500011</t>
        </is>
      </c>
      <c r="H389" s="55" t="inlineStr">
        <is>
          <t>JianErkang Medical Co., Ltd</t>
        </is>
      </c>
      <c r="I389" s="55" t="n"/>
      <c r="J389" s="55" t="inlineStr">
        <is>
          <t>220915</t>
        </is>
      </c>
      <c r="K389" s="56" t="inlineStr">
        <is>
          <t>15/09/2022</t>
        </is>
      </c>
      <c r="L389" s="56" t="n"/>
      <c r="M389" s="56" t="inlineStr">
        <is>
          <t>14/09/2027</t>
        </is>
      </c>
      <c r="N389" s="56" t="n"/>
      <c r="O389" s="55" t="inlineStr">
        <is>
          <t>NA</t>
        </is>
      </c>
      <c r="P389" s="55" t="n"/>
      <c r="Q389" s="55" t="n"/>
      <c r="R389" s="55" t="n"/>
      <c r="S389" s="55" t="n"/>
      <c r="T389" s="55" t="n"/>
      <c r="U389" s="55" t="n">
        <v>0</v>
      </c>
      <c r="V389" s="55" t="inlineStr">
        <is>
          <t>No.</t>
        </is>
      </c>
      <c r="W389" s="55" t="n"/>
      <c r="X389" s="55" t="n"/>
      <c r="Y389" s="55" t="inlineStr">
        <is>
          <t xml:space="preserve">Dispatched </t>
        </is>
      </c>
      <c r="Z389" s="55">
        <f>U389-W389</f>
        <v/>
      </c>
      <c r="AA389" s="57">
        <f>AC389+AH389+AK389+AN389+AQ389+AT389+AW389+AZ389+BC389+BF389+BI389+BL389+BO389</f>
        <v/>
      </c>
      <c r="AB389" s="58" t="n">
        <v>0</v>
      </c>
      <c r="AC389" s="59">
        <f>Z389-AD389-AE389-AB389</f>
        <v/>
      </c>
      <c r="AD389" s="60" t="n"/>
      <c r="AE389" s="61" t="n">
        <v>0</v>
      </c>
      <c r="AF389" s="55" t="n"/>
      <c r="AG389" s="55" t="n"/>
      <c r="AH389" s="55" t="n"/>
      <c r="AI389" s="55" t="n"/>
      <c r="AJ389" s="55" t="n"/>
      <c r="AK389" s="55" t="n"/>
      <c r="AL389" s="55" t="n"/>
      <c r="AM389" s="55" t="n"/>
      <c r="AN389" s="55" t="n"/>
      <c r="AO389" s="55" t="n"/>
      <c r="AP389" s="55" t="n"/>
      <c r="AQ389" s="55" t="n"/>
      <c r="AR389" s="55" t="n"/>
      <c r="AS389" s="55" t="n"/>
      <c r="AT389" s="55" t="n"/>
      <c r="AU389" s="55" t="n"/>
      <c r="AV389" s="55" t="n"/>
      <c r="AW389" s="55" t="n"/>
      <c r="AX389" s="55" t="n"/>
      <c r="AY389" s="55" t="n"/>
      <c r="AZ389" s="55" t="n"/>
      <c r="BA389" s="55" t="n"/>
      <c r="BB389" s="55" t="n"/>
      <c r="BC389" s="55" t="n"/>
      <c r="BD389" s="55" t="n"/>
      <c r="BE389" s="55" t="n"/>
      <c r="BF389" s="55" t="n"/>
      <c r="BG389" s="55" t="n"/>
      <c r="BH389" s="55" t="n"/>
      <c r="BI389" s="55" t="n"/>
      <c r="BJ389" s="55" t="n"/>
      <c r="BK389" s="55" t="n"/>
      <c r="BL389" s="55" t="n"/>
      <c r="BM389" s="55" t="n"/>
      <c r="BN389" s="55" t="n"/>
      <c r="BO389" s="55" t="n"/>
    </row>
    <row r="390" ht="11.85" customFormat="1" customHeight="1" s="7">
      <c r="A390" s="55" t="inlineStr">
        <is>
          <t>Bu.</t>
        </is>
      </c>
      <c r="B390" s="56" t="inlineStr">
        <is>
          <t>07-April.-2025</t>
        </is>
      </c>
      <c r="C390" s="55" t="inlineStr">
        <is>
          <t>NA</t>
        </is>
      </c>
      <c r="D390" s="55" t="n">
        <v>2500082</v>
      </c>
      <c r="E390" s="55" t="inlineStr">
        <is>
          <t>BP0042</t>
        </is>
      </c>
      <c r="F390" s="55" t="inlineStr">
        <is>
          <t>Body Sponge Bulk solution</t>
        </is>
      </c>
      <c r="G390" s="55" t="inlineStr">
        <is>
          <t>BP2500004</t>
        </is>
      </c>
      <c r="H390" s="55" t="inlineStr">
        <is>
          <t>JianErkang Medical Co., Ltd</t>
        </is>
      </c>
      <c r="I390" s="55" t="n"/>
      <c r="J390" s="55" t="inlineStr">
        <is>
          <t>241220</t>
        </is>
      </c>
      <c r="K390" s="56" t="inlineStr">
        <is>
          <t>20/12/2024</t>
        </is>
      </c>
      <c r="L390" s="56" t="n"/>
      <c r="M390" s="56" t="inlineStr">
        <is>
          <t>19/12/2029</t>
        </is>
      </c>
      <c r="N390" s="56" t="n"/>
      <c r="O390" s="55" t="inlineStr">
        <is>
          <t>NA</t>
        </is>
      </c>
      <c r="P390" s="55" t="n"/>
      <c r="Q390" s="55" t="n"/>
      <c r="R390" s="55" t="n"/>
      <c r="S390" s="55" t="n"/>
      <c r="T390" s="55" t="n"/>
      <c r="U390" s="55" t="n">
        <v>0</v>
      </c>
      <c r="V390" s="55" t="inlineStr">
        <is>
          <t>Liter</t>
        </is>
      </c>
      <c r="W390" s="55" t="n"/>
      <c r="X390" s="55" t="n"/>
      <c r="Y390" s="55" t="inlineStr">
        <is>
          <t xml:space="preserve">Dispatched </t>
        </is>
      </c>
      <c r="Z390" s="55">
        <f>U390-W390</f>
        <v/>
      </c>
      <c r="AA390" s="57">
        <f>AC390+AH390+AK390+AN390+AQ390+AT390+AW390+AZ390+BC390+BF390+BI390+BL390+BO390</f>
        <v/>
      </c>
      <c r="AB390" s="58" t="n">
        <v>0</v>
      </c>
      <c r="AC390" s="59">
        <f>Z390-AD390-AE390-AB390</f>
        <v/>
      </c>
      <c r="AD390" s="60" t="n"/>
      <c r="AE390" s="61" t="n">
        <v>0</v>
      </c>
      <c r="AF390" s="55" t="n"/>
      <c r="AG390" s="55" t="n"/>
      <c r="AH390" s="55" t="n"/>
      <c r="AI390" s="55" t="n"/>
      <c r="AJ390" s="55" t="n"/>
      <c r="AK390" s="55" t="n"/>
      <c r="AL390" s="55" t="n"/>
      <c r="AM390" s="55" t="n"/>
      <c r="AN390" s="55" t="n"/>
      <c r="AO390" s="55" t="n"/>
      <c r="AP390" s="55" t="n"/>
      <c r="AQ390" s="55" t="n"/>
      <c r="AR390" s="55" t="n"/>
      <c r="AS390" s="55" t="n"/>
      <c r="AT390" s="55" t="n"/>
      <c r="AU390" s="55" t="n"/>
      <c r="AV390" s="55" t="n"/>
      <c r="AW390" s="55" t="n"/>
      <c r="AX390" s="55" t="n"/>
      <c r="AY390" s="55" t="n"/>
      <c r="AZ390" s="55" t="n"/>
      <c r="BA390" s="55" t="n"/>
      <c r="BB390" s="55" t="n"/>
      <c r="BC390" s="55" t="n"/>
      <c r="BD390" s="55" t="n"/>
      <c r="BE390" s="55" t="n"/>
      <c r="BF390" s="55" t="n"/>
      <c r="BG390" s="55" t="n"/>
      <c r="BH390" s="55" t="n"/>
      <c r="BI390" s="55" t="n"/>
      <c r="BJ390" s="55" t="n"/>
      <c r="BK390" s="55" t="n"/>
      <c r="BL390" s="55" t="n"/>
      <c r="BM390" s="55" t="n"/>
      <c r="BN390" s="55" t="n"/>
      <c r="BO390" s="55" t="n"/>
    </row>
    <row r="391" ht="11.85" customFormat="1" customHeight="1" s="7">
      <c r="A391" s="55" t="inlineStr">
        <is>
          <t>PP</t>
        </is>
      </c>
      <c r="B391" s="9" t="inlineStr">
        <is>
          <t>08-April.-2025</t>
        </is>
      </c>
      <c r="C391" s="8" t="inlineStr">
        <is>
          <t>PRO-2024-011</t>
        </is>
      </c>
      <c r="D391" s="22" t="n">
        <v>2500083</v>
      </c>
      <c r="E391" s="8" t="inlineStr">
        <is>
          <t>PP0032</t>
        </is>
      </c>
      <c r="F391" s="8" t="inlineStr">
        <is>
          <t>Outer plastic tube (HDPE) for Applicator 3 ml-OMAS</t>
        </is>
      </c>
      <c r="G391" s="10" t="inlineStr">
        <is>
          <t>PP2500033</t>
        </is>
      </c>
      <c r="H391" s="8" t="inlineStr">
        <is>
          <t>Idea Stampi S.r.I.</t>
        </is>
      </c>
      <c r="I391" s="8" t="n"/>
      <c r="J391" s="10" t="inlineStr">
        <is>
          <t>11465</t>
        </is>
      </c>
      <c r="K391" s="10" t="inlineStr">
        <is>
          <t>02/2025</t>
        </is>
      </c>
      <c r="L391" s="10" t="n"/>
      <c r="M391" s="10" t="inlineStr">
        <is>
          <t>02/2027</t>
        </is>
      </c>
      <c r="N391" s="10" t="n"/>
      <c r="O391" s="8" t="inlineStr">
        <is>
          <t>NA</t>
        </is>
      </c>
      <c r="P391" s="8" t="n"/>
      <c r="Q391" s="8" t="n"/>
      <c r="R391" s="21" t="n"/>
      <c r="S391" s="12" t="n"/>
      <c r="T391" s="12" t="n"/>
      <c r="U391" s="13" t="n">
        <v>79852</v>
      </c>
      <c r="V391" s="14" t="inlineStr">
        <is>
          <t>No.</t>
        </is>
      </c>
      <c r="W391" s="14" t="n"/>
      <c r="X391" s="14" t="n"/>
      <c r="Y391" s="14" t="inlineStr">
        <is>
          <t xml:space="preserve">Dispatched </t>
        </is>
      </c>
      <c r="Z391" s="455" t="n">
        <v>79852</v>
      </c>
      <c r="AA391" s="482" t="n">
        <v>0</v>
      </c>
      <c r="AB391" s="457" t="n">
        <v>0</v>
      </c>
      <c r="AC391" s="458" t="n">
        <v>79852</v>
      </c>
      <c r="AD391" s="459" t="n"/>
      <c r="AE391" s="462" t="n">
        <v>0</v>
      </c>
      <c r="AF391" s="14" t="inlineStr">
        <is>
          <t>16.06.2025</t>
        </is>
      </c>
      <c r="AG391" s="14" t="inlineStr">
        <is>
          <t>25IPP012</t>
        </is>
      </c>
      <c r="AH391" s="14" t="n">
        <v>-8000</v>
      </c>
      <c r="AI391" s="14" t="inlineStr">
        <is>
          <t>18.06.2025</t>
        </is>
      </c>
      <c r="AJ391" s="14" t="inlineStr">
        <is>
          <t>25IPP013</t>
        </is>
      </c>
      <c r="AK391" s="14" t="n">
        <v>-71852</v>
      </c>
      <c r="AL391" s="14" t="n"/>
      <c r="AM391" s="14" t="n"/>
      <c r="AN391" s="14" t="n"/>
      <c r="AO391" s="14" t="n"/>
      <c r="AP391" s="14" t="n"/>
      <c r="AQ391" s="14" t="n"/>
      <c r="AR391" s="14" t="n"/>
      <c r="AS391" s="14" t="n"/>
      <c r="AT391" s="14" t="n"/>
      <c r="AU391" s="14" t="n"/>
      <c r="AV391" s="14" t="n"/>
      <c r="AW391" s="14" t="n"/>
      <c r="AX391" s="14" t="n"/>
      <c r="AY391" s="14" t="n"/>
      <c r="AZ391" s="14" t="n"/>
      <c r="BA391" s="14" t="n"/>
      <c r="BB391" s="14" t="n"/>
      <c r="BC391" s="14" t="n"/>
      <c r="BD391" s="14" t="n"/>
      <c r="BE391" s="14" t="n"/>
      <c r="BF391" s="14" t="n"/>
      <c r="BG391" s="14" t="n"/>
      <c r="BH391" s="14" t="n"/>
      <c r="BI391" s="14" t="n"/>
      <c r="BJ391" s="14" t="n"/>
      <c r="BK391" s="14" t="n"/>
      <c r="BL391" s="14" t="n"/>
      <c r="BM391" s="14" t="n"/>
      <c r="BN391" s="14" t="n"/>
      <c r="BO391" s="14" t="n"/>
    </row>
    <row r="392" ht="11.85" customFormat="1" customHeight="1" s="7">
      <c r="A392" s="8" t="inlineStr">
        <is>
          <t>PP</t>
        </is>
      </c>
      <c r="B392" s="9" t="inlineStr">
        <is>
          <t>08-April.-2025</t>
        </is>
      </c>
      <c r="C392" s="8" t="inlineStr">
        <is>
          <t>PRO-2024-011</t>
        </is>
      </c>
      <c r="D392" s="22" t="n">
        <v>2500084</v>
      </c>
      <c r="E392" s="8" t="inlineStr">
        <is>
          <t>PP0052</t>
        </is>
      </c>
      <c r="F392" s="8" t="inlineStr">
        <is>
          <t>Regulator Disc [D16/L5mm] colored PP/PE fiber Applicator 3ml</t>
        </is>
      </c>
      <c r="G392" s="10" t="inlineStr">
        <is>
          <t>PP2500034</t>
        </is>
      </c>
      <c r="H392" s="8" t="inlineStr">
        <is>
          <t>Idea Stampi S.r.I.</t>
        </is>
      </c>
      <c r="I392" s="8" t="n"/>
      <c r="J392" s="10" t="inlineStr">
        <is>
          <t>25011303-01-25</t>
        </is>
      </c>
      <c r="K392" s="10" t="inlineStr">
        <is>
          <t>01/2025</t>
        </is>
      </c>
      <c r="L392" s="10" t="inlineStr">
        <is>
          <t>00.01.2025</t>
        </is>
      </c>
      <c r="M392" s="10" t="inlineStr">
        <is>
          <t>01/2030</t>
        </is>
      </c>
      <c r="N392" s="10" t="inlineStr">
        <is>
          <t>00.01.2030</t>
        </is>
      </c>
      <c r="O392" s="8" t="inlineStr">
        <is>
          <t>NA</t>
        </is>
      </c>
      <c r="P392" s="10" t="inlineStr">
        <is>
          <t>NA</t>
        </is>
      </c>
      <c r="Q392" s="8" t="inlineStr">
        <is>
          <t>14.04.2027</t>
        </is>
      </c>
      <c r="R392" s="11" t="n"/>
      <c r="S392" s="12" t="n"/>
      <c r="T392" s="12" t="n"/>
      <c r="U392" s="13" t="n">
        <v>60000</v>
      </c>
      <c r="V392" s="14" t="inlineStr">
        <is>
          <t>No.</t>
        </is>
      </c>
      <c r="W392" s="14" t="n">
        <v>38</v>
      </c>
      <c r="X392" s="14" t="n"/>
      <c r="Y392" s="90" t="n"/>
      <c r="Z392" s="455" t="n">
        <v>59962</v>
      </c>
      <c r="AA392" s="456" t="n">
        <v>0</v>
      </c>
      <c r="AB392" s="457" t="n">
        <v>0</v>
      </c>
      <c r="AC392" s="458" t="n">
        <v>59962</v>
      </c>
      <c r="AD392" s="459" t="n"/>
      <c r="AE392" s="462" t="n">
        <v>0</v>
      </c>
      <c r="AF392" s="14" t="inlineStr">
        <is>
          <t>03.11.2025</t>
        </is>
      </c>
      <c r="AG392" s="14" t="inlineStr">
        <is>
          <t>25IPP032</t>
        </is>
      </c>
      <c r="AH392" s="14" t="n">
        <v>-34981</v>
      </c>
      <c r="AI392" s="14" t="inlineStr">
        <is>
          <t>26.11.2025</t>
        </is>
      </c>
      <c r="AJ392" s="14" t="inlineStr">
        <is>
          <t>25IPP033</t>
        </is>
      </c>
      <c r="AK392" s="14" t="n">
        <v>-24981</v>
      </c>
      <c r="AL392" s="14" t="inlineStr">
        <is>
          <t>04.12.2025</t>
        </is>
      </c>
      <c r="AM392" s="14" t="inlineStr">
        <is>
          <t>R-25IPP032</t>
        </is>
      </c>
      <c r="AN392" s="14" t="n">
        <v>4100</v>
      </c>
      <c r="AO392" s="14" t="inlineStr">
        <is>
          <t>08.12.2025</t>
        </is>
      </c>
      <c r="AP392" s="14" t="inlineStr">
        <is>
          <t>25IPP034</t>
        </is>
      </c>
      <c r="AQ392" s="14" t="n">
        <v>-4100</v>
      </c>
      <c r="AR392" s="14" t="n"/>
      <c r="AS392" s="14" t="n"/>
      <c r="AT392" s="14" t="n"/>
      <c r="AU392" s="14" t="n"/>
      <c r="AV392" s="14" t="n"/>
      <c r="AW392" s="14" t="n"/>
      <c r="AX392" s="14" t="n"/>
      <c r="AY392" s="14" t="n"/>
      <c r="AZ392" s="14" t="n"/>
      <c r="BA392" s="14" t="n"/>
      <c r="BB392" s="14" t="n"/>
      <c r="BC392" s="14" t="n"/>
      <c r="BD392" s="14" t="n"/>
      <c r="BE392" s="14" t="n"/>
      <c r="BF392" s="14" t="n"/>
      <c r="BG392" s="14" t="n"/>
      <c r="BH392" s="14" t="n"/>
      <c r="BI392" s="14" t="n"/>
      <c r="BJ392" s="14" t="n"/>
      <c r="BK392" s="14" t="n"/>
      <c r="BL392" s="14" t="n"/>
      <c r="BM392" s="14" t="n"/>
      <c r="BN392" s="14" t="n"/>
      <c r="BO392" s="14" t="n"/>
    </row>
    <row r="393" ht="11.85" customFormat="1" customHeight="1" s="7">
      <c r="A393" s="55" t="inlineStr">
        <is>
          <t>PP</t>
        </is>
      </c>
      <c r="B393" s="9" t="inlineStr">
        <is>
          <t>08-April.-2025</t>
        </is>
      </c>
      <c r="C393" s="8" t="inlineStr">
        <is>
          <t>PRO-2024-011</t>
        </is>
      </c>
      <c r="D393" s="22" t="n">
        <v>2500087</v>
      </c>
      <c r="E393" s="22" t="inlineStr">
        <is>
          <t>PP0029</t>
        </is>
      </c>
      <c r="F393" s="22" t="inlineStr">
        <is>
          <t>Medical Sponge size: 42X32X10mm for Applicator</t>
        </is>
      </c>
      <c r="G393" s="10" t="inlineStr">
        <is>
          <t>PP2500037</t>
        </is>
      </c>
      <c r="H393" s="8" t="inlineStr">
        <is>
          <t>Idea Stampi S.r.I.</t>
        </is>
      </c>
      <c r="I393" s="8" t="n"/>
      <c r="J393" s="10" t="inlineStr">
        <is>
          <t>2403A</t>
        </is>
      </c>
      <c r="K393" s="10" t="inlineStr">
        <is>
          <t>02/2025</t>
        </is>
      </c>
      <c r="L393" s="10" t="n"/>
      <c r="M393" s="10" t="inlineStr">
        <is>
          <t>02/2027</t>
        </is>
      </c>
      <c r="N393" s="10" t="n"/>
      <c r="O393" s="8" t="inlineStr">
        <is>
          <t>NA</t>
        </is>
      </c>
      <c r="P393" s="8" t="n"/>
      <c r="Q393" s="8" t="n"/>
      <c r="R393" s="21" t="n"/>
      <c r="S393" s="12" t="n"/>
      <c r="T393" s="12" t="n"/>
      <c r="U393" s="13" t="n">
        <v>56956</v>
      </c>
      <c r="V393" s="14" t="inlineStr">
        <is>
          <t>No.</t>
        </is>
      </c>
      <c r="W393" s="14" t="n"/>
      <c r="X393" s="14" t="n"/>
      <c r="Y393" s="14" t="inlineStr">
        <is>
          <t xml:space="preserve">Dispatched </t>
        </is>
      </c>
      <c r="Z393" s="455" t="n">
        <v>56956</v>
      </c>
      <c r="AA393" s="482" t="n">
        <v>0</v>
      </c>
      <c r="AB393" s="457" t="n">
        <v>0</v>
      </c>
      <c r="AC393" s="458" t="n">
        <v>56956</v>
      </c>
      <c r="AD393" s="459" t="n"/>
      <c r="AE393" s="462" t="n">
        <v>0</v>
      </c>
      <c r="AF393" s="14" t="inlineStr">
        <is>
          <t>16.06.2025</t>
        </is>
      </c>
      <c r="AG393" s="14" t="inlineStr">
        <is>
          <t>25IPP012</t>
        </is>
      </c>
      <c r="AH393" s="14" t="n">
        <v>-10735</v>
      </c>
      <c r="AI393" s="14" t="inlineStr">
        <is>
          <t>18.06.2025</t>
        </is>
      </c>
      <c r="AJ393" s="14" t="inlineStr">
        <is>
          <t>25IPP011</t>
        </is>
      </c>
      <c r="AK393" s="14" t="n">
        <v>2630</v>
      </c>
      <c r="AL393" s="14" t="inlineStr">
        <is>
          <t>18.06.2025</t>
        </is>
      </c>
      <c r="AM393" s="14" t="inlineStr">
        <is>
          <t>25IPP013</t>
        </is>
      </c>
      <c r="AN393" s="14" t="n">
        <v>-48851</v>
      </c>
      <c r="AO393" s="14" t="n"/>
      <c r="AP393" s="14" t="n"/>
      <c r="AQ393" s="14" t="n"/>
      <c r="AR393" s="14" t="n"/>
      <c r="AS393" s="14" t="n"/>
      <c r="AT393" s="14" t="n"/>
      <c r="AU393" s="14" t="n"/>
      <c r="AV393" s="14" t="n"/>
      <c r="AW393" s="14" t="n"/>
      <c r="AX393" s="14" t="n"/>
      <c r="AY393" s="14" t="n"/>
      <c r="AZ393" s="14" t="n"/>
      <c r="BA393" s="14" t="n"/>
      <c r="BB393" s="14" t="n"/>
      <c r="BC393" s="14" t="n"/>
      <c r="BD393" s="14" t="n"/>
      <c r="BE393" s="14" t="n"/>
      <c r="BF393" s="14" t="n"/>
      <c r="BG393" s="14" t="n"/>
      <c r="BH393" s="14" t="n"/>
      <c r="BI393" s="14" t="n"/>
      <c r="BJ393" s="14" t="n"/>
      <c r="BK393" s="14" t="n"/>
      <c r="BL393" s="14" t="n"/>
      <c r="BM393" s="14" t="n"/>
      <c r="BN393" s="14" t="n"/>
      <c r="BO393" s="14" t="n"/>
    </row>
    <row r="394" ht="11.85" customFormat="1" customHeight="1" s="7">
      <c r="A394" s="8" t="inlineStr">
        <is>
          <t>PP</t>
        </is>
      </c>
      <c r="B394" s="9" t="inlineStr">
        <is>
          <t>09-April.-2025</t>
        </is>
      </c>
      <c r="C394" s="8" t="inlineStr">
        <is>
          <t>NA</t>
        </is>
      </c>
      <c r="D394" s="22" t="n">
        <v>2500091</v>
      </c>
      <c r="E394" s="8" t="inlineStr">
        <is>
          <t>PP0026</t>
        </is>
      </c>
      <c r="F394" s="8" t="inlineStr">
        <is>
          <t>Inner plastic tube (HDPE) for Applicator 3 ml-OMAS</t>
        </is>
      </c>
      <c r="G394" s="10" t="inlineStr">
        <is>
          <t>PP2500041</t>
        </is>
      </c>
      <c r="H394" s="8" t="inlineStr">
        <is>
          <t>Idea Stampi S.r.I.</t>
        </is>
      </c>
      <c r="I394" s="8" t="n"/>
      <c r="J394" s="10" t="inlineStr">
        <is>
          <t>11467</t>
        </is>
      </c>
      <c r="K394" s="10" t="inlineStr">
        <is>
          <t>01.2025</t>
        </is>
      </c>
      <c r="L394" s="10" t="inlineStr">
        <is>
          <t>00.01.2025</t>
        </is>
      </c>
      <c r="M394" s="10" t="inlineStr">
        <is>
          <t>01.2027</t>
        </is>
      </c>
      <c r="N394" s="10" t="inlineStr">
        <is>
          <t>00.01.2027</t>
        </is>
      </c>
      <c r="O394" s="8" t="inlineStr">
        <is>
          <t>NA</t>
        </is>
      </c>
      <c r="P394" s="10" t="inlineStr">
        <is>
          <t>NA</t>
        </is>
      </c>
      <c r="Q394" s="8" t="inlineStr">
        <is>
          <t>14.04.2027</t>
        </is>
      </c>
      <c r="R394" s="21" t="n"/>
      <c r="S394" s="12" t="n"/>
      <c r="T394" s="12" t="n"/>
      <c r="U394" s="13" t="n">
        <v>48000</v>
      </c>
      <c r="V394" s="14" t="inlineStr">
        <is>
          <t>No.</t>
        </is>
      </c>
      <c r="W394" s="14" t="n">
        <v>56</v>
      </c>
      <c r="X394" s="14" t="n"/>
      <c r="Y394" s="90" t="n"/>
      <c r="Z394" s="455" t="n">
        <v>47944</v>
      </c>
      <c r="AA394" s="456" t="n">
        <v>0</v>
      </c>
      <c r="AB394" s="457" t="n">
        <v>0</v>
      </c>
      <c r="AC394" s="458" t="n">
        <v>47944</v>
      </c>
      <c r="AD394" s="459" t="n"/>
      <c r="AE394" s="462" t="n">
        <v>0</v>
      </c>
      <c r="AF394" s="14" t="inlineStr">
        <is>
          <t>14.05.2025</t>
        </is>
      </c>
      <c r="AG394" s="14" t="inlineStr">
        <is>
          <t>25IBP015</t>
        </is>
      </c>
      <c r="AH394" s="14" t="n">
        <v>-45000</v>
      </c>
      <c r="AI394" s="14" t="inlineStr">
        <is>
          <t>26.06.2025</t>
        </is>
      </c>
      <c r="AJ394" s="14" t="inlineStr">
        <is>
          <t>25IBP015</t>
        </is>
      </c>
      <c r="AK394" s="14" t="n">
        <v>7600</v>
      </c>
      <c r="AL394" s="14" t="inlineStr">
        <is>
          <t>25.06.2025</t>
        </is>
      </c>
      <c r="AM394" s="14" t="inlineStr">
        <is>
          <t>25IBP017</t>
        </is>
      </c>
      <c r="AN394" s="14" t="n">
        <v>-2944</v>
      </c>
      <c r="AO394" s="14" t="inlineStr">
        <is>
          <t>01.07.2025</t>
        </is>
      </c>
      <c r="AP394" s="14" t="inlineStr">
        <is>
          <t>25IBP021</t>
        </is>
      </c>
      <c r="AQ394" s="14" t="n">
        <v>-7600</v>
      </c>
      <c r="AR394" s="14" t="inlineStr">
        <is>
          <t>06.07.2025</t>
        </is>
      </c>
      <c r="AS394" s="14" t="inlineStr">
        <is>
          <t>R-25IBP021</t>
        </is>
      </c>
      <c r="AT394" s="14" t="n">
        <v>1040</v>
      </c>
      <c r="AU394" s="14" t="inlineStr">
        <is>
          <t>04.08.2025</t>
        </is>
      </c>
      <c r="AV394" s="14" t="inlineStr">
        <is>
          <t>MR250147</t>
        </is>
      </c>
      <c r="AW394" s="14" t="n">
        <v>-20</v>
      </c>
      <c r="AX394" s="14" t="inlineStr">
        <is>
          <t>10.08.2025</t>
        </is>
      </c>
      <c r="AY394" s="14" t="inlineStr">
        <is>
          <t>25IBP027</t>
        </is>
      </c>
      <c r="AZ394" s="14" t="n">
        <v>-1020</v>
      </c>
      <c r="BA394" s="14" t="n"/>
      <c r="BB394" s="14" t="n"/>
      <c r="BC394" s="14" t="n"/>
      <c r="BD394" s="14" t="n"/>
      <c r="BE394" s="14" t="n"/>
      <c r="BF394" s="14" t="n"/>
      <c r="BG394" s="14" t="n"/>
      <c r="BH394" s="14" t="n"/>
      <c r="BI394" s="14" t="n"/>
      <c r="BJ394" s="14" t="n"/>
      <c r="BK394" s="14" t="n"/>
      <c r="BL394" s="14" t="n"/>
      <c r="BM394" s="14" t="n"/>
      <c r="BN394" s="14" t="n"/>
      <c r="BO394" s="14" t="n"/>
      <c r="BP394" s="54" t="n"/>
      <c r="BQ394" s="54" t="n"/>
    </row>
    <row r="395" ht="11.85" customFormat="1" customHeight="1" s="7">
      <c r="A395" s="8" t="inlineStr">
        <is>
          <t>PP</t>
        </is>
      </c>
      <c r="B395" s="9" t="inlineStr">
        <is>
          <t>09-April.-2025</t>
        </is>
      </c>
      <c r="C395" s="8" t="inlineStr">
        <is>
          <t>NA</t>
        </is>
      </c>
      <c r="D395" s="22" t="n">
        <v>2500092</v>
      </c>
      <c r="E395" s="8" t="inlineStr">
        <is>
          <t>PP0026</t>
        </is>
      </c>
      <c r="F395" s="8" t="inlineStr">
        <is>
          <t>Inner plastic tube (HDPE) for Applicator 3 ml-OMAS</t>
        </is>
      </c>
      <c r="G395" s="10" t="inlineStr">
        <is>
          <t>PP2500042</t>
        </is>
      </c>
      <c r="H395" s="8" t="inlineStr">
        <is>
          <t>Idea Stampi S.r.I.</t>
        </is>
      </c>
      <c r="I395" s="8" t="n"/>
      <c r="J395" s="10" t="inlineStr">
        <is>
          <t>11468</t>
        </is>
      </c>
      <c r="K395" s="10" t="inlineStr">
        <is>
          <t>02/2025</t>
        </is>
      </c>
      <c r="L395" s="10" t="inlineStr">
        <is>
          <t>00.02.2025</t>
        </is>
      </c>
      <c r="M395" s="10" t="inlineStr">
        <is>
          <t>02/2027</t>
        </is>
      </c>
      <c r="N395" s="10" t="inlineStr">
        <is>
          <t>00.02.2027</t>
        </is>
      </c>
      <c r="O395" s="8" t="inlineStr">
        <is>
          <t>NA</t>
        </is>
      </c>
      <c r="P395" s="10" t="inlineStr">
        <is>
          <t>NA</t>
        </is>
      </c>
      <c r="Q395" s="8" t="inlineStr">
        <is>
          <t>14.04.2027</t>
        </is>
      </c>
      <c r="R395" s="11" t="n"/>
      <c r="S395" s="12" t="n"/>
      <c r="T395" s="12" t="n"/>
      <c r="U395" s="13" t="n">
        <v>48000</v>
      </c>
      <c r="V395" s="14" t="inlineStr">
        <is>
          <t>No.</t>
        </is>
      </c>
      <c r="W395" s="14" t="n">
        <v>56</v>
      </c>
      <c r="X395" s="14" t="n"/>
      <c r="Y395" s="90" t="n"/>
      <c r="Z395" s="455" t="n">
        <v>47944</v>
      </c>
      <c r="AA395" s="456" t="n">
        <v>0</v>
      </c>
      <c r="AB395" s="457" t="n">
        <v>0</v>
      </c>
      <c r="AC395" s="458" t="n">
        <v>47944</v>
      </c>
      <c r="AD395" s="459" t="n"/>
      <c r="AE395" s="462" t="n">
        <v>0</v>
      </c>
      <c r="AF395" s="14" t="inlineStr">
        <is>
          <t>26.06.2025</t>
        </is>
      </c>
      <c r="AG395" s="14" t="inlineStr">
        <is>
          <t>R-25IBP017</t>
        </is>
      </c>
      <c r="AH395" s="14" t="n">
        <v>2350</v>
      </c>
      <c r="AI395" s="14" t="inlineStr">
        <is>
          <t>25.06.2025</t>
        </is>
      </c>
      <c r="AJ395" s="14" t="inlineStr">
        <is>
          <t>25IBP017</t>
        </is>
      </c>
      <c r="AK395" s="14" t="n">
        <v>-5989</v>
      </c>
      <c r="AL395" s="14" t="inlineStr">
        <is>
          <t>26.06.2025</t>
        </is>
      </c>
      <c r="AM395" s="14" t="inlineStr">
        <is>
          <t>25IBP018</t>
        </is>
      </c>
      <c r="AN395" s="14" t="n">
        <v>-9000</v>
      </c>
      <c r="AO395" s="14" t="inlineStr">
        <is>
          <t>01.07.2025</t>
        </is>
      </c>
      <c r="AP395" s="14" t="inlineStr">
        <is>
          <t>R-25IBP018</t>
        </is>
      </c>
      <c r="AQ395" s="14" t="n">
        <v>2350</v>
      </c>
      <c r="AR395" s="14" t="inlineStr">
        <is>
          <t>10.08.2025</t>
        </is>
      </c>
      <c r="AS395" s="14" t="inlineStr">
        <is>
          <t>25IBP027</t>
        </is>
      </c>
      <c r="AT395" s="14" t="n">
        <v>-9000</v>
      </c>
      <c r="AU395" s="14" t="inlineStr">
        <is>
          <t>01.09.2025</t>
        </is>
      </c>
      <c r="AV395" s="14" t="inlineStr">
        <is>
          <t>MR250160</t>
        </is>
      </c>
      <c r="AW395" s="14" t="n">
        <v>-30</v>
      </c>
      <c r="AX395" s="14" t="inlineStr">
        <is>
          <t>14.09.2025</t>
        </is>
      </c>
      <c r="AY395" s="14" t="inlineStr">
        <is>
          <t>MR250170</t>
        </is>
      </c>
      <c r="AZ395" s="14" t="n">
        <v>-50</v>
      </c>
      <c r="BA395" s="14" t="inlineStr">
        <is>
          <t>20.10.2025</t>
        </is>
      </c>
      <c r="BB395" s="14" t="inlineStr">
        <is>
          <t>25IBP036</t>
        </is>
      </c>
      <c r="BC395" s="14" t="n">
        <v>-4700</v>
      </c>
      <c r="BD395" s="14" t="inlineStr">
        <is>
          <t>21.10.2025</t>
        </is>
      </c>
      <c r="BE395" s="14" t="inlineStr">
        <is>
          <t>R-25IBP037</t>
        </is>
      </c>
      <c r="BF395" s="14" t="n">
        <v>-9000</v>
      </c>
      <c r="BG395" s="14" t="inlineStr">
        <is>
          <t>23.10.2025</t>
        </is>
      </c>
      <c r="BH395" s="14" t="inlineStr">
        <is>
          <t>25IBP038</t>
        </is>
      </c>
      <c r="BI395" s="14" t="n">
        <v>-14875</v>
      </c>
      <c r="BJ395" s="14" t="inlineStr">
        <is>
          <t>23.10.2025 27.10.2025</t>
        </is>
      </c>
      <c r="BK395" s="14" t="inlineStr">
        <is>
          <t>R-25IBP036 R-25IBP037</t>
        </is>
      </c>
      <c r="BL395" s="14" t="n">
        <v>2560</v>
      </c>
      <c r="BM395" s="14" t="inlineStr">
        <is>
          <t>03.11.2025</t>
        </is>
      </c>
      <c r="BN395" s="14" t="inlineStr">
        <is>
          <t>25IBP039</t>
        </is>
      </c>
      <c r="BO395" s="14" t="n">
        <v>-2560</v>
      </c>
    </row>
    <row r="396" ht="11.85" customFormat="1" customHeight="1" s="7">
      <c r="A396" s="8" t="inlineStr">
        <is>
          <t xml:space="preserve">SF </t>
        </is>
      </c>
      <c r="B396" s="9" t="inlineStr">
        <is>
          <t>09-April.-2025</t>
        </is>
      </c>
      <c r="C396" s="8" t="inlineStr">
        <is>
          <t>NA</t>
        </is>
      </c>
      <c r="D396" s="22" t="n">
        <v>2500093</v>
      </c>
      <c r="E396" s="8" t="inlineStr">
        <is>
          <t>SF0073</t>
        </is>
      </c>
      <c r="F396" s="8" t="inlineStr">
        <is>
          <t>FAS-CEL Oxidised Regenerated Cellulose Absorbable Hemostat Non-Woven-Ref. No.: FAS20N</t>
        </is>
      </c>
      <c r="G396" s="10" t="inlineStr">
        <is>
          <t>SF2500012</t>
        </is>
      </c>
      <c r="H396" s="8" t="inlineStr">
        <is>
          <t>Altaylar Medical Tibbi Malz.ins.Teks.gida. Ith. Ihr. SAN VE TIC LTD. STI.</t>
        </is>
      </c>
      <c r="I396" s="8" t="n"/>
      <c r="J396" s="10" t="inlineStr">
        <is>
          <t>OR2024734</t>
        </is>
      </c>
      <c r="K396" s="10" t="inlineStr">
        <is>
          <t>11/2024</t>
        </is>
      </c>
      <c r="L396" s="10" t="inlineStr">
        <is>
          <t>00.11.2024</t>
        </is>
      </c>
      <c r="M396" s="10" t="inlineStr">
        <is>
          <t>11/2027</t>
        </is>
      </c>
      <c r="N396" s="10" t="inlineStr">
        <is>
          <t>00.11.2027</t>
        </is>
      </c>
      <c r="O396" s="8" t="inlineStr">
        <is>
          <t>NA</t>
        </is>
      </c>
      <c r="P396" s="10" t="inlineStr">
        <is>
          <t>NA</t>
        </is>
      </c>
      <c r="Q396" s="8" t="inlineStr">
        <is>
          <t>10.09.2026</t>
        </is>
      </c>
      <c r="R396" s="21" t="n"/>
      <c r="S396" s="12" t="n"/>
      <c r="T396" s="12" t="n"/>
      <c r="U396" s="13" t="n">
        <v>6</v>
      </c>
      <c r="V396" s="14" t="inlineStr">
        <is>
          <t>No.</t>
        </is>
      </c>
      <c r="W396" s="14" t="n"/>
      <c r="X396" s="14" t="n"/>
      <c r="Y396" s="90" t="n"/>
      <c r="Z396" s="455" t="n">
        <v>6</v>
      </c>
      <c r="AA396" s="456" t="n">
        <v>0</v>
      </c>
      <c r="AB396" s="457" t="n">
        <v>0</v>
      </c>
      <c r="AC396" s="458" t="n">
        <v>6</v>
      </c>
      <c r="AD396" s="459" t="n"/>
      <c r="AE396" s="462" t="n">
        <v>0</v>
      </c>
      <c r="AF396" s="14" t="inlineStr">
        <is>
          <t>04.12.2025</t>
        </is>
      </c>
      <c r="AG396" s="14" t="n">
        <v>250253</v>
      </c>
      <c r="AH396" s="14" t="n">
        <v>-6</v>
      </c>
      <c r="AI396" s="14" t="n"/>
      <c r="AJ396" s="14" t="n"/>
      <c r="AK396" s="14" t="n"/>
      <c r="AL396" s="14" t="n"/>
      <c r="AM396" s="14" t="n"/>
      <c r="AN396" s="14" t="n"/>
      <c r="AO396" s="14" t="n"/>
      <c r="AP396" s="14" t="n"/>
      <c r="AQ396" s="14" t="n"/>
      <c r="AR396" s="14" t="n"/>
      <c r="AS396" s="14" t="n"/>
      <c r="AT396" s="14" t="n"/>
      <c r="AU396" s="14" t="n"/>
      <c r="AV396" s="14" t="n"/>
      <c r="AW396" s="14" t="n"/>
      <c r="AX396" s="14" t="n"/>
      <c r="AY396" s="14" t="n"/>
      <c r="AZ396" s="14" t="n"/>
      <c r="BA396" s="14" t="n"/>
      <c r="BB396" s="14" t="n"/>
      <c r="BC396" s="14" t="n"/>
      <c r="BD396" s="14" t="n"/>
      <c r="BE396" s="14" t="n"/>
      <c r="BF396" s="14" t="n"/>
      <c r="BG396" s="14" t="n"/>
      <c r="BH396" s="14" t="n"/>
      <c r="BI396" s="14" t="n"/>
      <c r="BJ396" s="14" t="n"/>
      <c r="BK396" s="14" t="n"/>
      <c r="BL396" s="14" t="n"/>
      <c r="BM396" s="14" t="n"/>
      <c r="BN396" s="14" t="n"/>
      <c r="BO396" s="14" t="n"/>
    </row>
    <row r="397" ht="11.85" customFormat="1" customHeight="1" s="7">
      <c r="A397" s="55" t="inlineStr">
        <is>
          <t>SF MD</t>
        </is>
      </c>
      <c r="B397" s="56" t="inlineStr">
        <is>
          <t>09-April.-2025</t>
        </is>
      </c>
      <c r="C397" s="55" t="inlineStr">
        <is>
          <t>NA</t>
        </is>
      </c>
      <c r="D397" s="55" t="n">
        <v>2500094</v>
      </c>
      <c r="E397" s="55" t="inlineStr">
        <is>
          <t>SF0074</t>
        </is>
      </c>
      <c r="F397" s="55" t="inlineStr">
        <is>
          <t>FAS-CEL Oxidised Regenerated Cellulose Absorbable Hemostat Knit-Ref. No.: FAS41K</t>
        </is>
      </c>
      <c r="G397" s="55" t="inlineStr">
        <is>
          <t>SF2500013</t>
        </is>
      </c>
      <c r="H397" s="55" t="inlineStr">
        <is>
          <t>Altaylar Medical Tibbi Malz.ins.Teks.gida. Ith. Ihr. SAN VE TIC LTD. STI.</t>
        </is>
      </c>
      <c r="I397" s="55" t="n"/>
      <c r="J397" s="55" t="inlineStr">
        <is>
          <t>OR2024726</t>
        </is>
      </c>
      <c r="K397" s="56" t="inlineStr">
        <is>
          <t>11/2024</t>
        </is>
      </c>
      <c r="L397" s="56" t="n"/>
      <c r="M397" s="56" t="inlineStr">
        <is>
          <t>11/2027</t>
        </is>
      </c>
      <c r="N397" s="56" t="n"/>
      <c r="O397" s="55" t="inlineStr">
        <is>
          <t>NA</t>
        </is>
      </c>
      <c r="P397" s="55" t="n"/>
      <c r="Q397" s="55" t="n"/>
      <c r="R397" s="55" t="n"/>
      <c r="S397" s="55" t="n"/>
      <c r="T397" s="55" t="n"/>
      <c r="U397" s="55" t="n">
        <v>0</v>
      </c>
      <c r="V397" s="55" t="inlineStr">
        <is>
          <t>No.</t>
        </is>
      </c>
      <c r="W397" s="55" t="n"/>
      <c r="X397" s="55" t="n"/>
      <c r="Y397" s="55" t="inlineStr">
        <is>
          <t xml:space="preserve">Dispatched </t>
        </is>
      </c>
      <c r="Z397" s="55">
        <f>U397-W397</f>
        <v/>
      </c>
      <c r="AA397" s="57">
        <f>AC397+AH397+AK397+AN397+AQ397+AT397+AW397+AZ397+BC397+BF397+BI397+BL397+BO397</f>
        <v/>
      </c>
      <c r="AB397" s="58" t="n">
        <v>0</v>
      </c>
      <c r="AC397" s="59">
        <f>Z397-AD397-AE397-AB397</f>
        <v/>
      </c>
      <c r="AD397" s="60" t="n"/>
      <c r="AE397" s="61" t="n">
        <v>0</v>
      </c>
      <c r="AF397" s="55" t="n"/>
      <c r="AG397" s="55" t="n"/>
      <c r="AH397" s="55" t="n"/>
      <c r="AI397" s="55" t="n"/>
      <c r="AJ397" s="55" t="n"/>
      <c r="AK397" s="55" t="n"/>
      <c r="AL397" s="55" t="n"/>
      <c r="AM397" s="55" t="n"/>
      <c r="AN397" s="55" t="n"/>
      <c r="AO397" s="55" t="n"/>
      <c r="AP397" s="55" t="n"/>
      <c r="AQ397" s="55" t="n"/>
      <c r="AR397" s="55" t="n"/>
      <c r="AS397" s="55" t="n"/>
      <c r="AT397" s="55" t="n"/>
      <c r="AU397" s="55" t="n"/>
      <c r="AV397" s="55" t="n"/>
      <c r="AW397" s="55" t="n"/>
      <c r="AX397" s="55" t="n"/>
      <c r="AY397" s="55" t="n"/>
      <c r="AZ397" s="55" t="n"/>
      <c r="BA397" s="55" t="n"/>
      <c r="BB397" s="55" t="n"/>
      <c r="BC397" s="55" t="n"/>
      <c r="BD397" s="55" t="n"/>
      <c r="BE397" s="55" t="n"/>
      <c r="BF397" s="55" t="n"/>
      <c r="BG397" s="55" t="n"/>
      <c r="BH397" s="55" t="n"/>
      <c r="BI397" s="55" t="n"/>
      <c r="BJ397" s="55" t="n"/>
      <c r="BK397" s="55" t="n"/>
      <c r="BL397" s="55" t="n"/>
      <c r="BM397" s="55" t="n"/>
      <c r="BN397" s="55" t="n"/>
      <c r="BO397" s="55" t="n"/>
    </row>
    <row r="398" ht="11.85" customFormat="1" customHeight="1" s="7">
      <c r="A398" s="8" t="inlineStr">
        <is>
          <t xml:space="preserve">SF </t>
        </is>
      </c>
      <c r="B398" s="9" t="inlineStr">
        <is>
          <t>09-April.-2025</t>
        </is>
      </c>
      <c r="C398" s="8" t="inlineStr">
        <is>
          <t>NA</t>
        </is>
      </c>
      <c r="D398" s="22" t="n">
        <v>2500095</v>
      </c>
      <c r="E398" s="8" t="inlineStr">
        <is>
          <t>SF0075</t>
        </is>
      </c>
      <c r="F398" s="8" t="inlineStr">
        <is>
          <t>FAS-CEL Oxidised Regenerated Cellulose Absorbable Hemostat Standard-Ref. No.: FAS01H</t>
        </is>
      </c>
      <c r="G398" s="10" t="inlineStr">
        <is>
          <t>SF2500014</t>
        </is>
      </c>
      <c r="H398" s="8" t="inlineStr">
        <is>
          <t>Altaylar Medical Tibbi Malz.ins.Teks.gida. Ith. Ihr. SAN VE TIC LTD. STI.</t>
        </is>
      </c>
      <c r="I398" s="8" t="n"/>
      <c r="J398" s="10" t="inlineStr">
        <is>
          <t>OR2024732</t>
        </is>
      </c>
      <c r="K398" s="10" t="inlineStr">
        <is>
          <t>11/2024</t>
        </is>
      </c>
      <c r="L398" s="10" t="inlineStr">
        <is>
          <t>00.11.2024</t>
        </is>
      </c>
      <c r="M398" s="10" t="inlineStr">
        <is>
          <t>11/2027</t>
        </is>
      </c>
      <c r="N398" s="10" t="inlineStr">
        <is>
          <t>00.11.2027</t>
        </is>
      </c>
      <c r="O398" s="8" t="inlineStr">
        <is>
          <t>NA</t>
        </is>
      </c>
      <c r="P398" s="10" t="inlineStr">
        <is>
          <t>NA</t>
        </is>
      </c>
      <c r="Q398" s="8" t="inlineStr">
        <is>
          <t>10.09.2026</t>
        </is>
      </c>
      <c r="R398" s="26" t="n"/>
      <c r="S398" s="12" t="n"/>
      <c r="T398" s="12" t="n"/>
      <c r="U398" s="13" t="n">
        <v>7</v>
      </c>
      <c r="V398" s="14" t="inlineStr">
        <is>
          <t>No.</t>
        </is>
      </c>
      <c r="W398" s="14" t="n"/>
      <c r="X398" s="14" t="n"/>
      <c r="Y398" s="90" t="n"/>
      <c r="Z398" s="455" t="n">
        <v>7</v>
      </c>
      <c r="AA398" s="456" t="n">
        <v>0</v>
      </c>
      <c r="AB398" s="457" t="n">
        <v>0</v>
      </c>
      <c r="AC398" s="458" t="n">
        <v>7</v>
      </c>
      <c r="AD398" s="459" t="n"/>
      <c r="AE398" s="462" t="n">
        <v>0</v>
      </c>
      <c r="AF398" s="14" t="inlineStr">
        <is>
          <t>04.12.2025</t>
        </is>
      </c>
      <c r="AG398" s="14" t="n">
        <v>250253</v>
      </c>
      <c r="AH398" s="14" t="n">
        <v>-7</v>
      </c>
      <c r="AI398" s="14" t="n"/>
      <c r="AJ398" s="14" t="n"/>
      <c r="AK398" s="14" t="n"/>
      <c r="AL398" s="14" t="n"/>
      <c r="AM398" s="14" t="n"/>
      <c r="AN398" s="14" t="n"/>
      <c r="AO398" s="14" t="n"/>
      <c r="AP398" s="14" t="n"/>
      <c r="AQ398" s="14" t="n"/>
      <c r="AR398" s="14" t="n"/>
      <c r="AS398" s="14" t="n"/>
      <c r="AT398" s="14" t="n"/>
      <c r="AU398" s="14" t="n"/>
      <c r="AV398" s="14" t="n"/>
      <c r="AW398" s="14" t="n"/>
      <c r="AX398" s="14" t="n"/>
      <c r="AY398" s="14" t="n"/>
      <c r="AZ398" s="14" t="n"/>
      <c r="BA398" s="14" t="n"/>
      <c r="BB398" s="14" t="n"/>
      <c r="BC398" s="14" t="n"/>
      <c r="BD398" s="14" t="n"/>
      <c r="BE398" s="14" t="n"/>
      <c r="BF398" s="14" t="n"/>
      <c r="BG398" s="14" t="n"/>
      <c r="BH398" s="14" t="n"/>
      <c r="BI398" s="14" t="n"/>
      <c r="BJ398" s="14" t="n"/>
      <c r="BK398" s="14" t="n"/>
      <c r="BL398" s="14" t="n"/>
      <c r="BM398" s="14" t="n"/>
      <c r="BN398" s="14" t="n"/>
      <c r="BO398" s="14" t="n"/>
    </row>
    <row r="399" ht="11.85" customFormat="1" customHeight="1" s="7">
      <c r="A399" s="55" t="inlineStr">
        <is>
          <t>SPM</t>
        </is>
      </c>
      <c r="B399" s="56" t="inlineStr">
        <is>
          <t>13-April.-2025</t>
        </is>
      </c>
      <c r="C399" s="55" t="inlineStr">
        <is>
          <t>NA</t>
        </is>
      </c>
      <c r="D399" s="55" t="n">
        <v>2500096</v>
      </c>
      <c r="E399" s="55" t="inlineStr">
        <is>
          <t>SP0208</t>
        </is>
      </c>
      <c r="F399" s="55" t="inlineStr">
        <is>
          <t>Box-FAS-CEL Oxidised Regenerated Cellulose Absorbable Hemostat Standard-Ref. No.: FAS01H</t>
        </is>
      </c>
      <c r="G399" s="55" t="inlineStr">
        <is>
          <t>SP2500027</t>
        </is>
      </c>
      <c r="H399" s="55" t="inlineStr">
        <is>
          <t>Xiamen Nicest Paper Products Co., Ltd.</t>
        </is>
      </c>
      <c r="I399" s="55" t="n"/>
      <c r="J399" s="55" t="inlineStr">
        <is>
          <t>20241227-SMALL006</t>
        </is>
      </c>
      <c r="K399" s="56" t="inlineStr">
        <is>
          <t>12/2024</t>
        </is>
      </c>
      <c r="L399" s="56" t="n"/>
      <c r="M399" s="56" t="inlineStr">
        <is>
          <t>12/2027</t>
        </is>
      </c>
      <c r="N399" s="56" t="n"/>
      <c r="O399" s="55" t="inlineStr">
        <is>
          <t>N/A</t>
        </is>
      </c>
      <c r="P399" s="55" t="n"/>
      <c r="Q399" s="55" t="n"/>
      <c r="R399" s="55" t="n"/>
      <c r="S399" s="55" t="n"/>
      <c r="T399" s="55" t="n"/>
      <c r="U399" s="55" t="n">
        <v>0</v>
      </c>
      <c r="V399" s="55" t="inlineStr">
        <is>
          <t>No.</t>
        </is>
      </c>
      <c r="W399" s="55" t="n"/>
      <c r="X399" s="55" t="n"/>
      <c r="Y399" s="55" t="inlineStr">
        <is>
          <t xml:space="preserve">Dispatched </t>
        </is>
      </c>
      <c r="Z399" s="55">
        <f>U399-W399</f>
        <v/>
      </c>
      <c r="AA399" s="57">
        <f>AC399+AH399+AK399+AN399+AQ399+AT399+AW399+AZ399+BC399+BF399+BI399+BL399+BO399</f>
        <v/>
      </c>
      <c r="AB399" s="58" t="n">
        <v>0</v>
      </c>
      <c r="AC399" s="59">
        <f>Z399-AD399-AE399-AB399</f>
        <v/>
      </c>
      <c r="AD399" s="60" t="n"/>
      <c r="AE399" s="61" t="n">
        <v>0</v>
      </c>
      <c r="AF399" s="55" t="n"/>
      <c r="AG399" s="55" t="n"/>
      <c r="AH399" s="55" t="n"/>
      <c r="AI399" s="55" t="n"/>
      <c r="AJ399" s="55" t="n"/>
      <c r="AK399" s="55" t="n"/>
      <c r="AL399" s="55" t="n"/>
      <c r="AM399" s="55" t="n"/>
      <c r="AN399" s="55" t="n"/>
      <c r="AO399" s="55" t="n"/>
      <c r="AP399" s="55" t="n"/>
      <c r="AQ399" s="55" t="n"/>
      <c r="AR399" s="55" t="n"/>
      <c r="AS399" s="55" t="n"/>
      <c r="AT399" s="55" t="n"/>
      <c r="AU399" s="55" t="n"/>
      <c r="AV399" s="55" t="n"/>
      <c r="AW399" s="55" t="n"/>
      <c r="AX399" s="55" t="n"/>
      <c r="AY399" s="55" t="n"/>
      <c r="AZ399" s="55" t="n"/>
      <c r="BA399" s="55" t="n"/>
      <c r="BB399" s="55" t="n"/>
      <c r="BC399" s="55" t="n"/>
      <c r="BD399" s="55" t="n"/>
      <c r="BE399" s="55" t="n"/>
      <c r="BF399" s="55" t="n"/>
      <c r="BG399" s="55" t="n"/>
      <c r="BH399" s="55" t="n"/>
      <c r="BI399" s="55" t="n"/>
      <c r="BJ399" s="55" t="n"/>
      <c r="BK399" s="55" t="n"/>
      <c r="BL399" s="55" t="n"/>
      <c r="BM399" s="55" t="n"/>
      <c r="BN399" s="55" t="n"/>
      <c r="BO399" s="55" t="n"/>
    </row>
    <row r="400" ht="11.85" customFormat="1" customHeight="1" s="7">
      <c r="A400" s="55" t="inlineStr">
        <is>
          <t>SF MD</t>
        </is>
      </c>
      <c r="B400" s="56" t="inlineStr">
        <is>
          <t>20-April.-2025</t>
        </is>
      </c>
      <c r="C400" s="55" t="inlineStr">
        <is>
          <t>ALT-2025-008</t>
        </is>
      </c>
      <c r="D400" s="55" t="n">
        <v>2500099</v>
      </c>
      <c r="E400" s="55" t="inlineStr">
        <is>
          <t>SF0061</t>
        </is>
      </c>
      <c r="F400" s="55" t="inlineStr">
        <is>
          <t>FAS-CEL Oxidised Regenerated Cellulose Absorbable Hemostat Non-Woven-Ref. No.: FAS28N</t>
        </is>
      </c>
      <c r="G400" s="55" t="inlineStr">
        <is>
          <t>SF2500015</t>
        </is>
      </c>
      <c r="H400" s="55" t="inlineStr">
        <is>
          <t>Altaylar Medical Tibbi Malz.ins.Teks.gida. Ith. Ihr. SAN VE TIC LTD. STI.</t>
        </is>
      </c>
      <c r="I400" s="55" t="n"/>
      <c r="J400" s="55" t="inlineStr">
        <is>
          <t>OR2025118</t>
        </is>
      </c>
      <c r="K400" s="56" t="inlineStr">
        <is>
          <t>03/2025</t>
        </is>
      </c>
      <c r="L400" s="56" t="n"/>
      <c r="M400" s="56" t="inlineStr">
        <is>
          <t>03/2028</t>
        </is>
      </c>
      <c r="N400" s="56" t="n"/>
      <c r="O400" s="55" t="inlineStr">
        <is>
          <t>N/A</t>
        </is>
      </c>
      <c r="P400" s="55" t="n"/>
      <c r="Q400" s="55" t="n"/>
      <c r="R400" s="55" t="n"/>
      <c r="S400" s="55" t="n"/>
      <c r="T400" s="55" t="n"/>
      <c r="U400" s="55" t="n">
        <v>0</v>
      </c>
      <c r="V400" s="55" t="inlineStr">
        <is>
          <t>No.</t>
        </is>
      </c>
      <c r="W400" s="55" t="n"/>
      <c r="X400" s="55" t="n"/>
      <c r="Y400" s="55" t="inlineStr">
        <is>
          <t xml:space="preserve">Dispatched </t>
        </is>
      </c>
      <c r="Z400" s="55">
        <f>U400-W400</f>
        <v/>
      </c>
      <c r="AA400" s="57">
        <f>AC400+AH400+AK400+AN400+AQ400+AT400+AW400+AZ400+BC400+BF400+BI400+BL400+BO400</f>
        <v/>
      </c>
      <c r="AB400" s="58" t="n">
        <v>0</v>
      </c>
      <c r="AC400" s="59">
        <f>Z400-AD400-AE400-AB400</f>
        <v/>
      </c>
      <c r="AD400" s="60" t="n"/>
      <c r="AE400" s="61" t="n">
        <v>0</v>
      </c>
      <c r="AF400" s="55" t="n"/>
      <c r="AG400" s="55" t="n"/>
      <c r="AH400" s="55" t="n"/>
      <c r="AI400" s="55" t="n"/>
      <c r="AJ400" s="55" t="n"/>
      <c r="AK400" s="55" t="n"/>
      <c r="AL400" s="55" t="n"/>
      <c r="AM400" s="55" t="n"/>
      <c r="AN400" s="55" t="n"/>
      <c r="AO400" s="55" t="n"/>
      <c r="AP400" s="55" t="n"/>
      <c r="AQ400" s="55" t="n"/>
      <c r="AR400" s="55" t="n"/>
      <c r="AS400" s="55" t="n"/>
      <c r="AT400" s="55" t="n"/>
      <c r="AU400" s="55" t="n"/>
      <c r="AV400" s="55" t="n"/>
      <c r="AW400" s="55" t="n"/>
      <c r="AX400" s="55" t="n"/>
      <c r="AY400" s="55" t="n"/>
      <c r="AZ400" s="55" t="n"/>
      <c r="BA400" s="55" t="n"/>
      <c r="BB400" s="55" t="n"/>
      <c r="BC400" s="55" t="n"/>
      <c r="BD400" s="55" t="n"/>
      <c r="BE400" s="55" t="n"/>
      <c r="BF400" s="55" t="n"/>
      <c r="BG400" s="55" t="n"/>
      <c r="BH400" s="55" t="n"/>
      <c r="BI400" s="55" t="n"/>
      <c r="BJ400" s="55" t="n"/>
      <c r="BK400" s="55" t="n"/>
      <c r="BL400" s="55" t="n"/>
      <c r="BM400" s="55" t="n"/>
      <c r="BN400" s="55" t="n"/>
      <c r="BO400" s="55" t="n"/>
    </row>
    <row r="401" ht="11.85" customFormat="1" customHeight="1" s="7">
      <c r="A401" s="8" t="inlineStr">
        <is>
          <t xml:space="preserve">SF </t>
        </is>
      </c>
      <c r="B401" s="9" t="inlineStr">
        <is>
          <t>21-April.-2025</t>
        </is>
      </c>
      <c r="C401" s="8" t="inlineStr">
        <is>
          <t>ALT-2025-008</t>
        </is>
      </c>
      <c r="D401" s="22" t="n">
        <v>2500100</v>
      </c>
      <c r="E401" s="8" t="inlineStr">
        <is>
          <t>SF0075</t>
        </is>
      </c>
      <c r="F401" s="8" t="inlineStr">
        <is>
          <t>FAS-CEL Oxidised Regenerated Cellulose Absorbable Hemostat Standard-Ref. No.: FAS01H</t>
        </is>
      </c>
      <c r="G401" s="10" t="inlineStr">
        <is>
          <t>SF2500016</t>
        </is>
      </c>
      <c r="H401" s="8" t="inlineStr">
        <is>
          <t>Altaylar Medical Tibbi Malz.ins.Teks.gida. Ith. Ihr. SAN VE TIC LTD. STI.</t>
        </is>
      </c>
      <c r="I401" s="8" t="n"/>
      <c r="J401" s="10" t="inlineStr">
        <is>
          <t>OR2025059</t>
        </is>
      </c>
      <c r="K401" s="10" t="inlineStr">
        <is>
          <t>03/2025</t>
        </is>
      </c>
      <c r="L401" s="10" t="inlineStr">
        <is>
          <t>00.03.2025</t>
        </is>
      </c>
      <c r="M401" s="10" t="inlineStr">
        <is>
          <t>03/2028</t>
        </is>
      </c>
      <c r="N401" s="10" t="inlineStr">
        <is>
          <t>00.03.2028</t>
        </is>
      </c>
      <c r="O401" s="10" t="inlineStr">
        <is>
          <t>N/A</t>
        </is>
      </c>
      <c r="P401" s="10" t="inlineStr">
        <is>
          <t>NA</t>
        </is>
      </c>
      <c r="Q401" s="10" t="inlineStr">
        <is>
          <t>00.08.2027</t>
        </is>
      </c>
      <c r="R401" s="11" t="n"/>
      <c r="S401" s="12" t="n"/>
      <c r="T401" s="12" t="n"/>
      <c r="U401" s="13" t="n">
        <v>4</v>
      </c>
      <c r="V401" s="14" t="inlineStr">
        <is>
          <t>No.</t>
        </is>
      </c>
      <c r="W401" s="14" t="n"/>
      <c r="X401" s="14" t="n"/>
      <c r="Y401" s="90" t="n"/>
      <c r="Z401" s="455" t="n">
        <v>4</v>
      </c>
      <c r="AA401" s="456" t="n">
        <v>0</v>
      </c>
      <c r="AB401" s="457" t="n">
        <v>0</v>
      </c>
      <c r="AC401" s="458" t="n">
        <v>4</v>
      </c>
      <c r="AD401" s="459" t="n"/>
      <c r="AE401" s="462" t="n">
        <v>0</v>
      </c>
      <c r="AF401" s="14" t="inlineStr">
        <is>
          <t>04.12.2025</t>
        </is>
      </c>
      <c r="AG401" s="14" t="n">
        <v>250253</v>
      </c>
      <c r="AH401" s="14" t="n">
        <v>-4</v>
      </c>
      <c r="AI401" s="14" t="n"/>
      <c r="AJ401" s="14" t="n"/>
      <c r="AK401" s="14" t="n"/>
      <c r="AL401" s="14" t="n"/>
      <c r="AM401" s="14" t="n"/>
      <c r="AN401" s="14" t="n"/>
      <c r="AO401" s="14" t="n"/>
      <c r="AP401" s="14" t="n"/>
      <c r="AQ401" s="14" t="n"/>
      <c r="AR401" s="14" t="n"/>
      <c r="AS401" s="14" t="n"/>
      <c r="AT401" s="14" t="n"/>
      <c r="AU401" s="14" t="n"/>
      <c r="AV401" s="14" t="n"/>
      <c r="AW401" s="14" t="n"/>
      <c r="AX401" s="14" t="n"/>
      <c r="AY401" s="14" t="n"/>
      <c r="AZ401" s="14" t="n"/>
      <c r="BA401" s="14" t="n"/>
      <c r="BB401" s="14" t="n"/>
      <c r="BC401" s="14" t="n"/>
      <c r="BD401" s="14" t="n"/>
      <c r="BE401" s="14" t="n"/>
      <c r="BF401" s="14" t="n"/>
      <c r="BG401" s="14" t="n"/>
      <c r="BH401" s="14" t="n"/>
      <c r="BI401" s="14" t="n"/>
      <c r="BJ401" s="14" t="n"/>
      <c r="BK401" s="14" t="n"/>
      <c r="BL401" s="14" t="n"/>
      <c r="BM401" s="14" t="n"/>
      <c r="BN401" s="14" t="n"/>
      <c r="BO401" s="14" t="n"/>
    </row>
    <row r="402" ht="11.85" customFormat="1" customHeight="1" s="7">
      <c r="A402" s="8" t="inlineStr">
        <is>
          <t xml:space="preserve">SF </t>
        </is>
      </c>
      <c r="B402" s="9" t="inlineStr">
        <is>
          <t>21-April.-2025</t>
        </is>
      </c>
      <c r="C402" s="8" t="inlineStr">
        <is>
          <t>ALT-2025-008</t>
        </is>
      </c>
      <c r="D402" s="22" t="n">
        <v>2500101</v>
      </c>
      <c r="E402" s="8" t="inlineStr">
        <is>
          <t>SF0060</t>
        </is>
      </c>
      <c r="F402" s="8" t="inlineStr">
        <is>
          <t>FAS-CEL Oxidised Regenerated Cellulose Absorbable Hemostat Standard-Ref. No.: FAS06H</t>
        </is>
      </c>
      <c r="G402" s="10" t="inlineStr">
        <is>
          <t>SF2500017</t>
        </is>
      </c>
      <c r="H402" s="8" t="inlineStr">
        <is>
          <t>Altaylar Medical Tibbi Malz.ins.Teks.gida. Ith. Ihr. SAN VE TIC LTD. STI.</t>
        </is>
      </c>
      <c r="I402" s="8" t="n"/>
      <c r="J402" s="10" t="inlineStr">
        <is>
          <t>OR2025058</t>
        </is>
      </c>
      <c r="K402" s="10" t="inlineStr">
        <is>
          <t>03/2025</t>
        </is>
      </c>
      <c r="L402" s="10" t="inlineStr">
        <is>
          <t>00.03.2025</t>
        </is>
      </c>
      <c r="M402" s="10" t="inlineStr">
        <is>
          <t>03/2028</t>
        </is>
      </c>
      <c r="N402" s="10" t="inlineStr">
        <is>
          <t>00.03.2028</t>
        </is>
      </c>
      <c r="O402" s="10" t="inlineStr">
        <is>
          <t>N/A</t>
        </is>
      </c>
      <c r="P402" s="10" t="inlineStr">
        <is>
          <t>NA</t>
        </is>
      </c>
      <c r="Q402" s="10" t="inlineStr">
        <is>
          <t>00.08.2027</t>
        </is>
      </c>
      <c r="R402" s="21" t="n"/>
      <c r="S402" s="12" t="n"/>
      <c r="T402" s="12" t="n"/>
      <c r="U402" s="13" t="n">
        <v>3</v>
      </c>
      <c r="V402" s="14" t="inlineStr">
        <is>
          <t>No.</t>
        </is>
      </c>
      <c r="W402" s="14" t="n"/>
      <c r="X402" s="14" t="n"/>
      <c r="Y402" s="90" t="n"/>
      <c r="Z402" s="455" t="n">
        <v>3</v>
      </c>
      <c r="AA402" s="456" t="n">
        <v>0</v>
      </c>
      <c r="AB402" s="457" t="n">
        <v>0</v>
      </c>
      <c r="AC402" s="458" t="n">
        <v>3</v>
      </c>
      <c r="AD402" s="459" t="n"/>
      <c r="AE402" s="462" t="n">
        <v>0</v>
      </c>
      <c r="AF402" s="14" t="inlineStr">
        <is>
          <t>04.12.2025</t>
        </is>
      </c>
      <c r="AG402" s="14" t="n">
        <v>250253</v>
      </c>
      <c r="AH402" s="14" t="n">
        <v>-3</v>
      </c>
      <c r="AI402" s="14" t="n"/>
      <c r="AJ402" s="14" t="n"/>
      <c r="AK402" s="14" t="n"/>
      <c r="AL402" s="14" t="n"/>
      <c r="AM402" s="14" t="n"/>
      <c r="AN402" s="14" t="n"/>
      <c r="AO402" s="14" t="n"/>
      <c r="AP402" s="14" t="n"/>
      <c r="AQ402" s="14" t="n"/>
      <c r="AR402" s="14" t="n"/>
      <c r="AS402" s="14" t="n"/>
      <c r="AT402" s="14" t="n"/>
      <c r="AU402" s="14" t="n"/>
      <c r="AV402" s="14" t="n"/>
      <c r="AW402" s="14" t="n"/>
      <c r="AX402" s="14" t="n"/>
      <c r="AY402" s="14" t="n"/>
      <c r="AZ402" s="14" t="n"/>
      <c r="BA402" s="14" t="n"/>
      <c r="BB402" s="14" t="n"/>
      <c r="BC402" s="14" t="n"/>
      <c r="BD402" s="14" t="n"/>
      <c r="BE402" s="14" t="n"/>
      <c r="BF402" s="14" t="n"/>
      <c r="BG402" s="14" t="n"/>
      <c r="BH402" s="14" t="n"/>
      <c r="BI402" s="14" t="n"/>
      <c r="BJ402" s="14" t="n"/>
      <c r="BK402" s="14" t="n"/>
      <c r="BL402" s="14" t="n"/>
      <c r="BM402" s="14" t="n"/>
      <c r="BN402" s="14" t="n"/>
      <c r="BO402" s="14" t="n"/>
    </row>
    <row r="403" ht="11.85" customFormat="1" customHeight="1" s="7">
      <c r="A403" s="8" t="inlineStr">
        <is>
          <t xml:space="preserve">SF </t>
        </is>
      </c>
      <c r="B403" s="9" t="inlineStr">
        <is>
          <t>21-April.-2025</t>
        </is>
      </c>
      <c r="C403" s="8" t="inlineStr">
        <is>
          <t>ALT-2025-008</t>
        </is>
      </c>
      <c r="D403" s="22" t="n">
        <v>2500102</v>
      </c>
      <c r="E403" s="8" t="inlineStr">
        <is>
          <t>SF0055</t>
        </is>
      </c>
      <c r="F403" s="8" t="inlineStr">
        <is>
          <t>FAS-CEL Oxidised Regenerated Cellulose Absorbable Hemostat Standard-Ref. No.: FAS11H</t>
        </is>
      </c>
      <c r="G403" s="10" t="inlineStr">
        <is>
          <t>SF2500018</t>
        </is>
      </c>
      <c r="H403" s="8" t="inlineStr">
        <is>
          <t>Altaylar Medical Tibbi Malz.ins.Teks.gida. Ith. Ihr. SAN VE TIC LTD. STI.</t>
        </is>
      </c>
      <c r="I403" s="8" t="n"/>
      <c r="J403" s="10" t="inlineStr">
        <is>
          <t>OR2025119</t>
        </is>
      </c>
      <c r="K403" s="10" t="inlineStr">
        <is>
          <t>03/2025</t>
        </is>
      </c>
      <c r="L403" s="10" t="inlineStr">
        <is>
          <t>00.03.2025</t>
        </is>
      </c>
      <c r="M403" s="10" t="inlineStr">
        <is>
          <t>03/2028</t>
        </is>
      </c>
      <c r="N403" s="10" t="inlineStr">
        <is>
          <t>00.03.2028</t>
        </is>
      </c>
      <c r="O403" s="10" t="inlineStr">
        <is>
          <t>N/A</t>
        </is>
      </c>
      <c r="P403" s="10" t="inlineStr">
        <is>
          <t>NA</t>
        </is>
      </c>
      <c r="Q403" s="10" t="inlineStr">
        <is>
          <t>00.08.2027</t>
        </is>
      </c>
      <c r="R403" s="11" t="n"/>
      <c r="S403" s="12" t="n"/>
      <c r="T403" s="12" t="n"/>
      <c r="U403" s="13" t="n">
        <v>6323</v>
      </c>
      <c r="V403" s="14" t="inlineStr">
        <is>
          <t>No.</t>
        </is>
      </c>
      <c r="W403" s="14" t="n"/>
      <c r="X403" s="14" t="n"/>
      <c r="Y403" s="90" t="n"/>
      <c r="Z403" s="455" t="n">
        <v>6323</v>
      </c>
      <c r="AA403" s="456" t="n">
        <v>0</v>
      </c>
      <c r="AB403" s="457" t="n">
        <v>0</v>
      </c>
      <c r="AC403" s="458" t="n">
        <v>6323</v>
      </c>
      <c r="AD403" s="459" t="n"/>
      <c r="AE403" s="462" t="n">
        <v>0</v>
      </c>
      <c r="AF403" s="14" t="inlineStr">
        <is>
          <t>26.08.2025</t>
        </is>
      </c>
      <c r="AG403" s="14" t="inlineStr">
        <is>
          <t>OR2025119</t>
        </is>
      </c>
      <c r="AH403" s="14" t="n">
        <v>-6323</v>
      </c>
      <c r="AI403" s="14" t="inlineStr">
        <is>
          <t>28.08.2025</t>
        </is>
      </c>
      <c r="AJ403" s="14" t="inlineStr">
        <is>
          <t>R-OR2025119</t>
        </is>
      </c>
      <c r="AK403" s="14" t="n">
        <v>4</v>
      </c>
      <c r="AL403" s="14" t="inlineStr">
        <is>
          <t>04.12.2025</t>
        </is>
      </c>
      <c r="AM403" s="14" t="n">
        <v>250253</v>
      </c>
      <c r="AN403" s="14" t="n">
        <v>-4</v>
      </c>
      <c r="AO403" s="14" t="n"/>
      <c r="AP403" s="14" t="n"/>
      <c r="AQ403" s="14" t="n"/>
      <c r="AR403" s="14" t="n"/>
      <c r="AS403" s="14" t="n"/>
      <c r="AT403" s="14" t="n"/>
      <c r="AU403" s="14" t="n"/>
      <c r="AV403" s="14" t="n"/>
      <c r="AW403" s="14" t="n"/>
      <c r="AX403" s="14" t="n"/>
      <c r="AY403" s="14" t="n"/>
      <c r="AZ403" s="14" t="n"/>
      <c r="BA403" s="14" t="n"/>
      <c r="BB403" s="14" t="n"/>
      <c r="BC403" s="14" t="n"/>
      <c r="BD403" s="14" t="n"/>
      <c r="BE403" s="14" t="n"/>
      <c r="BF403" s="14" t="n"/>
      <c r="BG403" s="14" t="n"/>
      <c r="BH403" s="14" t="n"/>
      <c r="BI403" s="14" t="n"/>
      <c r="BJ403" s="14" t="n"/>
      <c r="BK403" s="14" t="n"/>
      <c r="BL403" s="14" t="n"/>
      <c r="BM403" s="14" t="n"/>
      <c r="BN403" s="14" t="n"/>
      <c r="BO403" s="14" t="n"/>
    </row>
    <row r="404" ht="11.85" customFormat="1" customHeight="1" s="7">
      <c r="A404" s="8" t="inlineStr">
        <is>
          <t xml:space="preserve">SF </t>
        </is>
      </c>
      <c r="B404" s="9" t="inlineStr">
        <is>
          <t>21-April.-2025</t>
        </is>
      </c>
      <c r="C404" s="8" t="inlineStr">
        <is>
          <t>ALT-2025-008</t>
        </is>
      </c>
      <c r="D404" s="22" t="n">
        <v>2500103</v>
      </c>
      <c r="E404" s="8" t="inlineStr">
        <is>
          <t>SF0057</t>
        </is>
      </c>
      <c r="F404" s="8" t="inlineStr">
        <is>
          <t>FAS-CEL Oxidised Regenerated Cellulose Absorbable Hemostat Knit-Ref. No.: FAS42K</t>
        </is>
      </c>
      <c r="G404" s="10" t="inlineStr">
        <is>
          <t>SF2500019</t>
        </is>
      </c>
      <c r="H404" s="8" t="inlineStr">
        <is>
          <t>Altaylar Medical Tibbi Malz.ins.Teks.gida. Ith. Ihr. SAN VE TIC LTD. STI.</t>
        </is>
      </c>
      <c r="I404" s="8" t="n"/>
      <c r="J404" s="10" t="inlineStr">
        <is>
          <t>OR2025116</t>
        </is>
      </c>
      <c r="K404" s="10" t="inlineStr">
        <is>
          <t>03/2025</t>
        </is>
      </c>
      <c r="L404" s="10" t="inlineStr">
        <is>
          <t>00.03.2025</t>
        </is>
      </c>
      <c r="M404" s="10" t="inlineStr">
        <is>
          <t>03/2028</t>
        </is>
      </c>
      <c r="N404" s="10" t="inlineStr">
        <is>
          <t>00.03.2028</t>
        </is>
      </c>
      <c r="O404" s="10" t="inlineStr">
        <is>
          <t>N/A</t>
        </is>
      </c>
      <c r="P404" s="10" t="inlineStr">
        <is>
          <t>NA</t>
        </is>
      </c>
      <c r="Q404" s="10" t="inlineStr">
        <is>
          <t>00.08.2027</t>
        </is>
      </c>
      <c r="R404" s="21" t="n"/>
      <c r="S404" s="12" t="n"/>
      <c r="T404" s="12" t="n"/>
      <c r="U404" s="13" t="n">
        <v>7</v>
      </c>
      <c r="V404" s="14" t="inlineStr">
        <is>
          <t>No.</t>
        </is>
      </c>
      <c r="W404" s="14" t="n"/>
      <c r="X404" s="14" t="n"/>
      <c r="Y404" s="90" t="n"/>
      <c r="Z404" s="455" t="n">
        <v>7</v>
      </c>
      <c r="AA404" s="456" t="n">
        <v>0</v>
      </c>
      <c r="AB404" s="457" t="n">
        <v>0</v>
      </c>
      <c r="AC404" s="458" t="n">
        <v>7</v>
      </c>
      <c r="AD404" s="459" t="n"/>
      <c r="AE404" s="462" t="n">
        <v>0</v>
      </c>
      <c r="AF404" s="14" t="n"/>
      <c r="AG404" s="14" t="n"/>
      <c r="AH404" s="14" t="n"/>
      <c r="AI404" s="14" t="inlineStr">
        <is>
          <t>04.12.2025</t>
        </is>
      </c>
      <c r="AJ404" s="14" t="n">
        <v>250253</v>
      </c>
      <c r="AK404" s="14" t="n">
        <v>-7</v>
      </c>
      <c r="AL404" s="14" t="n"/>
      <c r="AM404" s="14" t="n"/>
      <c r="AN404" s="14" t="n">
        <v>0</v>
      </c>
      <c r="AO404" s="14" t="n"/>
      <c r="AP404" s="14" t="n"/>
      <c r="AQ404" s="14" t="n"/>
      <c r="AR404" s="14" t="n"/>
      <c r="AS404" s="14" t="n"/>
      <c r="AT404" s="14" t="n"/>
      <c r="AU404" s="14" t="n"/>
      <c r="AV404" s="14" t="n"/>
      <c r="AW404" s="14" t="n"/>
      <c r="AX404" s="14" t="n"/>
      <c r="AY404" s="14" t="n"/>
      <c r="AZ404" s="14" t="n"/>
      <c r="BA404" s="14" t="n"/>
      <c r="BB404" s="14" t="n"/>
      <c r="BC404" s="14" t="n"/>
      <c r="BD404" s="14" t="n"/>
      <c r="BE404" s="14" t="n"/>
      <c r="BF404" s="14" t="n"/>
      <c r="BG404" s="14" t="n"/>
      <c r="BH404" s="14" t="n"/>
      <c r="BI404" s="14" t="n"/>
      <c r="BJ404" s="14" t="n"/>
      <c r="BK404" s="14" t="n"/>
      <c r="BL404" s="14" t="n"/>
      <c r="BM404" s="14" t="n"/>
      <c r="BN404" s="14" t="n"/>
      <c r="BO404" s="14" t="n"/>
    </row>
    <row r="405" ht="11.85" customFormat="1" customHeight="1" s="7">
      <c r="A405" s="8" t="inlineStr">
        <is>
          <t xml:space="preserve">SF </t>
        </is>
      </c>
      <c r="B405" s="9" t="inlineStr">
        <is>
          <t>21-April.-2025</t>
        </is>
      </c>
      <c r="C405" s="8" t="inlineStr">
        <is>
          <t>ALT-2025-008</t>
        </is>
      </c>
      <c r="D405" s="22" t="n">
        <v>2500104</v>
      </c>
      <c r="E405" s="8" t="inlineStr">
        <is>
          <t>SF0059</t>
        </is>
      </c>
      <c r="F405" s="8" t="inlineStr">
        <is>
          <t>FAS-CEL Oxidised Regenerated Cellulose Absorbable Hemostat Standard-Ref. No.: FAS08H</t>
        </is>
      </c>
      <c r="G405" s="10" t="inlineStr">
        <is>
          <t>SF2500020</t>
        </is>
      </c>
      <c r="H405" s="8" t="inlineStr">
        <is>
          <t>Altaylar Medical Tibbi Malz.ins.Teks.gida. Ith. Ihr. SAN VE TIC LTD. STI.</t>
        </is>
      </c>
      <c r="I405" s="8" t="n"/>
      <c r="J405" s="10" t="inlineStr">
        <is>
          <t>OR2025117</t>
        </is>
      </c>
      <c r="K405" s="10" t="inlineStr">
        <is>
          <t>03/2025</t>
        </is>
      </c>
      <c r="L405" s="10" t="inlineStr">
        <is>
          <t>00.03.2025</t>
        </is>
      </c>
      <c r="M405" s="10" t="inlineStr">
        <is>
          <t>03/2028</t>
        </is>
      </c>
      <c r="N405" s="10" t="inlineStr">
        <is>
          <t>00.03.2028</t>
        </is>
      </c>
      <c r="O405" s="10" t="inlineStr">
        <is>
          <t>N/A</t>
        </is>
      </c>
      <c r="P405" s="10" t="inlineStr">
        <is>
          <t>NA</t>
        </is>
      </c>
      <c r="Q405" s="10" t="inlineStr">
        <is>
          <t>00.08.2027</t>
        </is>
      </c>
      <c r="R405" s="11" t="n"/>
      <c r="S405" s="12" t="n"/>
      <c r="T405" s="12" t="n"/>
      <c r="U405" s="13" t="n">
        <v>4</v>
      </c>
      <c r="V405" s="14" t="inlineStr">
        <is>
          <t>No.</t>
        </is>
      </c>
      <c r="W405" s="14" t="n"/>
      <c r="X405" s="14" t="n"/>
      <c r="Y405" s="90" t="n"/>
      <c r="Z405" s="455" t="n">
        <v>4</v>
      </c>
      <c r="AA405" s="456" t="n">
        <v>0</v>
      </c>
      <c r="AB405" s="457" t="n">
        <v>0</v>
      </c>
      <c r="AC405" s="458" t="n">
        <v>4</v>
      </c>
      <c r="AD405" s="459" t="n"/>
      <c r="AE405" s="462" t="n">
        <v>0</v>
      </c>
      <c r="AF405" s="14" t="n"/>
      <c r="AG405" s="14" t="n"/>
      <c r="AH405" s="14" t="n"/>
      <c r="AI405" s="14" t="inlineStr">
        <is>
          <t>04.12.2025</t>
        </is>
      </c>
      <c r="AJ405" s="14" t="n">
        <v>250253</v>
      </c>
      <c r="AK405" s="14" t="n">
        <v>-4</v>
      </c>
      <c r="AL405" s="14" t="n"/>
      <c r="AM405" s="14" t="n"/>
      <c r="AN405" s="14" t="n">
        <v>0</v>
      </c>
      <c r="AO405" s="14" t="n"/>
      <c r="AP405" s="14" t="n"/>
      <c r="AQ405" s="14" t="n"/>
      <c r="AR405" s="14" t="n"/>
      <c r="AS405" s="14" t="n"/>
      <c r="AT405" s="14" t="n"/>
      <c r="AU405" s="14" t="n"/>
      <c r="AV405" s="14" t="n"/>
      <c r="AW405" s="14" t="n"/>
      <c r="AX405" s="14" t="n"/>
      <c r="AY405" s="14" t="n"/>
      <c r="AZ405" s="14" t="n"/>
      <c r="BA405" s="14" t="n"/>
      <c r="BB405" s="14" t="n"/>
      <c r="BC405" s="14" t="n"/>
      <c r="BD405" s="14" t="n"/>
      <c r="BE405" s="14" t="n"/>
      <c r="BF405" s="14" t="n"/>
      <c r="BG405" s="14" t="n"/>
      <c r="BH405" s="14" t="n"/>
      <c r="BI405" s="14" t="n"/>
      <c r="BJ405" s="14" t="n"/>
      <c r="BK405" s="14" t="n"/>
      <c r="BL405" s="14" t="n"/>
      <c r="BM405" s="14" t="n"/>
      <c r="BN405" s="14" t="n"/>
      <c r="BO405" s="14" t="n"/>
    </row>
    <row r="406" ht="11.85" customFormat="1" customHeight="1" s="7">
      <c r="A406" s="8" t="inlineStr">
        <is>
          <t xml:space="preserve">SF </t>
        </is>
      </c>
      <c r="B406" s="9" t="inlineStr">
        <is>
          <t>21-April.-2025</t>
        </is>
      </c>
      <c r="C406" s="8" t="inlineStr">
        <is>
          <t>ALT-2025-008</t>
        </is>
      </c>
      <c r="D406" s="22" t="n">
        <v>2500105</v>
      </c>
      <c r="E406" s="8" t="inlineStr">
        <is>
          <t>SF0056</t>
        </is>
      </c>
      <c r="F406" s="8" t="inlineStr">
        <is>
          <t>FAS-CEL Oxidised Regenerated Cellulose Absorbable Hemostat Fibril-Ref. No.: FAS34F</t>
        </is>
      </c>
      <c r="G406" s="10" t="inlineStr">
        <is>
          <t>SF2500021</t>
        </is>
      </c>
      <c r="H406" s="8" t="inlineStr">
        <is>
          <t>Altaylar Medical Tibbi Malz.ins.Teks.gida. Ith. Ihr. SAN VE TIC LTD. STI.</t>
        </is>
      </c>
      <c r="I406" s="8" t="n"/>
      <c r="J406" s="10" t="inlineStr">
        <is>
          <t>OR2025120</t>
        </is>
      </c>
      <c r="K406" s="10" t="inlineStr">
        <is>
          <t>03/2025</t>
        </is>
      </c>
      <c r="L406" s="10" t="inlineStr">
        <is>
          <t>00.03.2025</t>
        </is>
      </c>
      <c r="M406" s="10" t="inlineStr">
        <is>
          <t>03/2028</t>
        </is>
      </c>
      <c r="N406" s="10" t="inlineStr">
        <is>
          <t>00.03.2028</t>
        </is>
      </c>
      <c r="O406" s="10" t="inlineStr">
        <is>
          <t>N/A</t>
        </is>
      </c>
      <c r="P406" s="10" t="inlineStr">
        <is>
          <t>NA</t>
        </is>
      </c>
      <c r="Q406" s="10" t="inlineStr">
        <is>
          <t>00.08.2027</t>
        </is>
      </c>
      <c r="R406" s="21" t="n"/>
      <c r="S406" s="12" t="n"/>
      <c r="T406" s="12" t="n"/>
      <c r="U406" s="13" t="n">
        <v>7</v>
      </c>
      <c r="V406" s="14" t="inlineStr">
        <is>
          <t>No.</t>
        </is>
      </c>
      <c r="W406" s="14" t="n"/>
      <c r="X406" s="14" t="n"/>
      <c r="Y406" s="90" t="n"/>
      <c r="Z406" s="455" t="n">
        <v>7</v>
      </c>
      <c r="AA406" s="456" t="n">
        <v>0</v>
      </c>
      <c r="AB406" s="457" t="n">
        <v>0</v>
      </c>
      <c r="AC406" s="458" t="n">
        <v>7</v>
      </c>
      <c r="AD406" s="459" t="n"/>
      <c r="AE406" s="462" t="n">
        <v>0</v>
      </c>
      <c r="AF406" s="14" t="n"/>
      <c r="AG406" s="14" t="n"/>
      <c r="AH406" s="14" t="n"/>
      <c r="AI406" s="14" t="inlineStr">
        <is>
          <t>04.12.2025</t>
        </is>
      </c>
      <c r="AJ406" s="14" t="n">
        <v>250253</v>
      </c>
      <c r="AK406" s="14" t="n">
        <v>-7</v>
      </c>
      <c r="AL406" s="14" t="n"/>
      <c r="AM406" s="14" t="n"/>
      <c r="AN406" s="14" t="n">
        <v>0</v>
      </c>
      <c r="AO406" s="14" t="n"/>
      <c r="AP406" s="14" t="n"/>
      <c r="AQ406" s="14" t="n"/>
      <c r="AR406" s="14" t="n"/>
      <c r="AS406" s="14" t="n"/>
      <c r="AT406" s="14" t="n"/>
      <c r="AU406" s="14" t="n"/>
      <c r="AV406" s="14" t="n"/>
      <c r="AW406" s="14" t="n"/>
      <c r="AX406" s="14" t="n"/>
      <c r="AY406" s="14" t="n"/>
      <c r="AZ406" s="14" t="n"/>
      <c r="BA406" s="14" t="n"/>
      <c r="BB406" s="14" t="n"/>
      <c r="BC406" s="14" t="n"/>
      <c r="BD406" s="14" t="n"/>
      <c r="BE406" s="14" t="n"/>
      <c r="BF406" s="14" t="n"/>
      <c r="BG406" s="14" t="n"/>
      <c r="BH406" s="14" t="n"/>
      <c r="BI406" s="14" t="n"/>
      <c r="BJ406" s="14" t="n"/>
      <c r="BK406" s="14" t="n"/>
      <c r="BL406" s="14" t="n"/>
      <c r="BM406" s="14" t="n"/>
      <c r="BN406" s="14" t="n"/>
      <c r="BO406" s="14" t="n"/>
    </row>
    <row r="407" ht="11.85" customFormat="1" customHeight="1" s="7">
      <c r="A407" s="8" t="inlineStr">
        <is>
          <t>PP</t>
        </is>
      </c>
      <c r="B407" s="9" t="inlineStr">
        <is>
          <t>28-April.-2025</t>
        </is>
      </c>
      <c r="C407" s="8" t="inlineStr">
        <is>
          <t>NA</t>
        </is>
      </c>
      <c r="D407" s="8" t="n">
        <v>2500107</v>
      </c>
      <c r="E407" s="8" t="inlineStr">
        <is>
          <t>PP0079</t>
        </is>
      </c>
      <c r="F407" s="8" t="inlineStr">
        <is>
          <t>Medical Sponge size:53X48X10mm</t>
        </is>
      </c>
      <c r="G407" s="10" t="inlineStr">
        <is>
          <t>PP2500043</t>
        </is>
      </c>
      <c r="H407" s="8" t="inlineStr">
        <is>
          <t>JianErkang Medical Co., Ltd</t>
        </is>
      </c>
      <c r="I407" s="8" t="n"/>
      <c r="J407" s="10" t="inlineStr">
        <is>
          <t>20250206</t>
        </is>
      </c>
      <c r="K407" s="10" t="inlineStr">
        <is>
          <t>06/02/2025</t>
        </is>
      </c>
      <c r="L407" s="10" t="inlineStr">
        <is>
          <t>06.02.2025</t>
        </is>
      </c>
      <c r="M407" s="10" t="inlineStr">
        <is>
          <t>06/02/2027</t>
        </is>
      </c>
      <c r="N407" s="10" t="inlineStr">
        <is>
          <t>06.02.2027</t>
        </is>
      </c>
      <c r="O407" s="8" t="inlineStr">
        <is>
          <t>N/A</t>
        </is>
      </c>
      <c r="P407" s="10" t="inlineStr">
        <is>
          <t>NA</t>
        </is>
      </c>
      <c r="Q407" s="8" t="inlineStr">
        <is>
          <t>04.05.2027</t>
        </is>
      </c>
      <c r="R407" s="21" t="n"/>
      <c r="S407" s="12" t="n"/>
      <c r="T407" s="12" t="n"/>
      <c r="U407" s="13" t="n">
        <v>3000</v>
      </c>
      <c r="V407" s="14" t="inlineStr">
        <is>
          <t>No.</t>
        </is>
      </c>
      <c r="W407" s="14" t="n">
        <v>38</v>
      </c>
      <c r="X407" s="14" t="n"/>
      <c r="Y407" s="90" t="n"/>
      <c r="Z407" s="455" t="n">
        <v>2962</v>
      </c>
      <c r="AA407" s="456" t="n">
        <v>0</v>
      </c>
      <c r="AB407" s="457" t="n">
        <v>0</v>
      </c>
      <c r="AC407" s="458" t="n">
        <v>2962</v>
      </c>
      <c r="AD407" s="459" t="n"/>
      <c r="AE407" s="462" t="n">
        <v>0</v>
      </c>
      <c r="AF407" s="14" t="inlineStr">
        <is>
          <t>29.04.2025</t>
        </is>
      </c>
      <c r="AG407" s="14" t="inlineStr">
        <is>
          <t>25IPP009</t>
        </is>
      </c>
      <c r="AH407" s="14" t="n">
        <v>-2962</v>
      </c>
      <c r="AI407" s="14" t="inlineStr">
        <is>
          <t>05.05.2025</t>
        </is>
      </c>
      <c r="AJ407" s="14" t="inlineStr">
        <is>
          <t>R-25IPP009</t>
        </is>
      </c>
      <c r="AK407" s="14" t="n">
        <v>0</v>
      </c>
      <c r="AL407" s="14" t="n"/>
      <c r="AM407" s="14" t="n"/>
      <c r="AN407" s="14" t="n"/>
      <c r="AO407" s="14" t="n"/>
      <c r="AP407" s="14" t="n"/>
      <c r="AQ407" s="14" t="n"/>
      <c r="AR407" s="14" t="n"/>
      <c r="AS407" s="14" t="n"/>
      <c r="AT407" s="14" t="n"/>
      <c r="AU407" s="14" t="n"/>
      <c r="AV407" s="14" t="n"/>
      <c r="AW407" s="14" t="n"/>
      <c r="AX407" s="14" t="n"/>
      <c r="AY407" s="14" t="n"/>
      <c r="AZ407" s="14" t="n"/>
      <c r="BA407" s="14" t="n"/>
      <c r="BB407" s="14" t="n"/>
      <c r="BC407" s="14" t="n"/>
      <c r="BD407" s="14" t="n"/>
      <c r="BE407" s="14" t="n"/>
      <c r="BF407" s="14" t="n"/>
      <c r="BG407" s="14" t="n"/>
      <c r="BH407" s="14" t="n"/>
      <c r="BI407" s="14" t="n"/>
      <c r="BJ407" s="14" t="n"/>
      <c r="BK407" s="14" t="n"/>
      <c r="BL407" s="14" t="n"/>
      <c r="BM407" s="14" t="n"/>
      <c r="BN407" s="14" t="n"/>
      <c r="BO407" s="14" t="n"/>
    </row>
    <row r="408" ht="11.85" customFormat="1" customHeight="1" s="7">
      <c r="A408" s="8" t="inlineStr">
        <is>
          <t>PP</t>
        </is>
      </c>
      <c r="B408" s="9" t="inlineStr">
        <is>
          <t>29-April.-2025</t>
        </is>
      </c>
      <c r="C408" s="8" t="inlineStr">
        <is>
          <t>NA</t>
        </is>
      </c>
      <c r="D408" s="22" t="n">
        <v>2500108</v>
      </c>
      <c r="E408" s="8" t="inlineStr">
        <is>
          <t>PP0090</t>
        </is>
      </c>
      <c r="F408" s="8" t="inlineStr">
        <is>
          <t>Assembeled Outer tube (102*11mm) Angulated Applicator for Tecnomaco</t>
        </is>
      </c>
      <c r="G408" s="10" t="inlineStr">
        <is>
          <t>PP2500044</t>
        </is>
      </c>
      <c r="H408" s="8" t="inlineStr">
        <is>
          <t>JianErkang Medical Co., Ltd</t>
        </is>
      </c>
      <c r="I408" s="8" t="n"/>
      <c r="J408" s="10" t="inlineStr">
        <is>
          <t>241106</t>
        </is>
      </c>
      <c r="K408" s="10" t="inlineStr">
        <is>
          <t>06/11/2024</t>
        </is>
      </c>
      <c r="L408" s="10" t="inlineStr">
        <is>
          <t>06.11.2024</t>
        </is>
      </c>
      <c r="M408" s="10" t="inlineStr">
        <is>
          <t>05/11/2029</t>
        </is>
      </c>
      <c r="N408" s="10" t="inlineStr">
        <is>
          <t>05.11.2029</t>
        </is>
      </c>
      <c r="O408" s="8" t="inlineStr">
        <is>
          <t>N/A</t>
        </is>
      </c>
      <c r="P408" s="10" t="inlineStr">
        <is>
          <t>NA</t>
        </is>
      </c>
      <c r="Q408" s="8" t="inlineStr">
        <is>
          <t>04.05.2027</t>
        </is>
      </c>
      <c r="R408" s="11" t="n"/>
      <c r="S408" s="12" t="n"/>
      <c r="T408" s="12" t="n"/>
      <c r="U408" s="13" t="n">
        <v>60000</v>
      </c>
      <c r="V408" s="14" t="inlineStr">
        <is>
          <t>No.</t>
        </is>
      </c>
      <c r="W408" s="14" t="n">
        <v>104</v>
      </c>
      <c r="X408" s="14" t="n"/>
      <c r="Y408" s="90" t="n"/>
      <c r="Z408" s="455" t="n">
        <v>59896</v>
      </c>
      <c r="AA408" s="456" t="n">
        <v>0</v>
      </c>
      <c r="AB408" s="457" t="n">
        <v>0</v>
      </c>
      <c r="AC408" s="458" t="n">
        <v>59896</v>
      </c>
      <c r="AD408" s="459" t="n"/>
      <c r="AE408" s="462" t="n">
        <v>0</v>
      </c>
      <c r="AF408" s="14" t="inlineStr">
        <is>
          <t>15.07.2025</t>
        </is>
      </c>
      <c r="AG408" s="14" t="inlineStr">
        <is>
          <t>L25G005</t>
        </is>
      </c>
      <c r="AH408" s="14" t="n">
        <v>-25976</v>
      </c>
      <c r="AI408" s="14" t="inlineStr">
        <is>
          <t>18.08.2025</t>
        </is>
      </c>
      <c r="AJ408" s="14" t="inlineStr">
        <is>
          <t>R-L25G005</t>
        </is>
      </c>
      <c r="AK408" s="14" t="n">
        <v>781</v>
      </c>
      <c r="AL408" s="14" t="inlineStr">
        <is>
          <t>09.10.2025</t>
        </is>
      </c>
      <c r="AM408" s="14" t="inlineStr">
        <is>
          <t>MR250193</t>
        </is>
      </c>
      <c r="AN408" s="14" t="n">
        <v>-11</v>
      </c>
      <c r="AO408" s="14" t="inlineStr">
        <is>
          <t>02.11.2025</t>
        </is>
      </c>
      <c r="AP408" s="14" t="inlineStr">
        <is>
          <t>L25K002</t>
        </is>
      </c>
      <c r="AQ408" s="14" t="n">
        <v>-34579</v>
      </c>
      <c r="AR408" s="14" t="inlineStr">
        <is>
          <t>02.11.2025</t>
        </is>
      </c>
      <c r="AS408" s="14" t="inlineStr">
        <is>
          <t>IS</t>
        </is>
      </c>
      <c r="AT408" s="14" t="n">
        <v>-111</v>
      </c>
      <c r="AU408" s="14" t="n"/>
      <c r="AV408" s="14" t="n"/>
      <c r="AW408" s="14" t="n"/>
      <c r="AX408" s="14" t="n"/>
      <c r="AY408" s="14" t="n"/>
      <c r="AZ408" s="14" t="n"/>
      <c r="BA408" s="14" t="n"/>
      <c r="BB408" s="14" t="n"/>
      <c r="BC408" s="14" t="n"/>
      <c r="BD408" s="14" t="n"/>
      <c r="BE408" s="14" t="n"/>
      <c r="BF408" s="14" t="n"/>
      <c r="BG408" s="14" t="n"/>
      <c r="BH408" s="14" t="n"/>
      <c r="BI408" s="14" t="n"/>
      <c r="BJ408" s="14" t="n"/>
      <c r="BK408" s="14" t="n"/>
      <c r="BL408" s="14" t="n"/>
      <c r="BM408" s="14" t="n"/>
      <c r="BN408" s="14" t="n"/>
      <c r="BO408" s="14" t="n"/>
    </row>
    <row r="409" ht="11.85" customFormat="1" customHeight="1" s="7">
      <c r="A409" s="8" t="inlineStr">
        <is>
          <t>RM</t>
        </is>
      </c>
      <c r="B409" s="9" t="inlineStr">
        <is>
          <t>06-May.-2025</t>
        </is>
      </c>
      <c r="C409" s="8" t="inlineStr">
        <is>
          <t>NA</t>
        </is>
      </c>
      <c r="D409" s="22" t="n">
        <v>2500110</v>
      </c>
      <c r="E409" s="8" t="inlineStr">
        <is>
          <t>RM0066</t>
        </is>
      </c>
      <c r="F409" s="8" t="inlineStr">
        <is>
          <t>Hypromellose Capsule Shell ‘’00’’Opaque white Body: Opaque white</t>
        </is>
      </c>
      <c r="G409" s="10" t="inlineStr">
        <is>
          <t>RM2500010</t>
        </is>
      </c>
      <c r="H409" s="8" t="inlineStr">
        <is>
          <t>ACG Associated Capsules Private Limited</t>
        </is>
      </c>
      <c r="I409" s="8" t="n"/>
      <c r="J409" s="10" t="inlineStr">
        <is>
          <t>1150094837</t>
        </is>
      </c>
      <c r="K409" s="10" t="inlineStr">
        <is>
          <t>09/2024</t>
        </is>
      </c>
      <c r="L409" s="10" t="inlineStr">
        <is>
          <t>00.09.2024</t>
        </is>
      </c>
      <c r="M409" s="10" t="inlineStr">
        <is>
          <t>08/2029</t>
        </is>
      </c>
      <c r="N409" s="10" t="inlineStr">
        <is>
          <t>00.08.2029</t>
        </is>
      </c>
      <c r="O409" s="8" t="inlineStr">
        <is>
          <t>N/A</t>
        </is>
      </c>
      <c r="P409" s="10" t="inlineStr">
        <is>
          <t>NA</t>
        </is>
      </c>
      <c r="Q409" s="8" t="inlineStr">
        <is>
          <t>01.07.2026</t>
        </is>
      </c>
      <c r="R409" s="11" t="n"/>
      <c r="S409" s="12" t="n"/>
      <c r="T409" s="12" t="n"/>
      <c r="U409" s="13" t="n">
        <v>75000</v>
      </c>
      <c r="V409" s="14" t="inlineStr">
        <is>
          <t>No.</t>
        </is>
      </c>
      <c r="W409" s="14" t="n">
        <v>351</v>
      </c>
      <c r="X409" s="14" t="n"/>
      <c r="Y409" s="90" t="n"/>
      <c r="Z409" s="455" t="n">
        <v>74649</v>
      </c>
      <c r="AA409" s="456" t="n">
        <v>0</v>
      </c>
      <c r="AB409" s="457" t="n">
        <v>0</v>
      </c>
      <c r="AC409" s="458" t="n">
        <v>74649</v>
      </c>
      <c r="AD409" s="459" t="n"/>
      <c r="AE409" s="462" t="n">
        <v>0</v>
      </c>
      <c r="AF409" s="14" t="inlineStr">
        <is>
          <t>18.08.2025</t>
        </is>
      </c>
      <c r="AG409" s="14" t="inlineStr">
        <is>
          <t>MR250153</t>
        </is>
      </c>
      <c r="AH409" s="14" t="n">
        <v>-74649</v>
      </c>
      <c r="AI409" s="14" t="inlineStr">
        <is>
          <t>19.08.2025</t>
        </is>
      </c>
      <c r="AJ409" s="14" t="inlineStr">
        <is>
          <t>R-MR250153</t>
        </is>
      </c>
      <c r="AK409" s="14" t="n">
        <v>57200</v>
      </c>
      <c r="AL409" s="14" t="inlineStr">
        <is>
          <t>30.12.2025</t>
        </is>
      </c>
      <c r="AM409" s="14" t="inlineStr">
        <is>
          <t>MR2500010</t>
        </is>
      </c>
      <c r="AN409" s="14" t="n">
        <v>-700</v>
      </c>
      <c r="AO409" s="14" t="inlineStr">
        <is>
          <t>05.02.2026</t>
        </is>
      </c>
      <c r="AP409" s="14" t="inlineStr">
        <is>
          <t>C26B001</t>
        </is>
      </c>
      <c r="AQ409" s="14" t="n">
        <v>-56500</v>
      </c>
      <c r="AR409" s="14" t="n"/>
      <c r="AS409" s="14" t="n"/>
      <c r="AT409" s="14" t="n"/>
      <c r="AU409" s="14" t="n"/>
      <c r="AV409" s="14" t="n"/>
      <c r="AW409" s="14" t="n"/>
      <c r="AX409" s="14" t="n"/>
      <c r="AY409" s="14" t="n"/>
      <c r="AZ409" s="14" t="n"/>
      <c r="BA409" s="14" t="n"/>
      <c r="BB409" s="14" t="n"/>
      <c r="BC409" s="14" t="n"/>
      <c r="BD409" s="14" t="n"/>
      <c r="BE409" s="14" t="n"/>
      <c r="BF409" s="14" t="n"/>
      <c r="BG409" s="14" t="n"/>
      <c r="BH409" s="14" t="n"/>
      <c r="BI409" s="14" t="n"/>
      <c r="BJ409" s="14" t="n"/>
      <c r="BK409" s="14" t="n"/>
      <c r="BL409" s="14" t="n"/>
      <c r="BM409" s="14" t="n"/>
      <c r="BN409" s="14" t="n"/>
      <c r="BO409" s="14" t="n"/>
    </row>
    <row r="410" ht="11.85" customFormat="1" customHeight="1" s="7">
      <c r="A410" s="8" t="inlineStr">
        <is>
          <t>PP</t>
        </is>
      </c>
      <c r="B410" s="9" t="inlineStr">
        <is>
          <t>07-May.-2025</t>
        </is>
      </c>
      <c r="C410" s="8" t="inlineStr">
        <is>
          <t>NA</t>
        </is>
      </c>
      <c r="D410" s="22" t="n">
        <v>2500112</v>
      </c>
      <c r="E410" s="8" t="inlineStr">
        <is>
          <t>PP0026</t>
        </is>
      </c>
      <c r="F410" s="8" t="inlineStr">
        <is>
          <t>Inner plastic tube (HDPE) for Applicator 3 ml-OMAS</t>
        </is>
      </c>
      <c r="G410" s="10" t="inlineStr">
        <is>
          <t>PP2500045</t>
        </is>
      </c>
      <c r="H410" s="8" t="inlineStr">
        <is>
          <t>Idea Stampi S.r.I.</t>
        </is>
      </c>
      <c r="I410" s="8" t="n"/>
      <c r="J410" s="10" t="inlineStr">
        <is>
          <t>11468</t>
        </is>
      </c>
      <c r="K410" s="10" t="inlineStr">
        <is>
          <t>02/2025</t>
        </is>
      </c>
      <c r="L410" s="10" t="inlineStr">
        <is>
          <t>00.02.2025</t>
        </is>
      </c>
      <c r="M410" s="10" t="inlineStr">
        <is>
          <t>02/2027</t>
        </is>
      </c>
      <c r="N410" s="10" t="inlineStr">
        <is>
          <t>00.02.2027</t>
        </is>
      </c>
      <c r="O410" s="8" t="inlineStr">
        <is>
          <t>N/A</t>
        </is>
      </c>
      <c r="P410" s="10" t="inlineStr">
        <is>
          <t>NA</t>
        </is>
      </c>
      <c r="Q410" s="8" t="inlineStr">
        <is>
          <t>13.05.2027</t>
        </is>
      </c>
      <c r="R410" s="11" t="n"/>
      <c r="S410" s="12" t="n"/>
      <c r="T410" s="12" t="n"/>
      <c r="U410" s="13" t="n">
        <v>96000</v>
      </c>
      <c r="V410" s="14" t="inlineStr">
        <is>
          <t>No.</t>
        </is>
      </c>
      <c r="W410" s="14" t="n">
        <v>74</v>
      </c>
      <c r="X410" s="14" t="n"/>
      <c r="Y410" s="90" t="n"/>
      <c r="Z410" s="455" t="n">
        <v>95926</v>
      </c>
      <c r="AA410" s="456" t="n">
        <v>0</v>
      </c>
      <c r="AB410" s="457" t="n">
        <v>0</v>
      </c>
      <c r="AC410" s="458" t="n">
        <v>95926</v>
      </c>
      <c r="AD410" s="459" t="n"/>
      <c r="AE410" s="462" t="n">
        <v>0</v>
      </c>
      <c r="AF410" s="14" t="inlineStr">
        <is>
          <t>23.10.2025</t>
        </is>
      </c>
      <c r="AG410" s="14" t="inlineStr">
        <is>
          <t>25IBP038</t>
        </is>
      </c>
      <c r="AH410" s="14" t="n">
        <v>-53972</v>
      </c>
      <c r="AI410" s="14" t="inlineStr">
        <is>
          <t>03.11.2025</t>
        </is>
      </c>
      <c r="AJ410" s="14" t="inlineStr">
        <is>
          <t>25IBP039</t>
        </is>
      </c>
      <c r="AK410" s="14" t="n">
        <v>-32981</v>
      </c>
      <c r="AL410" s="14" t="inlineStr">
        <is>
          <t>06.11.2025</t>
        </is>
      </c>
      <c r="AM410" s="14" t="inlineStr">
        <is>
          <t>L25K004</t>
        </is>
      </c>
      <c r="AN410" s="14" t="n">
        <v>-3000</v>
      </c>
      <c r="AO410" s="14" t="inlineStr">
        <is>
          <t>10.11.2025</t>
        </is>
      </c>
      <c r="AP410" s="14" t="inlineStr">
        <is>
          <t>R-25IBP038</t>
        </is>
      </c>
      <c r="AQ410" s="14" t="n">
        <v>1560</v>
      </c>
      <c r="AR410" s="14" t="inlineStr">
        <is>
          <t>11.11.2025</t>
        </is>
      </c>
      <c r="AS410" s="14" t="inlineStr">
        <is>
          <t>16 R</t>
        </is>
      </c>
      <c r="AT410" s="14" t="n">
        <v>1300</v>
      </c>
      <c r="AU410" s="14" t="inlineStr">
        <is>
          <t>17.11.2025</t>
        </is>
      </c>
      <c r="AV410" s="14" t="inlineStr">
        <is>
          <t>25IBP041</t>
        </is>
      </c>
      <c r="AW410" s="14" t="n">
        <v>-8833</v>
      </c>
      <c r="AX410" s="14" t="inlineStr">
        <is>
          <t>19.11.2025</t>
        </is>
      </c>
      <c r="AY410" s="14" t="inlineStr">
        <is>
          <t>R-25IBP039</t>
        </is>
      </c>
      <c r="AZ410" s="14" t="n">
        <v>200</v>
      </c>
      <c r="BA410" s="14" t="inlineStr">
        <is>
          <t>30.11.2025</t>
        </is>
      </c>
      <c r="BB410" s="14" t="inlineStr">
        <is>
          <t>25IBP042</t>
        </is>
      </c>
      <c r="BC410" s="14" t="n">
        <v>-200</v>
      </c>
      <c r="BD410" s="14" t="n"/>
      <c r="BE410" s="14" t="n"/>
      <c r="BF410" s="14" t="n"/>
      <c r="BG410" s="14" t="n"/>
      <c r="BH410" s="14" t="n"/>
      <c r="BI410" s="14" t="n"/>
      <c r="BJ410" s="14" t="n"/>
      <c r="BK410" s="14" t="n"/>
      <c r="BL410" s="14" t="n"/>
      <c r="BM410" s="14" t="n"/>
      <c r="BN410" s="14" t="n"/>
      <c r="BO410" s="14" t="n"/>
    </row>
    <row r="411" ht="11.85" customFormat="1" customHeight="1" s="7">
      <c r="A411" s="8" t="inlineStr">
        <is>
          <t>PP</t>
        </is>
      </c>
      <c r="B411" s="9" t="inlineStr">
        <is>
          <t>07-May.-2025</t>
        </is>
      </c>
      <c r="C411" s="8" t="inlineStr">
        <is>
          <t>NA</t>
        </is>
      </c>
      <c r="D411" s="8" t="n">
        <v>2500113</v>
      </c>
      <c r="E411" s="8" t="inlineStr">
        <is>
          <t>PP0032</t>
        </is>
      </c>
      <c r="F411" s="8" t="inlineStr">
        <is>
          <t>Outer plastic tube (HDPE) for Applicator 3 ml-OMAS</t>
        </is>
      </c>
      <c r="G411" s="10" t="inlineStr">
        <is>
          <t>PP2500046</t>
        </is>
      </c>
      <c r="H411" s="8" t="inlineStr">
        <is>
          <t>Idea Stampi S.r.I.</t>
        </is>
      </c>
      <c r="I411" s="8" t="n"/>
      <c r="J411" s="10" t="inlineStr">
        <is>
          <t>11466</t>
        </is>
      </c>
      <c r="K411" s="10" t="inlineStr">
        <is>
          <t>02/2025</t>
        </is>
      </c>
      <c r="L411" s="10" t="inlineStr">
        <is>
          <t>00.02.2025</t>
        </is>
      </c>
      <c r="M411" s="10" t="inlineStr">
        <is>
          <t>02/2027</t>
        </is>
      </c>
      <c r="N411" s="10" t="inlineStr">
        <is>
          <t>00.02.2027</t>
        </is>
      </c>
      <c r="O411" s="8" t="inlineStr">
        <is>
          <t>N/A</t>
        </is>
      </c>
      <c r="P411" s="10" t="inlineStr">
        <is>
          <t>NA</t>
        </is>
      </c>
      <c r="Q411" s="8" t="inlineStr">
        <is>
          <t>13.05.2027</t>
        </is>
      </c>
      <c r="R411" s="21" t="n"/>
      <c r="S411" s="12" t="n"/>
      <c r="T411" s="12" t="n"/>
      <c r="U411" s="13" t="n">
        <v>32000</v>
      </c>
      <c r="V411" s="14" t="inlineStr">
        <is>
          <t>No.</t>
        </is>
      </c>
      <c r="W411" s="14" t="n">
        <v>56</v>
      </c>
      <c r="X411" s="14" t="n"/>
      <c r="Y411" s="90" t="n"/>
      <c r="Z411" s="455" t="n">
        <v>31944</v>
      </c>
      <c r="AA411" s="456" t="n">
        <v>0</v>
      </c>
      <c r="AB411" s="457" t="n">
        <v>0</v>
      </c>
      <c r="AC411" s="458" t="n">
        <v>31944</v>
      </c>
      <c r="AD411" s="459" t="n"/>
      <c r="AE411" s="462" t="n">
        <v>0</v>
      </c>
      <c r="AF411" s="14" t="inlineStr">
        <is>
          <t>18.06.2025</t>
        </is>
      </c>
      <c r="AG411" s="14" t="inlineStr">
        <is>
          <t>25IPP013</t>
        </is>
      </c>
      <c r="AH411" s="14" t="n">
        <v>-29955</v>
      </c>
      <c r="AI411" s="14" t="inlineStr">
        <is>
          <t>27.07.2025</t>
        </is>
      </c>
      <c r="AJ411" s="14" t="inlineStr">
        <is>
          <t>R-25IPP013</t>
        </is>
      </c>
      <c r="AK411" s="14" t="n">
        <v>27706</v>
      </c>
      <c r="AL411" s="14" t="inlineStr">
        <is>
          <t>27.07.2025</t>
        </is>
      </c>
      <c r="AM411" s="14" t="inlineStr">
        <is>
          <t>25IPP015</t>
        </is>
      </c>
      <c r="AN411" s="14" t="n">
        <v>-1989</v>
      </c>
      <c r="AO411" s="14" t="inlineStr">
        <is>
          <t>02.09.2025</t>
        </is>
      </c>
      <c r="AP411" s="14" t="inlineStr">
        <is>
          <t>25IPP020</t>
        </is>
      </c>
      <c r="AQ411" s="14" t="n">
        <v>-20000</v>
      </c>
      <c r="AR411" s="14" t="inlineStr">
        <is>
          <t>09.10.2025</t>
        </is>
      </c>
      <c r="AS411" s="14" t="inlineStr">
        <is>
          <t>25IBP028</t>
        </is>
      </c>
      <c r="AT411" s="14" t="n">
        <v>-7706</v>
      </c>
      <c r="AU411" s="14" t="n"/>
      <c r="AV411" s="14" t="n"/>
      <c r="AW411" s="14" t="n"/>
      <c r="AX411" s="14" t="n"/>
      <c r="AY411" s="14" t="n"/>
      <c r="AZ411" s="14" t="n"/>
      <c r="BA411" s="14" t="n"/>
      <c r="BB411" s="14" t="n"/>
      <c r="BC411" s="14" t="n"/>
      <c r="BD411" s="14" t="n"/>
      <c r="BE411" s="14" t="n"/>
      <c r="BF411" s="14" t="n"/>
      <c r="BG411" s="14" t="n"/>
      <c r="BH411" s="14" t="n"/>
      <c r="BI411" s="14" t="n"/>
      <c r="BJ411" s="14" t="n"/>
      <c r="BK411" s="14" t="n"/>
      <c r="BL411" s="14" t="n"/>
      <c r="BM411" s="14" t="n"/>
      <c r="BN411" s="14" t="n"/>
      <c r="BO411" s="14" t="n"/>
    </row>
    <row r="412" ht="11.85" customFormat="1" customHeight="1" s="7">
      <c r="A412" s="8" t="inlineStr">
        <is>
          <t>PP</t>
        </is>
      </c>
      <c r="B412" s="9" t="inlineStr">
        <is>
          <t>07-May.-2025</t>
        </is>
      </c>
      <c r="C412" s="8" t="inlineStr">
        <is>
          <t>NA</t>
        </is>
      </c>
      <c r="D412" s="22" t="n">
        <v>2500114</v>
      </c>
      <c r="E412" s="8" t="inlineStr">
        <is>
          <t>PP0032</t>
        </is>
      </c>
      <c r="F412" s="8" t="inlineStr">
        <is>
          <t>Outer plastic tube (HDPE) for Applicator 3 ml-OMAS</t>
        </is>
      </c>
      <c r="G412" s="10" t="inlineStr">
        <is>
          <t>PP2500047</t>
        </is>
      </c>
      <c r="H412" s="8" t="inlineStr">
        <is>
          <t>Idea Stampi S.r.I.</t>
        </is>
      </c>
      <c r="I412" s="8" t="n"/>
      <c r="J412" s="10" t="inlineStr">
        <is>
          <t>11715</t>
        </is>
      </c>
      <c r="K412" s="10" t="inlineStr">
        <is>
          <t>03/2025</t>
        </is>
      </c>
      <c r="L412" s="10" t="inlineStr">
        <is>
          <t>00.03.2025</t>
        </is>
      </c>
      <c r="M412" s="10" t="inlineStr">
        <is>
          <t>03/2027</t>
        </is>
      </c>
      <c r="N412" s="10" t="inlineStr">
        <is>
          <t>00.03.2027</t>
        </is>
      </c>
      <c r="O412" s="8" t="inlineStr">
        <is>
          <t>N/A</t>
        </is>
      </c>
      <c r="P412" s="10" t="inlineStr">
        <is>
          <t>NA</t>
        </is>
      </c>
      <c r="Q412" s="8" t="inlineStr">
        <is>
          <t>13.05.2027</t>
        </is>
      </c>
      <c r="R412" s="11" t="n"/>
      <c r="S412" s="12" t="n"/>
      <c r="T412" s="12" t="n"/>
      <c r="U412" s="13" t="n">
        <v>64000</v>
      </c>
      <c r="V412" s="14" t="inlineStr">
        <is>
          <t>No.</t>
        </is>
      </c>
      <c r="W412" s="14" t="n">
        <v>74</v>
      </c>
      <c r="X412" s="14" t="n"/>
      <c r="Y412" s="90" t="n"/>
      <c r="Z412" s="455" t="n">
        <v>63926</v>
      </c>
      <c r="AA412" s="456" t="n">
        <v>0</v>
      </c>
      <c r="AB412" s="457" t="n">
        <v>0</v>
      </c>
      <c r="AC412" s="458" t="n">
        <v>63926</v>
      </c>
      <c r="AD412" s="459" t="n"/>
      <c r="AE412" s="462" t="n">
        <v>0</v>
      </c>
      <c r="AF412" s="14" t="inlineStr">
        <is>
          <t>27.07.2025</t>
        </is>
      </c>
      <c r="AG412" s="14" t="inlineStr">
        <is>
          <t>25IPP015</t>
        </is>
      </c>
      <c r="AH412" s="14" t="n">
        <v>-23972</v>
      </c>
      <c r="AI412" s="14" t="inlineStr">
        <is>
          <t>06.08.2025</t>
        </is>
      </c>
      <c r="AJ412" s="14" t="inlineStr">
        <is>
          <t>R-25IPP015</t>
        </is>
      </c>
      <c r="AK412" s="14" t="n">
        <v>2276</v>
      </c>
      <c r="AL412" s="14" t="inlineStr">
        <is>
          <t>09.10.2025</t>
        </is>
      </c>
      <c r="AM412" s="14" t="inlineStr">
        <is>
          <t>25IBP028</t>
        </is>
      </c>
      <c r="AN412" s="14" t="n">
        <v>-42230</v>
      </c>
      <c r="AO412" s="14" t="n"/>
      <c r="AP412" s="14" t="n"/>
      <c r="AQ412" s="14" t="n"/>
      <c r="AR412" s="14" t="n"/>
      <c r="AS412" s="14" t="n"/>
      <c r="AT412" s="14" t="n"/>
      <c r="AU412" s="14" t="n"/>
      <c r="AV412" s="14" t="n"/>
      <c r="AW412" s="14" t="n"/>
      <c r="AX412" s="14" t="n"/>
      <c r="AY412" s="14" t="n"/>
      <c r="AZ412" s="14" t="n"/>
      <c r="BA412" s="14" t="n"/>
      <c r="BB412" s="14" t="n"/>
      <c r="BC412" s="14" t="n"/>
      <c r="BD412" s="14" t="n"/>
      <c r="BE412" s="14" t="n"/>
      <c r="BF412" s="14" t="n"/>
      <c r="BG412" s="14" t="n"/>
      <c r="BH412" s="14" t="n"/>
      <c r="BI412" s="14" t="n"/>
      <c r="BJ412" s="14" t="n"/>
      <c r="BK412" s="14" t="n"/>
      <c r="BL412" s="14" t="n"/>
      <c r="BM412" s="14" t="n"/>
      <c r="BN412" s="14" t="n"/>
      <c r="BO412" s="14" t="n"/>
    </row>
    <row r="413" ht="11.85" customFormat="1" customHeight="1" s="7">
      <c r="A413" s="8" t="inlineStr">
        <is>
          <t>PP</t>
        </is>
      </c>
      <c r="B413" s="9" t="inlineStr">
        <is>
          <t>07-May.-2025</t>
        </is>
      </c>
      <c r="C413" s="8" t="inlineStr">
        <is>
          <t>NA</t>
        </is>
      </c>
      <c r="D413" s="8" t="n">
        <v>2500117</v>
      </c>
      <c r="E413" s="8" t="inlineStr">
        <is>
          <t>PP0052</t>
        </is>
      </c>
      <c r="F413" s="8" t="inlineStr">
        <is>
          <t>Regulator Disc [D16/L5mm] colored PP/PE fiber Applicator 3ml</t>
        </is>
      </c>
      <c r="G413" s="10" t="inlineStr">
        <is>
          <t>PP2500050</t>
        </is>
      </c>
      <c r="H413" s="8" t="inlineStr">
        <is>
          <t>Idea Stampi S.r.I.</t>
        </is>
      </c>
      <c r="I413" s="8" t="n"/>
      <c r="J413" s="10" t="inlineStr">
        <is>
          <t>25021904-02-25</t>
        </is>
      </c>
      <c r="K413" s="10" t="inlineStr">
        <is>
          <t>02/2025</t>
        </is>
      </c>
      <c r="L413" s="10" t="inlineStr">
        <is>
          <t>00.02.2025</t>
        </is>
      </c>
      <c r="M413" s="10" t="inlineStr">
        <is>
          <t>02/2030</t>
        </is>
      </c>
      <c r="N413" s="10" t="inlineStr">
        <is>
          <t>00.02.2030</t>
        </is>
      </c>
      <c r="O413" s="8" t="inlineStr">
        <is>
          <t>N/A</t>
        </is>
      </c>
      <c r="P413" s="10" t="inlineStr">
        <is>
          <t>NA</t>
        </is>
      </c>
      <c r="Q413" s="8" t="inlineStr">
        <is>
          <t>13.05.2027</t>
        </is>
      </c>
      <c r="R413" s="21" t="n"/>
      <c r="S413" s="12" t="n"/>
      <c r="T413" s="12" t="n"/>
      <c r="U413" s="13" t="n">
        <v>62000</v>
      </c>
      <c r="V413" s="14" t="inlineStr">
        <is>
          <t>No.</t>
        </is>
      </c>
      <c r="W413" s="14" t="n">
        <v>38</v>
      </c>
      <c r="X413" s="14" t="n"/>
      <c r="Y413" s="90" t="n"/>
      <c r="Z413" s="455" t="n">
        <v>61962</v>
      </c>
      <c r="AA413" s="456" t="n">
        <v>0</v>
      </c>
      <c r="AB413" s="457" t="n">
        <v>0</v>
      </c>
      <c r="AC413" s="458" t="n">
        <v>61962</v>
      </c>
      <c r="AD413" s="459" t="n"/>
      <c r="AE413" s="462" t="n">
        <v>0</v>
      </c>
      <c r="AF413" s="14" t="inlineStr">
        <is>
          <t>26.11.2025</t>
        </is>
      </c>
      <c r="AG413" s="14" t="inlineStr">
        <is>
          <t>25IPP033</t>
        </is>
      </c>
      <c r="AH413" s="14" t="n">
        <v>-25019</v>
      </c>
      <c r="AI413" s="14" t="inlineStr">
        <is>
          <t>08.12.2025</t>
        </is>
      </c>
      <c r="AJ413" s="14" t="inlineStr">
        <is>
          <t>25IPP034</t>
        </is>
      </c>
      <c r="AK413" s="14" t="n">
        <v>-36943</v>
      </c>
      <c r="AL413" s="14" t="n"/>
      <c r="AM413" s="14" t="n"/>
      <c r="AN413" s="14" t="n"/>
      <c r="AO413" s="14" t="n"/>
      <c r="AP413" s="14" t="n"/>
      <c r="AQ413" s="14" t="n"/>
      <c r="AR413" s="14" t="n"/>
      <c r="AS413" s="14" t="n"/>
      <c r="AT413" s="14" t="n"/>
      <c r="AU413" s="14" t="n"/>
      <c r="AV413" s="14" t="n"/>
      <c r="AW413" s="14" t="n"/>
      <c r="AX413" s="14" t="n"/>
      <c r="AY413" s="14" t="n"/>
      <c r="AZ413" s="14" t="n"/>
      <c r="BA413" s="14" t="n"/>
      <c r="BB413" s="14" t="n"/>
      <c r="BC413" s="14" t="n"/>
      <c r="BD413" s="14" t="n"/>
      <c r="BE413" s="14" t="n"/>
      <c r="BF413" s="14" t="n"/>
      <c r="BG413" s="14" t="n"/>
      <c r="BH413" s="14" t="n"/>
      <c r="BI413" s="14" t="n"/>
      <c r="BJ413" s="14" t="n"/>
      <c r="BK413" s="14" t="n"/>
      <c r="BL413" s="14" t="n"/>
      <c r="BM413" s="14" t="n"/>
      <c r="BN413" s="14" t="n"/>
      <c r="BO413" s="14" t="n"/>
    </row>
    <row r="414" ht="11.85" customFormat="1" customHeight="1" s="7">
      <c r="A414" s="8" t="inlineStr">
        <is>
          <t>PP</t>
        </is>
      </c>
      <c r="B414" s="9" t="inlineStr">
        <is>
          <t>07-May.-2025</t>
        </is>
      </c>
      <c r="C414" s="8" t="inlineStr">
        <is>
          <t>NA</t>
        </is>
      </c>
      <c r="D414" s="8" t="n">
        <v>2500121</v>
      </c>
      <c r="E414" s="22" t="inlineStr">
        <is>
          <t>PP0029</t>
        </is>
      </c>
      <c r="F414" s="22" t="inlineStr">
        <is>
          <t>Medical Sponge size: 42X32X10mm for Applicator</t>
        </is>
      </c>
      <c r="G414" s="10" t="inlineStr">
        <is>
          <t>PP2500053</t>
        </is>
      </c>
      <c r="H414" s="8" t="inlineStr">
        <is>
          <t>Propharm International S.R.L.</t>
        </is>
      </c>
      <c r="I414" s="8" t="n"/>
      <c r="J414" s="10" t="inlineStr">
        <is>
          <t>2504A</t>
        </is>
      </c>
      <c r="K414" s="10" t="inlineStr">
        <is>
          <t>04/2025</t>
        </is>
      </c>
      <c r="L414" s="10" t="inlineStr">
        <is>
          <t>00.04.2025</t>
        </is>
      </c>
      <c r="M414" s="10" t="inlineStr">
        <is>
          <t>04/2027</t>
        </is>
      </c>
      <c r="N414" s="10" t="inlineStr">
        <is>
          <t>00.04.2027</t>
        </is>
      </c>
      <c r="O414" s="8" t="inlineStr">
        <is>
          <t>N/A</t>
        </is>
      </c>
      <c r="P414" s="10" t="inlineStr">
        <is>
          <t>NA</t>
        </is>
      </c>
      <c r="Q414" s="8" t="inlineStr">
        <is>
          <t>13.05.2027</t>
        </is>
      </c>
      <c r="R414" s="21" t="n"/>
      <c r="S414" s="12" t="n"/>
      <c r="T414" s="12" t="n"/>
      <c r="U414" s="13" t="n">
        <v>104150</v>
      </c>
      <c r="V414" s="14" t="inlineStr">
        <is>
          <t>No.</t>
        </is>
      </c>
      <c r="W414" s="14" t="n">
        <v>44</v>
      </c>
      <c r="X414" s="14" t="n"/>
      <c r="Y414" s="90" t="n"/>
      <c r="Z414" s="455" t="n">
        <v>104106</v>
      </c>
      <c r="AA414" s="456" t="n">
        <v>0</v>
      </c>
      <c r="AB414" s="457" t="n">
        <v>0</v>
      </c>
      <c r="AC414" s="458" t="n">
        <v>104106</v>
      </c>
      <c r="AD414" s="459" t="n"/>
      <c r="AE414" s="462" t="n">
        <v>0</v>
      </c>
      <c r="AF414" s="14" t="inlineStr">
        <is>
          <t>18.06.2025</t>
        </is>
      </c>
      <c r="AG414" s="14" t="inlineStr">
        <is>
          <t>25IPP013</t>
        </is>
      </c>
      <c r="AH414" s="14" t="n">
        <v>-53721</v>
      </c>
      <c r="AI414" s="14" t="inlineStr">
        <is>
          <t>27.07.2025</t>
        </is>
      </c>
      <c r="AJ414" s="14" t="inlineStr">
        <is>
          <t>R-25IPP013</t>
        </is>
      </c>
      <c r="AK414" s="14" t="n">
        <v>32131</v>
      </c>
      <c r="AL414" s="14" t="inlineStr">
        <is>
          <t>27.07.2025</t>
        </is>
      </c>
      <c r="AM414" s="14" t="inlineStr">
        <is>
          <t>25IPP015</t>
        </is>
      </c>
      <c r="AN414" s="14" t="n">
        <v>-28900</v>
      </c>
      <c r="AO414" s="14" t="inlineStr">
        <is>
          <t>07.08.2025</t>
        </is>
      </c>
      <c r="AP414" s="14" t="inlineStr">
        <is>
          <t>R-25IPP015</t>
        </is>
      </c>
      <c r="AQ414" s="14" t="n">
        <v>5481</v>
      </c>
      <c r="AR414" s="14" t="inlineStr">
        <is>
          <t>02.09.2025</t>
        </is>
      </c>
      <c r="AS414" s="14" t="inlineStr">
        <is>
          <t>25IPP020</t>
        </is>
      </c>
      <c r="AT414" s="14" t="n">
        <v>-21381</v>
      </c>
      <c r="AU414" s="14" t="inlineStr">
        <is>
          <t>08.09.2025</t>
        </is>
      </c>
      <c r="AV414" s="14" t="inlineStr">
        <is>
          <t>R-25IPP020</t>
        </is>
      </c>
      <c r="AW414" s="14" t="n">
        <v>1015</v>
      </c>
      <c r="AX414" s="14" t="inlineStr">
        <is>
          <t>09.10.2025</t>
        </is>
      </c>
      <c r="AY414" s="14" t="inlineStr">
        <is>
          <t>25IBP028</t>
        </is>
      </c>
      <c r="AZ414" s="14" t="n">
        <v>-38733</v>
      </c>
      <c r="BA414" s="14" t="inlineStr">
        <is>
          <t>09.10.2025</t>
        </is>
      </c>
      <c r="BB414" s="14" t="inlineStr">
        <is>
          <t>IE</t>
        </is>
      </c>
      <c r="BC414" s="14" t="n">
        <v>2</v>
      </c>
      <c r="BD414" s="14" t="n"/>
      <c r="BE414" s="14" t="n"/>
      <c r="BF414" s="14" t="n"/>
      <c r="BG414" s="14" t="n"/>
      <c r="BH414" s="14" t="n"/>
      <c r="BI414" s="14" t="n"/>
      <c r="BJ414" s="14" t="n"/>
      <c r="BK414" s="14" t="n"/>
      <c r="BL414" s="14" t="n"/>
      <c r="BM414" s="14" t="n"/>
      <c r="BN414" s="14" t="n"/>
      <c r="BO414" s="14" t="n"/>
    </row>
    <row r="415" ht="11.85" customFormat="1" customHeight="1" s="7">
      <c r="A415" s="8" t="inlineStr">
        <is>
          <t>PP</t>
        </is>
      </c>
      <c r="B415" s="9" t="inlineStr">
        <is>
          <t>14-May.-2025</t>
        </is>
      </c>
      <c r="C415" s="32" t="inlineStr">
        <is>
          <t>SSMC0212025</t>
        </is>
      </c>
      <c r="D415" s="22" t="n">
        <v>2500132</v>
      </c>
      <c r="E415" s="22" t="inlineStr">
        <is>
          <t>PP0086</t>
        </is>
      </c>
      <c r="F415" s="22" t="inlineStr">
        <is>
          <t>PVC/PVDC trasnsparent 250/60 micron thickness 151 mm width</t>
        </is>
      </c>
      <c r="G415" s="22" t="inlineStr">
        <is>
          <t>PP2500060</t>
        </is>
      </c>
      <c r="H415" s="32" t="inlineStr">
        <is>
          <t>Futuristic Packaging Pvt Ltd</t>
        </is>
      </c>
      <c r="I415" s="32" t="n"/>
      <c r="J415" s="23" t="inlineStr">
        <is>
          <t>WO1502202502</t>
        </is>
      </c>
      <c r="K415" s="34" t="n">
        <v>45724</v>
      </c>
      <c r="L415" s="10" t="inlineStr">
        <is>
          <t>08.03.2025</t>
        </is>
      </c>
      <c r="M415" s="34" t="n">
        <v>46453</v>
      </c>
      <c r="N415" s="10" t="inlineStr">
        <is>
          <t>07.03.2027</t>
        </is>
      </c>
      <c r="O415" s="8" t="inlineStr">
        <is>
          <t>N/A</t>
        </is>
      </c>
      <c r="P415" s="10" t="inlineStr">
        <is>
          <t>NA</t>
        </is>
      </c>
      <c r="Q415" s="8" t="inlineStr">
        <is>
          <t>20.05.2027</t>
        </is>
      </c>
      <c r="R415" s="11" t="n">
        <v>90</v>
      </c>
      <c r="S415" s="31" t="n">
        <v>16.7107</v>
      </c>
      <c r="T415" s="31" t="n"/>
      <c r="U415" s="13" t="n">
        <v>1503.963</v>
      </c>
      <c r="V415" s="14" t="inlineStr">
        <is>
          <t>Kg.</t>
        </is>
      </c>
      <c r="W415" s="14" t="n">
        <v>1.149</v>
      </c>
      <c r="X415" s="35" t="n">
        <v>45843</v>
      </c>
      <c r="Y415" s="91" t="n"/>
      <c r="Z415" s="455" t="n">
        <v>1502.814</v>
      </c>
      <c r="AA415" s="456" t="n">
        <v>1.13686837721616e-13</v>
      </c>
      <c r="AB415" s="457" t="n">
        <v>0</v>
      </c>
      <c r="AC415" s="458" t="n">
        <v>1502.814</v>
      </c>
      <c r="AD415" s="459" t="n"/>
      <c r="AE415" s="462" t="n">
        <v>0</v>
      </c>
      <c r="AF415" s="14" t="inlineStr">
        <is>
          <t>28-05-2025</t>
        </is>
      </c>
      <c r="AG415" s="14" t="inlineStr">
        <is>
          <t>MR250108</t>
        </is>
      </c>
      <c r="AH415" s="14" t="n">
        <v>-32.8</v>
      </c>
      <c r="AI415" s="14" t="inlineStr">
        <is>
          <t>24.06.2025</t>
        </is>
      </c>
      <c r="AJ415" s="14" t="inlineStr">
        <is>
          <t>MR250118</t>
        </is>
      </c>
      <c r="AK415" s="14" t="n">
        <v>-8.029999999999999</v>
      </c>
      <c r="AL415" s="14" t="inlineStr">
        <is>
          <t>26.06.2025</t>
        </is>
      </c>
      <c r="AM415" s="14" t="inlineStr">
        <is>
          <t>R-MR250118</t>
        </is>
      </c>
      <c r="AN415" s="14" t="n">
        <v>4.78</v>
      </c>
      <c r="AO415" s="14" t="inlineStr">
        <is>
          <t>07.07.2025</t>
        </is>
      </c>
      <c r="AP415" s="14" t="inlineStr">
        <is>
          <t>C25G001</t>
        </is>
      </c>
      <c r="AQ415" s="14" t="n">
        <v>-979.3</v>
      </c>
      <c r="AR415" s="14" t="inlineStr">
        <is>
          <t>17.07.2025</t>
        </is>
      </c>
      <c r="AS415" s="14" t="inlineStr">
        <is>
          <t>MR250134</t>
        </is>
      </c>
      <c r="AT415" s="14" t="n">
        <v>-156</v>
      </c>
      <c r="AU415" s="14" t="inlineStr">
        <is>
          <t>04.06.2025</t>
        </is>
      </c>
      <c r="AV415" s="14" t="inlineStr">
        <is>
          <t>R-MR250108</t>
        </is>
      </c>
      <c r="AW415" s="14" t="n">
        <v>8.029999999999999</v>
      </c>
      <c r="AX415" s="14" t="inlineStr">
        <is>
          <t>11.08.2025</t>
        </is>
      </c>
      <c r="AY415" s="14" t="inlineStr">
        <is>
          <t>R-L25G001</t>
        </is>
      </c>
      <c r="AZ415" s="14" t="n">
        <v>25.58</v>
      </c>
      <c r="BA415" s="14" t="inlineStr">
        <is>
          <t>28.10.2025 15.11.2025</t>
        </is>
      </c>
      <c r="BB415" s="14" t="inlineStr">
        <is>
          <t>T25J001 C25K004</t>
        </is>
      </c>
      <c r="BC415" s="14" t="n">
        <v>-315.574</v>
      </c>
      <c r="BD415" s="14" t="inlineStr">
        <is>
          <t>29.10.2025</t>
        </is>
      </c>
      <c r="BE415" s="14" t="inlineStr">
        <is>
          <t>MR250212</t>
        </is>
      </c>
      <c r="BF415" s="14" t="n">
        <v>-33</v>
      </c>
      <c r="BG415" s="14" t="inlineStr">
        <is>
          <t>30.10.2025</t>
        </is>
      </c>
      <c r="BH415" s="14" t="inlineStr">
        <is>
          <t>MR250213</t>
        </is>
      </c>
      <c r="BI415" s="14" t="n">
        <v>-16.5</v>
      </c>
      <c r="BJ415" s="14" t="inlineStr">
        <is>
          <t>03.11.2025</t>
        </is>
      </c>
      <c r="BK415" s="14" t="inlineStr">
        <is>
          <t>T25J004</t>
        </is>
      </c>
      <c r="BL415" s="14" t="n">
        <v>-17</v>
      </c>
      <c r="BM415" s="14" t="inlineStr">
        <is>
          <t>05.11.2025</t>
        </is>
      </c>
      <c r="BN415" s="14" t="inlineStr">
        <is>
          <t>R-T25J006</t>
        </is>
      </c>
      <c r="BO415" s="14" t="n">
        <v>17</v>
      </c>
    </row>
    <row r="416" ht="11.85" customFormat="1" customHeight="1" s="7">
      <c r="A416" s="8" t="inlineStr">
        <is>
          <t>PP</t>
        </is>
      </c>
      <c r="B416" s="9" t="inlineStr">
        <is>
          <t>14-May.-2025</t>
        </is>
      </c>
      <c r="C416" s="32" t="inlineStr">
        <is>
          <t>SSMC0212025</t>
        </is>
      </c>
      <c r="D416" s="22" t="n">
        <v>2500132</v>
      </c>
      <c r="E416" s="22" t="inlineStr">
        <is>
          <t>PP0086</t>
        </is>
      </c>
      <c r="F416" s="22" t="inlineStr">
        <is>
          <t>PVC/PVDC trasnsparent 250/60 micron thickness 151 mm width</t>
        </is>
      </c>
      <c r="G416" s="22" t="inlineStr">
        <is>
          <t>PP2500060</t>
        </is>
      </c>
      <c r="H416" s="32" t="inlineStr">
        <is>
          <t>Futuristic Packaging Pvt Ltd</t>
        </is>
      </c>
      <c r="I416" s="32" t="n"/>
      <c r="J416" s="23" t="inlineStr">
        <is>
          <t>WO1502202502</t>
        </is>
      </c>
      <c r="K416" s="44" t="n">
        <v>45724</v>
      </c>
      <c r="L416" s="10" t="inlineStr">
        <is>
          <t>08.03.2025</t>
        </is>
      </c>
      <c r="M416" s="34" t="n">
        <v>46453</v>
      </c>
      <c r="N416" s="10" t="inlineStr">
        <is>
          <t>07.03.2027</t>
        </is>
      </c>
      <c r="O416" s="8" t="inlineStr">
        <is>
          <t>N/A</t>
        </is>
      </c>
      <c r="P416" s="10" t="inlineStr">
        <is>
          <t>NA</t>
        </is>
      </c>
      <c r="Q416" s="8" t="inlineStr">
        <is>
          <t>20.05.2027</t>
        </is>
      </c>
      <c r="R416" s="11" t="n">
        <v>90</v>
      </c>
      <c r="S416" s="31" t="n">
        <v>16.7107</v>
      </c>
      <c r="T416" s="31" t="n"/>
      <c r="U416" s="13" t="n">
        <v>1503.963</v>
      </c>
      <c r="V416" s="14" t="inlineStr">
        <is>
          <t>Kg.</t>
        </is>
      </c>
      <c r="W416" s="14" t="n">
        <v>1.149</v>
      </c>
      <c r="X416" s="35" t="n">
        <v>45843</v>
      </c>
      <c r="Y416" s="91" t="n"/>
      <c r="Z416" s="455" t="n">
        <v>1502.814</v>
      </c>
      <c r="AA416" s="456" t="n">
        <v>1.13686837721616e-13</v>
      </c>
      <c r="AB416" s="457" t="n">
        <v>0</v>
      </c>
      <c r="AC416" s="458" t="n">
        <v>1502.814</v>
      </c>
      <c r="AD416" s="459" t="n"/>
      <c r="AE416" s="462" t="n">
        <v>0</v>
      </c>
      <c r="AF416" s="14" t="inlineStr">
        <is>
          <t>28-05-2025</t>
        </is>
      </c>
      <c r="AG416" s="14" t="inlineStr">
        <is>
          <t>MR250108</t>
        </is>
      </c>
      <c r="AH416" s="14" t="n">
        <v>-32.8</v>
      </c>
      <c r="AI416" s="14" t="inlineStr">
        <is>
          <t>24.06.2025</t>
        </is>
      </c>
      <c r="AJ416" s="14" t="inlineStr">
        <is>
          <t>MR250118</t>
        </is>
      </c>
      <c r="AK416" s="14" t="n">
        <v>-8.029999999999999</v>
      </c>
      <c r="AL416" s="14" t="inlineStr">
        <is>
          <t>26.06.2025</t>
        </is>
      </c>
      <c r="AM416" s="14" t="inlineStr">
        <is>
          <t>R-MR250118</t>
        </is>
      </c>
      <c r="AN416" s="14" t="n">
        <v>4.78</v>
      </c>
      <c r="AO416" s="14" t="inlineStr">
        <is>
          <t>07.07.2025</t>
        </is>
      </c>
      <c r="AP416" s="14" t="inlineStr">
        <is>
          <t>C25G001</t>
        </is>
      </c>
      <c r="AQ416" s="14" t="n">
        <v>-979.3</v>
      </c>
      <c r="AR416" s="14" t="inlineStr">
        <is>
          <t>17.07.2025</t>
        </is>
      </c>
      <c r="AS416" s="14" t="inlineStr">
        <is>
          <t>MR250134</t>
        </is>
      </c>
      <c r="AT416" s="14" t="n">
        <v>-156</v>
      </c>
      <c r="AU416" s="14" t="inlineStr">
        <is>
          <t>04.06.2025</t>
        </is>
      </c>
      <c r="AV416" s="14" t="inlineStr">
        <is>
          <t>R-MR250108</t>
        </is>
      </c>
      <c r="AW416" s="14" t="n">
        <v>8.029999999999999</v>
      </c>
      <c r="AX416" s="14" t="inlineStr">
        <is>
          <t>11.08.2025</t>
        </is>
      </c>
      <c r="AY416" s="14" t="inlineStr">
        <is>
          <t>R-L25G001</t>
        </is>
      </c>
      <c r="AZ416" s="14" t="n">
        <v>25.58</v>
      </c>
      <c r="BA416" s="14" t="inlineStr">
        <is>
          <t>28.10.2025 15.11.2025</t>
        </is>
      </c>
      <c r="BB416" s="14" t="inlineStr">
        <is>
          <t>T25J001 C25K004</t>
        </is>
      </c>
      <c r="BC416" s="14" t="n">
        <v>-315.574</v>
      </c>
      <c r="BD416" s="14" t="inlineStr">
        <is>
          <t>29.10.2025</t>
        </is>
      </c>
      <c r="BE416" s="14" t="inlineStr">
        <is>
          <t>MR250212</t>
        </is>
      </c>
      <c r="BF416" s="14" t="n">
        <v>-33</v>
      </c>
      <c r="BG416" s="14" t="inlineStr">
        <is>
          <t>30.10.2025</t>
        </is>
      </c>
      <c r="BH416" s="14" t="inlineStr">
        <is>
          <t>MR250213</t>
        </is>
      </c>
      <c r="BI416" s="14" t="n">
        <v>-16.5</v>
      </c>
      <c r="BJ416" s="14" t="inlineStr">
        <is>
          <t>03.11.2025 04.12.2025</t>
        </is>
      </c>
      <c r="BK416" s="14" t="inlineStr">
        <is>
          <t>T25J004 C25L001</t>
        </is>
      </c>
      <c r="BL416" s="14" t="n">
        <v>-63.52</v>
      </c>
      <c r="BM416" s="14" t="inlineStr">
        <is>
          <t>05.11.2025</t>
        </is>
      </c>
      <c r="BN416" s="14" t="inlineStr">
        <is>
          <t>R-T25J006 R-C25K004</t>
        </is>
      </c>
      <c r="BO416" s="14" t="n">
        <v>63.52</v>
      </c>
    </row>
    <row r="417" ht="11.85" customFormat="1" customHeight="1" s="7">
      <c r="A417" s="8" t="inlineStr">
        <is>
          <t>RM</t>
        </is>
      </c>
      <c r="B417" s="9" t="inlineStr">
        <is>
          <t>15-May.-2025</t>
        </is>
      </c>
      <c r="C417" s="8" t="inlineStr">
        <is>
          <t>SSMC1462024 R13</t>
        </is>
      </c>
      <c r="D417" s="8" t="n">
        <v>2500133</v>
      </c>
      <c r="E417" s="8" t="inlineStr">
        <is>
          <t>RM0054</t>
        </is>
      </c>
      <c r="F417" s="8" t="inlineStr">
        <is>
          <t>L-Glutathione Reduced</t>
        </is>
      </c>
      <c r="G417" s="10" t="inlineStr">
        <is>
          <t>RM2500016</t>
        </is>
      </c>
      <c r="H417" s="8" t="inlineStr">
        <is>
          <t>Meteoric Biopharmaceuticals</t>
        </is>
      </c>
      <c r="I417" s="8" t="n"/>
      <c r="J417" s="10" t="inlineStr">
        <is>
          <t>LGR2503082</t>
        </is>
      </c>
      <c r="K417" s="10" t="inlineStr">
        <is>
          <t>03/2025</t>
        </is>
      </c>
      <c r="L417" s="10" t="inlineStr">
        <is>
          <t>00.03.2025</t>
        </is>
      </c>
      <c r="M417" s="10" t="inlineStr">
        <is>
          <t>02/2028</t>
        </is>
      </c>
      <c r="N417" s="10" t="inlineStr">
        <is>
          <t>00.02.2028</t>
        </is>
      </c>
      <c r="O417" s="8" t="n"/>
      <c r="P417" s="10" t="inlineStr">
        <is>
          <t>NA</t>
        </is>
      </c>
      <c r="Q417" s="8" t="inlineStr">
        <is>
          <t>06.07.2027</t>
        </is>
      </c>
      <c r="R417" s="21" t="n">
        <v>1</v>
      </c>
      <c r="S417" s="12" t="n">
        <v>4.5</v>
      </c>
      <c r="T417" s="12" t="n"/>
      <c r="U417" s="13" t="n">
        <v>4.5</v>
      </c>
      <c r="V417" s="14" t="inlineStr">
        <is>
          <t>Kg.</t>
        </is>
      </c>
      <c r="W417" s="14" t="n">
        <v>0.033</v>
      </c>
      <c r="X417" s="14" t="n"/>
      <c r="Y417" s="90" t="n"/>
      <c r="Z417" s="455" t="n">
        <v>4.467</v>
      </c>
      <c r="AA417" s="456" t="n">
        <v>-8.014422459012849e-16</v>
      </c>
      <c r="AB417" s="457" t="n">
        <v>0</v>
      </c>
      <c r="AC417" s="458" t="n">
        <v>4.467</v>
      </c>
      <c r="AD417" s="459" t="n"/>
      <c r="AE417" s="462" t="n">
        <v>0</v>
      </c>
      <c r="AF417" s="14" t="inlineStr">
        <is>
          <t>18.09.2025</t>
        </is>
      </c>
      <c r="AG417" s="14" t="inlineStr">
        <is>
          <t>C25I001</t>
        </is>
      </c>
      <c r="AH417" s="14" t="n">
        <v>-4.23</v>
      </c>
      <c r="AI417" s="14" t="inlineStr">
        <is>
          <t>18.09.2025</t>
        </is>
      </c>
      <c r="AJ417" s="14" t="inlineStr">
        <is>
          <t>INV.SH</t>
        </is>
      </c>
      <c r="AK417" s="14" t="n">
        <v>-0.137</v>
      </c>
      <c r="AL417" s="14" t="inlineStr">
        <is>
          <t>09.11.2025</t>
        </is>
      </c>
      <c r="AM417" s="14" t="inlineStr">
        <is>
          <t>C25K003</t>
        </is>
      </c>
      <c r="AN417" s="14" t="n">
        <v>-0.128</v>
      </c>
      <c r="AO417" s="14" t="n"/>
      <c r="AP417" s="14" t="n"/>
      <c r="AQ417" s="14" t="n">
        <v>0.028</v>
      </c>
      <c r="AR417" s="14" t="n"/>
      <c r="AS417" s="14" t="n"/>
      <c r="AT417" s="14" t="n"/>
      <c r="AU417" s="14" t="n"/>
      <c r="AV417" s="14" t="n"/>
      <c r="AW417" s="14" t="n"/>
      <c r="AX417" s="14" t="n"/>
      <c r="AY417" s="14" t="n"/>
      <c r="AZ417" s="14" t="n"/>
      <c r="BA417" s="14" t="n"/>
      <c r="BB417" s="14" t="n"/>
      <c r="BC417" s="14" t="n"/>
      <c r="BD417" s="14" t="n"/>
      <c r="BE417" s="14" t="n"/>
      <c r="BF417" s="14" t="n"/>
      <c r="BG417" s="14" t="n"/>
      <c r="BH417" s="14" t="n"/>
      <c r="BI417" s="14" t="n"/>
      <c r="BJ417" s="14" t="n"/>
      <c r="BK417" s="14" t="n"/>
      <c r="BL417" s="14" t="n"/>
      <c r="BM417" s="14" t="n"/>
      <c r="BN417" s="14" t="n"/>
      <c r="BO417" s="14" t="n"/>
    </row>
    <row r="418" ht="11.85" customFormat="1" customHeight="1" s="7">
      <c r="A418" s="8" t="inlineStr">
        <is>
          <t>SP</t>
        </is>
      </c>
      <c r="B418" s="9" t="inlineStr">
        <is>
          <t>19-May.-2025</t>
        </is>
      </c>
      <c r="C418" s="8" t="inlineStr">
        <is>
          <t>NA</t>
        </is>
      </c>
      <c r="D418" s="22" t="n">
        <v>2500134</v>
      </c>
      <c r="E418" s="8" t="inlineStr">
        <is>
          <t>SP0208</t>
        </is>
      </c>
      <c r="F418" s="8" t="inlineStr">
        <is>
          <t>Box-FAS-CEL Oxidised Regenerated Cellulose Absorbable Hemostat Standard-Ref. No.: FAS01H</t>
        </is>
      </c>
      <c r="G418" s="10" t="inlineStr">
        <is>
          <t>SP2500030</t>
        </is>
      </c>
      <c r="H418" s="8" t="inlineStr">
        <is>
          <t>Xiamen Nicest Paper Products Co., Ltd.</t>
        </is>
      </c>
      <c r="I418" s="8" t="n"/>
      <c r="J418" s="10" t="inlineStr">
        <is>
          <t>20241227-SMALL006</t>
        </is>
      </c>
      <c r="K418" s="10" t="inlineStr">
        <is>
          <t>12/2024</t>
        </is>
      </c>
      <c r="L418" s="10" t="inlineStr">
        <is>
          <t>00.12.2024</t>
        </is>
      </c>
      <c r="M418" s="10" t="inlineStr">
        <is>
          <t>12/2027</t>
        </is>
      </c>
      <c r="N418" s="10" t="inlineStr">
        <is>
          <t>00.12.2027</t>
        </is>
      </c>
      <c r="O418" s="8" t="inlineStr">
        <is>
          <t>N/A</t>
        </is>
      </c>
      <c r="P418" s="10" t="inlineStr">
        <is>
          <t>NA</t>
        </is>
      </c>
      <c r="Q418" s="8" t="n"/>
      <c r="R418" s="11" t="n">
        <v>1</v>
      </c>
      <c r="S418" s="31" t="n">
        <v>500</v>
      </c>
      <c r="T418" s="31" t="n"/>
      <c r="U418" s="13" t="n">
        <v>500</v>
      </c>
      <c r="V418" s="14" t="inlineStr">
        <is>
          <t>No.</t>
        </is>
      </c>
      <c r="W418" s="14" t="n">
        <v>3</v>
      </c>
      <c r="X418" s="14" t="inlineStr">
        <is>
          <t>19-05-2025</t>
        </is>
      </c>
      <c r="Y418" s="90" t="n"/>
      <c r="Z418" s="455" t="n">
        <v>497</v>
      </c>
      <c r="AA418" s="456" t="n">
        <v>0</v>
      </c>
      <c r="AB418" s="457" t="n">
        <v>0</v>
      </c>
      <c r="AC418" s="458" t="n">
        <v>497</v>
      </c>
      <c r="AD418" s="459" t="n"/>
      <c r="AE418" s="462" t="n">
        <v>0</v>
      </c>
      <c r="AF418" s="14" t="inlineStr">
        <is>
          <t>19.05.2028</t>
        </is>
      </c>
      <c r="AG418" s="14" t="inlineStr">
        <is>
          <t>OR2025059</t>
        </is>
      </c>
      <c r="AH418" s="14" t="n">
        <v>-110</v>
      </c>
      <c r="AI418" s="14" t="inlineStr">
        <is>
          <t>20.05.2025</t>
        </is>
      </c>
      <c r="AJ418" s="14" t="inlineStr">
        <is>
          <t>R-OR2025059</t>
        </is>
      </c>
      <c r="AK418" s="14" t="n">
        <v>5</v>
      </c>
      <c r="AL418" s="14" t="inlineStr">
        <is>
          <t>22.06.2025</t>
        </is>
      </c>
      <c r="AM418" s="14" t="inlineStr">
        <is>
          <t>OR2025231</t>
        </is>
      </c>
      <c r="AN418" s="14" t="n">
        <v>-125</v>
      </c>
      <c r="AO418" s="14" t="inlineStr">
        <is>
          <t>26.08.2025</t>
        </is>
      </c>
      <c r="AP418" s="14" t="inlineStr">
        <is>
          <t>OR2025231</t>
        </is>
      </c>
      <c r="AQ418" s="14" t="n">
        <v>-267</v>
      </c>
      <c r="AR418" s="14" t="n"/>
      <c r="AS418" s="14" t="n"/>
      <c r="AT418" s="14" t="n"/>
      <c r="AU418" s="14" t="n"/>
      <c r="AV418" s="14" t="n"/>
      <c r="AW418" s="14" t="n"/>
      <c r="AX418" s="14" t="n"/>
      <c r="AY418" s="14" t="n"/>
      <c r="AZ418" s="14" t="n"/>
      <c r="BA418" s="14" t="n"/>
      <c r="BB418" s="14" t="n"/>
      <c r="BC418" s="14" t="n"/>
      <c r="BD418" s="14" t="n"/>
      <c r="BE418" s="14" t="n"/>
      <c r="BF418" s="14" t="n"/>
      <c r="BG418" s="14" t="n"/>
      <c r="BH418" s="14" t="n"/>
      <c r="BI418" s="14" t="n"/>
      <c r="BJ418" s="14" t="n"/>
      <c r="BK418" s="14" t="n"/>
      <c r="BL418" s="14" t="n"/>
      <c r="BM418" s="14" t="n"/>
      <c r="BN418" s="14" t="n"/>
      <c r="BO418" s="14" t="n"/>
    </row>
    <row r="419" ht="11.85" customFormat="1" customHeight="1" s="7">
      <c r="A419" s="8" t="inlineStr">
        <is>
          <t>PP</t>
        </is>
      </c>
      <c r="B419" s="9" t="inlineStr">
        <is>
          <t>29-May.-2025</t>
        </is>
      </c>
      <c r="C419" s="8" t="inlineStr">
        <is>
          <t>NA</t>
        </is>
      </c>
      <c r="D419" s="22" t="n">
        <v>2500146</v>
      </c>
      <c r="E419" s="8" t="inlineStr">
        <is>
          <t>PP0095</t>
        </is>
      </c>
      <c r="F419" s="8" t="inlineStr">
        <is>
          <t>Assembeled Outer tube (76*11mm) Tee Shape for Tecnomaco Applicator</t>
        </is>
      </c>
      <c r="G419" s="10" t="inlineStr">
        <is>
          <t>PP2500062</t>
        </is>
      </c>
      <c r="H419" s="8" t="inlineStr">
        <is>
          <t>JianErkang Medical Co., Ltd</t>
        </is>
      </c>
      <c r="I419" s="8" t="n"/>
      <c r="J419" s="10" t="inlineStr">
        <is>
          <t>250120</t>
        </is>
      </c>
      <c r="K419" s="10" t="inlineStr">
        <is>
          <t>20/01/2025</t>
        </is>
      </c>
      <c r="L419" s="10" t="inlineStr">
        <is>
          <t>20.01.2025</t>
        </is>
      </c>
      <c r="M419" s="10" t="inlineStr">
        <is>
          <t>19/01/2030</t>
        </is>
      </c>
      <c r="N419" s="10" t="inlineStr">
        <is>
          <t>19.01.2030</t>
        </is>
      </c>
      <c r="O419" s="8" t="inlineStr">
        <is>
          <t>N/A</t>
        </is>
      </c>
      <c r="P419" s="10" t="inlineStr">
        <is>
          <t>NA</t>
        </is>
      </c>
      <c r="Q419" s="8" t="inlineStr">
        <is>
          <t>03.06.2027</t>
        </is>
      </c>
      <c r="R419" s="11" t="n">
        <v>166</v>
      </c>
      <c r="S419" s="31" t="n">
        <v>1000</v>
      </c>
      <c r="T419" s="31" t="n"/>
      <c r="U419" s="13" t="n">
        <v>166000</v>
      </c>
      <c r="V419" s="14" t="inlineStr">
        <is>
          <t>No.</t>
        </is>
      </c>
      <c r="W419" s="14" t="n">
        <v>218</v>
      </c>
      <c r="X419" s="14" t="inlineStr">
        <is>
          <t>29-05-2025</t>
        </is>
      </c>
      <c r="Y419" s="90" t="n"/>
      <c r="Z419" s="455" t="n">
        <v>165782</v>
      </c>
      <c r="AA419" s="456" t="n">
        <v>0</v>
      </c>
      <c r="AB419" s="457" t="n">
        <v>0</v>
      </c>
      <c r="AC419" s="458" t="n">
        <v>165782</v>
      </c>
      <c r="AD419" s="459" t="n"/>
      <c r="AE419" s="462" t="n">
        <v>0</v>
      </c>
      <c r="AF419" s="14" t="inlineStr">
        <is>
          <t>22.06.2025</t>
        </is>
      </c>
      <c r="AG419" s="14" t="inlineStr">
        <is>
          <t>L25F005</t>
        </is>
      </c>
      <c r="AH419" s="36" t="n">
        <v>-52966</v>
      </c>
      <c r="AI419" s="14" t="inlineStr">
        <is>
          <t>03.07.2025</t>
        </is>
      </c>
      <c r="AJ419" s="14" t="inlineStr">
        <is>
          <t>R-L25F005</t>
        </is>
      </c>
      <c r="AK419" s="14" t="n">
        <v>400</v>
      </c>
      <c r="AL419" s="14" t="inlineStr">
        <is>
          <t>03.07.2025</t>
        </is>
      </c>
      <c r="AM419" s="14" t="inlineStr">
        <is>
          <t>L25G001</t>
        </is>
      </c>
      <c r="AN419" s="14" t="n">
        <v>-46979</v>
      </c>
      <c r="AO419" s="14" t="inlineStr">
        <is>
          <t>09.07.2025</t>
        </is>
      </c>
      <c r="AP419" s="14" t="inlineStr">
        <is>
          <t>R-L25F005</t>
        </is>
      </c>
      <c r="AQ419" s="14" t="n">
        <v>365</v>
      </c>
      <c r="AR419" s="14" t="inlineStr">
        <is>
          <t>24.08.2025</t>
        </is>
      </c>
      <c r="AS419" s="14" t="inlineStr">
        <is>
          <t>R-L25G004</t>
        </is>
      </c>
      <c r="AT419" s="14" t="n">
        <v>1404</v>
      </c>
      <c r="AU419" s="14" t="inlineStr">
        <is>
          <t>09.10.2025</t>
        </is>
      </c>
      <c r="AV419" s="14" t="inlineStr">
        <is>
          <t>L25J004</t>
        </is>
      </c>
      <c r="AW419" s="14" t="n">
        <v>-5979</v>
      </c>
      <c r="AX419" s="14" t="inlineStr">
        <is>
          <t>12.10.2025</t>
        </is>
      </c>
      <c r="AY419" s="14" t="inlineStr">
        <is>
          <t>L25J005</t>
        </is>
      </c>
      <c r="AZ419" s="14" t="n">
        <v>-30344</v>
      </c>
      <c r="BA419" s="14" t="inlineStr">
        <is>
          <t>15.10.2025</t>
        </is>
      </c>
      <c r="BB419" s="14" t="inlineStr">
        <is>
          <t>R-L25J004</t>
        </is>
      </c>
      <c r="BC419" s="14" t="n">
        <v>144</v>
      </c>
      <c r="BD419" s="14" t="inlineStr">
        <is>
          <t>21.10.2025</t>
        </is>
      </c>
      <c r="BE419" s="14" t="inlineStr">
        <is>
          <t>R-L25J005</t>
        </is>
      </c>
      <c r="BF419" s="14" t="n">
        <v>815</v>
      </c>
      <c r="BG419" s="14" t="inlineStr">
        <is>
          <t>27.10.2025</t>
        </is>
      </c>
      <c r="BH419" s="14" t="inlineStr">
        <is>
          <t>L25J013</t>
        </is>
      </c>
      <c r="BI419" s="14" t="n">
        <v>-20124</v>
      </c>
      <c r="BJ419" s="14" t="inlineStr">
        <is>
          <t>15.11.2025</t>
        </is>
      </c>
      <c r="BK419" s="14" t="inlineStr">
        <is>
          <t>R-L25J013</t>
        </is>
      </c>
      <c r="BL419" s="14" t="n">
        <v>143</v>
      </c>
      <c r="BM419" s="14" t="inlineStr">
        <is>
          <t>28.12.2025</t>
        </is>
      </c>
      <c r="BN419" s="14" t="inlineStr">
        <is>
          <t>L25L006</t>
        </is>
      </c>
      <c r="BO419" s="14" t="n">
        <v>-12661</v>
      </c>
    </row>
    <row r="420" ht="11.85" customFormat="1" customHeight="1" s="7">
      <c r="A420" s="8" t="inlineStr">
        <is>
          <t>PP</t>
        </is>
      </c>
      <c r="B420" s="9" t="inlineStr">
        <is>
          <t>29-May.-2025</t>
        </is>
      </c>
      <c r="C420" s="8" t="inlineStr">
        <is>
          <t>NA</t>
        </is>
      </c>
      <c r="D420" s="8" t="n">
        <v>2500147</v>
      </c>
      <c r="E420" s="22" t="inlineStr">
        <is>
          <t>PP0091</t>
        </is>
      </c>
      <c r="F420" s="22" t="inlineStr">
        <is>
          <t>Inner plastic tube (HDPE) 77*11mm - Tecnomaco</t>
        </is>
      </c>
      <c r="G420" s="10" t="inlineStr">
        <is>
          <t>PP2500063</t>
        </is>
      </c>
      <c r="H420" s="8" t="inlineStr">
        <is>
          <t>JianErkang Medical Co., Ltd</t>
        </is>
      </c>
      <c r="I420" s="8" t="n"/>
      <c r="J420" s="10" t="inlineStr">
        <is>
          <t>250120</t>
        </is>
      </c>
      <c r="K420" s="10" t="inlineStr">
        <is>
          <t>20/01/2025</t>
        </is>
      </c>
      <c r="L420" s="10" t="inlineStr">
        <is>
          <t>20.01.2025</t>
        </is>
      </c>
      <c r="M420" s="10" t="inlineStr">
        <is>
          <t>19/01/2030</t>
        </is>
      </c>
      <c r="N420" s="10" t="inlineStr">
        <is>
          <t>19.01.2030</t>
        </is>
      </c>
      <c r="O420" s="8" t="inlineStr">
        <is>
          <t>N/A</t>
        </is>
      </c>
      <c r="P420" s="10" t="inlineStr">
        <is>
          <t>NA</t>
        </is>
      </c>
      <c r="Q420" s="8" t="inlineStr">
        <is>
          <t>03.06.2027</t>
        </is>
      </c>
      <c r="R420" s="21" t="n">
        <v>98</v>
      </c>
      <c r="S420" s="12" t="n">
        <v>2000</v>
      </c>
      <c r="T420" s="12" t="n"/>
      <c r="U420" s="13" t="n">
        <v>196000</v>
      </c>
      <c r="V420" s="14" t="inlineStr">
        <is>
          <t>No.</t>
        </is>
      </c>
      <c r="W420" s="14" t="n">
        <v>146</v>
      </c>
      <c r="X420" s="14" t="inlineStr">
        <is>
          <t>29-05-2025</t>
        </is>
      </c>
      <c r="Y420" s="90" t="n"/>
      <c r="Z420" s="455" t="n">
        <v>195854</v>
      </c>
      <c r="AA420" s="456" t="n">
        <v>0</v>
      </c>
      <c r="AB420" s="457" t="n">
        <v>0</v>
      </c>
      <c r="AC420" s="458" t="n">
        <v>195854</v>
      </c>
      <c r="AD420" s="459" t="n"/>
      <c r="AE420" s="462" t="n">
        <v>0</v>
      </c>
      <c r="AF420" s="14" t="inlineStr">
        <is>
          <t>11.06.2025</t>
        </is>
      </c>
      <c r="AG420" s="14" t="inlineStr">
        <is>
          <t>25IBP016</t>
        </is>
      </c>
      <c r="AH420" s="14" t="n">
        <v>-44000</v>
      </c>
      <c r="AI420" s="14" t="inlineStr">
        <is>
          <t>03.07.2025</t>
        </is>
      </c>
      <c r="AJ420" s="14" t="inlineStr">
        <is>
          <t>25IBP022</t>
        </is>
      </c>
      <c r="AK420" s="14" t="n">
        <v>-28000</v>
      </c>
      <c r="AL420" s="14" t="inlineStr">
        <is>
          <t>03.07.2025</t>
        </is>
      </c>
      <c r="AM420" s="14" t="inlineStr">
        <is>
          <t>R-25IBP016</t>
        </is>
      </c>
      <c r="AN420" s="14" t="n">
        <v>1900</v>
      </c>
      <c r="AO420" s="14" t="inlineStr">
        <is>
          <t>08.07.2025</t>
        </is>
      </c>
      <c r="AP420" s="14" t="inlineStr">
        <is>
          <t>R-25IBP022</t>
        </is>
      </c>
      <c r="AQ420" s="14" t="n">
        <v>1700</v>
      </c>
      <c r="AR420" s="14" t="inlineStr">
        <is>
          <t>08.10.2025</t>
        </is>
      </c>
      <c r="AS420" s="14" t="inlineStr">
        <is>
          <t>25IBP032</t>
        </is>
      </c>
      <c r="AT420" s="14" t="n">
        <v>-60000</v>
      </c>
      <c r="AU420" s="14" t="inlineStr">
        <is>
          <t>16.10.2025</t>
        </is>
      </c>
      <c r="AV420" s="14" t="inlineStr">
        <is>
          <t>25IBP035</t>
        </is>
      </c>
      <c r="AW420" s="14" t="n">
        <v>-35556</v>
      </c>
      <c r="AX420" s="14" t="inlineStr">
        <is>
          <t>23.10.2025</t>
        </is>
      </c>
      <c r="AY420" s="14" t="inlineStr">
        <is>
          <t>R-25IBP035</t>
        </is>
      </c>
      <c r="AZ420" s="14" t="n">
        <v>1050</v>
      </c>
      <c r="BA420" s="14" t="inlineStr">
        <is>
          <t>04.11.2025</t>
        </is>
      </c>
      <c r="BB420" s="14" t="inlineStr">
        <is>
          <t>CANC-R-25IBP035</t>
        </is>
      </c>
      <c r="BC420" s="14" t="n">
        <v>-1050</v>
      </c>
      <c r="BD420" s="14" t="inlineStr">
        <is>
          <t>16.11.2025</t>
        </is>
      </c>
      <c r="BE420" s="14" t="n">
        <v>35</v>
      </c>
      <c r="BF420" s="14" t="n">
        <v>-31898</v>
      </c>
      <c r="BG420" s="14" t="n"/>
      <c r="BH420" s="14" t="n"/>
      <c r="BI420" s="14" t="n"/>
      <c r="BJ420" s="14" t="n"/>
      <c r="BK420" s="14" t="n"/>
      <c r="BL420" s="14" t="n"/>
      <c r="BM420" s="14" t="n"/>
      <c r="BN420" s="14" t="n"/>
      <c r="BO420" s="14" t="n"/>
    </row>
    <row r="421" ht="11.85" customFormat="1" customHeight="1" s="7">
      <c r="A421" s="8" t="inlineStr">
        <is>
          <t>SPM</t>
        </is>
      </c>
      <c r="B421" s="9" t="inlineStr">
        <is>
          <t>02-June.-2025</t>
        </is>
      </c>
      <c r="C421" s="8" t="inlineStr">
        <is>
          <t>NA</t>
        </is>
      </c>
      <c r="D421" s="22" t="n">
        <v>2500148</v>
      </c>
      <c r="E421" s="8" t="inlineStr">
        <is>
          <t>SP0189</t>
        </is>
      </c>
      <c r="F421" s="8" t="inlineStr">
        <is>
          <t>Box-Natal Soft Gelatin Capsule</t>
        </is>
      </c>
      <c r="G421" s="10" t="inlineStr">
        <is>
          <t>SP2500031</t>
        </is>
      </c>
      <c r="H421" s="8" t="inlineStr">
        <is>
          <t>Xiamen Nicest Paper Products Co., Ltd.</t>
        </is>
      </c>
      <c r="I421" s="8" t="n"/>
      <c r="J421" s="23" t="inlineStr">
        <is>
          <t>NST-20250210KW003-001</t>
        </is>
      </c>
      <c r="K421" s="10" t="inlineStr">
        <is>
          <t>02/2025</t>
        </is>
      </c>
      <c r="L421" s="10" t="n"/>
      <c r="M421" s="10" t="inlineStr">
        <is>
          <t>02/2028</t>
        </is>
      </c>
      <c r="N421" s="10" t="n"/>
      <c r="O421" s="10" t="inlineStr">
        <is>
          <t>N/A</t>
        </is>
      </c>
      <c r="P421" s="10" t="n"/>
      <c r="Q421" s="10" t="n"/>
      <c r="R421" s="11" t="n">
        <v>46</v>
      </c>
      <c r="S421" s="31" t="n">
        <v>800</v>
      </c>
      <c r="T421" s="31" t="n"/>
      <c r="U421" s="13" t="n">
        <v>36800</v>
      </c>
      <c r="V421" s="14" t="inlineStr">
        <is>
          <t>No.</t>
        </is>
      </c>
      <c r="W421" s="14" t="n">
        <v>9</v>
      </c>
      <c r="X421" s="14" t="n"/>
      <c r="Y421" s="14" t="n"/>
      <c r="Z421" s="455" t="n">
        <v>36791</v>
      </c>
      <c r="AA421" s="482" t="n">
        <v>0</v>
      </c>
      <c r="AB421" s="457" t="n">
        <v>0</v>
      </c>
      <c r="AC421" s="458" t="n">
        <v>36791</v>
      </c>
      <c r="AD421" s="459" t="n"/>
      <c r="AE421" s="462" t="n">
        <v>0</v>
      </c>
      <c r="AF421" s="14" t="inlineStr">
        <is>
          <t>07.07.2025</t>
        </is>
      </c>
      <c r="AG421" s="14" t="inlineStr">
        <is>
          <t>C25G001</t>
        </is>
      </c>
      <c r="AH421" s="36" t="n">
        <v>-36791</v>
      </c>
      <c r="AI421" s="14" t="n"/>
      <c r="AJ421" s="14" t="n"/>
      <c r="AK421" s="14" t="n"/>
      <c r="AL421" s="14" t="n"/>
      <c r="AM421" s="14" t="n"/>
      <c r="AN421" s="14" t="n"/>
      <c r="AO421" s="14" t="n"/>
      <c r="AP421" s="14" t="n"/>
      <c r="AQ421" s="14" t="n"/>
      <c r="AR421" s="14" t="n"/>
      <c r="AS421" s="14" t="n"/>
      <c r="AT421" s="14" t="n"/>
      <c r="AU421" s="14" t="n"/>
      <c r="AV421" s="14" t="n"/>
      <c r="AW421" s="14" t="n"/>
      <c r="AX421" s="14" t="n"/>
      <c r="AY421" s="14" t="n"/>
      <c r="AZ421" s="14" t="n"/>
      <c r="BA421" s="14" t="n"/>
      <c r="BB421" s="14" t="n"/>
      <c r="BC421" s="14" t="n"/>
      <c r="BD421" s="14" t="n"/>
      <c r="BE421" s="14" t="n"/>
      <c r="BF421" s="14" t="n"/>
      <c r="BG421" s="14" t="n"/>
      <c r="BH421" s="14" t="n"/>
      <c r="BI421" s="14" t="n"/>
      <c r="BJ421" s="14" t="n"/>
      <c r="BK421" s="14" t="n"/>
      <c r="BL421" s="14" t="n"/>
      <c r="BM421" s="14" t="n"/>
      <c r="BN421" s="14" t="n"/>
      <c r="BO421" s="14" t="n"/>
    </row>
    <row r="422" ht="11.85" customFormat="1" customHeight="1" s="7">
      <c r="A422" s="8" t="inlineStr">
        <is>
          <t>SPM</t>
        </is>
      </c>
      <c r="B422" s="9" t="inlineStr">
        <is>
          <t>02-June.-2025</t>
        </is>
      </c>
      <c r="C422" s="8" t="inlineStr">
        <is>
          <t>NA</t>
        </is>
      </c>
      <c r="D422" s="8" t="n">
        <v>2500149</v>
      </c>
      <c r="E422" s="8" t="inlineStr">
        <is>
          <t>SP0190</t>
        </is>
      </c>
      <c r="F422" s="8" t="inlineStr">
        <is>
          <t>Pamphlet-Natal Soft Gelatin Capsule</t>
        </is>
      </c>
      <c r="G422" s="10" t="inlineStr">
        <is>
          <t>SP2500032</t>
        </is>
      </c>
      <c r="H422" s="8" t="inlineStr">
        <is>
          <t>Xiamen Nicest Paper Products Co., Ltd.</t>
        </is>
      </c>
      <c r="I422" s="8" t="n"/>
      <c r="J422" s="23" t="inlineStr">
        <is>
          <t>NST-20250210KW003-002</t>
        </is>
      </c>
      <c r="K422" s="10" t="inlineStr">
        <is>
          <t>02/2025</t>
        </is>
      </c>
      <c r="L422" s="10" t="n"/>
      <c r="M422" s="10" t="inlineStr">
        <is>
          <t>02/2028</t>
        </is>
      </c>
      <c r="N422" s="10" t="n"/>
      <c r="O422" s="10" t="inlineStr">
        <is>
          <t>N/A</t>
        </is>
      </c>
      <c r="P422" s="10" t="n"/>
      <c r="Q422" s="10" t="n"/>
      <c r="R422" s="21" t="n">
        <v>1</v>
      </c>
      <c r="S422" s="12" t="n">
        <v>4250</v>
      </c>
      <c r="T422" s="12" t="n"/>
      <c r="U422" s="13" t="n">
        <v>4250</v>
      </c>
      <c r="V422" s="14" t="inlineStr">
        <is>
          <t>No.</t>
        </is>
      </c>
      <c r="W422" s="14" t="n">
        <v>5</v>
      </c>
      <c r="X422" s="14" t="n"/>
      <c r="Y422" s="14" t="n"/>
      <c r="Z422" s="455" t="n">
        <v>4245</v>
      </c>
      <c r="AA422" s="482" t="n">
        <v>0</v>
      </c>
      <c r="AB422" s="457" t="n">
        <v>0</v>
      </c>
      <c r="AC422" s="458" t="n">
        <v>4245</v>
      </c>
      <c r="AD422" s="459" t="n"/>
      <c r="AE422" s="462" t="n">
        <v>0</v>
      </c>
      <c r="AF422" s="14" t="inlineStr">
        <is>
          <t>07.07.2025</t>
        </is>
      </c>
      <c r="AG422" s="14" t="inlineStr">
        <is>
          <t>C25G001</t>
        </is>
      </c>
      <c r="AH422" s="14" t="n">
        <v>-4245</v>
      </c>
      <c r="AI422" s="14" t="n"/>
      <c r="AJ422" s="14" t="n"/>
      <c r="AK422" s="14" t="n"/>
      <c r="AL422" s="14" t="n"/>
      <c r="AM422" s="14" t="n"/>
      <c r="AN422" s="14" t="n"/>
      <c r="AO422" s="14" t="n"/>
      <c r="AP422" s="14" t="n"/>
      <c r="AQ422" s="14" t="n"/>
      <c r="AR422" s="14" t="n"/>
      <c r="AS422" s="14" t="n"/>
      <c r="AT422" s="14" t="n"/>
      <c r="AU422" s="14" t="n"/>
      <c r="AV422" s="14" t="n"/>
      <c r="AW422" s="14" t="n"/>
      <c r="AX422" s="14" t="n"/>
      <c r="AY422" s="14" t="n"/>
      <c r="AZ422" s="14" t="n"/>
      <c r="BA422" s="14" t="n"/>
      <c r="BB422" s="14" t="n"/>
      <c r="BC422" s="14" t="n"/>
      <c r="BD422" s="14" t="n"/>
      <c r="BE422" s="14" t="n"/>
      <c r="BF422" s="14" t="n"/>
      <c r="BG422" s="14" t="n"/>
      <c r="BH422" s="14" t="n"/>
      <c r="BI422" s="14" t="n"/>
      <c r="BJ422" s="14" t="n"/>
      <c r="BK422" s="14" t="n"/>
      <c r="BL422" s="14" t="n"/>
      <c r="BM422" s="14" t="n"/>
      <c r="BN422" s="14" t="n"/>
      <c r="BO422" s="14" t="n"/>
    </row>
    <row r="423" ht="11.85" customFormat="1" customHeight="1" s="7">
      <c r="A423" s="8" t="inlineStr">
        <is>
          <t>SP</t>
        </is>
      </c>
      <c r="B423" s="9" t="inlineStr">
        <is>
          <t>02-June.-2025</t>
        </is>
      </c>
      <c r="C423" s="8" t="inlineStr">
        <is>
          <t>NA</t>
        </is>
      </c>
      <c r="D423" s="22" t="n">
        <v>2500150</v>
      </c>
      <c r="E423" s="8" t="inlineStr">
        <is>
          <t>SP0172</t>
        </is>
      </c>
      <c r="F423" s="8" t="inlineStr">
        <is>
          <t>Box-Cylictin Product</t>
        </is>
      </c>
      <c r="G423" s="10" t="inlineStr">
        <is>
          <t>SP2500033</t>
        </is>
      </c>
      <c r="H423" s="8" t="inlineStr">
        <is>
          <t>Xiamen Nicest Paper Products Co., Ltd.</t>
        </is>
      </c>
      <c r="I423" s="8" t="n"/>
      <c r="J423" s="23" t="inlineStr">
        <is>
          <t>NST-20250210KW003-003</t>
        </is>
      </c>
      <c r="K423" s="10" t="inlineStr">
        <is>
          <t>02/2025</t>
        </is>
      </c>
      <c r="L423" s="10" t="inlineStr">
        <is>
          <t>00.02.2025</t>
        </is>
      </c>
      <c r="M423" s="10" t="inlineStr">
        <is>
          <t>02/2028</t>
        </is>
      </c>
      <c r="N423" s="10" t="inlineStr">
        <is>
          <t>00.02.2028</t>
        </is>
      </c>
      <c r="O423" s="10" t="inlineStr">
        <is>
          <t>N/A</t>
        </is>
      </c>
      <c r="P423" s="10" t="inlineStr">
        <is>
          <t>NA</t>
        </is>
      </c>
      <c r="Q423" s="10" t="inlineStr">
        <is>
          <t>23.06.2027</t>
        </is>
      </c>
      <c r="R423" s="11" t="n">
        <v>2</v>
      </c>
      <c r="S423" s="31" t="n">
        <v>800</v>
      </c>
      <c r="T423" s="31" t="n"/>
      <c r="U423" s="13" t="n">
        <v>1600</v>
      </c>
      <c r="V423" s="14" t="inlineStr">
        <is>
          <t>No.</t>
        </is>
      </c>
      <c r="W423" s="14" t="n">
        <v>6</v>
      </c>
      <c r="X423" s="14" t="n"/>
      <c r="Y423" s="90" t="n"/>
      <c r="Z423" s="455" t="n">
        <v>1594</v>
      </c>
      <c r="AA423" s="456" t="n">
        <v>0</v>
      </c>
      <c r="AB423" s="457" t="n">
        <v>0</v>
      </c>
      <c r="AC423" s="458" t="n">
        <v>1594</v>
      </c>
      <c r="AD423" s="459" t="n"/>
      <c r="AE423" s="462" t="n">
        <v>0</v>
      </c>
      <c r="AF423" s="14" t="inlineStr">
        <is>
          <t>17.11.2025</t>
        </is>
      </c>
      <c r="AG423" s="14" t="inlineStr">
        <is>
          <t>CT25K02</t>
        </is>
      </c>
      <c r="AH423" s="14" t="n">
        <v>-1594</v>
      </c>
      <c r="AI423" s="14" t="n"/>
      <c r="AJ423" s="14" t="n"/>
      <c r="AK423" s="14" t="n"/>
      <c r="AL423" s="14" t="n"/>
      <c r="AM423" s="14" t="n"/>
      <c r="AN423" s="14" t="n"/>
      <c r="AO423" s="14" t="n"/>
      <c r="AP423" s="14" t="n"/>
      <c r="AQ423" s="14" t="n"/>
      <c r="AR423" s="14" t="n"/>
      <c r="AS423" s="14" t="n"/>
      <c r="AT423" s="14" t="n"/>
      <c r="AU423" s="14" t="n"/>
      <c r="AV423" s="14" t="n"/>
      <c r="AW423" s="14" t="n"/>
      <c r="AX423" s="14" t="n"/>
      <c r="AY423" s="14" t="n"/>
      <c r="AZ423" s="14" t="n"/>
      <c r="BA423" s="14" t="n"/>
      <c r="BB423" s="14" t="n"/>
      <c r="BC423" s="14" t="n"/>
      <c r="BD423" s="14" t="n"/>
      <c r="BE423" s="14" t="n"/>
      <c r="BF423" s="14" t="n"/>
      <c r="BG423" s="14" t="n"/>
      <c r="BH423" s="14" t="n"/>
      <c r="BI423" s="14" t="n"/>
      <c r="BJ423" s="14" t="n"/>
      <c r="BK423" s="14" t="n"/>
      <c r="BL423" s="14" t="n"/>
      <c r="BM423" s="14" t="n"/>
      <c r="BN423" s="14" t="n"/>
      <c r="BO423" s="14" t="n"/>
    </row>
    <row r="424" ht="11.85" customFormat="1" customHeight="1" s="7">
      <c r="A424" s="8" t="inlineStr">
        <is>
          <t>SPM</t>
        </is>
      </c>
      <c r="B424" s="35" t="inlineStr">
        <is>
          <t>12.06.2025</t>
        </is>
      </c>
      <c r="C424" s="8" t="inlineStr">
        <is>
          <t>NA</t>
        </is>
      </c>
      <c r="D424" s="22" t="n">
        <v>2500152</v>
      </c>
      <c r="E424" s="14" t="inlineStr">
        <is>
          <t>SP0189</t>
        </is>
      </c>
      <c r="F424" s="8" t="inlineStr">
        <is>
          <t>Box-Natal Soft Gelatin Capsule</t>
        </is>
      </c>
      <c r="G424" s="14" t="inlineStr">
        <is>
          <t>SP2500035</t>
        </is>
      </c>
      <c r="H424" s="14" t="inlineStr">
        <is>
          <t>Xiamen Nicest Paper Products Co., Ltd.</t>
        </is>
      </c>
      <c r="I424" s="14" t="n"/>
      <c r="J424" s="27" t="inlineStr">
        <is>
          <t>NST-20250210KW003-001</t>
        </is>
      </c>
      <c r="K424" s="28" t="n">
        <v>45689</v>
      </c>
      <c r="L424" s="28" t="n"/>
      <c r="M424" s="28" t="n">
        <v>46784</v>
      </c>
      <c r="N424" s="28" t="n"/>
      <c r="O424" s="10" t="inlineStr">
        <is>
          <t>N/A</t>
        </is>
      </c>
      <c r="P424" s="10" t="n"/>
      <c r="Q424" s="10" t="n"/>
      <c r="R424" s="21" t="n">
        <v>34</v>
      </c>
      <c r="S424" s="12" t="n">
        <v>800</v>
      </c>
      <c r="T424" s="12" t="n"/>
      <c r="U424" s="13" t="n">
        <v>27200</v>
      </c>
      <c r="V424" s="14" t="inlineStr">
        <is>
          <t>No.</t>
        </is>
      </c>
      <c r="W424" s="14" t="n">
        <v>9</v>
      </c>
      <c r="X424" s="14" t="n"/>
      <c r="Y424" s="14" t="n"/>
      <c r="Z424" s="455" t="n">
        <v>27191</v>
      </c>
      <c r="AA424" s="482" t="n">
        <v>0</v>
      </c>
      <c r="AB424" s="457" t="n">
        <v>0</v>
      </c>
      <c r="AC424" s="458" t="n">
        <v>27191</v>
      </c>
      <c r="AD424" s="459" t="n"/>
      <c r="AE424" s="462" t="n">
        <v>0</v>
      </c>
      <c r="AF424" s="14" t="inlineStr">
        <is>
          <t>07.07.2025</t>
        </is>
      </c>
      <c r="AG424" s="14" t="inlineStr">
        <is>
          <t>C25G001</t>
        </is>
      </c>
      <c r="AH424" s="36" t="n">
        <v>-27191</v>
      </c>
      <c r="AI424" s="14" t="n"/>
      <c r="AJ424" s="14" t="n"/>
      <c r="AK424" s="14" t="n"/>
      <c r="AL424" s="14" t="n"/>
      <c r="AM424" s="14" t="n"/>
      <c r="AN424" s="14" t="n"/>
      <c r="AO424" s="14" t="n"/>
      <c r="AP424" s="14" t="n"/>
      <c r="AQ424" s="14" t="n"/>
      <c r="AR424" s="14" t="n"/>
      <c r="AS424" s="14" t="n"/>
      <c r="AT424" s="14" t="n"/>
      <c r="AU424" s="14" t="n"/>
      <c r="AV424" s="14" t="n"/>
      <c r="AW424" s="14" t="n"/>
      <c r="AX424" s="14" t="n"/>
      <c r="AY424" s="14" t="n"/>
      <c r="AZ424" s="14" t="n"/>
      <c r="BA424" s="14" t="n"/>
      <c r="BB424" s="14" t="n"/>
      <c r="BC424" s="14" t="n"/>
      <c r="BD424" s="14" t="n"/>
      <c r="BE424" s="14" t="n"/>
      <c r="BF424" s="14" t="n"/>
      <c r="BG424" s="14" t="n"/>
      <c r="BH424" s="14" t="n"/>
      <c r="BI424" s="14" t="n"/>
      <c r="BJ424" s="14" t="n"/>
      <c r="BK424" s="14" t="n"/>
      <c r="BL424" s="14" t="n"/>
      <c r="BM424" s="14" t="n"/>
      <c r="BN424" s="14" t="n"/>
      <c r="BO424" s="14" t="n"/>
    </row>
    <row r="425" ht="11.85" customFormat="1" customHeight="1" s="7">
      <c r="A425" s="8" t="inlineStr">
        <is>
          <t>SPM</t>
        </is>
      </c>
      <c r="B425" s="35" t="inlineStr">
        <is>
          <t>12.06.2025</t>
        </is>
      </c>
      <c r="C425" s="8" t="inlineStr">
        <is>
          <t>NA</t>
        </is>
      </c>
      <c r="D425" s="8" t="n">
        <v>2500153</v>
      </c>
      <c r="E425" s="14" t="inlineStr">
        <is>
          <t>SP0190</t>
        </is>
      </c>
      <c r="F425" s="8" t="inlineStr">
        <is>
          <t>Pamphlet-Natal Soft Gelatin Capsule</t>
        </is>
      </c>
      <c r="G425" s="14" t="inlineStr">
        <is>
          <t>SP2500036</t>
        </is>
      </c>
      <c r="H425" s="14" t="inlineStr">
        <is>
          <t>Xiamen Nicest Paper Products Co., Ltd.</t>
        </is>
      </c>
      <c r="I425" s="14" t="n"/>
      <c r="J425" s="27" t="inlineStr">
        <is>
          <t>NST-20250210KW003-002</t>
        </is>
      </c>
      <c r="K425" s="28" t="n">
        <v>45689</v>
      </c>
      <c r="L425" s="28" t="n"/>
      <c r="M425" s="28" t="n">
        <v>46784</v>
      </c>
      <c r="N425" s="28" t="n"/>
      <c r="O425" s="10" t="inlineStr">
        <is>
          <t>N/A</t>
        </is>
      </c>
      <c r="P425" s="10" t="n"/>
      <c r="Q425" s="10" t="n"/>
      <c r="R425" s="21" t="n">
        <v>6</v>
      </c>
      <c r="S425" s="12" t="n">
        <v>4250</v>
      </c>
      <c r="T425" s="12" t="n">
        <v>1600</v>
      </c>
      <c r="U425" s="13" t="n">
        <v>27100</v>
      </c>
      <c r="V425" s="14" t="inlineStr">
        <is>
          <t>No.</t>
        </is>
      </c>
      <c r="W425" s="14" t="n">
        <v>10</v>
      </c>
      <c r="X425" s="14" t="n"/>
      <c r="Y425" s="14" t="n"/>
      <c r="Z425" s="455" t="n">
        <v>27090</v>
      </c>
      <c r="AA425" s="482" t="n">
        <v>0</v>
      </c>
      <c r="AB425" s="457" t="n">
        <v>0</v>
      </c>
      <c r="AC425" s="458" t="n">
        <v>27090</v>
      </c>
      <c r="AD425" s="459" t="n"/>
      <c r="AE425" s="462" t="n">
        <v>0</v>
      </c>
      <c r="AF425" s="14" t="inlineStr">
        <is>
          <t>07.07.2025</t>
        </is>
      </c>
      <c r="AG425" s="14" t="inlineStr">
        <is>
          <t>C25G001</t>
        </is>
      </c>
      <c r="AH425" s="14" t="n">
        <v>-27090</v>
      </c>
      <c r="AI425" s="14" t="n"/>
      <c r="AJ425" s="14" t="n"/>
      <c r="AK425" s="14" t="n"/>
      <c r="AL425" s="14" t="n"/>
      <c r="AM425" s="14" t="n"/>
      <c r="AN425" s="14" t="n"/>
      <c r="AO425" s="14" t="n"/>
      <c r="AP425" s="14" t="n"/>
      <c r="AQ425" s="14" t="n"/>
      <c r="AR425" s="14" t="n"/>
      <c r="AS425" s="14" t="n"/>
      <c r="AT425" s="14" t="n"/>
      <c r="AU425" s="14" t="n"/>
      <c r="AV425" s="14" t="n"/>
      <c r="AW425" s="14" t="n"/>
      <c r="AX425" s="14" t="n"/>
      <c r="AY425" s="14" t="n"/>
      <c r="AZ425" s="14" t="n"/>
      <c r="BA425" s="14" t="n"/>
      <c r="BB425" s="14" t="n"/>
      <c r="BC425" s="14" t="n"/>
      <c r="BD425" s="14" t="n"/>
      <c r="BE425" s="14" t="n"/>
      <c r="BF425" s="14" t="n"/>
      <c r="BG425" s="14" t="n"/>
      <c r="BH425" s="14" t="n"/>
      <c r="BI425" s="14" t="n"/>
      <c r="BJ425" s="14" t="n"/>
      <c r="BK425" s="14" t="n"/>
      <c r="BL425" s="14" t="n"/>
      <c r="BM425" s="14" t="n"/>
      <c r="BN425" s="14" t="n"/>
      <c r="BO425" s="14" t="n"/>
    </row>
    <row r="426" ht="11.85" customFormat="1" customHeight="1" s="7">
      <c r="A426" s="8" t="inlineStr">
        <is>
          <t>SP</t>
        </is>
      </c>
      <c r="B426" s="35" t="inlineStr">
        <is>
          <t>15.06.2025</t>
        </is>
      </c>
      <c r="C426" s="8" t="inlineStr">
        <is>
          <t>NA</t>
        </is>
      </c>
      <c r="D426" s="22" t="n">
        <v>2500156</v>
      </c>
      <c r="E426" s="14" t="inlineStr">
        <is>
          <t>SP0071</t>
        </is>
      </c>
      <c r="F426" s="8" t="inlineStr">
        <is>
          <t>Label Blank [W 5 X L 10cm]</t>
        </is>
      </c>
      <c r="G426" s="14" t="inlineStr">
        <is>
          <t>SP2500039</t>
        </is>
      </c>
      <c r="H426" s="14" t="inlineStr">
        <is>
          <t>Global Pac Saudi</t>
        </is>
      </c>
      <c r="I426" s="14" t="n"/>
      <c r="J426" s="165" t="inlineStr">
        <is>
          <t>FP-ST-5300</t>
        </is>
      </c>
      <c r="K426" s="35" t="n">
        <v>45752</v>
      </c>
      <c r="L426" s="10" t="inlineStr">
        <is>
          <t>04.05.2025</t>
        </is>
      </c>
      <c r="M426" s="35" t="n">
        <v>46482</v>
      </c>
      <c r="N426" s="10" t="inlineStr">
        <is>
          <t>04.05.2027</t>
        </is>
      </c>
      <c r="O426" s="10" t="inlineStr">
        <is>
          <t>N/A</t>
        </is>
      </c>
      <c r="P426" s="10" t="inlineStr">
        <is>
          <t>NA</t>
        </is>
      </c>
      <c r="Q426" s="10" t="inlineStr">
        <is>
          <t>15.06.2027</t>
        </is>
      </c>
      <c r="R426" s="21" t="n">
        <v>15</v>
      </c>
      <c r="S426" s="12" t="n">
        <v>1000</v>
      </c>
      <c r="T426" s="12" t="n"/>
      <c r="U426" s="13" t="n">
        <v>15000</v>
      </c>
      <c r="V426" s="14" t="inlineStr">
        <is>
          <t>No.</t>
        </is>
      </c>
      <c r="W426" s="14" t="n">
        <v>3</v>
      </c>
      <c r="X426" s="14" t="n"/>
      <c r="Y426" s="90" t="n"/>
      <c r="Z426" s="455" t="n">
        <v>14997</v>
      </c>
      <c r="AA426" s="456" t="n">
        <v>0</v>
      </c>
      <c r="AB426" s="457" t="n">
        <v>0</v>
      </c>
      <c r="AC426" s="458" t="n">
        <v>14997</v>
      </c>
      <c r="AD426" s="459" t="n"/>
      <c r="AE426" s="462" t="n">
        <v>0</v>
      </c>
      <c r="AF426" s="14" t="inlineStr">
        <is>
          <t>19.06.2025</t>
        </is>
      </c>
      <c r="AG426" s="14" t="inlineStr">
        <is>
          <t>L25F004</t>
        </is>
      </c>
      <c r="AH426" s="14" t="n">
        <v>-2000</v>
      </c>
      <c r="AI426" s="14" t="inlineStr">
        <is>
          <t>19.06.2025</t>
        </is>
      </c>
      <c r="AJ426" s="14" t="inlineStr">
        <is>
          <t>L25F001</t>
        </is>
      </c>
      <c r="AK426" s="14" t="n">
        <v>-1000</v>
      </c>
      <c r="AL426" s="14" t="inlineStr">
        <is>
          <t>23.06.2025</t>
        </is>
      </c>
      <c r="AM426" s="14" t="inlineStr">
        <is>
          <t>R-L25F004</t>
        </is>
      </c>
      <c r="AN426" s="14" t="n">
        <v>867</v>
      </c>
      <c r="AO426" s="14" t="inlineStr">
        <is>
          <t>28.07.2025</t>
        </is>
      </c>
      <c r="AP426" s="14" t="inlineStr">
        <is>
          <t>L25G014</t>
        </is>
      </c>
      <c r="AQ426" s="14" t="n">
        <v>-1867</v>
      </c>
      <c r="AR426" s="14" t="inlineStr">
        <is>
          <t>29.07.2025</t>
        </is>
      </c>
      <c r="AS426" s="14" t="inlineStr">
        <is>
          <t>L25G015</t>
        </is>
      </c>
      <c r="AT426" s="14" t="n">
        <v>-2000</v>
      </c>
      <c r="AU426" s="14" t="inlineStr">
        <is>
          <t>29.07.2025</t>
        </is>
      </c>
      <c r="AV426" s="14" t="inlineStr">
        <is>
          <t>L25G016</t>
        </is>
      </c>
      <c r="AW426" s="14" t="n">
        <v>-1000</v>
      </c>
      <c r="AX426" s="14" t="inlineStr">
        <is>
          <t>04.08.2025</t>
        </is>
      </c>
      <c r="AY426" s="14" t="inlineStr">
        <is>
          <t>R-L25G016</t>
        </is>
      </c>
      <c r="AZ426" s="14" t="n">
        <v>1475</v>
      </c>
      <c r="BA426" s="14" t="inlineStr">
        <is>
          <t>05.08.2025</t>
        </is>
      </c>
      <c r="BB426" s="14" t="inlineStr">
        <is>
          <t>L25H002</t>
        </is>
      </c>
      <c r="BC426" s="14" t="n">
        <v>-1475</v>
      </c>
      <c r="BD426" s="14" t="inlineStr">
        <is>
          <t>10.08.2025</t>
        </is>
      </c>
      <c r="BE426" s="14" t="inlineStr">
        <is>
          <t>L25H004</t>
        </is>
      </c>
      <c r="BF426" s="14" t="n">
        <v>-1000</v>
      </c>
      <c r="BG426" s="14" t="inlineStr">
        <is>
          <t>11.08.2025 24.08.2025</t>
        </is>
      </c>
      <c r="BH426" s="14" t="inlineStr">
        <is>
          <t>R-L25H004 R-L25H013</t>
        </is>
      </c>
      <c r="BI426" s="14" t="n">
        <v>3125</v>
      </c>
      <c r="BJ426" s="14" t="inlineStr">
        <is>
          <t>14.08.2025</t>
        </is>
      </c>
      <c r="BK426" s="14" t="inlineStr">
        <is>
          <t>L25H008</t>
        </is>
      </c>
      <c r="BL426" s="14" t="n">
        <v>-1750</v>
      </c>
      <c r="BM426" s="14" t="inlineStr">
        <is>
          <t>18.08.2025 20.08.2025 14.09.2025 17.09.2025 18.09.2025</t>
        </is>
      </c>
      <c r="BN426" s="14" t="inlineStr">
        <is>
          <t>L25H012 L25H013 L25I004 L25I006 L25I007</t>
        </is>
      </c>
      <c r="BO426" s="14" t="n">
        <v>-8372</v>
      </c>
    </row>
    <row r="427" ht="11.85" customFormat="1" customHeight="1" s="7">
      <c r="A427" s="8" t="inlineStr">
        <is>
          <t>SP</t>
        </is>
      </c>
      <c r="B427" s="35" t="inlineStr">
        <is>
          <t>15.06.2025</t>
        </is>
      </c>
      <c r="C427" s="8" t="inlineStr">
        <is>
          <t>NA</t>
        </is>
      </c>
      <c r="D427" s="22" t="n">
        <v>2500156</v>
      </c>
      <c r="E427" s="14" t="inlineStr">
        <is>
          <t>SP0071</t>
        </is>
      </c>
      <c r="F427" s="8" t="inlineStr">
        <is>
          <t>Label Blank [W 5 X L 10cm]</t>
        </is>
      </c>
      <c r="G427" s="14" t="inlineStr">
        <is>
          <t>SP2500039</t>
        </is>
      </c>
      <c r="H427" s="14" t="inlineStr">
        <is>
          <t>Global Pac Saudi</t>
        </is>
      </c>
      <c r="I427" s="14" t="n"/>
      <c r="J427" s="165" t="inlineStr">
        <is>
          <t>FP-ST-5300</t>
        </is>
      </c>
      <c r="K427" s="35" t="n">
        <v>45752</v>
      </c>
      <c r="L427" s="10" t="inlineStr">
        <is>
          <t>04.05.2025</t>
        </is>
      </c>
      <c r="M427" s="35" t="n">
        <v>46482</v>
      </c>
      <c r="N427" s="10" t="inlineStr">
        <is>
          <t>04.05.2027</t>
        </is>
      </c>
      <c r="O427" s="10" t="inlineStr">
        <is>
          <t>N/A</t>
        </is>
      </c>
      <c r="P427" s="10" t="inlineStr">
        <is>
          <t>NA</t>
        </is>
      </c>
      <c r="Q427" s="10" t="inlineStr">
        <is>
          <t>15.06.2027</t>
        </is>
      </c>
      <c r="R427" s="21" t="n">
        <v>15</v>
      </c>
      <c r="S427" s="12" t="n">
        <v>1000</v>
      </c>
      <c r="T427" s="12" t="n"/>
      <c r="U427" s="13" t="n">
        <v>15000</v>
      </c>
      <c r="V427" s="14" t="inlineStr">
        <is>
          <t>No.</t>
        </is>
      </c>
      <c r="W427" s="14" t="n">
        <v>3</v>
      </c>
      <c r="X427" s="14" t="n"/>
      <c r="Y427" s="90" t="n"/>
      <c r="Z427" s="455" t="n">
        <v>14997</v>
      </c>
      <c r="AA427" s="456" t="n">
        <v>0</v>
      </c>
      <c r="AB427" s="457" t="n">
        <v>0</v>
      </c>
      <c r="AC427" s="458" t="n">
        <v>14997</v>
      </c>
      <c r="AD427" s="459" t="n"/>
      <c r="AE427" s="462" t="n">
        <v>0</v>
      </c>
      <c r="AF427" s="14" t="inlineStr">
        <is>
          <t>19.06.2025</t>
        </is>
      </c>
      <c r="AG427" s="14" t="inlineStr">
        <is>
          <t>L25F004</t>
        </is>
      </c>
      <c r="AH427" s="14" t="n">
        <v>-2000</v>
      </c>
      <c r="AI427" s="14" t="inlineStr">
        <is>
          <t>19.06.2025</t>
        </is>
      </c>
      <c r="AJ427" s="14" t="inlineStr">
        <is>
          <t>L25F001</t>
        </is>
      </c>
      <c r="AK427" s="14" t="n">
        <v>-1000</v>
      </c>
      <c r="AL427" s="14" t="inlineStr">
        <is>
          <t>23.06.2025</t>
        </is>
      </c>
      <c r="AM427" s="14" t="inlineStr">
        <is>
          <t>R-L25F004</t>
        </is>
      </c>
      <c r="AN427" s="14" t="n">
        <v>867</v>
      </c>
      <c r="AO427" s="14" t="inlineStr">
        <is>
          <t>28.07.2025</t>
        </is>
      </c>
      <c r="AP427" s="14" t="inlineStr">
        <is>
          <t>L25G014</t>
        </is>
      </c>
      <c r="AQ427" s="14" t="n">
        <v>-1867</v>
      </c>
      <c r="AR427" s="14" t="inlineStr">
        <is>
          <t>29.07.2025</t>
        </is>
      </c>
      <c r="AS427" s="14" t="inlineStr">
        <is>
          <t>L25G015</t>
        </is>
      </c>
      <c r="AT427" s="14" t="n">
        <v>-2000</v>
      </c>
      <c r="AU427" s="14" t="inlineStr">
        <is>
          <t>29.07.2025</t>
        </is>
      </c>
      <c r="AV427" s="14" t="inlineStr">
        <is>
          <t>L25G016</t>
        </is>
      </c>
      <c r="AW427" s="14" t="n">
        <v>-1000</v>
      </c>
      <c r="AX427" s="14" t="inlineStr">
        <is>
          <t>04.08.2025</t>
        </is>
      </c>
      <c r="AY427" s="14" t="inlineStr">
        <is>
          <t>R-L25G016</t>
        </is>
      </c>
      <c r="AZ427" s="14" t="n">
        <v>1475</v>
      </c>
      <c r="BA427" s="14" t="inlineStr">
        <is>
          <t>05.08.2025</t>
        </is>
      </c>
      <c r="BB427" s="14" t="inlineStr">
        <is>
          <t>L25H002</t>
        </is>
      </c>
      <c r="BC427" s="14" t="n">
        <v>-1475</v>
      </c>
      <c r="BD427" s="14" t="inlineStr">
        <is>
          <t>10.08.2025</t>
        </is>
      </c>
      <c r="BE427" s="14" t="inlineStr">
        <is>
          <t>L25H004</t>
        </is>
      </c>
      <c r="BF427" s="14" t="n">
        <v>-1000</v>
      </c>
      <c r="BG427" s="14" t="inlineStr">
        <is>
          <t>11.08.2025 24.08.2025 25.09.2025</t>
        </is>
      </c>
      <c r="BH427" s="14" t="inlineStr">
        <is>
          <t>R-L25H004 R-L25H013 L25I009</t>
        </is>
      </c>
      <c r="BI427" s="14" t="n">
        <v>4095</v>
      </c>
      <c r="BJ427" s="14" t="inlineStr">
        <is>
          <t>14.08.2025</t>
        </is>
      </c>
      <c r="BK427" s="14" t="inlineStr">
        <is>
          <t>L25H008</t>
        </is>
      </c>
      <c r="BL427" s="14" t="n">
        <v>-1750</v>
      </c>
      <c r="BM427" s="14" t="inlineStr">
        <is>
          <t>18.08.2025 20.08.2025 14.09.2025 17.09.2025 18.09.2025</t>
        </is>
      </c>
      <c r="BN427" s="14" t="inlineStr">
        <is>
          <t>L25H012 L25H013 L25I004 L25I006 L25I007 MR250188 /L25J001</t>
        </is>
      </c>
      <c r="BO427" s="14" t="n">
        <v>-9342</v>
      </c>
    </row>
    <row r="428" ht="11.85" customFormat="1" customHeight="1" s="7">
      <c r="A428" s="8" t="inlineStr">
        <is>
          <t>SPM</t>
        </is>
      </c>
      <c r="B428" s="14" t="inlineStr">
        <is>
          <t>16.06.2025</t>
        </is>
      </c>
      <c r="C428" s="8" t="inlineStr">
        <is>
          <t>NA</t>
        </is>
      </c>
      <c r="D428" s="22" t="n">
        <v>2500158</v>
      </c>
      <c r="E428" s="14" t="inlineStr">
        <is>
          <t>SP0190</t>
        </is>
      </c>
      <c r="F428" s="8" t="inlineStr">
        <is>
          <t>Pamphlet-Natal Soft Gelatin Capsule</t>
        </is>
      </c>
      <c r="G428" s="14" t="inlineStr">
        <is>
          <t>SP2500041</t>
        </is>
      </c>
      <c r="H428" s="14" t="inlineStr">
        <is>
          <t>Xiamen Nicest Paper Products Co., Ltd.</t>
        </is>
      </c>
      <c r="I428" s="14" t="n"/>
      <c r="J428" s="27" t="inlineStr">
        <is>
          <t>NST-20250210KW003-002</t>
        </is>
      </c>
      <c r="K428" s="28" t="n">
        <v>45689</v>
      </c>
      <c r="L428" s="28" t="n"/>
      <c r="M428" s="28" t="n">
        <v>46784</v>
      </c>
      <c r="N428" s="28" t="n"/>
      <c r="O428" s="10" t="inlineStr">
        <is>
          <t>N/A</t>
        </is>
      </c>
      <c r="P428" s="10" t="n"/>
      <c r="Q428" s="10" t="n"/>
      <c r="R428" s="21" t="n">
        <v>9</v>
      </c>
      <c r="S428" s="12" t="n">
        <v>4250</v>
      </c>
      <c r="T428" s="12" t="n"/>
      <c r="U428" s="13" t="n">
        <v>38250</v>
      </c>
      <c r="V428" s="14" t="inlineStr">
        <is>
          <t>No.</t>
        </is>
      </c>
      <c r="W428" s="14" t="n">
        <v>10</v>
      </c>
      <c r="X428" s="14" t="n"/>
      <c r="Y428" s="14" t="n"/>
      <c r="Z428" s="455" t="n">
        <v>38240</v>
      </c>
      <c r="AA428" s="482" t="n">
        <v>0</v>
      </c>
      <c r="AB428" s="457" t="n">
        <v>0</v>
      </c>
      <c r="AC428" s="458" t="n">
        <v>38240</v>
      </c>
      <c r="AD428" s="459" t="n"/>
      <c r="AE428" s="462" t="n">
        <v>0</v>
      </c>
      <c r="AF428" s="14" t="inlineStr">
        <is>
          <t>07.07.2025</t>
        </is>
      </c>
      <c r="AG428" s="14" t="inlineStr">
        <is>
          <t>C25G001</t>
        </is>
      </c>
      <c r="AH428" s="14" t="n">
        <v>-38240</v>
      </c>
      <c r="AI428" s="14" t="n"/>
      <c r="AJ428" s="14" t="n"/>
      <c r="AK428" s="14" t="n"/>
      <c r="AL428" s="14" t="n"/>
      <c r="AM428" s="14" t="n"/>
      <c r="AN428" s="14" t="n"/>
      <c r="AO428" s="14" t="n"/>
      <c r="AP428" s="14" t="n"/>
      <c r="AQ428" s="14" t="n"/>
      <c r="AR428" s="14" t="n"/>
      <c r="AS428" s="14" t="n"/>
      <c r="AT428" s="14" t="n"/>
      <c r="AU428" s="14" t="n"/>
      <c r="AV428" s="14" t="n"/>
      <c r="AW428" s="14" t="n"/>
      <c r="AX428" s="14" t="n"/>
      <c r="AY428" s="14" t="n"/>
      <c r="AZ428" s="14" t="n"/>
      <c r="BA428" s="14" t="n"/>
      <c r="BB428" s="14" t="n"/>
      <c r="BC428" s="14" t="n"/>
      <c r="BD428" s="14" t="n"/>
      <c r="BE428" s="14" t="n"/>
      <c r="BF428" s="14" t="n"/>
      <c r="BG428" s="14" t="n"/>
      <c r="BH428" s="14" t="n"/>
      <c r="BI428" s="14" t="n"/>
      <c r="BJ428" s="14" t="n"/>
      <c r="BK428" s="14" t="n"/>
      <c r="BL428" s="14" t="n"/>
      <c r="BM428" s="14" t="n"/>
      <c r="BN428" s="14" t="n"/>
      <c r="BO428" s="14" t="n"/>
    </row>
    <row r="429" ht="11.85" customFormat="1" customHeight="1" s="7">
      <c r="A429" s="8" t="inlineStr">
        <is>
          <t>PP</t>
        </is>
      </c>
      <c r="B429" s="14" t="inlineStr">
        <is>
          <t>17.06.2025</t>
        </is>
      </c>
      <c r="C429" s="14" t="n"/>
      <c r="D429" s="14" t="n">
        <v>2500160</v>
      </c>
      <c r="E429" s="14" t="inlineStr">
        <is>
          <t>PP0029</t>
        </is>
      </c>
      <c r="F429" s="8" t="inlineStr">
        <is>
          <t>Medical Sponge size: 42X32X10mm for Applicator</t>
        </is>
      </c>
      <c r="G429" s="14" t="inlineStr">
        <is>
          <t>PP2500064</t>
        </is>
      </c>
      <c r="H429" s="14" t="inlineStr">
        <is>
          <t>Propharm International S.R.L.</t>
        </is>
      </c>
      <c r="I429" s="14" t="n"/>
      <c r="J429" s="10" t="inlineStr">
        <is>
          <t>2505A</t>
        </is>
      </c>
      <c r="K429" s="8" t="inlineStr">
        <is>
          <t>30/04/2025</t>
        </is>
      </c>
      <c r="L429" s="10" t="inlineStr">
        <is>
          <t>00.04.2025</t>
        </is>
      </c>
      <c r="M429" s="28" t="n">
        <v>46478</v>
      </c>
      <c r="N429" s="10" t="inlineStr">
        <is>
          <t>00.04.2027</t>
        </is>
      </c>
      <c r="O429" s="10" t="inlineStr">
        <is>
          <t>N/A</t>
        </is>
      </c>
      <c r="P429" s="10" t="inlineStr">
        <is>
          <t>NA</t>
        </is>
      </c>
      <c r="Q429" s="10" t="inlineStr">
        <is>
          <t>29.06.2027</t>
        </is>
      </c>
      <c r="R429" s="21" t="n"/>
      <c r="S429" s="12" t="n"/>
      <c r="T429" s="12" t="n"/>
      <c r="U429" s="13" t="n">
        <v>96750</v>
      </c>
      <c r="V429" s="14" t="inlineStr">
        <is>
          <t>No.</t>
        </is>
      </c>
      <c r="W429" s="14" t="n">
        <v>44</v>
      </c>
      <c r="X429" s="14" t="n"/>
      <c r="Y429" s="90" t="n"/>
      <c r="Z429" s="455" t="n">
        <v>96706</v>
      </c>
      <c r="AA429" s="456" t="n">
        <v>0</v>
      </c>
      <c r="AB429" s="457" t="n">
        <v>0</v>
      </c>
      <c r="AC429" s="458" t="n">
        <v>96706</v>
      </c>
      <c r="AD429" s="459" t="n"/>
      <c r="AE429" s="462" t="n">
        <v>0</v>
      </c>
      <c r="AF429" s="14" t="inlineStr">
        <is>
          <t>09.10.2025</t>
        </is>
      </c>
      <c r="AG429" s="14" t="inlineStr">
        <is>
          <t>25IPP028</t>
        </is>
      </c>
      <c r="AH429" s="14" t="n">
        <v>-21485</v>
      </c>
      <c r="AI429" s="14" t="inlineStr">
        <is>
          <t>22.10.2025</t>
        </is>
      </c>
      <c r="AJ429" s="14" t="inlineStr">
        <is>
          <t>R-25IPP028</t>
        </is>
      </c>
      <c r="AK429" s="14" t="n">
        <v>10065</v>
      </c>
      <c r="AL429" s="14" t="inlineStr">
        <is>
          <t>08.12.2025</t>
        </is>
      </c>
      <c r="AM429" s="14" t="inlineStr">
        <is>
          <t>25IPP034</t>
        </is>
      </c>
      <c r="AN429" s="14" t="n">
        <v>-42985</v>
      </c>
      <c r="AO429" s="14" t="inlineStr">
        <is>
          <t>18.12.2025</t>
        </is>
      </c>
      <c r="AP429" s="14" t="inlineStr">
        <is>
          <t>25IBP035</t>
        </is>
      </c>
      <c r="AQ429" s="14" t="n">
        <v>-42301</v>
      </c>
      <c r="AR429" s="14" t="inlineStr">
        <is>
          <t>21.12.2025</t>
        </is>
      </c>
      <c r="AS429" s="14" t="inlineStr">
        <is>
          <t>R-25IPP034</t>
        </is>
      </c>
      <c r="AT429" s="14" t="n">
        <v>1145</v>
      </c>
      <c r="AU429" s="14" t="inlineStr">
        <is>
          <t>28.12.2025</t>
        </is>
      </c>
      <c r="AV429" s="14" t="inlineStr">
        <is>
          <t>R-25IPP035</t>
        </is>
      </c>
      <c r="AW429" s="14" t="n">
        <v>5930</v>
      </c>
      <c r="AX429" s="14" t="n"/>
      <c r="AY429" s="14" t="n"/>
      <c r="AZ429" s="14" t="n"/>
      <c r="BA429" s="14" t="inlineStr">
        <is>
          <t>15.01.2026</t>
        </is>
      </c>
      <c r="BB429" s="14" t="inlineStr">
        <is>
          <t>26IPP002</t>
        </is>
      </c>
      <c r="BC429" s="14" t="n">
        <v>-7075</v>
      </c>
      <c r="BD429" s="14" t="n"/>
      <c r="BE429" s="14" t="n"/>
      <c r="BF429" s="14" t="n"/>
      <c r="BG429" s="14" t="n"/>
      <c r="BH429" s="14" t="n"/>
      <c r="BI429" s="14" t="n"/>
      <c r="BJ429" s="14" t="n"/>
      <c r="BK429" s="14" t="n"/>
      <c r="BL429" s="14" t="n"/>
      <c r="BM429" s="14" t="n"/>
      <c r="BN429" s="14" t="n"/>
      <c r="BO429" s="14" t="n"/>
    </row>
    <row r="430" ht="11.85" customFormat="1" customHeight="1" s="7">
      <c r="A430" s="8" t="inlineStr">
        <is>
          <t>PP</t>
        </is>
      </c>
      <c r="B430" s="14" t="inlineStr">
        <is>
          <t>17.06.2025</t>
        </is>
      </c>
      <c r="C430" s="14" t="n"/>
      <c r="D430" s="14" t="n">
        <v>2500162</v>
      </c>
      <c r="E430" s="14" t="inlineStr">
        <is>
          <t>PP0026</t>
        </is>
      </c>
      <c r="F430" s="8" t="inlineStr">
        <is>
          <t>Inner plastic tube (HDPE) for Applicator 3 ml-OMAS</t>
        </is>
      </c>
      <c r="G430" s="14" t="inlineStr">
        <is>
          <t>PP2500066</t>
        </is>
      </c>
      <c r="H430" s="14" t="inlineStr">
        <is>
          <t>Propharm International S.R.L.</t>
        </is>
      </c>
      <c r="I430" s="14" t="n"/>
      <c r="J430" s="10" t="inlineStr">
        <is>
          <t>11735</t>
        </is>
      </c>
      <c r="K430" s="33" t="n">
        <v>45717</v>
      </c>
      <c r="L430" s="10" t="inlineStr">
        <is>
          <t>00.03.2025</t>
        </is>
      </c>
      <c r="M430" s="28" t="n">
        <v>46447</v>
      </c>
      <c r="N430" s="10" t="inlineStr">
        <is>
          <t>00.03.2027</t>
        </is>
      </c>
      <c r="O430" s="10" t="inlineStr">
        <is>
          <t>N/A</t>
        </is>
      </c>
      <c r="P430" s="10" t="inlineStr">
        <is>
          <t>NA</t>
        </is>
      </c>
      <c r="Q430" s="10" t="inlineStr">
        <is>
          <t>29.06.2027</t>
        </is>
      </c>
      <c r="R430" s="21" t="n"/>
      <c r="S430" s="12" t="n"/>
      <c r="T430" s="12" t="n"/>
      <c r="U430" s="13" t="n">
        <v>96000</v>
      </c>
      <c r="V430" s="14" t="inlineStr">
        <is>
          <t>No.</t>
        </is>
      </c>
      <c r="W430" s="14" t="n">
        <v>74</v>
      </c>
      <c r="X430" s="14" t="n"/>
      <c r="Y430" s="90" t="n"/>
      <c r="Z430" s="455" t="n">
        <v>95926</v>
      </c>
      <c r="AA430" s="456" t="n">
        <v>0</v>
      </c>
      <c r="AB430" s="457" t="n">
        <v>0</v>
      </c>
      <c r="AC430" s="458" t="n">
        <v>95926</v>
      </c>
      <c r="AD430" s="459" t="n"/>
      <c r="AE430" s="462" t="n">
        <v>0</v>
      </c>
      <c r="AF430" s="14" t="inlineStr">
        <is>
          <t>27.11.2025</t>
        </is>
      </c>
      <c r="AG430" s="14" t="inlineStr">
        <is>
          <t>25IBP041</t>
        </is>
      </c>
      <c r="AH430" s="14" t="n">
        <v>-47963</v>
      </c>
      <c r="AI430" s="14" t="inlineStr">
        <is>
          <t>30.11.2025</t>
        </is>
      </c>
      <c r="AJ430" s="14" t="inlineStr">
        <is>
          <t>25IBP042</t>
        </is>
      </c>
      <c r="AK430" s="14" t="n">
        <v>-47963</v>
      </c>
      <c r="AL430" s="14" t="inlineStr">
        <is>
          <t>03.12.2025</t>
        </is>
      </c>
      <c r="AM430" s="14" t="inlineStr">
        <is>
          <t xml:space="preserve"> R-25IBP041</t>
        </is>
      </c>
      <c r="AN430" s="14" t="n">
        <v>1490</v>
      </c>
      <c r="AO430" s="14" t="inlineStr">
        <is>
          <t>09.12.2025</t>
        </is>
      </c>
      <c r="AP430" s="14" t="inlineStr">
        <is>
          <t>25IBP044</t>
        </is>
      </c>
      <c r="AQ430" s="14" t="n">
        <v>-1490</v>
      </c>
      <c r="AR430" s="14" t="n"/>
      <c r="AS430" s="14" t="n"/>
      <c r="AT430" s="14" t="n"/>
      <c r="AU430" s="14" t="n"/>
      <c r="AV430" s="14" t="n"/>
      <c r="AW430" s="14" t="n"/>
      <c r="AX430" s="14" t="n"/>
      <c r="AY430" s="14" t="n"/>
      <c r="AZ430" s="14" t="n"/>
      <c r="BA430" s="14" t="n"/>
      <c r="BB430" s="14" t="n"/>
      <c r="BC430" s="14" t="n"/>
      <c r="BD430" s="14" t="n"/>
      <c r="BE430" s="14" t="n"/>
      <c r="BF430" s="14" t="n"/>
      <c r="BG430" s="14" t="n"/>
      <c r="BH430" s="14" t="n"/>
      <c r="BI430" s="14" t="n"/>
      <c r="BJ430" s="14" t="n"/>
      <c r="BK430" s="14" t="n"/>
      <c r="BL430" s="14" t="n"/>
      <c r="BM430" s="14" t="n"/>
      <c r="BN430" s="14" t="n"/>
      <c r="BO430" s="14" t="n"/>
    </row>
    <row r="431" ht="11.85" customFormat="1" customHeight="1" s="7">
      <c r="A431" s="8" t="inlineStr">
        <is>
          <t>PP</t>
        </is>
      </c>
      <c r="B431" s="14" t="inlineStr">
        <is>
          <t>17.06.2025</t>
        </is>
      </c>
      <c r="C431" s="14" t="n"/>
      <c r="D431" s="14" t="n">
        <v>2500163</v>
      </c>
      <c r="E431" s="14" t="inlineStr">
        <is>
          <t>PP0032</t>
        </is>
      </c>
      <c r="F431" s="8" t="inlineStr">
        <is>
          <t>Outer plastic tube (HDPE) for Applicator 3 ml-OMAS</t>
        </is>
      </c>
      <c r="G431" s="14" t="inlineStr">
        <is>
          <t>PP2500067</t>
        </is>
      </c>
      <c r="H431" s="14" t="inlineStr">
        <is>
          <t>Propharm International S.R.L.</t>
        </is>
      </c>
      <c r="I431" s="14" t="n"/>
      <c r="J431" s="27" t="inlineStr">
        <is>
          <t>11736</t>
        </is>
      </c>
      <c r="K431" s="28" t="n">
        <v>45717</v>
      </c>
      <c r="L431" s="10" t="inlineStr">
        <is>
          <t>00.03.2025</t>
        </is>
      </c>
      <c r="M431" s="28" t="n">
        <v>46447</v>
      </c>
      <c r="N431" s="10" t="inlineStr">
        <is>
          <t>00.03.2027</t>
        </is>
      </c>
      <c r="O431" s="10" t="inlineStr">
        <is>
          <t>N/A</t>
        </is>
      </c>
      <c r="P431" s="10" t="inlineStr">
        <is>
          <t>NA</t>
        </is>
      </c>
      <c r="Q431" s="10" t="inlineStr">
        <is>
          <t>29.06.2027</t>
        </is>
      </c>
      <c r="R431" s="21" t="n"/>
      <c r="S431" s="12" t="n"/>
      <c r="T431" s="12" t="n"/>
      <c r="U431" s="13" t="n">
        <v>96000</v>
      </c>
      <c r="V431" s="14" t="inlineStr">
        <is>
          <t xml:space="preserve">No. </t>
        </is>
      </c>
      <c r="W431" s="14" t="n">
        <v>74</v>
      </c>
      <c r="X431" s="14" t="n"/>
      <c r="Y431" s="90" t="n"/>
      <c r="Z431" s="455" t="n">
        <v>95926</v>
      </c>
      <c r="AA431" s="456" t="n">
        <v>0</v>
      </c>
      <c r="AB431" s="457" t="n">
        <v>0</v>
      </c>
      <c r="AC431" s="458" t="n">
        <v>95926</v>
      </c>
      <c r="AD431" s="459" t="n"/>
      <c r="AE431" s="462" t="n">
        <v>0</v>
      </c>
      <c r="AF431" s="14" t="inlineStr">
        <is>
          <t>09.10.2025</t>
        </is>
      </c>
      <c r="AG431" s="14" t="inlineStr">
        <is>
          <t>25IBP028</t>
        </is>
      </c>
      <c r="AH431" s="14" t="n">
        <v>-64</v>
      </c>
      <c r="AI431" s="14" t="inlineStr">
        <is>
          <t>03.11.2025</t>
        </is>
      </c>
      <c r="AJ431" s="14" t="inlineStr">
        <is>
          <t>25IPP032</t>
        </is>
      </c>
      <c r="AK431" s="14" t="n">
        <v>-51982</v>
      </c>
      <c r="AL431" s="14" t="inlineStr">
        <is>
          <t>26.11.2025</t>
        </is>
      </c>
      <c r="AM431" s="14" t="inlineStr">
        <is>
          <t>25IPP033</t>
        </is>
      </c>
      <c r="AN431" s="14" t="n">
        <v>-43880</v>
      </c>
      <c r="AO431" s="14" t="n"/>
      <c r="AP431" s="14" t="n"/>
      <c r="AQ431" s="14" t="n"/>
      <c r="AR431" s="14" t="n"/>
      <c r="AS431" s="14" t="n"/>
      <c r="AT431" s="14" t="n"/>
      <c r="AU431" s="14" t="n"/>
      <c r="AV431" s="14" t="n"/>
      <c r="AW431" s="14" t="n"/>
      <c r="AX431" s="14" t="n"/>
      <c r="AY431" s="14" t="n"/>
      <c r="AZ431" s="14" t="n"/>
      <c r="BA431" s="14" t="n"/>
      <c r="BB431" s="14" t="n"/>
      <c r="BC431" s="14" t="n"/>
      <c r="BD431" s="14" t="n"/>
      <c r="BE431" s="14" t="n"/>
      <c r="BF431" s="14" t="n"/>
      <c r="BG431" s="14" t="n"/>
      <c r="BH431" s="14" t="n"/>
      <c r="BI431" s="14" t="n"/>
      <c r="BJ431" s="14" t="n"/>
      <c r="BK431" s="14" t="n"/>
      <c r="BL431" s="14" t="n"/>
      <c r="BM431" s="14" t="n"/>
      <c r="BN431" s="14" t="n"/>
      <c r="BO431" s="14" t="n"/>
    </row>
    <row r="432" ht="11.85" customFormat="1" customHeight="1" s="7">
      <c r="A432" s="8" t="inlineStr">
        <is>
          <t>PP</t>
        </is>
      </c>
      <c r="B432" s="14" t="inlineStr">
        <is>
          <t>17.06.2025</t>
        </is>
      </c>
      <c r="C432" s="14" t="n"/>
      <c r="D432" s="14" t="n">
        <v>2500165</v>
      </c>
      <c r="E432" s="14" t="inlineStr">
        <is>
          <t>PP0033</t>
        </is>
      </c>
      <c r="F432" s="8" t="inlineStr">
        <is>
          <t>Outer plastic tube (HDPE) for Applicator 10.5 ml-OMAS</t>
        </is>
      </c>
      <c r="G432" s="14" t="inlineStr">
        <is>
          <t>PP2500069</t>
        </is>
      </c>
      <c r="H432" s="14" t="inlineStr">
        <is>
          <t>Propharm International S.R.L.</t>
        </is>
      </c>
      <c r="I432" s="14" t="n"/>
      <c r="J432" s="27" t="inlineStr">
        <is>
          <t>11472</t>
        </is>
      </c>
      <c r="K432" s="28" t="n">
        <v>45689</v>
      </c>
      <c r="L432" s="10" t="inlineStr">
        <is>
          <t>00.02.2025</t>
        </is>
      </c>
      <c r="M432" s="28" t="n">
        <v>46419</v>
      </c>
      <c r="N432" s="10" t="inlineStr">
        <is>
          <t>00.02.2027</t>
        </is>
      </c>
      <c r="O432" s="10" t="inlineStr">
        <is>
          <t>N/A</t>
        </is>
      </c>
      <c r="P432" s="10" t="inlineStr">
        <is>
          <t>NA</t>
        </is>
      </c>
      <c r="Q432" s="10" t="inlineStr">
        <is>
          <t>18.06.2027</t>
        </is>
      </c>
      <c r="R432" s="21" t="n"/>
      <c r="S432" s="12" t="n"/>
      <c r="T432" s="12" t="n"/>
      <c r="U432" s="13" t="n">
        <v>16000</v>
      </c>
      <c r="V432" s="14" t="inlineStr">
        <is>
          <t xml:space="preserve">No. </t>
        </is>
      </c>
      <c r="W432" s="14" t="n">
        <v>56</v>
      </c>
      <c r="X432" s="14" t="n"/>
      <c r="Y432" s="90" t="n"/>
      <c r="Z432" s="455" t="n">
        <v>15944</v>
      </c>
      <c r="AA432" s="456" t="n">
        <v>0</v>
      </c>
      <c r="AB432" s="457" t="n">
        <v>0</v>
      </c>
      <c r="AC432" s="458" t="n">
        <v>15944</v>
      </c>
      <c r="AD432" s="459" t="n"/>
      <c r="AE432" s="462" t="n">
        <v>0</v>
      </c>
      <c r="AF432" s="14" t="inlineStr">
        <is>
          <t>21.10.2025</t>
        </is>
      </c>
      <c r="AG432" s="14" t="inlineStr">
        <is>
          <t>25IPP029</t>
        </is>
      </c>
      <c r="AH432" s="14" t="n">
        <v>-13944</v>
      </c>
      <c r="AI432" s="14" t="inlineStr">
        <is>
          <t>23.10.2025</t>
        </is>
      </c>
      <c r="AJ432" s="14" t="inlineStr">
        <is>
          <t>25IPP030</t>
        </is>
      </c>
      <c r="AK432" s="14" t="n">
        <v>-2000</v>
      </c>
      <c r="AL432" s="14" t="inlineStr">
        <is>
          <t>26.10.2025</t>
        </is>
      </c>
      <c r="AM432" s="14" t="inlineStr">
        <is>
          <t>R-25IPP029</t>
        </is>
      </c>
      <c r="AN432" s="14" t="n">
        <v>1291</v>
      </c>
      <c r="AO432" s="14" t="inlineStr">
        <is>
          <t>28.10.2025</t>
        </is>
      </c>
      <c r="AP432" s="14" t="inlineStr">
        <is>
          <t>25IPP031</t>
        </is>
      </c>
      <c r="AQ432" s="14" t="n">
        <v>-1291</v>
      </c>
      <c r="AR432" s="14" t="n"/>
      <c r="AS432" s="14" t="n"/>
      <c r="AT432" s="14" t="n"/>
      <c r="AU432" s="14" t="n"/>
      <c r="AV432" s="14" t="n"/>
      <c r="AW432" s="14" t="n"/>
      <c r="AX432" s="14" t="n"/>
      <c r="AY432" s="14" t="n"/>
      <c r="AZ432" s="14" t="n"/>
      <c r="BA432" s="14" t="n"/>
      <c r="BB432" s="14" t="n"/>
      <c r="BC432" s="14" t="n"/>
      <c r="BD432" s="14" t="n"/>
      <c r="BE432" s="14" t="n"/>
      <c r="BF432" s="14" t="n"/>
      <c r="BG432" s="14" t="n"/>
      <c r="BH432" s="14" t="n"/>
      <c r="BI432" s="14" t="n"/>
      <c r="BJ432" s="14" t="n"/>
      <c r="BK432" s="14" t="n"/>
      <c r="BL432" s="14" t="n"/>
      <c r="BM432" s="14" t="n"/>
      <c r="BN432" s="14" t="n"/>
      <c r="BO432" s="14" t="n"/>
    </row>
    <row r="433" ht="11.85" customFormat="1" customHeight="1" s="7">
      <c r="A433" s="14" t="inlineStr">
        <is>
          <t>SPM</t>
        </is>
      </c>
      <c r="B433" s="14" t="inlineStr">
        <is>
          <t>18.06.2025</t>
        </is>
      </c>
      <c r="C433" s="14" t="n"/>
      <c r="D433" s="14" t="n">
        <v>2500169</v>
      </c>
      <c r="E433" s="14" t="inlineStr">
        <is>
          <t>SP0190</t>
        </is>
      </c>
      <c r="F433" s="8" t="inlineStr">
        <is>
          <t>Pamphlet-Natal Soft Gelatin Capsule</t>
        </is>
      </c>
      <c r="G433" s="14" t="inlineStr">
        <is>
          <t>SP2500043</t>
        </is>
      </c>
      <c r="H433" s="14" t="inlineStr">
        <is>
          <t>Xiamen Nicest Paper Products Co., Ltd.</t>
        </is>
      </c>
      <c r="I433" s="14" t="n"/>
      <c r="J433" s="27" t="inlineStr">
        <is>
          <t>NST-20250210KW003-002</t>
        </is>
      </c>
      <c r="K433" s="28" t="n">
        <v>45689</v>
      </c>
      <c r="L433" s="28" t="n"/>
      <c r="M433" s="28" t="n">
        <v>46784</v>
      </c>
      <c r="N433" s="28" t="n"/>
      <c r="O433" s="10" t="inlineStr">
        <is>
          <t>N/A</t>
        </is>
      </c>
      <c r="P433" s="10" t="n"/>
      <c r="Q433" s="10" t="n"/>
      <c r="R433" s="21" t="n"/>
      <c r="S433" s="12" t="n"/>
      <c r="T433" s="12" t="n"/>
      <c r="U433" s="13" t="n">
        <v>4250</v>
      </c>
      <c r="V433" s="14" t="inlineStr">
        <is>
          <t>No.</t>
        </is>
      </c>
      <c r="W433" s="14" t="n">
        <v>5</v>
      </c>
      <c r="X433" s="14" t="n"/>
      <c r="Y433" s="14" t="n"/>
      <c r="Z433" s="455" t="n">
        <v>4245</v>
      </c>
      <c r="AA433" s="482" t="n">
        <v>0</v>
      </c>
      <c r="AB433" s="457" t="n">
        <v>0</v>
      </c>
      <c r="AC433" s="458" t="n">
        <v>4245</v>
      </c>
      <c r="AD433" s="459" t="n"/>
      <c r="AE433" s="462" t="n">
        <v>0</v>
      </c>
      <c r="AF433" s="14" t="inlineStr">
        <is>
          <t>07.07.2025</t>
        </is>
      </c>
      <c r="AG433" s="14" t="inlineStr">
        <is>
          <t>C25G001</t>
        </is>
      </c>
      <c r="AH433" s="14" t="n">
        <v>-4245</v>
      </c>
      <c r="AI433" s="14" t="n"/>
      <c r="AJ433" s="14" t="n"/>
      <c r="AK433" s="14" t="n"/>
      <c r="AL433" s="14" t="n"/>
      <c r="AM433" s="14" t="n"/>
      <c r="AN433" s="14" t="n"/>
      <c r="AO433" s="14" t="n"/>
      <c r="AP433" s="14" t="n"/>
      <c r="AQ433" s="14" t="n"/>
      <c r="AR433" s="14" t="n"/>
      <c r="AS433" s="14" t="n"/>
      <c r="AT433" s="14" t="n"/>
      <c r="AU433" s="14" t="n"/>
      <c r="AV433" s="14" t="n"/>
      <c r="AW433" s="14" t="n"/>
      <c r="AX433" s="14" t="n"/>
      <c r="AY433" s="14" t="n"/>
      <c r="AZ433" s="14" t="n"/>
      <c r="BA433" s="14" t="n"/>
      <c r="BB433" s="14" t="n"/>
      <c r="BC433" s="14" t="n"/>
      <c r="BD433" s="14" t="n"/>
      <c r="BE433" s="14" t="n"/>
      <c r="BF433" s="14" t="n"/>
      <c r="BG433" s="14" t="n"/>
      <c r="BH433" s="14" t="n"/>
      <c r="BI433" s="14" t="n"/>
      <c r="BJ433" s="14" t="n"/>
      <c r="BK433" s="14" t="n"/>
      <c r="BL433" s="14" t="n"/>
      <c r="BM433" s="14" t="n"/>
      <c r="BN433" s="14" t="n"/>
      <c r="BO433" s="14" t="n"/>
    </row>
    <row r="434" ht="11.85" customFormat="1" customHeight="1" s="7">
      <c r="A434" s="8" t="inlineStr">
        <is>
          <t>PP</t>
        </is>
      </c>
      <c r="B434" s="14" t="inlineStr">
        <is>
          <t>18.06.2025</t>
        </is>
      </c>
      <c r="C434" s="14" t="n"/>
      <c r="D434" s="14" t="n">
        <v>2500171</v>
      </c>
      <c r="E434" s="14" t="inlineStr">
        <is>
          <t>PP0091</t>
        </is>
      </c>
      <c r="F434" s="8" t="inlineStr">
        <is>
          <t>Inner plastic tube (HDPE) 77*11mm - Tecnomaco</t>
        </is>
      </c>
      <c r="G434" s="14" t="inlineStr">
        <is>
          <t>PP2500073</t>
        </is>
      </c>
      <c r="H434" s="14" t="inlineStr">
        <is>
          <t>JianErkang Medical Co., Ltd</t>
        </is>
      </c>
      <c r="I434" s="14" t="n"/>
      <c r="J434" s="10" t="inlineStr">
        <is>
          <t>250120</t>
        </is>
      </c>
      <c r="K434" s="8" t="inlineStr">
        <is>
          <t>20.01.2025</t>
        </is>
      </c>
      <c r="L434" s="10" t="inlineStr">
        <is>
          <t>20.01.2025</t>
        </is>
      </c>
      <c r="M434" s="14" t="inlineStr">
        <is>
          <t>19.01.2030</t>
        </is>
      </c>
      <c r="N434" s="10" t="inlineStr">
        <is>
          <t>19.01.2030</t>
        </is>
      </c>
      <c r="O434" s="10" t="inlineStr">
        <is>
          <t>N/A</t>
        </is>
      </c>
      <c r="P434" s="10" t="inlineStr">
        <is>
          <t>NA</t>
        </is>
      </c>
      <c r="Q434" s="10" t="inlineStr">
        <is>
          <t>30.06.2027</t>
        </is>
      </c>
      <c r="R434" s="21" t="n"/>
      <c r="S434" s="12" t="n"/>
      <c r="T434" s="12" t="n"/>
      <c r="U434" s="13" t="n">
        <v>4000</v>
      </c>
      <c r="V434" s="14" t="inlineStr">
        <is>
          <t>No.</t>
        </is>
      </c>
      <c r="W434" s="14" t="n">
        <v>38</v>
      </c>
      <c r="X434" s="14" t="n"/>
      <c r="Y434" s="90" t="n"/>
      <c r="Z434" s="455" t="n">
        <v>3962</v>
      </c>
      <c r="AA434" s="456" t="n">
        <v>0</v>
      </c>
      <c r="AB434" s="457" t="n">
        <v>0</v>
      </c>
      <c r="AC434" s="458" t="n">
        <v>3962</v>
      </c>
      <c r="AD434" s="459" t="n"/>
      <c r="AE434" s="462" t="n">
        <v>0</v>
      </c>
      <c r="AF434" s="14" t="n"/>
      <c r="AG434" s="14" t="inlineStr">
        <is>
          <t>25IBP035</t>
        </is>
      </c>
      <c r="AH434" s="14" t="n">
        <v>-3962</v>
      </c>
      <c r="AI434" s="14" t="inlineStr">
        <is>
          <t>11.11.2025</t>
        </is>
      </c>
      <c r="AJ434" s="14" t="inlineStr">
        <is>
          <t>R-25IBP035</t>
        </is>
      </c>
      <c r="AK434" s="14" t="n">
        <v>300</v>
      </c>
      <c r="AL434" s="14" t="inlineStr">
        <is>
          <t>08.12.2025</t>
        </is>
      </c>
      <c r="AM434" s="14" t="inlineStr">
        <is>
          <t>25IBP043</t>
        </is>
      </c>
      <c r="AN434" s="14" t="n">
        <v>-300</v>
      </c>
      <c r="AO434" s="14" t="n"/>
      <c r="AP434" s="14" t="n"/>
      <c r="AQ434" s="14" t="n"/>
      <c r="AR434" s="14" t="n"/>
      <c r="AS434" s="14" t="n"/>
      <c r="AT434" s="14" t="n"/>
      <c r="AU434" s="14" t="n"/>
      <c r="AV434" s="14" t="n"/>
      <c r="AW434" s="14" t="n"/>
      <c r="AX434" s="14" t="n"/>
      <c r="AY434" s="14" t="n"/>
      <c r="AZ434" s="14" t="n"/>
      <c r="BA434" s="14" t="n"/>
      <c r="BB434" s="14" t="n"/>
      <c r="BC434" s="14" t="n"/>
      <c r="BD434" s="14" t="n"/>
      <c r="BE434" s="14" t="n"/>
      <c r="BF434" s="14" t="n"/>
      <c r="BG434" s="14" t="n"/>
      <c r="BH434" s="14" t="n"/>
      <c r="BI434" s="14" t="n"/>
      <c r="BJ434" s="14" t="n"/>
      <c r="BK434" s="14" t="n"/>
      <c r="BL434" s="14" t="n"/>
      <c r="BM434" s="14" t="n"/>
      <c r="BN434" s="14" t="n"/>
      <c r="BO434" s="14" t="n"/>
    </row>
    <row r="435" ht="11.85" customFormat="1" customHeight="1" s="7">
      <c r="A435" s="14" t="inlineStr">
        <is>
          <t>SF MD</t>
        </is>
      </c>
      <c r="B435" s="14" t="inlineStr">
        <is>
          <t>19.06.2025</t>
        </is>
      </c>
      <c r="C435" s="14" t="n"/>
      <c r="D435" s="14" t="n">
        <v>2500173</v>
      </c>
      <c r="E435" s="14" t="inlineStr">
        <is>
          <t>SF0076</t>
        </is>
      </c>
      <c r="F435" s="8" t="inlineStr">
        <is>
          <t>FAS chlorex C2 sponge</t>
        </is>
      </c>
      <c r="G435" s="14" t="inlineStr">
        <is>
          <t>SF2500022</t>
        </is>
      </c>
      <c r="H435" s="14" t="inlineStr">
        <is>
          <t>JianErkang Medical Co., Ltd</t>
        </is>
      </c>
      <c r="I435" s="14" t="n"/>
      <c r="J435" s="27" t="inlineStr">
        <is>
          <t>220915</t>
        </is>
      </c>
      <c r="K435" s="14" t="inlineStr">
        <is>
          <t>15/09/2022</t>
        </is>
      </c>
      <c r="L435" s="14" t="n"/>
      <c r="M435" s="14" t="inlineStr">
        <is>
          <t>14/09/2027</t>
        </is>
      </c>
      <c r="N435" s="14" t="n"/>
      <c r="O435" s="10" t="inlineStr">
        <is>
          <t>N/A</t>
        </is>
      </c>
      <c r="P435" s="10" t="n"/>
      <c r="Q435" s="10" t="n"/>
      <c r="R435" s="21" t="n"/>
      <c r="S435" s="12" t="n"/>
      <c r="T435" s="12" t="n"/>
      <c r="U435" s="13" t="n">
        <v>33200</v>
      </c>
      <c r="V435" s="14" t="inlineStr">
        <is>
          <t>No.</t>
        </is>
      </c>
      <c r="W435" s="14" t="n"/>
      <c r="X435" s="14" t="n"/>
      <c r="Y435" s="14" t="n"/>
      <c r="Z435" s="455" t="n">
        <v>33200</v>
      </c>
      <c r="AA435" s="482" t="n">
        <v>0</v>
      </c>
      <c r="AB435" s="457" t="n">
        <v>0</v>
      </c>
      <c r="AC435" s="458" t="n">
        <v>33200</v>
      </c>
      <c r="AD435" s="459" t="n"/>
      <c r="AE435" s="462" t="n">
        <v>0</v>
      </c>
      <c r="AF435" s="14" t="inlineStr">
        <is>
          <t>22.06.2025</t>
        </is>
      </c>
      <c r="AG435" s="14" t="inlineStr">
        <is>
          <t>L25F006</t>
        </is>
      </c>
      <c r="AH435" s="36" t="n">
        <v>-33200</v>
      </c>
      <c r="AI435" s="14" t="n"/>
      <c r="AJ435" s="14" t="n"/>
      <c r="AK435" s="14" t="n"/>
      <c r="AL435" s="14" t="n"/>
      <c r="AM435" s="14" t="n"/>
      <c r="AN435" s="14" t="n"/>
      <c r="AO435" s="14" t="n"/>
      <c r="AP435" s="14" t="n"/>
      <c r="AQ435" s="14" t="n"/>
      <c r="AR435" s="14" t="n"/>
      <c r="AS435" s="14" t="n"/>
      <c r="AT435" s="14" t="n"/>
      <c r="AU435" s="14" t="n"/>
      <c r="AV435" s="14" t="n"/>
      <c r="AW435" s="14" t="n"/>
      <c r="AX435" s="14" t="n"/>
      <c r="AY435" s="14" t="n"/>
      <c r="AZ435" s="14" t="n"/>
      <c r="BA435" s="14" t="n"/>
      <c r="BB435" s="14" t="n"/>
      <c r="BC435" s="14" t="n"/>
      <c r="BD435" s="14" t="n"/>
      <c r="BE435" s="14" t="n"/>
      <c r="BF435" s="14" t="n"/>
      <c r="BG435" s="14" t="n"/>
      <c r="BH435" s="14" t="n"/>
      <c r="BI435" s="14" t="n"/>
      <c r="BJ435" s="14" t="n"/>
      <c r="BK435" s="14" t="n"/>
      <c r="BL435" s="14" t="n"/>
      <c r="BM435" s="14" t="n"/>
      <c r="BN435" s="14" t="n"/>
      <c r="BO435" s="14" t="n"/>
    </row>
    <row r="436" ht="11.85" customFormat="1" customHeight="1" s="7">
      <c r="A436" s="8" t="inlineStr">
        <is>
          <t>PP</t>
        </is>
      </c>
      <c r="B436" s="14" t="inlineStr">
        <is>
          <t>19.06.2025</t>
        </is>
      </c>
      <c r="C436" s="14" t="n"/>
      <c r="D436" s="14" t="n">
        <v>2500177</v>
      </c>
      <c r="E436" s="14" t="inlineStr">
        <is>
          <t>PP0036</t>
        </is>
      </c>
      <c r="F436" s="8" t="inlineStr">
        <is>
          <t>Regulator Disc [D 18/L 6mm] PP/PE fiber 0.08g/cm3-Applicator 10.5ml</t>
        </is>
      </c>
      <c r="G436" s="14" t="inlineStr">
        <is>
          <t>PP2500077</t>
        </is>
      </c>
      <c r="H436" s="14" t="inlineStr">
        <is>
          <t>Propharm International S.R.L.</t>
        </is>
      </c>
      <c r="I436" s="14" t="n"/>
      <c r="J436" s="27" t="inlineStr">
        <is>
          <t>001006</t>
        </is>
      </c>
      <c r="K436" s="14" t="inlineStr">
        <is>
          <t>19.05.2025</t>
        </is>
      </c>
      <c r="L436" s="10" t="inlineStr">
        <is>
          <t>19.05.2025</t>
        </is>
      </c>
      <c r="M436" s="14" t="inlineStr">
        <is>
          <t>19.05.2027</t>
        </is>
      </c>
      <c r="N436" s="10" t="inlineStr">
        <is>
          <t>19.05.2027</t>
        </is>
      </c>
      <c r="O436" s="10" t="inlineStr">
        <is>
          <t>N/A</t>
        </is>
      </c>
      <c r="P436" s="10" t="inlineStr">
        <is>
          <t>NA</t>
        </is>
      </c>
      <c r="Q436" s="10" t="inlineStr">
        <is>
          <t>29.06.2027</t>
        </is>
      </c>
      <c r="R436" s="21" t="n">
        <v>12</v>
      </c>
      <c r="S436" s="12" t="n">
        <v>5000</v>
      </c>
      <c r="T436" s="12" t="n"/>
      <c r="U436" s="13" t="n">
        <v>60000</v>
      </c>
      <c r="V436" s="14" t="inlineStr">
        <is>
          <t>No.</t>
        </is>
      </c>
      <c r="W436" s="14" t="n">
        <v>44</v>
      </c>
      <c r="X436" s="14" t="n"/>
      <c r="Y436" s="90" t="n"/>
      <c r="Z436" s="455" t="n">
        <v>59956</v>
      </c>
      <c r="AA436" s="456" t="n">
        <v>0</v>
      </c>
      <c r="AB436" s="457" t="n">
        <v>0</v>
      </c>
      <c r="AC436" s="458" t="n">
        <v>59956</v>
      </c>
      <c r="AD436" s="459" t="n"/>
      <c r="AE436" s="462" t="n">
        <v>0</v>
      </c>
      <c r="AF436" s="14" t="inlineStr">
        <is>
          <t>02.07.2025</t>
        </is>
      </c>
      <c r="AG436" s="14" t="inlineStr">
        <is>
          <t>25IPP014</t>
        </is>
      </c>
      <c r="AH436" s="14" t="n">
        <v>-59956</v>
      </c>
      <c r="AI436" s="14" t="n"/>
      <c r="AJ436" s="14" t="n"/>
      <c r="AK436" s="14" t="n"/>
      <c r="AL436" s="14" t="n"/>
      <c r="AM436" s="14" t="n"/>
      <c r="AN436" s="14" t="n"/>
      <c r="AO436" s="14" t="n"/>
      <c r="AP436" s="14" t="n"/>
      <c r="AQ436" s="14" t="n"/>
      <c r="AR436" s="14" t="n"/>
      <c r="AS436" s="14" t="n"/>
      <c r="AT436" s="14" t="n"/>
      <c r="AU436" s="14" t="n"/>
      <c r="AV436" s="14" t="n"/>
      <c r="AW436" s="14" t="n"/>
      <c r="AX436" s="14" t="n"/>
      <c r="AY436" s="14" t="n"/>
      <c r="AZ436" s="14" t="n"/>
      <c r="BA436" s="14" t="n"/>
      <c r="BB436" s="14" t="n"/>
      <c r="BC436" s="14" t="n"/>
      <c r="BD436" s="14" t="n"/>
      <c r="BE436" s="14" t="n"/>
      <c r="BF436" s="14" t="n"/>
      <c r="BG436" s="14" t="n"/>
      <c r="BH436" s="14" t="n"/>
      <c r="BI436" s="14" t="n"/>
      <c r="BJ436" s="14" t="n"/>
      <c r="BK436" s="14" t="n"/>
      <c r="BL436" s="14" t="n"/>
      <c r="BM436" s="14" t="n"/>
      <c r="BN436" s="14" t="n"/>
      <c r="BO436" s="14" t="n"/>
    </row>
    <row r="437" ht="11.85" customFormat="1" customHeight="1" s="7">
      <c r="A437" s="14" t="inlineStr">
        <is>
          <t>RM</t>
        </is>
      </c>
      <c r="B437" s="14" t="inlineStr">
        <is>
          <t>21.06.2025</t>
        </is>
      </c>
      <c r="C437" s="14" t="n"/>
      <c r="D437" s="14" t="n">
        <v>2500180</v>
      </c>
      <c r="E437" s="14" t="inlineStr">
        <is>
          <t>RM0077</t>
        </is>
      </c>
      <c r="F437" s="8" t="inlineStr">
        <is>
          <t xml:space="preserve">Sildenafil Citrate </t>
        </is>
      </c>
      <c r="G437" s="14" t="inlineStr">
        <is>
          <t>RM2500027</t>
        </is>
      </c>
      <c r="H437" s="14" t="inlineStr">
        <is>
          <t>Rakshit Pharmaceuticals LTD.</t>
        </is>
      </c>
      <c r="I437" s="14" t="n"/>
      <c r="J437" s="27" t="inlineStr">
        <is>
          <t>200190020225</t>
        </is>
      </c>
      <c r="K437" s="14" t="inlineStr">
        <is>
          <t>Feb.2025</t>
        </is>
      </c>
      <c r="L437" s="14" t="n"/>
      <c r="M437" s="14" t="inlineStr">
        <is>
          <t>Jan.2030</t>
        </is>
      </c>
      <c r="N437" s="14" t="n"/>
      <c r="O437" s="14" t="inlineStr">
        <is>
          <t>N/A</t>
        </is>
      </c>
      <c r="P437" s="14" t="n"/>
      <c r="Q437" s="14" t="n"/>
      <c r="R437" s="21" t="n">
        <v>1</v>
      </c>
      <c r="S437" s="12" t="n">
        <v>1.5</v>
      </c>
      <c r="T437" s="12" t="n"/>
      <c r="U437" s="13" t="n">
        <v>1.5</v>
      </c>
      <c r="V437" s="14" t="inlineStr">
        <is>
          <t>Kg.</t>
        </is>
      </c>
      <c r="W437" s="14" t="n"/>
      <c r="X437" s="14" t="n"/>
      <c r="Y437" s="14" t="inlineStr">
        <is>
          <t>For Trial</t>
        </is>
      </c>
      <c r="Z437" s="455" t="n">
        <v>1.5</v>
      </c>
      <c r="AA437" s="482" t="n">
        <v>0</v>
      </c>
      <c r="AB437" s="457" t="n">
        <v>0</v>
      </c>
      <c r="AC437" s="458" t="n">
        <v>1.5</v>
      </c>
      <c r="AD437" s="459" t="n"/>
      <c r="AE437" s="462" t="n">
        <v>0</v>
      </c>
      <c r="AF437" s="14" t="inlineStr">
        <is>
          <t>24.06.2025</t>
        </is>
      </c>
      <c r="AG437" s="14" t="inlineStr">
        <is>
          <t>MR (R&amp;D)</t>
        </is>
      </c>
      <c r="AH437" s="14" t="n">
        <v>-1.5</v>
      </c>
      <c r="AI437" s="14" t="n"/>
      <c r="AJ437" s="14" t="n"/>
      <c r="AK437" s="14" t="n"/>
      <c r="AL437" s="14" t="n"/>
      <c r="AM437" s="14" t="n"/>
      <c r="AN437" s="14" t="n"/>
      <c r="AO437" s="14" t="n"/>
      <c r="AP437" s="14" t="n"/>
      <c r="AQ437" s="14" t="n"/>
      <c r="AR437" s="14" t="n"/>
      <c r="AS437" s="14" t="n"/>
      <c r="AT437" s="14" t="n"/>
      <c r="AU437" s="14" t="n"/>
      <c r="AV437" s="14" t="n"/>
      <c r="AW437" s="14" t="n"/>
      <c r="AX437" s="14" t="n"/>
      <c r="AY437" s="14" t="n"/>
      <c r="AZ437" s="14" t="n"/>
      <c r="BA437" s="14" t="n"/>
      <c r="BB437" s="14" t="n"/>
      <c r="BC437" s="14" t="n"/>
      <c r="BD437" s="14" t="n"/>
      <c r="BE437" s="14" t="n"/>
      <c r="BF437" s="14" t="n"/>
      <c r="BG437" s="14" t="n"/>
      <c r="BH437" s="14" t="n"/>
      <c r="BI437" s="14" t="n"/>
      <c r="BJ437" s="14" t="n"/>
      <c r="BK437" s="14" t="n"/>
      <c r="BL437" s="14" t="n"/>
      <c r="BM437" s="14" t="n"/>
      <c r="BN437" s="14" t="n"/>
      <c r="BO437" s="14" t="n"/>
    </row>
    <row r="438" ht="11.85" customFormat="1" customHeight="1" s="7">
      <c r="A438" s="8" t="inlineStr">
        <is>
          <t xml:space="preserve">SF </t>
        </is>
      </c>
      <c r="B438" s="14" t="inlineStr">
        <is>
          <t>22.06.2025</t>
        </is>
      </c>
      <c r="C438" s="14" t="n"/>
      <c r="D438" s="14" t="n">
        <v>2500185</v>
      </c>
      <c r="E438" s="14" t="inlineStr">
        <is>
          <t>SF0075</t>
        </is>
      </c>
      <c r="F438" s="8" t="inlineStr">
        <is>
          <t>FAS-CEL Oxidised Regenerated Cellulose Absorbable Hemostat Standard-Ref. No.: FAS01H</t>
        </is>
      </c>
      <c r="G438" s="14" t="inlineStr">
        <is>
          <t>SF2500023</t>
        </is>
      </c>
      <c r="H438" s="8" t="inlineStr">
        <is>
          <t>Altaylar Medical Tibbi Malz.ins.Teks.gida. Ith. Ihr. SAN VE TIC LTD. STI.</t>
        </is>
      </c>
      <c r="I438" s="14" t="n"/>
      <c r="J438" s="27" t="inlineStr">
        <is>
          <t>OR2025231</t>
        </is>
      </c>
      <c r="K438" s="28" t="n">
        <v>45778</v>
      </c>
      <c r="L438" s="10" t="inlineStr">
        <is>
          <t>00.05.2025</t>
        </is>
      </c>
      <c r="M438" s="28" t="n">
        <v>46874</v>
      </c>
      <c r="N438" s="10" t="inlineStr">
        <is>
          <t>00.05.2028</t>
        </is>
      </c>
      <c r="O438" s="14" t="inlineStr">
        <is>
          <t>NA</t>
        </is>
      </c>
      <c r="P438" s="10" t="inlineStr">
        <is>
          <t>NA</t>
        </is>
      </c>
      <c r="Q438" s="14" t="inlineStr">
        <is>
          <t>22.06.2027</t>
        </is>
      </c>
      <c r="R438" s="21" t="n"/>
      <c r="S438" s="12" t="n"/>
      <c r="T438" s="12" t="n"/>
      <c r="U438" s="13" t="n">
        <v>1200</v>
      </c>
      <c r="V438" s="14" t="inlineStr">
        <is>
          <t>No.</t>
        </is>
      </c>
      <c r="W438" s="14" t="n">
        <v>3</v>
      </c>
      <c r="X438" s="14" t="inlineStr">
        <is>
          <t>22.06.2025</t>
        </is>
      </c>
      <c r="Y438" s="90" t="n"/>
      <c r="Z438" s="455" t="n">
        <v>1197</v>
      </c>
      <c r="AA438" s="456" t="n">
        <v>0</v>
      </c>
      <c r="AB438" s="457" t="n">
        <v>0</v>
      </c>
      <c r="AC438" s="458" t="n">
        <v>1197</v>
      </c>
      <c r="AD438" s="459" t="n"/>
      <c r="AE438" s="462" t="n">
        <v>0</v>
      </c>
      <c r="AF438" s="14" t="inlineStr">
        <is>
          <t>22.06.2025</t>
        </is>
      </c>
      <c r="AG438" s="14" t="inlineStr">
        <is>
          <t>OR2025231</t>
        </is>
      </c>
      <c r="AH438" s="14" t="n">
        <v>-1197</v>
      </c>
      <c r="AI438" s="14" t="inlineStr">
        <is>
          <t>22.06.2025</t>
        </is>
      </c>
      <c r="AJ438" s="14" t="inlineStr">
        <is>
          <t>R-OR2025231</t>
        </is>
      </c>
      <c r="AK438" s="14" t="n">
        <v>6</v>
      </c>
      <c r="AL438" s="14" t="inlineStr">
        <is>
          <t>26.08.2025</t>
        </is>
      </c>
      <c r="AM438" s="14" t="inlineStr">
        <is>
          <t>OR2025231</t>
        </is>
      </c>
      <c r="AN438" s="14" t="n">
        <v>-6</v>
      </c>
      <c r="AO438" s="14" t="n"/>
      <c r="AP438" s="14" t="n"/>
      <c r="AQ438" s="14" t="n"/>
      <c r="AR438" s="14" t="n"/>
      <c r="AS438" s="14" t="n"/>
      <c r="AT438" s="14" t="n"/>
      <c r="AU438" s="14" t="n"/>
      <c r="AV438" s="14" t="n"/>
      <c r="AW438" s="14" t="n"/>
      <c r="AX438" s="14" t="n"/>
      <c r="AY438" s="14" t="n"/>
      <c r="AZ438" s="14" t="n"/>
      <c r="BA438" s="14" t="n"/>
      <c r="BB438" s="14" t="n"/>
      <c r="BC438" s="14" t="n"/>
      <c r="BD438" s="14" t="n"/>
      <c r="BE438" s="14" t="n"/>
      <c r="BF438" s="14" t="n"/>
      <c r="BG438" s="14" t="n"/>
      <c r="BH438" s="14" t="n"/>
      <c r="BI438" s="14" t="n"/>
      <c r="BJ438" s="14" t="n"/>
      <c r="BK438" s="14" t="n"/>
      <c r="BL438" s="14" t="n"/>
      <c r="BM438" s="14" t="n"/>
      <c r="BN438" s="14" t="n"/>
      <c r="BO438" s="14" t="n"/>
    </row>
    <row r="439" ht="11.85" customFormat="1" customHeight="1" s="7">
      <c r="A439" s="8" t="inlineStr">
        <is>
          <t xml:space="preserve">SF </t>
        </is>
      </c>
      <c r="B439" s="14" t="inlineStr">
        <is>
          <t>22.06.2025</t>
        </is>
      </c>
      <c r="C439" s="14" t="n"/>
      <c r="D439" s="14" t="n">
        <v>2500186</v>
      </c>
      <c r="E439" s="14" t="inlineStr">
        <is>
          <t>SF0061</t>
        </is>
      </c>
      <c r="F439" s="8" t="inlineStr">
        <is>
          <t>FAS-CEL Oxidised Regenerated Cellulose Absorbable Hemostat Non-Woven-Ref. No.: FAS28N</t>
        </is>
      </c>
      <c r="G439" s="14" t="inlineStr">
        <is>
          <t>SF2500024</t>
        </is>
      </c>
      <c r="H439" s="8" t="inlineStr">
        <is>
          <t>Altaylar Medical Tibbi Malz.ins.Teks.gida. Ith. Ihr. SAN VE TIC LTD. STI.</t>
        </is>
      </c>
      <c r="I439" s="14" t="n"/>
      <c r="J439" s="27" t="inlineStr">
        <is>
          <t>OR2025234</t>
        </is>
      </c>
      <c r="K439" s="28" t="n">
        <v>45778</v>
      </c>
      <c r="L439" s="10" t="inlineStr">
        <is>
          <t>00.05.2025</t>
        </is>
      </c>
      <c r="M439" s="28" t="n">
        <v>46874</v>
      </c>
      <c r="N439" s="10" t="inlineStr">
        <is>
          <t>00.05.2028</t>
        </is>
      </c>
      <c r="O439" s="14" t="inlineStr">
        <is>
          <t>NA</t>
        </is>
      </c>
      <c r="P439" s="10" t="inlineStr">
        <is>
          <t>NA</t>
        </is>
      </c>
      <c r="Q439" s="14" t="inlineStr">
        <is>
          <t>22.06.2027</t>
        </is>
      </c>
      <c r="R439" s="21" t="n"/>
      <c r="S439" s="12" t="n"/>
      <c r="T439" s="12" t="n"/>
      <c r="U439" s="13" t="n">
        <v>200</v>
      </c>
      <c r="V439" s="14" t="inlineStr">
        <is>
          <t>No.</t>
        </is>
      </c>
      <c r="W439" s="14" t="n">
        <v>3</v>
      </c>
      <c r="X439" s="14" t="inlineStr">
        <is>
          <t>22.06.2025</t>
        </is>
      </c>
      <c r="Y439" s="90" t="inlineStr">
        <is>
          <t>Disp.</t>
        </is>
      </c>
      <c r="Z439" s="455" t="n">
        <v>197</v>
      </c>
      <c r="AA439" s="456" t="n">
        <v>0</v>
      </c>
      <c r="AB439" s="457" t="n">
        <v>0</v>
      </c>
      <c r="AC439" s="458" t="n">
        <v>197</v>
      </c>
      <c r="AD439" s="459" t="n"/>
      <c r="AE439" s="462" t="n">
        <v>0</v>
      </c>
      <c r="AF439" s="14" t="inlineStr">
        <is>
          <t>22.06.2025</t>
        </is>
      </c>
      <c r="AG439" s="14" t="inlineStr">
        <is>
          <t>OR2025234</t>
        </is>
      </c>
      <c r="AH439" s="14" t="n">
        <v>-197</v>
      </c>
      <c r="AI439" s="14" t="inlineStr">
        <is>
          <t>22.06.2025</t>
        </is>
      </c>
      <c r="AJ439" s="14" t="inlineStr">
        <is>
          <t>OR2025234</t>
        </is>
      </c>
      <c r="AK439" s="14" t="n">
        <v>7</v>
      </c>
      <c r="AL439" s="14" t="inlineStr">
        <is>
          <t>21.08.2025</t>
        </is>
      </c>
      <c r="AM439" s="14" t="inlineStr">
        <is>
          <t>OR2025234</t>
        </is>
      </c>
      <c r="AN439" s="14" t="n">
        <v>-7</v>
      </c>
      <c r="AO439" s="14" t="n"/>
      <c r="AP439" s="14" t="n"/>
      <c r="AQ439" s="14" t="n"/>
      <c r="AR439" s="14" t="n"/>
      <c r="AS439" s="14" t="n"/>
      <c r="AT439" s="14" t="n"/>
      <c r="AU439" s="14" t="n"/>
      <c r="AV439" s="14" t="n"/>
      <c r="AW439" s="14" t="n"/>
      <c r="AX439" s="14" t="n"/>
      <c r="AY439" s="14" t="n"/>
      <c r="AZ439" s="14" t="n"/>
      <c r="BA439" s="14" t="n"/>
      <c r="BB439" s="14" t="n"/>
      <c r="BC439" s="14" t="n"/>
      <c r="BD439" s="14" t="n"/>
      <c r="BE439" s="14" t="n"/>
      <c r="BF439" s="14" t="n"/>
      <c r="BG439" s="14" t="n"/>
      <c r="BH439" s="14" t="n"/>
      <c r="BI439" s="14" t="n"/>
      <c r="BJ439" s="14" t="n"/>
      <c r="BK439" s="14" t="n"/>
      <c r="BL439" s="14" t="n"/>
      <c r="BM439" s="14" t="n"/>
      <c r="BN439" s="14" t="n"/>
      <c r="BO439" s="14" t="n"/>
    </row>
    <row r="440" ht="11.85" customFormat="1" customHeight="1" s="7">
      <c r="A440" s="8" t="inlineStr">
        <is>
          <t xml:space="preserve">SF </t>
        </is>
      </c>
      <c r="B440" s="14" t="inlineStr">
        <is>
          <t>22.06.2025</t>
        </is>
      </c>
      <c r="C440" s="14" t="n"/>
      <c r="D440" s="14" t="n">
        <v>2500187</v>
      </c>
      <c r="E440" s="14" t="inlineStr">
        <is>
          <t>SF0054</t>
        </is>
      </c>
      <c r="F440" s="8" t="inlineStr">
        <is>
          <t>FAS-CEL Oxidised Regenerated Cellulose Absorbable Hemostat Fibril-Ref. No.: FAS35F</t>
        </is>
      </c>
      <c r="G440" s="14" t="inlineStr">
        <is>
          <t>SF2500025</t>
        </is>
      </c>
      <c r="H440" s="8" t="inlineStr">
        <is>
          <t>Altaylar Medical Tibbi Malz.ins.Teks.gida. Ith. Ihr. SAN VE TIC LTD. STI.</t>
        </is>
      </c>
      <c r="I440" s="14" t="n"/>
      <c r="J440" s="27" t="inlineStr">
        <is>
          <t>OR2025235</t>
        </is>
      </c>
      <c r="K440" s="28" t="n">
        <v>45778</v>
      </c>
      <c r="L440" s="10" t="inlineStr">
        <is>
          <t>00.05.2025</t>
        </is>
      </c>
      <c r="M440" s="28" t="n">
        <v>46874</v>
      </c>
      <c r="N440" s="10" t="inlineStr">
        <is>
          <t>00.05.2028</t>
        </is>
      </c>
      <c r="O440" s="14" t="inlineStr">
        <is>
          <t>NA</t>
        </is>
      </c>
      <c r="P440" s="10" t="inlineStr">
        <is>
          <t>NA</t>
        </is>
      </c>
      <c r="Q440" s="14" t="inlineStr">
        <is>
          <t>22.06.2027</t>
        </is>
      </c>
      <c r="R440" s="21" t="n"/>
      <c r="S440" s="12" t="n"/>
      <c r="T440" s="12" t="n"/>
      <c r="U440" s="13" t="n">
        <v>200</v>
      </c>
      <c r="V440" s="14" t="inlineStr">
        <is>
          <t>No.</t>
        </is>
      </c>
      <c r="W440" s="14" t="n">
        <v>3</v>
      </c>
      <c r="X440" s="14" t="inlineStr">
        <is>
          <t>22.06.2025</t>
        </is>
      </c>
      <c r="Y440" s="90" t="n"/>
      <c r="Z440" s="455" t="n">
        <v>197</v>
      </c>
      <c r="AA440" s="456" t="n">
        <v>0</v>
      </c>
      <c r="AB440" s="457" t="n">
        <v>0</v>
      </c>
      <c r="AC440" s="458" t="n">
        <v>197</v>
      </c>
      <c r="AD440" s="459" t="n"/>
      <c r="AE440" s="462" t="n">
        <v>0</v>
      </c>
      <c r="AF440" s="14" t="inlineStr">
        <is>
          <t>22.06.2025</t>
        </is>
      </c>
      <c r="AG440" s="14" t="inlineStr">
        <is>
          <t>OR2025235</t>
        </is>
      </c>
      <c r="AH440" s="14" t="n">
        <v>-197</v>
      </c>
      <c r="AI440" s="14" t="inlineStr">
        <is>
          <t>22.06.2025</t>
        </is>
      </c>
      <c r="AJ440" s="14" t="inlineStr">
        <is>
          <t>OR2025235</t>
        </is>
      </c>
      <c r="AK440" s="14" t="n">
        <v>7</v>
      </c>
      <c r="AL440" s="14" t="inlineStr">
        <is>
          <t>04.12.2025</t>
        </is>
      </c>
      <c r="AM440" s="14" t="n">
        <v>250253</v>
      </c>
      <c r="AN440" s="14" t="n">
        <v>-7</v>
      </c>
      <c r="AO440" s="14" t="n"/>
      <c r="AP440" s="14" t="n"/>
      <c r="AQ440" s="14" t="n"/>
      <c r="AR440" s="14" t="n"/>
      <c r="AS440" s="14" t="n"/>
      <c r="AT440" s="14" t="n"/>
      <c r="AU440" s="14" t="n"/>
      <c r="AV440" s="14" t="n"/>
      <c r="AW440" s="14" t="n"/>
      <c r="AX440" s="14" t="n"/>
      <c r="AY440" s="14" t="n"/>
      <c r="AZ440" s="14" t="n"/>
      <c r="BA440" s="14" t="n"/>
      <c r="BB440" s="14" t="n"/>
      <c r="BC440" s="14" t="n"/>
      <c r="BD440" s="14" t="n"/>
      <c r="BE440" s="14" t="n"/>
      <c r="BF440" s="14" t="n"/>
      <c r="BG440" s="14" t="n"/>
      <c r="BH440" s="14" t="n"/>
      <c r="BI440" s="14" t="n"/>
      <c r="BJ440" s="14" t="n"/>
      <c r="BK440" s="14" t="n"/>
      <c r="BL440" s="14" t="n"/>
      <c r="BM440" s="14" t="n"/>
      <c r="BN440" s="14" t="n"/>
      <c r="BO440" s="14" t="n"/>
      <c r="BP440" s="7" t="inlineStr">
        <is>
          <t>.</t>
        </is>
      </c>
    </row>
    <row r="441" ht="11.85" customFormat="1" customHeight="1" s="7">
      <c r="A441" s="8" t="inlineStr">
        <is>
          <t>Bu</t>
        </is>
      </c>
      <c r="B441" s="14" t="inlineStr">
        <is>
          <t>06.07.2025</t>
        </is>
      </c>
      <c r="C441" s="14" t="n"/>
      <c r="D441" s="14" t="n">
        <v>2500194</v>
      </c>
      <c r="E441" s="14" t="inlineStr">
        <is>
          <t>BP0045</t>
        </is>
      </c>
      <c r="F441" s="8" t="inlineStr">
        <is>
          <t>Natal Soft Gelatin capsule formula 1</t>
        </is>
      </c>
      <c r="G441" s="14" t="inlineStr">
        <is>
          <t>BP2500008</t>
        </is>
      </c>
      <c r="H441" s="14" t="inlineStr">
        <is>
          <t>AENOVA romania S.R.L.</t>
        </is>
      </c>
      <c r="I441" s="14" t="n"/>
      <c r="J441" s="27" t="inlineStr">
        <is>
          <t>60017920/1554450100</t>
        </is>
      </c>
      <c r="K441" s="14" t="inlineStr">
        <is>
          <t>24/04/2025</t>
        </is>
      </c>
      <c r="L441" s="10" t="inlineStr">
        <is>
          <t>00.04.2025</t>
        </is>
      </c>
      <c r="M441" s="14" t="inlineStr">
        <is>
          <t>24/04/2028</t>
        </is>
      </c>
      <c r="N441" s="10" t="inlineStr">
        <is>
          <t>00.12.2025</t>
        </is>
      </c>
      <c r="O441" s="14" t="n"/>
      <c r="P441" s="10" t="inlineStr">
        <is>
          <t>NA</t>
        </is>
      </c>
      <c r="Q441" s="14" t="inlineStr">
        <is>
          <t>13.07.2027</t>
        </is>
      </c>
      <c r="R441" s="21" t="n">
        <v>210</v>
      </c>
      <c r="S441" s="489" t="n">
        <v>12000</v>
      </c>
      <c r="T441" s="12" t="n"/>
      <c r="U441" s="455" t="n">
        <v>2520000</v>
      </c>
      <c r="V441" s="14" t="inlineStr">
        <is>
          <t>No.</t>
        </is>
      </c>
      <c r="W441" s="14" t="n">
        <v>1472</v>
      </c>
      <c r="X441" s="14" t="n"/>
      <c r="Y441" s="90" t="n"/>
      <c r="Z441" s="455" t="n">
        <v>2518528</v>
      </c>
      <c r="AA441" s="456" t="n">
        <v>0</v>
      </c>
      <c r="AB441" s="457" t="n">
        <v>0</v>
      </c>
      <c r="AC441" s="458" t="n">
        <v>2518528</v>
      </c>
      <c r="AD441" s="459" t="n"/>
      <c r="AE441" s="462" t="n">
        <v>0</v>
      </c>
      <c r="AF441" s="14" t="inlineStr">
        <is>
          <t>07.07.2025</t>
        </is>
      </c>
      <c r="AG441" s="14" t="inlineStr">
        <is>
          <t>C25G001</t>
        </is>
      </c>
      <c r="AH441" s="14" t="n">
        <v>-2398528</v>
      </c>
      <c r="AI441" s="14" t="inlineStr">
        <is>
          <t>20.07.2025</t>
        </is>
      </c>
      <c r="AJ441" s="14" t="inlineStr">
        <is>
          <t>MR250126</t>
        </is>
      </c>
      <c r="AK441" s="14" t="n">
        <v>-24000</v>
      </c>
      <c r="AL441" s="14" t="inlineStr">
        <is>
          <t>24.09.2025</t>
        </is>
      </c>
      <c r="AM441" s="14" t="inlineStr">
        <is>
          <t>MR250179</t>
        </is>
      </c>
      <c r="AN441" s="14" t="n">
        <v>-25</v>
      </c>
      <c r="AO441" s="14" t="inlineStr">
        <is>
          <t>12.10.2025</t>
        </is>
      </c>
      <c r="AP441" s="14" t="inlineStr">
        <is>
          <t>C25J001</t>
        </is>
      </c>
      <c r="AQ441" s="14" t="n">
        <v>-95975</v>
      </c>
      <c r="AR441" s="14" t="n"/>
      <c r="AS441" s="14" t="n"/>
      <c r="AT441" s="14" t="n"/>
      <c r="AU441" s="14" t="n"/>
      <c r="AV441" s="14" t="n"/>
      <c r="AW441" s="14" t="n"/>
      <c r="AX441" s="14" t="n"/>
      <c r="AY441" s="14" t="n"/>
      <c r="AZ441" s="14" t="n"/>
      <c r="BA441" s="14" t="n"/>
      <c r="BB441" s="14" t="n"/>
      <c r="BC441" s="14" t="n"/>
      <c r="BD441" s="14" t="n"/>
      <c r="BE441" s="14" t="n"/>
      <c r="BF441" s="14" t="n"/>
      <c r="BG441" s="14" t="n"/>
      <c r="BH441" s="14" t="n"/>
      <c r="BI441" s="14" t="n"/>
      <c r="BJ441" s="14" t="n"/>
      <c r="BK441" s="14" t="n"/>
      <c r="BL441" s="14" t="n"/>
      <c r="BM441" s="14" t="n"/>
      <c r="BN441" s="14" t="n"/>
      <c r="BO441" s="14" t="n"/>
    </row>
    <row r="442" ht="11.85" customFormat="1" customHeight="1" s="7">
      <c r="A442" s="14" t="inlineStr">
        <is>
          <t>RM</t>
        </is>
      </c>
      <c r="B442" s="14" t="inlineStr">
        <is>
          <t>06.07.2025</t>
        </is>
      </c>
      <c r="C442" s="14" t="n"/>
      <c r="D442" s="14" t="n">
        <v>2500195</v>
      </c>
      <c r="E442" s="14" t="inlineStr">
        <is>
          <t>BP0046</t>
        </is>
      </c>
      <c r="F442" s="8" t="inlineStr">
        <is>
          <t>Natal Soft Gelatin capsule formula 2</t>
        </is>
      </c>
      <c r="G442" s="14" t="inlineStr">
        <is>
          <t>BP2500009</t>
        </is>
      </c>
      <c r="H442" s="14" t="inlineStr">
        <is>
          <t>AENOVA romania S.R.L.</t>
        </is>
      </c>
      <c r="I442" s="14" t="n"/>
      <c r="J442" s="27" t="inlineStr">
        <is>
          <t>60017921/1554450200</t>
        </is>
      </c>
      <c r="K442" s="14" t="inlineStr">
        <is>
          <t>24/04/2025</t>
        </is>
      </c>
      <c r="L442" s="14" t="n"/>
      <c r="M442" s="28" t="n">
        <v>45992</v>
      </c>
      <c r="N442" s="14" t="n"/>
      <c r="O442" s="14" t="n"/>
      <c r="P442" s="14" t="n"/>
      <c r="Q442" s="14" t="n"/>
      <c r="R442" s="21" t="n">
        <v>240</v>
      </c>
      <c r="S442" s="489" t="n">
        <v>10000</v>
      </c>
      <c r="T442" s="12" t="n"/>
      <c r="U442" s="455" t="n">
        <v>2400000</v>
      </c>
      <c r="V442" s="14" t="inlineStr">
        <is>
          <t>No.</t>
        </is>
      </c>
      <c r="W442" s="14" t="n">
        <v>1472</v>
      </c>
      <c r="X442" s="14" t="n"/>
      <c r="Y442" s="14" t="n"/>
      <c r="Z442" s="455" t="n">
        <v>2398528</v>
      </c>
      <c r="AA442" s="482" t="n">
        <v>0</v>
      </c>
      <c r="AB442" s="457" t="n">
        <v>0</v>
      </c>
      <c r="AC442" s="458" t="n">
        <v>2398528</v>
      </c>
      <c r="AD442" s="459" t="n"/>
      <c r="AE442" s="462" t="n">
        <v>0</v>
      </c>
      <c r="AF442" s="14" t="inlineStr">
        <is>
          <t>07.07.2025</t>
        </is>
      </c>
      <c r="AG442" s="14" t="inlineStr">
        <is>
          <t>C25G001</t>
        </is>
      </c>
      <c r="AH442" s="14" t="n">
        <v>-2398528</v>
      </c>
      <c r="AI442" s="14" t="n"/>
      <c r="AJ442" s="14" t="n"/>
      <c r="AK442" s="14" t="n"/>
      <c r="AL442" s="14" t="n"/>
      <c r="AM442" s="14" t="n"/>
      <c r="AN442" s="14" t="n"/>
      <c r="AO442" s="14" t="n"/>
      <c r="AP442" s="14" t="n"/>
      <c r="AQ442" s="14" t="n"/>
      <c r="AR442" s="14" t="n"/>
      <c r="AS442" s="14" t="n"/>
      <c r="AT442" s="14" t="n"/>
      <c r="AU442" s="14" t="n"/>
      <c r="AV442" s="14" t="n"/>
      <c r="AW442" s="14" t="n"/>
      <c r="AX442" s="14" t="n"/>
      <c r="AY442" s="14" t="n"/>
      <c r="AZ442" s="14" t="n"/>
      <c r="BA442" s="14" t="n"/>
      <c r="BB442" s="14" t="n"/>
      <c r="BC442" s="14" t="n"/>
      <c r="BD442" s="14" t="n"/>
      <c r="BE442" s="14" t="n"/>
      <c r="BF442" s="14" t="n"/>
      <c r="BG442" s="14" t="n"/>
      <c r="BH442" s="14" t="n"/>
      <c r="BI442" s="14" t="n"/>
      <c r="BJ442" s="14" t="n"/>
      <c r="BK442" s="14" t="n"/>
      <c r="BL442" s="14" t="n"/>
      <c r="BM442" s="14" t="n"/>
      <c r="BN442" s="14" t="n"/>
      <c r="BO442" s="14" t="n"/>
    </row>
    <row r="443" ht="11.85" customFormat="1" customHeight="1" s="7">
      <c r="A443" s="8" t="inlineStr">
        <is>
          <t>PP</t>
        </is>
      </c>
      <c r="B443" s="14" t="inlineStr">
        <is>
          <t>21.07.2025</t>
        </is>
      </c>
      <c r="C443" s="14" t="n"/>
      <c r="D443" s="14" t="n">
        <v>2500196</v>
      </c>
      <c r="E443" s="14" t="inlineStr">
        <is>
          <t>PP0029</t>
        </is>
      </c>
      <c r="F443" s="8" t="inlineStr">
        <is>
          <t>Medical Sponge size: 42X32X10mm for Applicator</t>
        </is>
      </c>
      <c r="G443" s="14" t="inlineStr">
        <is>
          <t>PP2500084</t>
        </is>
      </c>
      <c r="H443" s="14" t="inlineStr">
        <is>
          <t>Propharm International S.R.L.</t>
        </is>
      </c>
      <c r="I443" s="14" t="n"/>
      <c r="J443" s="10" t="inlineStr">
        <is>
          <t>2506A</t>
        </is>
      </c>
      <c r="K443" s="33" t="n">
        <v>45717</v>
      </c>
      <c r="L443" s="10" t="inlineStr">
        <is>
          <t>00.03.2025</t>
        </is>
      </c>
      <c r="M443" s="28" t="n">
        <v>46447</v>
      </c>
      <c r="N443" s="10" t="inlineStr">
        <is>
          <t>00.03.2027</t>
        </is>
      </c>
      <c r="O443" s="14" t="inlineStr">
        <is>
          <t> </t>
        </is>
      </c>
      <c r="P443" s="10" t="inlineStr">
        <is>
          <t>NA</t>
        </is>
      </c>
      <c r="Q443" s="14" t="inlineStr">
        <is>
          <t>27.07.2027</t>
        </is>
      </c>
      <c r="R443" s="21" t="n"/>
      <c r="S443" s="12" t="n"/>
      <c r="T443" s="12" t="n"/>
      <c r="U443" s="14" t="n">
        <v>104800</v>
      </c>
      <c r="V443" s="14" t="inlineStr">
        <is>
          <t>No.</t>
        </is>
      </c>
      <c r="W443" s="14" t="n">
        <v>44</v>
      </c>
      <c r="X443" s="14" t="n"/>
      <c r="Y443" s="90" t="n"/>
      <c r="Z443" s="455" t="n">
        <v>104756</v>
      </c>
      <c r="AA443" s="456" t="n">
        <v>0</v>
      </c>
      <c r="AB443" s="457" t="n">
        <v>0</v>
      </c>
      <c r="AC443" s="458" t="n">
        <v>104756</v>
      </c>
      <c r="AD443" s="459" t="n"/>
      <c r="AE443" s="462" t="n">
        <v>0</v>
      </c>
      <c r="AF443" s="14" t="inlineStr">
        <is>
          <t>03.11.2025</t>
        </is>
      </c>
      <c r="AG443" s="14" t="inlineStr">
        <is>
          <t>25IPP032</t>
        </is>
      </c>
      <c r="AH443" s="14" t="n">
        <v>-53750</v>
      </c>
      <c r="AI443" s="14" t="inlineStr">
        <is>
          <t>26.11.2025</t>
        </is>
      </c>
      <c r="AJ443" s="14" t="inlineStr">
        <is>
          <t>25IPP033</t>
        </is>
      </c>
      <c r="AK443" s="14" t="n">
        <v>-51006</v>
      </c>
      <c r="AL443" s="14" t="inlineStr">
        <is>
          <t>04.12.2025</t>
        </is>
      </c>
      <c r="AM443" s="14" t="inlineStr">
        <is>
          <t>R-25IPP032</t>
        </is>
      </c>
      <c r="AN443" s="14" t="n">
        <v>400</v>
      </c>
      <c r="AO443" s="14" t="inlineStr">
        <is>
          <t>11.12.2025</t>
        </is>
      </c>
      <c r="AP443" s="14" t="inlineStr">
        <is>
          <t>R-25IPP033</t>
        </is>
      </c>
      <c r="AQ443" s="14" t="n">
        <v>1790</v>
      </c>
      <c r="AR443" s="14" t="inlineStr">
        <is>
          <t>15.01.2026</t>
        </is>
      </c>
      <c r="AS443" s="14" t="inlineStr">
        <is>
          <t>26IPP002</t>
        </is>
      </c>
      <c r="AT443" s="14" t="n">
        <v>-2190</v>
      </c>
      <c r="AU443" s="14" t="n"/>
      <c r="AV443" s="14" t="n"/>
      <c r="AW443" s="14" t="n"/>
      <c r="AX443" s="14" t="n"/>
      <c r="AY443" s="14" t="n"/>
      <c r="AZ443" s="14" t="n"/>
      <c r="BA443" s="14" t="n"/>
      <c r="BB443" s="14" t="n"/>
      <c r="BC443" s="14" t="n"/>
      <c r="BD443" s="14" t="n"/>
      <c r="BE443" s="14" t="n"/>
      <c r="BF443" s="14" t="n"/>
      <c r="BG443" s="14" t="n"/>
      <c r="BH443" s="14" t="n"/>
      <c r="BI443" s="14" t="n"/>
      <c r="BJ443" s="14" t="n"/>
      <c r="BK443" s="14" t="n"/>
      <c r="BL443" s="14" t="n"/>
      <c r="BM443" s="14" t="n"/>
      <c r="BN443" s="14" t="n"/>
      <c r="BO443" s="14" t="n"/>
    </row>
    <row r="444" ht="11.85" customFormat="1" customHeight="1" s="7">
      <c r="A444" s="8" t="inlineStr">
        <is>
          <t>PP</t>
        </is>
      </c>
      <c r="B444" s="14" t="inlineStr">
        <is>
          <t>21.07.2025</t>
        </is>
      </c>
      <c r="C444" s="14" t="n"/>
      <c r="D444" s="14" t="n">
        <v>2500201</v>
      </c>
      <c r="E444" s="14" t="inlineStr">
        <is>
          <t>PP0026</t>
        </is>
      </c>
      <c r="F444" s="8" t="inlineStr">
        <is>
          <t>Inner plastic tube (HDPE) for Applicator 3 ml-OMAS</t>
        </is>
      </c>
      <c r="G444" s="14" t="inlineStr">
        <is>
          <t>PP2500089</t>
        </is>
      </c>
      <c r="H444" s="14" t="inlineStr">
        <is>
          <t>Idea Stampi S.r.I.</t>
        </is>
      </c>
      <c r="I444" s="14" t="n"/>
      <c r="J444" s="10" t="inlineStr">
        <is>
          <t>11792</t>
        </is>
      </c>
      <c r="K444" s="33" t="n">
        <v>45748</v>
      </c>
      <c r="L444" s="10" t="inlineStr">
        <is>
          <t>00.04.2025</t>
        </is>
      </c>
      <c r="M444" s="28" t="n">
        <v>46478</v>
      </c>
      <c r="N444" s="10" t="inlineStr">
        <is>
          <t>00.04.2027</t>
        </is>
      </c>
      <c r="O444" s="14" t="n"/>
      <c r="P444" s="10" t="inlineStr">
        <is>
          <t>NA</t>
        </is>
      </c>
      <c r="Q444" s="14" t="inlineStr">
        <is>
          <t>27.07.2027</t>
        </is>
      </c>
      <c r="R444" s="21" t="n"/>
      <c r="S444" s="12" t="n"/>
      <c r="T444" s="12" t="n"/>
      <c r="U444" s="13" t="n">
        <v>96000</v>
      </c>
      <c r="V444" s="14" t="inlineStr">
        <is>
          <t>No.</t>
        </is>
      </c>
      <c r="W444" s="14" t="n">
        <v>74</v>
      </c>
      <c r="X444" s="14" t="n"/>
      <c r="Y444" s="90" t="n"/>
      <c r="Z444" s="455" t="n">
        <v>95926</v>
      </c>
      <c r="AA444" s="456" t="n">
        <v>0</v>
      </c>
      <c r="AB444" s="457" t="n">
        <v>0</v>
      </c>
      <c r="AC444" s="458" t="n">
        <v>95926</v>
      </c>
      <c r="AD444" s="459" t="n"/>
      <c r="AE444" s="462" t="n">
        <v>0</v>
      </c>
      <c r="AF444" s="14" t="inlineStr">
        <is>
          <t>30.11.2025</t>
        </is>
      </c>
      <c r="AG444" s="14" t="inlineStr">
        <is>
          <t>25IBP042</t>
        </is>
      </c>
      <c r="AH444" s="14" t="n">
        <v>-20982</v>
      </c>
      <c r="AI444" s="14" t="inlineStr">
        <is>
          <t>09.12.2025</t>
        </is>
      </c>
      <c r="AJ444" s="14" t="inlineStr">
        <is>
          <t>25IBP044</t>
        </is>
      </c>
      <c r="AK444" s="14" t="n">
        <v>-65953</v>
      </c>
      <c r="AL444" s="14" t="inlineStr">
        <is>
          <t>15.12.2025</t>
        </is>
      </c>
      <c r="AM444" s="14" t="inlineStr">
        <is>
          <t>R-25IBP042</t>
        </is>
      </c>
      <c r="AN444" s="14" t="n">
        <v>4640</v>
      </c>
      <c r="AO444" s="14" t="inlineStr">
        <is>
          <t>24.12.2025</t>
        </is>
      </c>
      <c r="AP444" s="14" t="inlineStr">
        <is>
          <t>R-25IBP044</t>
        </is>
      </c>
      <c r="AQ444" s="14" t="n">
        <v>3260</v>
      </c>
      <c r="AR444" s="14" t="inlineStr">
        <is>
          <t>24.12.2025</t>
        </is>
      </c>
      <c r="AS444" s="14" t="inlineStr">
        <is>
          <t>25IBP048</t>
        </is>
      </c>
      <c r="AT444" s="14" t="n">
        <v>-4640</v>
      </c>
      <c r="AU444" s="14" t="inlineStr">
        <is>
          <t>25.12.2025</t>
        </is>
      </c>
      <c r="AV444" s="14" t="inlineStr">
        <is>
          <t>25IBP049</t>
        </is>
      </c>
      <c r="AW444" s="14" t="n">
        <v>-1666</v>
      </c>
      <c r="AX444" s="14" t="inlineStr">
        <is>
          <t>25.12.2025</t>
        </is>
      </c>
      <c r="AY444" s="14" t="inlineStr">
        <is>
          <t>25IBP050</t>
        </is>
      </c>
      <c r="AZ444" s="14" t="n">
        <v>-10585</v>
      </c>
      <c r="BA444" s="14" t="inlineStr">
        <is>
          <t>29.12.2025</t>
        </is>
      </c>
      <c r="BB444" s="14" t="inlineStr">
        <is>
          <t>R-25IBP048</t>
        </is>
      </c>
      <c r="BC444" s="14" t="n">
        <v>605</v>
      </c>
      <c r="BD444" s="14" t="inlineStr">
        <is>
          <t>07.01.2026</t>
        </is>
      </c>
      <c r="BE444" s="14" t="inlineStr">
        <is>
          <t>26IBP005</t>
        </is>
      </c>
      <c r="BF444" s="14" t="n">
        <v>-605</v>
      </c>
      <c r="BG444" s="14" t="n"/>
      <c r="BH444" s="14" t="n"/>
      <c r="BI444" s="14" t="n"/>
      <c r="BJ444" s="14" t="n"/>
      <c r="BK444" s="14" t="n"/>
      <c r="BL444" s="14" t="n"/>
      <c r="BM444" s="14" t="n"/>
      <c r="BN444" s="14" t="n"/>
      <c r="BO444" s="14" t="n"/>
    </row>
    <row r="445" ht="11.85" customFormat="1" customHeight="1" s="7">
      <c r="A445" s="8" t="inlineStr">
        <is>
          <t>PP</t>
        </is>
      </c>
      <c r="B445" s="14" t="inlineStr">
        <is>
          <t>21.07.2025</t>
        </is>
      </c>
      <c r="C445" s="14" t="n"/>
      <c r="D445" s="14" t="n">
        <v>2500203</v>
      </c>
      <c r="E445" s="14" t="inlineStr">
        <is>
          <t>PP0032</t>
        </is>
      </c>
      <c r="F445" s="8" t="inlineStr">
        <is>
          <t>Outer plastic tube (HDPE) for Applicator 3 ml-OMAS</t>
        </is>
      </c>
      <c r="G445" s="14" t="inlineStr">
        <is>
          <t>PP2500091</t>
        </is>
      </c>
      <c r="H445" s="14" t="inlineStr">
        <is>
          <t>Idea Stampi S.r.I.</t>
        </is>
      </c>
      <c r="I445" s="14" t="n"/>
      <c r="J445" s="10" t="inlineStr">
        <is>
          <t>11794</t>
        </is>
      </c>
      <c r="K445" s="33" t="n">
        <v>45748</v>
      </c>
      <c r="L445" s="10" t="inlineStr">
        <is>
          <t>00.04.2025</t>
        </is>
      </c>
      <c r="M445" s="28" t="n">
        <v>46478</v>
      </c>
      <c r="N445" s="10" t="inlineStr">
        <is>
          <t>00.04.2027</t>
        </is>
      </c>
      <c r="O445" s="14" t="n"/>
      <c r="P445" s="10" t="inlineStr">
        <is>
          <t>NA</t>
        </is>
      </c>
      <c r="Q445" s="14" t="inlineStr">
        <is>
          <t>27.07.2027</t>
        </is>
      </c>
      <c r="R445" s="21" t="n"/>
      <c r="S445" s="12" t="n"/>
      <c r="T445" s="12" t="n"/>
      <c r="U445" s="13" t="n">
        <v>96000</v>
      </c>
      <c r="V445" s="14" t="inlineStr">
        <is>
          <t>No.</t>
        </is>
      </c>
      <c r="W445" s="14" t="n">
        <v>74</v>
      </c>
      <c r="X445" s="14" t="n"/>
      <c r="Y445" s="90" t="n"/>
      <c r="Z445" s="455" t="n">
        <v>95926</v>
      </c>
      <c r="AA445" s="456" t="n">
        <v>0</v>
      </c>
      <c r="AB445" s="457" t="n">
        <v>0</v>
      </c>
      <c r="AC445" s="458" t="n">
        <v>95926</v>
      </c>
      <c r="AD445" s="459" t="n"/>
      <c r="AE445" s="462" t="n">
        <v>0</v>
      </c>
      <c r="AF445" s="14" t="inlineStr">
        <is>
          <t>26.11.2025</t>
        </is>
      </c>
      <c r="AG445" s="14" t="inlineStr">
        <is>
          <t>25IPP033</t>
        </is>
      </c>
      <c r="AH445" s="14" t="n">
        <v>-8000</v>
      </c>
      <c r="AI445" s="14" t="inlineStr">
        <is>
          <t>08.12.2025</t>
        </is>
      </c>
      <c r="AJ445" s="14" t="inlineStr">
        <is>
          <t>25IPP034</t>
        </is>
      </c>
      <c r="AK445" s="14" t="n">
        <v>-41981</v>
      </c>
      <c r="AL445" s="14" t="inlineStr">
        <is>
          <t>11.12.2025</t>
        </is>
      </c>
      <c r="AM445" s="14" t="inlineStr">
        <is>
          <t>R-25IPP033</t>
        </is>
      </c>
      <c r="AN445" s="14" t="n">
        <v>2628</v>
      </c>
      <c r="AO445" s="14" t="inlineStr">
        <is>
          <t>18.12.2025</t>
        </is>
      </c>
      <c r="AP445" s="14" t="inlineStr">
        <is>
          <t>25IBP035</t>
        </is>
      </c>
      <c r="AQ445" s="14" t="n">
        <v>-35973</v>
      </c>
      <c r="AR445" s="14" t="inlineStr">
        <is>
          <t>15.01.2026</t>
        </is>
      </c>
      <c r="AS445" s="14" t="inlineStr">
        <is>
          <t>26IPP002</t>
        </is>
      </c>
      <c r="AT445" s="14" t="n">
        <v>-12600</v>
      </c>
      <c r="AU445" s="14" t="n"/>
      <c r="AV445" s="14" t="n"/>
      <c r="AW445" s="14" t="n"/>
      <c r="AX445" s="14" t="n"/>
      <c r="AY445" s="14" t="n"/>
      <c r="AZ445" s="14" t="n"/>
      <c r="BA445" s="14" t="n"/>
      <c r="BB445" s="14" t="n"/>
      <c r="BC445" s="14" t="n"/>
      <c r="BD445" s="14" t="n"/>
      <c r="BE445" s="14" t="n"/>
      <c r="BF445" s="14" t="n"/>
      <c r="BG445" s="14" t="n"/>
      <c r="BH445" s="14" t="n"/>
      <c r="BI445" s="14" t="n"/>
      <c r="BJ445" s="14" t="n"/>
      <c r="BK445" s="14" t="n"/>
      <c r="BL445" s="14" t="n"/>
      <c r="BM445" s="14" t="n"/>
      <c r="BN445" s="14" t="n"/>
      <c r="BO445" s="14" t="n"/>
    </row>
    <row r="446" ht="11.85" customFormat="1" customHeight="1" s="7">
      <c r="A446" s="8" t="inlineStr">
        <is>
          <t>SP</t>
        </is>
      </c>
      <c r="B446" s="14" t="inlineStr">
        <is>
          <t>22.07.2025</t>
        </is>
      </c>
      <c r="C446" s="14" t="n"/>
      <c r="D446" s="14" t="n">
        <v>2500208</v>
      </c>
      <c r="E446" s="14" t="inlineStr">
        <is>
          <t>SP0085</t>
        </is>
      </c>
      <c r="F446" s="8" t="inlineStr">
        <is>
          <t>Label-FAS Chlorex Sterile Solution 2% Clear-3ml [Size 6 cm x 5 cm]</t>
        </is>
      </c>
      <c r="G446" s="14" t="inlineStr">
        <is>
          <t>SP2500048</t>
        </is>
      </c>
      <c r="H446" s="14" t="inlineStr">
        <is>
          <t>Golden label</t>
        </is>
      </c>
      <c r="I446" s="14" t="n"/>
      <c r="J446" s="27" t="inlineStr">
        <is>
          <t>FP-ST-4466</t>
        </is>
      </c>
      <c r="K446" s="28" t="n">
        <v>45839</v>
      </c>
      <c r="L446" s="10" t="inlineStr">
        <is>
          <t>00.07.2025</t>
        </is>
      </c>
      <c r="M446" s="28" t="n">
        <v>46569</v>
      </c>
      <c r="N446" s="10" t="inlineStr">
        <is>
          <t>00.07.2027</t>
        </is>
      </c>
      <c r="O446" s="14" t="n"/>
      <c r="P446" s="10" t="inlineStr">
        <is>
          <t>NA</t>
        </is>
      </c>
      <c r="Q446" s="14" t="inlineStr">
        <is>
          <t>22.07.2027</t>
        </is>
      </c>
      <c r="R446" s="21" t="n"/>
      <c r="S446" s="12" t="n"/>
      <c r="T446" s="12" t="n"/>
      <c r="U446" s="13" t="n">
        <v>30000</v>
      </c>
      <c r="V446" s="14" t="inlineStr">
        <is>
          <t>No.</t>
        </is>
      </c>
      <c r="W446" s="14" t="n">
        <v>3</v>
      </c>
      <c r="X446" s="14" t="n"/>
      <c r="Y446" s="90" t="inlineStr">
        <is>
          <t>Disp.</t>
        </is>
      </c>
      <c r="Z446" s="455" t="n">
        <v>29997</v>
      </c>
      <c r="AA446" s="456" t="n">
        <v>0</v>
      </c>
      <c r="AB446" s="457" t="n">
        <v>0</v>
      </c>
      <c r="AC446" s="458" t="n">
        <v>29997</v>
      </c>
      <c r="AD446" s="459" t="n"/>
      <c r="AE446" s="462" t="n">
        <v>0</v>
      </c>
      <c r="AF446" s="14" t="inlineStr">
        <is>
          <t>22.07.2025</t>
        </is>
      </c>
      <c r="AG446" s="14" t="inlineStr">
        <is>
          <t>L25G008</t>
        </is>
      </c>
      <c r="AH446" s="14" t="n">
        <v>-12000</v>
      </c>
      <c r="AI446" s="14" t="inlineStr">
        <is>
          <t>29.07.2025</t>
        </is>
      </c>
      <c r="AJ446" s="14" t="inlineStr">
        <is>
          <t>R-L25F008</t>
        </is>
      </c>
      <c r="AK446" s="14" t="n">
        <v>880</v>
      </c>
      <c r="AL446" s="14" t="inlineStr">
        <is>
          <t>04.08.2025</t>
        </is>
      </c>
      <c r="AM446" s="14" t="inlineStr">
        <is>
          <t>L25H001</t>
        </is>
      </c>
      <c r="AN446" s="14" t="n">
        <v>-16880</v>
      </c>
      <c r="AO446" s="14" t="inlineStr">
        <is>
          <t>05.08.2025</t>
        </is>
      </c>
      <c r="AP446" s="14" t="inlineStr">
        <is>
          <t>L25H003</t>
        </is>
      </c>
      <c r="AQ446" s="14" t="n">
        <v>-1997</v>
      </c>
      <c r="AR446" s="14" t="n"/>
      <c r="AS446" s="14" t="n"/>
      <c r="AT446" s="14" t="n"/>
      <c r="AU446" s="14" t="n"/>
      <c r="AV446" s="14" t="n"/>
      <c r="AW446" s="14" t="n"/>
      <c r="AX446" s="14" t="n"/>
      <c r="AY446" s="14" t="n"/>
      <c r="AZ446" s="14" t="n"/>
      <c r="BA446" s="14" t="n"/>
      <c r="BB446" s="14" t="n"/>
      <c r="BC446" s="14" t="n"/>
      <c r="BD446" s="14" t="n"/>
      <c r="BE446" s="14" t="n"/>
      <c r="BF446" s="14" t="n"/>
      <c r="BG446" s="14" t="n"/>
      <c r="BH446" s="14" t="n"/>
      <c r="BI446" s="14" t="n"/>
      <c r="BJ446" s="14" t="n"/>
      <c r="BK446" s="14" t="n"/>
      <c r="BL446" s="14" t="n"/>
      <c r="BM446" s="14" t="n"/>
      <c r="BN446" s="14" t="n"/>
      <c r="BO446" s="14" t="n"/>
    </row>
    <row r="447" ht="11.85" customFormat="1" customHeight="1" s="7">
      <c r="A447" s="14" t="inlineStr">
        <is>
          <t>RM</t>
        </is>
      </c>
      <c r="B447" s="14" t="inlineStr">
        <is>
          <t>22.07.2025</t>
        </is>
      </c>
      <c r="C447" s="14" t="n"/>
      <c r="D447" s="14" t="n">
        <v>2500211</v>
      </c>
      <c r="E447" s="14" t="inlineStr">
        <is>
          <t>RM0066</t>
        </is>
      </c>
      <c r="F447" s="8" t="inlineStr">
        <is>
          <t>Hypromellose Capsule Shell ‘’00’’Opaque white Body: Opaque white</t>
        </is>
      </c>
      <c r="G447" s="14" t="inlineStr">
        <is>
          <t>RM2500033</t>
        </is>
      </c>
      <c r="H447" s="14" t="inlineStr">
        <is>
          <t>ACG Associated Capsules Private Limited</t>
        </is>
      </c>
      <c r="I447" s="14" t="n"/>
      <c r="J447" s="10" t="inlineStr">
        <is>
          <t>1100263707</t>
        </is>
      </c>
      <c r="K447" s="33" t="n">
        <v>45627</v>
      </c>
      <c r="L447" s="10" t="inlineStr">
        <is>
          <t>00.12.2025</t>
        </is>
      </c>
      <c r="M447" s="28" t="n">
        <v>47423</v>
      </c>
      <c r="N447" s="10" t="inlineStr">
        <is>
          <t>00.11.2029</t>
        </is>
      </c>
      <c r="O447" s="14" t="n"/>
      <c r="P447" s="10" t="inlineStr">
        <is>
          <t>NA</t>
        </is>
      </c>
      <c r="Q447" s="14" t="inlineStr">
        <is>
          <t>04.08.2027</t>
        </is>
      </c>
      <c r="R447" s="21" t="n"/>
      <c r="S447" s="12" t="n"/>
      <c r="T447" s="12" t="n"/>
      <c r="U447" s="13" t="n">
        <v>525000</v>
      </c>
      <c r="V447" s="14" t="inlineStr">
        <is>
          <t>No.</t>
        </is>
      </c>
      <c r="W447" s="14" t="n">
        <v>400</v>
      </c>
      <c r="X447" s="14" t="n"/>
      <c r="Y447" s="90" t="n"/>
      <c r="Z447" s="455" t="n">
        <v>524600</v>
      </c>
      <c r="AA447" s="456" t="n">
        <v>0</v>
      </c>
      <c r="AB447" s="457" t="n">
        <v>0</v>
      </c>
      <c r="AC447" s="458" t="n">
        <v>524600</v>
      </c>
      <c r="AD447" s="459" t="n"/>
      <c r="AE447" s="462" t="n">
        <v>0</v>
      </c>
      <c r="AF447" s="14" t="inlineStr">
        <is>
          <t>18.09.2025</t>
        </is>
      </c>
      <c r="AG447" s="14" t="inlineStr">
        <is>
          <t>C25I001</t>
        </is>
      </c>
      <c r="AH447" s="36" t="n">
        <v>-224700</v>
      </c>
      <c r="AI447" s="14" t="inlineStr">
        <is>
          <t>22.09.2025</t>
        </is>
      </c>
      <c r="AJ447" s="14" t="inlineStr">
        <is>
          <t>R-C25I001</t>
        </is>
      </c>
      <c r="AK447" s="14" t="n">
        <v>22550</v>
      </c>
      <c r="AL447" s="14" t="inlineStr">
        <is>
          <t>05.02.2026</t>
        </is>
      </c>
      <c r="AM447" s="14" t="inlineStr">
        <is>
          <t>C26B001</t>
        </is>
      </c>
      <c r="AN447" s="14" t="n">
        <v>-322450</v>
      </c>
      <c r="AO447" s="14" t="n"/>
      <c r="AP447" s="14" t="n"/>
      <c r="AQ447" s="14" t="n"/>
      <c r="AR447" s="14" t="n"/>
      <c r="AS447" s="14" t="n"/>
      <c r="AT447" s="14" t="n"/>
      <c r="AU447" s="14" t="n"/>
      <c r="AV447" s="14" t="n"/>
      <c r="AW447" s="14" t="n"/>
      <c r="AX447" s="14" t="n"/>
      <c r="AY447" s="14" t="n"/>
      <c r="AZ447" s="14" t="n"/>
      <c r="BA447" s="14" t="n"/>
      <c r="BB447" s="14" t="n"/>
      <c r="BC447" s="14" t="n"/>
      <c r="BD447" s="14" t="n"/>
      <c r="BE447" s="14" t="n"/>
      <c r="BF447" s="14" t="n"/>
      <c r="BG447" s="14" t="n"/>
      <c r="BH447" s="14" t="n"/>
      <c r="BI447" s="14" t="n"/>
      <c r="BJ447" s="14" t="n"/>
      <c r="BK447" s="14" t="n"/>
      <c r="BL447" s="14" t="n"/>
      <c r="BM447" s="14" t="n"/>
      <c r="BN447" s="14" t="n"/>
      <c r="BO447" s="14" t="n"/>
    </row>
    <row r="448" ht="11.85" customFormat="1" customHeight="1" s="7">
      <c r="A448" s="8" t="inlineStr">
        <is>
          <t>PP</t>
        </is>
      </c>
      <c r="B448" s="14" t="inlineStr">
        <is>
          <t>30.07.2025</t>
        </is>
      </c>
      <c r="C448" s="14" t="n"/>
      <c r="D448" s="14" t="n">
        <v>2500215</v>
      </c>
      <c r="E448" s="14" t="inlineStr">
        <is>
          <t>PP0002</t>
        </is>
      </c>
      <c r="F448" s="8" t="inlineStr">
        <is>
          <t>Plastic Bottle 175cc-White colour</t>
        </is>
      </c>
      <c r="G448" s="14" t="inlineStr">
        <is>
          <t>PP2500096</t>
        </is>
      </c>
      <c r="H448" s="14" t="inlineStr">
        <is>
          <t>Hubei Mingda Plastics Products Co.</t>
        </is>
      </c>
      <c r="I448" s="14" t="n"/>
      <c r="J448" s="10" t="inlineStr">
        <is>
          <t>MDTZQ2505081-01</t>
        </is>
      </c>
      <c r="K448" s="33" t="n">
        <v>45778</v>
      </c>
      <c r="L448" s="10" t="inlineStr">
        <is>
          <t>00.05.2025</t>
        </is>
      </c>
      <c r="M448" s="28" t="n">
        <v>46508</v>
      </c>
      <c r="N448" s="10" t="inlineStr">
        <is>
          <t>00.05.2027</t>
        </is>
      </c>
      <c r="O448" s="14" t="n"/>
      <c r="P448" s="10" t="inlineStr">
        <is>
          <t>NA</t>
        </is>
      </c>
      <c r="Q448" s="14" t="inlineStr">
        <is>
          <t>05.08.2027</t>
        </is>
      </c>
      <c r="R448" s="21" t="n"/>
      <c r="S448" s="12" t="n"/>
      <c r="T448" s="12" t="n"/>
      <c r="U448" s="13" t="n">
        <v>7000</v>
      </c>
      <c r="V448" s="14" t="inlineStr">
        <is>
          <t>No.</t>
        </is>
      </c>
      <c r="W448" s="14" t="n">
        <v>44</v>
      </c>
      <c r="X448" s="14" t="n"/>
      <c r="Y448" s="90" t="n"/>
      <c r="Z448" s="455" t="n">
        <v>6956</v>
      </c>
      <c r="AA448" s="456" t="n">
        <v>0</v>
      </c>
      <c r="AB448" s="457" t="n">
        <v>0</v>
      </c>
      <c r="AC448" s="458" t="n">
        <v>6956</v>
      </c>
      <c r="AD448" s="459" t="n"/>
      <c r="AE448" s="462" t="n">
        <v>0</v>
      </c>
      <c r="AF448" s="14" t="inlineStr">
        <is>
          <t>31.07.2025</t>
        </is>
      </c>
      <c r="AG448" s="14" t="inlineStr">
        <is>
          <t>MR250145</t>
        </is>
      </c>
      <c r="AH448" s="14" t="n">
        <v>-160</v>
      </c>
      <c r="AI448" s="14" t="inlineStr">
        <is>
          <t>01.09.2025</t>
        </is>
      </c>
      <c r="AJ448" s="14" t="inlineStr">
        <is>
          <t>R-MR250145</t>
        </is>
      </c>
      <c r="AK448" s="14" t="n">
        <v>81</v>
      </c>
      <c r="AL448" s="14" t="inlineStr">
        <is>
          <t>19.09.2025</t>
        </is>
      </c>
      <c r="AM448" s="14" t="inlineStr">
        <is>
          <t>C25I001</t>
        </is>
      </c>
      <c r="AN448" s="14" t="n">
        <v>-3646</v>
      </c>
      <c r="AO448" s="14" t="inlineStr">
        <is>
          <t>24.09.2025</t>
        </is>
      </c>
      <c r="AP448" s="14" t="inlineStr">
        <is>
          <t>R-C25I001</t>
        </is>
      </c>
      <c r="AQ448" s="14" t="n">
        <v>53</v>
      </c>
      <c r="AR448" s="14" t="inlineStr">
        <is>
          <t>12.10.2025</t>
        </is>
      </c>
      <c r="AS448" s="14" t="inlineStr">
        <is>
          <t>C25J001</t>
        </is>
      </c>
      <c r="AT448" s="14" t="n">
        <v>-1628</v>
      </c>
      <c r="AU448" s="14" t="inlineStr">
        <is>
          <t>13.10.2025</t>
        </is>
      </c>
      <c r="AV448" s="14" t="inlineStr">
        <is>
          <t>R-C25J001</t>
        </is>
      </c>
      <c r="AW448" s="14" t="n">
        <v>18</v>
      </c>
      <c r="AX448" s="14" t="inlineStr">
        <is>
          <t>09.02.2026</t>
        </is>
      </c>
      <c r="AY448" s="14" t="inlineStr">
        <is>
          <t>C26B001</t>
        </is>
      </c>
      <c r="AZ448" s="14" t="n">
        <v>-1674</v>
      </c>
      <c r="BA448" s="14" t="n"/>
      <c r="BB448" s="14" t="n"/>
      <c r="BC448" s="14" t="n"/>
      <c r="BD448" s="14" t="n"/>
      <c r="BE448" s="14" t="n"/>
      <c r="BF448" s="14" t="n"/>
      <c r="BG448" s="14" t="n"/>
      <c r="BH448" s="14" t="n"/>
      <c r="BI448" s="14" t="n"/>
      <c r="BJ448" s="14" t="n"/>
      <c r="BK448" s="14" t="n"/>
      <c r="BL448" s="14" t="n"/>
      <c r="BM448" s="14" t="n"/>
      <c r="BN448" s="14" t="n"/>
      <c r="BO448" s="14" t="n"/>
    </row>
    <row r="449" ht="11.85" customFormat="1" customHeight="1" s="7">
      <c r="A449" s="8" t="inlineStr">
        <is>
          <t>PP</t>
        </is>
      </c>
      <c r="B449" s="14" t="inlineStr">
        <is>
          <t>30.07.2025</t>
        </is>
      </c>
      <c r="C449" s="14" t="n"/>
      <c r="D449" s="14" t="n">
        <v>2500216</v>
      </c>
      <c r="E449" s="14" t="inlineStr">
        <is>
          <t>PP0003</t>
        </is>
      </c>
      <c r="F449" s="8" t="inlineStr">
        <is>
          <t>Plastic Caps 48mm-White colour</t>
        </is>
      </c>
      <c r="G449" s="14" t="inlineStr">
        <is>
          <t>PP2500097</t>
        </is>
      </c>
      <c r="H449" s="14" t="inlineStr">
        <is>
          <t>Hubei Mingda Plastics Products Co.</t>
        </is>
      </c>
      <c r="I449" s="14" t="n"/>
      <c r="J449" s="10" t="inlineStr">
        <is>
          <t>MDTZQ2505081-01</t>
        </is>
      </c>
      <c r="K449" s="33" t="n">
        <v>45778</v>
      </c>
      <c r="L449" s="10" t="inlineStr">
        <is>
          <t>00.05.2025</t>
        </is>
      </c>
      <c r="M449" s="28" t="n">
        <v>46508</v>
      </c>
      <c r="N449" s="10" t="inlineStr">
        <is>
          <t>00.05.2027</t>
        </is>
      </c>
      <c r="O449" s="14" t="n"/>
      <c r="P449" s="10" t="inlineStr">
        <is>
          <t>NA</t>
        </is>
      </c>
      <c r="Q449" s="14" t="inlineStr">
        <is>
          <t>05.08.2027</t>
        </is>
      </c>
      <c r="R449" s="21" t="n"/>
      <c r="S449" s="12" t="n"/>
      <c r="T449" s="12" t="n"/>
      <c r="U449" s="13" t="n">
        <v>7000</v>
      </c>
      <c r="V449" s="14" t="inlineStr">
        <is>
          <t>No.</t>
        </is>
      </c>
      <c r="W449" s="14" t="n">
        <v>38</v>
      </c>
      <c r="X449" s="14" t="n"/>
      <c r="Y449" s="90" t="n"/>
      <c r="Z449" s="455" t="n">
        <v>6962</v>
      </c>
      <c r="AA449" s="456" t="n">
        <v>0</v>
      </c>
      <c r="AB449" s="457" t="n">
        <v>0</v>
      </c>
      <c r="AC449" s="458" t="n">
        <v>6962</v>
      </c>
      <c r="AD449" s="459" t="n"/>
      <c r="AE449" s="462" t="n">
        <v>0</v>
      </c>
      <c r="AF449" s="14" t="inlineStr">
        <is>
          <t>31.07.2025</t>
        </is>
      </c>
      <c r="AG449" s="14" t="inlineStr">
        <is>
          <t>MR250145</t>
        </is>
      </c>
      <c r="AH449" s="14" t="n">
        <v>-981</v>
      </c>
      <c r="AI449" s="14" t="inlineStr">
        <is>
          <t>01.09.2025</t>
        </is>
      </c>
      <c r="AJ449" s="14" t="inlineStr">
        <is>
          <t>R-MR250145</t>
        </is>
      </c>
      <c r="AK449" s="14" t="n">
        <v>887</v>
      </c>
      <c r="AL449" s="14" t="inlineStr">
        <is>
          <t>19.09.2025</t>
        </is>
      </c>
      <c r="AM449" s="14" t="inlineStr">
        <is>
          <t>C25I001</t>
        </is>
      </c>
      <c r="AN449" s="14" t="n">
        <v>-3868</v>
      </c>
      <c r="AO449" s="14" t="inlineStr">
        <is>
          <t>24.09.2025</t>
        </is>
      </c>
      <c r="AP449" s="14" t="inlineStr">
        <is>
          <t>R-C25I001</t>
        </is>
      </c>
      <c r="AQ449" s="14" t="n">
        <v>299</v>
      </c>
      <c r="AR449" s="14" t="inlineStr">
        <is>
          <t>12.10.2025</t>
        </is>
      </c>
      <c r="AS449" s="14" t="inlineStr">
        <is>
          <t>C25J001</t>
        </is>
      </c>
      <c r="AT449" s="14" t="n">
        <v>-2000</v>
      </c>
      <c r="AU449" s="14" t="inlineStr">
        <is>
          <t>13.10.2025</t>
        </is>
      </c>
      <c r="AV449" s="14" t="inlineStr">
        <is>
          <t>R-C25J001</t>
        </is>
      </c>
      <c r="AW449" s="14" t="n">
        <v>400</v>
      </c>
      <c r="AX449" s="14" t="inlineStr">
        <is>
          <t>09.02.2026</t>
        </is>
      </c>
      <c r="AY449" s="14" t="inlineStr">
        <is>
          <t>C26B001</t>
        </is>
      </c>
      <c r="AZ449" s="14" t="n">
        <v>-1699</v>
      </c>
      <c r="BA449" s="14" t="n"/>
      <c r="BB449" s="14" t="n"/>
      <c r="BC449" s="14" t="n"/>
      <c r="BD449" s="14" t="n"/>
      <c r="BE449" s="14" t="n"/>
      <c r="BF449" s="14" t="n"/>
      <c r="BG449" s="14" t="n"/>
      <c r="BH449" s="14" t="n"/>
      <c r="BI449" s="14" t="n"/>
      <c r="BJ449" s="14" t="n"/>
      <c r="BK449" s="14" t="n"/>
      <c r="BL449" s="14" t="n"/>
      <c r="BM449" s="14" t="n"/>
      <c r="BN449" s="14" t="n"/>
      <c r="BO449" s="14" t="n"/>
    </row>
    <row r="450" ht="11.85" customFormat="1" customHeight="1" s="7">
      <c r="A450" s="8" t="inlineStr">
        <is>
          <t>SP</t>
        </is>
      </c>
      <c r="B450" s="14" t="inlineStr">
        <is>
          <t>10.08.2025</t>
        </is>
      </c>
      <c r="C450" s="8" t="inlineStr">
        <is>
          <t>NA</t>
        </is>
      </c>
      <c r="D450" s="14" t="n">
        <v>2500228</v>
      </c>
      <c r="E450" s="14" t="inlineStr">
        <is>
          <t>SP0165</t>
        </is>
      </c>
      <c r="F450" s="8" t="inlineStr">
        <is>
          <t>Box-FAS-CEL Oxidised Regenerated Cellulose Absorbable Hemostat Standard-Ref. No.: FAS11H</t>
        </is>
      </c>
      <c r="G450" s="14" t="inlineStr">
        <is>
          <t>SP2500061</t>
        </is>
      </c>
      <c r="H450" s="14" t="inlineStr">
        <is>
          <t>Xiamen Nicest Paper Products Co., Ltd.</t>
        </is>
      </c>
      <c r="I450" s="14" t="n"/>
      <c r="J450" s="27" t="inlineStr">
        <is>
          <t>20250421-SMALL008</t>
        </is>
      </c>
      <c r="K450" s="28" t="n">
        <v>45748</v>
      </c>
      <c r="L450" s="10" t="inlineStr">
        <is>
          <t>00.04.2025</t>
        </is>
      </c>
      <c r="M450" s="28" t="n">
        <v>46844</v>
      </c>
      <c r="N450" s="10" t="inlineStr">
        <is>
          <t>00.04.2028</t>
        </is>
      </c>
      <c r="O450" s="14" t="n"/>
      <c r="P450" s="10" t="inlineStr">
        <is>
          <t>NA</t>
        </is>
      </c>
      <c r="Q450" s="14" t="inlineStr">
        <is>
          <t>25.08.2027</t>
        </is>
      </c>
      <c r="R450" s="21" t="n"/>
      <c r="S450" s="12" t="n"/>
      <c r="T450" s="12" t="n"/>
      <c r="U450" s="13" t="n">
        <v>500</v>
      </c>
      <c r="V450" s="14" t="inlineStr">
        <is>
          <t>No.</t>
        </is>
      </c>
      <c r="W450" s="14" t="n">
        <v>3</v>
      </c>
      <c r="X450" s="14" t="n"/>
      <c r="Y450" s="90" t="n"/>
      <c r="Z450" s="455" t="n">
        <v>497</v>
      </c>
      <c r="AA450" s="456" t="n">
        <v>0</v>
      </c>
      <c r="AB450" s="457" t="n">
        <v>0</v>
      </c>
      <c r="AC450" s="458" t="n">
        <v>497</v>
      </c>
      <c r="AD450" s="459" t="n"/>
      <c r="AE450" s="462" t="n">
        <v>0</v>
      </c>
      <c r="AF450" s="14" t="inlineStr">
        <is>
          <t>26.08.2025</t>
        </is>
      </c>
      <c r="AG450" s="14" t="inlineStr">
        <is>
          <t>OR2025113</t>
        </is>
      </c>
      <c r="AH450" s="14" t="n">
        <v>-497</v>
      </c>
      <c r="AI450" s="14" t="n"/>
      <c r="AJ450" s="14" t="n"/>
      <c r="AK450" s="14" t="n"/>
      <c r="AL450" s="14" t="n"/>
      <c r="AM450" s="14" t="n"/>
      <c r="AN450" s="14" t="n"/>
      <c r="AO450" s="14" t="n"/>
      <c r="AP450" s="14" t="n"/>
      <c r="AQ450" s="14" t="n"/>
      <c r="AR450" s="14" t="n"/>
      <c r="AS450" s="14" t="n"/>
      <c r="AT450" s="14" t="n"/>
      <c r="AU450" s="14" t="n"/>
      <c r="AV450" s="14" t="n"/>
      <c r="AW450" s="14" t="n"/>
      <c r="AX450" s="14" t="n"/>
      <c r="AY450" s="14" t="n"/>
      <c r="AZ450" s="14" t="n"/>
      <c r="BA450" s="14" t="n"/>
      <c r="BB450" s="14" t="n"/>
      <c r="BC450" s="14" t="n"/>
      <c r="BD450" s="14" t="n"/>
      <c r="BE450" s="14" t="n"/>
      <c r="BF450" s="14" t="n"/>
      <c r="BG450" s="14" t="n"/>
      <c r="BH450" s="14" t="n"/>
      <c r="BI450" s="14" t="n"/>
      <c r="BJ450" s="14" t="n"/>
      <c r="BK450" s="14" t="n"/>
      <c r="BL450" s="14" t="n"/>
      <c r="BM450" s="14" t="n"/>
      <c r="BN450" s="14" t="n"/>
      <c r="BO450" s="14" t="n"/>
    </row>
    <row r="451" ht="11.85" customFormat="1" customHeight="1" s="7">
      <c r="A451" s="8" t="inlineStr">
        <is>
          <t xml:space="preserve">SF </t>
        </is>
      </c>
      <c r="B451" s="14" t="inlineStr">
        <is>
          <t>10.08.2025</t>
        </is>
      </c>
      <c r="C451" s="8" t="inlineStr">
        <is>
          <t>NA</t>
        </is>
      </c>
      <c r="D451" s="14" t="n">
        <v>2500229</v>
      </c>
      <c r="E451" s="14" t="inlineStr">
        <is>
          <t>SF0061</t>
        </is>
      </c>
      <c r="F451" s="8" t="inlineStr">
        <is>
          <t>FAS-CEL Oxidised Regenerated Cellulose Absorbable Hemostat Non-Woven-Ref. No.: FAS28N</t>
        </is>
      </c>
      <c r="G451" s="14" t="inlineStr">
        <is>
          <t>SF2500026</t>
        </is>
      </c>
      <c r="H451" s="14" t="inlineStr">
        <is>
          <t>Altaylar Medical Tibbi Malz.ins.Teks.gida. Ith. Ihr. SAN VE TIC LTD. STI.</t>
        </is>
      </c>
      <c r="I451" s="14" t="n"/>
      <c r="J451" s="27" t="inlineStr">
        <is>
          <t>OR2025234</t>
        </is>
      </c>
      <c r="K451" s="28" t="n">
        <v>45778</v>
      </c>
      <c r="L451" s="10" t="inlineStr">
        <is>
          <t>00.05.2025</t>
        </is>
      </c>
      <c r="M451" s="28" t="n">
        <v>46874</v>
      </c>
      <c r="N451" s="10" t="inlineStr">
        <is>
          <t>00.05.2028</t>
        </is>
      </c>
      <c r="O451" s="14" t="n"/>
      <c r="P451" s="10" t="inlineStr">
        <is>
          <t>NA</t>
        </is>
      </c>
      <c r="Q451" s="14" t="inlineStr">
        <is>
          <t>22.06.2027</t>
        </is>
      </c>
      <c r="R451" s="21" t="n"/>
      <c r="S451" s="12" t="n"/>
      <c r="T451" s="12" t="n"/>
      <c r="U451" s="13" t="n">
        <v>2797</v>
      </c>
      <c r="V451" s="14" t="inlineStr">
        <is>
          <t>No.</t>
        </is>
      </c>
      <c r="W451" s="14" t="n">
        <v>3</v>
      </c>
      <c r="X451" s="14" t="n"/>
      <c r="Y451" s="90" t="n"/>
      <c r="Z451" s="455" t="n">
        <v>2794</v>
      </c>
      <c r="AA451" s="456" t="n">
        <v>0</v>
      </c>
      <c r="AB451" s="457" t="n">
        <v>0</v>
      </c>
      <c r="AC451" s="458" t="n">
        <v>2794</v>
      </c>
      <c r="AD451" s="459" t="n"/>
      <c r="AE451" s="462" t="n">
        <v>0</v>
      </c>
      <c r="AF451" s="14" t="inlineStr">
        <is>
          <t>10.08.2025</t>
        </is>
      </c>
      <c r="AG451" s="14" t="inlineStr">
        <is>
          <t>OR2025234</t>
        </is>
      </c>
      <c r="AH451" s="14" t="n">
        <v>-1200</v>
      </c>
      <c r="AI451" s="14" t="inlineStr">
        <is>
          <t>21.08.2025</t>
        </is>
      </c>
      <c r="AJ451" s="14" t="inlineStr">
        <is>
          <t>OR2025234</t>
        </is>
      </c>
      <c r="AK451" s="14" t="n">
        <v>-1594</v>
      </c>
      <c r="AL451" s="14" t="inlineStr">
        <is>
          <t>21.08.2025</t>
        </is>
      </c>
      <c r="AM451" s="14" t="inlineStr">
        <is>
          <t>R-OR2025234</t>
        </is>
      </c>
      <c r="AN451" s="14" t="n">
        <v>5</v>
      </c>
      <c r="AO451" s="14" t="inlineStr">
        <is>
          <t>04.12.2025</t>
        </is>
      </c>
      <c r="AP451" s="14" t="n">
        <v>250253</v>
      </c>
      <c r="AQ451" s="14" t="n">
        <v>-5</v>
      </c>
      <c r="AR451" s="14" t="n"/>
      <c r="AS451" s="14" t="n"/>
      <c r="AT451" s="14" t="n"/>
      <c r="AU451" s="14" t="n"/>
      <c r="AV451" s="14" t="n"/>
      <c r="AW451" s="14" t="n"/>
      <c r="AX451" s="14" t="n"/>
      <c r="AY451" s="14" t="n"/>
      <c r="AZ451" s="14" t="n"/>
      <c r="BA451" s="14" t="n"/>
      <c r="BB451" s="14" t="n"/>
      <c r="BC451" s="14" t="n"/>
      <c r="BD451" s="14" t="n"/>
      <c r="BE451" s="14" t="n"/>
      <c r="BF451" s="14" t="n"/>
      <c r="BG451" s="14" t="n"/>
      <c r="BH451" s="14" t="n"/>
      <c r="BI451" s="14" t="n"/>
      <c r="BJ451" s="14" t="n"/>
      <c r="BK451" s="14" t="n"/>
      <c r="BL451" s="14" t="n"/>
      <c r="BM451" s="14" t="n"/>
      <c r="BN451" s="14" t="n"/>
      <c r="BO451" s="14" t="n"/>
    </row>
    <row r="452" ht="11.85" customFormat="1" customHeight="1" s="7">
      <c r="A452" s="8" t="inlineStr">
        <is>
          <t xml:space="preserve">SF </t>
        </is>
      </c>
      <c r="B452" s="14" t="inlineStr">
        <is>
          <t>10.08.2025</t>
        </is>
      </c>
      <c r="C452" s="8" t="inlineStr">
        <is>
          <t>NA</t>
        </is>
      </c>
      <c r="D452" s="14" t="n">
        <v>2500230</v>
      </c>
      <c r="E452" s="14" t="inlineStr">
        <is>
          <t>SF0075</t>
        </is>
      </c>
      <c r="F452" s="8" t="inlineStr">
        <is>
          <t>FAS-CEL Oxidised Regenerated Cellulose Absorbable Hemostat Standard-Ref. No.: FAS01H</t>
        </is>
      </c>
      <c r="G452" s="14" t="inlineStr">
        <is>
          <t>SF2500027</t>
        </is>
      </c>
      <c r="H452" s="14" t="inlineStr">
        <is>
          <t>Altaylar Medical Tibbi Malz.ins.Teks.gida. Ith. Ihr. SAN VE TIC LTD. STI.</t>
        </is>
      </c>
      <c r="I452" s="14" t="n"/>
      <c r="J452" s="27" t="inlineStr">
        <is>
          <t>OR2025231</t>
        </is>
      </c>
      <c r="K452" s="28" t="n">
        <v>45778</v>
      </c>
      <c r="L452" s="10" t="inlineStr">
        <is>
          <t>00.05.2025</t>
        </is>
      </c>
      <c r="M452" s="28" t="n">
        <v>46874</v>
      </c>
      <c r="N452" s="10" t="inlineStr">
        <is>
          <t>00.05.2028</t>
        </is>
      </c>
      <c r="O452" s="14" t="n"/>
      <c r="P452" s="10" t="inlineStr">
        <is>
          <t>NA</t>
        </is>
      </c>
      <c r="Q452" s="14" t="inlineStr">
        <is>
          <t>22.06.2027</t>
        </is>
      </c>
      <c r="R452" s="21" t="n"/>
      <c r="S452" s="12" t="n"/>
      <c r="T452" s="12" t="n"/>
      <c r="U452" s="13" t="n">
        <v>8800</v>
      </c>
      <c r="V452" s="14" t="inlineStr">
        <is>
          <t>No.</t>
        </is>
      </c>
      <c r="W452" s="14" t="n">
        <v>6</v>
      </c>
      <c r="X452" s="14" t="n"/>
      <c r="Y452" s="90" t="n"/>
      <c r="Z452" s="455" t="n">
        <v>8794</v>
      </c>
      <c r="AA452" s="456" t="n">
        <v>0</v>
      </c>
      <c r="AB452" s="457" t="n">
        <v>0</v>
      </c>
      <c r="AC452" s="458" t="n">
        <v>8794</v>
      </c>
      <c r="AD452" s="459" t="n"/>
      <c r="AE452" s="462" t="n">
        <v>0</v>
      </c>
      <c r="AF452" s="14" t="inlineStr">
        <is>
          <t>26.08.2025</t>
        </is>
      </c>
      <c r="AG452" s="14" t="inlineStr">
        <is>
          <t>OR2025231</t>
        </is>
      </c>
      <c r="AH452" s="14" t="n">
        <v>-8794</v>
      </c>
      <c r="AI452" s="14" t="n"/>
      <c r="AJ452" s="14" t="n"/>
      <c r="AK452" s="14" t="n"/>
      <c r="AL452" s="14" t="n"/>
      <c r="AM452" s="14" t="n"/>
      <c r="AN452" s="14" t="n"/>
      <c r="AO452" s="14" t="n"/>
      <c r="AP452" s="14" t="n"/>
      <c r="AQ452" s="14" t="n"/>
      <c r="AR452" s="14" t="n"/>
      <c r="AS452" s="14" t="n"/>
      <c r="AT452" s="14" t="n"/>
      <c r="AU452" s="14" t="n"/>
      <c r="AV452" s="14" t="n"/>
      <c r="AW452" s="14" t="n"/>
      <c r="AX452" s="14" t="n"/>
      <c r="AY452" s="14" t="n"/>
      <c r="AZ452" s="14" t="n"/>
      <c r="BA452" s="14" t="n"/>
      <c r="BB452" s="14" t="n"/>
      <c r="BC452" s="14" t="n"/>
      <c r="BD452" s="14" t="n"/>
      <c r="BE452" s="14" t="n"/>
      <c r="BF452" s="14" t="n"/>
      <c r="BG452" s="14" t="n"/>
      <c r="BH452" s="14" t="n"/>
      <c r="BI452" s="14" t="n"/>
      <c r="BJ452" s="14" t="n"/>
      <c r="BK452" s="14" t="n"/>
      <c r="BL452" s="14" t="n"/>
      <c r="BM452" s="14" t="n"/>
      <c r="BN452" s="14" t="n"/>
      <c r="BO452" s="14" t="n"/>
      <c r="BP452" s="54" t="n"/>
      <c r="BQ452" s="54" t="n"/>
    </row>
    <row r="453" ht="11.85" customFormat="1" customHeight="1" s="7">
      <c r="A453" s="8" t="inlineStr">
        <is>
          <t xml:space="preserve">SF </t>
        </is>
      </c>
      <c r="B453" s="14" t="inlineStr">
        <is>
          <t>10.08.2025</t>
        </is>
      </c>
      <c r="C453" s="8" t="inlineStr">
        <is>
          <t>NA</t>
        </is>
      </c>
      <c r="D453" s="14" t="n">
        <v>2500231</v>
      </c>
      <c r="E453" s="14" t="inlineStr">
        <is>
          <t>SF0074</t>
        </is>
      </c>
      <c r="F453" s="8" t="inlineStr">
        <is>
          <t>FAS-CEL Oxidised Regenerated Cellulose Absorbable Hemostat Knit-Ref. No.: FAS41K</t>
        </is>
      </c>
      <c r="G453" s="14" t="inlineStr">
        <is>
          <t>SF2500028</t>
        </is>
      </c>
      <c r="H453" s="14" t="inlineStr">
        <is>
          <t>Altaylar Medical Tibbi Malz.ins.Teks.gida. Ith. Ihr. SAN VE TIC LTD. STI.</t>
        </is>
      </c>
      <c r="I453" s="14" t="n"/>
      <c r="J453" s="27" t="inlineStr">
        <is>
          <t>OR2025271</t>
        </is>
      </c>
      <c r="K453" s="28" t="n">
        <v>45778</v>
      </c>
      <c r="L453" s="10" t="inlineStr">
        <is>
          <t>00.05.2025</t>
        </is>
      </c>
      <c r="M453" s="28" t="n">
        <v>46874</v>
      </c>
      <c r="N453" s="10" t="inlineStr">
        <is>
          <t>00.05.2028</t>
        </is>
      </c>
      <c r="O453" s="14" t="n"/>
      <c r="P453" s="10" t="inlineStr">
        <is>
          <t>NA</t>
        </is>
      </c>
      <c r="Q453" s="10" t="inlineStr">
        <is>
          <t>00.08.2027</t>
        </is>
      </c>
      <c r="R453" s="21" t="n"/>
      <c r="S453" s="12" t="n"/>
      <c r="T453" s="12" t="n"/>
      <c r="U453" s="13" t="n">
        <v>1000</v>
      </c>
      <c r="V453" s="14" t="inlineStr">
        <is>
          <t>No.</t>
        </is>
      </c>
      <c r="W453" s="14" t="n">
        <v>3</v>
      </c>
      <c r="X453" s="14" t="n"/>
      <c r="Y453" s="90" t="n"/>
      <c r="Z453" s="455" t="n">
        <v>997</v>
      </c>
      <c r="AA453" s="456" t="n">
        <v>0</v>
      </c>
      <c r="AB453" s="457" t="n">
        <v>0</v>
      </c>
      <c r="AC453" s="458" t="n">
        <v>997</v>
      </c>
      <c r="AD453" s="459" t="n"/>
      <c r="AE453" s="462" t="n">
        <v>0</v>
      </c>
      <c r="AF453" s="14" t="inlineStr">
        <is>
          <t>28.08.2025</t>
        </is>
      </c>
      <c r="AG453" s="14" t="inlineStr">
        <is>
          <t>OR2025271</t>
        </is>
      </c>
      <c r="AH453" s="14" t="n">
        <v>-997</v>
      </c>
      <c r="AI453" s="14" t="inlineStr">
        <is>
          <t>31.08.2025</t>
        </is>
      </c>
      <c r="AJ453" s="14" t="inlineStr">
        <is>
          <t>R-OR2025271</t>
        </is>
      </c>
      <c r="AK453" s="14" t="n">
        <v>7</v>
      </c>
      <c r="AL453" s="14" t="n"/>
      <c r="AM453" s="14" t="n"/>
      <c r="AN453" s="14" t="n"/>
      <c r="AO453" s="14" t="inlineStr">
        <is>
          <t>04.12.2025</t>
        </is>
      </c>
      <c r="AP453" s="14" t="n">
        <v>250253</v>
      </c>
      <c r="AQ453" s="14" t="n">
        <v>-7</v>
      </c>
      <c r="AR453" s="14" t="n"/>
      <c r="AS453" s="14" t="n"/>
      <c r="AT453" s="14" t="n"/>
      <c r="AU453" s="14" t="n"/>
      <c r="AV453" s="14" t="n"/>
      <c r="AW453" s="14" t="n"/>
      <c r="AX453" s="14" t="n"/>
      <c r="AY453" s="14" t="n"/>
      <c r="AZ453" s="14" t="n"/>
      <c r="BA453" s="14" t="n"/>
      <c r="BB453" s="14" t="n"/>
      <c r="BC453" s="14" t="n"/>
      <c r="BD453" s="14" t="n"/>
      <c r="BE453" s="14" t="n"/>
      <c r="BF453" s="14" t="n"/>
      <c r="BG453" s="14" t="n"/>
      <c r="BH453" s="14" t="n"/>
      <c r="BI453" s="14" t="n"/>
      <c r="BJ453" s="14" t="n"/>
      <c r="BK453" s="14" t="n"/>
      <c r="BL453" s="14" t="n"/>
      <c r="BM453" s="14" t="n"/>
      <c r="BN453" s="14" t="n"/>
      <c r="BO453" s="14" t="n"/>
    </row>
    <row r="454" ht="11.85" customFormat="1" customHeight="1" s="7">
      <c r="A454" s="8" t="inlineStr">
        <is>
          <t xml:space="preserve">SF </t>
        </is>
      </c>
      <c r="B454" s="14" t="inlineStr">
        <is>
          <t>10.08.2025</t>
        </is>
      </c>
      <c r="C454" s="8" t="inlineStr">
        <is>
          <t>NA</t>
        </is>
      </c>
      <c r="D454" s="14" t="n">
        <v>2500232</v>
      </c>
      <c r="E454" s="14" t="inlineStr">
        <is>
          <t>SF0059</t>
        </is>
      </c>
      <c r="F454" s="8" t="inlineStr">
        <is>
          <t>FAS-CEL Oxidised Regenerated Cellulose Absorbable Hemostat Standard-Ref. No.: FAS08H</t>
        </is>
      </c>
      <c r="G454" s="14" t="inlineStr">
        <is>
          <t>SF2500029</t>
        </is>
      </c>
      <c r="H454" s="14" t="inlineStr">
        <is>
          <t>Altaylar Medical Tibbi Malz.ins.Teks.gida. Ith. Ihr. SAN VE TIC LTD. STI.</t>
        </is>
      </c>
      <c r="I454" s="14" t="n"/>
      <c r="J454" s="27" t="inlineStr">
        <is>
          <t>OR2025232</t>
        </is>
      </c>
      <c r="K454" s="28" t="n">
        <v>45778</v>
      </c>
      <c r="L454" s="10" t="inlineStr">
        <is>
          <t>00.05.2025</t>
        </is>
      </c>
      <c r="M454" s="28" t="n">
        <v>46874</v>
      </c>
      <c r="N454" s="10" t="inlineStr">
        <is>
          <t>00.05.2028</t>
        </is>
      </c>
      <c r="O454" s="14" t="n"/>
      <c r="P454" s="10" t="inlineStr">
        <is>
          <t>NA</t>
        </is>
      </c>
      <c r="Q454" s="10" t="inlineStr">
        <is>
          <t>00.08.2027</t>
        </is>
      </c>
      <c r="R454" s="21" t="n"/>
      <c r="S454" s="12" t="n"/>
      <c r="T454" s="12" t="n"/>
      <c r="U454" s="13" t="n">
        <v>2270</v>
      </c>
      <c r="V454" s="14" t="inlineStr">
        <is>
          <t>No.</t>
        </is>
      </c>
      <c r="W454" s="14" t="n">
        <v>6</v>
      </c>
      <c r="X454" s="14" t="n"/>
      <c r="Y454" s="90" t="n"/>
      <c r="Z454" s="455" t="n">
        <v>2264</v>
      </c>
      <c r="AA454" s="456" t="n">
        <v>0</v>
      </c>
      <c r="AB454" s="457" t="n">
        <v>0</v>
      </c>
      <c r="AC454" s="458" t="n">
        <v>2264</v>
      </c>
      <c r="AD454" s="459" t="n"/>
      <c r="AE454" s="462" t="n">
        <v>0</v>
      </c>
      <c r="AF454" s="14" t="inlineStr">
        <is>
          <t>10.08.2025</t>
        </is>
      </c>
      <c r="AG454" s="14" t="inlineStr">
        <is>
          <t>OR2025232</t>
        </is>
      </c>
      <c r="AH454" s="14" t="n">
        <v>-1000</v>
      </c>
      <c r="AI454" s="14" t="inlineStr">
        <is>
          <t>28.08.2025</t>
        </is>
      </c>
      <c r="AJ454" s="14" t="inlineStr">
        <is>
          <t>OR2025232</t>
        </is>
      </c>
      <c r="AK454" s="14" t="n">
        <v>-1264</v>
      </c>
      <c r="AL454" s="14" t="inlineStr">
        <is>
          <t>31.08.2025</t>
        </is>
      </c>
      <c r="AM454" s="14" t="inlineStr">
        <is>
          <t>R-OR2025271</t>
        </is>
      </c>
      <c r="AN454" s="14" t="n">
        <v>9</v>
      </c>
      <c r="AO454" s="14" t="inlineStr">
        <is>
          <t>04.12.2025</t>
        </is>
      </c>
      <c r="AP454" s="14" t="n">
        <v>250253</v>
      </c>
      <c r="AQ454" s="14" t="n">
        <v>-9</v>
      </c>
      <c r="AR454" s="14" t="n"/>
      <c r="AS454" s="14" t="n"/>
      <c r="AT454" s="14" t="n"/>
      <c r="AU454" s="14" t="n"/>
      <c r="AV454" s="14" t="n"/>
      <c r="AW454" s="14" t="n"/>
      <c r="AX454" s="14" t="n"/>
      <c r="AY454" s="14" t="n"/>
      <c r="AZ454" s="14" t="n"/>
      <c r="BA454" s="14" t="n"/>
      <c r="BB454" s="14" t="n"/>
      <c r="BC454" s="14" t="n"/>
      <c r="BD454" s="14" t="n"/>
      <c r="BE454" s="14" t="n"/>
      <c r="BF454" s="14" t="n"/>
      <c r="BG454" s="14" t="n"/>
      <c r="BH454" s="14" t="n"/>
      <c r="BI454" s="14" t="n"/>
      <c r="BJ454" s="14" t="n"/>
      <c r="BK454" s="14" t="n"/>
      <c r="BL454" s="14" t="n"/>
      <c r="BM454" s="14" t="n"/>
      <c r="BN454" s="14" t="n"/>
      <c r="BO454" s="14" t="n"/>
    </row>
    <row r="455" ht="11.85" customFormat="1" customHeight="1" s="7">
      <c r="A455" s="8" t="inlineStr">
        <is>
          <t xml:space="preserve">SF </t>
        </is>
      </c>
      <c r="B455" s="14" t="inlineStr">
        <is>
          <t>10.08.2025</t>
        </is>
      </c>
      <c r="C455" s="8" t="inlineStr">
        <is>
          <t>NA</t>
        </is>
      </c>
      <c r="D455" s="14" t="n">
        <v>2500233</v>
      </c>
      <c r="E455" s="14" t="inlineStr">
        <is>
          <t>SF0058</t>
        </is>
      </c>
      <c r="F455" s="8" t="inlineStr">
        <is>
          <t>FAS-CEL Oxidised Regenerated Cellulose Absorbable Hemostat Non-Woven-Ref. No.: FAS26N</t>
        </is>
      </c>
      <c r="G455" s="14" t="inlineStr">
        <is>
          <t>SF2500030</t>
        </is>
      </c>
      <c r="H455" s="14" t="inlineStr">
        <is>
          <t>Altaylar Medical Tibbi Malz.ins.Teks.gida. Ith. Ihr. SAN VE TIC LTD. STI.</t>
        </is>
      </c>
      <c r="I455" s="14" t="n"/>
      <c r="J455" s="27" t="inlineStr">
        <is>
          <t>OR2025273</t>
        </is>
      </c>
      <c r="K455" s="28" t="n">
        <v>45778</v>
      </c>
      <c r="L455" s="10" t="inlineStr">
        <is>
          <t>00.05.2025</t>
        </is>
      </c>
      <c r="M455" s="28" t="n">
        <v>46874</v>
      </c>
      <c r="N455" s="10" t="inlineStr">
        <is>
          <t>00.05.2028</t>
        </is>
      </c>
      <c r="O455" s="14" t="n"/>
      <c r="P455" s="10" t="inlineStr">
        <is>
          <t>NA</t>
        </is>
      </c>
      <c r="Q455" s="10" t="inlineStr">
        <is>
          <t>00.08.2027</t>
        </is>
      </c>
      <c r="R455" s="21" t="n"/>
      <c r="S455" s="12" t="n"/>
      <c r="T455" s="12" t="n"/>
      <c r="U455" s="13" t="n">
        <v>500</v>
      </c>
      <c r="V455" s="14" t="inlineStr">
        <is>
          <t>No.</t>
        </is>
      </c>
      <c r="W455" s="14" t="n">
        <v>3</v>
      </c>
      <c r="X455" s="14" t="n"/>
      <c r="Y455" s="90" t="n"/>
      <c r="Z455" s="455" t="n">
        <v>497</v>
      </c>
      <c r="AA455" s="456" t="n">
        <v>0</v>
      </c>
      <c r="AB455" s="457" t="n">
        <v>0</v>
      </c>
      <c r="AC455" s="458" t="n">
        <v>497</v>
      </c>
      <c r="AD455" s="459" t="n"/>
      <c r="AE455" s="462" t="n">
        <v>0</v>
      </c>
      <c r="AF455" s="14" t="inlineStr">
        <is>
          <t>28.08.2025</t>
        </is>
      </c>
      <c r="AG455" s="14" t="inlineStr">
        <is>
          <t>OR2025273</t>
        </is>
      </c>
      <c r="AH455" s="14" t="n">
        <v>-497</v>
      </c>
      <c r="AI455" s="14" t="inlineStr">
        <is>
          <t>31.08.2028</t>
        </is>
      </c>
      <c r="AJ455" s="14" t="inlineStr">
        <is>
          <t>R-OR2025273</t>
        </is>
      </c>
      <c r="AK455" s="14" t="n">
        <v>7</v>
      </c>
      <c r="AL455" s="14" t="n"/>
      <c r="AM455" s="14" t="n"/>
      <c r="AN455" s="14" t="n"/>
      <c r="AO455" s="14" t="inlineStr">
        <is>
          <t>04.12.2025</t>
        </is>
      </c>
      <c r="AP455" s="14" t="n">
        <v>250253</v>
      </c>
      <c r="AQ455" s="14" t="n">
        <v>-7</v>
      </c>
      <c r="AR455" s="14" t="n"/>
      <c r="AS455" s="14" t="n"/>
      <c r="AT455" s="14" t="n"/>
      <c r="AU455" s="14" t="n"/>
      <c r="AV455" s="14" t="n"/>
      <c r="AW455" s="14" t="n"/>
      <c r="AX455" s="14" t="n"/>
      <c r="AY455" s="14" t="n"/>
      <c r="AZ455" s="14" t="n"/>
      <c r="BA455" s="14" t="n"/>
      <c r="BB455" s="14" t="n"/>
      <c r="BC455" s="14" t="n"/>
      <c r="BD455" s="14" t="n"/>
      <c r="BE455" s="14" t="n"/>
      <c r="BF455" s="14" t="n"/>
      <c r="BG455" s="14" t="n"/>
      <c r="BH455" s="14" t="n"/>
      <c r="BI455" s="14" t="n"/>
      <c r="BJ455" s="14" t="n"/>
      <c r="BK455" s="14" t="n"/>
      <c r="BL455" s="14" t="n"/>
      <c r="BM455" s="14" t="n"/>
      <c r="BN455" s="14" t="n"/>
      <c r="BO455" s="14" t="n"/>
    </row>
    <row r="456" ht="11.85" customFormat="1" customHeight="1" s="7">
      <c r="A456" s="8" t="inlineStr">
        <is>
          <t>Bu</t>
        </is>
      </c>
      <c r="B456" s="14" t="inlineStr">
        <is>
          <t>12.08.2025</t>
        </is>
      </c>
      <c r="C456" s="14" t="n"/>
      <c r="D456" s="14" t="n">
        <v>2500234</v>
      </c>
      <c r="E456" s="14" t="inlineStr">
        <is>
          <t>BP0042</t>
        </is>
      </c>
      <c r="F456" s="8" t="inlineStr">
        <is>
          <t>Body Sponge Bulk solution</t>
        </is>
      </c>
      <c r="G456" s="14" t="inlineStr">
        <is>
          <t>BP2500010</t>
        </is>
      </c>
      <c r="H456" s="14" t="inlineStr">
        <is>
          <t>JianErkang Medical Co., Ltd</t>
        </is>
      </c>
      <c r="I456" s="14" t="n"/>
      <c r="J456" s="10" t="inlineStr">
        <is>
          <t>250413</t>
        </is>
      </c>
      <c r="K456" s="8" t="inlineStr">
        <is>
          <t>13/04/2025</t>
        </is>
      </c>
      <c r="L456" s="10" t="inlineStr">
        <is>
          <t>13.04.2025</t>
        </is>
      </c>
      <c r="M456" s="35" t="n">
        <v>47821</v>
      </c>
      <c r="N456" s="10" t="inlineStr">
        <is>
          <t>12.04.2030</t>
        </is>
      </c>
      <c r="O456" s="10" t="inlineStr">
        <is>
          <t>N/A</t>
        </is>
      </c>
      <c r="P456" s="10" t="inlineStr">
        <is>
          <t>NA</t>
        </is>
      </c>
      <c r="Q456" s="10" t="inlineStr">
        <is>
          <t>18.08.2027</t>
        </is>
      </c>
      <c r="R456" s="21" t="n">
        <v>8</v>
      </c>
      <c r="S456" s="12" t="n">
        <v>25</v>
      </c>
      <c r="T456" s="12" t="n"/>
      <c r="U456" s="13" t="n">
        <v>200</v>
      </c>
      <c r="V456" s="14" t="inlineStr">
        <is>
          <t>Liter</t>
        </is>
      </c>
      <c r="W456" s="14" t="n"/>
      <c r="X456" s="14" t="n"/>
      <c r="Y456" s="90" t="n"/>
      <c r="Z456" s="455" t="n">
        <v>200</v>
      </c>
      <c r="AA456" s="456" t="n">
        <v>0</v>
      </c>
      <c r="AB456" s="457" t="n">
        <v>0</v>
      </c>
      <c r="AC456" s="458" t="n">
        <v>200</v>
      </c>
      <c r="AD456" s="459" t="n"/>
      <c r="AE456" s="462" t="n">
        <v>0</v>
      </c>
      <c r="AF456" s="14" t="inlineStr">
        <is>
          <t>17.11.2025</t>
        </is>
      </c>
      <c r="AG456" s="14" t="inlineStr">
        <is>
          <t>L25K007</t>
        </is>
      </c>
      <c r="AH456" s="14" t="n">
        <v>-74.84999999999999</v>
      </c>
      <c r="AI456" s="14" t="n"/>
      <c r="AJ456" s="14" t="n"/>
      <c r="AK456" s="14" t="n">
        <v>-0.2</v>
      </c>
      <c r="AL456" s="14" t="inlineStr">
        <is>
          <t>06.01.2026</t>
        </is>
      </c>
      <c r="AM456" s="14" t="inlineStr">
        <is>
          <t>L26A002</t>
        </is>
      </c>
      <c r="AN456" s="14" t="n">
        <v>-49.95</v>
      </c>
      <c r="AO456" s="14" t="inlineStr">
        <is>
          <t>18.01.2026</t>
        </is>
      </c>
      <c r="AP456" s="14" t="inlineStr">
        <is>
          <t>L26A011</t>
        </is>
      </c>
      <c r="AQ456" s="14" t="n">
        <v>-75</v>
      </c>
      <c r="AR456" s="14" t="n"/>
      <c r="AS456" s="14" t="n"/>
      <c r="AT456" s="14" t="n"/>
      <c r="AU456" s="14" t="n"/>
      <c r="AV456" s="14" t="n"/>
      <c r="AW456" s="14" t="n"/>
      <c r="AX456" s="14" t="n"/>
      <c r="AY456" s="14" t="n"/>
      <c r="AZ456" s="14" t="n"/>
      <c r="BA456" s="14" t="n"/>
      <c r="BB456" s="14" t="n"/>
      <c r="BC456" s="14" t="n"/>
      <c r="BD456" s="14" t="n"/>
      <c r="BE456" s="14" t="n"/>
      <c r="BF456" s="14" t="n"/>
      <c r="BG456" s="14" t="n"/>
      <c r="BH456" s="14" t="n"/>
      <c r="BI456" s="14" t="n"/>
      <c r="BJ456" s="14" t="n"/>
      <c r="BK456" s="14" t="n"/>
      <c r="BL456" s="14" t="n"/>
      <c r="BM456" s="14" t="n"/>
      <c r="BN456" s="14" t="n"/>
      <c r="BO456" s="14" t="n"/>
    </row>
    <row r="457" ht="11.85" customFormat="1" customHeight="1" s="7">
      <c r="A457" s="14" t="inlineStr">
        <is>
          <t>SF</t>
        </is>
      </c>
      <c r="B457" s="14" t="inlineStr">
        <is>
          <t>02.09.2025</t>
        </is>
      </c>
      <c r="C457" s="14" t="n"/>
      <c r="D457" s="14" t="n">
        <v>2500254</v>
      </c>
      <c r="E457" s="14" t="inlineStr">
        <is>
          <t>SF0076</t>
        </is>
      </c>
      <c r="F457" s="8" t="inlineStr">
        <is>
          <t>FAS chlorex C2 sponge</t>
        </is>
      </c>
      <c r="G457" s="14" t="inlineStr">
        <is>
          <t>SF2500032</t>
        </is>
      </c>
      <c r="H457" s="14" t="inlineStr">
        <is>
          <t>JianErkang Medical Co., Ltd</t>
        </is>
      </c>
      <c r="I457" s="14" t="n"/>
      <c r="J457" s="27" t="inlineStr">
        <is>
          <t>220915</t>
        </is>
      </c>
      <c r="K457" s="14" t="inlineStr">
        <is>
          <t>15.09.2022</t>
        </is>
      </c>
      <c r="L457" s="14" t="inlineStr">
        <is>
          <t>15.09.2022</t>
        </is>
      </c>
      <c r="M457" s="14" t="inlineStr">
        <is>
          <t>14.09.2027</t>
        </is>
      </c>
      <c r="N457" s="14" t="inlineStr">
        <is>
          <t>14.09.2027</t>
        </is>
      </c>
      <c r="O457" s="8" t="inlineStr">
        <is>
          <t>NA</t>
        </is>
      </c>
      <c r="P457" s="10" t="inlineStr">
        <is>
          <t>NA</t>
        </is>
      </c>
      <c r="Q457" s="14" t="inlineStr">
        <is>
          <t>02.09.2027</t>
        </is>
      </c>
      <c r="R457" s="21" t="n"/>
      <c r="S457" s="12" t="n"/>
      <c r="T457" s="12" t="n"/>
      <c r="U457" s="13" t="n">
        <v>15360</v>
      </c>
      <c r="V457" s="14" t="inlineStr">
        <is>
          <t>No.</t>
        </is>
      </c>
      <c r="W457" s="14" t="n">
        <v>1</v>
      </c>
      <c r="X457" s="14" t="n"/>
      <c r="Y457" s="90" t="n"/>
      <c r="Z457" s="455" t="n">
        <v>15359</v>
      </c>
      <c r="AA457" s="456" t="n">
        <v>0</v>
      </c>
      <c r="AB457" s="457" t="n">
        <v>0</v>
      </c>
      <c r="AC457" s="458" t="n">
        <v>15359</v>
      </c>
      <c r="AD457" s="459" t="n"/>
      <c r="AE457" s="462" t="n">
        <v>0</v>
      </c>
      <c r="AF457" s="14" t="inlineStr">
        <is>
          <t>02.09.2025</t>
        </is>
      </c>
      <c r="AG457" s="14" t="n">
        <v>220915</v>
      </c>
      <c r="AH457" s="14" t="n">
        <v>-15359</v>
      </c>
      <c r="AI457" s="14" t="n"/>
      <c r="AJ457" s="14" t="n"/>
      <c r="AK457" s="14" t="n"/>
      <c r="AL457" s="14" t="n"/>
      <c r="AM457" s="14" t="n"/>
      <c r="AN457" s="14" t="n"/>
      <c r="AO457" s="14" t="n"/>
      <c r="AP457" s="14" t="n"/>
      <c r="AQ457" s="14" t="n"/>
      <c r="AR457" s="14" t="n"/>
      <c r="AS457" s="14" t="n"/>
      <c r="AT457" s="14" t="n"/>
      <c r="AU457" s="14" t="n"/>
      <c r="AV457" s="14" t="n"/>
      <c r="AW457" s="14" t="n"/>
      <c r="AX457" s="14" t="n"/>
      <c r="AY457" s="14" t="n"/>
      <c r="AZ457" s="14" t="n"/>
      <c r="BA457" s="14" t="n"/>
      <c r="BB457" s="14" t="n"/>
      <c r="BC457" s="14" t="n"/>
      <c r="BD457" s="14" t="n"/>
      <c r="BE457" s="14" t="n"/>
      <c r="BF457" s="14" t="n"/>
      <c r="BG457" s="14" t="n"/>
      <c r="BH457" s="14" t="n"/>
      <c r="BI457" s="14" t="n"/>
      <c r="BJ457" s="14" t="n"/>
      <c r="BK457" s="14" t="n"/>
      <c r="BL457" s="14" t="n"/>
      <c r="BM457" s="14" t="n"/>
      <c r="BN457" s="14" t="n"/>
      <c r="BO457" s="14" t="n"/>
    </row>
    <row r="458" ht="11.85" customFormat="1" customHeight="1" s="7">
      <c r="A458" s="14" t="inlineStr">
        <is>
          <t>RM</t>
        </is>
      </c>
      <c r="B458" s="14" t="inlineStr">
        <is>
          <t>17.09.2025</t>
        </is>
      </c>
      <c r="C458" s="14" t="inlineStr">
        <is>
          <t>N.A</t>
        </is>
      </c>
      <c r="D458" s="14" t="n">
        <v>2500274</v>
      </c>
      <c r="E458" s="14" t="inlineStr">
        <is>
          <t>RM0064</t>
        </is>
      </c>
      <c r="F458" s="8" t="inlineStr">
        <is>
          <t>L- Arginine Hydrochloride</t>
        </is>
      </c>
      <c r="G458" s="14" t="inlineStr">
        <is>
          <t>RM2500046</t>
        </is>
      </c>
      <c r="H458" s="14" t="inlineStr">
        <is>
          <t>Doctor's Best, Inc.</t>
        </is>
      </c>
      <c r="I458" s="14" t="n"/>
      <c r="J458" s="27" t="inlineStr">
        <is>
          <t>BHBF2208</t>
        </is>
      </c>
      <c r="K458" s="14" t="n"/>
      <c r="L458" s="14" t="inlineStr">
        <is>
          <t>00.00.0000</t>
        </is>
      </c>
      <c r="M458" s="14" t="n"/>
      <c r="N458" s="14" t="inlineStr">
        <is>
          <t>00.06.2027</t>
        </is>
      </c>
      <c r="O458" s="14" t="n"/>
      <c r="P458" s="10" t="inlineStr">
        <is>
          <t>NA</t>
        </is>
      </c>
      <c r="Q458" s="14" t="inlineStr">
        <is>
          <t>22.09.2027</t>
        </is>
      </c>
      <c r="R458" s="21" t="n">
        <v>33</v>
      </c>
      <c r="S458" s="12" t="n">
        <v>0.3</v>
      </c>
      <c r="T458" s="12" t="n"/>
      <c r="U458" s="13" t="n">
        <v>9.9</v>
      </c>
      <c r="V458" s="14" t="inlineStr">
        <is>
          <t>Kg.</t>
        </is>
      </c>
      <c r="W458" s="14" t="n">
        <v>0.0375</v>
      </c>
      <c r="X458" s="14" t="n"/>
      <c r="Y458" s="90" t="n"/>
      <c r="Z458" s="455" t="n">
        <v>9.862500000000001</v>
      </c>
      <c r="AA458" s="456" t="n">
        <v>-0.0004999999999989457</v>
      </c>
      <c r="AB458" s="457" t="n">
        <v>0</v>
      </c>
      <c r="AC458" s="458" t="n">
        <v>9.862500000000001</v>
      </c>
      <c r="AD458" s="459" t="n"/>
      <c r="AE458" s="462" t="n">
        <v>0</v>
      </c>
      <c r="AF458" s="14" t="inlineStr">
        <is>
          <t>18.09.2025</t>
        </is>
      </c>
      <c r="AG458" s="14" t="inlineStr">
        <is>
          <t>C25I001</t>
        </is>
      </c>
      <c r="AH458" s="14" t="n">
        <v>-9.35</v>
      </c>
      <c r="AI458" s="14" t="n"/>
      <c r="AJ458" s="14" t="inlineStr">
        <is>
          <t>C25K002</t>
        </is>
      </c>
      <c r="AK458" s="14" t="n">
        <v>-0.513</v>
      </c>
      <c r="AL458" s="14" t="n"/>
      <c r="AM458" s="14" t="n"/>
      <c r="AN458" s="14" t="n"/>
      <c r="AO458" s="14" t="n"/>
      <c r="AP458" s="14" t="n"/>
      <c r="AQ458" s="14" t="n"/>
      <c r="AR458" s="14" t="n"/>
      <c r="AS458" s="14" t="n"/>
      <c r="AT458" s="14" t="n"/>
      <c r="AU458" s="14" t="n"/>
      <c r="AV458" s="14" t="n"/>
      <c r="AW458" s="14" t="n"/>
      <c r="AX458" s="14" t="n"/>
      <c r="AY458" s="14" t="n"/>
      <c r="AZ458" s="14" t="n"/>
      <c r="BA458" s="14" t="n"/>
      <c r="BB458" s="14" t="n"/>
      <c r="BC458" s="14" t="n"/>
      <c r="BD458" s="14" t="n"/>
      <c r="BE458" s="14" t="n"/>
      <c r="BF458" s="14" t="n"/>
      <c r="BG458" s="14" t="n"/>
      <c r="BH458" s="14" t="n"/>
      <c r="BI458" s="14" t="n"/>
      <c r="BJ458" s="14" t="n"/>
      <c r="BK458" s="14" t="n"/>
      <c r="BL458" s="14" t="n"/>
      <c r="BM458" s="14" t="n"/>
      <c r="BN458" s="14" t="n"/>
      <c r="BO458" s="14" t="n"/>
    </row>
    <row r="459" ht="11.85" customFormat="1" customHeight="1" s="7">
      <c r="A459" s="14" t="inlineStr">
        <is>
          <t>TP</t>
        </is>
      </c>
      <c r="B459" s="14" t="inlineStr">
        <is>
          <t>18.09.2025</t>
        </is>
      </c>
      <c r="C459" s="14" t="inlineStr">
        <is>
          <t>N.A</t>
        </is>
      </c>
      <c r="D459" s="14" t="n">
        <v>2500275</v>
      </c>
      <c r="E459" s="14" t="inlineStr">
        <is>
          <t>TP0014</t>
        </is>
      </c>
      <c r="F459" s="8" t="inlineStr">
        <is>
          <t>Outer Carton Separator L 38 X W 28 cm</t>
        </is>
      </c>
      <c r="G459" s="14" t="inlineStr">
        <is>
          <t>TP2500002</t>
        </is>
      </c>
      <c r="H459" s="14" t="inlineStr">
        <is>
          <t>ME pack</t>
        </is>
      </c>
      <c r="I459" s="14" t="n"/>
      <c r="J459" s="10" t="inlineStr">
        <is>
          <t>22578</t>
        </is>
      </c>
      <c r="K459" s="8" t="n"/>
      <c r="L459" s="14" t="inlineStr">
        <is>
          <t>14.09.2025</t>
        </is>
      </c>
      <c r="M459" s="14" t="n"/>
      <c r="N459" s="14" t="inlineStr">
        <is>
          <t>14.05.2027</t>
        </is>
      </c>
      <c r="O459" s="14" t="n"/>
      <c r="P459" s="10" t="inlineStr">
        <is>
          <t>NA</t>
        </is>
      </c>
      <c r="Q459" s="14" t="n"/>
      <c r="R459" s="21" t="n">
        <v>1</v>
      </c>
      <c r="S459" s="12" t="n">
        <v>160</v>
      </c>
      <c r="T459" s="12" t="n"/>
      <c r="U459" s="13" t="n">
        <v>160</v>
      </c>
      <c r="V459" s="14" t="inlineStr">
        <is>
          <t>No.</t>
        </is>
      </c>
      <c r="W459" s="14" t="n">
        <v>1</v>
      </c>
      <c r="X459" s="14" t="n"/>
      <c r="Y459" s="90" t="n"/>
      <c r="Z459" s="455" t="n">
        <v>159</v>
      </c>
      <c r="AA459" s="456" t="n">
        <v>0</v>
      </c>
      <c r="AB459" s="457" t="n">
        <v>0</v>
      </c>
      <c r="AC459" s="458" t="n">
        <v>159</v>
      </c>
      <c r="AD459" s="459" t="n"/>
      <c r="AE459" s="462" t="n">
        <v>0</v>
      </c>
      <c r="AF459" s="14" t="inlineStr">
        <is>
          <t>19.09.2025</t>
        </is>
      </c>
      <c r="AG459" s="14" t="inlineStr">
        <is>
          <t>C25I001</t>
        </is>
      </c>
      <c r="AH459" s="14" t="n">
        <v>-44</v>
      </c>
      <c r="AI459" s="14" t="inlineStr">
        <is>
          <t>24.09.2025</t>
        </is>
      </c>
      <c r="AJ459" s="14" t="inlineStr">
        <is>
          <t>R-C25I001</t>
        </is>
      </c>
      <c r="AK459" s="14" t="n">
        <v>5</v>
      </c>
      <c r="AL459" s="14" t="inlineStr">
        <is>
          <t>24.09.2025</t>
        </is>
      </c>
      <c r="AM459" s="14" t="inlineStr">
        <is>
          <t>MR250178</t>
        </is>
      </c>
      <c r="AN459" s="14" t="n">
        <v>-10</v>
      </c>
      <c r="AO459" s="14" t="inlineStr">
        <is>
          <t>14.10.2025</t>
        </is>
      </c>
      <c r="AP459" s="14" t="inlineStr">
        <is>
          <t>C25J001</t>
        </is>
      </c>
      <c r="AQ459" s="14" t="n">
        <v>-22</v>
      </c>
      <c r="AR459" s="14" t="inlineStr">
        <is>
          <t>09.02.2026</t>
        </is>
      </c>
      <c r="AS459" s="14" t="inlineStr">
        <is>
          <t>C26B001</t>
        </is>
      </c>
      <c r="AT459" s="14" t="n">
        <v>-88</v>
      </c>
      <c r="AU459" s="14" t="n"/>
      <c r="AV459" s="14" t="n"/>
      <c r="AW459" s="14" t="n"/>
      <c r="AX459" s="14" t="n"/>
      <c r="AY459" s="14" t="n"/>
      <c r="AZ459" s="14" t="n"/>
      <c r="BA459" s="14" t="n"/>
      <c r="BB459" s="14" t="n"/>
      <c r="BC459" s="14" t="n"/>
      <c r="BD459" s="14" t="n"/>
      <c r="BE459" s="14" t="n"/>
      <c r="BF459" s="14" t="n"/>
      <c r="BG459" s="14" t="n"/>
      <c r="BH459" s="14" t="n"/>
      <c r="BI459" s="14" t="n"/>
      <c r="BJ459" s="14" t="n"/>
      <c r="BK459" s="14" t="n"/>
      <c r="BL459" s="14" t="n"/>
      <c r="BM459" s="14" t="n"/>
      <c r="BN459" s="14" t="n"/>
      <c r="BO459" s="14" t="n"/>
    </row>
    <row r="460" ht="11.85" customFormat="1" customHeight="1" s="7">
      <c r="A460" s="8" t="inlineStr">
        <is>
          <t>SP</t>
        </is>
      </c>
      <c r="B460" s="9" t="inlineStr">
        <is>
          <t>24.09.2025</t>
        </is>
      </c>
      <c r="C460" s="14" t="inlineStr">
        <is>
          <t>N.A</t>
        </is>
      </c>
      <c r="D460" s="14" t="n">
        <v>2500279</v>
      </c>
      <c r="E460" s="8" t="inlineStr">
        <is>
          <t>SP0217</t>
        </is>
      </c>
      <c r="F460" s="8" t="inlineStr">
        <is>
          <t>Label-FAS Chlorex Sterile solution 2% Clear-6ml [Size 6cm x 5cm]</t>
        </is>
      </c>
      <c r="G460" s="14" t="inlineStr">
        <is>
          <t>SP2500082</t>
        </is>
      </c>
      <c r="H460" s="14" t="inlineStr">
        <is>
          <t>Golden label</t>
        </is>
      </c>
      <c r="I460" s="14" t="n"/>
      <c r="J460" s="27" t="inlineStr">
        <is>
          <t>FP-ST-53055</t>
        </is>
      </c>
      <c r="K460" s="14" t="n"/>
      <c r="L460" s="14" t="inlineStr">
        <is>
          <t>15.09.2025</t>
        </is>
      </c>
      <c r="M460" s="14" t="n"/>
      <c r="N460" s="14" t="inlineStr">
        <is>
          <t>14.09.2027</t>
        </is>
      </c>
      <c r="O460" s="14" t="n"/>
      <c r="P460" s="10" t="inlineStr">
        <is>
          <t>NA</t>
        </is>
      </c>
      <c r="Q460" s="14" t="n"/>
      <c r="R460" s="21" t="n">
        <v>32</v>
      </c>
      <c r="S460" s="12" t="n"/>
      <c r="T460" s="12" t="n"/>
      <c r="U460" s="13" t="n">
        <v>61000</v>
      </c>
      <c r="V460" s="14" t="inlineStr">
        <is>
          <t>No.</t>
        </is>
      </c>
      <c r="W460" s="14" t="n">
        <v>6</v>
      </c>
      <c r="X460" s="14" t="n"/>
      <c r="Y460" s="90" t="n"/>
      <c r="Z460" s="455" t="n">
        <v>60994</v>
      </c>
      <c r="AA460" s="456" t="n">
        <v>0</v>
      </c>
      <c r="AB460" s="457" t="n">
        <v>0</v>
      </c>
      <c r="AC460" s="458" t="n">
        <v>60994</v>
      </c>
      <c r="AD460" s="459" t="n"/>
      <c r="AE460" s="462" t="n">
        <v>0</v>
      </c>
      <c r="AF460" s="14" t="inlineStr">
        <is>
          <t>01.10.2025</t>
        </is>
      </c>
      <c r="AG460" s="14" t="inlineStr">
        <is>
          <t>MR250187</t>
        </is>
      </c>
      <c r="AH460" s="14" t="n">
        <v>-1997</v>
      </c>
      <c r="AI460" s="14" t="inlineStr">
        <is>
          <t>02.10.2025</t>
        </is>
      </c>
      <c r="AJ460" s="14" t="inlineStr">
        <is>
          <t>R-MR250187</t>
        </is>
      </c>
      <c r="AK460" s="14" t="n">
        <v>1878</v>
      </c>
      <c r="AL460" s="14" t="inlineStr">
        <is>
          <t>11.11.2025</t>
        </is>
      </c>
      <c r="AM460" s="14" t="inlineStr">
        <is>
          <t>L25K001</t>
        </is>
      </c>
      <c r="AN460" s="14" t="n">
        <v>-33397</v>
      </c>
      <c r="AO460" s="14" t="inlineStr">
        <is>
          <t>11.11.2025</t>
        </is>
      </c>
      <c r="AP460" s="14" t="n">
        <v>17</v>
      </c>
      <c r="AQ460" s="14" t="n">
        <v>-1878</v>
      </c>
      <c r="AR460" s="14" t="inlineStr">
        <is>
          <t>16.11.2025</t>
        </is>
      </c>
      <c r="AS460" s="14" t="inlineStr">
        <is>
          <t>R-17</t>
        </is>
      </c>
      <c r="AT460" s="14" t="n">
        <v>1646</v>
      </c>
      <c r="AU460" s="14" t="inlineStr">
        <is>
          <t>20.11.2025</t>
        </is>
      </c>
      <c r="AV460" s="14" t="inlineStr">
        <is>
          <t>MR250232</t>
        </is>
      </c>
      <c r="AW460" s="14" t="n">
        <v>-2000</v>
      </c>
      <c r="AX460" s="14" t="inlineStr">
        <is>
          <t>23.11.2025</t>
        </is>
      </c>
      <c r="AY460" s="14" t="inlineStr">
        <is>
          <t>MR250237</t>
        </is>
      </c>
      <c r="AZ460" s="14" t="n">
        <v>-2000</v>
      </c>
      <c r="BA460" s="14" t="inlineStr">
        <is>
          <t>25.11.2025</t>
        </is>
      </c>
      <c r="BB460" s="14" t="inlineStr">
        <is>
          <t>R-L25K001</t>
        </is>
      </c>
      <c r="BC460" s="14" t="n">
        <v>2010</v>
      </c>
      <c r="BD460" s="14" t="inlineStr">
        <is>
          <t>28.12.2025</t>
        </is>
      </c>
      <c r="BE460" s="14" t="inlineStr">
        <is>
          <t>L25L007</t>
        </is>
      </c>
      <c r="BF460" s="14" t="n">
        <v>-6000</v>
      </c>
      <c r="BG460" s="14" t="inlineStr">
        <is>
          <t>28.12.2025</t>
        </is>
      </c>
      <c r="BH460" s="14" t="inlineStr">
        <is>
          <t>L25L008</t>
        </is>
      </c>
      <c r="BI460" s="14" t="n">
        <v>-19256</v>
      </c>
      <c r="BJ460" s="14" t="n"/>
      <c r="BK460" s="14" t="n"/>
      <c r="BL460" s="14" t="n"/>
      <c r="BM460" s="14" t="n"/>
      <c r="BN460" s="14" t="n"/>
      <c r="BO460" s="14" t="n"/>
    </row>
    <row r="461" ht="11.85" customFormat="1" customHeight="1" s="7">
      <c r="A461" s="8" t="inlineStr">
        <is>
          <t>SP</t>
        </is>
      </c>
      <c r="B461" s="35" t="inlineStr">
        <is>
          <t>05.10.2025</t>
        </is>
      </c>
      <c r="C461" s="8" t="inlineStr">
        <is>
          <t>NA</t>
        </is>
      </c>
      <c r="D461" s="22" t="n">
        <v>2500280</v>
      </c>
      <c r="E461" s="14" t="inlineStr">
        <is>
          <t>SP0071</t>
        </is>
      </c>
      <c r="F461" s="8" t="inlineStr">
        <is>
          <t>Label Blank [W 5 X L 10cm]</t>
        </is>
      </c>
      <c r="G461" s="14" t="n">
        <v>2025000001</v>
      </c>
      <c r="H461" s="14" t="inlineStr">
        <is>
          <t>Global Pac Saudi</t>
        </is>
      </c>
      <c r="I461" s="14" t="n"/>
      <c r="J461" s="10" t="inlineStr">
        <is>
          <t>FP-ST-5300</t>
        </is>
      </c>
      <c r="K461" s="9" t="n">
        <v>45752</v>
      </c>
      <c r="L461" s="10" t="inlineStr">
        <is>
          <t>04.05.2025</t>
        </is>
      </c>
      <c r="M461" s="35" t="n">
        <v>46482</v>
      </c>
      <c r="N461" s="10" t="inlineStr">
        <is>
          <t>04.05.2027</t>
        </is>
      </c>
      <c r="O461" s="10" t="inlineStr">
        <is>
          <t>N/A</t>
        </is>
      </c>
      <c r="P461" s="10" t="inlineStr">
        <is>
          <t>NA</t>
        </is>
      </c>
      <c r="Q461" s="10" t="inlineStr">
        <is>
          <t> </t>
        </is>
      </c>
      <c r="R461" s="21" t="n">
        <v>10</v>
      </c>
      <c r="S461" s="12" t="n">
        <v>1000</v>
      </c>
      <c r="T461" s="12" t="n"/>
      <c r="U461" s="13" t="n">
        <v>10000</v>
      </c>
      <c r="V461" s="14" t="inlineStr">
        <is>
          <t>No.</t>
        </is>
      </c>
      <c r="W461" s="14" t="n">
        <v>3</v>
      </c>
      <c r="X461" s="14" t="n"/>
      <c r="Y461" s="90" t="n"/>
      <c r="Z461" s="455" t="n">
        <v>9997</v>
      </c>
      <c r="AA461" s="456" t="n">
        <v>0</v>
      </c>
      <c r="AB461" s="457" t="n">
        <v>0</v>
      </c>
      <c r="AC461" s="458" t="n">
        <v>9997</v>
      </c>
      <c r="AD461" s="459" t="n"/>
      <c r="AE461" s="462" t="n">
        <v>0</v>
      </c>
      <c r="AF461" s="14" t="inlineStr">
        <is>
          <t>06.10.2025</t>
        </is>
      </c>
      <c r="AG461" s="14" t="inlineStr">
        <is>
          <t>MR250189</t>
        </is>
      </c>
      <c r="AH461" s="14" t="n">
        <v>-1997</v>
      </c>
      <c r="AI461" s="14" t="inlineStr">
        <is>
          <t>07.10.2025</t>
        </is>
      </c>
      <c r="AJ461" s="14" t="inlineStr">
        <is>
          <t>L25J002</t>
        </is>
      </c>
      <c r="AK461" s="14" t="n">
        <v>-2000</v>
      </c>
      <c r="AL461" s="14" t="inlineStr">
        <is>
          <t>12.10.2025</t>
        </is>
      </c>
      <c r="AM461" s="14" t="inlineStr">
        <is>
          <t>R-L25J002</t>
        </is>
      </c>
      <c r="AN461" s="14" t="n">
        <v>1880</v>
      </c>
      <c r="AO461" s="14" t="inlineStr">
        <is>
          <t>27.10.2025</t>
        </is>
      </c>
      <c r="AP461" s="14" t="inlineStr">
        <is>
          <t>L25J012</t>
        </is>
      </c>
      <c r="AQ461" s="14" t="n">
        <v>-900</v>
      </c>
      <c r="AR461" s="14" t="inlineStr">
        <is>
          <t>02.11.2025</t>
        </is>
      </c>
      <c r="AS461" s="14" t="inlineStr">
        <is>
          <t>L25K003</t>
        </is>
      </c>
      <c r="AT461" s="14" t="n">
        <v>-980</v>
      </c>
      <c r="AU461" s="14" t="inlineStr">
        <is>
          <t>06.11.2025</t>
        </is>
      </c>
      <c r="AV461" s="14" t="inlineStr">
        <is>
          <t>R-L25K003</t>
        </is>
      </c>
      <c r="AW461" s="14" t="n">
        <v>100</v>
      </c>
      <c r="AX461" s="14" t="inlineStr">
        <is>
          <t>16.11.2025</t>
        </is>
      </c>
      <c r="AY461" s="14" t="inlineStr">
        <is>
          <t xml:space="preserve"> L25K006</t>
        </is>
      </c>
      <c r="AZ461" s="14" t="n">
        <v>-1000</v>
      </c>
      <c r="BA461" s="14" t="inlineStr">
        <is>
          <t>20.11.2025</t>
        </is>
      </c>
      <c r="BB461" s="14" t="inlineStr">
        <is>
          <t>R-L25K006</t>
        </is>
      </c>
      <c r="BC461" s="14" t="n">
        <v>463</v>
      </c>
      <c r="BD461" s="14" t="inlineStr">
        <is>
          <t>23.11.2025</t>
        </is>
      </c>
      <c r="BE461" s="14" t="inlineStr">
        <is>
          <t>L25K009</t>
        </is>
      </c>
      <c r="BF461" s="14" t="n">
        <v>-1000</v>
      </c>
      <c r="BG461" s="14" t="inlineStr">
        <is>
          <t>27.11.2025 14.12.2025 28.12.2025 06.01.2026 17.02.2026 18.02.2026</t>
        </is>
      </c>
      <c r="BH461" s="14" t="inlineStr">
        <is>
          <t>L25K012 MR250257 MR250256 L25L009 L26A003 L26B005 L26B006</t>
        </is>
      </c>
      <c r="BI461" s="14" t="n">
        <v>-6543</v>
      </c>
      <c r="BJ461" s="14" t="inlineStr">
        <is>
          <t>01.12.2025</t>
        </is>
      </c>
      <c r="BK461" s="14" t="inlineStr">
        <is>
          <t>R-L25K012</t>
        </is>
      </c>
      <c r="BL461" s="14" t="n">
        <v>27</v>
      </c>
      <c r="BM461" s="14" t="inlineStr">
        <is>
          <t>03.12.2025 15.12.2025 31.12.2025 12.01.2026</t>
        </is>
      </c>
      <c r="BN461" s="14" t="inlineStr">
        <is>
          <t xml:space="preserve"> R-L25K009 R-MR250257 R-L25L009 R-L26A003</t>
        </is>
      </c>
      <c r="BO461" s="14" t="n">
        <v>1953</v>
      </c>
    </row>
    <row r="462" ht="11.85" customFormat="1" customHeight="1" s="7">
      <c r="A462" s="14" t="inlineStr">
        <is>
          <t xml:space="preserve">SF </t>
        </is>
      </c>
      <c r="B462" s="14" t="inlineStr">
        <is>
          <t>06.10.2025</t>
        </is>
      </c>
      <c r="C462" s="8" t="inlineStr">
        <is>
          <t>NA</t>
        </is>
      </c>
      <c r="D462" s="14" t="n">
        <v>2500283</v>
      </c>
      <c r="E462" s="14" t="inlineStr">
        <is>
          <t>SF0015</t>
        </is>
      </c>
      <c r="F462" s="8" t="inlineStr">
        <is>
          <t>Disposable Laparoscopic trocar  Ref. FAS11100V</t>
        </is>
      </c>
      <c r="G462" s="14" t="n">
        <v>2025000004</v>
      </c>
      <c r="H462" s="14" t="inlineStr">
        <is>
          <t>Surgsci Medical Ltd.</t>
        </is>
      </c>
      <c r="I462" s="14" t="n"/>
      <c r="J462" s="27" t="inlineStr">
        <is>
          <t>TLT20250704</t>
        </is>
      </c>
      <c r="K462" s="14" t="n"/>
      <c r="L462" s="14" t="inlineStr">
        <is>
          <t>25.07.2025</t>
        </is>
      </c>
      <c r="M462" s="14" t="n"/>
      <c r="N462" s="14" t="inlineStr">
        <is>
          <t>24.07.2028</t>
        </is>
      </c>
      <c r="O462" s="14" t="n"/>
      <c r="P462" s="10" t="n"/>
      <c r="Q462" s="14" t="n"/>
      <c r="R462" s="21" t="n"/>
      <c r="S462" s="12" t="n"/>
      <c r="T462" s="12" t="n"/>
      <c r="U462" s="13" t="n">
        <v>3000</v>
      </c>
      <c r="V462" s="14" t="inlineStr">
        <is>
          <t>No.</t>
        </is>
      </c>
      <c r="W462" s="14" t="n">
        <v>15</v>
      </c>
      <c r="X462" s="14" t="n"/>
      <c r="Y462" s="90" t="n"/>
      <c r="Z462" s="455" t="n">
        <v>2985</v>
      </c>
      <c r="AA462" s="456" t="n">
        <v>0</v>
      </c>
      <c r="AB462" s="457" t="n">
        <v>0</v>
      </c>
      <c r="AC462" s="458" t="n">
        <v>2985</v>
      </c>
      <c r="AD462" s="459" t="n"/>
      <c r="AE462" s="462" t="n">
        <v>0</v>
      </c>
      <c r="AF462" s="14" t="inlineStr">
        <is>
          <t>07.10.2025</t>
        </is>
      </c>
      <c r="AG462" s="14" t="inlineStr">
        <is>
          <t>TLT20250704</t>
        </is>
      </c>
      <c r="AH462" s="14" t="n">
        <v>-2985</v>
      </c>
      <c r="AI462" s="14" t="n"/>
      <c r="AJ462" s="14" t="n"/>
      <c r="AK462" s="14" t="n"/>
      <c r="AL462" s="14" t="n"/>
      <c r="AM462" s="14" t="n"/>
      <c r="AN462" s="14" t="n"/>
      <c r="AO462" s="14" t="n"/>
      <c r="AP462" s="14" t="n"/>
      <c r="AQ462" s="14" t="n"/>
      <c r="AR462" s="14" t="n"/>
      <c r="AS462" s="14" t="n"/>
      <c r="AT462" s="14" t="n"/>
      <c r="AU462" s="14" t="n"/>
      <c r="AV462" s="14" t="n"/>
      <c r="AW462" s="14" t="n"/>
      <c r="AX462" s="14" t="n"/>
      <c r="AY462" s="14" t="n"/>
      <c r="AZ462" s="14" t="n"/>
      <c r="BA462" s="14" t="n"/>
      <c r="BB462" s="14" t="n"/>
      <c r="BC462" s="14" t="n"/>
      <c r="BD462" s="14" t="n"/>
      <c r="BE462" s="14" t="n"/>
      <c r="BF462" s="14" t="n"/>
      <c r="BG462" s="14" t="n"/>
      <c r="BH462" s="14" t="n"/>
      <c r="BI462" s="14" t="n"/>
      <c r="BJ462" s="14" t="n"/>
      <c r="BK462" s="14" t="n"/>
      <c r="BL462" s="14" t="n"/>
      <c r="BM462" s="14" t="n"/>
      <c r="BN462" s="14" t="n"/>
      <c r="BO462" s="14" t="n"/>
    </row>
    <row r="463" ht="11.85" customFormat="1" customHeight="1" s="7">
      <c r="A463" s="14" t="inlineStr">
        <is>
          <t xml:space="preserve">SF </t>
        </is>
      </c>
      <c r="B463" s="14" t="inlineStr">
        <is>
          <t>06.10.2025</t>
        </is>
      </c>
      <c r="C463" s="8" t="inlineStr">
        <is>
          <t>NA</t>
        </is>
      </c>
      <c r="D463" s="14" t="n">
        <v>2500284</v>
      </c>
      <c r="E463" s="14" t="inlineStr">
        <is>
          <t>SF0020</t>
        </is>
      </c>
      <c r="F463" s="8" t="inlineStr">
        <is>
          <t>Laparoscopic Trocar Disposable  Ref. FAS12100S</t>
        </is>
      </c>
      <c r="G463" s="14" t="n">
        <v>2025000005</v>
      </c>
      <c r="H463" s="14" t="inlineStr">
        <is>
          <t>Surgsci Medical Ltd.</t>
        </is>
      </c>
      <c r="I463" s="14" t="n"/>
      <c r="J463" s="27" t="inlineStr">
        <is>
          <t>TLT20250704</t>
        </is>
      </c>
      <c r="K463" s="14" t="n"/>
      <c r="L463" s="14" t="inlineStr">
        <is>
          <t>28.07.2025</t>
        </is>
      </c>
      <c r="M463" s="14" t="n"/>
      <c r="N463" s="14" t="inlineStr">
        <is>
          <t>27.07.2028</t>
        </is>
      </c>
      <c r="O463" s="14" t="n"/>
      <c r="P463" s="10" t="n"/>
      <c r="Q463" s="14" t="n"/>
      <c r="R463" s="21" t="n"/>
      <c r="S463" s="12" t="n"/>
      <c r="T463" s="12" t="n"/>
      <c r="U463" s="13" t="n">
        <v>300</v>
      </c>
      <c r="V463" s="14" t="inlineStr">
        <is>
          <t>No.</t>
        </is>
      </c>
      <c r="W463" s="14" t="n">
        <v>6</v>
      </c>
      <c r="X463" s="14" t="n"/>
      <c r="Y463" s="90" t="n"/>
      <c r="Z463" s="455" t="n">
        <v>294</v>
      </c>
      <c r="AA463" s="456" t="n">
        <v>0</v>
      </c>
      <c r="AB463" s="457" t="n">
        <v>0</v>
      </c>
      <c r="AC463" s="458" t="n">
        <v>294</v>
      </c>
      <c r="AD463" s="459" t="n"/>
      <c r="AE463" s="462" t="n">
        <v>0</v>
      </c>
      <c r="AF463" s="14" t="inlineStr">
        <is>
          <t>07.10.2025</t>
        </is>
      </c>
      <c r="AG463" s="14" t="inlineStr">
        <is>
          <t>TLT20250704</t>
        </is>
      </c>
      <c r="AH463" s="14" t="n">
        <v>-294</v>
      </c>
      <c r="AI463" s="14" t="n"/>
      <c r="AJ463" s="14" t="n"/>
      <c r="AK463" s="14" t="n"/>
      <c r="AL463" s="14" t="n"/>
      <c r="AM463" s="14" t="n"/>
      <c r="AN463" s="14" t="n"/>
      <c r="AO463" s="14" t="n"/>
      <c r="AP463" s="14" t="n"/>
      <c r="AQ463" s="14" t="n"/>
      <c r="AR463" s="14" t="n"/>
      <c r="AS463" s="14" t="n"/>
      <c r="AT463" s="14" t="n"/>
      <c r="AU463" s="14" t="n"/>
      <c r="AV463" s="14" t="n"/>
      <c r="AW463" s="14" t="n"/>
      <c r="AX463" s="14" t="n"/>
      <c r="AY463" s="14" t="n"/>
      <c r="AZ463" s="14" t="n"/>
      <c r="BA463" s="14" t="n"/>
      <c r="BB463" s="14" t="n"/>
      <c r="BC463" s="14" t="n"/>
      <c r="BD463" s="14" t="n"/>
      <c r="BE463" s="14" t="n"/>
      <c r="BF463" s="14" t="n"/>
      <c r="BG463" s="14" t="n"/>
      <c r="BH463" s="14" t="n"/>
      <c r="BI463" s="14" t="n"/>
      <c r="BJ463" s="14" t="n"/>
      <c r="BK463" s="14" t="n"/>
      <c r="BL463" s="14" t="n"/>
      <c r="BM463" s="14" t="n"/>
      <c r="BN463" s="14" t="n"/>
      <c r="BO463" s="14" t="n"/>
    </row>
    <row r="464" ht="11.85" customFormat="1" customHeight="1" s="7">
      <c r="A464" s="14" t="inlineStr">
        <is>
          <t xml:space="preserve">SF </t>
        </is>
      </c>
      <c r="B464" s="14" t="inlineStr">
        <is>
          <t>06.10.2025</t>
        </is>
      </c>
      <c r="C464" s="8" t="inlineStr">
        <is>
          <t>NA</t>
        </is>
      </c>
      <c r="D464" s="14" t="n">
        <v>2500285</v>
      </c>
      <c r="E464" s="14" t="inlineStr">
        <is>
          <t>SF0135</t>
        </is>
      </c>
      <c r="F464" s="8" t="inlineStr">
        <is>
          <t>Disposable Laparoscopic trocar  Ref.  FAS10100P</t>
        </is>
      </c>
      <c r="G464" s="14" t="n">
        <v>2025000006</v>
      </c>
      <c r="H464" s="14" t="inlineStr">
        <is>
          <t>Surgsci Medical Ltd.</t>
        </is>
      </c>
      <c r="I464" s="14" t="n"/>
      <c r="J464" s="27" t="inlineStr">
        <is>
          <t>TLT20250704</t>
        </is>
      </c>
      <c r="K464" s="14" t="n"/>
      <c r="L464" s="14" t="inlineStr">
        <is>
          <t>24.07.2025</t>
        </is>
      </c>
      <c r="M464" s="14" t="n"/>
      <c r="N464" s="14" t="inlineStr">
        <is>
          <t>23.07.2028</t>
        </is>
      </c>
      <c r="O464" s="14" t="n"/>
      <c r="P464" s="10" t="n"/>
      <c r="Q464" s="14" t="n"/>
      <c r="R464" s="21" t="n"/>
      <c r="S464" s="12" t="n"/>
      <c r="T464" s="12" t="n"/>
      <c r="U464" s="13" t="n">
        <v>3000</v>
      </c>
      <c r="V464" s="14" t="inlineStr">
        <is>
          <t>No.</t>
        </is>
      </c>
      <c r="W464" s="14" t="n">
        <v>15</v>
      </c>
      <c r="X464" s="14" t="n"/>
      <c r="Y464" s="90" t="n"/>
      <c r="Z464" s="455" t="n">
        <v>2985</v>
      </c>
      <c r="AA464" s="456" t="n">
        <v>0</v>
      </c>
      <c r="AB464" s="457" t="n">
        <v>0</v>
      </c>
      <c r="AC464" s="458" t="n">
        <v>2985</v>
      </c>
      <c r="AD464" s="459" t="n"/>
      <c r="AE464" s="462" t="n">
        <v>0</v>
      </c>
      <c r="AF464" s="14" t="inlineStr">
        <is>
          <t>08.10.2025</t>
        </is>
      </c>
      <c r="AG464" s="14" t="inlineStr">
        <is>
          <t>TLT20250704</t>
        </is>
      </c>
      <c r="AH464" s="14" t="n">
        <v>-2985</v>
      </c>
      <c r="AI464" s="14" t="n"/>
      <c r="AJ464" s="14" t="n"/>
      <c r="AK464" s="14" t="n"/>
      <c r="AL464" s="14" t="n"/>
      <c r="AM464" s="14" t="n"/>
      <c r="AN464" s="14" t="n"/>
      <c r="AO464" s="14" t="n"/>
      <c r="AP464" s="14" t="n"/>
      <c r="AQ464" s="14" t="n"/>
      <c r="AR464" s="14" t="n"/>
      <c r="AS464" s="14" t="n"/>
      <c r="AT464" s="14" t="n"/>
      <c r="AU464" s="14" t="n"/>
      <c r="AV464" s="14" t="n"/>
      <c r="AW464" s="14" t="n"/>
      <c r="AX464" s="14" t="n"/>
      <c r="AY464" s="14" t="n"/>
      <c r="AZ464" s="14" t="n"/>
      <c r="BA464" s="14" t="n"/>
      <c r="BB464" s="14" t="n"/>
      <c r="BC464" s="14" t="n"/>
      <c r="BD464" s="14" t="n"/>
      <c r="BE464" s="14" t="n"/>
      <c r="BF464" s="14" t="n"/>
      <c r="BG464" s="14" t="n"/>
      <c r="BH464" s="14" t="n"/>
      <c r="BI464" s="14" t="n"/>
      <c r="BJ464" s="14" t="n"/>
      <c r="BK464" s="14" t="n"/>
      <c r="BL464" s="14" t="n"/>
      <c r="BM464" s="14" t="n"/>
      <c r="BN464" s="14" t="n"/>
      <c r="BO464" s="14" t="n"/>
    </row>
    <row r="465" ht="11.85" customFormat="1" customHeight="1" s="7">
      <c r="A465" s="14" t="inlineStr">
        <is>
          <t xml:space="preserve">SF </t>
        </is>
      </c>
      <c r="B465" s="14" t="inlineStr">
        <is>
          <t>06.10.2025</t>
        </is>
      </c>
      <c r="C465" s="8" t="inlineStr">
        <is>
          <t>NA</t>
        </is>
      </c>
      <c r="D465" s="14" t="n">
        <v>2500286</v>
      </c>
      <c r="E465" s="14" t="inlineStr">
        <is>
          <t>SF0004</t>
        </is>
      </c>
      <c r="F465" s="8" t="inlineStr">
        <is>
          <t>Laparoscopic Trocar Disposable Ref.  FAS05075V</t>
        </is>
      </c>
      <c r="G465" s="14" t="n">
        <v>2025000007</v>
      </c>
      <c r="H465" s="14" t="inlineStr">
        <is>
          <t>Surgsci Medical Ltd.</t>
        </is>
      </c>
      <c r="I465" s="14" t="n"/>
      <c r="J465" s="27" t="inlineStr">
        <is>
          <t>TLT20250704</t>
        </is>
      </c>
      <c r="K465" s="14" t="n"/>
      <c r="L465" s="14" t="inlineStr">
        <is>
          <t>28.07.2025</t>
        </is>
      </c>
      <c r="M465" s="14" t="n"/>
      <c r="N465" s="14" t="inlineStr">
        <is>
          <t>27.07.2028</t>
        </is>
      </c>
      <c r="O465" s="14" t="n"/>
      <c r="P465" s="10" t="n"/>
      <c r="Q465" s="14" t="n"/>
      <c r="R465" s="21" t="n"/>
      <c r="S465" s="12" t="n"/>
      <c r="T465" s="12" t="n"/>
      <c r="U465" s="13" t="n">
        <v>1500</v>
      </c>
      <c r="V465" s="14" t="inlineStr">
        <is>
          <t>No.</t>
        </is>
      </c>
      <c r="W465" s="14" t="n">
        <v>9</v>
      </c>
      <c r="X465" s="14" t="n"/>
      <c r="Y465" s="90" t="n"/>
      <c r="Z465" s="455" t="n">
        <v>1491</v>
      </c>
      <c r="AA465" s="456" t="n">
        <v>0</v>
      </c>
      <c r="AB465" s="457" t="n">
        <v>0</v>
      </c>
      <c r="AC465" s="458" t="n">
        <v>1491</v>
      </c>
      <c r="AD465" s="459" t="n"/>
      <c r="AE465" s="462" t="n">
        <v>0</v>
      </c>
      <c r="AF465" s="14" t="inlineStr">
        <is>
          <t>08.10.2025</t>
        </is>
      </c>
      <c r="AG465" s="14" t="inlineStr">
        <is>
          <t>TLT20250704</t>
        </is>
      </c>
      <c r="AH465" s="14" t="n">
        <v>-1491</v>
      </c>
      <c r="AI465" s="14" t="n"/>
      <c r="AJ465" s="14" t="n"/>
      <c r="AK465" s="14" t="n"/>
      <c r="AL465" s="14" t="n"/>
      <c r="AM465" s="14" t="n"/>
      <c r="AN465" s="14" t="n"/>
      <c r="AO465" s="14" t="n"/>
      <c r="AP465" s="14" t="n"/>
      <c r="AQ465" s="14" t="n"/>
      <c r="AR465" s="14" t="n"/>
      <c r="AS465" s="14" t="n"/>
      <c r="AT465" s="14" t="n"/>
      <c r="AU465" s="14" t="n"/>
      <c r="AV465" s="14" t="n"/>
      <c r="AW465" s="14" t="n"/>
      <c r="AX465" s="14" t="n"/>
      <c r="AY465" s="14" t="n"/>
      <c r="AZ465" s="14" t="n"/>
      <c r="BA465" s="14" t="n"/>
      <c r="BB465" s="14" t="n"/>
      <c r="BC465" s="14" t="n"/>
      <c r="BD465" s="14" t="n"/>
      <c r="BE465" s="14" t="n"/>
      <c r="BF465" s="14" t="n"/>
      <c r="BG465" s="14" t="n"/>
      <c r="BH465" s="14" t="n"/>
      <c r="BI465" s="14" t="n"/>
      <c r="BJ465" s="14" t="n"/>
      <c r="BK465" s="14" t="n"/>
      <c r="BL465" s="14" t="n"/>
      <c r="BM465" s="14" t="n"/>
      <c r="BN465" s="14" t="n"/>
      <c r="BO465" s="14" t="n"/>
    </row>
    <row r="466" ht="11.85" customFormat="1" customHeight="1" s="7">
      <c r="A466" s="14" t="inlineStr">
        <is>
          <t>SP</t>
        </is>
      </c>
      <c r="B466" s="14" t="inlineStr">
        <is>
          <t>06.10.2025</t>
        </is>
      </c>
      <c r="C466" s="8" t="inlineStr">
        <is>
          <t>NA</t>
        </is>
      </c>
      <c r="D466" s="14" t="n">
        <v>2500287</v>
      </c>
      <c r="E466" s="14" t="inlineStr">
        <is>
          <t>SP0029</t>
        </is>
      </c>
      <c r="F466" s="8" t="inlineStr">
        <is>
          <t>Label - Laparoscopic Trocar Ref.  FAS05075V</t>
        </is>
      </c>
      <c r="G466" s="14" t="n">
        <v>2025000008</v>
      </c>
      <c r="H466" s="14" t="inlineStr">
        <is>
          <t>Surgsci Medical Ltd.</t>
        </is>
      </c>
      <c r="I466" s="14" t="n"/>
      <c r="J466" s="10" t="inlineStr">
        <is>
          <t>NA</t>
        </is>
      </c>
      <c r="K466" s="8" t="n"/>
      <c r="L466" s="28" t="inlineStr">
        <is>
          <t>06.10.2025</t>
        </is>
      </c>
      <c r="M466" s="14" t="n"/>
      <c r="N466" s="28" t="inlineStr">
        <is>
          <t>05.10.2028</t>
        </is>
      </c>
      <c r="O466" s="14" t="n"/>
      <c r="P466" s="10" t="n"/>
      <c r="Q466" s="14" t="n"/>
      <c r="R466" s="21" t="n"/>
      <c r="S466" s="12" t="n"/>
      <c r="T466" s="12" t="n"/>
      <c r="U466" s="13" t="n">
        <v>1620</v>
      </c>
      <c r="V466" s="14" t="inlineStr">
        <is>
          <t>No.</t>
        </is>
      </c>
      <c r="W466" s="14" t="n">
        <v>3</v>
      </c>
      <c r="X466" s="14" t="n"/>
      <c r="Y466" s="90" t="n"/>
      <c r="Z466" s="455" t="n">
        <v>1617</v>
      </c>
      <c r="AA466" s="456" t="n">
        <v>0</v>
      </c>
      <c r="AB466" s="457" t="n">
        <v>0</v>
      </c>
      <c r="AC466" s="458" t="n">
        <v>1617</v>
      </c>
      <c r="AD466" s="459" t="n"/>
      <c r="AE466" s="462" t="n">
        <v>0</v>
      </c>
      <c r="AF466" s="14" t="inlineStr">
        <is>
          <t>08.10.2025</t>
        </is>
      </c>
      <c r="AG466" s="14" t="inlineStr">
        <is>
          <t>TLT20250704</t>
        </is>
      </c>
      <c r="AH466" s="14" t="n">
        <v>-1617</v>
      </c>
      <c r="AI466" s="14" t="inlineStr">
        <is>
          <t>22.10.2025</t>
        </is>
      </c>
      <c r="AJ466" s="14" t="inlineStr">
        <is>
          <t>R-TLT20250704</t>
        </is>
      </c>
      <c r="AK466" s="14" t="n">
        <v>69</v>
      </c>
      <c r="AL466" s="14" t="n"/>
      <c r="AM466" s="14" t="inlineStr">
        <is>
          <t>dest</t>
        </is>
      </c>
      <c r="AN466" s="14" t="n">
        <v>-69</v>
      </c>
      <c r="AO466" s="14" t="n"/>
      <c r="AP466" s="14" t="n"/>
      <c r="AQ466" s="14" t="n"/>
      <c r="AR466" s="14" t="n"/>
      <c r="AS466" s="14" t="n"/>
      <c r="AT466" s="14" t="n"/>
      <c r="AU466" s="14" t="n"/>
      <c r="AV466" s="14" t="n"/>
      <c r="AW466" s="14" t="n"/>
      <c r="AX466" s="14" t="n"/>
      <c r="AY466" s="14" t="n"/>
      <c r="AZ466" s="14" t="n"/>
      <c r="BA466" s="14" t="n"/>
      <c r="BB466" s="14" t="n"/>
      <c r="BC466" s="14" t="n"/>
      <c r="BD466" s="14" t="n"/>
      <c r="BE466" s="14" t="n"/>
      <c r="BF466" s="14" t="n"/>
      <c r="BG466" s="14" t="n"/>
      <c r="BH466" s="14" t="n"/>
      <c r="BI466" s="14" t="n"/>
      <c r="BJ466" s="14" t="n"/>
      <c r="BK466" s="14" t="n"/>
      <c r="BL466" s="14" t="n"/>
      <c r="BM466" s="14" t="n"/>
      <c r="BN466" s="14" t="n"/>
      <c r="BO466" s="14" t="n"/>
    </row>
    <row r="467" ht="11.85" customFormat="1" customHeight="1" s="7">
      <c r="A467" s="14" t="inlineStr">
        <is>
          <t>SP</t>
        </is>
      </c>
      <c r="B467" s="14" t="inlineStr">
        <is>
          <t>06.10.2025</t>
        </is>
      </c>
      <c r="C467" s="8" t="inlineStr">
        <is>
          <t>NA</t>
        </is>
      </c>
      <c r="D467" s="14" t="n">
        <v>2500288</v>
      </c>
      <c r="E467" s="14" t="inlineStr">
        <is>
          <t>SP0017</t>
        </is>
      </c>
      <c r="F467" s="8" t="inlineStr">
        <is>
          <t>Label- Laparoscopic trocar Ref. FAS11100V</t>
        </is>
      </c>
      <c r="G467" s="14" t="n">
        <v>2025000009</v>
      </c>
      <c r="H467" s="14" t="inlineStr">
        <is>
          <t>Surgsci Medical Ltd.</t>
        </is>
      </c>
      <c r="I467" s="14" t="n"/>
      <c r="J467" s="10" t="inlineStr">
        <is>
          <t>NA</t>
        </is>
      </c>
      <c r="K467" s="8" t="n"/>
      <c r="L467" s="28" t="inlineStr">
        <is>
          <t>06.10.2025</t>
        </is>
      </c>
      <c r="M467" s="14" t="n"/>
      <c r="N467" s="28" t="inlineStr">
        <is>
          <t>05.10.2028</t>
        </is>
      </c>
      <c r="O467" s="14" t="n"/>
      <c r="P467" s="10" t="n"/>
      <c r="Q467" s="14" t="n"/>
      <c r="R467" s="21" t="n"/>
      <c r="S467" s="12" t="n"/>
      <c r="T467" s="12" t="n"/>
      <c r="U467" s="13" t="n">
        <v>3115</v>
      </c>
      <c r="V467" s="14" t="inlineStr">
        <is>
          <t>No.</t>
        </is>
      </c>
      <c r="W467" s="14" t="n">
        <v>3</v>
      </c>
      <c r="X467" s="14" t="n"/>
      <c r="Y467" s="90" t="n"/>
      <c r="Z467" s="455" t="n">
        <v>3112</v>
      </c>
      <c r="AA467" s="456" t="n">
        <v>0</v>
      </c>
      <c r="AB467" s="457" t="n">
        <v>0</v>
      </c>
      <c r="AC467" s="458" t="n">
        <v>3112</v>
      </c>
      <c r="AD467" s="459" t="n">
        <v>0</v>
      </c>
      <c r="AE467" s="462" t="n">
        <v>0</v>
      </c>
      <c r="AF467" s="14" t="inlineStr">
        <is>
          <t>07.10.2025</t>
        </is>
      </c>
      <c r="AG467" s="14" t="inlineStr">
        <is>
          <t>TLT20250704</t>
        </is>
      </c>
      <c r="AH467" s="14" t="n">
        <v>-3112</v>
      </c>
      <c r="AI467" s="14" t="inlineStr">
        <is>
          <t>22.10.2025</t>
        </is>
      </c>
      <c r="AJ467" s="14" t="inlineStr">
        <is>
          <t>R-TLT20250704</t>
        </is>
      </c>
      <c r="AK467" s="14" t="n">
        <v>130</v>
      </c>
      <c r="AL467" s="14" t="n"/>
      <c r="AM467" s="14" t="inlineStr">
        <is>
          <t>dest</t>
        </is>
      </c>
      <c r="AN467" s="14" t="n">
        <v>-130</v>
      </c>
      <c r="AO467" s="14" t="n"/>
      <c r="AP467" s="14" t="n"/>
      <c r="AQ467" s="14" t="n"/>
      <c r="AR467" s="14" t="n"/>
      <c r="AS467" s="14" t="n"/>
      <c r="AT467" s="14" t="n"/>
      <c r="AU467" s="14" t="n"/>
      <c r="AV467" s="14" t="n"/>
      <c r="AW467" s="14" t="n"/>
      <c r="AX467" s="14" t="n"/>
      <c r="AY467" s="14" t="n"/>
      <c r="AZ467" s="14" t="n"/>
      <c r="BA467" s="14" t="n"/>
      <c r="BB467" s="14" t="n"/>
      <c r="BC467" s="14" t="n"/>
      <c r="BD467" s="14" t="n"/>
      <c r="BE467" s="14" t="n"/>
      <c r="BF467" s="14" t="n"/>
      <c r="BG467" s="14" t="n"/>
      <c r="BH467" s="14" t="n"/>
      <c r="BI467" s="14" t="n"/>
      <c r="BJ467" s="14" t="n"/>
      <c r="BK467" s="14" t="n"/>
      <c r="BL467" s="14" t="n"/>
      <c r="BM467" s="14" t="n"/>
      <c r="BN467" s="14" t="n"/>
      <c r="BO467" s="14" t="n"/>
    </row>
    <row r="468" ht="11.85" customFormat="1" customHeight="1" s="7">
      <c r="A468" s="14" t="inlineStr">
        <is>
          <t>SP</t>
        </is>
      </c>
      <c r="B468" s="14" t="inlineStr">
        <is>
          <t>06.10.2025</t>
        </is>
      </c>
      <c r="C468" s="8" t="inlineStr">
        <is>
          <t>NA</t>
        </is>
      </c>
      <c r="D468" s="14" t="n">
        <v>2500289</v>
      </c>
      <c r="E468" s="14" t="inlineStr">
        <is>
          <t>SP0014</t>
        </is>
      </c>
      <c r="F468" s="8" t="inlineStr">
        <is>
          <t>Label-Laparoscopic Trocar Ref. FAS12100S</t>
        </is>
      </c>
      <c r="G468" s="14" t="n">
        <v>2025000010</v>
      </c>
      <c r="H468" s="14" t="inlineStr">
        <is>
          <t>Surgsci Medical Ltd.</t>
        </is>
      </c>
      <c r="I468" s="14" t="n"/>
      <c r="J468" s="10" t="inlineStr">
        <is>
          <t>NA</t>
        </is>
      </c>
      <c r="K468" s="8" t="n"/>
      <c r="L468" s="28" t="inlineStr">
        <is>
          <t>06.10.2025</t>
        </is>
      </c>
      <c r="M468" s="14" t="n"/>
      <c r="N468" s="28" t="inlineStr">
        <is>
          <t>05.10.2028</t>
        </is>
      </c>
      <c r="O468" s="14" t="n"/>
      <c r="P468" s="10" t="n"/>
      <c r="Q468" s="14" t="n"/>
      <c r="R468" s="21" t="n"/>
      <c r="S468" s="12" t="n"/>
      <c r="T468" s="12" t="n"/>
      <c r="U468" s="13" t="n">
        <v>400</v>
      </c>
      <c r="V468" s="14" t="inlineStr">
        <is>
          <t>No.</t>
        </is>
      </c>
      <c r="W468" s="14" t="n">
        <v>3</v>
      </c>
      <c r="X468" s="14" t="n"/>
      <c r="Y468" s="90" t="n"/>
      <c r="Z468" s="455" t="n">
        <v>397</v>
      </c>
      <c r="AA468" s="456" t="n">
        <v>0</v>
      </c>
      <c r="AB468" s="457" t="n">
        <v>0</v>
      </c>
      <c r="AC468" s="458" t="n">
        <v>397</v>
      </c>
      <c r="AD468" s="459" t="n"/>
      <c r="AE468" s="462" t="n">
        <v>0</v>
      </c>
      <c r="AF468" s="14" t="inlineStr">
        <is>
          <t>07.10.2025</t>
        </is>
      </c>
      <c r="AG468" s="14" t="inlineStr">
        <is>
          <t>TLT20250704</t>
        </is>
      </c>
      <c r="AH468" s="14" t="n">
        <v>-397</v>
      </c>
      <c r="AI468" s="14" t="inlineStr">
        <is>
          <t>22.10.2025</t>
        </is>
      </c>
      <c r="AJ468" s="14" t="inlineStr">
        <is>
          <t>R-TLT20250704</t>
        </is>
      </c>
      <c r="AK468" s="14" t="n">
        <v>88</v>
      </c>
      <c r="AL468" s="14" t="n"/>
      <c r="AM468" s="14" t="inlineStr">
        <is>
          <t>dest</t>
        </is>
      </c>
      <c r="AN468" s="14" t="n">
        <v>-88</v>
      </c>
      <c r="AO468" s="14" t="n"/>
      <c r="AP468" s="14" t="n"/>
      <c r="AQ468" s="14" t="n"/>
      <c r="AR468" s="14" t="n"/>
      <c r="AS468" s="14" t="n"/>
      <c r="AT468" s="14" t="n"/>
      <c r="AU468" s="14" t="n"/>
      <c r="AV468" s="14" t="n"/>
      <c r="AW468" s="14" t="n"/>
      <c r="AX468" s="14" t="n"/>
      <c r="AY468" s="14" t="n"/>
      <c r="AZ468" s="14" t="n"/>
      <c r="BA468" s="14" t="n"/>
      <c r="BB468" s="14" t="n"/>
      <c r="BC468" s="14" t="n"/>
      <c r="BD468" s="14" t="n"/>
      <c r="BE468" s="14" t="n"/>
      <c r="BF468" s="14" t="n"/>
      <c r="BG468" s="14" t="n"/>
      <c r="BH468" s="14" t="n"/>
      <c r="BI468" s="14" t="n"/>
      <c r="BJ468" s="14" t="n"/>
      <c r="BK468" s="14" t="n"/>
      <c r="BL468" s="14" t="n"/>
      <c r="BM468" s="14" t="n"/>
      <c r="BN468" s="14" t="n"/>
      <c r="BO468" s="14" t="n"/>
    </row>
    <row r="469" ht="11.85" customFormat="1" customHeight="1" s="7">
      <c r="A469" s="14" t="inlineStr">
        <is>
          <t>SP</t>
        </is>
      </c>
      <c r="B469" s="14" t="inlineStr">
        <is>
          <t>06.10.2025</t>
        </is>
      </c>
      <c r="C469" s="8" t="inlineStr">
        <is>
          <t>NA</t>
        </is>
      </c>
      <c r="D469" s="14" t="n">
        <v>2500290</v>
      </c>
      <c r="E469" s="14" t="inlineStr">
        <is>
          <t>SP0230</t>
        </is>
      </c>
      <c r="F469" s="8" t="inlineStr">
        <is>
          <t>Label- Laparoscopic trocar Ref.  FAS10100P</t>
        </is>
      </c>
      <c r="G469" s="14" t="n">
        <v>2025000011</v>
      </c>
      <c r="H469" s="14" t="inlineStr">
        <is>
          <t>Surgsci Medical Ltd.</t>
        </is>
      </c>
      <c r="I469" s="14" t="n"/>
      <c r="J469" s="10" t="inlineStr">
        <is>
          <t>NA</t>
        </is>
      </c>
      <c r="K469" s="8" t="n"/>
      <c r="L469" s="28" t="inlineStr">
        <is>
          <t>06.10.2025</t>
        </is>
      </c>
      <c r="M469" s="14" t="n"/>
      <c r="N469" s="28" t="inlineStr">
        <is>
          <t>05.10.2028</t>
        </is>
      </c>
      <c r="O469" s="14" t="n"/>
      <c r="P469" s="10" t="inlineStr">
        <is>
          <t>NA</t>
        </is>
      </c>
      <c r="Q469" s="14" t="n"/>
      <c r="R469" s="21" t="n"/>
      <c r="S469" s="12" t="n"/>
      <c r="T469" s="12" t="n"/>
      <c r="U469" s="13" t="n">
        <v>3075</v>
      </c>
      <c r="V469" s="14" t="inlineStr">
        <is>
          <t>No.</t>
        </is>
      </c>
      <c r="W469" s="14" t="n">
        <v>3</v>
      </c>
      <c r="X469" s="14" t="n"/>
      <c r="Y469" s="90" t="n"/>
      <c r="Z469" s="455" t="n">
        <v>3072</v>
      </c>
      <c r="AA469" s="456" t="n">
        <v>0</v>
      </c>
      <c r="AB469" s="457" t="n">
        <v>0</v>
      </c>
      <c r="AC469" s="458" t="n">
        <v>3072</v>
      </c>
      <c r="AD469" s="459" t="n"/>
      <c r="AE469" s="462" t="n">
        <v>0</v>
      </c>
      <c r="AF469" s="14" t="inlineStr">
        <is>
          <t>08.10.2025</t>
        </is>
      </c>
      <c r="AG469" s="14" t="inlineStr">
        <is>
          <t>TLT20250704</t>
        </is>
      </c>
      <c r="AH469" s="14" t="n">
        <v>-3072</v>
      </c>
      <c r="AI469" s="14" t="inlineStr">
        <is>
          <t>22.10.2025</t>
        </is>
      </c>
      <c r="AJ469" s="14" t="inlineStr">
        <is>
          <t>R-TLT20250704</t>
        </is>
      </c>
      <c r="AK469" s="14" t="n">
        <v>1014</v>
      </c>
      <c r="AL469" s="14" t="n"/>
      <c r="AM469" s="14" t="inlineStr">
        <is>
          <t>dest</t>
        </is>
      </c>
      <c r="AN469" s="14" t="n">
        <v>-1014</v>
      </c>
      <c r="AO469" s="14" t="n"/>
      <c r="AP469" s="14" t="n"/>
      <c r="AQ469" s="14" t="n"/>
      <c r="AR469" s="14" t="n"/>
      <c r="AS469" s="14" t="n"/>
      <c r="AT469" s="14" t="n"/>
      <c r="AU469" s="14" t="n"/>
      <c r="AV469" s="14" t="n"/>
      <c r="AW469" s="14" t="n"/>
      <c r="AX469" s="14" t="n"/>
      <c r="AY469" s="14" t="n"/>
      <c r="AZ469" s="14" t="n"/>
      <c r="BA469" s="14" t="n"/>
      <c r="BB469" s="14" t="n"/>
      <c r="BC469" s="14" t="n"/>
      <c r="BD469" s="14" t="n"/>
      <c r="BE469" s="14" t="n"/>
      <c r="BF469" s="14" t="n"/>
      <c r="BG469" s="14" t="n"/>
      <c r="BH469" s="14" t="n"/>
      <c r="BI469" s="14" t="n"/>
      <c r="BJ469" s="14" t="n"/>
      <c r="BK469" s="14" t="n"/>
      <c r="BL469" s="14" t="n"/>
      <c r="BM469" s="14" t="n"/>
      <c r="BN469" s="14" t="n"/>
      <c r="BO469" s="14" t="n"/>
    </row>
    <row r="470" ht="11.85" customFormat="1" customHeight="1" s="7">
      <c r="A470" s="14" t="inlineStr">
        <is>
          <t>SP</t>
        </is>
      </c>
      <c r="B470" s="14" t="inlineStr">
        <is>
          <t>06.10.2025</t>
        </is>
      </c>
      <c r="C470" s="8" t="inlineStr">
        <is>
          <t>NA</t>
        </is>
      </c>
      <c r="D470" s="14" t="n">
        <v>2500292</v>
      </c>
      <c r="E470" s="14" t="inlineStr">
        <is>
          <t>SP0009</t>
        </is>
      </c>
      <c r="F470" s="8" t="inlineStr">
        <is>
          <t>Label, printed-round Self-Adhesive for 11mm Trocar</t>
        </is>
      </c>
      <c r="G470" s="14" t="n">
        <v>2025000013</v>
      </c>
      <c r="H470" s="14" t="inlineStr">
        <is>
          <t>Surgsci Medical Ltd.</t>
        </is>
      </c>
      <c r="I470" s="14" t="n"/>
      <c r="J470" s="27" t="inlineStr">
        <is>
          <t>NA</t>
        </is>
      </c>
      <c r="K470" s="14" t="n"/>
      <c r="L470" s="28" t="inlineStr">
        <is>
          <t>06.10.2025</t>
        </is>
      </c>
      <c r="M470" s="14" t="n"/>
      <c r="N470" s="28" t="inlineStr">
        <is>
          <t>05.10.2028</t>
        </is>
      </c>
      <c r="O470" s="14" t="n"/>
      <c r="P470" s="10" t="n"/>
      <c r="Q470" s="14" t="n"/>
      <c r="R470" s="21" t="n"/>
      <c r="S470" s="12" t="n"/>
      <c r="T470" s="12" t="n"/>
      <c r="U470" s="13" t="n">
        <v>6500</v>
      </c>
      <c r="V470" s="14" t="inlineStr">
        <is>
          <t>No.</t>
        </is>
      </c>
      <c r="W470" s="14" t="n">
        <v>3</v>
      </c>
      <c r="X470" s="14" t="n"/>
      <c r="Y470" s="90" t="n"/>
      <c r="Z470" s="455" t="n">
        <v>6497</v>
      </c>
      <c r="AA470" s="456" t="n">
        <v>0</v>
      </c>
      <c r="AB470" s="457" t="n">
        <v>0</v>
      </c>
      <c r="AC470" s="458" t="n">
        <v>6497</v>
      </c>
      <c r="AD470" s="459" t="n"/>
      <c r="AE470" s="462" t="n">
        <v>0</v>
      </c>
      <c r="AF470" s="14" t="inlineStr">
        <is>
          <t>07.10.2025</t>
        </is>
      </c>
      <c r="AG470" s="14" t="inlineStr">
        <is>
          <t>TLT20250704</t>
        </is>
      </c>
      <c r="AH470" s="14" t="n">
        <v>-6497</v>
      </c>
      <c r="AI470" s="14" t="inlineStr">
        <is>
          <t>22.10.2025</t>
        </is>
      </c>
      <c r="AJ470" s="14" t="inlineStr">
        <is>
          <t>R-TLT20250704</t>
        </is>
      </c>
      <c r="AK470" s="14" t="n">
        <v>29</v>
      </c>
      <c r="AL470" s="14" t="inlineStr">
        <is>
          <t>12.01.2026</t>
        </is>
      </c>
      <c r="AM470" s="14" t="inlineStr">
        <is>
          <t>0006/2026</t>
        </is>
      </c>
      <c r="AN470" s="14" t="n">
        <v>-29</v>
      </c>
      <c r="AO470" s="14" t="n"/>
      <c r="AP470" s="14" t="n"/>
      <c r="AQ470" s="14" t="n"/>
      <c r="AR470" s="14" t="n"/>
      <c r="AS470" s="14" t="n"/>
      <c r="AT470" s="14" t="n"/>
      <c r="AU470" s="14" t="n"/>
      <c r="AV470" s="14" t="n"/>
      <c r="AW470" s="14" t="n"/>
      <c r="AX470" s="14" t="n"/>
      <c r="AY470" s="14" t="n"/>
      <c r="AZ470" s="14" t="n"/>
      <c r="BA470" s="14" t="n"/>
      <c r="BB470" s="14" t="n"/>
      <c r="BC470" s="14" t="n"/>
      <c r="BD470" s="14" t="n"/>
      <c r="BE470" s="14" t="n"/>
      <c r="BF470" s="14" t="n"/>
      <c r="BG470" s="14" t="n"/>
      <c r="BH470" s="14" t="n"/>
      <c r="BI470" s="14" t="n"/>
      <c r="BJ470" s="14" t="n"/>
      <c r="BK470" s="14" t="n"/>
      <c r="BL470" s="14" t="n"/>
      <c r="BM470" s="14" t="n"/>
      <c r="BN470" s="14" t="n"/>
      <c r="BO470" s="14" t="n"/>
    </row>
    <row r="471" ht="11.85" customFormat="1" customHeight="1" s="7">
      <c r="A471" s="14" t="inlineStr">
        <is>
          <t>SP</t>
        </is>
      </c>
      <c r="B471" s="14" t="inlineStr">
        <is>
          <t>06.10.2025</t>
        </is>
      </c>
      <c r="C471" s="8" t="inlineStr">
        <is>
          <t>NA</t>
        </is>
      </c>
      <c r="D471" s="14" t="n">
        <v>2500293</v>
      </c>
      <c r="E471" s="14" t="inlineStr">
        <is>
          <t>SP0010</t>
        </is>
      </c>
      <c r="F471" s="8" t="inlineStr">
        <is>
          <t>Label, printed-round Self-Adhesive for 12 mm Trocar</t>
        </is>
      </c>
      <c r="G471" s="14" t="n">
        <v>2025000014</v>
      </c>
      <c r="H471" s="14" t="inlineStr">
        <is>
          <t>Surgsci Medical Ltd.</t>
        </is>
      </c>
      <c r="I471" s="14" t="n"/>
      <c r="J471" s="27" t="inlineStr">
        <is>
          <t>NA</t>
        </is>
      </c>
      <c r="K471" s="14" t="n"/>
      <c r="L471" s="28" t="inlineStr">
        <is>
          <t>06.10.2025</t>
        </is>
      </c>
      <c r="M471" s="14" t="n"/>
      <c r="N471" s="28" t="inlineStr">
        <is>
          <t>05.10.2028</t>
        </is>
      </c>
      <c r="O471" s="14" t="n"/>
      <c r="P471" s="10" t="n"/>
      <c r="Q471" s="14" t="n"/>
      <c r="R471" s="21" t="n"/>
      <c r="S471" s="12" t="n"/>
      <c r="T471" s="12" t="n"/>
      <c r="U471" s="13" t="n">
        <v>620</v>
      </c>
      <c r="V471" s="14" t="inlineStr">
        <is>
          <t>No.</t>
        </is>
      </c>
      <c r="W471" s="14" t="n">
        <v>3</v>
      </c>
      <c r="X471" s="14" t="n"/>
      <c r="Y471" s="90" t="n"/>
      <c r="Z471" s="455" t="n">
        <v>617</v>
      </c>
      <c r="AA471" s="456" t="n">
        <v>0</v>
      </c>
      <c r="AB471" s="457" t="n">
        <v>0</v>
      </c>
      <c r="AC471" s="458" t="n">
        <v>617</v>
      </c>
      <c r="AD471" s="459" t="n"/>
      <c r="AE471" s="462" t="n">
        <v>0</v>
      </c>
      <c r="AF471" s="14" t="inlineStr">
        <is>
          <t>07.10.2025</t>
        </is>
      </c>
      <c r="AG471" s="14" t="inlineStr">
        <is>
          <t>TLT20250704</t>
        </is>
      </c>
      <c r="AH471" s="14" t="n">
        <v>-617</v>
      </c>
      <c r="AI471" s="14" t="n"/>
      <c r="AJ471" s="14" t="n"/>
      <c r="AK471" s="14" t="n"/>
      <c r="AL471" s="14" t="n"/>
      <c r="AM471" s="14" t="n"/>
      <c r="AN471" s="14" t="n"/>
      <c r="AO471" s="14" t="n"/>
      <c r="AP471" s="14" t="n"/>
      <c r="AQ471" s="14" t="n"/>
      <c r="AR471" s="14" t="n"/>
      <c r="AS471" s="14" t="n"/>
      <c r="AT471" s="14" t="n"/>
      <c r="AU471" s="14" t="n"/>
      <c r="AV471" s="14" t="n"/>
      <c r="AW471" s="14" t="n"/>
      <c r="AX471" s="14" t="n"/>
      <c r="AY471" s="14" t="n"/>
      <c r="AZ471" s="14" t="n"/>
      <c r="BA471" s="14" t="n"/>
      <c r="BB471" s="14" t="n"/>
      <c r="BC471" s="14" t="n"/>
      <c r="BD471" s="14" t="n"/>
      <c r="BE471" s="14" t="n"/>
      <c r="BF471" s="14" t="n"/>
      <c r="BG471" s="14" t="n"/>
      <c r="BH471" s="14" t="n"/>
      <c r="BI471" s="14" t="n"/>
      <c r="BJ471" s="14" t="n"/>
      <c r="BK471" s="14" t="n"/>
      <c r="BL471" s="14" t="n"/>
      <c r="BM471" s="14" t="n"/>
      <c r="BN471" s="14" t="n"/>
      <c r="BO471" s="14" t="n"/>
    </row>
    <row r="472" ht="11.85" customFormat="1" customHeight="1" s="7">
      <c r="A472" s="14" t="inlineStr">
        <is>
          <t>SP</t>
        </is>
      </c>
      <c r="B472" s="14" t="inlineStr">
        <is>
          <t>06.10.2025</t>
        </is>
      </c>
      <c r="C472" s="8" t="inlineStr">
        <is>
          <t>NA</t>
        </is>
      </c>
      <c r="D472" s="14" t="n">
        <v>2500295</v>
      </c>
      <c r="E472" s="14" t="inlineStr">
        <is>
          <t>SP0007</t>
        </is>
      </c>
      <c r="F472" s="8" t="inlineStr">
        <is>
          <t>Box-Laparoscopic Trocar Disposable [L 242mm X  W 138mm X H 50]</t>
        </is>
      </c>
      <c r="G472" s="14" t="n">
        <v>2025000016</v>
      </c>
      <c r="H472" s="14" t="inlineStr">
        <is>
          <t>Xiamen Nicest Paper Products Co., Ltd.</t>
        </is>
      </c>
      <c r="I472" s="14" t="n"/>
      <c r="J472" s="27" t="inlineStr">
        <is>
          <t>202506</t>
        </is>
      </c>
      <c r="K472" s="14" t="n"/>
      <c r="L472" s="28" t="inlineStr">
        <is>
          <t>00.03.2025</t>
        </is>
      </c>
      <c r="M472" s="14" t="n"/>
      <c r="N472" s="28" t="inlineStr">
        <is>
          <t>00.03.2028</t>
        </is>
      </c>
      <c r="O472" s="14" t="n"/>
      <c r="P472" s="10" t="n"/>
      <c r="Q472" s="14" t="n"/>
      <c r="R472" s="21" t="n"/>
      <c r="S472" s="12" t="n"/>
      <c r="T472" s="12" t="n"/>
      <c r="U472" s="13" t="n">
        <v>7800</v>
      </c>
      <c r="V472" s="14" t="inlineStr">
        <is>
          <t>No.</t>
        </is>
      </c>
      <c r="W472" s="14" t="n">
        <v>6</v>
      </c>
      <c r="X472" s="14" t="n"/>
      <c r="Y472" s="90" t="n"/>
      <c r="Z472" s="455" t="n">
        <v>7794</v>
      </c>
      <c r="AA472" s="456" t="n">
        <v>0</v>
      </c>
      <c r="AB472" s="457" t="n">
        <v>0</v>
      </c>
      <c r="AC472" s="458" t="n">
        <v>7794</v>
      </c>
      <c r="AD472" s="459" t="n"/>
      <c r="AE472" s="462" t="n">
        <v>0</v>
      </c>
      <c r="AF472" s="14" t="inlineStr">
        <is>
          <t>07.10.2025</t>
        </is>
      </c>
      <c r="AG472" s="14" t="inlineStr">
        <is>
          <t>TLT20250704</t>
        </is>
      </c>
      <c r="AH472" s="14" t="n">
        <v>-306</v>
      </c>
      <c r="AI472" s="14" t="inlineStr">
        <is>
          <t>07.10.2025</t>
        </is>
      </c>
      <c r="AJ472" s="14" t="inlineStr">
        <is>
          <t>TLT20250704</t>
        </is>
      </c>
      <c r="AK472" s="14" t="n">
        <v>-2997</v>
      </c>
      <c r="AL472" s="14" t="inlineStr">
        <is>
          <t>08.10.2025</t>
        </is>
      </c>
      <c r="AM472" s="14" t="inlineStr">
        <is>
          <t>TLT20250704</t>
        </is>
      </c>
      <c r="AN472" s="14" t="n">
        <v>-3000</v>
      </c>
      <c r="AO472" s="14" t="inlineStr">
        <is>
          <t>08.10.2025</t>
        </is>
      </c>
      <c r="AP472" s="14" t="inlineStr">
        <is>
          <t>TLT20250704</t>
        </is>
      </c>
      <c r="AQ472" s="14" t="n">
        <v>-1491</v>
      </c>
      <c r="AR472" s="14" t="inlineStr">
        <is>
          <t>22.10.2025</t>
        </is>
      </c>
      <c r="AS472" s="14" t="inlineStr">
        <is>
          <t>R-TLT20250704</t>
        </is>
      </c>
      <c r="AT472" s="14" t="n">
        <v>917</v>
      </c>
      <c r="AU472" s="14" t="inlineStr">
        <is>
          <t>18.11.2025</t>
        </is>
      </c>
      <c r="AV472" s="14" t="inlineStr">
        <is>
          <t>MR250233</t>
        </is>
      </c>
      <c r="AW472" s="14" t="n">
        <v>-39</v>
      </c>
      <c r="AX472" s="14" t="n"/>
      <c r="AY472" s="14" t="n"/>
      <c r="AZ472" s="14" t="n">
        <v>-1</v>
      </c>
      <c r="BA472" s="14" t="inlineStr">
        <is>
          <t>12.01.2026</t>
        </is>
      </c>
      <c r="BB472" s="14" t="inlineStr">
        <is>
          <t>0006/2026</t>
        </is>
      </c>
      <c r="BC472" s="14" t="n">
        <v>-877</v>
      </c>
      <c r="BD472" s="14" t="n"/>
      <c r="BE472" s="14" t="n"/>
      <c r="BF472" s="14" t="n"/>
      <c r="BG472" s="14" t="n"/>
      <c r="BH472" s="14" t="n"/>
      <c r="BI472" s="14" t="n"/>
      <c r="BJ472" s="14" t="n"/>
      <c r="BK472" s="14" t="n"/>
      <c r="BL472" s="14" t="n"/>
      <c r="BM472" s="14" t="n"/>
      <c r="BN472" s="14" t="n"/>
      <c r="BO472" s="14" t="n"/>
    </row>
    <row r="473" ht="11.85" customFormat="1" customHeight="1" s="7">
      <c r="A473" s="14" t="inlineStr">
        <is>
          <t>SP</t>
        </is>
      </c>
      <c r="B473" s="14" t="inlineStr">
        <is>
          <t>06.10.2025</t>
        </is>
      </c>
      <c r="C473" s="8" t="inlineStr">
        <is>
          <t>NA</t>
        </is>
      </c>
      <c r="D473" s="14" t="n">
        <v>2500296</v>
      </c>
      <c r="E473" s="14" t="inlineStr">
        <is>
          <t>SP0231</t>
        </is>
      </c>
      <c r="F473" s="8" t="inlineStr">
        <is>
          <t>Adhesive seal for Tocar Box</t>
        </is>
      </c>
      <c r="G473" s="14" t="n">
        <v>2025000017</v>
      </c>
      <c r="H473" s="14" t="inlineStr">
        <is>
          <t>Surgsci Medical Ltd.</t>
        </is>
      </c>
      <c r="I473" s="14" t="n"/>
      <c r="J473" s="27" t="inlineStr">
        <is>
          <t>NA</t>
        </is>
      </c>
      <c r="K473" s="14" t="n"/>
      <c r="L473" s="28" t="inlineStr">
        <is>
          <t>06.10.2025</t>
        </is>
      </c>
      <c r="M473" s="14" t="n"/>
      <c r="N473" s="28" t="inlineStr">
        <is>
          <t>05.10.2028</t>
        </is>
      </c>
      <c r="O473" s="14" t="n"/>
      <c r="P473" s="10" t="n"/>
      <c r="Q473" s="14" t="n"/>
      <c r="R473" s="21" t="n"/>
      <c r="S473" s="12" t="n"/>
      <c r="T473" s="12" t="n"/>
      <c r="U473" s="13" t="n">
        <v>16000</v>
      </c>
      <c r="V473" s="14" t="inlineStr">
        <is>
          <t>No.</t>
        </is>
      </c>
      <c r="W473" s="14" t="n">
        <v>3</v>
      </c>
      <c r="X473" s="14" t="n"/>
      <c r="Y473" s="90" t="n"/>
      <c r="Z473" s="455" t="n">
        <v>15997</v>
      </c>
      <c r="AA473" s="456" t="n">
        <v>0</v>
      </c>
      <c r="AB473" s="457" t="n">
        <v>0</v>
      </c>
      <c r="AC473" s="458" t="n">
        <v>15997</v>
      </c>
      <c r="AD473" s="459" t="n"/>
      <c r="AE473" s="462" t="n">
        <v>0</v>
      </c>
      <c r="AF473" s="14" t="inlineStr">
        <is>
          <t>07.10.2025</t>
        </is>
      </c>
      <c r="AG473" s="14" t="inlineStr">
        <is>
          <t>TLT20250704</t>
        </is>
      </c>
      <c r="AH473" s="14" t="n">
        <v>-600</v>
      </c>
      <c r="AI473" s="14" t="inlineStr">
        <is>
          <t>07.10.2025</t>
        </is>
      </c>
      <c r="AJ473" s="14" t="inlineStr">
        <is>
          <t>TLT20250704</t>
        </is>
      </c>
      <c r="AK473" s="14" t="n">
        <v>-6100</v>
      </c>
      <c r="AL473" s="14" t="inlineStr">
        <is>
          <t>08.10.2025</t>
        </is>
      </c>
      <c r="AM473" s="14" t="inlineStr">
        <is>
          <t>TLT20250704</t>
        </is>
      </c>
      <c r="AN473" s="14" t="n">
        <v>-6000</v>
      </c>
      <c r="AO473" s="14" t="inlineStr">
        <is>
          <t>08.10.2025</t>
        </is>
      </c>
      <c r="AP473" s="14" t="inlineStr">
        <is>
          <t>TLT20250704</t>
        </is>
      </c>
      <c r="AQ473" s="14" t="n">
        <v>-3297</v>
      </c>
      <c r="AR473" s="14" t="inlineStr">
        <is>
          <t>22.10.2025</t>
        </is>
      </c>
      <c r="AS473" s="14" t="inlineStr">
        <is>
          <t>R-TLT20250704</t>
        </is>
      </c>
      <c r="AT473" s="14" t="n">
        <v>3023</v>
      </c>
      <c r="AU473" s="14" t="inlineStr">
        <is>
          <t>12.01.2026</t>
        </is>
      </c>
      <c r="AV473" s="14" t="inlineStr">
        <is>
          <t>0006/2026</t>
        </is>
      </c>
      <c r="AW473" s="14" t="n">
        <v>-3023</v>
      </c>
      <c r="AX473" s="14" t="n"/>
      <c r="AY473" s="14" t="n"/>
      <c r="AZ473" s="14" t="n"/>
      <c r="BA473" s="14" t="n"/>
      <c r="BB473" s="14" t="n"/>
      <c r="BC473" s="14" t="n"/>
      <c r="BD473" s="14" t="n"/>
      <c r="BE473" s="14" t="n"/>
      <c r="BF473" s="14" t="n"/>
      <c r="BG473" s="14" t="n"/>
      <c r="BH473" s="14" t="n"/>
      <c r="BI473" s="14" t="n"/>
      <c r="BJ473" s="14" t="n"/>
      <c r="BK473" s="14" t="n"/>
      <c r="BL473" s="14" t="n"/>
      <c r="BM473" s="14" t="n"/>
      <c r="BN473" s="14" t="n"/>
      <c r="BO473" s="14" t="n"/>
      <c r="BP473" s="54" t="inlineStr">
        <is>
          <t>.</t>
        </is>
      </c>
      <c r="BQ473" s="54" t="n"/>
    </row>
    <row r="474" ht="11.85" customFormat="1" customHeight="1" s="7">
      <c r="A474" s="14" t="inlineStr">
        <is>
          <t>SP</t>
        </is>
      </c>
      <c r="B474" s="14" t="inlineStr">
        <is>
          <t>06.10.2025</t>
        </is>
      </c>
      <c r="C474" s="8" t="inlineStr">
        <is>
          <t>NA</t>
        </is>
      </c>
      <c r="D474" s="14" t="n">
        <v>2500297</v>
      </c>
      <c r="E474" s="14" t="inlineStr">
        <is>
          <t>SP0004</t>
        </is>
      </c>
      <c r="F474" s="8" t="inlineStr">
        <is>
          <t xml:space="preserve">Instruction of use “IFU”-Laparoscopic Trocar Disposable </t>
        </is>
      </c>
      <c r="G474" s="14" t="n">
        <v>2025000018</v>
      </c>
      <c r="H474" s="14" t="inlineStr">
        <is>
          <t>Surgsci Medical Ltd.</t>
        </is>
      </c>
      <c r="I474" s="14" t="n"/>
      <c r="J474" s="27" t="inlineStr">
        <is>
          <t>NA</t>
        </is>
      </c>
      <c r="K474" s="14" t="n"/>
      <c r="L474" s="28" t="inlineStr">
        <is>
          <t>06.10.2025</t>
        </is>
      </c>
      <c r="M474" s="14" t="n"/>
      <c r="N474" s="28" t="inlineStr">
        <is>
          <t>05.10.2028</t>
        </is>
      </c>
      <c r="O474" s="14" t="n"/>
      <c r="P474" s="10" t="n"/>
      <c r="Q474" s="14" t="n"/>
      <c r="R474" s="21" t="n"/>
      <c r="S474" s="12" t="n"/>
      <c r="T474" s="12" t="n"/>
      <c r="U474" s="13" t="n">
        <v>8100</v>
      </c>
      <c r="V474" s="14" t="inlineStr">
        <is>
          <t>No.</t>
        </is>
      </c>
      <c r="W474" s="14" t="n">
        <v>3</v>
      </c>
      <c r="X474" s="14" t="n"/>
      <c r="Y474" s="90" t="n"/>
      <c r="Z474" s="455" t="n">
        <v>8097</v>
      </c>
      <c r="AA474" s="456" t="n">
        <v>0</v>
      </c>
      <c r="AB474" s="457" t="n">
        <v>0</v>
      </c>
      <c r="AC474" s="458" t="n">
        <v>8097</v>
      </c>
      <c r="AD474" s="459" t="n"/>
      <c r="AE474" s="462" t="n">
        <v>0</v>
      </c>
      <c r="AF474" s="14" t="inlineStr">
        <is>
          <t>07.10.2025</t>
        </is>
      </c>
      <c r="AG474" s="14" t="inlineStr">
        <is>
          <t>TLT20250704</t>
        </is>
      </c>
      <c r="AH474" s="14" t="n">
        <v>-300</v>
      </c>
      <c r="AI474" s="14" t="inlineStr">
        <is>
          <t>07.10.2025</t>
        </is>
      </c>
      <c r="AJ474" s="14" t="inlineStr">
        <is>
          <t>TLT20250704</t>
        </is>
      </c>
      <c r="AK474" s="14" t="n">
        <v>-2997</v>
      </c>
      <c r="AL474" s="14" t="inlineStr">
        <is>
          <t>08.10.2025</t>
        </is>
      </c>
      <c r="AM474" s="14" t="inlineStr">
        <is>
          <t>TLT20250704</t>
        </is>
      </c>
      <c r="AN474" s="14" t="n">
        <v>-3000</v>
      </c>
      <c r="AO474" s="14" t="inlineStr">
        <is>
          <t>08.10.2025</t>
        </is>
      </c>
      <c r="AP474" s="14" t="inlineStr">
        <is>
          <t>TLT20250704</t>
        </is>
      </c>
      <c r="AQ474" s="14" t="n">
        <v>-1800</v>
      </c>
      <c r="AR474" s="14" t="inlineStr">
        <is>
          <t>22.10.2025</t>
        </is>
      </c>
      <c r="AS474" s="14" t="inlineStr">
        <is>
          <t>R-TLT20250704</t>
        </is>
      </c>
      <c r="AT474" s="14" t="n">
        <v>1067</v>
      </c>
      <c r="AU474" s="14" t="inlineStr">
        <is>
          <t>12.01.2026</t>
        </is>
      </c>
      <c r="AV474" s="14" t="inlineStr">
        <is>
          <t>0006/2026</t>
        </is>
      </c>
      <c r="AW474" s="14" t="n">
        <v>-1067</v>
      </c>
      <c r="AX474" s="14" t="n"/>
      <c r="AY474" s="14" t="n"/>
      <c r="AZ474" s="14" t="n"/>
      <c r="BA474" s="14" t="n"/>
      <c r="BB474" s="14" t="n"/>
      <c r="BC474" s="14" t="n"/>
      <c r="BD474" s="14" t="n"/>
      <c r="BE474" s="14" t="n"/>
      <c r="BF474" s="14" t="n"/>
      <c r="BG474" s="14" t="n"/>
      <c r="BH474" s="14" t="n"/>
      <c r="BI474" s="14" t="n"/>
      <c r="BJ474" s="14" t="n"/>
      <c r="BK474" s="14" t="n"/>
      <c r="BL474" s="14" t="n"/>
      <c r="BM474" s="14" t="n"/>
      <c r="BN474" s="14" t="n"/>
      <c r="BO474" s="14" t="n"/>
    </row>
    <row r="475" ht="11.85" customFormat="1" customHeight="1" s="7">
      <c r="A475" s="14" t="inlineStr">
        <is>
          <t xml:space="preserve">SF </t>
        </is>
      </c>
      <c r="B475" s="14" t="inlineStr">
        <is>
          <t>06.10.2025</t>
        </is>
      </c>
      <c r="C475" s="8" t="inlineStr">
        <is>
          <t>NA</t>
        </is>
      </c>
      <c r="D475" s="14" t="n">
        <v>2500298</v>
      </c>
      <c r="E475" s="14" t="inlineStr">
        <is>
          <t>SF0136</t>
        </is>
      </c>
      <c r="F475" s="8" t="inlineStr">
        <is>
          <t>Sterile Safety Hypodermic Needles for Single Use FAS18G-SN38</t>
        </is>
      </c>
      <c r="G475" s="14" t="n">
        <v>2025000019</v>
      </c>
      <c r="H475" s="14" t="inlineStr">
        <is>
          <t>ANHUI HONGYU WUZHOU IMPORT&amp;EXPORT CO.,LTD</t>
        </is>
      </c>
      <c r="I475" s="14" t="n"/>
      <c r="J475" s="10" t="inlineStr">
        <is>
          <t>202506</t>
        </is>
      </c>
      <c r="K475" s="8" t="n"/>
      <c r="L475" s="14" t="inlineStr">
        <is>
          <t>00.06.2025</t>
        </is>
      </c>
      <c r="M475" s="14" t="n"/>
      <c r="N475" s="14" t="inlineStr">
        <is>
          <t>00.05.2030</t>
        </is>
      </c>
      <c r="O475" s="14" t="n"/>
      <c r="P475" s="10" t="n"/>
      <c r="Q475" s="14" t="n"/>
      <c r="R475" s="21" t="n"/>
      <c r="S475" s="12" t="n"/>
      <c r="T475" s="12" t="n"/>
      <c r="U475" s="13" t="n">
        <v>125000</v>
      </c>
      <c r="V475" s="14" t="inlineStr">
        <is>
          <t>No.</t>
        </is>
      </c>
      <c r="W475" s="14" t="n">
        <v>15</v>
      </c>
      <c r="X475" s="14" t="n"/>
      <c r="Y475" s="90" t="n"/>
      <c r="Z475" s="455">
        <f>U475-W475</f>
        <v/>
      </c>
      <c r="AA475" s="456">
        <f>AC475+AH475+AK475+AN475+AQ475+AT475+AW475+AZ475+BC475+BF475+BI475+BL475+BO475</f>
        <v/>
      </c>
      <c r="AB475" s="457" t="n">
        <v>0</v>
      </c>
      <c r="AC475" s="458">
        <f>Z475-AD475-AE475-AB475</f>
        <v/>
      </c>
      <c r="AD475" s="459" t="n"/>
      <c r="AE475" s="462" t="n">
        <v>0</v>
      </c>
      <c r="AF475" s="14" t="inlineStr">
        <is>
          <t>09.10.2025</t>
        </is>
      </c>
      <c r="AG475" s="14" t="n">
        <v>202506</v>
      </c>
      <c r="AH475" s="14" t="n">
        <v>-124985</v>
      </c>
      <c r="AI475" s="14" t="inlineStr">
        <is>
          <t>09.10.2025</t>
        </is>
      </c>
      <c r="AJ475" s="14" t="inlineStr">
        <is>
          <t>R-202506</t>
        </is>
      </c>
      <c r="AK475" s="14" t="n">
        <v>4170</v>
      </c>
      <c r="AL475" s="14" t="inlineStr">
        <is>
          <t>04.02.2026</t>
        </is>
      </c>
      <c r="AM475" s="14" t="inlineStr">
        <is>
          <t>MR</t>
        </is>
      </c>
      <c r="AN475" s="14" t="n">
        <v>-4170</v>
      </c>
      <c r="AO475" s="14" t="n"/>
      <c r="AP475" s="14" t="n"/>
      <c r="AQ475" s="14" t="n">
        <v>0</v>
      </c>
      <c r="AR475" s="14" t="n"/>
      <c r="AS475" s="14" t="n"/>
      <c r="AT475" s="14" t="n"/>
      <c r="AU475" s="14" t="n"/>
      <c r="AV475" s="14" t="n"/>
      <c r="AW475" s="14" t="n"/>
      <c r="AX475" s="14" t="n"/>
      <c r="AY475" s="14" t="n"/>
      <c r="AZ475" s="14" t="n"/>
      <c r="BA475" s="14" t="n"/>
      <c r="BB475" s="14" t="n"/>
      <c r="BC475" s="14" t="n"/>
      <c r="BD475" s="14" t="n"/>
      <c r="BE475" s="14" t="n"/>
      <c r="BF475" s="14" t="n"/>
      <c r="BG475" s="14" t="n"/>
      <c r="BH475" s="14" t="n"/>
      <c r="BI475" s="14" t="n"/>
      <c r="BJ475" s="14" t="n"/>
      <c r="BK475" s="14" t="n"/>
      <c r="BL475" s="14" t="n"/>
      <c r="BM475" s="14" t="n"/>
      <c r="BN475" s="14" t="n"/>
      <c r="BO475" s="14" t="n"/>
    </row>
    <row r="476" ht="11.85" customFormat="1" customHeight="1" s="7">
      <c r="A476" s="14" t="inlineStr">
        <is>
          <t xml:space="preserve">SF </t>
        </is>
      </c>
      <c r="B476" s="14" t="inlineStr">
        <is>
          <t>06.10.2025</t>
        </is>
      </c>
      <c r="C476" s="8" t="inlineStr">
        <is>
          <t>NA</t>
        </is>
      </c>
      <c r="D476" s="14" t="n">
        <v>2500299</v>
      </c>
      <c r="E476" s="14" t="inlineStr">
        <is>
          <t>SF0137</t>
        </is>
      </c>
      <c r="F476" s="8" t="inlineStr">
        <is>
          <t>CAP connector luer-lock, needle free intermittent injection swabable Ref. No.: FAS060204</t>
        </is>
      </c>
      <c r="G476" s="14" t="n">
        <v>2025000020</v>
      </c>
      <c r="H476" s="14" t="inlineStr">
        <is>
          <t>NINGBO GREATCARE TRADING CO.,LTD.</t>
        </is>
      </c>
      <c r="I476" s="14" t="n"/>
      <c r="J476" s="10" t="inlineStr">
        <is>
          <t>25433</t>
        </is>
      </c>
      <c r="K476" s="8" t="n"/>
      <c r="L476" s="14" t="inlineStr">
        <is>
          <t>00.08.2025</t>
        </is>
      </c>
      <c r="M476" s="14" t="n"/>
      <c r="N476" s="14" t="inlineStr">
        <is>
          <t>00.07.2030</t>
        </is>
      </c>
      <c r="O476" s="14" t="n"/>
      <c r="P476" s="10" t="n"/>
      <c r="Q476" s="14" t="n"/>
      <c r="R476" s="21" t="n"/>
      <c r="S476" s="12" t="n"/>
      <c r="T476" s="12" t="n"/>
      <c r="U476" s="13" t="n">
        <v>148500</v>
      </c>
      <c r="V476" s="14" t="inlineStr">
        <is>
          <t>No.</t>
        </is>
      </c>
      <c r="W476" s="14" t="n">
        <v>9</v>
      </c>
      <c r="X476" s="14" t="n"/>
      <c r="Y476" s="90" t="n"/>
      <c r="Z476" s="455" t="n">
        <v>148491</v>
      </c>
      <c r="AA476" s="456" t="n">
        <v>0</v>
      </c>
      <c r="AB476" s="457" t="n">
        <v>0</v>
      </c>
      <c r="AC476" s="458" t="n">
        <v>148491</v>
      </c>
      <c r="AD476" s="459" t="n"/>
      <c r="AE476" s="462" t="n">
        <v>0</v>
      </c>
      <c r="AF476" s="14" t="inlineStr">
        <is>
          <t>09.10.2025</t>
        </is>
      </c>
      <c r="AG476" s="14" t="n">
        <v>25433</v>
      </c>
      <c r="AH476" s="14" t="n">
        <v>-148491</v>
      </c>
      <c r="AI476" s="14" t="inlineStr">
        <is>
          <t>13.10.2025</t>
        </is>
      </c>
      <c r="AJ476" s="14" t="inlineStr">
        <is>
          <t>R-25433</t>
        </is>
      </c>
      <c r="AK476" s="14" t="n">
        <v>9090</v>
      </c>
      <c r="AL476" s="14" t="inlineStr">
        <is>
          <t>04.02.2026</t>
        </is>
      </c>
      <c r="AM476" s="14" t="inlineStr">
        <is>
          <t>0083/2026</t>
        </is>
      </c>
      <c r="AN476" s="14" t="n">
        <v>-9090</v>
      </c>
      <c r="AO476" s="14" t="n"/>
      <c r="AP476" s="14" t="n"/>
      <c r="AQ476" s="14" t="n"/>
      <c r="AR476" s="14" t="n"/>
      <c r="AS476" s="14" t="n"/>
      <c r="AT476" s="14" t="n"/>
      <c r="AU476" s="14" t="n"/>
      <c r="AV476" s="14" t="n"/>
      <c r="AW476" s="14" t="n"/>
      <c r="AX476" s="14" t="n"/>
      <c r="AY476" s="14" t="n"/>
      <c r="AZ476" s="14" t="n"/>
      <c r="BA476" s="14" t="n"/>
      <c r="BB476" s="14" t="n"/>
      <c r="BC476" s="14" t="n"/>
      <c r="BD476" s="14" t="n"/>
      <c r="BE476" s="14" t="n"/>
      <c r="BF476" s="14" t="n"/>
      <c r="BG476" s="14" t="n"/>
      <c r="BH476" s="14" t="n"/>
      <c r="BI476" s="14" t="n"/>
      <c r="BJ476" s="14" t="n"/>
      <c r="BK476" s="14" t="n"/>
      <c r="BL476" s="14" t="n"/>
      <c r="BM476" s="14" t="n"/>
      <c r="BN476" s="14" t="n"/>
      <c r="BO476" s="14" t="n"/>
    </row>
    <row r="477" ht="11.85" customFormat="1" customHeight="1" s="7">
      <c r="A477" s="14" t="inlineStr">
        <is>
          <t>SP</t>
        </is>
      </c>
      <c r="B477" s="14" t="inlineStr">
        <is>
          <t>07.10.2025</t>
        </is>
      </c>
      <c r="C477" s="8" t="inlineStr">
        <is>
          <t>NA</t>
        </is>
      </c>
      <c r="D477" s="14" t="n">
        <v>2500300</v>
      </c>
      <c r="E477" s="14" t="inlineStr">
        <is>
          <t>SP0232</t>
        </is>
      </c>
      <c r="F477" s="8" t="inlineStr">
        <is>
          <t>Box-CAP connector luer-lock, needle free intermittent injection swabable Ref. No.: FAS060204</t>
        </is>
      </c>
      <c r="G477" s="14" t="n">
        <v>2025000021</v>
      </c>
      <c r="H477" s="14" t="inlineStr">
        <is>
          <t>ANHUI HONGYU WUZHOU IMPORT&amp;EXPORT CO.,LTD</t>
        </is>
      </c>
      <c r="I477" s="14" t="n"/>
      <c r="J477" s="10" t="inlineStr">
        <is>
          <t>202506</t>
        </is>
      </c>
      <c r="K477" s="8" t="n"/>
      <c r="L477" s="14" t="inlineStr">
        <is>
          <t>00.06.2025</t>
        </is>
      </c>
      <c r="M477" s="14" t="n"/>
      <c r="N477" s="14" t="inlineStr">
        <is>
          <t>00.05.2030</t>
        </is>
      </c>
      <c r="O477" s="14" t="n"/>
      <c r="P477" s="10" t="inlineStr">
        <is>
          <t>NA</t>
        </is>
      </c>
      <c r="Q477" s="14" t="n"/>
      <c r="R477" s="21" t="n"/>
      <c r="S477" s="12" t="n"/>
      <c r="T477" s="12" t="n"/>
      <c r="U477" s="13" t="n">
        <v>1530</v>
      </c>
      <c r="V477" s="14" t="inlineStr">
        <is>
          <t>No.</t>
        </is>
      </c>
      <c r="W477" s="14" t="n">
        <v>6</v>
      </c>
      <c r="X477" s="14" t="n"/>
      <c r="Y477" s="90" t="n"/>
      <c r="Z477" s="455" t="n">
        <v>1524</v>
      </c>
      <c r="AA477" s="456" t="n">
        <v>0</v>
      </c>
      <c r="AB477" s="457" t="n">
        <v>0</v>
      </c>
      <c r="AC477" s="458" t="n">
        <v>1524</v>
      </c>
      <c r="AD477" s="459" t="n"/>
      <c r="AE477" s="462" t="n">
        <v>0</v>
      </c>
      <c r="AF477" s="14" t="inlineStr">
        <is>
          <t>09.10.2025</t>
        </is>
      </c>
      <c r="AG477" s="14" t="n">
        <v>202506</v>
      </c>
      <c r="AH477" s="14" t="n">
        <v>-1524</v>
      </c>
      <c r="AI477" s="14" t="inlineStr">
        <is>
          <t>13.10.2025</t>
        </is>
      </c>
      <c r="AJ477" s="14" t="inlineStr">
        <is>
          <t>R-25433</t>
        </is>
      </c>
      <c r="AK477" s="14" t="n">
        <v>135</v>
      </c>
      <c r="AL477" s="14" t="inlineStr">
        <is>
          <t>04.02.2026</t>
        </is>
      </c>
      <c r="AM477" s="14" t="inlineStr">
        <is>
          <t>0083/2026</t>
        </is>
      </c>
      <c r="AN477" s="14" t="n">
        <v>-135</v>
      </c>
      <c r="AO477" s="14" t="n"/>
      <c r="AP477" s="14" t="n"/>
      <c r="AQ477" s="14" t="n"/>
      <c r="AR477" s="14" t="n"/>
      <c r="AS477" s="14" t="n"/>
      <c r="AT477" s="14" t="n"/>
      <c r="AU477" s="14" t="n"/>
      <c r="AV477" s="14" t="n"/>
      <c r="AW477" s="14" t="n"/>
      <c r="AX477" s="14" t="n"/>
      <c r="AY477" s="14" t="n"/>
      <c r="AZ477" s="14" t="n"/>
      <c r="BA477" s="14" t="n"/>
      <c r="BB477" s="14" t="n"/>
      <c r="BC477" s="14" t="n"/>
      <c r="BD477" s="14" t="n"/>
      <c r="BE477" s="14" t="n"/>
      <c r="BF477" s="14" t="n"/>
      <c r="BG477" s="14" t="n"/>
      <c r="BH477" s="14" t="n"/>
      <c r="BI477" s="14" t="n"/>
      <c r="BJ477" s="14" t="n"/>
      <c r="BK477" s="14" t="n"/>
      <c r="BL477" s="14" t="n"/>
      <c r="BM477" s="14" t="n"/>
      <c r="BN477" s="14" t="n"/>
      <c r="BO477" s="14" t="n"/>
    </row>
    <row r="478" ht="11.85" customFormat="1" customHeight="1" s="7">
      <c r="A478" s="14" t="inlineStr">
        <is>
          <t>SP</t>
        </is>
      </c>
      <c r="B478" s="14" t="inlineStr">
        <is>
          <t>07.10.2025</t>
        </is>
      </c>
      <c r="C478" s="8" t="inlineStr">
        <is>
          <t>NA</t>
        </is>
      </c>
      <c r="D478" s="14" t="n">
        <v>2500301</v>
      </c>
      <c r="E478" s="14" t="inlineStr">
        <is>
          <t>SP0233</t>
        </is>
      </c>
      <c r="F478" s="8" t="inlineStr">
        <is>
          <t>Box- Box-Sterile Safety Hypodermic Needles for Single Use FAS18G-SN38</t>
        </is>
      </c>
      <c r="G478" s="14" t="n">
        <v>2025000022</v>
      </c>
      <c r="H478" s="14" t="inlineStr">
        <is>
          <t>Xiamen Nicest Paper Products Co., Ltd.</t>
        </is>
      </c>
      <c r="I478" s="14" t="n"/>
      <c r="J478" s="27" t="inlineStr">
        <is>
          <t>A25433</t>
        </is>
      </c>
      <c r="K478" s="14" t="n"/>
      <c r="L478" s="14" t="inlineStr">
        <is>
          <t>00.07.2025</t>
        </is>
      </c>
      <c r="M478" s="14" t="n"/>
      <c r="N478" s="14" t="inlineStr">
        <is>
          <t>00.07.2028</t>
        </is>
      </c>
      <c r="O478" s="14" t="n"/>
      <c r="P478" s="10" t="n"/>
      <c r="Q478" s="14" t="n"/>
      <c r="R478" s="21" t="n"/>
      <c r="S478" s="12" t="n"/>
      <c r="T478" s="12" t="n"/>
      <c r="U478" s="13" t="n">
        <v>1200</v>
      </c>
      <c r="V478" s="14" t="inlineStr">
        <is>
          <t>No.</t>
        </is>
      </c>
      <c r="W478" s="14" t="n">
        <v>6</v>
      </c>
      <c r="X478" s="14" t="n"/>
      <c r="Y478" s="90" t="n"/>
      <c r="Z478" s="455" t="n">
        <v>1194</v>
      </c>
      <c r="AA478" s="456" t="n">
        <v>0</v>
      </c>
      <c r="AB478" s="457" t="n">
        <v>0</v>
      </c>
      <c r="AC478" s="458" t="n">
        <v>1194</v>
      </c>
      <c r="AD478" s="459" t="n"/>
      <c r="AE478" s="462" t="n">
        <v>0</v>
      </c>
      <c r="AF478" s="14" t="inlineStr">
        <is>
          <t>07.10.2025</t>
        </is>
      </c>
      <c r="AG478" s="14" t="n">
        <v>25433</v>
      </c>
      <c r="AH478" s="14" t="n">
        <v>-1194</v>
      </c>
      <c r="AI478" s="14" t="n"/>
      <c r="AJ478" s="14" t="n"/>
      <c r="AK478" s="14" t="n"/>
      <c r="AL478" s="14" t="n"/>
      <c r="AM478" s="14" t="n"/>
      <c r="AN478" s="14" t="n"/>
      <c r="AO478" s="14" t="n"/>
      <c r="AP478" s="14" t="n"/>
      <c r="AQ478" s="14" t="n"/>
      <c r="AR478" s="14" t="n"/>
      <c r="AS478" s="14" t="n"/>
      <c r="AT478" s="14" t="n"/>
      <c r="AU478" s="14" t="n"/>
      <c r="AV478" s="14" t="n"/>
      <c r="AW478" s="14" t="n"/>
      <c r="AX478" s="14" t="n"/>
      <c r="AY478" s="14" t="n"/>
      <c r="AZ478" s="14" t="n"/>
      <c r="BA478" s="14" t="n"/>
      <c r="BB478" s="14" t="n"/>
      <c r="BC478" s="14" t="n"/>
      <c r="BD478" s="14" t="n"/>
      <c r="BE478" s="14" t="n"/>
      <c r="BF478" s="14" t="n"/>
      <c r="BG478" s="14" t="n"/>
      <c r="BH478" s="14" t="n"/>
      <c r="BI478" s="14" t="n"/>
      <c r="BJ478" s="14" t="n"/>
      <c r="BK478" s="14" t="n"/>
      <c r="BL478" s="14" t="n"/>
      <c r="BM478" s="14" t="n"/>
      <c r="BN478" s="14" t="n"/>
      <c r="BO478" s="14" t="n"/>
    </row>
    <row r="479" ht="11.85" customFormat="1" customHeight="1" s="7">
      <c r="A479" s="14" t="inlineStr">
        <is>
          <t>TP</t>
        </is>
      </c>
      <c r="B479" s="14" t="inlineStr">
        <is>
          <t>07.10.2025</t>
        </is>
      </c>
      <c r="C479" s="8" t="inlineStr">
        <is>
          <t>NA</t>
        </is>
      </c>
      <c r="D479" s="14" t="n">
        <v>2500302</v>
      </c>
      <c r="E479" s="14" t="inlineStr">
        <is>
          <t>TP0017</t>
        </is>
      </c>
      <c r="F479" s="8" t="inlineStr">
        <is>
          <t>Outer Carton- CAP connector luer-lock, needle free intermittent injection swabable Ref. No.: FAS060204</t>
        </is>
      </c>
      <c r="G479" s="14" t="n">
        <v>2025000023</v>
      </c>
      <c r="H479" s="14" t="inlineStr">
        <is>
          <t>ANHUI HONGYU WUZHOU IMPORT&amp;EXPORT CO.,LTD</t>
        </is>
      </c>
      <c r="I479" s="14" t="n"/>
      <c r="J479" s="27" t="inlineStr">
        <is>
          <t>NA</t>
        </is>
      </c>
      <c r="K479" s="14" t="n"/>
      <c r="L479" s="28" t="inlineStr">
        <is>
          <t>06.10.2025</t>
        </is>
      </c>
      <c r="M479" s="14" t="n"/>
      <c r="N479" s="28" t="inlineStr">
        <is>
          <t>05.10.2028</t>
        </is>
      </c>
      <c r="O479" s="14" t="n"/>
      <c r="P479" s="10" t="n"/>
      <c r="Q479" s="14" t="n"/>
      <c r="R479" s="21" t="n"/>
      <c r="S479" s="12" t="n"/>
      <c r="T479" s="12" t="n"/>
      <c r="U479" s="13" t="n">
        <v>28</v>
      </c>
      <c r="V479" s="14" t="inlineStr">
        <is>
          <t>No.</t>
        </is>
      </c>
      <c r="W479" s="14" t="n">
        <v>3</v>
      </c>
      <c r="X479" s="14" t="n"/>
      <c r="Y479" s="90" t="n"/>
      <c r="Z479" s="455" t="n">
        <v>25</v>
      </c>
      <c r="AA479" s="456" t="n">
        <v>0</v>
      </c>
      <c r="AB479" s="457" t="n">
        <v>0</v>
      </c>
      <c r="AC479" s="458" t="n">
        <v>25</v>
      </c>
      <c r="AD479" s="459" t="n"/>
      <c r="AE479" s="462" t="n">
        <v>0</v>
      </c>
      <c r="AF479" s="14" t="inlineStr">
        <is>
          <t>09.10.2025</t>
        </is>
      </c>
      <c r="AG479" s="14" t="n">
        <v>202506</v>
      </c>
      <c r="AH479" s="14" t="n">
        <v>-25</v>
      </c>
      <c r="AI479" s="14" t="n"/>
      <c r="AJ479" s="14" t="n"/>
      <c r="AK479" s="14" t="n"/>
      <c r="AL479" s="14" t="n"/>
      <c r="AM479" s="14" t="n"/>
      <c r="AN479" s="14" t="n"/>
      <c r="AO479" s="14" t="n"/>
      <c r="AP479" s="14" t="n"/>
      <c r="AQ479" s="14" t="n"/>
      <c r="AR479" s="14" t="n"/>
      <c r="AS479" s="14" t="n"/>
      <c r="AT479" s="14" t="n"/>
      <c r="AU479" s="14" t="n"/>
      <c r="AV479" s="14" t="n"/>
      <c r="AW479" s="14" t="n"/>
      <c r="AX479" s="14" t="n"/>
      <c r="AY479" s="14" t="n"/>
      <c r="AZ479" s="14" t="n"/>
      <c r="BA479" s="14" t="n"/>
      <c r="BB479" s="14" t="n"/>
      <c r="BC479" s="14" t="n"/>
      <c r="BD479" s="14" t="n"/>
      <c r="BE479" s="14" t="n"/>
      <c r="BF479" s="14" t="n"/>
      <c r="BG479" s="14" t="n"/>
      <c r="BH479" s="14" t="n"/>
      <c r="BI479" s="14" t="n"/>
      <c r="BJ479" s="14" t="n"/>
      <c r="BK479" s="14" t="n"/>
      <c r="BL479" s="14" t="n"/>
      <c r="BM479" s="14" t="n"/>
      <c r="BN479" s="14" t="n"/>
      <c r="BO479" s="14" t="n"/>
    </row>
    <row r="480" ht="11.85" customFormat="1" customHeight="1" s="7">
      <c r="A480" s="55" t="inlineStr">
        <is>
          <t>SF MD</t>
        </is>
      </c>
      <c r="B480" s="56" t="inlineStr">
        <is>
          <t>09.10.2025</t>
        </is>
      </c>
      <c r="C480" s="55" t="inlineStr">
        <is>
          <t>NA</t>
        </is>
      </c>
      <c r="D480" s="55" t="n">
        <v>2500303</v>
      </c>
      <c r="E480" s="55" t="inlineStr">
        <is>
          <t>SF0072</t>
        </is>
      </c>
      <c r="F480" s="55" t="inlineStr">
        <is>
          <t>FAS body Sponge</t>
        </is>
      </c>
      <c r="G480" s="55" t="n">
        <v>2025000024</v>
      </c>
      <c r="H480" s="55" t="inlineStr">
        <is>
          <t>JianErkang Medical Co., Ltd</t>
        </is>
      </c>
      <c r="I480" s="55" t="n"/>
      <c r="J480" s="55" t="n"/>
      <c r="K480" s="56" t="inlineStr">
        <is>
          <t> </t>
        </is>
      </c>
      <c r="L480" s="56" t="inlineStr">
        <is>
          <t>25.03.2023</t>
        </is>
      </c>
      <c r="M480" s="56" t="n"/>
      <c r="N480" s="56" t="inlineStr">
        <is>
          <t>24.03.2028</t>
        </is>
      </c>
      <c r="O480" s="55" t="inlineStr">
        <is>
          <t>NA</t>
        </is>
      </c>
      <c r="P480" s="55" t="n"/>
      <c r="Q480" s="55" t="n"/>
      <c r="R480" s="55" t="n"/>
      <c r="S480" s="55" t="n"/>
      <c r="T480" s="55" t="n"/>
      <c r="U480" s="55" t="n">
        <v>10480</v>
      </c>
      <c r="V480" s="55" t="inlineStr">
        <is>
          <t>No.</t>
        </is>
      </c>
      <c r="W480" s="55" t="n">
        <v>0</v>
      </c>
      <c r="X480" s="55" t="n"/>
      <c r="Y480" s="55" t="inlineStr">
        <is>
          <t> </t>
        </is>
      </c>
      <c r="Z480" s="78" t="n">
        <v>10480</v>
      </c>
      <c r="AA480" s="97" t="n">
        <v>0</v>
      </c>
      <c r="AB480" s="79" t="n">
        <v>0</v>
      </c>
      <c r="AC480" s="80" t="n">
        <v>10480</v>
      </c>
      <c r="AD480" s="98" t="n"/>
      <c r="AE480" s="81" t="n">
        <v>0</v>
      </c>
      <c r="AF480" s="55" t="inlineStr">
        <is>
          <t>12.10.2025</t>
        </is>
      </c>
      <c r="AG480" s="55" t="n">
        <v>230325</v>
      </c>
      <c r="AH480" s="55" t="n">
        <v>-10480</v>
      </c>
      <c r="AI480" s="55" t="n"/>
      <c r="AJ480" s="55" t="n"/>
      <c r="AK480" s="55" t="n"/>
      <c r="AL480" s="55" t="n"/>
      <c r="AM480" s="55" t="n"/>
      <c r="AN480" s="55" t="n"/>
      <c r="AO480" s="55" t="n"/>
      <c r="AP480" s="55" t="n"/>
      <c r="AQ480" s="55" t="n"/>
      <c r="AR480" s="55" t="n"/>
      <c r="AS480" s="55" t="n"/>
      <c r="AT480" s="55" t="n"/>
      <c r="AU480" s="55" t="n"/>
      <c r="AV480" s="55" t="n"/>
      <c r="AW480" s="55" t="n"/>
      <c r="AX480" s="55" t="n"/>
      <c r="AY480" s="55" t="n"/>
      <c r="AZ480" s="55" t="n"/>
      <c r="BA480" s="55" t="n"/>
      <c r="BB480" s="55" t="n"/>
      <c r="BC480" s="55" t="n"/>
      <c r="BD480" s="55" t="n"/>
      <c r="BE480" s="55" t="n"/>
      <c r="BF480" s="55" t="n"/>
      <c r="BG480" s="55" t="n"/>
      <c r="BH480" s="55" t="n"/>
      <c r="BI480" s="55" t="n"/>
      <c r="BJ480" s="55" t="n"/>
      <c r="BK480" s="55" t="n"/>
      <c r="BL480" s="55" t="n"/>
      <c r="BM480" s="55" t="n"/>
      <c r="BN480" s="55" t="n"/>
      <c r="BO480" s="55" t="n"/>
    </row>
    <row r="481" ht="11.85" customFormat="1" customHeight="1" s="7">
      <c r="A481" s="14" t="inlineStr">
        <is>
          <t xml:space="preserve">SF </t>
        </is>
      </c>
      <c r="B481" s="14" t="inlineStr">
        <is>
          <t>13.10.2025</t>
        </is>
      </c>
      <c r="C481" s="14" t="n"/>
      <c r="D481" s="55" t="n">
        <v>2500304</v>
      </c>
      <c r="E481" s="14" t="inlineStr">
        <is>
          <t>SF0138</t>
        </is>
      </c>
      <c r="F481" s="8" t="inlineStr">
        <is>
          <t>Polyglactin 910 AB Violet Size 2/0, 70cm, 1/2 Circle, Taper Point, 31mm Ref. No.: FAS658ABG</t>
        </is>
      </c>
      <c r="G481" s="55" t="n">
        <v>2025000025</v>
      </c>
      <c r="H481" s="14" t="inlineStr">
        <is>
          <t>FUTURA SURGICARE PVT LTD</t>
        </is>
      </c>
      <c r="I481" s="14" t="n"/>
      <c r="J481" s="27" t="inlineStr">
        <is>
          <t>25S1255</t>
        </is>
      </c>
      <c r="K481" s="14" t="n"/>
      <c r="L481" s="14" t="inlineStr">
        <is>
          <t>00.05.2025</t>
        </is>
      </c>
      <c r="M481" s="14" t="n"/>
      <c r="N481" s="14" t="inlineStr">
        <is>
          <t>00.04.2030</t>
        </is>
      </c>
      <c r="O481" s="14" t="n"/>
      <c r="P481" s="14" t="n"/>
      <c r="Q481" s="14" t="n"/>
      <c r="R481" s="21" t="n"/>
      <c r="S481" s="12" t="n"/>
      <c r="T481" s="12" t="n"/>
      <c r="U481" s="13" t="n">
        <v>1200</v>
      </c>
      <c r="V481" s="55" t="inlineStr">
        <is>
          <t>No.</t>
        </is>
      </c>
      <c r="W481" s="14" t="n">
        <v>3</v>
      </c>
      <c r="X481" s="14" t="n"/>
      <c r="Y481" s="90" t="n"/>
      <c r="Z481" s="455" t="n">
        <v>1197</v>
      </c>
      <c r="AA481" s="456" t="n">
        <v>0</v>
      </c>
      <c r="AB481" s="457" t="n">
        <v>0</v>
      </c>
      <c r="AC481" s="458" t="n">
        <v>1197</v>
      </c>
      <c r="AD481" s="459" t="n"/>
      <c r="AE481" s="462" t="n">
        <v>0</v>
      </c>
      <c r="AF481" s="14" t="inlineStr">
        <is>
          <t>14.10.2025</t>
        </is>
      </c>
      <c r="AG481" s="14" t="inlineStr">
        <is>
          <t>25S1255</t>
        </is>
      </c>
      <c r="AH481" s="14" t="n">
        <v>-1197</v>
      </c>
      <c r="AI481" s="14" t="n"/>
      <c r="AJ481" s="14" t="n"/>
      <c r="AK481" s="14" t="n"/>
      <c r="AL481" s="14" t="n"/>
      <c r="AM481" s="14" t="n"/>
      <c r="AN481" s="14" t="n"/>
      <c r="AO481" s="14" t="n"/>
      <c r="AP481" s="14" t="n"/>
      <c r="AQ481" s="14" t="n"/>
      <c r="AR481" s="14" t="n"/>
      <c r="AS481" s="14" t="n"/>
      <c r="AT481" s="14" t="n"/>
      <c r="AU481" s="14" t="n"/>
      <c r="AV481" s="14" t="n"/>
      <c r="AW481" s="14" t="n"/>
      <c r="AX481" s="14" t="n"/>
      <c r="AY481" s="14" t="n"/>
      <c r="AZ481" s="14" t="n"/>
      <c r="BA481" s="14" t="n"/>
      <c r="BB481" s="14" t="n"/>
      <c r="BC481" s="14" t="n"/>
      <c r="BD481" s="14" t="n"/>
      <c r="BE481" s="14" t="n"/>
      <c r="BF481" s="14" t="n"/>
      <c r="BG481" s="14" t="n"/>
      <c r="BH481" s="14" t="n"/>
      <c r="BI481" s="14" t="n"/>
      <c r="BJ481" s="14" t="n"/>
      <c r="BK481" s="14" t="n"/>
      <c r="BL481" s="14" t="n"/>
      <c r="BM481" s="14" t="n"/>
      <c r="BN481" s="14" t="n"/>
      <c r="BO481" s="14" t="n"/>
    </row>
    <row r="482" ht="11.85" customFormat="1" customHeight="1" s="7">
      <c r="A482" s="14" t="inlineStr">
        <is>
          <t xml:space="preserve">SF </t>
        </is>
      </c>
      <c r="B482" s="14" t="inlineStr">
        <is>
          <t>13.10.2025</t>
        </is>
      </c>
      <c r="C482" s="14" t="n"/>
      <c r="D482" s="55" t="n">
        <v>2500305</v>
      </c>
      <c r="E482" s="14" t="inlineStr">
        <is>
          <t>SF0139</t>
        </is>
      </c>
      <c r="F482" s="8" t="inlineStr">
        <is>
          <t>Poliglecaprone 25 AB Undyed Size 3/0, 70cm, 3/8 Circle, Reverse Cutting, 19mm, Prime Ref. No.: FAS502ABC</t>
        </is>
      </c>
      <c r="G482" s="55" t="n">
        <v>2025000026</v>
      </c>
      <c r="H482" s="14" t="inlineStr">
        <is>
          <t>FUTURA SURGICARE PVT LTD</t>
        </is>
      </c>
      <c r="I482" s="14" t="n"/>
      <c r="J482" s="27" t="inlineStr">
        <is>
          <t>25S1246</t>
        </is>
      </c>
      <c r="K482" s="14" t="n"/>
      <c r="L482" s="14" t="inlineStr">
        <is>
          <t>00.05.2025</t>
        </is>
      </c>
      <c r="M482" s="14" t="n"/>
      <c r="N482" s="14" t="inlineStr">
        <is>
          <t>00.04.2030</t>
        </is>
      </c>
      <c r="O482" s="14" t="n"/>
      <c r="P482" s="14" t="n"/>
      <c r="Q482" s="14" t="n"/>
      <c r="R482" s="21" t="n"/>
      <c r="S482" s="12" t="n"/>
      <c r="T482" s="12" t="n"/>
      <c r="U482" s="13" t="n">
        <v>3636</v>
      </c>
      <c r="V482" s="55" t="inlineStr">
        <is>
          <t>No.</t>
        </is>
      </c>
      <c r="W482" s="14" t="n">
        <v>3</v>
      </c>
      <c r="X482" s="14" t="n"/>
      <c r="Y482" s="90" t="n"/>
      <c r="Z482" s="455" t="n">
        <v>3633</v>
      </c>
      <c r="AA482" s="456" t="n">
        <v>0</v>
      </c>
      <c r="AB482" s="457" t="n">
        <v>0</v>
      </c>
      <c r="AC482" s="458" t="n">
        <v>3633</v>
      </c>
      <c r="AD482" s="459" t="n"/>
      <c r="AE482" s="462" t="n">
        <v>0</v>
      </c>
      <c r="AF482" s="14" t="inlineStr">
        <is>
          <t>14.10.2025</t>
        </is>
      </c>
      <c r="AG482" s="14" t="inlineStr">
        <is>
          <t>25S1246</t>
        </is>
      </c>
      <c r="AH482" s="14" t="n">
        <v>-3633</v>
      </c>
      <c r="AI482" s="14" t="n"/>
      <c r="AJ482" s="14" t="n"/>
      <c r="AK482" s="14" t="n"/>
      <c r="AL482" s="14" t="n"/>
      <c r="AM482" s="14" t="n"/>
      <c r="AN482" s="14" t="n"/>
      <c r="AO482" s="14" t="n"/>
      <c r="AP482" s="14" t="n"/>
      <c r="AQ482" s="14" t="n"/>
      <c r="AR482" s="14" t="n"/>
      <c r="AS482" s="14" t="n"/>
      <c r="AT482" s="14" t="n"/>
      <c r="AU482" s="14" t="n"/>
      <c r="AV482" s="14" t="n"/>
      <c r="AW482" s="14" t="n"/>
      <c r="AX482" s="14" t="n"/>
      <c r="AY482" s="14" t="n"/>
      <c r="AZ482" s="14" t="n"/>
      <c r="BA482" s="14" t="n"/>
      <c r="BB482" s="14" t="n"/>
      <c r="BC482" s="14" t="n"/>
      <c r="BD482" s="14" t="n"/>
      <c r="BE482" s="14" t="n"/>
      <c r="BF482" s="14" t="n"/>
      <c r="BG482" s="14" t="n"/>
      <c r="BH482" s="14" t="n"/>
      <c r="BI482" s="14" t="n"/>
      <c r="BJ482" s="14" t="n"/>
      <c r="BK482" s="14" t="n"/>
      <c r="BL482" s="14" t="n"/>
      <c r="BM482" s="14" t="n"/>
      <c r="BN482" s="14" t="n"/>
      <c r="BO482" s="14" t="n"/>
    </row>
    <row r="483" ht="11.85" customFormat="1" customHeight="1" s="7">
      <c r="A483" s="14" t="inlineStr">
        <is>
          <t xml:space="preserve">SF </t>
        </is>
      </c>
      <c r="B483" s="14" t="inlineStr">
        <is>
          <t>13.10.2025</t>
        </is>
      </c>
      <c r="C483" s="14" t="n"/>
      <c r="D483" s="55" t="n">
        <v>2500306</v>
      </c>
      <c r="E483" s="14" t="inlineStr">
        <is>
          <t>SF0140</t>
        </is>
      </c>
      <c r="F483" s="8" t="inlineStr">
        <is>
          <t>Poliglecaprone 25 AB Barbed Undyed Size 3/0, 45cm, 3/8 Circle, Reverse Cutting, 26mm Ref. No.: FAS566ABK</t>
        </is>
      </c>
      <c r="G483" s="55" t="n">
        <v>2025000027</v>
      </c>
      <c r="H483" s="14" t="inlineStr">
        <is>
          <t>FUTURA SURGICARE PVT LTD</t>
        </is>
      </c>
      <c r="I483" s="14" t="n"/>
      <c r="J483" s="27" t="inlineStr">
        <is>
          <t>25S0331</t>
        </is>
      </c>
      <c r="K483" s="14" t="n"/>
      <c r="L483" s="14" t="inlineStr">
        <is>
          <t>00.07.2025</t>
        </is>
      </c>
      <c r="M483" s="14" t="n"/>
      <c r="N483" s="14" t="inlineStr">
        <is>
          <t>00.06.2030</t>
        </is>
      </c>
      <c r="O483" s="14" t="n"/>
      <c r="P483" s="14" t="n"/>
      <c r="Q483" s="14" t="n"/>
      <c r="R483" s="21" t="n"/>
      <c r="S483" s="12" t="n"/>
      <c r="T483" s="12" t="n"/>
      <c r="U483" s="13" t="n">
        <v>612</v>
      </c>
      <c r="V483" s="55" t="inlineStr">
        <is>
          <t>No.</t>
        </is>
      </c>
      <c r="W483" s="14" t="n">
        <v>3</v>
      </c>
      <c r="X483" s="14" t="n"/>
      <c r="Y483" s="90" t="n"/>
      <c r="Z483" s="455" t="n">
        <v>609</v>
      </c>
      <c r="AA483" s="456" t="n">
        <v>0</v>
      </c>
      <c r="AB483" s="457" t="n">
        <v>0</v>
      </c>
      <c r="AC483" s="458" t="n">
        <v>609</v>
      </c>
      <c r="AD483" s="459" t="n"/>
      <c r="AE483" s="462" t="n">
        <v>0</v>
      </c>
      <c r="AF483" s="14" t="inlineStr">
        <is>
          <t>14.10.2025</t>
        </is>
      </c>
      <c r="AG483" s="14" t="inlineStr">
        <is>
          <t>25S0331</t>
        </is>
      </c>
      <c r="AH483" s="14" t="n">
        <v>-609</v>
      </c>
      <c r="AI483" s="14" t="n"/>
      <c r="AJ483" s="14" t="n"/>
      <c r="AK483" s="14" t="n"/>
      <c r="AL483" s="14" t="n"/>
      <c r="AM483" s="14" t="n"/>
      <c r="AN483" s="14" t="n"/>
      <c r="AO483" s="14" t="n"/>
      <c r="AP483" s="14" t="n"/>
      <c r="AQ483" s="14" t="n"/>
      <c r="AR483" s="14" t="n"/>
      <c r="AS483" s="14" t="n"/>
      <c r="AT483" s="14" t="n"/>
      <c r="AU483" s="14" t="n"/>
      <c r="AV483" s="14" t="n"/>
      <c r="AW483" s="14" t="n"/>
      <c r="AX483" s="14" t="n"/>
      <c r="AY483" s="14" t="n"/>
      <c r="AZ483" s="14" t="n"/>
      <c r="BA483" s="14" t="n"/>
      <c r="BB483" s="14" t="n"/>
      <c r="BC483" s="14" t="n"/>
      <c r="BD483" s="14" t="n"/>
      <c r="BE483" s="14" t="n"/>
      <c r="BF483" s="14" t="n"/>
      <c r="BG483" s="14" t="n"/>
      <c r="BH483" s="14" t="n"/>
      <c r="BI483" s="14" t="n"/>
      <c r="BJ483" s="14" t="n"/>
      <c r="BK483" s="14" t="n"/>
      <c r="BL483" s="14" t="n"/>
      <c r="BM483" s="14" t="n"/>
      <c r="BN483" s="14" t="n"/>
      <c r="BO483" s="14" t="n"/>
    </row>
    <row r="484" ht="11.85" customFormat="1" customHeight="1" s="7">
      <c r="A484" s="14" t="inlineStr">
        <is>
          <t>SP</t>
        </is>
      </c>
      <c r="B484" s="14" t="inlineStr">
        <is>
          <t>13.10.2025</t>
        </is>
      </c>
      <c r="C484" s="14" t="n"/>
      <c r="D484" s="55" t="n">
        <v>2500307</v>
      </c>
      <c r="E484" s="14" t="inlineStr">
        <is>
          <t>SP0234</t>
        </is>
      </c>
      <c r="F484" s="8" t="inlineStr">
        <is>
          <t>Box-Polyglactin 910 AB Violet Size 2/0, 70cm, 1/2 Circle, Taper Point, 31mm Ref. No.: FAS658ABG</t>
        </is>
      </c>
      <c r="G484" s="55" t="n">
        <v>2025000028</v>
      </c>
      <c r="H484" s="14" t="inlineStr">
        <is>
          <t>FUTURA SURGICARE PVT LTD</t>
        </is>
      </c>
      <c r="I484" s="14" t="n"/>
      <c r="J484" s="27" t="inlineStr">
        <is>
          <t>N.A</t>
        </is>
      </c>
      <c r="K484" s="14" t="n"/>
      <c r="L484" s="14" t="inlineStr">
        <is>
          <t>10.07.2023</t>
        </is>
      </c>
      <c r="M484" s="14" t="n"/>
      <c r="N484" s="14" t="inlineStr">
        <is>
          <t>09.07.2026</t>
        </is>
      </c>
      <c r="O484" s="14" t="n"/>
      <c r="P484" s="10" t="inlineStr">
        <is>
          <t>NA</t>
        </is>
      </c>
      <c r="Q484" s="14" t="n"/>
      <c r="R484" s="21" t="n"/>
      <c r="S484" s="12" t="n"/>
      <c r="T484" s="12" t="n"/>
      <c r="U484" s="13" t="n">
        <v>100</v>
      </c>
      <c r="V484" s="55" t="inlineStr">
        <is>
          <t>No.</t>
        </is>
      </c>
      <c r="W484" s="14" t="n">
        <v>0</v>
      </c>
      <c r="X484" s="14" t="n"/>
      <c r="Y484" s="90" t="n"/>
      <c r="Z484" s="455" t="n">
        <v>100</v>
      </c>
      <c r="AA484" s="456" t="n">
        <v>0</v>
      </c>
      <c r="AB484" s="457" t="n">
        <v>0</v>
      </c>
      <c r="AC484" s="458" t="n">
        <v>100</v>
      </c>
      <c r="AD484" s="459" t="n"/>
      <c r="AE484" s="462" t="n">
        <v>0</v>
      </c>
      <c r="AF484" s="14" t="inlineStr">
        <is>
          <t>14.10.2025</t>
        </is>
      </c>
      <c r="AG484" s="14" t="inlineStr">
        <is>
          <t>25S1255</t>
        </is>
      </c>
      <c r="AH484" s="14" t="n">
        <v>-100</v>
      </c>
      <c r="AI484" s="14" t="n"/>
      <c r="AJ484" s="14" t="n"/>
      <c r="AK484" s="14" t="n"/>
      <c r="AL484" s="14" t="n"/>
      <c r="AM484" s="14" t="n"/>
      <c r="AN484" s="14" t="n"/>
      <c r="AO484" s="14" t="n"/>
      <c r="AP484" s="14" t="n"/>
      <c r="AQ484" s="14" t="n"/>
      <c r="AR484" s="14" t="n"/>
      <c r="AS484" s="14" t="n"/>
      <c r="AT484" s="14" t="n"/>
      <c r="AU484" s="14" t="n"/>
      <c r="AV484" s="14" t="n"/>
      <c r="AW484" s="14" t="n"/>
      <c r="AX484" s="14" t="n"/>
      <c r="AY484" s="14" t="n"/>
      <c r="AZ484" s="14" t="n"/>
      <c r="BA484" s="14" t="n"/>
      <c r="BB484" s="14" t="n"/>
      <c r="BC484" s="14" t="n"/>
      <c r="BD484" s="14" t="n"/>
      <c r="BE484" s="14" t="n"/>
      <c r="BF484" s="14" t="n"/>
      <c r="BG484" s="14" t="n"/>
      <c r="BH484" s="14" t="n"/>
      <c r="BI484" s="14" t="n"/>
      <c r="BJ484" s="14" t="n"/>
      <c r="BK484" s="14" t="n"/>
      <c r="BL484" s="14" t="n"/>
      <c r="BM484" s="14" t="n"/>
      <c r="BN484" s="14" t="n"/>
      <c r="BO484" s="14" t="n"/>
    </row>
    <row r="485" ht="11.85" customFormat="1" customHeight="1" s="7">
      <c r="A485" s="14" t="inlineStr">
        <is>
          <t>SP</t>
        </is>
      </c>
      <c r="B485" s="14" t="inlineStr">
        <is>
          <t>13.10.2025</t>
        </is>
      </c>
      <c r="C485" s="14" t="n"/>
      <c r="D485" s="55" t="n">
        <v>2500308</v>
      </c>
      <c r="E485" s="14" t="inlineStr">
        <is>
          <t>SP0235</t>
        </is>
      </c>
      <c r="F485" s="8" t="inlineStr">
        <is>
          <t>Box-Poliglecaprone 25 AB Undyed Size 3/0, 70cm, 3/8 Circle, Reverse Cutting, 19mm, Prime Ref. No.: FAS502ABC</t>
        </is>
      </c>
      <c r="G485" s="55" t="n">
        <v>2025000029</v>
      </c>
      <c r="H485" s="14" t="inlineStr">
        <is>
          <t>FUTURA SURGICARE PVT LTD</t>
        </is>
      </c>
      <c r="I485" s="14" t="n"/>
      <c r="J485" s="27" t="inlineStr">
        <is>
          <t>N.A</t>
        </is>
      </c>
      <c r="K485" s="14" t="n"/>
      <c r="L485" s="14" t="inlineStr">
        <is>
          <t>10.07.2023</t>
        </is>
      </c>
      <c r="M485" s="14" t="n"/>
      <c r="N485" s="14" t="inlineStr">
        <is>
          <t>09.07.2026</t>
        </is>
      </c>
      <c r="O485" s="14" t="n"/>
      <c r="P485" s="10" t="inlineStr">
        <is>
          <t>NA</t>
        </is>
      </c>
      <c r="Q485" s="14" t="n"/>
      <c r="R485" s="21" t="n"/>
      <c r="S485" s="12" t="n"/>
      <c r="T485" s="12" t="n"/>
      <c r="U485" s="13" t="n">
        <v>303</v>
      </c>
      <c r="V485" s="55" t="inlineStr">
        <is>
          <t>No.</t>
        </is>
      </c>
      <c r="W485" s="14" t="n">
        <v>0</v>
      </c>
      <c r="X485" s="14" t="n"/>
      <c r="Y485" s="90" t="n"/>
      <c r="Z485" s="455" t="n">
        <v>303</v>
      </c>
      <c r="AA485" s="456" t="n">
        <v>0</v>
      </c>
      <c r="AB485" s="457" t="n">
        <v>0</v>
      </c>
      <c r="AC485" s="458" t="n">
        <v>303</v>
      </c>
      <c r="AD485" s="459" t="n"/>
      <c r="AE485" s="462" t="n">
        <v>0</v>
      </c>
      <c r="AF485" s="14" t="inlineStr">
        <is>
          <t>14.10.2025</t>
        </is>
      </c>
      <c r="AG485" s="14" t="inlineStr">
        <is>
          <t>25S1246</t>
        </is>
      </c>
      <c r="AH485" s="14" t="n">
        <v>-303</v>
      </c>
      <c r="AI485" s="14" t="n"/>
      <c r="AJ485" s="14" t="n"/>
      <c r="AK485" s="14" t="n"/>
      <c r="AL485" s="14" t="n"/>
      <c r="AM485" s="14" t="n"/>
      <c r="AN485" s="14" t="n"/>
      <c r="AO485" s="14" t="n"/>
      <c r="AP485" s="14" t="n"/>
      <c r="AQ485" s="14" t="n"/>
      <c r="AR485" s="14" t="n"/>
      <c r="AS485" s="14" t="n"/>
      <c r="AT485" s="14" t="n"/>
      <c r="AU485" s="14" t="n"/>
      <c r="AV485" s="14" t="n"/>
      <c r="AW485" s="14" t="n"/>
      <c r="AX485" s="14" t="n"/>
      <c r="AY485" s="14" t="n"/>
      <c r="AZ485" s="14" t="n"/>
      <c r="BA485" s="14" t="n"/>
      <c r="BB485" s="14" t="n"/>
      <c r="BC485" s="14" t="n"/>
      <c r="BD485" s="14" t="n"/>
      <c r="BE485" s="14" t="n"/>
      <c r="BF485" s="14" t="n"/>
      <c r="BG485" s="14" t="n"/>
      <c r="BH485" s="14" t="n"/>
      <c r="BI485" s="14" t="n"/>
      <c r="BJ485" s="14" t="n"/>
      <c r="BK485" s="14" t="n"/>
      <c r="BL485" s="14" t="n"/>
      <c r="BM485" s="14" t="n"/>
      <c r="BN485" s="14" t="n"/>
      <c r="BO485" s="14" t="n"/>
    </row>
    <row r="486" ht="11.85" customFormat="1" customHeight="1" s="7">
      <c r="A486" s="14" t="inlineStr">
        <is>
          <t>SP</t>
        </is>
      </c>
      <c r="B486" s="14" t="inlineStr">
        <is>
          <t>13.10.2025</t>
        </is>
      </c>
      <c r="C486" s="14" t="n"/>
      <c r="D486" s="55" t="n">
        <v>2500309</v>
      </c>
      <c r="E486" s="14" t="inlineStr">
        <is>
          <t>SP0236</t>
        </is>
      </c>
      <c r="F486" s="8" t="inlineStr">
        <is>
          <t>Box-Poliglecaprone 25 AB Barbed Undyed Size 3/0, 45cm, 3/8 Circle, Reverse Cutting, 26mm Ref. No.: FAS566ABK</t>
        </is>
      </c>
      <c r="G486" s="55" t="n">
        <v>2025000030</v>
      </c>
      <c r="H486" s="14" t="inlineStr">
        <is>
          <t>FUTURA SURGICARE PVT LTD</t>
        </is>
      </c>
      <c r="I486" s="14" t="n"/>
      <c r="J486" s="27" t="inlineStr">
        <is>
          <t>N.A</t>
        </is>
      </c>
      <c r="K486" s="14" t="n"/>
      <c r="L486" s="14" t="inlineStr">
        <is>
          <t>10.07.2023</t>
        </is>
      </c>
      <c r="M486" s="14" t="n"/>
      <c r="N486" s="14" t="inlineStr">
        <is>
          <t>09.07.2026</t>
        </is>
      </c>
      <c r="O486" s="14" t="n"/>
      <c r="P486" s="10" t="inlineStr">
        <is>
          <t>NA</t>
        </is>
      </c>
      <c r="Q486" s="14" t="n"/>
      <c r="R486" s="21" t="n"/>
      <c r="S486" s="12" t="n"/>
      <c r="T486" s="12" t="n"/>
      <c r="U486" s="13" t="n">
        <v>51</v>
      </c>
      <c r="V486" s="55" t="inlineStr">
        <is>
          <t>No.</t>
        </is>
      </c>
      <c r="W486" s="14" t="n">
        <v>1</v>
      </c>
      <c r="X486" s="14" t="n"/>
      <c r="Y486" s="90" t="n"/>
      <c r="Z486" s="455" t="n">
        <v>50</v>
      </c>
      <c r="AA486" s="456" t="n">
        <v>0</v>
      </c>
      <c r="AB486" s="457" t="n">
        <v>0</v>
      </c>
      <c r="AC486" s="458" t="n">
        <v>50</v>
      </c>
      <c r="AD486" s="459" t="n"/>
      <c r="AE486" s="462" t="n">
        <v>0</v>
      </c>
      <c r="AF486" s="14" t="inlineStr">
        <is>
          <t>14.10.2025</t>
        </is>
      </c>
      <c r="AG486" s="14" t="inlineStr">
        <is>
          <t>25S0331</t>
        </is>
      </c>
      <c r="AH486" s="14" t="n">
        <v>-50</v>
      </c>
      <c r="AI486" s="14" t="n"/>
      <c r="AJ486" s="14" t="n"/>
      <c r="AK486" s="14" t="n"/>
      <c r="AL486" s="14" t="n"/>
      <c r="AM486" s="14" t="n"/>
      <c r="AN486" s="14" t="n"/>
      <c r="AO486" s="14" t="n"/>
      <c r="AP486" s="14" t="n"/>
      <c r="AQ486" s="14" t="n"/>
      <c r="AR486" s="14" t="n"/>
      <c r="AS486" s="14" t="n"/>
      <c r="AT486" s="14" t="n"/>
      <c r="AU486" s="14" t="n"/>
      <c r="AV486" s="14" t="n"/>
      <c r="AW486" s="14" t="n"/>
      <c r="AX486" s="14" t="n"/>
      <c r="AY486" s="14" t="n"/>
      <c r="AZ486" s="14" t="n"/>
      <c r="BA486" s="14" t="n"/>
      <c r="BB486" s="14" t="n"/>
      <c r="BC486" s="14" t="n"/>
      <c r="BD486" s="14" t="n"/>
      <c r="BE486" s="14" t="n"/>
      <c r="BF486" s="14" t="n"/>
      <c r="BG486" s="14" t="n"/>
      <c r="BH486" s="14" t="n"/>
      <c r="BI486" s="14" t="n"/>
      <c r="BJ486" s="14" t="n"/>
      <c r="BK486" s="14" t="n"/>
      <c r="BL486" s="14" t="n"/>
      <c r="BM486" s="14" t="n"/>
      <c r="BN486" s="14" t="n"/>
      <c r="BO486" s="14" t="n"/>
    </row>
    <row r="487" ht="11.85" customFormat="1" customHeight="1" s="7">
      <c r="A487" s="14" t="inlineStr">
        <is>
          <t>SP</t>
        </is>
      </c>
      <c r="B487" s="14" t="inlineStr">
        <is>
          <t>13.10.2025</t>
        </is>
      </c>
      <c r="C487" s="14" t="n"/>
      <c r="D487" s="55" t="n">
        <v>2500310</v>
      </c>
      <c r="E487" s="14" t="inlineStr">
        <is>
          <t>SP0237</t>
        </is>
      </c>
      <c r="F487" s="8" t="inlineStr">
        <is>
          <t>Cover Box-Polyglactin 910 AB Violet Size 2/0, 70cm, 1/2 Circle, Taper Point, 31mm Ref. No.: FAS658ABG</t>
        </is>
      </c>
      <c r="G487" s="55" t="n">
        <v>2025000031</v>
      </c>
      <c r="H487" s="14" t="inlineStr">
        <is>
          <t>FUTURA SURGICARE PVT LTD</t>
        </is>
      </c>
      <c r="I487" s="14" t="n"/>
      <c r="J487" s="27" t="inlineStr">
        <is>
          <t>N.A</t>
        </is>
      </c>
      <c r="K487" s="14" t="n"/>
      <c r="L487" s="14" t="inlineStr">
        <is>
          <t>10.07.2023</t>
        </is>
      </c>
      <c r="M487" s="14" t="n"/>
      <c r="N487" s="14" t="inlineStr">
        <is>
          <t>09.07.2026</t>
        </is>
      </c>
      <c r="O487" s="14" t="n"/>
      <c r="P487" s="10" t="inlineStr">
        <is>
          <t>NA</t>
        </is>
      </c>
      <c r="Q487" s="14" t="n"/>
      <c r="R487" s="21" t="n"/>
      <c r="S487" s="12" t="n"/>
      <c r="T487" s="12" t="n"/>
      <c r="U487" s="13" t="n">
        <v>100</v>
      </c>
      <c r="V487" s="55" t="inlineStr">
        <is>
          <t>No.</t>
        </is>
      </c>
      <c r="W487" s="14" t="n">
        <v>1</v>
      </c>
      <c r="X487" s="14" t="n"/>
      <c r="Y487" s="90" t="n"/>
      <c r="Z487" s="455" t="n">
        <v>99</v>
      </c>
      <c r="AA487" s="456" t="n">
        <v>0</v>
      </c>
      <c r="AB487" s="457" t="n">
        <v>0</v>
      </c>
      <c r="AC487" s="458" t="n">
        <v>99</v>
      </c>
      <c r="AD487" s="459" t="n"/>
      <c r="AE487" s="462" t="n">
        <v>0</v>
      </c>
      <c r="AF487" s="14" t="inlineStr">
        <is>
          <t>14.10.2025</t>
        </is>
      </c>
      <c r="AG487" s="14" t="inlineStr">
        <is>
          <t>25S1255</t>
        </is>
      </c>
      <c r="AH487" s="14" t="n">
        <v>-99</v>
      </c>
      <c r="AI487" s="14" t="n"/>
      <c r="AJ487" s="14" t="n"/>
      <c r="AK487" s="14" t="n"/>
      <c r="AL487" s="14" t="n"/>
      <c r="AM487" s="14" t="n"/>
      <c r="AN487" s="14" t="n"/>
      <c r="AO487" s="14" t="n"/>
      <c r="AP487" s="14" t="n"/>
      <c r="AQ487" s="14" t="n"/>
      <c r="AR487" s="14" t="n"/>
      <c r="AS487" s="14" t="n"/>
      <c r="AT487" s="14" t="n"/>
      <c r="AU487" s="14" t="n"/>
      <c r="AV487" s="14" t="n"/>
      <c r="AW487" s="14" t="n"/>
      <c r="AX487" s="14" t="n"/>
      <c r="AY487" s="14" t="n"/>
      <c r="AZ487" s="14" t="n"/>
      <c r="BA487" s="14" t="n"/>
      <c r="BB487" s="14" t="n"/>
      <c r="BC487" s="14" t="n"/>
      <c r="BD487" s="14" t="n"/>
      <c r="BE487" s="14" t="n"/>
      <c r="BF487" s="14" t="n"/>
      <c r="BG487" s="14" t="n"/>
      <c r="BH487" s="14" t="n"/>
      <c r="BI487" s="14" t="n"/>
      <c r="BJ487" s="14" t="n"/>
      <c r="BK487" s="14" t="n"/>
      <c r="BL487" s="14" t="n"/>
      <c r="BM487" s="14" t="n"/>
      <c r="BN487" s="14" t="n"/>
      <c r="BO487" s="14" t="n"/>
    </row>
    <row r="488" ht="11.85" customFormat="1" customHeight="1" s="7">
      <c r="A488" s="14" t="inlineStr">
        <is>
          <t>SP</t>
        </is>
      </c>
      <c r="B488" s="14" t="inlineStr">
        <is>
          <t>13.10.2025</t>
        </is>
      </c>
      <c r="C488" s="14" t="n"/>
      <c r="D488" s="55" t="n">
        <v>2500311</v>
      </c>
      <c r="E488" s="14" t="inlineStr">
        <is>
          <t>SP0238</t>
        </is>
      </c>
      <c r="F488" s="8" t="inlineStr">
        <is>
          <t>Cover Box-Poliglecaprone 25 AB Undyed Size 3/0, 70cm, 3/8 Circle, Reverse Cutting, 19mm, Prime Ref. No.: FAS502ABC</t>
        </is>
      </c>
      <c r="G488" s="55" t="n">
        <v>2025000032</v>
      </c>
      <c r="H488" s="14" t="inlineStr">
        <is>
          <t>FUTURA SURGICARE PVT LTD</t>
        </is>
      </c>
      <c r="I488" s="14" t="n"/>
      <c r="J488" s="27" t="inlineStr">
        <is>
          <t>N.A</t>
        </is>
      </c>
      <c r="K488" s="14" t="n"/>
      <c r="L488" s="14" t="inlineStr">
        <is>
          <t>10.07.2023</t>
        </is>
      </c>
      <c r="M488" s="14" t="n"/>
      <c r="N488" s="14" t="inlineStr">
        <is>
          <t>09.07.2026</t>
        </is>
      </c>
      <c r="O488" s="14" t="n"/>
      <c r="P488" s="10" t="inlineStr">
        <is>
          <t>NA</t>
        </is>
      </c>
      <c r="Q488" s="14" t="n"/>
      <c r="R488" s="21" t="n"/>
      <c r="S488" s="12" t="n"/>
      <c r="T488" s="12" t="n"/>
      <c r="U488" s="13" t="n">
        <v>303</v>
      </c>
      <c r="V488" s="55" t="inlineStr">
        <is>
          <t>No.</t>
        </is>
      </c>
      <c r="W488" s="14" t="n">
        <v>1</v>
      </c>
      <c r="X488" s="14" t="n"/>
      <c r="Y488" s="90" t="n"/>
      <c r="Z488" s="455" t="n">
        <v>302</v>
      </c>
      <c r="AA488" s="456" t="n">
        <v>0</v>
      </c>
      <c r="AB488" s="457" t="n">
        <v>0</v>
      </c>
      <c r="AC488" s="458" t="n">
        <v>302</v>
      </c>
      <c r="AD488" s="459" t="n"/>
      <c r="AE488" s="462" t="n">
        <v>0</v>
      </c>
      <c r="AF488" s="14" t="inlineStr">
        <is>
          <t>14.10.2025</t>
        </is>
      </c>
      <c r="AG488" s="14" t="inlineStr">
        <is>
          <t>25S1246</t>
        </is>
      </c>
      <c r="AH488" s="14" t="n">
        <v>-302</v>
      </c>
      <c r="AI488" s="14" t="n"/>
      <c r="AJ488" s="14" t="n"/>
      <c r="AK488" s="14" t="n"/>
      <c r="AL488" s="14" t="n"/>
      <c r="AM488" s="14" t="n"/>
      <c r="AN488" s="14" t="n"/>
      <c r="AO488" s="14" t="n"/>
      <c r="AP488" s="14" t="n"/>
      <c r="AQ488" s="14" t="n"/>
      <c r="AR488" s="14" t="n"/>
      <c r="AS488" s="14" t="n"/>
      <c r="AT488" s="14" t="n"/>
      <c r="AU488" s="14" t="n"/>
      <c r="AV488" s="14" t="n"/>
      <c r="AW488" s="14" t="n"/>
      <c r="AX488" s="14" t="n"/>
      <c r="AY488" s="14" t="n"/>
      <c r="AZ488" s="14" t="n"/>
      <c r="BA488" s="14" t="n"/>
      <c r="BB488" s="14" t="n"/>
      <c r="BC488" s="14" t="n"/>
      <c r="BD488" s="14" t="n"/>
      <c r="BE488" s="14" t="n"/>
      <c r="BF488" s="14" t="n"/>
      <c r="BG488" s="14" t="n"/>
      <c r="BH488" s="14" t="n"/>
      <c r="BI488" s="14" t="n"/>
      <c r="BJ488" s="14" t="n"/>
      <c r="BK488" s="14" t="n"/>
      <c r="BL488" s="14" t="n"/>
      <c r="BM488" s="14" t="n"/>
      <c r="BN488" s="14" t="n"/>
      <c r="BO488" s="14" t="n"/>
    </row>
    <row r="489" ht="11.85" customFormat="1" customHeight="1" s="7">
      <c r="A489" s="14" t="inlineStr">
        <is>
          <t xml:space="preserve">SF </t>
        </is>
      </c>
      <c r="B489" s="14" t="inlineStr">
        <is>
          <t>14.10.2025</t>
        </is>
      </c>
      <c r="C489" s="14" t="n"/>
      <c r="D489" s="55" t="n">
        <v>2500312</v>
      </c>
      <c r="E489" s="14" t="inlineStr">
        <is>
          <t>SF0141</t>
        </is>
      </c>
      <c r="F489" s="8" t="inlineStr">
        <is>
          <t>Polydioxanone AB Violet Size 3/0, 70cm, 1/2 Circle, Taper Point, 26mm Ref. FAS012ABD</t>
        </is>
      </c>
      <c r="G489" s="55" t="n">
        <v>2025000033</v>
      </c>
      <c r="H489" s="14" t="inlineStr">
        <is>
          <t>FUTURA SURGICARE PVT LTD</t>
        </is>
      </c>
      <c r="I489" s="14" t="n"/>
      <c r="J489" s="27" t="inlineStr">
        <is>
          <t>25S1242</t>
        </is>
      </c>
      <c r="K489" s="14" t="n"/>
      <c r="L489" s="14" t="inlineStr">
        <is>
          <t>00.05.2025</t>
        </is>
      </c>
      <c r="M489" s="14" t="n"/>
      <c r="N489" s="14" t="inlineStr">
        <is>
          <t>00.04.2030</t>
        </is>
      </c>
      <c r="O489" s="14" t="n"/>
      <c r="P489" s="14" t="n"/>
      <c r="Q489" s="14" t="n"/>
      <c r="R489" s="21" t="n"/>
      <c r="S489" s="12" t="n"/>
      <c r="T489" s="12" t="n"/>
      <c r="U489" s="13" t="n">
        <v>6132</v>
      </c>
      <c r="V489" s="14" t="inlineStr">
        <is>
          <t>No.</t>
        </is>
      </c>
      <c r="W489" s="14" t="n">
        <v>1</v>
      </c>
      <c r="X489" s="14" t="n"/>
      <c r="Y489" s="90" t="n"/>
      <c r="Z489" s="455" t="n">
        <v>6131</v>
      </c>
      <c r="AA489" s="456" t="n">
        <v>0</v>
      </c>
      <c r="AB489" s="457" t="n">
        <v>0</v>
      </c>
      <c r="AC489" s="458" t="n">
        <v>6131</v>
      </c>
      <c r="AD489" s="459" t="n"/>
      <c r="AE489" s="462" t="n">
        <v>0</v>
      </c>
      <c r="AF489" s="14" t="n"/>
      <c r="AG489" s="14" t="n"/>
      <c r="AH489" s="14" t="n">
        <v>-6131</v>
      </c>
      <c r="AI489" s="14" t="n"/>
      <c r="AJ489" s="14" t="n"/>
      <c r="AK489" s="14" t="n"/>
      <c r="AL489" s="14" t="n"/>
      <c r="AM489" s="14" t="n"/>
      <c r="AN489" s="14" t="n"/>
      <c r="AO489" s="14" t="n"/>
      <c r="AP489" s="14" t="n"/>
      <c r="AQ489" s="14" t="n"/>
      <c r="AR489" s="14" t="n"/>
      <c r="AS489" s="14" t="n"/>
      <c r="AT489" s="14" t="n"/>
      <c r="AU489" s="14" t="n"/>
      <c r="AV489" s="14" t="n"/>
      <c r="AW489" s="14" t="n"/>
      <c r="AX489" s="14" t="n"/>
      <c r="AY489" s="14" t="n"/>
      <c r="AZ489" s="14" t="n"/>
      <c r="BA489" s="14" t="n"/>
      <c r="BB489" s="14" t="n"/>
      <c r="BC489" s="14" t="n"/>
      <c r="BD489" s="14" t="n"/>
      <c r="BE489" s="14" t="n"/>
      <c r="BF489" s="14" t="n"/>
      <c r="BG489" s="14" t="n"/>
      <c r="BH489" s="14" t="n"/>
      <c r="BI489" s="14" t="n"/>
      <c r="BJ489" s="14" t="n"/>
      <c r="BK489" s="14" t="n"/>
      <c r="BL489" s="14" t="n"/>
      <c r="BM489" s="14" t="n"/>
      <c r="BN489" s="14" t="n"/>
      <c r="BO489" s="14" t="n"/>
    </row>
    <row r="490" ht="11.85" customFormat="1" customHeight="1" s="7">
      <c r="A490" s="14" t="inlineStr">
        <is>
          <t xml:space="preserve">SF </t>
        </is>
      </c>
      <c r="B490" s="14" t="inlineStr">
        <is>
          <t>14.10.2025</t>
        </is>
      </c>
      <c r="C490" s="14" t="n"/>
      <c r="D490" s="55" t="n">
        <v>2500313</v>
      </c>
      <c r="E490" s="14" t="inlineStr">
        <is>
          <t>SF0142</t>
        </is>
      </c>
      <c r="F490" s="8" t="inlineStr">
        <is>
          <t>Polydioxanone AB Violet Size 3/0, 70cm, 1/2 Circle, Round Body, 31mm Ref. FAS013ABD</t>
        </is>
      </c>
      <c r="G490" s="55" t="n">
        <v>2025000034</v>
      </c>
      <c r="H490" s="14" t="inlineStr">
        <is>
          <t>FUTURA SURGICARE PVT LTD</t>
        </is>
      </c>
      <c r="I490" s="14" t="n"/>
      <c r="J490" s="27" t="inlineStr">
        <is>
          <t>25S1264</t>
        </is>
      </c>
      <c r="K490" s="14" t="n"/>
      <c r="L490" s="14" t="inlineStr">
        <is>
          <t>00.05.2025</t>
        </is>
      </c>
      <c r="M490" s="14" t="n"/>
      <c r="N490" s="14" t="inlineStr">
        <is>
          <t>00.04.2030</t>
        </is>
      </c>
      <c r="O490" s="14" t="n"/>
      <c r="P490" s="14" t="n"/>
      <c r="Q490" s="14" t="n"/>
      <c r="R490" s="21" t="n"/>
      <c r="S490" s="12" t="n"/>
      <c r="T490" s="12" t="n"/>
      <c r="U490" s="13" t="n">
        <v>3660</v>
      </c>
      <c r="V490" s="14" t="inlineStr">
        <is>
          <t>No.</t>
        </is>
      </c>
      <c r="W490" s="14" t="n">
        <v>1</v>
      </c>
      <c r="X490" s="14" t="n"/>
      <c r="Y490" s="90" t="n"/>
      <c r="Z490" s="455" t="n">
        <v>3659</v>
      </c>
      <c r="AA490" s="456" t="n">
        <v>0</v>
      </c>
      <c r="AB490" s="457" t="n">
        <v>0</v>
      </c>
      <c r="AC490" s="458" t="n">
        <v>3659</v>
      </c>
      <c r="AD490" s="459" t="n"/>
      <c r="AE490" s="462" t="n">
        <v>0</v>
      </c>
      <c r="AF490" s="14" t="n"/>
      <c r="AG490" s="14" t="n"/>
      <c r="AH490" s="14" t="n">
        <v>-3659</v>
      </c>
      <c r="AI490" s="14" t="n"/>
      <c r="AJ490" s="14" t="n"/>
      <c r="AK490" s="14" t="n"/>
      <c r="AL490" s="14" t="n"/>
      <c r="AM490" s="14" t="n"/>
      <c r="AN490" s="14" t="n"/>
      <c r="AO490" s="14" t="n"/>
      <c r="AP490" s="14" t="n"/>
      <c r="AQ490" s="14" t="n"/>
      <c r="AR490" s="14" t="n"/>
      <c r="AS490" s="14" t="n"/>
      <c r="AT490" s="14" t="n"/>
      <c r="AU490" s="14" t="n"/>
      <c r="AV490" s="14" t="n"/>
      <c r="AW490" s="14" t="n"/>
      <c r="AX490" s="14" t="n"/>
      <c r="AY490" s="14" t="n"/>
      <c r="AZ490" s="14" t="n"/>
      <c r="BA490" s="14" t="n"/>
      <c r="BB490" s="14" t="n"/>
      <c r="BC490" s="14" t="n"/>
      <c r="BD490" s="14" t="n"/>
      <c r="BE490" s="14" t="n"/>
      <c r="BF490" s="14" t="n"/>
      <c r="BG490" s="14" t="n"/>
      <c r="BH490" s="14" t="n"/>
      <c r="BI490" s="14" t="n"/>
      <c r="BJ490" s="14" t="n"/>
      <c r="BK490" s="14" t="n"/>
      <c r="BL490" s="14" t="n"/>
      <c r="BM490" s="14" t="n"/>
      <c r="BN490" s="14" t="n"/>
      <c r="BO490" s="14" t="n"/>
    </row>
    <row r="491" ht="11.85" customFormat="1" customHeight="1" s="7">
      <c r="A491" s="14" t="inlineStr">
        <is>
          <t xml:space="preserve">SF </t>
        </is>
      </c>
      <c r="B491" s="14" t="inlineStr">
        <is>
          <t>14.10.2025</t>
        </is>
      </c>
      <c r="C491" s="14" t="n"/>
      <c r="D491" s="55" t="n">
        <v>2500313</v>
      </c>
      <c r="E491" s="14" t="inlineStr">
        <is>
          <t>SF0142</t>
        </is>
      </c>
      <c r="F491" s="8" t="inlineStr">
        <is>
          <t>Polydioxanone AB Violet Size 3/0, 70cm, 1/2 Circle, Round Body, 31mm Ref. FAS013ABD</t>
        </is>
      </c>
      <c r="G491" s="55" t="n">
        <v>2025000034</v>
      </c>
      <c r="H491" s="14" t="inlineStr">
        <is>
          <t>FUTURA SURGICARE PVT LTD</t>
        </is>
      </c>
      <c r="I491" s="14" t="n"/>
      <c r="J491" s="10" t="inlineStr">
        <is>
          <t>25S1264</t>
        </is>
      </c>
      <c r="K491" s="8" t="n"/>
      <c r="L491" s="14" t="inlineStr">
        <is>
          <t>00.05.2025</t>
        </is>
      </c>
      <c r="M491" s="14" t="n"/>
      <c r="N491" s="14" t="inlineStr">
        <is>
          <t>00.04.2030</t>
        </is>
      </c>
      <c r="O491" s="14" t="n"/>
      <c r="P491" s="14" t="n"/>
      <c r="Q491" s="14" t="n"/>
      <c r="R491" s="21" t="n"/>
      <c r="S491" s="12" t="n"/>
      <c r="T491" s="12" t="n"/>
      <c r="U491" s="13" t="n">
        <v>3660</v>
      </c>
      <c r="V491" s="14" t="inlineStr">
        <is>
          <t>No.</t>
        </is>
      </c>
      <c r="W491" s="14" t="n">
        <v>1</v>
      </c>
      <c r="X491" s="14" t="n"/>
      <c r="Y491" s="90" t="n"/>
      <c r="Z491" s="455" t="n">
        <v>3659</v>
      </c>
      <c r="AA491" s="456">
        <f>AC491+AH491+AK491+AN491+AQ491+AT491+AW491+AZ491+BC491+BF491+BI491+BL491+BO491</f>
        <v/>
      </c>
      <c r="AB491" s="457" t="n">
        <v>0</v>
      </c>
      <c r="AC491" s="458">
        <f>Z491-AD491-AE491-AB491</f>
        <v/>
      </c>
      <c r="AD491" s="459" t="n"/>
      <c r="AE491" s="462" t="n">
        <v>0</v>
      </c>
      <c r="AF491" s="14" t="inlineStr">
        <is>
          <t>17.11.2025</t>
        </is>
      </c>
      <c r="AG491" s="14" t="inlineStr">
        <is>
          <t>25S1264</t>
        </is>
      </c>
      <c r="AH491" s="14" t="n">
        <v>-3659</v>
      </c>
      <c r="AI491" s="14" t="inlineStr">
        <is>
          <t>17.11.2025</t>
        </is>
      </c>
      <c r="AJ491" s="14" t="inlineStr">
        <is>
          <t>R-25S1264</t>
        </is>
      </c>
      <c r="AK491" s="14" t="n">
        <v>619</v>
      </c>
      <c r="AL491" s="14" t="inlineStr">
        <is>
          <t>04.02.2026</t>
        </is>
      </c>
      <c r="AM491" s="14" t="inlineStr">
        <is>
          <t>MR</t>
        </is>
      </c>
      <c r="AN491" s="14" t="n">
        <v>-619</v>
      </c>
      <c r="AO491" s="14" t="n"/>
      <c r="AP491" s="14" t="n"/>
      <c r="AQ491" s="14" t="n"/>
      <c r="AR491" s="14" t="n"/>
      <c r="AS491" s="14" t="n"/>
      <c r="AT491" s="14" t="n"/>
      <c r="AU491" s="14" t="n"/>
      <c r="AV491" s="14" t="n"/>
      <c r="AW491" s="14" t="n"/>
      <c r="AX491" s="14" t="n"/>
      <c r="AY491" s="14" t="n"/>
      <c r="AZ491" s="14" t="n"/>
      <c r="BA491" s="14" t="n"/>
      <c r="BB491" s="14" t="n"/>
      <c r="BC491" s="14" t="n"/>
      <c r="BD491" s="14" t="n"/>
      <c r="BE491" s="14" t="n"/>
      <c r="BF491" s="14" t="n"/>
      <c r="BG491" s="14" t="n"/>
      <c r="BH491" s="14" t="n"/>
      <c r="BI491" s="14" t="n"/>
      <c r="BJ491" s="14" t="n"/>
      <c r="BK491" s="14" t="n"/>
      <c r="BL491" s="14" t="n"/>
      <c r="BM491" s="14" t="n"/>
      <c r="BN491" s="14" t="n"/>
      <c r="BO491" s="14" t="n"/>
    </row>
    <row r="492" ht="11.85" customFormat="1" customHeight="1" s="7">
      <c r="A492" s="14" t="inlineStr">
        <is>
          <t xml:space="preserve">SF </t>
        </is>
      </c>
      <c r="B492" s="14" t="inlineStr">
        <is>
          <t>14.10.2025</t>
        </is>
      </c>
      <c r="C492" s="14" t="n"/>
      <c r="D492" s="55" t="n">
        <v>2500314</v>
      </c>
      <c r="E492" s="14" t="inlineStr">
        <is>
          <t>SF0143</t>
        </is>
      </c>
      <c r="F492" s="8" t="inlineStr">
        <is>
          <t>Polydioxanone AB Violet Size 4/0, 70cm, 1/2 Circle, Taper Point, 20mm Ref. FAS015ABD</t>
        </is>
      </c>
      <c r="G492" s="55" t="n">
        <v>2025000035</v>
      </c>
      <c r="H492" s="14" t="inlineStr">
        <is>
          <t>FUTURA SURGICARE PVT LTD</t>
        </is>
      </c>
      <c r="I492" s="14" t="n"/>
      <c r="J492" s="27" t="inlineStr">
        <is>
          <t>25S1266</t>
        </is>
      </c>
      <c r="K492" s="14" t="n"/>
      <c r="L492" s="14" t="inlineStr">
        <is>
          <t>00.05.2025</t>
        </is>
      </c>
      <c r="M492" s="14" t="n"/>
      <c r="N492" s="14" t="inlineStr">
        <is>
          <t>00.04.2030</t>
        </is>
      </c>
      <c r="O492" s="14" t="n"/>
      <c r="P492" s="14" t="n"/>
      <c r="Q492" s="14" t="n"/>
      <c r="R492" s="21" t="n"/>
      <c r="S492" s="12" t="n"/>
      <c r="T492" s="12" t="n"/>
      <c r="U492" s="13" t="n">
        <v>1236</v>
      </c>
      <c r="V492" s="14" t="inlineStr">
        <is>
          <t>No.</t>
        </is>
      </c>
      <c r="W492" s="14" t="n">
        <v>1</v>
      </c>
      <c r="X492" s="14" t="n"/>
      <c r="Y492" s="90" t="n"/>
      <c r="Z492" s="455" t="n">
        <v>1235</v>
      </c>
      <c r="AA492" s="456" t="n">
        <v>0</v>
      </c>
      <c r="AB492" s="457" t="n">
        <v>0</v>
      </c>
      <c r="AC492" s="458" t="n">
        <v>1235</v>
      </c>
      <c r="AD492" s="459" t="n"/>
      <c r="AE492" s="462" t="n">
        <v>0</v>
      </c>
      <c r="AF492" s="14" t="inlineStr">
        <is>
          <t>07.01.2026</t>
        </is>
      </c>
      <c r="AG492" s="14" t="inlineStr">
        <is>
          <t>0006/2025</t>
        </is>
      </c>
      <c r="AH492" s="14" t="n">
        <v>-1235</v>
      </c>
      <c r="AI492" s="14" t="n"/>
      <c r="AJ492" s="14" t="n"/>
      <c r="AK492" s="14" t="n"/>
      <c r="AL492" s="14" t="n"/>
      <c r="AM492" s="14" t="n"/>
      <c r="AN492" s="14" t="n"/>
      <c r="AO492" s="14" t="n"/>
      <c r="AP492" s="14" t="n"/>
      <c r="AQ492" s="14" t="n"/>
      <c r="AR492" s="14" t="n"/>
      <c r="AS492" s="14" t="n"/>
      <c r="AT492" s="14" t="n"/>
      <c r="AU492" s="14" t="n"/>
      <c r="AV492" s="14" t="n"/>
      <c r="AW492" s="14" t="n"/>
      <c r="AX492" s="14" t="n"/>
      <c r="AY492" s="14" t="n"/>
      <c r="AZ492" s="14" t="n"/>
      <c r="BA492" s="14" t="n"/>
      <c r="BB492" s="14" t="n"/>
      <c r="BC492" s="14" t="n"/>
      <c r="BD492" s="14" t="n"/>
      <c r="BE492" s="14" t="n"/>
      <c r="BF492" s="14" t="n"/>
      <c r="BG492" s="14" t="n"/>
      <c r="BH492" s="14" t="n"/>
      <c r="BI492" s="14" t="n"/>
      <c r="BJ492" s="14" t="n"/>
      <c r="BK492" s="14" t="n"/>
      <c r="BL492" s="14" t="n"/>
      <c r="BM492" s="14" t="n"/>
      <c r="BN492" s="14" t="n"/>
      <c r="BO492" s="14" t="n"/>
    </row>
    <row r="493" ht="11.85" customFormat="1" customHeight="1" s="7">
      <c r="A493" s="14" t="inlineStr">
        <is>
          <t xml:space="preserve">SF </t>
        </is>
      </c>
      <c r="B493" s="14" t="inlineStr">
        <is>
          <t>14.10.2025</t>
        </is>
      </c>
      <c r="C493" s="14" t="n"/>
      <c r="D493" s="55" t="n">
        <v>2500315</v>
      </c>
      <c r="E493" s="14" t="inlineStr">
        <is>
          <t>SF0144</t>
        </is>
      </c>
      <c r="F493" s="8" t="inlineStr">
        <is>
          <t>Polydioxanone AB Violet Size 4/0, 70cm, 1/2 Circle, Round Body, 26mm Ref. FAS016ABD</t>
        </is>
      </c>
      <c r="G493" s="55" t="n">
        <v>2025000036</v>
      </c>
      <c r="H493" s="14" t="inlineStr">
        <is>
          <t>FUTURA SURGICARE PVT LTD</t>
        </is>
      </c>
      <c r="I493" s="14" t="n"/>
      <c r="J493" s="27" t="inlineStr">
        <is>
          <t>25S1243</t>
        </is>
      </c>
      <c r="K493" s="14" t="n"/>
      <c r="L493" s="14" t="inlineStr">
        <is>
          <t>00.05.2025</t>
        </is>
      </c>
      <c r="M493" s="14" t="n"/>
      <c r="N493" s="14" t="inlineStr">
        <is>
          <t>00.04.2030</t>
        </is>
      </c>
      <c r="O493" s="14" t="n"/>
      <c r="P493" s="14" t="n"/>
      <c r="Q493" s="14" t="n"/>
      <c r="R493" s="21" t="n"/>
      <c r="S493" s="12" t="n"/>
      <c r="T493" s="12" t="n"/>
      <c r="U493" s="13" t="n">
        <v>11904</v>
      </c>
      <c r="V493" s="14" t="inlineStr">
        <is>
          <t>No.</t>
        </is>
      </c>
      <c r="W493" s="14" t="n">
        <v>1</v>
      </c>
      <c r="X493" s="14" t="n"/>
      <c r="Y493" s="90" t="n"/>
      <c r="Z493" s="455" t="n">
        <v>11903</v>
      </c>
      <c r="AA493" s="456" t="n">
        <v>0</v>
      </c>
      <c r="AB493" s="457" t="n">
        <v>0</v>
      </c>
      <c r="AC493" s="458" t="n">
        <v>11903</v>
      </c>
      <c r="AD493" s="459" t="n"/>
      <c r="AE493" s="462" t="n">
        <v>0</v>
      </c>
      <c r="AF493" s="14" t="inlineStr">
        <is>
          <t>04.11.2025</t>
        </is>
      </c>
      <c r="AG493" s="14" t="inlineStr">
        <is>
          <t>009/2025</t>
        </is>
      </c>
      <c r="AH493" s="14" t="n">
        <v>-2400</v>
      </c>
      <c r="AI493" s="14" t="inlineStr">
        <is>
          <t>12.01.2026</t>
        </is>
      </c>
      <c r="AJ493" s="14" t="inlineStr">
        <is>
          <t>0007/2026</t>
        </is>
      </c>
      <c r="AK493" s="14" t="n">
        <v>-9503</v>
      </c>
      <c r="AL493" s="14" t="n"/>
      <c r="AM493" s="14" t="n"/>
      <c r="AN493" s="14" t="n"/>
      <c r="AO493" s="14" t="n"/>
      <c r="AP493" s="14" t="n"/>
      <c r="AQ493" s="14" t="n"/>
      <c r="AR493" s="14" t="n"/>
      <c r="AS493" s="14" t="n"/>
      <c r="AT493" s="14" t="n"/>
      <c r="AU493" s="14" t="n"/>
      <c r="AV493" s="14" t="n"/>
      <c r="AW493" s="14" t="n"/>
      <c r="AX493" s="14" t="n"/>
      <c r="AY493" s="14" t="n"/>
      <c r="AZ493" s="14" t="n"/>
      <c r="BA493" s="14" t="n"/>
      <c r="BB493" s="14" t="n"/>
      <c r="BC493" s="14" t="n"/>
      <c r="BD493" s="14" t="n"/>
      <c r="BE493" s="14" t="n"/>
      <c r="BF493" s="14" t="n"/>
      <c r="BG493" s="14" t="n"/>
      <c r="BH493" s="14" t="n"/>
      <c r="BI493" s="14" t="n"/>
      <c r="BJ493" s="14" t="n"/>
      <c r="BK493" s="14" t="n"/>
      <c r="BL493" s="14" t="n"/>
      <c r="BM493" s="14" t="n"/>
      <c r="BN493" s="14" t="n"/>
      <c r="BO493" s="14" t="n"/>
    </row>
    <row r="494" ht="11.85" customFormat="1" customHeight="1" s="7">
      <c r="A494" s="14" t="inlineStr">
        <is>
          <t xml:space="preserve">SF </t>
        </is>
      </c>
      <c r="B494" s="14" t="inlineStr">
        <is>
          <t>14.10.2025</t>
        </is>
      </c>
      <c r="C494" s="14" t="n"/>
      <c r="D494" s="55" t="n">
        <v>2500316</v>
      </c>
      <c r="E494" s="14" t="inlineStr">
        <is>
          <t>SF0145</t>
        </is>
      </c>
      <c r="F494" s="8" t="inlineStr">
        <is>
          <t>Polydioxanone AB Violet Size 5/0, 45cm, 1/2 Circle, Taper Point, 13mm Ref. FAS022ABD</t>
        </is>
      </c>
      <c r="G494" s="55" t="n">
        <v>2025000037</v>
      </c>
      <c r="H494" s="14" t="inlineStr">
        <is>
          <t>FUTURA SURGICARE PVT LTD</t>
        </is>
      </c>
      <c r="I494" s="14" t="n"/>
      <c r="J494" s="27" t="inlineStr">
        <is>
          <t>25S1267</t>
        </is>
      </c>
      <c r="K494" s="14" t="n"/>
      <c r="L494" s="14" t="inlineStr">
        <is>
          <t>00.05.2025</t>
        </is>
      </c>
      <c r="M494" s="14" t="n"/>
      <c r="N494" s="14" t="inlineStr">
        <is>
          <t>00.04.2030</t>
        </is>
      </c>
      <c r="O494" s="14" t="n"/>
      <c r="P494" s="14" t="n"/>
      <c r="Q494" s="14" t="n"/>
      <c r="R494" s="21" t="n"/>
      <c r="S494" s="12" t="n"/>
      <c r="T494" s="12" t="n"/>
      <c r="U494" s="13" t="n">
        <v>1176</v>
      </c>
      <c r="V494" s="14" t="inlineStr">
        <is>
          <t>No.</t>
        </is>
      </c>
      <c r="W494" s="14" t="n">
        <v>1</v>
      </c>
      <c r="X494" s="14" t="n"/>
      <c r="Y494" s="90" t="n"/>
      <c r="Z494" s="455" t="n">
        <v>1175</v>
      </c>
      <c r="AA494" s="456" t="n">
        <v>0</v>
      </c>
      <c r="AB494" s="457" t="n">
        <v>0</v>
      </c>
      <c r="AC494" s="458" t="n">
        <v>1175</v>
      </c>
      <c r="AD494" s="459" t="n"/>
      <c r="AE494" s="462" t="n">
        <v>0</v>
      </c>
      <c r="AF494" s="14" t="n"/>
      <c r="AG494" s="14" t="n"/>
      <c r="AH494" s="14" t="n">
        <v>-1175</v>
      </c>
      <c r="AI494" s="14" t="n"/>
      <c r="AJ494" s="14" t="n"/>
      <c r="AK494" s="14" t="n"/>
      <c r="AL494" s="14" t="n"/>
      <c r="AM494" s="14" t="n"/>
      <c r="AN494" s="14" t="n"/>
      <c r="AO494" s="14" t="n"/>
      <c r="AP494" s="14" t="n"/>
      <c r="AQ494" s="14" t="n"/>
      <c r="AR494" s="14" t="n"/>
      <c r="AS494" s="14" t="n"/>
      <c r="AT494" s="14" t="n"/>
      <c r="AU494" s="14" t="n"/>
      <c r="AV494" s="14" t="n"/>
      <c r="AW494" s="14" t="n"/>
      <c r="AX494" s="14" t="n"/>
      <c r="AY494" s="14" t="n"/>
      <c r="AZ494" s="14" t="n"/>
      <c r="BA494" s="14" t="n"/>
      <c r="BB494" s="14" t="n"/>
      <c r="BC494" s="14" t="n"/>
      <c r="BD494" s="14" t="n"/>
      <c r="BE494" s="14" t="n"/>
      <c r="BF494" s="14" t="n"/>
      <c r="BG494" s="14" t="n"/>
      <c r="BH494" s="14" t="n"/>
      <c r="BI494" s="14" t="n"/>
      <c r="BJ494" s="14" t="n"/>
      <c r="BK494" s="14" t="n"/>
      <c r="BL494" s="14" t="n"/>
      <c r="BM494" s="14" t="n"/>
      <c r="BN494" s="14" t="n"/>
      <c r="BO494" s="14" t="n"/>
    </row>
    <row r="495" ht="11.85" customFormat="1" customHeight="1" s="7">
      <c r="A495" s="14" t="inlineStr">
        <is>
          <t xml:space="preserve">SF </t>
        </is>
      </c>
      <c r="B495" s="14" t="inlineStr">
        <is>
          <t>14.10.2025</t>
        </is>
      </c>
      <c r="C495" s="14" t="n"/>
      <c r="D495" s="55" t="n">
        <v>2500317</v>
      </c>
      <c r="E495" s="14" t="inlineStr">
        <is>
          <t>SF0146</t>
        </is>
      </c>
      <c r="F495" s="8" t="inlineStr">
        <is>
          <t>Polydioxanone AB Violet Size 6/0, 70cm, 3/8 Circle, Round Body, 13mm Double needle Ref. FAS027ABD</t>
        </is>
      </c>
      <c r="G495" s="55" t="n">
        <v>2025000038</v>
      </c>
      <c r="H495" s="14" t="inlineStr">
        <is>
          <t>FUTURA SURGICARE PVT LTD</t>
        </is>
      </c>
      <c r="I495" s="14" t="n"/>
      <c r="J495" s="27" t="inlineStr">
        <is>
          <t>25S1271</t>
        </is>
      </c>
      <c r="K495" s="14" t="n"/>
      <c r="L495" s="14" t="inlineStr">
        <is>
          <t>00.05.2025</t>
        </is>
      </c>
      <c r="M495" s="14" t="n"/>
      <c r="N495" s="14" t="inlineStr">
        <is>
          <t>00.04.2030</t>
        </is>
      </c>
      <c r="O495" s="14" t="n"/>
      <c r="P495" s="14" t="n"/>
      <c r="Q495" s="14" t="n"/>
      <c r="R495" s="21" t="n"/>
      <c r="S495" s="12" t="n"/>
      <c r="T495" s="12" t="n"/>
      <c r="U495" s="13" t="n">
        <v>6000</v>
      </c>
      <c r="V495" s="14" t="inlineStr">
        <is>
          <t>No.</t>
        </is>
      </c>
      <c r="W495" s="14" t="n">
        <v>1</v>
      </c>
      <c r="X495" s="14" t="n"/>
      <c r="Y495" s="90" t="n"/>
      <c r="Z495" s="455" t="n">
        <v>5999</v>
      </c>
      <c r="AA495" s="456" t="n">
        <v>0</v>
      </c>
      <c r="AB495" s="457" t="n">
        <v>0</v>
      </c>
      <c r="AC495" s="458" t="n">
        <v>5999</v>
      </c>
      <c r="AD495" s="459" t="n"/>
      <c r="AE495" s="462" t="n">
        <v>0</v>
      </c>
      <c r="AF495" s="14" t="n"/>
      <c r="AG495" s="14" t="n"/>
      <c r="AH495" s="14" t="n">
        <v>-5999</v>
      </c>
      <c r="AI495" s="14" t="n"/>
      <c r="AJ495" s="14" t="n"/>
      <c r="AK495" s="14" t="n"/>
      <c r="AL495" s="14" t="n"/>
      <c r="AM495" s="14" t="n"/>
      <c r="AN495" s="14" t="n"/>
      <c r="AO495" s="14" t="n"/>
      <c r="AP495" s="14" t="n"/>
      <c r="AQ495" s="14" t="n"/>
      <c r="AR495" s="14" t="n"/>
      <c r="AS495" s="14" t="n"/>
      <c r="AT495" s="14" t="n"/>
      <c r="AU495" s="14" t="n"/>
      <c r="AV495" s="14" t="n"/>
      <c r="AW495" s="14" t="n"/>
      <c r="AX495" s="14" t="n"/>
      <c r="AY495" s="14" t="n"/>
      <c r="AZ495" s="14" t="n"/>
      <c r="BA495" s="14" t="n"/>
      <c r="BB495" s="14" t="n"/>
      <c r="BC495" s="14" t="n"/>
      <c r="BD495" s="14" t="n"/>
      <c r="BE495" s="14" t="n"/>
      <c r="BF495" s="14" t="n"/>
      <c r="BG495" s="14" t="n"/>
      <c r="BH495" s="14" t="n"/>
      <c r="BI495" s="14" t="n"/>
      <c r="BJ495" s="14" t="n"/>
      <c r="BK495" s="14" t="n"/>
      <c r="BL495" s="14" t="n"/>
      <c r="BM495" s="14" t="n"/>
      <c r="BN495" s="14" t="n"/>
      <c r="BO495" s="14" t="n"/>
    </row>
    <row r="496" ht="11.85" customFormat="1" customHeight="1" s="7">
      <c r="A496" s="14" t="inlineStr">
        <is>
          <t xml:space="preserve">SF </t>
        </is>
      </c>
      <c r="B496" s="14" t="inlineStr">
        <is>
          <t>14.10.2025</t>
        </is>
      </c>
      <c r="C496" s="14" t="n"/>
      <c r="D496" s="55" t="n">
        <v>2500318</v>
      </c>
      <c r="E496" s="14" t="inlineStr">
        <is>
          <t>SF0147</t>
        </is>
      </c>
      <c r="F496" s="8" t="inlineStr">
        <is>
          <t>Polydioxanone AB Violet Size 1, 70cm, 1/2 Circle, Round Body, 31mm Ref. FAS030ABD</t>
        </is>
      </c>
      <c r="G496" s="55" t="n">
        <v>2025000039</v>
      </c>
      <c r="H496" s="14" t="inlineStr">
        <is>
          <t>FUTURA SURGICARE PVT LTD</t>
        </is>
      </c>
      <c r="I496" s="14" t="n"/>
      <c r="J496" s="27" t="inlineStr">
        <is>
          <t>25S1606</t>
        </is>
      </c>
      <c r="K496" s="14" t="n"/>
      <c r="L496" s="14" t="inlineStr">
        <is>
          <t>00.06.2025</t>
        </is>
      </c>
      <c r="M496" s="14" t="n"/>
      <c r="N496" s="14" t="inlineStr">
        <is>
          <t>00.05.2030</t>
        </is>
      </c>
      <c r="O496" s="14" t="n"/>
      <c r="P496" s="14" t="n"/>
      <c r="Q496" s="14" t="n"/>
      <c r="R496" s="21" t="n"/>
      <c r="S496" s="12" t="n"/>
      <c r="T496" s="12" t="n"/>
      <c r="U496" s="13" t="n">
        <v>4680</v>
      </c>
      <c r="V496" s="14" t="inlineStr">
        <is>
          <t>No.</t>
        </is>
      </c>
      <c r="W496" s="14" t="n">
        <v>1</v>
      </c>
      <c r="X496" s="14" t="n"/>
      <c r="Y496" s="90" t="n"/>
      <c r="Z496" s="455" t="n">
        <v>4679</v>
      </c>
      <c r="AA496" s="456" t="n">
        <v>0</v>
      </c>
      <c r="AB496" s="457" t="n">
        <v>0</v>
      </c>
      <c r="AC496" s="458" t="n">
        <v>4679</v>
      </c>
      <c r="AD496" s="459" t="n"/>
      <c r="AE496" s="462" t="n">
        <v>0</v>
      </c>
      <c r="AF496" s="14" t="n"/>
      <c r="AG496" s="14" t="n"/>
      <c r="AH496" s="14" t="n">
        <v>-4679</v>
      </c>
      <c r="AI496" s="14" t="n"/>
      <c r="AJ496" s="14" t="n"/>
      <c r="AK496" s="14" t="n"/>
      <c r="AL496" s="14" t="n"/>
      <c r="AM496" s="14" t="n"/>
      <c r="AN496" s="14" t="n"/>
      <c r="AO496" s="14" t="n"/>
      <c r="AP496" s="14" t="n"/>
      <c r="AQ496" s="14" t="n"/>
      <c r="AR496" s="14" t="n"/>
      <c r="AS496" s="14" t="n"/>
      <c r="AT496" s="14" t="n"/>
      <c r="AU496" s="14" t="n"/>
      <c r="AV496" s="14" t="n"/>
      <c r="AW496" s="14" t="n"/>
      <c r="AX496" s="14" t="n"/>
      <c r="AY496" s="14" t="n"/>
      <c r="AZ496" s="14" t="n"/>
      <c r="BA496" s="14" t="n"/>
      <c r="BB496" s="14" t="n"/>
      <c r="BC496" s="14" t="n"/>
      <c r="BD496" s="14" t="n"/>
      <c r="BE496" s="14" t="n"/>
      <c r="BF496" s="14" t="n"/>
      <c r="BG496" s="14" t="n"/>
      <c r="BH496" s="14" t="n"/>
      <c r="BI496" s="14" t="n"/>
      <c r="BJ496" s="14" t="n"/>
      <c r="BK496" s="14" t="n"/>
      <c r="BL496" s="14" t="n"/>
      <c r="BM496" s="14" t="n"/>
      <c r="BN496" s="14" t="n"/>
      <c r="BO496" s="14" t="n"/>
    </row>
    <row r="497" ht="11.85" customFormat="1" customHeight="1" s="7">
      <c r="A497" s="14" t="inlineStr">
        <is>
          <t xml:space="preserve">SF </t>
        </is>
      </c>
      <c r="B497" s="14" t="inlineStr">
        <is>
          <t>14.10.2025</t>
        </is>
      </c>
      <c r="C497" s="14" t="n"/>
      <c r="D497" s="55" t="n">
        <v>2500319</v>
      </c>
      <c r="E497" s="14" t="inlineStr">
        <is>
          <t>SF0148</t>
        </is>
      </c>
      <c r="F497" s="8" t="inlineStr">
        <is>
          <t>Polydioxanone AB Violet Size 0, 70cm, 1/2 Circle, Round Body, 31mm Ref. FAS032ABD</t>
        </is>
      </c>
      <c r="G497" s="55" t="n">
        <v>2025000040</v>
      </c>
      <c r="H497" s="14" t="inlineStr">
        <is>
          <t>FUTURA SURGICARE PVT LTD</t>
        </is>
      </c>
      <c r="I497" s="14" t="n"/>
      <c r="J497" s="27" t="inlineStr">
        <is>
          <t>25S1244</t>
        </is>
      </c>
      <c r="K497" s="14" t="n"/>
      <c r="L497" s="14" t="inlineStr">
        <is>
          <t>00.05.2025</t>
        </is>
      </c>
      <c r="M497" s="14" t="n"/>
      <c r="N497" s="14" t="inlineStr">
        <is>
          <t>00.04.2030</t>
        </is>
      </c>
      <c r="O497" s="14" t="n"/>
      <c r="P497" s="14" t="n"/>
      <c r="Q497" s="14" t="n"/>
      <c r="R497" s="21" t="n"/>
      <c r="S497" s="12" t="n"/>
      <c r="T497" s="12" t="n"/>
      <c r="U497" s="13" t="n">
        <v>1344</v>
      </c>
      <c r="V497" s="14" t="inlineStr">
        <is>
          <t>No.</t>
        </is>
      </c>
      <c r="W497" s="14" t="n">
        <v>1</v>
      </c>
      <c r="X497" s="14" t="n"/>
      <c r="Y497" s="90" t="n"/>
      <c r="Z497" s="455" t="n">
        <v>1343</v>
      </c>
      <c r="AA497" s="456" t="n">
        <v>0</v>
      </c>
      <c r="AB497" s="457" t="n">
        <v>0</v>
      </c>
      <c r="AC497" s="458" t="n">
        <v>1343</v>
      </c>
      <c r="AD497" s="459" t="n"/>
      <c r="AE497" s="462" t="n">
        <v>0</v>
      </c>
      <c r="AF497" s="14" t="n"/>
      <c r="AG497" s="14" t="n"/>
      <c r="AH497" s="14" t="n">
        <v>-1343</v>
      </c>
      <c r="AI497" s="14" t="n"/>
      <c r="AJ497" s="14" t="n"/>
      <c r="AK497" s="14" t="n"/>
      <c r="AL497" s="14" t="n"/>
      <c r="AM497" s="14" t="n"/>
      <c r="AN497" s="14" t="n"/>
      <c r="AO497" s="14" t="n"/>
      <c r="AP497" s="14" t="n"/>
      <c r="AQ497" s="14" t="n"/>
      <c r="AR497" s="14" t="n"/>
      <c r="AS497" s="14" t="n"/>
      <c r="AT497" s="14" t="n"/>
      <c r="AU497" s="14" t="n"/>
      <c r="AV497" s="14" t="n"/>
      <c r="AW497" s="14" t="n"/>
      <c r="AX497" s="14" t="n"/>
      <c r="AY497" s="14" t="n"/>
      <c r="AZ497" s="14" t="n"/>
      <c r="BA497" s="14" t="n"/>
      <c r="BB497" s="14" t="n"/>
      <c r="BC497" s="14" t="n"/>
      <c r="BD497" s="14" t="n"/>
      <c r="BE497" s="14" t="n"/>
      <c r="BF497" s="14" t="n"/>
      <c r="BG497" s="14" t="n"/>
      <c r="BH497" s="14" t="n"/>
      <c r="BI497" s="14" t="n"/>
      <c r="BJ497" s="14" t="n"/>
      <c r="BK497" s="14" t="n"/>
      <c r="BL497" s="14" t="n"/>
      <c r="BM497" s="14" t="n"/>
      <c r="BN497" s="14" t="n"/>
      <c r="BO497" s="14" t="n"/>
    </row>
    <row r="498" ht="11.85" customFormat="1" customHeight="1" s="7">
      <c r="A498" s="14" t="inlineStr">
        <is>
          <t xml:space="preserve">SF </t>
        </is>
      </c>
      <c r="B498" s="14" t="inlineStr">
        <is>
          <t>14.10.2025</t>
        </is>
      </c>
      <c r="C498" s="14" t="n"/>
      <c r="D498" s="55" t="n">
        <v>2500320</v>
      </c>
      <c r="E498" s="14" t="inlineStr">
        <is>
          <t>SF0148</t>
        </is>
      </c>
      <c r="F498" s="8" t="inlineStr">
        <is>
          <t>Polydioxanone AB Violet Size 0, 70cm, 1/2 Circle, Round Body, 31mm Ref. FAS032ABD</t>
        </is>
      </c>
      <c r="G498" s="55" t="n">
        <v>2025000041</v>
      </c>
      <c r="H498" s="14" t="inlineStr">
        <is>
          <t>FUTURA SURGICARE PVT LTD</t>
        </is>
      </c>
      <c r="I498" s="14" t="n"/>
      <c r="J498" s="27" t="inlineStr">
        <is>
          <t>25S1598</t>
        </is>
      </c>
      <c r="K498" s="14" t="n"/>
      <c r="L498" s="14" t="inlineStr">
        <is>
          <t>00.06.2025</t>
        </is>
      </c>
      <c r="M498" s="14" t="n"/>
      <c r="N498" s="14" t="inlineStr">
        <is>
          <t>00.05.2030</t>
        </is>
      </c>
      <c r="O498" s="14" t="n"/>
      <c r="P498" s="14" t="n"/>
      <c r="Q498" s="14" t="n"/>
      <c r="R498" s="21" t="n"/>
      <c r="S498" s="12" t="n"/>
      <c r="T498" s="12" t="n"/>
      <c r="U498" s="13" t="n">
        <v>4680</v>
      </c>
      <c r="V498" s="14" t="inlineStr">
        <is>
          <t>No.</t>
        </is>
      </c>
      <c r="W498" s="14" t="n">
        <v>1</v>
      </c>
      <c r="X498" s="14" t="n"/>
      <c r="Y498" s="90" t="n"/>
      <c r="Z498" s="455" t="n">
        <v>4679</v>
      </c>
      <c r="AA498" s="456" t="n">
        <v>0</v>
      </c>
      <c r="AB498" s="457" t="n">
        <v>0</v>
      </c>
      <c r="AC498" s="458" t="n">
        <v>4679</v>
      </c>
      <c r="AD498" s="459" t="n"/>
      <c r="AE498" s="462" t="n">
        <v>0</v>
      </c>
      <c r="AF498" s="14" t="n"/>
      <c r="AG498" s="14" t="n"/>
      <c r="AH498" s="14" t="n">
        <v>-4679</v>
      </c>
      <c r="AI498" s="14" t="n"/>
      <c r="AJ498" s="14" t="n"/>
      <c r="AK498" s="14" t="n"/>
      <c r="AL498" s="14" t="n"/>
      <c r="AM498" s="14" t="n"/>
      <c r="AN498" s="14" t="n"/>
      <c r="AO498" s="14" t="n"/>
      <c r="AP498" s="14" t="n"/>
      <c r="AQ498" s="14" t="n"/>
      <c r="AR498" s="14" t="n"/>
      <c r="AS498" s="14" t="n"/>
      <c r="AT498" s="14" t="n"/>
      <c r="AU498" s="14" t="n"/>
      <c r="AV498" s="14" t="n"/>
      <c r="AW498" s="14" t="n"/>
      <c r="AX498" s="14" t="n"/>
      <c r="AY498" s="14" t="n"/>
      <c r="AZ498" s="14" t="n"/>
      <c r="BA498" s="14" t="n"/>
      <c r="BB498" s="14" t="n"/>
      <c r="BC498" s="14" t="n"/>
      <c r="BD498" s="14" t="n"/>
      <c r="BE498" s="14" t="n"/>
      <c r="BF498" s="14" t="n"/>
      <c r="BG498" s="14" t="n"/>
      <c r="BH498" s="14" t="n"/>
      <c r="BI498" s="14" t="n"/>
      <c r="BJ498" s="14" t="n"/>
      <c r="BK498" s="14" t="n"/>
      <c r="BL498" s="14" t="n"/>
      <c r="BM498" s="14" t="n"/>
      <c r="BN498" s="14" t="n"/>
      <c r="BO498" s="14" t="n"/>
    </row>
    <row r="499" ht="11.85" customFormat="1" customHeight="1" s="7">
      <c r="A499" s="14" t="inlineStr">
        <is>
          <t xml:space="preserve">SF </t>
        </is>
      </c>
      <c r="B499" s="14" t="inlineStr">
        <is>
          <t>14.10.2025</t>
        </is>
      </c>
      <c r="C499" s="14" t="n"/>
      <c r="D499" s="55" t="n">
        <v>2500321</v>
      </c>
      <c r="E499" s="14" t="inlineStr">
        <is>
          <t>SF0149</t>
        </is>
      </c>
      <c r="F499" s="8" t="inlineStr">
        <is>
          <t>Polydioxanone AB Violet Size 2/0, 70cm, 1/2 Circle, Round Body, 26mm Ref. FAS034ABD</t>
        </is>
      </c>
      <c r="G499" s="55" t="n">
        <v>2025000042</v>
      </c>
      <c r="H499" s="14" t="inlineStr">
        <is>
          <t>FUTURA SURGICARE PVT LTD</t>
        </is>
      </c>
      <c r="I499" s="14" t="n"/>
      <c r="J499" s="10" t="inlineStr">
        <is>
          <t>25S1245</t>
        </is>
      </c>
      <c r="K499" s="8" t="n"/>
      <c r="L499" s="14" t="inlineStr">
        <is>
          <t>00.05.2025</t>
        </is>
      </c>
      <c r="M499" s="14" t="n"/>
      <c r="N499" s="14" t="inlineStr">
        <is>
          <t>00.04.2030</t>
        </is>
      </c>
      <c r="O499" s="14" t="n"/>
      <c r="P499" s="14" t="n"/>
      <c r="Q499" s="14" t="n"/>
      <c r="R499" s="21" t="n"/>
      <c r="S499" s="12" t="n"/>
      <c r="T499" s="12" t="n"/>
      <c r="U499" s="13" t="n">
        <v>5988</v>
      </c>
      <c r="V499" s="14" t="inlineStr">
        <is>
          <t>No.</t>
        </is>
      </c>
      <c r="W499" s="14" t="n">
        <v>1</v>
      </c>
      <c r="X499" s="14" t="n"/>
      <c r="Y499" s="90" t="n"/>
      <c r="Z499" s="455" t="n">
        <v>5987</v>
      </c>
      <c r="AA499" s="456" t="n">
        <v>0</v>
      </c>
      <c r="AB499" s="457" t="n">
        <v>0</v>
      </c>
      <c r="AC499" s="458" t="n">
        <v>5987</v>
      </c>
      <c r="AD499" s="459" t="n"/>
      <c r="AE499" s="462" t="n">
        <v>0</v>
      </c>
      <c r="AF499" s="14" t="n"/>
      <c r="AG499" s="14" t="inlineStr">
        <is>
          <t>0048/2026</t>
        </is>
      </c>
      <c r="AH499" s="14" t="n">
        <v>-5987</v>
      </c>
      <c r="AI499" s="14" t="n"/>
      <c r="AJ499" s="14" t="n"/>
      <c r="AK499" s="14" t="n"/>
      <c r="AL499" s="14" t="n"/>
      <c r="AM499" s="14" t="n"/>
      <c r="AN499" s="14" t="n"/>
      <c r="AO499" s="14" t="n"/>
      <c r="AP499" s="14" t="n"/>
      <c r="AQ499" s="14" t="n"/>
      <c r="AR499" s="14" t="n"/>
      <c r="AS499" s="14" t="n"/>
      <c r="AT499" s="14" t="n"/>
      <c r="AU499" s="14" t="n"/>
      <c r="AV499" s="14" t="n"/>
      <c r="AW499" s="14" t="n"/>
      <c r="AX499" s="14" t="n"/>
      <c r="AY499" s="14" t="n"/>
      <c r="AZ499" s="14" t="n"/>
      <c r="BA499" s="14" t="n"/>
      <c r="BB499" s="14" t="n"/>
      <c r="BC499" s="14" t="n"/>
      <c r="BD499" s="14" t="n"/>
      <c r="BE499" s="14" t="n"/>
      <c r="BF499" s="14" t="n"/>
      <c r="BG499" s="14" t="n"/>
      <c r="BH499" s="14" t="n"/>
      <c r="BI499" s="14" t="n"/>
      <c r="BJ499" s="14" t="n"/>
      <c r="BK499" s="14" t="n"/>
      <c r="BL499" s="14" t="n"/>
      <c r="BM499" s="14" t="n"/>
      <c r="BN499" s="14" t="n"/>
      <c r="BO499" s="14" t="n"/>
    </row>
    <row r="500" ht="11.85" customFormat="1" customHeight="1" s="7">
      <c r="A500" s="14" t="inlineStr">
        <is>
          <t xml:space="preserve">SF </t>
        </is>
      </c>
      <c r="B500" s="14" t="inlineStr">
        <is>
          <t>14.10.2025</t>
        </is>
      </c>
      <c r="C500" s="14" t="n"/>
      <c r="D500" s="55" t="n">
        <v>2500322</v>
      </c>
      <c r="E500" s="14" t="inlineStr">
        <is>
          <t>SF0150</t>
        </is>
      </c>
      <c r="F500" s="8" t="inlineStr">
        <is>
          <t>Polydioxanone AB Violet Size 3/0, 70cm, 1/2 Circle, Round Body, 20mm Ref. FAS037ABD</t>
        </is>
      </c>
      <c r="G500" s="55" t="n">
        <v>2025000043</v>
      </c>
      <c r="H500" s="14" t="inlineStr">
        <is>
          <t>FUTURA SURGICARE PVT LTD</t>
        </is>
      </c>
      <c r="I500" s="14" t="n"/>
      <c r="J500" s="10" t="inlineStr">
        <is>
          <t>25S1599</t>
        </is>
      </c>
      <c r="K500" s="8" t="n"/>
      <c r="L500" s="14" t="inlineStr">
        <is>
          <t>00.06.2025</t>
        </is>
      </c>
      <c r="M500" s="14" t="n"/>
      <c r="N500" s="14" t="inlineStr">
        <is>
          <t>00.05.2030</t>
        </is>
      </c>
      <c r="O500" s="14" t="n"/>
      <c r="P500" s="14" t="n"/>
      <c r="Q500" s="14" t="n"/>
      <c r="R500" s="21" t="n"/>
      <c r="S500" s="12" t="n"/>
      <c r="T500" s="12" t="n"/>
      <c r="U500" s="13" t="n">
        <v>11436</v>
      </c>
      <c r="V500" s="14" t="inlineStr">
        <is>
          <t>No.</t>
        </is>
      </c>
      <c r="W500" s="14" t="n">
        <v>1</v>
      </c>
      <c r="X500" s="14" t="n"/>
      <c r="Y500" s="90" t="n"/>
      <c r="Z500" s="455" t="n">
        <v>11435</v>
      </c>
      <c r="AA500" s="456" t="n">
        <v>0</v>
      </c>
      <c r="AB500" s="457" t="n">
        <v>0</v>
      </c>
      <c r="AC500" s="458" t="n">
        <v>11435</v>
      </c>
      <c r="AD500" s="459" t="n"/>
      <c r="AE500" s="462" t="n">
        <v>0</v>
      </c>
      <c r="AF500" s="14" t="inlineStr">
        <is>
          <t>20.01.2026</t>
        </is>
      </c>
      <c r="AG500" s="14" t="inlineStr">
        <is>
          <t>0043/2026</t>
        </is>
      </c>
      <c r="AH500" s="14" t="n">
        <v>-11435</v>
      </c>
      <c r="AI500" s="14" t="n"/>
      <c r="AJ500" s="14" t="n"/>
      <c r="AK500" s="14" t="n"/>
      <c r="AL500" s="14" t="n"/>
      <c r="AM500" s="14" t="n"/>
      <c r="AN500" s="14" t="n"/>
      <c r="AO500" s="14" t="n"/>
      <c r="AP500" s="14" t="n"/>
      <c r="AQ500" s="14" t="n"/>
      <c r="AR500" s="14" t="n"/>
      <c r="AS500" s="14" t="n"/>
      <c r="AT500" s="14" t="n"/>
      <c r="AU500" s="14" t="n"/>
      <c r="AV500" s="14" t="n"/>
      <c r="AW500" s="14" t="n"/>
      <c r="AX500" s="14" t="n"/>
      <c r="AY500" s="14" t="n"/>
      <c r="AZ500" s="14" t="n"/>
      <c r="BA500" s="14" t="n"/>
      <c r="BB500" s="14" t="n"/>
      <c r="BC500" s="14" t="n"/>
      <c r="BD500" s="14" t="n"/>
      <c r="BE500" s="14" t="n"/>
      <c r="BF500" s="14" t="n"/>
      <c r="BG500" s="14" t="n"/>
      <c r="BH500" s="14" t="n"/>
      <c r="BI500" s="14" t="n"/>
      <c r="BJ500" s="14" t="n"/>
      <c r="BK500" s="14" t="n"/>
      <c r="BL500" s="14" t="n"/>
      <c r="BM500" s="14" t="n"/>
      <c r="BN500" s="14" t="n"/>
      <c r="BO500" s="14" t="n"/>
    </row>
    <row r="501" ht="11.85" customFormat="1" customHeight="1" s="7">
      <c r="A501" s="14" t="inlineStr">
        <is>
          <t xml:space="preserve">SF </t>
        </is>
      </c>
      <c r="B501" s="14" t="inlineStr">
        <is>
          <t>14.10.2025</t>
        </is>
      </c>
      <c r="C501" s="14" t="n"/>
      <c r="D501" s="55" t="n">
        <v>2500323</v>
      </c>
      <c r="E501" s="14" t="inlineStr">
        <is>
          <t>SF0151</t>
        </is>
      </c>
      <c r="F501" s="8" t="inlineStr">
        <is>
          <t>Polydioxanone AB Violet Size 4/0, 45cm, 1/2 Circle, Round Body, 13mm Ref. FAS039ABD</t>
        </is>
      </c>
      <c r="G501" s="55" t="n">
        <v>2025000044</v>
      </c>
      <c r="H501" s="14" t="inlineStr">
        <is>
          <t>FUTURA SURGICARE PVT LTD</t>
        </is>
      </c>
      <c r="I501" s="14" t="n"/>
      <c r="J501" s="10" t="inlineStr">
        <is>
          <t>25S1272</t>
        </is>
      </c>
      <c r="K501" s="8" t="n"/>
      <c r="L501" s="14" t="inlineStr">
        <is>
          <t>00.05.2025</t>
        </is>
      </c>
      <c r="M501" s="14" t="n"/>
      <c r="N501" s="14" t="inlineStr">
        <is>
          <t>00.04.2030</t>
        </is>
      </c>
      <c r="O501" s="14" t="n"/>
      <c r="P501" s="14" t="n"/>
      <c r="Q501" s="14" t="n"/>
      <c r="R501" s="21" t="n"/>
      <c r="S501" s="12" t="n"/>
      <c r="T501" s="12" t="n"/>
      <c r="U501" s="13" t="n">
        <v>1236</v>
      </c>
      <c r="V501" s="14" t="inlineStr">
        <is>
          <t>No.</t>
        </is>
      </c>
      <c r="W501" s="14" t="n">
        <v>1</v>
      </c>
      <c r="X501" s="14" t="n"/>
      <c r="Y501" s="90" t="n"/>
      <c r="Z501" s="455" t="n">
        <v>1235</v>
      </c>
      <c r="AA501" s="456" t="n">
        <v>0</v>
      </c>
      <c r="AB501" s="457" t="n">
        <v>0</v>
      </c>
      <c r="AC501" s="458" t="n">
        <v>1235</v>
      </c>
      <c r="AD501" s="459" t="n"/>
      <c r="AE501" s="462" t="n">
        <v>0</v>
      </c>
      <c r="AF501" s="14" t="inlineStr">
        <is>
          <t>29.01.2026</t>
        </is>
      </c>
      <c r="AG501" s="14" t="inlineStr">
        <is>
          <t>0065/2026</t>
        </is>
      </c>
      <c r="AH501" s="14" t="n">
        <v>-1235</v>
      </c>
      <c r="AI501" s="14" t="n"/>
      <c r="AJ501" s="14" t="n"/>
      <c r="AK501" s="14" t="n"/>
      <c r="AL501" s="14" t="n"/>
      <c r="AM501" s="14" t="n"/>
      <c r="AN501" s="14" t="n"/>
      <c r="AO501" s="14" t="n"/>
      <c r="AP501" s="14" t="n"/>
      <c r="AQ501" s="14" t="n"/>
      <c r="AR501" s="14" t="n"/>
      <c r="AS501" s="14" t="n"/>
      <c r="AT501" s="14" t="n"/>
      <c r="AU501" s="14" t="n"/>
      <c r="AV501" s="14" t="n"/>
      <c r="AW501" s="14" t="n"/>
      <c r="AX501" s="14" t="n"/>
      <c r="AY501" s="14" t="n"/>
      <c r="AZ501" s="14" t="n"/>
      <c r="BA501" s="14" t="n"/>
      <c r="BB501" s="14" t="n"/>
      <c r="BC501" s="14" t="n"/>
      <c r="BD501" s="14" t="n"/>
      <c r="BE501" s="14" t="n"/>
      <c r="BF501" s="14" t="n"/>
      <c r="BG501" s="14" t="n"/>
      <c r="BH501" s="14" t="n"/>
      <c r="BI501" s="14" t="n"/>
      <c r="BJ501" s="14" t="n"/>
      <c r="BK501" s="14" t="n"/>
      <c r="BL501" s="14" t="n"/>
      <c r="BM501" s="14" t="n"/>
      <c r="BN501" s="14" t="n"/>
      <c r="BO501" s="14" t="n"/>
    </row>
    <row r="502" ht="11.85" customFormat="1" customHeight="1" s="7">
      <c r="A502" s="14" t="inlineStr">
        <is>
          <t xml:space="preserve">SF </t>
        </is>
      </c>
      <c r="B502" s="14" t="inlineStr">
        <is>
          <t>14.10.2025</t>
        </is>
      </c>
      <c r="C502" s="14" t="n"/>
      <c r="D502" s="55" t="n">
        <v>2500324</v>
      </c>
      <c r="E502" s="14" t="inlineStr">
        <is>
          <t>SF0152</t>
        </is>
      </c>
      <c r="F502" s="8" t="inlineStr">
        <is>
          <t>Polydioxanone AB Violet Size 4/0, 70cm, 1/2 Circle, Taper Point, 17mm Ref. FAS041ABD</t>
        </is>
      </c>
      <c r="G502" s="55" t="n">
        <v>2025000045</v>
      </c>
      <c r="H502" s="14" t="inlineStr">
        <is>
          <t>FUTURA SURGICARE PVT LTD</t>
        </is>
      </c>
      <c r="I502" s="14" t="n"/>
      <c r="J502" s="10" t="inlineStr">
        <is>
          <t>25S1265</t>
        </is>
      </c>
      <c r="K502" s="8" t="n"/>
      <c r="L502" s="14" t="inlineStr">
        <is>
          <t>00.05.2025</t>
        </is>
      </c>
      <c r="M502" s="14" t="n"/>
      <c r="N502" s="14" t="inlineStr">
        <is>
          <t>00.04.2030</t>
        </is>
      </c>
      <c r="O502" s="14" t="n"/>
      <c r="P502" s="14" t="n"/>
      <c r="Q502" s="14" t="n"/>
      <c r="R502" s="21" t="n"/>
      <c r="S502" s="12" t="n"/>
      <c r="T502" s="12" t="n"/>
      <c r="U502" s="13" t="n">
        <v>2448</v>
      </c>
      <c r="V502" s="14" t="inlineStr">
        <is>
          <t>No.</t>
        </is>
      </c>
      <c r="W502" s="14" t="n">
        <v>1</v>
      </c>
      <c r="X502" s="14" t="n"/>
      <c r="Y502" s="90" t="n"/>
      <c r="Z502" s="455" t="n">
        <v>2447</v>
      </c>
      <c r="AA502" s="456" t="n">
        <v>0</v>
      </c>
      <c r="AB502" s="457" t="n">
        <v>0</v>
      </c>
      <c r="AC502" s="458" t="n">
        <v>2447</v>
      </c>
      <c r="AD502" s="459" t="n"/>
      <c r="AE502" s="462" t="n">
        <v>0</v>
      </c>
      <c r="AF502" s="14" t="inlineStr">
        <is>
          <t>25.01.2026</t>
        </is>
      </c>
      <c r="AG502" s="14" t="inlineStr">
        <is>
          <t>0056/2026</t>
        </is>
      </c>
      <c r="AH502" s="14" t="n">
        <v>-2447</v>
      </c>
      <c r="AI502" s="14" t="n"/>
      <c r="AJ502" s="14" t="n"/>
      <c r="AK502" s="14" t="n"/>
      <c r="AL502" s="14" t="n"/>
      <c r="AM502" s="14" t="n"/>
      <c r="AN502" s="14" t="n"/>
      <c r="AO502" s="14" t="n"/>
      <c r="AP502" s="14" t="n"/>
      <c r="AQ502" s="14" t="n"/>
      <c r="AR502" s="14" t="n"/>
      <c r="AS502" s="14" t="n"/>
      <c r="AT502" s="14" t="n"/>
      <c r="AU502" s="14" t="n"/>
      <c r="AV502" s="14" t="n"/>
      <c r="AW502" s="14" t="n"/>
      <c r="AX502" s="14" t="n"/>
      <c r="AY502" s="14" t="n"/>
      <c r="AZ502" s="14" t="n"/>
      <c r="BA502" s="14" t="n"/>
      <c r="BB502" s="14" t="n"/>
      <c r="BC502" s="14" t="n"/>
      <c r="BD502" s="14" t="n"/>
      <c r="BE502" s="14" t="n"/>
      <c r="BF502" s="14" t="n"/>
      <c r="BG502" s="14" t="n"/>
      <c r="BH502" s="14" t="n"/>
      <c r="BI502" s="14" t="n"/>
      <c r="BJ502" s="14" t="n"/>
      <c r="BK502" s="14" t="n"/>
      <c r="BL502" s="14" t="n"/>
      <c r="BM502" s="14" t="n"/>
      <c r="BN502" s="14" t="n"/>
      <c r="BO502" s="14" t="n"/>
    </row>
    <row r="503" ht="11.85" customFormat="1" customHeight="1" s="7">
      <c r="A503" s="14" t="inlineStr">
        <is>
          <t xml:space="preserve">SF </t>
        </is>
      </c>
      <c r="B503" s="14" t="inlineStr">
        <is>
          <t>14.10.2025</t>
        </is>
      </c>
      <c r="C503" s="14" t="n"/>
      <c r="D503" s="55" t="n">
        <v>2500325</v>
      </c>
      <c r="E503" s="14" t="inlineStr">
        <is>
          <t>SF0153</t>
        </is>
      </c>
      <c r="F503" s="8" t="inlineStr">
        <is>
          <t>Polydioxanone AB Violet Size 5/0, 70cm, 3/8 Circle, Round Body, 16mm Ref. FAS044ABD</t>
        </is>
      </c>
      <c r="G503" s="55" t="n">
        <v>2025000046</v>
      </c>
      <c r="H503" s="14" t="inlineStr">
        <is>
          <t>FUTURA SURGICARE PVT LTD</t>
        </is>
      </c>
      <c r="I503" s="14" t="n"/>
      <c r="J503" s="10" t="inlineStr">
        <is>
          <t>25S1608</t>
        </is>
      </c>
      <c r="K503" s="8" t="n"/>
      <c r="L503" s="14" t="inlineStr">
        <is>
          <t>00.06.2025</t>
        </is>
      </c>
      <c r="M503" s="14" t="n"/>
      <c r="N503" s="14" t="inlineStr">
        <is>
          <t>00.05.2030</t>
        </is>
      </c>
      <c r="O503" s="14" t="n"/>
      <c r="P503" s="14" t="n"/>
      <c r="Q503" s="14" t="n"/>
      <c r="R503" s="21" t="n"/>
      <c r="S503" s="12" t="n"/>
      <c r="T503" s="12" t="n"/>
      <c r="U503" s="13" t="n">
        <v>5424</v>
      </c>
      <c r="V503" s="14" t="inlineStr">
        <is>
          <t>No.</t>
        </is>
      </c>
      <c r="W503" s="14" t="n">
        <v>1</v>
      </c>
      <c r="X503" s="14" t="n"/>
      <c r="Y503" s="90" t="n"/>
      <c r="Z503" s="455" t="n">
        <v>5423</v>
      </c>
      <c r="AA503" s="456" t="n">
        <v>0</v>
      </c>
      <c r="AB503" s="457" t="n">
        <v>0</v>
      </c>
      <c r="AC503" s="458" t="n">
        <v>5423</v>
      </c>
      <c r="AD503" s="459" t="n"/>
      <c r="AE503" s="462" t="n">
        <v>0</v>
      </c>
      <c r="AF503" s="14" t="inlineStr">
        <is>
          <t>25.01.2026</t>
        </is>
      </c>
      <c r="AG503" s="14" t="inlineStr">
        <is>
          <t>0059/2026</t>
        </is>
      </c>
      <c r="AH503" s="14" t="n">
        <v>-5423</v>
      </c>
      <c r="AI503" s="14" t="n"/>
      <c r="AJ503" s="14" t="n"/>
      <c r="AK503" s="14" t="n"/>
      <c r="AL503" s="14" t="n"/>
      <c r="AM503" s="14" t="n"/>
      <c r="AN503" s="14" t="n"/>
      <c r="AO503" s="14" t="n"/>
      <c r="AP503" s="14" t="n"/>
      <c r="AQ503" s="14" t="n"/>
      <c r="AR503" s="14" t="n"/>
      <c r="AS503" s="14" t="n"/>
      <c r="AT503" s="14" t="n"/>
      <c r="AU503" s="14" t="n"/>
      <c r="AV503" s="14" t="n"/>
      <c r="AW503" s="14" t="n"/>
      <c r="AX503" s="14" t="n"/>
      <c r="AY503" s="14" t="n"/>
      <c r="AZ503" s="14" t="n"/>
      <c r="BA503" s="14" t="n"/>
      <c r="BB503" s="14" t="n"/>
      <c r="BC503" s="14" t="n"/>
      <c r="BD503" s="14" t="n"/>
      <c r="BE503" s="14" t="n"/>
      <c r="BF503" s="14" t="n"/>
      <c r="BG503" s="14" t="n"/>
      <c r="BH503" s="14" t="n"/>
      <c r="BI503" s="14" t="n"/>
      <c r="BJ503" s="14" t="n"/>
      <c r="BK503" s="14" t="n"/>
      <c r="BL503" s="14" t="n"/>
      <c r="BM503" s="14" t="n"/>
      <c r="BN503" s="14" t="n"/>
      <c r="BO503" s="14" t="n"/>
    </row>
    <row r="504" ht="11.85" customFormat="1" customHeight="1" s="7">
      <c r="A504" s="14" t="inlineStr">
        <is>
          <t xml:space="preserve">SF </t>
        </is>
      </c>
      <c r="B504" s="14" t="inlineStr">
        <is>
          <t>14.10.2025</t>
        </is>
      </c>
      <c r="C504" s="14" t="n"/>
      <c r="D504" s="55" t="n">
        <v>2500326</v>
      </c>
      <c r="E504" s="14" t="inlineStr">
        <is>
          <t>SF0154</t>
        </is>
      </c>
      <c r="F504" s="8" t="inlineStr">
        <is>
          <t>Polydioxanone AB Violet Size 5/0, 70cm, 1/2 Circle, Taper Point, 25mm Ref. FAS045ABD</t>
        </is>
      </c>
      <c r="G504" s="55" t="n">
        <v>2025000047</v>
      </c>
      <c r="H504" s="14" t="inlineStr">
        <is>
          <t>FUTURA SURGICARE PVT LTD</t>
        </is>
      </c>
      <c r="I504" s="14" t="n"/>
      <c r="J504" s="10" t="inlineStr">
        <is>
          <t>25S1268</t>
        </is>
      </c>
      <c r="K504" s="8" t="n"/>
      <c r="L504" s="14" t="inlineStr">
        <is>
          <t>00.05.2025</t>
        </is>
      </c>
      <c r="M504" s="14" t="n"/>
      <c r="N504" s="14" t="inlineStr">
        <is>
          <t>00.04.2030</t>
        </is>
      </c>
      <c r="O504" s="14" t="n"/>
      <c r="P504" s="14" t="n"/>
      <c r="Q504" s="14" t="n"/>
      <c r="R504" s="21" t="n"/>
      <c r="S504" s="12" t="n"/>
      <c r="T504" s="12" t="n"/>
      <c r="U504" s="13" t="n">
        <v>5028</v>
      </c>
      <c r="V504" s="14" t="inlineStr">
        <is>
          <t>No.</t>
        </is>
      </c>
      <c r="W504" s="14" t="n">
        <v>1</v>
      </c>
      <c r="X504" s="14" t="n"/>
      <c r="Y504" s="90" t="n"/>
      <c r="Z504" s="455" t="n">
        <v>5027</v>
      </c>
      <c r="AA504" s="456" t="n">
        <v>0</v>
      </c>
      <c r="AB504" s="457" t="n">
        <v>0</v>
      </c>
      <c r="AC504" s="458" t="n">
        <v>5027</v>
      </c>
      <c r="AD504" s="459" t="n"/>
      <c r="AE504" s="462" t="n">
        <v>0</v>
      </c>
      <c r="AF504" s="14" t="inlineStr">
        <is>
          <t>27.01.2026</t>
        </is>
      </c>
      <c r="AG504" s="14" t="inlineStr">
        <is>
          <t>0062/2026</t>
        </is>
      </c>
      <c r="AH504" s="14" t="n">
        <v>-5027</v>
      </c>
      <c r="AI504" s="14" t="n"/>
      <c r="AJ504" s="14" t="n"/>
      <c r="AK504" s="14" t="n"/>
      <c r="AL504" s="14" t="n"/>
      <c r="AM504" s="14" t="n"/>
      <c r="AN504" s="14" t="n"/>
      <c r="AO504" s="14" t="n"/>
      <c r="AP504" s="14" t="n"/>
      <c r="AQ504" s="14" t="n"/>
      <c r="AR504" s="14" t="n"/>
      <c r="AS504" s="14" t="n"/>
      <c r="AT504" s="14" t="n"/>
      <c r="AU504" s="14" t="n"/>
      <c r="AV504" s="14" t="n"/>
      <c r="AW504" s="14" t="n"/>
      <c r="AX504" s="14" t="n"/>
      <c r="AY504" s="14" t="n"/>
      <c r="AZ504" s="14" t="n"/>
      <c r="BA504" s="14" t="n"/>
      <c r="BB504" s="14" t="n"/>
      <c r="BC504" s="14" t="n"/>
      <c r="BD504" s="14" t="n"/>
      <c r="BE504" s="14" t="n"/>
      <c r="BF504" s="14" t="n"/>
      <c r="BG504" s="14" t="n"/>
      <c r="BH504" s="14" t="n"/>
      <c r="BI504" s="14" t="n"/>
      <c r="BJ504" s="14" t="n"/>
      <c r="BK504" s="14" t="n"/>
      <c r="BL504" s="14" t="n"/>
      <c r="BM504" s="14" t="n"/>
      <c r="BN504" s="14" t="n"/>
      <c r="BO504" s="14" t="n"/>
    </row>
    <row r="505" ht="11.85" customFormat="1" customHeight="1" s="7">
      <c r="A505" s="14" t="inlineStr">
        <is>
          <t xml:space="preserve">SF </t>
        </is>
      </c>
      <c r="B505" s="14" t="inlineStr">
        <is>
          <t>14.10.2025</t>
        </is>
      </c>
      <c r="C505" s="14" t="n"/>
      <c r="D505" s="55" t="n">
        <v>2500327</v>
      </c>
      <c r="E505" s="14" t="inlineStr">
        <is>
          <t>SF0155</t>
        </is>
      </c>
      <c r="F505" s="8" t="inlineStr">
        <is>
          <t>Polydioxanone AB Violet Size 6/0, 70cm, 1/2 Circle, Taper Point, 13mm Double needle Ref. FAS047ABD</t>
        </is>
      </c>
      <c r="G505" s="55" t="n">
        <v>2025000048</v>
      </c>
      <c r="H505" s="14" t="inlineStr">
        <is>
          <t>FUTURA SURGICARE PVT LTD</t>
        </is>
      </c>
      <c r="I505" s="14" t="n"/>
      <c r="J505" s="10" t="inlineStr">
        <is>
          <t>25S1269</t>
        </is>
      </c>
      <c r="K505" s="8" t="n"/>
      <c r="L505" s="14" t="inlineStr">
        <is>
          <t>00.05.2025</t>
        </is>
      </c>
      <c r="M505" s="14" t="n"/>
      <c r="N505" s="14" t="inlineStr">
        <is>
          <t>00.04.2030</t>
        </is>
      </c>
      <c r="O505" s="14" t="n"/>
      <c r="P505" s="14" t="n"/>
      <c r="Q505" s="14" t="n"/>
      <c r="R505" s="21" t="n"/>
      <c r="S505" s="12" t="n"/>
      <c r="T505" s="12" t="n"/>
      <c r="U505" s="13" t="n">
        <v>1056</v>
      </c>
      <c r="V505" s="14" t="inlineStr">
        <is>
          <t>No.</t>
        </is>
      </c>
      <c r="W505" s="14" t="n">
        <v>1</v>
      </c>
      <c r="X505" s="14" t="n"/>
      <c r="Y505" s="90" t="n"/>
      <c r="Z505" s="455" t="n">
        <v>1055</v>
      </c>
      <c r="AA505" s="456" t="n">
        <v>0</v>
      </c>
      <c r="AB505" s="457" t="n">
        <v>0</v>
      </c>
      <c r="AC505" s="458" t="n">
        <v>1055</v>
      </c>
      <c r="AD505" s="459" t="n"/>
      <c r="AE505" s="462" t="n">
        <v>0</v>
      </c>
      <c r="AF505" s="14" t="inlineStr">
        <is>
          <t>01.02.2026</t>
        </is>
      </c>
      <c r="AG505" s="14" t="inlineStr">
        <is>
          <t>0075/2026</t>
        </is>
      </c>
      <c r="AH505" s="14" t="n">
        <v>-1055</v>
      </c>
      <c r="AI505" s="14" t="n"/>
      <c r="AJ505" s="14" t="n"/>
      <c r="AK505" s="14" t="n"/>
      <c r="AL505" s="14" t="n"/>
      <c r="AM505" s="14" t="n"/>
      <c r="AN505" s="14" t="n"/>
      <c r="AO505" s="14" t="n"/>
      <c r="AP505" s="14" t="n"/>
      <c r="AQ505" s="14" t="n"/>
      <c r="AR505" s="14" t="n"/>
      <c r="AS505" s="14" t="n"/>
      <c r="AT505" s="14" t="n"/>
      <c r="AU505" s="14" t="n"/>
      <c r="AV505" s="14" t="n"/>
      <c r="AW505" s="14" t="n"/>
      <c r="AX505" s="14" t="n"/>
      <c r="AY505" s="14" t="n"/>
      <c r="AZ505" s="14" t="n"/>
      <c r="BA505" s="14" t="n"/>
      <c r="BB505" s="14" t="n"/>
      <c r="BC505" s="14" t="n"/>
      <c r="BD505" s="14" t="n"/>
      <c r="BE505" s="14" t="n"/>
      <c r="BF505" s="14" t="n"/>
      <c r="BG505" s="14" t="n"/>
      <c r="BH505" s="14" t="n"/>
      <c r="BI505" s="14" t="n"/>
      <c r="BJ505" s="14" t="n"/>
      <c r="BK505" s="14" t="n"/>
      <c r="BL505" s="14" t="n"/>
      <c r="BM505" s="14" t="n"/>
      <c r="BN505" s="14" t="n"/>
      <c r="BO505" s="14" t="n"/>
    </row>
    <row r="506" ht="11.85" customFormat="1" customHeight="1" s="7">
      <c r="A506" s="14" t="inlineStr">
        <is>
          <t xml:space="preserve">SF </t>
        </is>
      </c>
      <c r="B506" s="14" t="inlineStr">
        <is>
          <t>14.10.2025</t>
        </is>
      </c>
      <c r="C506" s="14" t="n"/>
      <c r="D506" s="55" t="n">
        <v>2500328</v>
      </c>
      <c r="E506" s="14" t="inlineStr">
        <is>
          <t>SF0156</t>
        </is>
      </c>
      <c r="F506" s="8" t="inlineStr">
        <is>
          <t>Polydioxanone AB Violet Size 0, 90cm, 1/2 Circle, Taper Cutting, 36mm Ref. FAS052ABD</t>
        </is>
      </c>
      <c r="G506" s="55" t="n">
        <v>2025000049</v>
      </c>
      <c r="H506" s="14" t="inlineStr">
        <is>
          <t>FUTURA SURGICARE PVT LTD</t>
        </is>
      </c>
      <c r="I506" s="14" t="n"/>
      <c r="J506" s="10" t="inlineStr">
        <is>
          <t>25S1605</t>
        </is>
      </c>
      <c r="K506" s="8" t="n"/>
      <c r="L506" s="14" t="inlineStr">
        <is>
          <t>00.06.2025</t>
        </is>
      </c>
      <c r="M506" s="14" t="n"/>
      <c r="N506" s="14" t="inlineStr">
        <is>
          <t>00.05.2030</t>
        </is>
      </c>
      <c r="O506" s="14" t="n"/>
      <c r="P506" s="14" t="n"/>
      <c r="Q506" s="14" t="n"/>
      <c r="R506" s="21" t="n"/>
      <c r="S506" s="12" t="n"/>
      <c r="T506" s="12" t="n"/>
      <c r="U506" s="13" t="n">
        <v>4380</v>
      </c>
      <c r="V506" s="14" t="inlineStr">
        <is>
          <t>No.</t>
        </is>
      </c>
      <c r="W506" s="14" t="n">
        <v>1</v>
      </c>
      <c r="X506" s="14" t="n"/>
      <c r="Y506" s="90" t="n"/>
      <c r="Z506" s="455" t="n">
        <v>4379</v>
      </c>
      <c r="AA506" s="456" t="n">
        <v>0</v>
      </c>
      <c r="AB506" s="457" t="n">
        <v>0</v>
      </c>
      <c r="AC506" s="458" t="n">
        <v>4379</v>
      </c>
      <c r="AD506" s="459" t="n"/>
      <c r="AE506" s="462" t="n">
        <v>0</v>
      </c>
      <c r="AF506" s="14" t="inlineStr">
        <is>
          <t>25.01.2026</t>
        </is>
      </c>
      <c r="AG506" s="14" t="inlineStr">
        <is>
          <t>0058/2026</t>
        </is>
      </c>
      <c r="AH506" s="14" t="n">
        <v>-4379</v>
      </c>
      <c r="AI506" s="14" t="n"/>
      <c r="AJ506" s="14" t="n"/>
      <c r="AK506" s="14" t="n"/>
      <c r="AL506" s="14" t="n"/>
      <c r="AM506" s="14" t="n"/>
      <c r="AN506" s="14" t="n"/>
      <c r="AO506" s="14" t="n"/>
      <c r="AP506" s="14" t="n"/>
      <c r="AQ506" s="14" t="n"/>
      <c r="AR506" s="14" t="n"/>
      <c r="AS506" s="14" t="n"/>
      <c r="AT506" s="14" t="n"/>
      <c r="AU506" s="14" t="n"/>
      <c r="AV506" s="14" t="n"/>
      <c r="AW506" s="14" t="n"/>
      <c r="AX506" s="14" t="n"/>
      <c r="AY506" s="14" t="n"/>
      <c r="AZ506" s="14" t="n"/>
      <c r="BA506" s="14" t="n"/>
      <c r="BB506" s="14" t="n"/>
      <c r="BC506" s="14" t="n"/>
      <c r="BD506" s="14" t="n"/>
      <c r="BE506" s="14" t="n"/>
      <c r="BF506" s="14" t="n"/>
      <c r="BG506" s="14" t="n"/>
      <c r="BH506" s="14" t="n"/>
      <c r="BI506" s="14" t="n"/>
      <c r="BJ506" s="14" t="n"/>
      <c r="BK506" s="14" t="n"/>
      <c r="BL506" s="14" t="n"/>
      <c r="BM506" s="14" t="n"/>
      <c r="BN506" s="14" t="n"/>
      <c r="BO506" s="14" t="n"/>
    </row>
    <row r="507" ht="11.85" customFormat="1" customHeight="1" s="7">
      <c r="A507" s="14" t="inlineStr">
        <is>
          <t xml:space="preserve">SF </t>
        </is>
      </c>
      <c r="B507" s="14" t="inlineStr">
        <is>
          <t>14.10.2025</t>
        </is>
      </c>
      <c r="C507" s="14" t="n"/>
      <c r="D507" s="55" t="n">
        <v>2500329</v>
      </c>
      <c r="E507" s="14" t="inlineStr">
        <is>
          <t>SF0157</t>
        </is>
      </c>
      <c r="F507" s="8" t="inlineStr">
        <is>
          <t>Polydioxanone Barbed AB Violet Size 2/0, 15cm, 1/2 Circle, Taper Point, 26mm Ref. FAS076ABK</t>
        </is>
      </c>
      <c r="G507" s="55" t="n">
        <v>2025000050</v>
      </c>
      <c r="H507" s="14" t="inlineStr">
        <is>
          <t>FUTURA SURGICARE PVT LTD</t>
        </is>
      </c>
      <c r="I507" s="14" t="n"/>
      <c r="J507" s="10" t="inlineStr">
        <is>
          <t>25S1261</t>
        </is>
      </c>
      <c r="K507" s="8" t="n"/>
      <c r="L507" s="14" t="inlineStr">
        <is>
          <t>00.05.2025</t>
        </is>
      </c>
      <c r="M507" s="14" t="n"/>
      <c r="N507" s="14" t="inlineStr">
        <is>
          <t>00.04.2030</t>
        </is>
      </c>
      <c r="O507" s="14" t="n"/>
      <c r="P507" s="14" t="n"/>
      <c r="Q507" s="14" t="n"/>
      <c r="R507" s="21" t="n"/>
      <c r="S507" s="12" t="n"/>
      <c r="T507" s="12" t="n"/>
      <c r="U507" s="13" t="n">
        <v>1812</v>
      </c>
      <c r="V507" s="14" t="inlineStr">
        <is>
          <t>No.</t>
        </is>
      </c>
      <c r="W507" s="14" t="n">
        <v>2</v>
      </c>
      <c r="X507" s="14" t="n"/>
      <c r="Y507" s="90" t="n"/>
      <c r="Z507" s="455" t="n">
        <v>1810</v>
      </c>
      <c r="AA507" s="456" t="n">
        <v>0</v>
      </c>
      <c r="AB507" s="457" t="n">
        <v>0</v>
      </c>
      <c r="AC507" s="458" t="n">
        <v>1810</v>
      </c>
      <c r="AD507" s="459" t="n"/>
      <c r="AE507" s="462" t="n">
        <v>0</v>
      </c>
      <c r="AF507" s="14" t="n"/>
      <c r="AG507" s="14" t="n"/>
      <c r="AH507" s="14" t="n">
        <v>-1810</v>
      </c>
      <c r="AI507" s="14" t="n"/>
      <c r="AJ507" s="14" t="n"/>
      <c r="AK507" s="14" t="n"/>
      <c r="AL507" s="14" t="n"/>
      <c r="AM507" s="14" t="n"/>
      <c r="AN507" s="14" t="n"/>
      <c r="AO507" s="14" t="n"/>
      <c r="AP507" s="14" t="n"/>
      <c r="AQ507" s="14" t="n"/>
      <c r="AR507" s="14" t="n"/>
      <c r="AS507" s="14" t="n"/>
      <c r="AT507" s="14" t="n"/>
      <c r="AU507" s="14" t="n"/>
      <c r="AV507" s="14" t="n"/>
      <c r="AW507" s="14" t="n"/>
      <c r="AX507" s="14" t="n"/>
      <c r="AY507" s="14" t="n"/>
      <c r="AZ507" s="14" t="n"/>
      <c r="BA507" s="14" t="n"/>
      <c r="BB507" s="14" t="n"/>
      <c r="BC507" s="14" t="n"/>
      <c r="BD507" s="14" t="n"/>
      <c r="BE507" s="14" t="n"/>
      <c r="BF507" s="14" t="n"/>
      <c r="BG507" s="14" t="n"/>
      <c r="BH507" s="14" t="n"/>
      <c r="BI507" s="14" t="n"/>
      <c r="BJ507" s="14" t="n"/>
      <c r="BK507" s="14" t="n"/>
      <c r="BL507" s="14" t="n"/>
      <c r="BM507" s="14" t="n"/>
      <c r="BN507" s="14" t="n"/>
      <c r="BO507" s="14" t="n"/>
    </row>
    <row r="508" ht="11.85" customFormat="1" customHeight="1" s="7">
      <c r="A508" s="14" t="inlineStr">
        <is>
          <t xml:space="preserve">SF </t>
        </is>
      </c>
      <c r="B508" s="14" t="inlineStr">
        <is>
          <t>14.10.2025</t>
        </is>
      </c>
      <c r="C508" s="14" t="n"/>
      <c r="D508" s="55" t="n">
        <v>2500330</v>
      </c>
      <c r="E508" s="14" t="inlineStr">
        <is>
          <t>SF0157</t>
        </is>
      </c>
      <c r="F508" s="8" t="inlineStr">
        <is>
          <t>Polydioxanone Barbed AB Violet Size 2/0, 15cm, 1/2 Circle, Taper Point, 26mm (Unidirectional) with loop Ref. FAS076ABK</t>
        </is>
      </c>
      <c r="G508" s="55" t="n">
        <v>2025000051</v>
      </c>
      <c r="H508" s="14" t="inlineStr">
        <is>
          <t>FUTURA SURGICARE PVT LTD</t>
        </is>
      </c>
      <c r="I508" s="14" t="n"/>
      <c r="J508" s="10" t="inlineStr">
        <is>
          <t>25S1604</t>
        </is>
      </c>
      <c r="K508" s="8" t="n"/>
      <c r="L508" s="14" t="inlineStr">
        <is>
          <t>00.06.2025</t>
        </is>
      </c>
      <c r="M508" s="14" t="n"/>
      <c r="N508" s="14" t="inlineStr">
        <is>
          <t>00.05.2030</t>
        </is>
      </c>
      <c r="O508" s="14" t="n"/>
      <c r="P508" s="14" t="n"/>
      <c r="Q508" s="14" t="n"/>
      <c r="R508" s="21" t="n"/>
      <c r="S508" s="12" t="n"/>
      <c r="T508" s="12" t="n"/>
      <c r="U508" s="13" t="n">
        <v>336</v>
      </c>
      <c r="V508" s="14" t="inlineStr">
        <is>
          <t>No.</t>
        </is>
      </c>
      <c r="W508" s="14" t="n">
        <v>2</v>
      </c>
      <c r="X508" s="14" t="n"/>
      <c r="Y508" s="90" t="n"/>
      <c r="Z508" s="455" t="n">
        <v>334</v>
      </c>
      <c r="AA508" s="456" t="n">
        <v>0</v>
      </c>
      <c r="AB508" s="457" t="n">
        <v>0</v>
      </c>
      <c r="AC508" s="458" t="n">
        <v>334</v>
      </c>
      <c r="AD508" s="459" t="n"/>
      <c r="AE508" s="462" t="n">
        <v>0</v>
      </c>
      <c r="AF508" s="14" t="inlineStr">
        <is>
          <t>02.02.02026</t>
        </is>
      </c>
      <c r="AG508" s="14" t="inlineStr">
        <is>
          <t>0076/2026</t>
        </is>
      </c>
      <c r="AH508" s="14" t="n">
        <v>-334</v>
      </c>
      <c r="AI508" s="14" t="n"/>
      <c r="AJ508" s="14" t="n"/>
      <c r="AK508" s="14" t="n"/>
      <c r="AL508" s="14" t="n"/>
      <c r="AM508" s="14" t="n"/>
      <c r="AN508" s="14" t="n"/>
      <c r="AO508" s="14" t="n"/>
      <c r="AP508" s="14" t="n"/>
      <c r="AQ508" s="14" t="n"/>
      <c r="AR508" s="14" t="n"/>
      <c r="AS508" s="14" t="n"/>
      <c r="AT508" s="14" t="n"/>
      <c r="AU508" s="14" t="n"/>
      <c r="AV508" s="14" t="n"/>
      <c r="AW508" s="14" t="n"/>
      <c r="AX508" s="14" t="n"/>
      <c r="AY508" s="14" t="n"/>
      <c r="AZ508" s="14" t="n"/>
      <c r="BA508" s="14" t="n"/>
      <c r="BB508" s="14" t="n"/>
      <c r="BC508" s="14" t="n"/>
      <c r="BD508" s="14" t="n"/>
      <c r="BE508" s="14" t="n"/>
      <c r="BF508" s="14" t="n"/>
      <c r="BG508" s="14" t="n"/>
      <c r="BH508" s="14" t="n"/>
      <c r="BI508" s="14" t="n"/>
      <c r="BJ508" s="14" t="n"/>
      <c r="BK508" s="14" t="n"/>
      <c r="BL508" s="14" t="n"/>
      <c r="BM508" s="14" t="n"/>
      <c r="BN508" s="14" t="n"/>
      <c r="BO508" s="14" t="n"/>
    </row>
    <row r="509" ht="11.85" customFormat="1" customHeight="1" s="7">
      <c r="A509" s="14" t="inlineStr">
        <is>
          <t xml:space="preserve">SF </t>
        </is>
      </c>
      <c r="B509" s="14" t="inlineStr">
        <is>
          <t>14.10.2025</t>
        </is>
      </c>
      <c r="C509" s="14" t="n"/>
      <c r="D509" s="55" t="n">
        <v>2500331</v>
      </c>
      <c r="E509" s="14" t="inlineStr">
        <is>
          <t>SF0158</t>
        </is>
      </c>
      <c r="F509" s="8" t="inlineStr">
        <is>
          <t>Polydioxanone Barbed AB Violet Size 2/0, 23cm, 1/2 Circle, Taper Point, 26mm Ref. FAS077ABK</t>
        </is>
      </c>
      <c r="G509" s="55" t="n">
        <v>2025000052</v>
      </c>
      <c r="H509" s="14" t="inlineStr">
        <is>
          <t>FUTURA SURGICARE PVT LTD</t>
        </is>
      </c>
      <c r="I509" s="14" t="n"/>
      <c r="J509" s="10" t="inlineStr">
        <is>
          <t>25S1262</t>
        </is>
      </c>
      <c r="K509" s="8" t="n"/>
      <c r="L509" s="14" t="inlineStr">
        <is>
          <t>00.05.2025</t>
        </is>
      </c>
      <c r="M509" s="14" t="n"/>
      <c r="N509" s="14" t="inlineStr">
        <is>
          <t>00.04.2030</t>
        </is>
      </c>
      <c r="O509" s="14" t="n"/>
      <c r="P509" s="14" t="n"/>
      <c r="Q509" s="14" t="n"/>
      <c r="R509" s="21" t="n"/>
      <c r="S509" s="12" t="n"/>
      <c r="T509" s="12" t="n"/>
      <c r="U509" s="13" t="n">
        <v>1800</v>
      </c>
      <c r="V509" s="14" t="inlineStr">
        <is>
          <t>No.</t>
        </is>
      </c>
      <c r="W509" s="14" t="n">
        <v>2</v>
      </c>
      <c r="X509" s="14" t="n"/>
      <c r="Y509" s="90" t="n"/>
      <c r="Z509" s="455" t="n">
        <v>1798</v>
      </c>
      <c r="AA509" s="456" t="n">
        <v>0</v>
      </c>
      <c r="AB509" s="457" t="n">
        <v>0</v>
      </c>
      <c r="AC509" s="458" t="n">
        <v>1798</v>
      </c>
      <c r="AD509" s="459" t="n"/>
      <c r="AE509" s="462" t="n">
        <v>0</v>
      </c>
      <c r="AF509" s="14" t="inlineStr">
        <is>
          <t>22.01.2026</t>
        </is>
      </c>
      <c r="AG509" s="14" t="inlineStr">
        <is>
          <t>0050/2026</t>
        </is>
      </c>
      <c r="AH509" s="14" t="n">
        <v>-1798</v>
      </c>
      <c r="AI509" s="14" t="n"/>
      <c r="AJ509" s="14" t="n"/>
      <c r="AK509" s="14" t="n"/>
      <c r="AL509" s="14" t="n"/>
      <c r="AM509" s="14" t="n"/>
      <c r="AN509" s="14" t="n"/>
      <c r="AO509" s="14" t="n"/>
      <c r="AP509" s="14" t="n"/>
      <c r="AQ509" s="14" t="n"/>
      <c r="AR509" s="14" t="n"/>
      <c r="AS509" s="14" t="n"/>
      <c r="AT509" s="14" t="n"/>
      <c r="AU509" s="14" t="n"/>
      <c r="AV509" s="14" t="n"/>
      <c r="AW509" s="14" t="n"/>
      <c r="AX509" s="14" t="n"/>
      <c r="AY509" s="14" t="n"/>
      <c r="AZ509" s="14" t="n"/>
      <c r="BA509" s="14" t="n"/>
      <c r="BB509" s="14" t="n"/>
      <c r="BC509" s="14" t="n"/>
      <c r="BD509" s="14" t="n"/>
      <c r="BE509" s="14" t="n"/>
      <c r="BF509" s="14" t="n"/>
      <c r="BG509" s="14" t="n"/>
      <c r="BH509" s="14" t="n"/>
      <c r="BI509" s="14" t="n"/>
      <c r="BJ509" s="14" t="n"/>
      <c r="BK509" s="14" t="n"/>
      <c r="BL509" s="14" t="n"/>
      <c r="BM509" s="14" t="n"/>
      <c r="BN509" s="14" t="n"/>
      <c r="BO509" s="14" t="n"/>
    </row>
    <row r="510" ht="11.85" customFormat="1" customHeight="1" s="7">
      <c r="A510" s="14" t="inlineStr">
        <is>
          <t xml:space="preserve">SF </t>
        </is>
      </c>
      <c r="B510" s="14" t="inlineStr">
        <is>
          <t>14.10.2025</t>
        </is>
      </c>
      <c r="C510" s="14" t="n"/>
      <c r="D510" s="55" t="n">
        <v>2500332</v>
      </c>
      <c r="E510" s="14" t="inlineStr">
        <is>
          <t>SF0159</t>
        </is>
      </c>
      <c r="F510" s="8" t="inlineStr">
        <is>
          <t>Polydioxanone AB Barbed Violet Size 3/0, 15cm, 1/2 Circle, Taper Point, 26mm Ref. FAS082ABK</t>
        </is>
      </c>
      <c r="G510" s="55" t="n">
        <v>2025000053</v>
      </c>
      <c r="H510" s="14" t="inlineStr">
        <is>
          <t>FUTURA SURGICARE PVT LTD</t>
        </is>
      </c>
      <c r="I510" s="14" t="n"/>
      <c r="J510" s="10" t="inlineStr">
        <is>
          <t>25S1270</t>
        </is>
      </c>
      <c r="K510" s="8" t="n"/>
      <c r="L510" s="14" t="inlineStr">
        <is>
          <t>00.05.2025</t>
        </is>
      </c>
      <c r="M510" s="14" t="n"/>
      <c r="N510" s="14" t="inlineStr">
        <is>
          <t>00.04.2030</t>
        </is>
      </c>
      <c r="O510" s="14" t="n"/>
      <c r="P510" s="14" t="n"/>
      <c r="Q510" s="14" t="n"/>
      <c r="R510" s="21" t="n"/>
      <c r="S510" s="12" t="n"/>
      <c r="T510" s="12" t="n"/>
      <c r="U510" s="13" t="n">
        <v>600</v>
      </c>
      <c r="V510" s="14" t="inlineStr">
        <is>
          <t>No.</t>
        </is>
      </c>
      <c r="W510" s="14" t="n">
        <v>2</v>
      </c>
      <c r="X510" s="14" t="n"/>
      <c r="Y510" s="90" t="n"/>
      <c r="Z510" s="455" t="n">
        <v>598</v>
      </c>
      <c r="AA510" s="456" t="n">
        <v>0</v>
      </c>
      <c r="AB510" s="457" t="n">
        <v>0</v>
      </c>
      <c r="AC510" s="458" t="n">
        <v>598</v>
      </c>
      <c r="AD510" s="459" t="n"/>
      <c r="AE510" s="462" t="n">
        <v>0</v>
      </c>
      <c r="AF510" s="14" t="inlineStr">
        <is>
          <t>02.02.2026</t>
        </is>
      </c>
      <c r="AG510" s="14" t="inlineStr">
        <is>
          <t>0077/2026</t>
        </is>
      </c>
      <c r="AH510" s="14" t="n">
        <v>-598</v>
      </c>
      <c r="AI510" s="14" t="n"/>
      <c r="AJ510" s="14" t="n"/>
      <c r="AK510" s="14" t="n"/>
      <c r="AL510" s="14" t="n"/>
      <c r="AM510" s="14" t="n"/>
      <c r="AN510" s="14" t="n"/>
      <c r="AO510" s="14" t="n"/>
      <c r="AP510" s="14" t="n"/>
      <c r="AQ510" s="14" t="n"/>
      <c r="AR510" s="14" t="n"/>
      <c r="AS510" s="14" t="n"/>
      <c r="AT510" s="14" t="n"/>
      <c r="AU510" s="14" t="n"/>
      <c r="AV510" s="14" t="n"/>
      <c r="AW510" s="14" t="n"/>
      <c r="AX510" s="14" t="n"/>
      <c r="AY510" s="14" t="n"/>
      <c r="AZ510" s="14" t="n"/>
      <c r="BA510" s="14" t="n"/>
      <c r="BB510" s="14" t="n"/>
      <c r="BC510" s="14" t="n"/>
      <c r="BD510" s="14" t="n"/>
      <c r="BE510" s="14" t="n"/>
      <c r="BF510" s="14" t="n"/>
      <c r="BG510" s="14" t="n"/>
      <c r="BH510" s="14" t="n"/>
      <c r="BI510" s="14" t="n"/>
      <c r="BJ510" s="14" t="n"/>
      <c r="BK510" s="14" t="n"/>
      <c r="BL510" s="14" t="n"/>
      <c r="BM510" s="14" t="n"/>
      <c r="BN510" s="14" t="n"/>
      <c r="BO510" s="14" t="n"/>
    </row>
    <row r="511" ht="11.85" customFormat="1" customHeight="1" s="7">
      <c r="A511" s="14" t="inlineStr">
        <is>
          <t xml:space="preserve">SF </t>
        </is>
      </c>
      <c r="B511" s="14" t="inlineStr">
        <is>
          <t>14.10.2025</t>
        </is>
      </c>
      <c r="C511" s="14" t="n"/>
      <c r="D511" s="55" t="n">
        <v>2500333</v>
      </c>
      <c r="E511" s="14" t="inlineStr">
        <is>
          <t>SF0160</t>
        </is>
      </c>
      <c r="F511" s="8" t="inlineStr">
        <is>
          <t>Poliglecaprone 25 AB Violet Size 2/0, 70cm, 1/2 Circle, Round Body, 22mm Ref. FAS501ABC</t>
        </is>
      </c>
      <c r="G511" s="55" t="n">
        <v>2025000054</v>
      </c>
      <c r="H511" s="14" t="inlineStr">
        <is>
          <t>FUTURA SURGICARE PVT LTD</t>
        </is>
      </c>
      <c r="I511" s="14" t="n"/>
      <c r="J511" s="10" t="inlineStr">
        <is>
          <t>25S1600</t>
        </is>
      </c>
      <c r="K511" s="8" t="n"/>
      <c r="L511" s="14" t="inlineStr">
        <is>
          <t>00.06.2025</t>
        </is>
      </c>
      <c r="M511" s="14" t="n"/>
      <c r="N511" s="14" t="inlineStr">
        <is>
          <t>00.05.2030</t>
        </is>
      </c>
      <c r="O511" s="14" t="n"/>
      <c r="P511" s="14" t="n"/>
      <c r="Q511" s="14" t="n"/>
      <c r="R511" s="21" t="n"/>
      <c r="S511" s="12" t="n"/>
      <c r="T511" s="12" t="n"/>
      <c r="U511" s="13" t="n">
        <v>1380</v>
      </c>
      <c r="V511" s="14" t="inlineStr">
        <is>
          <t>No.</t>
        </is>
      </c>
      <c r="W511" s="14" t="n">
        <v>2</v>
      </c>
      <c r="X511" s="14" t="n"/>
      <c r="Y511" s="90" t="n"/>
      <c r="Z511" s="455" t="n">
        <v>1378</v>
      </c>
      <c r="AA511" s="456" t="n">
        <v>0</v>
      </c>
      <c r="AB511" s="457" t="n">
        <v>0</v>
      </c>
      <c r="AC511" s="458" t="n">
        <v>1378</v>
      </c>
      <c r="AD511" s="459" t="n"/>
      <c r="AE511" s="462" t="n">
        <v>0</v>
      </c>
      <c r="AF511" s="14" t="inlineStr">
        <is>
          <t>25.01.2026</t>
        </is>
      </c>
      <c r="AG511" s="14" t="inlineStr">
        <is>
          <t>0060/2026</t>
        </is>
      </c>
      <c r="AH511" s="14" t="n">
        <v>-1378</v>
      </c>
      <c r="AI511" s="14" t="n"/>
      <c r="AJ511" s="14" t="n"/>
      <c r="AK511" s="14" t="n"/>
      <c r="AL511" s="14" t="n"/>
      <c r="AM511" s="14" t="n"/>
      <c r="AN511" s="14" t="n"/>
      <c r="AO511" s="14" t="n"/>
      <c r="AP511" s="14" t="n"/>
      <c r="AQ511" s="14" t="n"/>
      <c r="AR511" s="14" t="n"/>
      <c r="AS511" s="14" t="n"/>
      <c r="AT511" s="14" t="n"/>
      <c r="AU511" s="14" t="n"/>
      <c r="AV511" s="14" t="n"/>
      <c r="AW511" s="14" t="n"/>
      <c r="AX511" s="14" t="n"/>
      <c r="AY511" s="14" t="n"/>
      <c r="AZ511" s="14" t="n"/>
      <c r="BA511" s="14" t="n"/>
      <c r="BB511" s="14" t="n"/>
      <c r="BC511" s="14" t="n"/>
      <c r="BD511" s="14" t="n"/>
      <c r="BE511" s="14" t="n"/>
      <c r="BF511" s="14" t="n"/>
      <c r="BG511" s="14" t="n"/>
      <c r="BH511" s="14" t="n"/>
      <c r="BI511" s="14" t="n"/>
      <c r="BJ511" s="14" t="n"/>
      <c r="BK511" s="14" t="n"/>
      <c r="BL511" s="14" t="n"/>
      <c r="BM511" s="14" t="n"/>
      <c r="BN511" s="14" t="n"/>
      <c r="BO511" s="14" t="n"/>
    </row>
    <row r="512" ht="11.85" customFormat="1" customHeight="1" s="7">
      <c r="A512" s="14" t="inlineStr">
        <is>
          <t xml:space="preserve">SF </t>
        </is>
      </c>
      <c r="B512" s="14" t="inlineStr">
        <is>
          <t>14.10.2025</t>
        </is>
      </c>
      <c r="C512" s="14" t="n"/>
      <c r="D512" s="55" t="n">
        <v>2500334</v>
      </c>
      <c r="E512" s="14" t="inlineStr">
        <is>
          <t>SF0162</t>
        </is>
      </c>
      <c r="F512" s="8" t="inlineStr">
        <is>
          <t>Poliglecaprone 25 AB Undyed Size 3/0, 70cm, Straight, Reverse Cutting, 60mm Ref. FAS504ABC</t>
        </is>
      </c>
      <c r="G512" s="55" t="n">
        <v>2025000055</v>
      </c>
      <c r="H512" s="14" t="inlineStr">
        <is>
          <t>FUTURA SURGICARE PVT LTD</t>
        </is>
      </c>
      <c r="I512" s="14" t="n"/>
      <c r="J512" s="27" t="inlineStr">
        <is>
          <t>25S1601</t>
        </is>
      </c>
      <c r="K512" s="14" t="n"/>
      <c r="L512" s="14" t="inlineStr">
        <is>
          <t>00.06.2025</t>
        </is>
      </c>
      <c r="M512" s="14" t="n"/>
      <c r="N512" s="14" t="inlineStr">
        <is>
          <t>00.05.2030</t>
        </is>
      </c>
      <c r="O512" s="14" t="n"/>
      <c r="P512" s="14" t="n"/>
      <c r="Q512" s="14" t="n"/>
      <c r="R512" s="21" t="n"/>
      <c r="S512" s="12" t="n"/>
      <c r="T512" s="12" t="n"/>
      <c r="U512" s="13" t="n">
        <v>11880</v>
      </c>
      <c r="V512" s="14" t="inlineStr">
        <is>
          <t>No.</t>
        </is>
      </c>
      <c r="W512" s="14" t="n">
        <v>2</v>
      </c>
      <c r="X512" s="14" t="n"/>
      <c r="Y512" s="90" t="n"/>
      <c r="Z512" s="455" t="n">
        <v>11878</v>
      </c>
      <c r="AA512" s="456" t="n">
        <v>0</v>
      </c>
      <c r="AB512" s="457" t="n">
        <v>0</v>
      </c>
      <c r="AC512" s="458" t="n">
        <v>11878</v>
      </c>
      <c r="AD512" s="459" t="n"/>
      <c r="AE512" s="462" t="n">
        <v>0</v>
      </c>
      <c r="AF512" s="14" t="n"/>
      <c r="AG512" s="14" t="n"/>
      <c r="AH512" s="14" t="n">
        <v>-11878</v>
      </c>
      <c r="AI512" s="14" t="n"/>
      <c r="AJ512" s="14" t="n"/>
      <c r="AK512" s="14" t="n"/>
      <c r="AL512" s="14" t="n"/>
      <c r="AM512" s="14" t="n"/>
      <c r="AN512" s="14" t="n"/>
      <c r="AO512" s="14" t="n"/>
      <c r="AP512" s="14" t="n"/>
      <c r="AQ512" s="14" t="n"/>
      <c r="AR512" s="14" t="n"/>
      <c r="AS512" s="14" t="n"/>
      <c r="AT512" s="14" t="n"/>
      <c r="AU512" s="14" t="n"/>
      <c r="AV512" s="14" t="n"/>
      <c r="AW512" s="14" t="n"/>
      <c r="AX512" s="14" t="n"/>
      <c r="AY512" s="14" t="n"/>
      <c r="AZ512" s="14" t="n"/>
      <c r="BA512" s="14" t="n"/>
      <c r="BB512" s="14" t="n"/>
      <c r="BC512" s="14" t="n"/>
      <c r="BD512" s="14" t="n"/>
      <c r="BE512" s="14" t="n"/>
      <c r="BF512" s="14" t="n"/>
      <c r="BG512" s="14" t="n"/>
      <c r="BH512" s="14" t="n"/>
      <c r="BI512" s="14" t="n"/>
      <c r="BJ512" s="14" t="n"/>
      <c r="BK512" s="14" t="n"/>
      <c r="BL512" s="14" t="n"/>
      <c r="BM512" s="14" t="n"/>
      <c r="BN512" s="14" t="n"/>
      <c r="BO512" s="14" t="n"/>
    </row>
    <row r="513" ht="11.85" customFormat="1" customHeight="1" s="7">
      <c r="A513" s="14" t="inlineStr">
        <is>
          <t xml:space="preserve">SF </t>
        </is>
      </c>
      <c r="B513" s="14" t="inlineStr">
        <is>
          <t>14.10.2025</t>
        </is>
      </c>
      <c r="C513" s="14" t="n"/>
      <c r="D513" s="55" t="n">
        <v>2500335</v>
      </c>
      <c r="E513" s="14" t="inlineStr">
        <is>
          <t>SF0163</t>
        </is>
      </c>
      <c r="F513" s="8" t="inlineStr">
        <is>
          <t>Poliglecaprone 25 AB Undyed Size 4/0, 70cm, 3/8 Circle, Reverse Cutting, 26mm Ref. FAS506ABC</t>
        </is>
      </c>
      <c r="G513" s="55" t="n">
        <v>2025000056</v>
      </c>
      <c r="H513" s="14" t="inlineStr">
        <is>
          <t>FUTURA SURGICARE PVT LTD</t>
        </is>
      </c>
      <c r="I513" s="14" t="n"/>
      <c r="J513" s="10" t="inlineStr">
        <is>
          <t>25S1247</t>
        </is>
      </c>
      <c r="K513" s="8" t="n"/>
      <c r="L513" s="14" t="inlineStr">
        <is>
          <t>00.05.2025</t>
        </is>
      </c>
      <c r="M513" s="14" t="n"/>
      <c r="N513" s="14" t="inlineStr">
        <is>
          <t>00.04.2030</t>
        </is>
      </c>
      <c r="O513" s="14" t="n"/>
      <c r="P513" s="14" t="n"/>
      <c r="Q513" s="14" t="n"/>
      <c r="R513" s="21" t="n"/>
      <c r="S513" s="12" t="n"/>
      <c r="T513" s="12" t="n"/>
      <c r="U513" s="13" t="n">
        <v>1368</v>
      </c>
      <c r="V513" s="14" t="inlineStr">
        <is>
          <t>No.</t>
        </is>
      </c>
      <c r="W513" s="14" t="n">
        <v>2</v>
      </c>
      <c r="X513" s="14" t="n"/>
      <c r="Y513" s="90" t="n"/>
      <c r="Z513" s="455" t="n">
        <v>1366</v>
      </c>
      <c r="AA513" s="456" t="n">
        <v>0</v>
      </c>
      <c r="AB513" s="457" t="n">
        <v>0</v>
      </c>
      <c r="AC513" s="458" t="n">
        <v>1366</v>
      </c>
      <c r="AD513" s="459" t="n"/>
      <c r="AE513" s="462" t="n">
        <v>0</v>
      </c>
      <c r="AF513" s="14" t="inlineStr">
        <is>
          <t>01.02.2026</t>
        </is>
      </c>
      <c r="AG513" s="14" t="inlineStr">
        <is>
          <t>0078/2026</t>
        </is>
      </c>
      <c r="AH513" s="14" t="n">
        <v>-1366</v>
      </c>
      <c r="AI513" s="14" t="n"/>
      <c r="AJ513" s="14" t="n"/>
      <c r="AK513" s="14" t="n"/>
      <c r="AL513" s="14" t="n"/>
      <c r="AM513" s="14" t="n"/>
      <c r="AN513" s="14" t="n"/>
      <c r="AO513" s="14" t="n"/>
      <c r="AP513" s="14" t="n"/>
      <c r="AQ513" s="14" t="n"/>
      <c r="AR513" s="14" t="n"/>
      <c r="AS513" s="14" t="n"/>
      <c r="AT513" s="14" t="n"/>
      <c r="AU513" s="14" t="n"/>
      <c r="AV513" s="14" t="n"/>
      <c r="AW513" s="14" t="n"/>
      <c r="AX513" s="14" t="n"/>
      <c r="AY513" s="14" t="n"/>
      <c r="AZ513" s="14" t="n"/>
      <c r="BA513" s="14" t="n"/>
      <c r="BB513" s="14" t="n"/>
      <c r="BC513" s="14" t="n"/>
      <c r="BD513" s="14" t="n"/>
      <c r="BE513" s="14" t="n"/>
      <c r="BF513" s="14" t="n"/>
      <c r="BG513" s="14" t="n"/>
      <c r="BH513" s="14" t="n"/>
      <c r="BI513" s="14" t="n"/>
      <c r="BJ513" s="14" t="n"/>
      <c r="BK513" s="14" t="n"/>
      <c r="BL513" s="14" t="n"/>
      <c r="BM513" s="14" t="n"/>
      <c r="BN513" s="14" t="n"/>
      <c r="BO513" s="14" t="n"/>
    </row>
    <row r="514" ht="11.85" customFormat="1" customHeight="1" s="7">
      <c r="A514" s="14" t="inlineStr">
        <is>
          <t xml:space="preserve">SF </t>
        </is>
      </c>
      <c r="B514" s="14" t="inlineStr">
        <is>
          <t>14.10.2025</t>
        </is>
      </c>
      <c r="C514" s="14" t="n"/>
      <c r="D514" s="55" t="n">
        <v>2500336</v>
      </c>
      <c r="E514" s="14" t="inlineStr">
        <is>
          <t>SF0164</t>
        </is>
      </c>
      <c r="F514" s="8" t="inlineStr">
        <is>
          <t>Poliglecaprone 25 AB Undyed Size 4/0, 45cm, 3/8 Circle, Cutting, 19mm Prime Ref.FAS507ABC</t>
        </is>
      </c>
      <c r="G514" s="55" t="n">
        <v>2025000057</v>
      </c>
      <c r="H514" s="14" t="inlineStr">
        <is>
          <t>FUTURA SURGICARE PVT LTD</t>
        </is>
      </c>
      <c r="I514" s="14" t="n"/>
      <c r="J514" s="10" t="inlineStr">
        <is>
          <t>25S1248</t>
        </is>
      </c>
      <c r="K514" s="8" t="n"/>
      <c r="L514" s="14" t="inlineStr">
        <is>
          <t>00.05.2025</t>
        </is>
      </c>
      <c r="M514" s="14" t="n"/>
      <c r="N514" s="14" t="inlineStr">
        <is>
          <t>00.04.2030</t>
        </is>
      </c>
      <c r="O514" s="14" t="n"/>
      <c r="P514" s="14" t="n"/>
      <c r="Q514" s="14" t="n"/>
      <c r="R514" s="21" t="n"/>
      <c r="S514" s="12" t="n"/>
      <c r="T514" s="12" t="n"/>
      <c r="U514" s="13" t="n">
        <v>3180</v>
      </c>
      <c r="V514" s="14" t="inlineStr">
        <is>
          <t>No.</t>
        </is>
      </c>
      <c r="W514" s="14" t="n">
        <v>2</v>
      </c>
      <c r="X514" s="14" t="n"/>
      <c r="Y514" s="90" t="n"/>
      <c r="Z514" s="455" t="n">
        <v>3178</v>
      </c>
      <c r="AA514" s="456" t="n">
        <v>0</v>
      </c>
      <c r="AB514" s="457" t="n">
        <v>0</v>
      </c>
      <c r="AC514" s="458" t="n">
        <v>3178</v>
      </c>
      <c r="AD514" s="459" t="n"/>
      <c r="AE514" s="462" t="n">
        <v>0</v>
      </c>
      <c r="AF514" s="14" t="inlineStr">
        <is>
          <t>01.02.2026</t>
        </is>
      </c>
      <c r="AG514" s="14" t="inlineStr">
        <is>
          <t>0079/2026</t>
        </is>
      </c>
      <c r="AH514" s="14" t="n">
        <v>-3178</v>
      </c>
      <c r="AI514" s="14" t="n"/>
      <c r="AJ514" s="14" t="n"/>
      <c r="AK514" s="14" t="n"/>
      <c r="AL514" s="14" t="n"/>
      <c r="AM514" s="14" t="n"/>
      <c r="AN514" s="14" t="n"/>
      <c r="AO514" s="14" t="n"/>
      <c r="AP514" s="14" t="n"/>
      <c r="AQ514" s="14" t="n"/>
      <c r="AR514" s="14" t="n"/>
      <c r="AS514" s="14" t="n"/>
      <c r="AT514" s="14" t="n"/>
      <c r="AU514" s="14" t="n"/>
      <c r="AV514" s="14" t="n"/>
      <c r="AW514" s="14" t="n"/>
      <c r="AX514" s="14" t="n"/>
      <c r="AY514" s="14" t="n"/>
      <c r="AZ514" s="14" t="n"/>
      <c r="BA514" s="14" t="n"/>
      <c r="BB514" s="14" t="n"/>
      <c r="BC514" s="14" t="n"/>
      <c r="BD514" s="14" t="n"/>
      <c r="BE514" s="14" t="n"/>
      <c r="BF514" s="14" t="n"/>
      <c r="BG514" s="14" t="n"/>
      <c r="BH514" s="14" t="n"/>
      <c r="BI514" s="14" t="n"/>
      <c r="BJ514" s="14" t="n"/>
      <c r="BK514" s="14" t="n"/>
      <c r="BL514" s="14" t="n"/>
      <c r="BM514" s="14" t="n"/>
      <c r="BN514" s="14" t="n"/>
      <c r="BO514" s="14" t="n"/>
    </row>
    <row r="515" ht="11.85" customFormat="1" customHeight="1" s="7">
      <c r="A515" s="14" t="inlineStr">
        <is>
          <t xml:space="preserve">SF </t>
        </is>
      </c>
      <c r="B515" s="14" t="inlineStr">
        <is>
          <t>14.10.2025</t>
        </is>
      </c>
      <c r="C515" s="14" t="n"/>
      <c r="D515" s="55" t="n">
        <v>2500337</v>
      </c>
      <c r="E515" s="14" t="inlineStr">
        <is>
          <t>SF0165</t>
        </is>
      </c>
      <c r="F515" s="8" t="inlineStr">
        <is>
          <t>Poliglecaprone 25 AB Violet Size 1, 70cm, 1/2 Circle, Round Body, 40mm Ref. FAS514ABC</t>
        </is>
      </c>
      <c r="G515" s="55" t="n">
        <v>2025000058</v>
      </c>
      <c r="H515" s="14" t="inlineStr">
        <is>
          <t>FUTURA SURGICARE PVT LTD</t>
        </is>
      </c>
      <c r="I515" s="14" t="n"/>
      <c r="J515" s="10" t="inlineStr">
        <is>
          <t>25S1595</t>
        </is>
      </c>
      <c r="K515" s="8" t="n"/>
      <c r="L515" s="14" t="inlineStr">
        <is>
          <t>00.06.2025</t>
        </is>
      </c>
      <c r="M515" s="14" t="n"/>
      <c r="N515" s="14" t="inlineStr">
        <is>
          <t>00.05.2030</t>
        </is>
      </c>
      <c r="O515" s="14" t="n"/>
      <c r="P515" s="14" t="n"/>
      <c r="Q515" s="14" t="n"/>
      <c r="R515" s="21" t="n"/>
      <c r="S515" s="12" t="n"/>
      <c r="T515" s="12" t="n"/>
      <c r="U515" s="13" t="n">
        <v>336</v>
      </c>
      <c r="V515" s="14" t="inlineStr">
        <is>
          <t>No.</t>
        </is>
      </c>
      <c r="W515" s="14" t="n">
        <v>2</v>
      </c>
      <c r="X515" s="14" t="n"/>
      <c r="Y515" s="90" t="n"/>
      <c r="Z515" s="455" t="n">
        <v>334</v>
      </c>
      <c r="AA515" s="456" t="n">
        <v>0</v>
      </c>
      <c r="AB515" s="457" t="n">
        <v>0</v>
      </c>
      <c r="AC515" s="458" t="n">
        <v>334</v>
      </c>
      <c r="AD515" s="459" t="n"/>
      <c r="AE515" s="462" t="n">
        <v>0</v>
      </c>
      <c r="AF515" s="14" t="inlineStr">
        <is>
          <t>27.01.2026</t>
        </is>
      </c>
      <c r="AG515" s="14" t="inlineStr">
        <is>
          <t>0070/2026</t>
        </is>
      </c>
      <c r="AH515" s="14" t="n">
        <v>-334</v>
      </c>
      <c r="AI515" s="14" t="n"/>
      <c r="AJ515" s="14" t="n"/>
      <c r="AK515" s="14" t="n"/>
      <c r="AL515" s="14" t="n"/>
      <c r="AM515" s="14" t="n"/>
      <c r="AN515" s="14" t="n"/>
      <c r="AO515" s="14" t="n"/>
      <c r="AP515" s="14" t="n"/>
      <c r="AQ515" s="14" t="n"/>
      <c r="AR515" s="14" t="n"/>
      <c r="AS515" s="14" t="n"/>
      <c r="AT515" s="14" t="n"/>
      <c r="AU515" s="14" t="n"/>
      <c r="AV515" s="14" t="n"/>
      <c r="AW515" s="14" t="n"/>
      <c r="AX515" s="14" t="n"/>
      <c r="AY515" s="14" t="n"/>
      <c r="AZ515" s="14" t="n"/>
      <c r="BA515" s="14" t="n"/>
      <c r="BB515" s="14" t="n"/>
      <c r="BC515" s="14" t="n"/>
      <c r="BD515" s="14" t="n"/>
      <c r="BE515" s="14" t="n"/>
      <c r="BF515" s="14" t="n"/>
      <c r="BG515" s="14" t="n"/>
      <c r="BH515" s="14" t="n"/>
      <c r="BI515" s="14" t="n"/>
      <c r="BJ515" s="14" t="n"/>
      <c r="BK515" s="14" t="n"/>
      <c r="BL515" s="14" t="n"/>
      <c r="BM515" s="14" t="n"/>
      <c r="BN515" s="14" t="n"/>
      <c r="BO515" s="14" t="n"/>
    </row>
    <row r="516" ht="11.85" customFormat="1" customHeight="1" s="7">
      <c r="A516" s="14" t="inlineStr">
        <is>
          <t xml:space="preserve">SF </t>
        </is>
      </c>
      <c r="B516" s="14" t="inlineStr">
        <is>
          <t>14.10.2025</t>
        </is>
      </c>
      <c r="C516" s="14" t="n"/>
      <c r="D516" s="55" t="n">
        <v>2500338</v>
      </c>
      <c r="E516" s="14" t="inlineStr">
        <is>
          <t>SF0166</t>
        </is>
      </c>
      <c r="F516" s="8" t="inlineStr">
        <is>
          <t>Poliglecaprone 25 AB Violet Size 4/0, 70cm, 1/2 Circle, Round Body, 22mm Ref. FAS523ABC</t>
        </is>
      </c>
      <c r="G516" s="55" t="n">
        <v>2025000059</v>
      </c>
      <c r="H516" s="14" t="inlineStr">
        <is>
          <t>FUTURA SURGICARE PVT LTD</t>
        </is>
      </c>
      <c r="I516" s="14" t="n"/>
      <c r="J516" s="10" t="inlineStr">
        <is>
          <t>25S1719</t>
        </is>
      </c>
      <c r="K516" s="8" t="n"/>
      <c r="L516" s="14" t="inlineStr">
        <is>
          <t>00.07.2025</t>
        </is>
      </c>
      <c r="M516" s="14" t="n"/>
      <c r="N516" s="14" t="inlineStr">
        <is>
          <t>00.06.2030</t>
        </is>
      </c>
      <c r="O516" s="14" t="n"/>
      <c r="P516" s="14" t="n"/>
      <c r="Q516" s="14" t="n"/>
      <c r="R516" s="21" t="n"/>
      <c r="S516" s="12" t="n"/>
      <c r="T516" s="12" t="n"/>
      <c r="U516" s="13" t="n">
        <v>1200</v>
      </c>
      <c r="V516" s="14" t="inlineStr">
        <is>
          <t>No.</t>
        </is>
      </c>
      <c r="W516" s="14" t="n">
        <v>2</v>
      </c>
      <c r="X516" s="14" t="n"/>
      <c r="Y516" s="90" t="n"/>
      <c r="Z516" s="455" t="n">
        <v>1198</v>
      </c>
      <c r="AA516" s="456" t="n">
        <v>0</v>
      </c>
      <c r="AB516" s="457" t="n">
        <v>0</v>
      </c>
      <c r="AC516" s="458" t="n">
        <v>1198</v>
      </c>
      <c r="AD516" s="459" t="n"/>
      <c r="AE516" s="462" t="n">
        <v>0</v>
      </c>
      <c r="AF516" s="14" t="inlineStr">
        <is>
          <t>29.01.2026</t>
        </is>
      </c>
      <c r="AG516" s="14" t="inlineStr">
        <is>
          <t>0066/2026</t>
        </is>
      </c>
      <c r="AH516" s="14" t="n">
        <v>-1198</v>
      </c>
      <c r="AI516" s="14" t="n"/>
      <c r="AJ516" s="14" t="n"/>
      <c r="AK516" s="14" t="n"/>
      <c r="AL516" s="14" t="n"/>
      <c r="AM516" s="14" t="n"/>
      <c r="AN516" s="14" t="n"/>
      <c r="AO516" s="14" t="n"/>
      <c r="AP516" s="14" t="n"/>
      <c r="AQ516" s="14" t="n"/>
      <c r="AR516" s="14" t="n"/>
      <c r="AS516" s="14" t="n"/>
      <c r="AT516" s="14" t="n"/>
      <c r="AU516" s="14" t="n"/>
      <c r="AV516" s="14" t="n"/>
      <c r="AW516" s="14" t="n"/>
      <c r="AX516" s="14" t="n"/>
      <c r="AY516" s="14" t="n"/>
      <c r="AZ516" s="14" t="n"/>
      <c r="BA516" s="14" t="n"/>
      <c r="BB516" s="14" t="n"/>
      <c r="BC516" s="14" t="n"/>
      <c r="BD516" s="14" t="n"/>
      <c r="BE516" s="14" t="n"/>
      <c r="BF516" s="14" t="n"/>
      <c r="BG516" s="14" t="n"/>
      <c r="BH516" s="14" t="n"/>
      <c r="BI516" s="14" t="n"/>
      <c r="BJ516" s="14" t="n"/>
      <c r="BK516" s="14" t="n"/>
      <c r="BL516" s="14" t="n"/>
      <c r="BM516" s="14" t="n"/>
      <c r="BN516" s="14" t="n"/>
      <c r="BO516" s="14" t="n"/>
    </row>
    <row r="517" ht="11.85" customFormat="1" customHeight="1" s="7">
      <c r="A517" s="14" t="inlineStr">
        <is>
          <t xml:space="preserve">SF </t>
        </is>
      </c>
      <c r="B517" s="14" t="inlineStr">
        <is>
          <t>14.10.2025</t>
        </is>
      </c>
      <c r="C517" s="14" t="n"/>
      <c r="D517" s="55" t="n">
        <v>2500339</v>
      </c>
      <c r="E517" s="14" t="inlineStr">
        <is>
          <t>SF0167</t>
        </is>
      </c>
      <c r="F517" s="8" t="inlineStr">
        <is>
          <t>Poliglecaprone 25 AB Undyed Size 3/0, 45cm, 3/8 Circle, Reverse Cutting, 19mm, Prime Ref. FAS527ABC</t>
        </is>
      </c>
      <c r="G517" s="55" t="n">
        <v>2025000060</v>
      </c>
      <c r="H517" s="14" t="inlineStr">
        <is>
          <t>FUTURA SURGICARE PVT LTD</t>
        </is>
      </c>
      <c r="I517" s="14" t="n"/>
      <c r="J517" s="10" t="inlineStr">
        <is>
          <t>25S1249</t>
        </is>
      </c>
      <c r="K517" s="8" t="n"/>
      <c r="L517" s="14" t="inlineStr">
        <is>
          <t>00.05.2025</t>
        </is>
      </c>
      <c r="M517" s="14" t="n"/>
      <c r="N517" s="14" t="inlineStr">
        <is>
          <t>00.04.2030</t>
        </is>
      </c>
      <c r="O517" s="14" t="n"/>
      <c r="P517" s="14" t="n"/>
      <c r="Q517" s="14" t="n"/>
      <c r="R517" s="21" t="n"/>
      <c r="S517" s="12" t="n"/>
      <c r="T517" s="12" t="n"/>
      <c r="U517" s="13" t="n">
        <v>2436</v>
      </c>
      <c r="V517" s="14" t="inlineStr">
        <is>
          <t>No.</t>
        </is>
      </c>
      <c r="W517" s="14" t="n">
        <v>2</v>
      </c>
      <c r="X517" s="14" t="n"/>
      <c r="Y517" s="90" t="n"/>
      <c r="Z517" s="455" t="n">
        <v>2434</v>
      </c>
      <c r="AA517" s="456" t="n">
        <v>0</v>
      </c>
      <c r="AB517" s="457" t="n">
        <v>0</v>
      </c>
      <c r="AC517" s="458" t="n">
        <v>2434</v>
      </c>
      <c r="AD517" s="459" t="n"/>
      <c r="AE517" s="462" t="n">
        <v>0</v>
      </c>
      <c r="AF517" s="14" t="inlineStr">
        <is>
          <t>25.01.2026</t>
        </is>
      </c>
      <c r="AG517" s="14" t="inlineStr">
        <is>
          <t>0057/2026</t>
        </is>
      </c>
      <c r="AH517" s="14" t="n">
        <v>-2434</v>
      </c>
      <c r="AI517" s="14" t="n"/>
      <c r="AJ517" s="14" t="n"/>
      <c r="AK517" s="14" t="n"/>
      <c r="AL517" s="14" t="n"/>
      <c r="AM517" s="14" t="n"/>
      <c r="AN517" s="14" t="n"/>
      <c r="AO517" s="14" t="n"/>
      <c r="AP517" s="14" t="n"/>
      <c r="AQ517" s="14" t="n"/>
      <c r="AR517" s="14" t="n"/>
      <c r="AS517" s="14" t="n"/>
      <c r="AT517" s="14" t="n"/>
      <c r="AU517" s="14" t="n"/>
      <c r="AV517" s="14" t="n"/>
      <c r="AW517" s="14" t="n"/>
      <c r="AX517" s="14" t="n"/>
      <c r="AY517" s="14" t="n"/>
      <c r="AZ517" s="14" t="n"/>
      <c r="BA517" s="14" t="n"/>
      <c r="BB517" s="14" t="n"/>
      <c r="BC517" s="14" t="n"/>
      <c r="BD517" s="14" t="n"/>
      <c r="BE517" s="14" t="n"/>
      <c r="BF517" s="14" t="n"/>
      <c r="BG517" s="14" t="n"/>
      <c r="BH517" s="14" t="n"/>
      <c r="BI517" s="14" t="n"/>
      <c r="BJ517" s="14" t="n"/>
      <c r="BK517" s="14" t="n"/>
      <c r="BL517" s="14" t="n"/>
      <c r="BM517" s="14" t="n"/>
      <c r="BN517" s="14" t="n"/>
      <c r="BO517" s="14" t="n"/>
    </row>
    <row r="518" ht="11.85" customFormat="1" customHeight="1" s="7">
      <c r="A518" s="14" t="inlineStr">
        <is>
          <t xml:space="preserve">SF </t>
        </is>
      </c>
      <c r="B518" s="14" t="inlineStr">
        <is>
          <t>14.10.2025</t>
        </is>
      </c>
      <c r="C518" s="14" t="n"/>
      <c r="D518" s="55" t="n">
        <v>2500340</v>
      </c>
      <c r="E518" s="14" t="inlineStr">
        <is>
          <t>SF0168</t>
        </is>
      </c>
      <c r="F518" s="8" t="inlineStr">
        <is>
          <t>Poliglecaprone 25 AB Undyed Size 3/0, 70cm, 3/8 Circle, Reverse Cutting, 24mm Ref. FAS528ABC</t>
        </is>
      </c>
      <c r="G518" s="55" t="n">
        <v>2025000061</v>
      </c>
      <c r="H518" s="14" t="inlineStr">
        <is>
          <t>FUTURA SURGICARE PVT LTD</t>
        </is>
      </c>
      <c r="I518" s="14" t="n"/>
      <c r="J518" s="10" t="inlineStr">
        <is>
          <t>25S1250</t>
        </is>
      </c>
      <c r="K518" s="8" t="n"/>
      <c r="L518" s="14" t="inlineStr">
        <is>
          <t>00.05.2025</t>
        </is>
      </c>
      <c r="M518" s="14" t="n"/>
      <c r="N518" s="14" t="inlineStr">
        <is>
          <t>00.04.2030</t>
        </is>
      </c>
      <c r="O518" s="14" t="n"/>
      <c r="P518" s="14" t="n"/>
      <c r="Q518" s="14" t="n"/>
      <c r="R518" s="21" t="n"/>
      <c r="S518" s="12" t="n"/>
      <c r="T518" s="12" t="n"/>
      <c r="U518" s="13" t="n">
        <v>2496</v>
      </c>
      <c r="V518" s="14" t="inlineStr">
        <is>
          <t>No.</t>
        </is>
      </c>
      <c r="W518" s="14" t="n">
        <v>2</v>
      </c>
      <c r="X518" s="14" t="n"/>
      <c r="Y518" s="90" t="n"/>
      <c r="Z518" s="455" t="n">
        <v>2494</v>
      </c>
      <c r="AA518" s="456" t="n">
        <v>0</v>
      </c>
      <c r="AB518" s="457" t="n">
        <v>0</v>
      </c>
      <c r="AC518" s="458" t="n">
        <v>2494</v>
      </c>
      <c r="AD518" s="459" t="n"/>
      <c r="AE518" s="462" t="n">
        <v>0</v>
      </c>
      <c r="AF518" s="14" t="inlineStr">
        <is>
          <t>18.01.2026</t>
        </is>
      </c>
      <c r="AG518" s="14" t="inlineStr">
        <is>
          <t>0020/2026</t>
        </is>
      </c>
      <c r="AH518" s="14" t="n">
        <v>-2494</v>
      </c>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c r="BA518" s="14" t="n"/>
      <c r="BB518" s="14" t="n"/>
      <c r="BC518" s="14" t="n"/>
      <c r="BD518" s="14" t="n"/>
      <c r="BE518" s="14" t="n"/>
      <c r="BF518" s="14" t="n"/>
      <c r="BG518" s="14" t="n"/>
      <c r="BH518" s="14" t="n"/>
      <c r="BI518" s="14" t="n"/>
      <c r="BJ518" s="14" t="n"/>
      <c r="BK518" s="14" t="n"/>
      <c r="BL518" s="14" t="n"/>
      <c r="BM518" s="14" t="n"/>
      <c r="BN518" s="14" t="n"/>
      <c r="BO518" s="14" t="n"/>
    </row>
    <row r="519" ht="11.85" customFormat="1" customHeight="1" s="7">
      <c r="A519" s="14" t="inlineStr">
        <is>
          <t xml:space="preserve">SF </t>
        </is>
      </c>
      <c r="B519" s="14" t="inlineStr">
        <is>
          <t>14.10.2025</t>
        </is>
      </c>
      <c r="C519" s="14" t="n"/>
      <c r="D519" s="55" t="n">
        <v>2500341</v>
      </c>
      <c r="E519" s="14" t="inlineStr">
        <is>
          <t>SF0168</t>
        </is>
      </c>
      <c r="F519" s="8" t="inlineStr">
        <is>
          <t>Poliglecaprone 25 AB Undyed Size 3/0, 70cm, 3/8 Circle, Reverse Cutting, 24mm Ref. FAS528ABC</t>
        </is>
      </c>
      <c r="G519" s="55" t="n">
        <v>2025000062</v>
      </c>
      <c r="H519" s="14" t="inlineStr">
        <is>
          <t>FUTURA SURGICARE PVT LTD</t>
        </is>
      </c>
      <c r="I519" s="14" t="n"/>
      <c r="J519" s="10" t="inlineStr">
        <is>
          <t>25S1602</t>
        </is>
      </c>
      <c r="K519" s="8" t="n"/>
      <c r="L519" s="14" t="inlineStr">
        <is>
          <t>00.06.2025</t>
        </is>
      </c>
      <c r="M519" s="14" t="n"/>
      <c r="N519" s="14" t="inlineStr">
        <is>
          <t>00.05.2030</t>
        </is>
      </c>
      <c r="O519" s="14" t="n"/>
      <c r="P519" s="14" t="n"/>
      <c r="Q519" s="14" t="n"/>
      <c r="R519" s="21" t="n"/>
      <c r="S519" s="12" t="n"/>
      <c r="T519" s="12" t="n"/>
      <c r="U519" s="13" t="n">
        <v>10800</v>
      </c>
      <c r="V519" s="14" t="inlineStr">
        <is>
          <t>No.</t>
        </is>
      </c>
      <c r="W519" s="14" t="n">
        <v>2</v>
      </c>
      <c r="X519" s="14" t="n"/>
      <c r="Y519" s="90" t="n"/>
      <c r="Z519" s="455" t="n">
        <v>10798</v>
      </c>
      <c r="AA519" s="456" t="n">
        <v>0</v>
      </c>
      <c r="AB519" s="457" t="n">
        <v>0</v>
      </c>
      <c r="AC519" s="458" t="n">
        <v>10798</v>
      </c>
      <c r="AD519" s="459" t="n"/>
      <c r="AE519" s="462" t="n">
        <v>0</v>
      </c>
      <c r="AF519" s="14" t="inlineStr">
        <is>
          <t>18.01.2026</t>
        </is>
      </c>
      <c r="AG519" s="14" t="inlineStr">
        <is>
          <t>0021/2026</t>
        </is>
      </c>
      <c r="AH519" s="14" t="n">
        <v>-10798</v>
      </c>
      <c r="AI519" s="14" t="n"/>
      <c r="AJ519" s="14" t="n"/>
      <c r="AK519" s="14" t="n"/>
      <c r="AL519" s="14" t="n"/>
      <c r="AM519" s="14" t="n"/>
      <c r="AN519" s="14" t="n"/>
      <c r="AO519" s="14" t="n"/>
      <c r="AP519" s="14" t="n"/>
      <c r="AQ519" s="14" t="n"/>
      <c r="AR519" s="14" t="n"/>
      <c r="AS519" s="14" t="n"/>
      <c r="AT519" s="14" t="n"/>
      <c r="AU519" s="14" t="n"/>
      <c r="AV519" s="14" t="n"/>
      <c r="AW519" s="14" t="n"/>
      <c r="AX519" s="14" t="n"/>
      <c r="AY519" s="14" t="n"/>
      <c r="AZ519" s="14" t="n"/>
      <c r="BA519" s="14" t="n"/>
      <c r="BB519" s="14" t="n"/>
      <c r="BC519" s="14" t="n"/>
      <c r="BD519" s="14" t="n"/>
      <c r="BE519" s="14" t="n"/>
      <c r="BF519" s="14" t="n"/>
      <c r="BG519" s="14" t="n"/>
      <c r="BH519" s="14" t="n"/>
      <c r="BI519" s="14" t="n"/>
      <c r="BJ519" s="14" t="n"/>
      <c r="BK519" s="14" t="n"/>
      <c r="BL519" s="14" t="n"/>
      <c r="BM519" s="14" t="n"/>
      <c r="BN519" s="14" t="n"/>
      <c r="BO519" s="14" t="n"/>
    </row>
    <row r="520" ht="11.85" customFormat="1" customHeight="1" s="7">
      <c r="A520" s="14" t="inlineStr">
        <is>
          <t xml:space="preserve">SF </t>
        </is>
      </c>
      <c r="B520" s="14" t="inlineStr">
        <is>
          <t>14.10.2025</t>
        </is>
      </c>
      <c r="C520" s="14" t="n"/>
      <c r="D520" s="55" t="n">
        <v>2500342</v>
      </c>
      <c r="E520" s="14" t="inlineStr">
        <is>
          <t>SF0169</t>
        </is>
      </c>
      <c r="F520" s="8" t="inlineStr">
        <is>
          <t>Poliglecaprone 25 AB Undyed Size 4/0, 70cm, 3/8 Circle, Reverse Cutting, 16mm Prime Ref. FAS562ABC</t>
        </is>
      </c>
      <c r="G520" s="55" t="n">
        <v>2025000063</v>
      </c>
      <c r="H520" s="14" t="inlineStr">
        <is>
          <t>FUTURA SURGICARE PVT LTD</t>
        </is>
      </c>
      <c r="I520" s="14" t="n"/>
      <c r="J520" s="10" t="inlineStr">
        <is>
          <t>25S1241</t>
        </is>
      </c>
      <c r="K520" s="8" t="n"/>
      <c r="L520" s="14" t="inlineStr">
        <is>
          <t>00.05.2025</t>
        </is>
      </c>
      <c r="M520" s="14" t="n"/>
      <c r="N520" s="14" t="inlineStr">
        <is>
          <t>00.04.2030</t>
        </is>
      </c>
      <c r="O520" s="14" t="n"/>
      <c r="P520" s="14" t="n"/>
      <c r="Q520" s="14" t="n"/>
      <c r="R520" s="21" t="n"/>
      <c r="S520" s="12" t="n"/>
      <c r="T520" s="12" t="n"/>
      <c r="U520" s="13" t="n">
        <v>1344</v>
      </c>
      <c r="V520" s="14" t="inlineStr">
        <is>
          <t>No.</t>
        </is>
      </c>
      <c r="W520" s="14" t="n">
        <v>2</v>
      </c>
      <c r="X520" s="14" t="n"/>
      <c r="Y520" s="90" t="n"/>
      <c r="Z520" s="455" t="n">
        <v>1342</v>
      </c>
      <c r="AA520" s="456" t="n">
        <v>0</v>
      </c>
      <c r="AB520" s="457" t="n">
        <v>0</v>
      </c>
      <c r="AC520" s="458" t="n">
        <v>1342</v>
      </c>
      <c r="AD520" s="459" t="n"/>
      <c r="AE520" s="462" t="n">
        <v>0</v>
      </c>
      <c r="AF520" s="14" t="inlineStr">
        <is>
          <t>20.01.2026</t>
        </is>
      </c>
      <c r="AG520" s="14" t="inlineStr">
        <is>
          <t>0052/2026</t>
        </is>
      </c>
      <c r="AH520" s="14" t="n">
        <v>-1342</v>
      </c>
      <c r="AI520" s="14" t="n"/>
      <c r="AJ520" s="14" t="n"/>
      <c r="AK520" s="14" t="n"/>
      <c r="AL520" s="14" t="n"/>
      <c r="AM520" s="14" t="n"/>
      <c r="AN520" s="14" t="n"/>
      <c r="AO520" s="14" t="n"/>
      <c r="AP520" s="14" t="n"/>
      <c r="AQ520" s="14" t="n"/>
      <c r="AR520" s="14" t="n"/>
      <c r="AS520" s="14" t="n"/>
      <c r="AT520" s="14" t="n"/>
      <c r="AU520" s="14" t="n"/>
      <c r="AV520" s="14" t="n"/>
      <c r="AW520" s="14" t="n"/>
      <c r="AX520" s="14" t="n"/>
      <c r="AY520" s="14" t="n"/>
      <c r="AZ520" s="14" t="n"/>
      <c r="BA520" s="14" t="n"/>
      <c r="BB520" s="14" t="n"/>
      <c r="BC520" s="14" t="n"/>
      <c r="BD520" s="14" t="n"/>
      <c r="BE520" s="14" t="n"/>
      <c r="BF520" s="14" t="n"/>
      <c r="BG520" s="14" t="n"/>
      <c r="BH520" s="14" t="n"/>
      <c r="BI520" s="14" t="n"/>
      <c r="BJ520" s="14" t="n"/>
      <c r="BK520" s="14" t="n"/>
      <c r="BL520" s="14" t="n"/>
      <c r="BM520" s="14" t="n"/>
      <c r="BN520" s="14" t="n"/>
      <c r="BO520" s="14" t="n"/>
    </row>
    <row r="521" ht="11.85" customFormat="1" customHeight="1" s="7">
      <c r="A521" s="14" t="inlineStr">
        <is>
          <t xml:space="preserve">SF </t>
        </is>
      </c>
      <c r="B521" s="14" t="inlineStr">
        <is>
          <t>14.10.2025</t>
        </is>
      </c>
      <c r="C521" s="14" t="n"/>
      <c r="D521" s="55" t="n">
        <v>2500343</v>
      </c>
      <c r="E521" s="14" t="inlineStr">
        <is>
          <t>SF0169</t>
        </is>
      </c>
      <c r="F521" s="8" t="inlineStr">
        <is>
          <t>Poliglecaprone 25 AB Undyed Size 4/0, 70cm, 3/8 Circle, Reverse Cutting, 16mm Prime Ref. FAS562ABC</t>
        </is>
      </c>
      <c r="G521" s="55" t="n">
        <v>2025000064</v>
      </c>
      <c r="H521" s="14" t="inlineStr">
        <is>
          <t>FUTURA SURGICARE PVT LTD</t>
        </is>
      </c>
      <c r="I521" s="14" t="n"/>
      <c r="J521" s="10" t="inlineStr">
        <is>
          <t>25S1597</t>
        </is>
      </c>
      <c r="K521" s="8" t="n"/>
      <c r="L521" s="14" t="inlineStr">
        <is>
          <t>00.06.2025</t>
        </is>
      </c>
      <c r="M521" s="14" t="n"/>
      <c r="N521" s="14" t="inlineStr">
        <is>
          <t>00.05.2030</t>
        </is>
      </c>
      <c r="O521" s="14" t="n"/>
      <c r="P521" s="14" t="n"/>
      <c r="Q521" s="14" t="n"/>
      <c r="R521" s="21" t="n"/>
      <c r="S521" s="12" t="n"/>
      <c r="T521" s="12" t="n"/>
      <c r="U521" s="13" t="n">
        <v>7500</v>
      </c>
      <c r="V521" s="14" t="inlineStr">
        <is>
          <t>No.</t>
        </is>
      </c>
      <c r="W521" s="14" t="n">
        <v>2</v>
      </c>
      <c r="X521" s="14" t="n"/>
      <c r="Y521" s="90" t="n"/>
      <c r="Z521" s="455" t="n">
        <v>7498</v>
      </c>
      <c r="AA521" s="456" t="n">
        <v>0</v>
      </c>
      <c r="AB521" s="457" t="n">
        <v>0</v>
      </c>
      <c r="AC521" s="458" t="n">
        <v>7498</v>
      </c>
      <c r="AD521" s="459" t="n"/>
      <c r="AE521" s="462" t="n">
        <v>0</v>
      </c>
      <c r="AF521" s="14" t="inlineStr">
        <is>
          <t>20.01.2026</t>
        </is>
      </c>
      <c r="AG521" s="14" t="inlineStr">
        <is>
          <t>0021/2026</t>
        </is>
      </c>
      <c r="AH521" s="14" t="n">
        <v>-7498</v>
      </c>
      <c r="AI521" s="14" t="n"/>
      <c r="AJ521" s="14" t="n"/>
      <c r="AK521" s="14" t="n"/>
      <c r="AL521" s="14" t="n"/>
      <c r="AM521" s="14" t="n"/>
      <c r="AN521" s="14" t="n"/>
      <c r="AO521" s="14" t="n"/>
      <c r="AP521" s="14" t="n"/>
      <c r="AQ521" s="14" t="n"/>
      <c r="AR521" s="14" t="n"/>
      <c r="AS521" s="14" t="n"/>
      <c r="AT521" s="14" t="n"/>
      <c r="AU521" s="14" t="n"/>
      <c r="AV521" s="14" t="n"/>
      <c r="AW521" s="14" t="n"/>
      <c r="AX521" s="14" t="n"/>
      <c r="AY521" s="14" t="n"/>
      <c r="AZ521" s="14" t="n"/>
      <c r="BA521" s="14" t="n"/>
      <c r="BB521" s="14" t="n"/>
      <c r="BC521" s="14" t="n"/>
      <c r="BD521" s="14" t="n"/>
      <c r="BE521" s="14" t="n"/>
      <c r="BF521" s="14" t="n"/>
      <c r="BG521" s="14" t="n"/>
      <c r="BH521" s="14" t="n"/>
      <c r="BI521" s="14" t="n"/>
      <c r="BJ521" s="14" t="n"/>
      <c r="BK521" s="14" t="n"/>
      <c r="BL521" s="14" t="n"/>
      <c r="BM521" s="14" t="n"/>
      <c r="BN521" s="14" t="n"/>
      <c r="BO521" s="14" t="n"/>
    </row>
    <row r="522" ht="11.85" customFormat="1" customHeight="1" s="7">
      <c r="A522" s="14" t="inlineStr">
        <is>
          <t xml:space="preserve">SF </t>
        </is>
      </c>
      <c r="B522" s="14" t="inlineStr">
        <is>
          <t>14.10.2025</t>
        </is>
      </c>
      <c r="C522" s="14" t="n"/>
      <c r="D522" s="55" t="n">
        <v>2500344</v>
      </c>
      <c r="E522" s="14" t="inlineStr">
        <is>
          <t>SF0170</t>
        </is>
      </c>
      <c r="F522" s="8" t="inlineStr">
        <is>
          <t>Poliglecaprone 25 AB Barbed Undyed Size 3/0, 60cm, 3/8 Circle, Reverse Cutting, 19mm Ref. FAS564ABK</t>
        </is>
      </c>
      <c r="G522" s="55" t="n">
        <v>2025000065</v>
      </c>
      <c r="H522" s="14" t="inlineStr">
        <is>
          <t>FUTURA SURGICARE PVT LTD</t>
        </is>
      </c>
      <c r="I522" s="14" t="n"/>
      <c r="J522" s="27" t="inlineStr">
        <is>
          <t>25S0329</t>
        </is>
      </c>
      <c r="K522" s="14" t="n"/>
      <c r="L522" s="14" t="inlineStr">
        <is>
          <t>00.02.2025</t>
        </is>
      </c>
      <c r="M522" s="14" t="n"/>
      <c r="N522" s="14" t="inlineStr">
        <is>
          <t>00.01.2030</t>
        </is>
      </c>
      <c r="O522" s="14" t="n"/>
      <c r="P522" s="14" t="n"/>
      <c r="Q522" s="14" t="n"/>
      <c r="R522" s="21" t="n"/>
      <c r="S522" s="12" t="n"/>
      <c r="T522" s="12" t="n"/>
      <c r="U522" s="13" t="n">
        <v>576</v>
      </c>
      <c r="V522" s="14" t="inlineStr">
        <is>
          <t>No.</t>
        </is>
      </c>
      <c r="W522" s="14" t="n">
        <v>2</v>
      </c>
      <c r="X522" s="14" t="n"/>
      <c r="Y522" s="90" t="n"/>
      <c r="Z522" s="455" t="n">
        <v>574</v>
      </c>
      <c r="AA522" s="456" t="n">
        <v>0</v>
      </c>
      <c r="AB522" s="457" t="n">
        <v>0</v>
      </c>
      <c r="AC522" s="458" t="n">
        <v>574</v>
      </c>
      <c r="AD522" s="459" t="n"/>
      <c r="AE522" s="462" t="n">
        <v>0</v>
      </c>
      <c r="AF522" s="14" t="inlineStr">
        <is>
          <t>08.01.2026</t>
        </is>
      </c>
      <c r="AG522" s="14" t="inlineStr">
        <is>
          <t>0004/2026</t>
        </is>
      </c>
      <c r="AH522" s="14" t="n">
        <v>-574</v>
      </c>
      <c r="AI522" s="14" t="n"/>
      <c r="AJ522" s="14" t="n"/>
      <c r="AK522" s="14" t="n"/>
      <c r="AL522" s="14" t="n"/>
      <c r="AM522" s="14" t="n"/>
      <c r="AN522" s="14" t="n"/>
      <c r="AO522" s="14" t="n"/>
      <c r="AP522" s="14" t="n"/>
      <c r="AQ522" s="14" t="n"/>
      <c r="AR522" s="14" t="n"/>
      <c r="AS522" s="14" t="n"/>
      <c r="AT522" s="14" t="n"/>
      <c r="AU522" s="14" t="n"/>
      <c r="AV522" s="14" t="n"/>
      <c r="AW522" s="14" t="n"/>
      <c r="AX522" s="14" t="n"/>
      <c r="AY522" s="14" t="n"/>
      <c r="AZ522" s="14" t="n"/>
      <c r="BA522" s="14" t="n"/>
      <c r="BB522" s="14" t="n"/>
      <c r="BC522" s="14" t="n"/>
      <c r="BD522" s="14" t="n"/>
      <c r="BE522" s="14" t="n"/>
      <c r="BF522" s="14" t="n"/>
      <c r="BG522" s="14" t="n"/>
      <c r="BH522" s="14" t="n"/>
      <c r="BI522" s="14" t="n"/>
      <c r="BJ522" s="14" t="n"/>
      <c r="BK522" s="14" t="n"/>
      <c r="BL522" s="14" t="n"/>
      <c r="BM522" s="14" t="n"/>
      <c r="BN522" s="14" t="n"/>
      <c r="BO522" s="14" t="n"/>
    </row>
    <row r="523" ht="11.85" customFormat="1" customHeight="1" s="7">
      <c r="A523" s="14" t="inlineStr">
        <is>
          <t xml:space="preserve">SF </t>
        </is>
      </c>
      <c r="B523" s="14" t="inlineStr">
        <is>
          <t>14.10.2025</t>
        </is>
      </c>
      <c r="C523" s="14" t="n"/>
      <c r="D523" s="55" t="n">
        <v>2500345</v>
      </c>
      <c r="E523" s="14" t="inlineStr">
        <is>
          <t>SF0172</t>
        </is>
      </c>
      <c r="F523" s="8" t="inlineStr">
        <is>
          <t>Polyglactin 910 AB Violet Size 2, 90cm, 1/2 Circle, Round Body, Blunt needle, 45mm Ref. FAS603ABG</t>
        </is>
      </c>
      <c r="G523" s="55" t="n">
        <v>2025000066</v>
      </c>
      <c r="H523" s="14" t="inlineStr">
        <is>
          <t>FUTURA SURGICARE PVT LTD</t>
        </is>
      </c>
      <c r="I523" s="14" t="n"/>
      <c r="J523" s="10" t="inlineStr">
        <is>
          <t>25S1239</t>
        </is>
      </c>
      <c r="K523" s="8" t="n"/>
      <c r="L523" s="14" t="inlineStr">
        <is>
          <t>00.05.2025</t>
        </is>
      </c>
      <c r="M523" s="14" t="n"/>
      <c r="N523" s="14" t="inlineStr">
        <is>
          <t>00.04.2030</t>
        </is>
      </c>
      <c r="O523" s="14" t="n"/>
      <c r="P523" s="14" t="n"/>
      <c r="Q523" s="14" t="n"/>
      <c r="R523" s="21" t="n"/>
      <c r="S523" s="12" t="n"/>
      <c r="T523" s="12" t="n"/>
      <c r="U523" s="13" t="n">
        <v>12120</v>
      </c>
      <c r="V523" s="14" t="inlineStr">
        <is>
          <t>No.</t>
        </is>
      </c>
      <c r="W523" s="14" t="n">
        <v>2</v>
      </c>
      <c r="X523" s="14" t="n"/>
      <c r="Y523" s="90" t="n"/>
      <c r="Z523" s="455" t="n">
        <v>12118</v>
      </c>
      <c r="AA523" s="456" t="n">
        <v>0</v>
      </c>
      <c r="AB523" s="457" t="n">
        <v>0</v>
      </c>
      <c r="AC523" s="458" t="n">
        <v>12118</v>
      </c>
      <c r="AD523" s="459" t="n"/>
      <c r="AE523" s="462" t="n">
        <v>0</v>
      </c>
      <c r="AF523" s="14" t="inlineStr">
        <is>
          <t>19.01.2026</t>
        </is>
      </c>
      <c r="AG523" s="14" t="inlineStr">
        <is>
          <t>0042/2026</t>
        </is>
      </c>
      <c r="AH523" s="14" t="n">
        <v>-12118</v>
      </c>
      <c r="AI523" s="14" t="n"/>
      <c r="AJ523" s="14" t="n"/>
      <c r="AK523" s="14" t="n"/>
      <c r="AL523" s="14" t="n"/>
      <c r="AM523" s="14" t="n"/>
      <c r="AN523" s="14" t="n"/>
      <c r="AO523" s="14" t="n"/>
      <c r="AP523" s="14" t="n"/>
      <c r="AQ523" s="14" t="n"/>
      <c r="AR523" s="14" t="n"/>
      <c r="AS523" s="14" t="n"/>
      <c r="AT523" s="14" t="n"/>
      <c r="AU523" s="14" t="n"/>
      <c r="AV523" s="14" t="n"/>
      <c r="AW523" s="14" t="n"/>
      <c r="AX523" s="14" t="n"/>
      <c r="AY523" s="14" t="n"/>
      <c r="AZ523" s="14" t="n"/>
      <c r="BA523" s="14" t="n"/>
      <c r="BB523" s="14" t="n"/>
      <c r="BC523" s="14" t="n"/>
      <c r="BD523" s="14" t="n"/>
      <c r="BE523" s="14" t="n"/>
      <c r="BF523" s="14" t="n"/>
      <c r="BG523" s="14" t="n"/>
      <c r="BH523" s="14" t="n"/>
      <c r="BI523" s="14" t="n"/>
      <c r="BJ523" s="14" t="n"/>
      <c r="BK523" s="14" t="n"/>
      <c r="BL523" s="14" t="n"/>
      <c r="BM523" s="14" t="n"/>
      <c r="BN523" s="14" t="n"/>
      <c r="BO523" s="14" t="n"/>
    </row>
    <row r="524" ht="11.85" customFormat="1" customHeight="1" s="7">
      <c r="A524" s="14" t="inlineStr">
        <is>
          <t xml:space="preserve">SF </t>
        </is>
      </c>
      <c r="B524" s="14" t="inlineStr">
        <is>
          <t>14.10.2025</t>
        </is>
      </c>
      <c r="C524" s="14" t="n"/>
      <c r="D524" s="55" t="n">
        <v>2500346</v>
      </c>
      <c r="E524" s="14" t="inlineStr">
        <is>
          <t>SF0173</t>
        </is>
      </c>
      <c r="F524" s="8" t="inlineStr">
        <is>
          <t>Polyglactin 910 AB Violet Size 0, 70cm, 1/2 Circle, Taper Point, 30mm Ref. FAS637ABG</t>
        </is>
      </c>
      <c r="G524" s="55" t="n">
        <v>2025000067</v>
      </c>
      <c r="H524" s="14" t="inlineStr">
        <is>
          <t>FUTURA SURGICARE PVT LTD</t>
        </is>
      </c>
      <c r="I524" s="14" t="n"/>
      <c r="J524" s="10" t="inlineStr">
        <is>
          <t>25S1251</t>
        </is>
      </c>
      <c r="K524" s="8" t="n"/>
      <c r="L524" s="14" t="inlineStr">
        <is>
          <t>00.05.2025</t>
        </is>
      </c>
      <c r="M524" s="14" t="n"/>
      <c r="N524" s="14" t="inlineStr">
        <is>
          <t>00.04.2030</t>
        </is>
      </c>
      <c r="O524" s="14" t="n"/>
      <c r="P524" s="14" t="n"/>
      <c r="Q524" s="14" t="n"/>
      <c r="R524" s="21" t="n"/>
      <c r="S524" s="12" t="n"/>
      <c r="T524" s="12" t="n"/>
      <c r="U524" s="13" t="n">
        <v>1212</v>
      </c>
      <c r="V524" s="14" t="inlineStr">
        <is>
          <t>No.</t>
        </is>
      </c>
      <c r="W524" s="14" t="n">
        <v>2</v>
      </c>
      <c r="X524" s="14" t="n"/>
      <c r="Y524" s="90" t="n"/>
      <c r="Z524" s="455" t="n">
        <v>1210</v>
      </c>
      <c r="AA524" s="456" t="n">
        <v>0</v>
      </c>
      <c r="AB524" s="457" t="n">
        <v>0</v>
      </c>
      <c r="AC524" s="458" t="n">
        <v>1210</v>
      </c>
      <c r="AD524" s="459" t="n"/>
      <c r="AE524" s="462" t="n">
        <v>0</v>
      </c>
      <c r="AF524" s="14" t="inlineStr">
        <is>
          <t>20.01.2026</t>
        </is>
      </c>
      <c r="AG524" s="14" t="inlineStr">
        <is>
          <t>0046/2026</t>
        </is>
      </c>
      <c r="AH524" s="14" t="n">
        <v>-1210</v>
      </c>
      <c r="AI524" s="14" t="n"/>
      <c r="AJ524" s="14" t="n"/>
      <c r="AK524" s="14" t="n"/>
      <c r="AL524" s="14" t="n"/>
      <c r="AM524" s="14" t="n"/>
      <c r="AN524" s="14" t="n"/>
      <c r="AO524" s="14" t="n"/>
      <c r="AP524" s="14" t="n"/>
      <c r="AQ524" s="14" t="n"/>
      <c r="AR524" s="14" t="n"/>
      <c r="AS524" s="14" t="n"/>
      <c r="AT524" s="14" t="n"/>
      <c r="AU524" s="14" t="n"/>
      <c r="AV524" s="14" t="n"/>
      <c r="AW524" s="14" t="n"/>
      <c r="AX524" s="14" t="n"/>
      <c r="AY524" s="14" t="n"/>
      <c r="AZ524" s="14" t="n"/>
      <c r="BA524" s="14" t="n"/>
      <c r="BB524" s="14" t="n"/>
      <c r="BC524" s="14" t="n"/>
      <c r="BD524" s="14" t="n"/>
      <c r="BE524" s="14" t="n"/>
      <c r="BF524" s="14" t="n"/>
      <c r="BG524" s="14" t="n"/>
      <c r="BH524" s="14" t="n"/>
      <c r="BI524" s="14" t="n"/>
      <c r="BJ524" s="14" t="n"/>
      <c r="BK524" s="14" t="n"/>
      <c r="BL524" s="14" t="n"/>
      <c r="BM524" s="14" t="n"/>
      <c r="BN524" s="14" t="n"/>
      <c r="BO524" s="14" t="n"/>
    </row>
    <row r="525" ht="11.85" customFormat="1" customHeight="1" s="7">
      <c r="A525" s="14" t="inlineStr">
        <is>
          <t xml:space="preserve">SF </t>
        </is>
      </c>
      <c r="B525" s="14" t="inlineStr">
        <is>
          <t>14.10.2025</t>
        </is>
      </c>
      <c r="C525" s="14" t="n"/>
      <c r="D525" s="55" t="n">
        <v>2500347</v>
      </c>
      <c r="E525" s="14" t="inlineStr">
        <is>
          <t>SF0174</t>
        </is>
      </c>
      <c r="F525" s="8" t="inlineStr">
        <is>
          <t>Polyglactin 910 AB Violet Size 0, 70cm, 1/2 Circle, Round Body, 31mm Heavy needle Ref. FAS639ABG</t>
        </is>
      </c>
      <c r="G525" s="55" t="n">
        <v>2025000068</v>
      </c>
      <c r="H525" s="14" t="inlineStr">
        <is>
          <t>FUTURA SURGICARE PVT LTD</t>
        </is>
      </c>
      <c r="I525" s="14" t="n"/>
      <c r="J525" s="10" t="inlineStr">
        <is>
          <t>25S1252</t>
        </is>
      </c>
      <c r="K525" s="8" t="n"/>
      <c r="L525" s="14" t="inlineStr">
        <is>
          <t>00.05.2025</t>
        </is>
      </c>
      <c r="M525" s="14" t="n"/>
      <c r="N525" s="14" t="inlineStr">
        <is>
          <t>00.04.2030</t>
        </is>
      </c>
      <c r="O525" s="14" t="n"/>
      <c r="P525" s="14" t="n"/>
      <c r="Q525" s="14" t="n"/>
      <c r="R525" s="21" t="n"/>
      <c r="S525" s="12" t="n"/>
      <c r="T525" s="12" t="n"/>
      <c r="U525" s="13" t="n">
        <v>2976</v>
      </c>
      <c r="V525" s="14" t="inlineStr">
        <is>
          <t>No.</t>
        </is>
      </c>
      <c r="W525" s="14" t="n">
        <v>2</v>
      </c>
      <c r="X525" s="14" t="n"/>
      <c r="Y525" s="90" t="n"/>
      <c r="Z525" s="455" t="n">
        <v>2974</v>
      </c>
      <c r="AA525" s="456" t="n">
        <v>0</v>
      </c>
      <c r="AB525" s="457" t="n">
        <v>0</v>
      </c>
      <c r="AC525" s="458" t="n">
        <v>2974</v>
      </c>
      <c r="AD525" s="459" t="n"/>
      <c r="AE525" s="462" t="n">
        <v>0</v>
      </c>
      <c r="AF525" s="14" t="inlineStr">
        <is>
          <t>20.01.2026</t>
        </is>
      </c>
      <c r="AG525" s="14" t="inlineStr">
        <is>
          <t>0047/2026</t>
        </is>
      </c>
      <c r="AH525" s="14" t="n">
        <v>-2974</v>
      </c>
      <c r="AI525" s="14" t="n"/>
      <c r="AJ525" s="14" t="n"/>
      <c r="AK525" s="14" t="n"/>
      <c r="AL525" s="14" t="n"/>
      <c r="AM525" s="14" t="n"/>
      <c r="AN525" s="14" t="n"/>
      <c r="AO525" s="14" t="n"/>
      <c r="AP525" s="14" t="n"/>
      <c r="AQ525" s="14" t="n"/>
      <c r="AR525" s="14" t="n"/>
      <c r="AS525" s="14" t="n"/>
      <c r="AT525" s="14" t="n"/>
      <c r="AU525" s="14" t="n"/>
      <c r="AV525" s="14" t="n"/>
      <c r="AW525" s="14" t="n"/>
      <c r="AX525" s="14" t="n"/>
      <c r="AY525" s="14" t="n"/>
      <c r="AZ525" s="14" t="n"/>
      <c r="BA525" s="14" t="n"/>
      <c r="BB525" s="14" t="n"/>
      <c r="BC525" s="14" t="n"/>
      <c r="BD525" s="14" t="n"/>
      <c r="BE525" s="14" t="n"/>
      <c r="BF525" s="14" t="n"/>
      <c r="BG525" s="14" t="n"/>
      <c r="BH525" s="14" t="n"/>
      <c r="BI525" s="14" t="n"/>
      <c r="BJ525" s="14" t="n"/>
      <c r="BK525" s="14" t="n"/>
      <c r="BL525" s="14" t="n"/>
      <c r="BM525" s="14" t="n"/>
      <c r="BN525" s="14" t="n"/>
      <c r="BO525" s="14" t="n"/>
    </row>
    <row r="526" ht="11.85" customFormat="1" customHeight="1" s="7">
      <c r="A526" s="14" t="inlineStr">
        <is>
          <t xml:space="preserve">SF </t>
        </is>
      </c>
      <c r="B526" s="14" t="inlineStr">
        <is>
          <t>14.10.2025</t>
        </is>
      </c>
      <c r="C526" s="14" t="n"/>
      <c r="D526" s="55" t="n">
        <v>2500348</v>
      </c>
      <c r="E526" s="14" t="inlineStr">
        <is>
          <t>SF0175</t>
        </is>
      </c>
      <c r="F526" s="8" t="inlineStr">
        <is>
          <t>Polyglactin 910 AB Violet Size 2/0, 70cm, 1/2 Circle, Round Body, 22mm Black needle Ref. FAS650ABG</t>
        </is>
      </c>
      <c r="G526" s="55" t="n">
        <v>2025000069</v>
      </c>
      <c r="H526" s="14" t="inlineStr">
        <is>
          <t>FUTURA SURGICARE PVT LTD</t>
        </is>
      </c>
      <c r="I526" s="14" t="n"/>
      <c r="J526" s="10" t="inlineStr">
        <is>
          <t>25S1237</t>
        </is>
      </c>
      <c r="K526" s="8" t="n"/>
      <c r="L526" s="14" t="inlineStr">
        <is>
          <t>00.05.2025</t>
        </is>
      </c>
      <c r="M526" s="14" t="n"/>
      <c r="N526" s="14" t="inlineStr">
        <is>
          <t>00.04.2030</t>
        </is>
      </c>
      <c r="O526" s="14" t="n"/>
      <c r="P526" s="14" t="n"/>
      <c r="Q526" s="14" t="n"/>
      <c r="R526" s="21" t="n"/>
      <c r="S526" s="12" t="n"/>
      <c r="T526" s="12" t="n"/>
      <c r="U526" s="13" t="n">
        <v>624</v>
      </c>
      <c r="V526" s="14" t="inlineStr">
        <is>
          <t>No.</t>
        </is>
      </c>
      <c r="W526" s="14" t="n">
        <v>2</v>
      </c>
      <c r="X526" s="14" t="n"/>
      <c r="Y526" s="90" t="n"/>
      <c r="Z526" s="455" t="n">
        <v>622</v>
      </c>
      <c r="AA526" s="456" t="n">
        <v>0</v>
      </c>
      <c r="AB526" s="457" t="n">
        <v>0</v>
      </c>
      <c r="AC526" s="458" t="n">
        <v>622</v>
      </c>
      <c r="AD526" s="459" t="n"/>
      <c r="AE526" s="462" t="n">
        <v>0</v>
      </c>
      <c r="AF526" s="14" t="inlineStr">
        <is>
          <t>29.01.2026</t>
        </is>
      </c>
      <c r="AG526" s="14" t="inlineStr">
        <is>
          <t>0072/2026</t>
        </is>
      </c>
      <c r="AH526" s="14" t="n">
        <v>-622</v>
      </c>
      <c r="AI526" s="14" t="n"/>
      <c r="AJ526" s="14" t="n"/>
      <c r="AK526" s="14" t="n"/>
      <c r="AL526" s="14" t="n"/>
      <c r="AM526" s="14" t="n"/>
      <c r="AN526" s="14" t="n"/>
      <c r="AO526" s="14" t="n"/>
      <c r="AP526" s="14" t="n"/>
      <c r="AQ526" s="14" t="n"/>
      <c r="AR526" s="14" t="n"/>
      <c r="AS526" s="14" t="n"/>
      <c r="AT526" s="14" t="n"/>
      <c r="AU526" s="14" t="n"/>
      <c r="AV526" s="14" t="n"/>
      <c r="AW526" s="14" t="n"/>
      <c r="AX526" s="14" t="n"/>
      <c r="AY526" s="14" t="n"/>
      <c r="AZ526" s="14" t="n"/>
      <c r="BA526" s="14" t="n"/>
      <c r="BB526" s="14" t="n"/>
      <c r="BC526" s="14" t="n"/>
      <c r="BD526" s="14" t="n"/>
      <c r="BE526" s="14" t="n"/>
      <c r="BF526" s="14" t="n"/>
      <c r="BG526" s="14" t="n"/>
      <c r="BH526" s="14" t="n"/>
      <c r="BI526" s="14" t="n"/>
      <c r="BJ526" s="14" t="n"/>
      <c r="BK526" s="14" t="n"/>
      <c r="BL526" s="14" t="n"/>
      <c r="BM526" s="14" t="n"/>
      <c r="BN526" s="14" t="n"/>
      <c r="BO526" s="14" t="n"/>
    </row>
    <row r="527" ht="11.85" customFormat="1" customHeight="1" s="7">
      <c r="A527" s="14" t="inlineStr">
        <is>
          <t xml:space="preserve">SF </t>
        </is>
      </c>
      <c r="B527" s="14" t="inlineStr">
        <is>
          <t>14.10.2025</t>
        </is>
      </c>
      <c r="C527" s="14" t="n"/>
      <c r="D527" s="55" t="n">
        <v>2500349</v>
      </c>
      <c r="E527" s="14" t="inlineStr">
        <is>
          <t>SF0176</t>
        </is>
      </c>
      <c r="F527" s="8" t="inlineStr">
        <is>
          <t>Polyglactin 910 AB Violet Size 2/0, 70cm, 1/2 Circle, Taper Point, 26mm Black needle Ref.FAS654ABG</t>
        </is>
      </c>
      <c r="G527" s="55" t="n">
        <v>2025000070</v>
      </c>
      <c r="H527" s="14" t="inlineStr">
        <is>
          <t>FUTURA SURGICARE PVT LTD</t>
        </is>
      </c>
      <c r="I527" s="14" t="n"/>
      <c r="J527" s="10" t="inlineStr">
        <is>
          <t>25S1253</t>
        </is>
      </c>
      <c r="K527" s="8" t="n"/>
      <c r="L527" s="14" t="inlineStr">
        <is>
          <t>00.05.2025</t>
        </is>
      </c>
      <c r="M527" s="14" t="n"/>
      <c r="N527" s="14" t="inlineStr">
        <is>
          <t>00.04.2030</t>
        </is>
      </c>
      <c r="O527" s="14" t="n"/>
      <c r="P527" s="14" t="n"/>
      <c r="Q527" s="14" t="n"/>
      <c r="R527" s="21" t="n"/>
      <c r="S527" s="12" t="n"/>
      <c r="T527" s="12" t="n"/>
      <c r="U527" s="13" t="n">
        <v>3624</v>
      </c>
      <c r="V527" s="14" t="inlineStr">
        <is>
          <t>No.</t>
        </is>
      </c>
      <c r="W527" s="14" t="n">
        <v>2</v>
      </c>
      <c r="X527" s="14" t="n"/>
      <c r="Y527" s="90" t="n"/>
      <c r="Z527" s="455" t="n">
        <v>3622</v>
      </c>
      <c r="AA527" s="456" t="n">
        <v>0</v>
      </c>
      <c r="AB527" s="457" t="n">
        <v>0</v>
      </c>
      <c r="AC527" s="458" t="n">
        <v>3622</v>
      </c>
      <c r="AD527" s="459" t="n"/>
      <c r="AE527" s="462" t="n">
        <v>0</v>
      </c>
      <c r="AF527" s="14" t="inlineStr">
        <is>
          <t>27.01.2026</t>
        </is>
      </c>
      <c r="AG527" s="14" t="inlineStr">
        <is>
          <t>0061/2026</t>
        </is>
      </c>
      <c r="AH527" s="14" t="n">
        <v>-3622</v>
      </c>
      <c r="AI527" s="14" t="n"/>
      <c r="AJ527" s="14" t="n"/>
      <c r="AK527" s="14" t="n"/>
      <c r="AL527" s="14" t="n"/>
      <c r="AM527" s="14" t="n"/>
      <c r="AN527" s="14" t="n"/>
      <c r="AO527" s="14" t="n"/>
      <c r="AP527" s="14" t="n"/>
      <c r="AQ527" s="14" t="n"/>
      <c r="AR527" s="14" t="n"/>
      <c r="AS527" s="14" t="n"/>
      <c r="AT527" s="14" t="n"/>
      <c r="AU527" s="14" t="n"/>
      <c r="AV527" s="14" t="n"/>
      <c r="AW527" s="14" t="n"/>
      <c r="AX527" s="14" t="n"/>
      <c r="AY527" s="14" t="n"/>
      <c r="AZ527" s="14" t="n"/>
      <c r="BA527" s="14" t="n"/>
      <c r="BB527" s="14" t="n"/>
      <c r="BC527" s="14" t="n"/>
      <c r="BD527" s="14" t="n"/>
      <c r="BE527" s="14" t="n"/>
      <c r="BF527" s="14" t="n"/>
      <c r="BG527" s="14" t="n"/>
      <c r="BH527" s="14" t="n"/>
      <c r="BI527" s="14" t="n"/>
      <c r="BJ527" s="14" t="n"/>
      <c r="BK527" s="14" t="n"/>
      <c r="BL527" s="14" t="n"/>
      <c r="BM527" s="14" t="n"/>
      <c r="BN527" s="14" t="n"/>
      <c r="BO527" s="14" t="n"/>
    </row>
    <row r="528" ht="11.85" customFormat="1" customHeight="1" s="7">
      <c r="A528" s="14" t="inlineStr">
        <is>
          <t xml:space="preserve">SF </t>
        </is>
      </c>
      <c r="B528" s="14" t="inlineStr">
        <is>
          <t>14.10.2025</t>
        </is>
      </c>
      <c r="C528" s="14" t="n"/>
      <c r="D528" s="55" t="n">
        <v>2500350</v>
      </c>
      <c r="E528" s="14" t="inlineStr">
        <is>
          <t>SF0177</t>
        </is>
      </c>
      <c r="F528" s="8" t="inlineStr">
        <is>
          <t>Polyglactin 910 AB Violet Size 2/0, 70cm, 5/8 Circle, Taper Point, 27mm Ref. FAS657ABG</t>
        </is>
      </c>
      <c r="G528" s="55" t="n">
        <v>2025000071</v>
      </c>
      <c r="H528" s="14" t="inlineStr">
        <is>
          <t>FUTURA SURGICARE PVT LTD</t>
        </is>
      </c>
      <c r="I528" s="14" t="n"/>
      <c r="J528" s="10" t="inlineStr">
        <is>
          <t>25S1254</t>
        </is>
      </c>
      <c r="K528" s="8" t="n"/>
      <c r="L528" s="14" t="inlineStr">
        <is>
          <t>00.05.2025</t>
        </is>
      </c>
      <c r="M528" s="14" t="n"/>
      <c r="N528" s="14" t="inlineStr">
        <is>
          <t>00.04.2030</t>
        </is>
      </c>
      <c r="O528" s="14" t="n"/>
      <c r="P528" s="14" t="n"/>
      <c r="Q528" s="14" t="n"/>
      <c r="R528" s="21" t="n"/>
      <c r="S528" s="12" t="n"/>
      <c r="T528" s="12" t="n"/>
      <c r="U528" s="13" t="n">
        <v>2400</v>
      </c>
      <c r="V528" s="14" t="inlineStr">
        <is>
          <t>No.</t>
        </is>
      </c>
      <c r="W528" s="14" t="n">
        <v>2</v>
      </c>
      <c r="X528" s="14" t="n"/>
      <c r="Y528" s="90" t="n"/>
      <c r="Z528" s="455" t="n">
        <v>2398</v>
      </c>
      <c r="AA528" s="456" t="n">
        <v>0</v>
      </c>
      <c r="AB528" s="457" t="n">
        <v>0</v>
      </c>
      <c r="AC528" s="458" t="n">
        <v>2398</v>
      </c>
      <c r="AD528" s="459" t="n"/>
      <c r="AE528" s="462" t="n">
        <v>0</v>
      </c>
      <c r="AF528" s="14" t="inlineStr">
        <is>
          <t>01.02.2026</t>
        </is>
      </c>
      <c r="AG528" s="14" t="inlineStr">
        <is>
          <t>0073/2026</t>
        </is>
      </c>
      <c r="AH528" s="14" t="n">
        <v>-2398</v>
      </c>
      <c r="AI528" s="14" t="n"/>
      <c r="AJ528" s="14" t="n"/>
      <c r="AK528" s="14" t="n"/>
      <c r="AL528" s="14" t="n"/>
      <c r="AM528" s="14" t="n"/>
      <c r="AN528" s="14" t="n"/>
      <c r="AO528" s="14" t="n"/>
      <c r="AP528" s="14" t="n"/>
      <c r="AQ528" s="14" t="n"/>
      <c r="AR528" s="14" t="n"/>
      <c r="AS528" s="14" t="n"/>
      <c r="AT528" s="14" t="n"/>
      <c r="AU528" s="14" t="n"/>
      <c r="AV528" s="14" t="n"/>
      <c r="AW528" s="14" t="n"/>
      <c r="AX528" s="14" t="n"/>
      <c r="AY528" s="14" t="n"/>
      <c r="AZ528" s="14" t="n"/>
      <c r="BA528" s="14" t="n"/>
      <c r="BB528" s="14" t="n"/>
      <c r="BC528" s="14" t="n"/>
      <c r="BD528" s="14" t="n"/>
      <c r="BE528" s="14" t="n"/>
      <c r="BF528" s="14" t="n"/>
      <c r="BG528" s="14" t="n"/>
      <c r="BH528" s="14" t="n"/>
      <c r="BI528" s="14" t="n"/>
      <c r="BJ528" s="14" t="n"/>
      <c r="BK528" s="14" t="n"/>
      <c r="BL528" s="14" t="n"/>
      <c r="BM528" s="14" t="n"/>
      <c r="BN528" s="14" t="n"/>
      <c r="BO528" s="14" t="n"/>
    </row>
    <row r="529" ht="11.85" customFormat="1" customHeight="1" s="7">
      <c r="A529" s="14" t="inlineStr">
        <is>
          <t xml:space="preserve">SF </t>
        </is>
      </c>
      <c r="B529" s="14" t="inlineStr">
        <is>
          <t>14.10.2025</t>
        </is>
      </c>
      <c r="C529" s="14" t="n"/>
      <c r="D529" s="55" t="n">
        <v>2500351</v>
      </c>
      <c r="E529" s="14" t="inlineStr">
        <is>
          <t>SF0179</t>
        </is>
      </c>
      <c r="F529" s="8" t="inlineStr">
        <is>
          <t>Polyglactin 910 AB Undyed Size 3/0, 70cm, 1/2 Circle, Round Body, 22mm Ref. FAS676ABG</t>
        </is>
      </c>
      <c r="G529" s="55" t="n">
        <v>2025000072</v>
      </c>
      <c r="H529" s="14" t="inlineStr">
        <is>
          <t>FUTURA SURGICARE PVT LTD</t>
        </is>
      </c>
      <c r="I529" s="14" t="n"/>
      <c r="J529" s="10" t="inlineStr">
        <is>
          <t>25S1603</t>
        </is>
      </c>
      <c r="K529" s="8" t="n"/>
      <c r="L529" s="14" t="inlineStr">
        <is>
          <t>00.06.2025</t>
        </is>
      </c>
      <c r="M529" s="14" t="n"/>
      <c r="N529" s="14" t="inlineStr">
        <is>
          <t>00.05.2030</t>
        </is>
      </c>
      <c r="O529" s="14" t="n"/>
      <c r="P529" s="14" t="n"/>
      <c r="Q529" s="14" t="n"/>
      <c r="R529" s="21" t="n"/>
      <c r="S529" s="12" t="n"/>
      <c r="T529" s="12" t="n"/>
      <c r="U529" s="13" t="n">
        <v>16200</v>
      </c>
      <c r="V529" s="14" t="inlineStr">
        <is>
          <t>No.</t>
        </is>
      </c>
      <c r="W529" s="14" t="n">
        <v>2</v>
      </c>
      <c r="X529" s="14" t="n"/>
      <c r="Y529" s="90" t="n"/>
      <c r="Z529" s="455" t="n">
        <v>16198</v>
      </c>
      <c r="AA529" s="456" t="n">
        <v>0</v>
      </c>
      <c r="AB529" s="457" t="n">
        <v>0</v>
      </c>
      <c r="AC529" s="458" t="n">
        <v>16198</v>
      </c>
      <c r="AD529" s="459" t="n"/>
      <c r="AE529" s="462" t="n">
        <v>0</v>
      </c>
      <c r="AF529" s="14" t="inlineStr">
        <is>
          <t>27.01.2026</t>
        </is>
      </c>
      <c r="AG529" s="14" t="inlineStr">
        <is>
          <t>0068/2026</t>
        </is>
      </c>
      <c r="AH529" s="14" t="n">
        <v>-16198</v>
      </c>
      <c r="AI529" s="14" t="n"/>
      <c r="AJ529" s="14" t="n"/>
      <c r="AK529" s="14" t="n"/>
      <c r="AL529" s="14" t="n"/>
      <c r="AM529" s="14" t="n"/>
      <c r="AN529" s="14" t="n"/>
      <c r="AO529" s="14" t="n"/>
      <c r="AP529" s="14" t="n"/>
      <c r="AQ529" s="14" t="n"/>
      <c r="AR529" s="14" t="n"/>
      <c r="AS529" s="14" t="n"/>
      <c r="AT529" s="14" t="n"/>
      <c r="AU529" s="14" t="n"/>
      <c r="AV529" s="14" t="n"/>
      <c r="AW529" s="14" t="n"/>
      <c r="AX529" s="14" t="n"/>
      <c r="AY529" s="14" t="n"/>
      <c r="AZ529" s="14" t="n"/>
      <c r="BA529" s="14" t="n"/>
      <c r="BB529" s="14" t="n"/>
      <c r="BC529" s="14" t="n"/>
      <c r="BD529" s="14" t="n"/>
      <c r="BE529" s="14" t="n"/>
      <c r="BF529" s="14" t="n"/>
      <c r="BG529" s="14" t="n"/>
      <c r="BH529" s="14" t="n"/>
      <c r="BI529" s="14" t="n"/>
      <c r="BJ529" s="14" t="n"/>
      <c r="BK529" s="14" t="n"/>
      <c r="BL529" s="14" t="n"/>
      <c r="BM529" s="14" t="n"/>
      <c r="BN529" s="14" t="n"/>
      <c r="BO529" s="14" t="n"/>
    </row>
    <row r="530" ht="11.85" customFormat="1" customHeight="1" s="7">
      <c r="A530" s="14" t="inlineStr">
        <is>
          <t xml:space="preserve">SF </t>
        </is>
      </c>
      <c r="B530" s="14" t="inlineStr">
        <is>
          <t>14.10.2025</t>
        </is>
      </c>
      <c r="C530" s="14" t="n"/>
      <c r="D530" s="55" t="n">
        <v>2500352</v>
      </c>
      <c r="E530" s="14" t="inlineStr">
        <is>
          <t>SF0180</t>
        </is>
      </c>
      <c r="F530" s="8" t="inlineStr">
        <is>
          <t>Polyglactin 910 AB Undyed Size 3/0, 45cm, 3/8 Circle, Reverse Cutting, 19mm Ref. FAS677ABG</t>
        </is>
      </c>
      <c r="G530" s="55" t="n">
        <v>2025000073</v>
      </c>
      <c r="H530" s="14" t="inlineStr">
        <is>
          <t>FUTURA SURGICARE PVT LTD</t>
        </is>
      </c>
      <c r="I530" s="14" t="n"/>
      <c r="J530" s="10" t="inlineStr">
        <is>
          <t>25S1596</t>
        </is>
      </c>
      <c r="K530" s="8" t="n"/>
      <c r="L530" s="14" t="inlineStr">
        <is>
          <t>00.06.2025</t>
        </is>
      </c>
      <c r="M530" s="14" t="n"/>
      <c r="N530" s="14" t="inlineStr">
        <is>
          <t>00.05.2030</t>
        </is>
      </c>
      <c r="O530" s="14" t="n"/>
      <c r="P530" s="14" t="n"/>
      <c r="Q530" s="14" t="n"/>
      <c r="R530" s="21" t="n"/>
      <c r="S530" s="12" t="n"/>
      <c r="T530" s="12" t="n"/>
      <c r="U530" s="13" t="n">
        <v>2760</v>
      </c>
      <c r="V530" s="14" t="inlineStr">
        <is>
          <t>No.</t>
        </is>
      </c>
      <c r="W530" s="14" t="n">
        <v>2</v>
      </c>
      <c r="X530" s="14" t="n"/>
      <c r="Y530" s="90" t="n"/>
      <c r="Z530" s="455" t="n">
        <v>2758</v>
      </c>
      <c r="AA530" s="456" t="n">
        <v>0</v>
      </c>
      <c r="AB530" s="457" t="n">
        <v>0</v>
      </c>
      <c r="AC530" s="458" t="n">
        <v>2758</v>
      </c>
      <c r="AD530" s="459" t="n"/>
      <c r="AE530" s="462" t="n">
        <v>0</v>
      </c>
      <c r="AF530" s="14" t="inlineStr">
        <is>
          <t>29.01.2026</t>
        </is>
      </c>
      <c r="AG530" s="14" t="inlineStr">
        <is>
          <t>0067/2026</t>
        </is>
      </c>
      <c r="AH530" s="14" t="n">
        <v>-2758</v>
      </c>
      <c r="AI530" s="14" t="n"/>
      <c r="AJ530" s="14" t="n"/>
      <c r="AK530" s="14" t="n"/>
      <c r="AL530" s="14" t="n"/>
      <c r="AM530" s="14" t="n"/>
      <c r="AN530" s="14" t="n"/>
      <c r="AO530" s="14" t="n"/>
      <c r="AP530" s="14" t="n"/>
      <c r="AQ530" s="14" t="n"/>
      <c r="AR530" s="14" t="n"/>
      <c r="AS530" s="14" t="n"/>
      <c r="AT530" s="14" t="n"/>
      <c r="AU530" s="14" t="n"/>
      <c r="AV530" s="14" t="n"/>
      <c r="AW530" s="14" t="n"/>
      <c r="AX530" s="14" t="n"/>
      <c r="AY530" s="14" t="n"/>
      <c r="AZ530" s="14" t="n"/>
      <c r="BA530" s="14" t="n"/>
      <c r="BB530" s="14" t="n"/>
      <c r="BC530" s="14" t="n"/>
      <c r="BD530" s="14" t="n"/>
      <c r="BE530" s="14" t="n"/>
      <c r="BF530" s="14" t="n"/>
      <c r="BG530" s="14" t="n"/>
      <c r="BH530" s="14" t="n"/>
      <c r="BI530" s="14" t="n"/>
      <c r="BJ530" s="14" t="n"/>
      <c r="BK530" s="14" t="n"/>
      <c r="BL530" s="14" t="n"/>
      <c r="BM530" s="14" t="n"/>
      <c r="BN530" s="14" t="n"/>
      <c r="BO530" s="14" t="n"/>
    </row>
    <row r="531" ht="11.85" customFormat="1" customHeight="1" s="7">
      <c r="A531" s="14" t="inlineStr">
        <is>
          <t xml:space="preserve">SF </t>
        </is>
      </c>
      <c r="B531" s="14" t="inlineStr">
        <is>
          <t>14.10.2025</t>
        </is>
      </c>
      <c r="C531" s="14" t="n"/>
      <c r="D531" s="55" t="n">
        <v>2500353</v>
      </c>
      <c r="E531" s="14" t="inlineStr">
        <is>
          <t>SF0181</t>
        </is>
      </c>
      <c r="F531" s="8" t="inlineStr">
        <is>
          <t>Polyglactin 910 AB Violet Size 3/0, 70cm, 1/2 Circle, Round Body, 25mm Ref. FAS679ABG</t>
        </is>
      </c>
      <c r="G531" s="55" t="n">
        <v>2025000074</v>
      </c>
      <c r="H531" s="77" t="inlineStr">
        <is>
          <t>FUTURA SURGICARE PVT LTD</t>
        </is>
      </c>
      <c r="I531" s="14" t="n"/>
      <c r="J531" s="10" t="inlineStr">
        <is>
          <t>25S1256</t>
        </is>
      </c>
      <c r="K531" s="8" t="n"/>
      <c r="L531" s="14" t="inlineStr">
        <is>
          <t>00.05.2025</t>
        </is>
      </c>
      <c r="M531" s="14" t="n"/>
      <c r="N531" s="14" t="inlineStr">
        <is>
          <t>00.04.2030</t>
        </is>
      </c>
      <c r="O531" s="14" t="n"/>
      <c r="P531" s="14" t="n"/>
      <c r="Q531" s="14" t="n"/>
      <c r="R531" s="21" t="n"/>
      <c r="S531" s="12" t="n"/>
      <c r="T531" s="12" t="n"/>
      <c r="U531" s="13" t="n">
        <v>6084</v>
      </c>
      <c r="V531" s="14" t="inlineStr">
        <is>
          <t>No.</t>
        </is>
      </c>
      <c r="W531" s="14" t="n">
        <v>2</v>
      </c>
      <c r="X531" s="14" t="n"/>
      <c r="Y531" s="90" t="n"/>
      <c r="Z531" s="455" t="n">
        <v>6082</v>
      </c>
      <c r="AA531" s="456" t="n">
        <v>0</v>
      </c>
      <c r="AB531" s="457" t="n">
        <v>0</v>
      </c>
      <c r="AC531" s="458" t="n">
        <v>6082</v>
      </c>
      <c r="AD531" s="459" t="n"/>
      <c r="AE531" s="462" t="n">
        <v>0</v>
      </c>
      <c r="AF531" s="14" t="inlineStr">
        <is>
          <t>25.01.2026</t>
        </is>
      </c>
      <c r="AG531" s="14" t="inlineStr">
        <is>
          <t>0054/2026</t>
        </is>
      </c>
      <c r="AH531" s="14" t="n">
        <v>-6082</v>
      </c>
      <c r="AI531" s="14" t="n"/>
      <c r="AJ531" s="14" t="n"/>
      <c r="AK531" s="14" t="n"/>
      <c r="AL531" s="14" t="n"/>
      <c r="AM531" s="14" t="n"/>
      <c r="AN531" s="14" t="n"/>
      <c r="AO531" s="14" t="n"/>
      <c r="AP531" s="14" t="n"/>
      <c r="AQ531" s="14" t="n"/>
      <c r="AR531" s="14" t="n"/>
      <c r="AS531" s="14" t="n"/>
      <c r="AT531" s="14" t="n"/>
      <c r="AU531" s="14" t="n"/>
      <c r="AV531" s="14" t="n"/>
      <c r="AW531" s="14" t="n"/>
      <c r="AX531" s="14" t="n"/>
      <c r="AY531" s="14" t="n"/>
      <c r="AZ531" s="14" t="n"/>
      <c r="BA531" s="14" t="n"/>
      <c r="BB531" s="14" t="n"/>
      <c r="BC531" s="14" t="n"/>
      <c r="BD531" s="14" t="n"/>
      <c r="BE531" s="14" t="n"/>
      <c r="BF531" s="14" t="n"/>
      <c r="BG531" s="14" t="n"/>
      <c r="BH531" s="14" t="n"/>
      <c r="BI531" s="14" t="n"/>
      <c r="BJ531" s="14" t="n"/>
      <c r="BK531" s="14" t="n"/>
      <c r="BL531" s="14" t="n"/>
      <c r="BM531" s="14" t="n"/>
      <c r="BN531" s="14" t="n"/>
      <c r="BO531" s="14" t="n"/>
    </row>
    <row r="532" ht="11.85" customFormat="1" customHeight="1" s="7">
      <c r="A532" s="14" t="inlineStr">
        <is>
          <t xml:space="preserve">SF </t>
        </is>
      </c>
      <c r="B532" s="14" t="inlineStr">
        <is>
          <t>14.10.2025</t>
        </is>
      </c>
      <c r="C532" s="77" t="n"/>
      <c r="D532" s="55" t="n">
        <v>2500354</v>
      </c>
      <c r="E532" s="14" t="inlineStr">
        <is>
          <t>SF0182</t>
        </is>
      </c>
      <c r="F532" s="8" t="inlineStr">
        <is>
          <t>Polyglactin 910 AB Violet Size 3/0, 90cm, 1/2 Circle, Round Body, 26mm Ref. FAS680ABG</t>
        </is>
      </c>
      <c r="G532" s="55" t="n">
        <v>2025000075</v>
      </c>
      <c r="H532" s="14" t="inlineStr">
        <is>
          <t>FUTURA SURGICARE PVT LTD</t>
        </is>
      </c>
      <c r="I532" s="14" t="n"/>
      <c r="J532" s="10" t="inlineStr">
        <is>
          <t>25S1257</t>
        </is>
      </c>
      <c r="K532" s="8" t="n"/>
      <c r="L532" s="14" t="inlineStr">
        <is>
          <t>00.05.2025</t>
        </is>
      </c>
      <c r="M532" s="14" t="n"/>
      <c r="N532" s="14" t="inlineStr">
        <is>
          <t>00.04.2030</t>
        </is>
      </c>
      <c r="O532" s="14" t="n"/>
      <c r="P532" s="14" t="n"/>
      <c r="Q532" s="14" t="n"/>
      <c r="R532" s="21" t="n"/>
      <c r="S532" s="12" t="n"/>
      <c r="T532" s="12" t="n"/>
      <c r="U532" s="13" t="n">
        <v>6060</v>
      </c>
      <c r="V532" s="14" t="inlineStr">
        <is>
          <t>No.</t>
        </is>
      </c>
      <c r="W532" s="14" t="n">
        <v>2</v>
      </c>
      <c r="X532" s="14" t="n"/>
      <c r="Y532" s="90" t="n"/>
      <c r="Z532" s="455" t="n">
        <v>6058</v>
      </c>
      <c r="AA532" s="456" t="n">
        <v>0</v>
      </c>
      <c r="AB532" s="457" t="n">
        <v>0</v>
      </c>
      <c r="AC532" s="458" t="n">
        <v>6058</v>
      </c>
      <c r="AD532" s="459" t="n"/>
      <c r="AE532" s="462" t="n">
        <v>0</v>
      </c>
      <c r="AF532" s="14" t="inlineStr">
        <is>
          <t>25.01.2026</t>
        </is>
      </c>
      <c r="AG532" s="14" t="inlineStr">
        <is>
          <t>0055/2026</t>
        </is>
      </c>
      <c r="AH532" s="14" t="n">
        <v>-6058</v>
      </c>
      <c r="AI532" s="14" t="n"/>
      <c r="AJ532" s="14" t="n"/>
      <c r="AK532" s="14" t="n"/>
      <c r="AL532" s="14" t="n"/>
      <c r="AM532" s="14" t="n"/>
      <c r="AN532" s="14" t="n"/>
      <c r="AO532" s="14" t="n"/>
      <c r="AP532" s="14" t="n"/>
      <c r="AQ532" s="14" t="n"/>
      <c r="AR532" s="14" t="n"/>
      <c r="AS532" s="14" t="n"/>
      <c r="AT532" s="14" t="n"/>
      <c r="AU532" s="14" t="n"/>
      <c r="AV532" s="14" t="n"/>
      <c r="AW532" s="14" t="n"/>
      <c r="AX532" s="14" t="n"/>
      <c r="AY532" s="14" t="n"/>
      <c r="AZ532" s="14" t="n"/>
      <c r="BA532" s="14" t="n"/>
      <c r="BB532" s="14" t="n"/>
      <c r="BC532" s="14" t="n"/>
      <c r="BD532" s="14" t="n"/>
      <c r="BE532" s="14" t="n"/>
      <c r="BF532" s="14" t="n"/>
      <c r="BG532" s="14" t="n"/>
      <c r="BH532" s="14" t="n"/>
      <c r="BI532" s="14" t="n"/>
      <c r="BJ532" s="14" t="n"/>
      <c r="BK532" s="14" t="n"/>
      <c r="BL532" s="14" t="n"/>
      <c r="BM532" s="14" t="n"/>
      <c r="BN532" s="14" t="n"/>
      <c r="BO532" s="14" t="n"/>
    </row>
    <row r="533" ht="11.85" customFormat="1" customHeight="1" s="7">
      <c r="A533" s="14" t="inlineStr">
        <is>
          <t xml:space="preserve">SF </t>
        </is>
      </c>
      <c r="B533" s="14" t="inlineStr">
        <is>
          <t>14.10.2025</t>
        </is>
      </c>
      <c r="C533" s="14" t="n"/>
      <c r="D533" s="55" t="n">
        <v>2500355</v>
      </c>
      <c r="E533" s="14" t="inlineStr">
        <is>
          <t>SF0183</t>
        </is>
      </c>
      <c r="F533" s="8" t="inlineStr">
        <is>
          <t>Polyglactin 910 AB Violet Size 3/0, 70cm, 1/2 Circle, Taper Point, 26mm Black needle Ref. FAS681ABG</t>
        </is>
      </c>
      <c r="G533" s="55" t="n">
        <v>2025000076</v>
      </c>
      <c r="H533" s="14" t="inlineStr">
        <is>
          <t>FUTURA SURGICARE PVT LTD</t>
        </is>
      </c>
      <c r="I533" s="14" t="n"/>
      <c r="J533" s="10" t="inlineStr">
        <is>
          <t>25S1258</t>
        </is>
      </c>
      <c r="K533" s="8" t="n"/>
      <c r="L533" s="14" t="inlineStr">
        <is>
          <t>00.05.2025</t>
        </is>
      </c>
      <c r="M533" s="14" t="n"/>
      <c r="N533" s="14" t="inlineStr">
        <is>
          <t>00.04.2030</t>
        </is>
      </c>
      <c r="O533" s="14" t="n"/>
      <c r="P533" s="14" t="n"/>
      <c r="Q533" s="14" t="n"/>
      <c r="R533" s="21" t="n"/>
      <c r="S533" s="12" t="n"/>
      <c r="T533" s="12" t="n"/>
      <c r="U533" s="13" t="n">
        <v>1212</v>
      </c>
      <c r="V533" s="14" t="inlineStr">
        <is>
          <t>No.</t>
        </is>
      </c>
      <c r="W533" s="14" t="n">
        <v>2</v>
      </c>
      <c r="X533" s="14" t="n"/>
      <c r="Y533" s="90" t="n"/>
      <c r="Z533" s="455" t="n">
        <v>1210</v>
      </c>
      <c r="AA533" s="456" t="n">
        <v>0</v>
      </c>
      <c r="AB533" s="457" t="n">
        <v>0</v>
      </c>
      <c r="AC533" s="458" t="n">
        <v>1210</v>
      </c>
      <c r="AD533" s="459" t="n"/>
      <c r="AE533" s="462" t="n">
        <v>0</v>
      </c>
      <c r="AF533" s="14" t="inlineStr">
        <is>
          <t>28.01.2026</t>
        </is>
      </c>
      <c r="AG533" s="14" t="inlineStr">
        <is>
          <t>0063/2026</t>
        </is>
      </c>
      <c r="AH533" s="14" t="n">
        <v>-1210</v>
      </c>
      <c r="AI533" s="14" t="n"/>
      <c r="AJ533" s="14" t="n"/>
      <c r="AK533" s="14" t="n"/>
      <c r="AL533" s="14" t="n"/>
      <c r="AM533" s="14" t="n"/>
      <c r="AN533" s="14" t="n"/>
      <c r="AO533" s="14" t="n"/>
      <c r="AP533" s="14" t="n"/>
      <c r="AQ533" s="14" t="n"/>
      <c r="AR533" s="14" t="n"/>
      <c r="AS533" s="14" t="n"/>
      <c r="AT533" s="14" t="n"/>
      <c r="AU533" s="14" t="n"/>
      <c r="AV533" s="14" t="n"/>
      <c r="AW533" s="14" t="n"/>
      <c r="AX533" s="14" t="n"/>
      <c r="AY533" s="14" t="n"/>
      <c r="AZ533" s="14" t="n"/>
      <c r="BA533" s="14" t="n"/>
      <c r="BB533" s="14" t="n"/>
      <c r="BC533" s="14" t="n"/>
      <c r="BD533" s="14" t="n"/>
      <c r="BE533" s="14" t="n"/>
      <c r="BF533" s="14" t="n"/>
      <c r="BG533" s="14" t="n"/>
      <c r="BH533" s="14" t="n"/>
      <c r="BI533" s="14" t="n"/>
      <c r="BJ533" s="14" t="n"/>
      <c r="BK533" s="14" t="n"/>
      <c r="BL533" s="14" t="n"/>
      <c r="BM533" s="14" t="n"/>
      <c r="BN533" s="14" t="n"/>
      <c r="BO533" s="14" t="n"/>
    </row>
    <row r="534" ht="11.85" customFormat="1" customHeight="1" s="7">
      <c r="A534" s="14" t="inlineStr">
        <is>
          <t xml:space="preserve">SF </t>
        </is>
      </c>
      <c r="B534" s="14" t="inlineStr">
        <is>
          <t>14.10.2025</t>
        </is>
      </c>
      <c r="C534" s="14" t="n"/>
      <c r="D534" s="55" t="n">
        <v>2500356</v>
      </c>
      <c r="E534" s="14" t="inlineStr">
        <is>
          <t>SF0184</t>
        </is>
      </c>
      <c r="F534" s="8" t="inlineStr">
        <is>
          <t>Polyglactin 910 AB Violet Size 4/0, 70cm, 1/2 Circle, Round Body, 17mm Ref. FAS692ABG</t>
        </is>
      </c>
      <c r="G534" s="55" t="n">
        <v>2025000077</v>
      </c>
      <c r="H534" s="14" t="inlineStr">
        <is>
          <t>FUTURA SURGICARE PVT LTD</t>
        </is>
      </c>
      <c r="I534" s="14" t="n"/>
      <c r="J534" s="10" t="inlineStr">
        <is>
          <t>25S1259</t>
        </is>
      </c>
      <c r="K534" s="8" t="n"/>
      <c r="L534" s="14" t="inlineStr">
        <is>
          <t>00.05.2025</t>
        </is>
      </c>
      <c r="M534" s="14" t="n"/>
      <c r="N534" s="14" t="inlineStr">
        <is>
          <t>00.04.2030</t>
        </is>
      </c>
      <c r="O534" s="14" t="n"/>
      <c r="P534" s="14" t="n"/>
      <c r="Q534" s="14" t="n"/>
      <c r="R534" s="21" t="n"/>
      <c r="S534" s="12" t="n"/>
      <c r="T534" s="12" t="n"/>
      <c r="U534" s="13" t="n">
        <v>1248</v>
      </c>
      <c r="V534" s="14" t="inlineStr">
        <is>
          <t>No.</t>
        </is>
      </c>
      <c r="W534" s="14" t="n">
        <v>2</v>
      </c>
      <c r="X534" s="14" t="n"/>
      <c r="Y534" s="90" t="n"/>
      <c r="Z534" s="455" t="n">
        <v>1246</v>
      </c>
      <c r="AA534" s="456" t="n">
        <v>0</v>
      </c>
      <c r="AB534" s="457" t="n">
        <v>0</v>
      </c>
      <c r="AC534" s="458" t="n">
        <v>1246</v>
      </c>
      <c r="AD534" s="459" t="n"/>
      <c r="AE534" s="462" t="n">
        <v>0</v>
      </c>
      <c r="AF534" s="14" t="inlineStr">
        <is>
          <t>29.01.2026</t>
        </is>
      </c>
      <c r="AG534" s="14" t="inlineStr">
        <is>
          <t>074/2026</t>
        </is>
      </c>
      <c r="AH534" s="14" t="n">
        <v>-1246</v>
      </c>
      <c r="AI534" s="14" t="n"/>
      <c r="AJ534" s="14" t="n"/>
      <c r="AK534" s="14" t="n"/>
      <c r="AL534" s="14" t="n"/>
      <c r="AM534" s="14" t="n"/>
      <c r="AN534" s="14" t="n"/>
      <c r="AO534" s="14" t="n"/>
      <c r="AP534" s="14" t="n"/>
      <c r="AQ534" s="14" t="n"/>
      <c r="AR534" s="14" t="n"/>
      <c r="AS534" s="14" t="n"/>
      <c r="AT534" s="14" t="n"/>
      <c r="AU534" s="14" t="n"/>
      <c r="AV534" s="14" t="n"/>
      <c r="AW534" s="14" t="n"/>
      <c r="AX534" s="14" t="n"/>
      <c r="AY534" s="14" t="n"/>
      <c r="AZ534" s="14" t="n"/>
      <c r="BA534" s="14" t="n"/>
      <c r="BB534" s="14" t="n"/>
      <c r="BC534" s="14" t="n"/>
      <c r="BD534" s="14" t="n"/>
      <c r="BE534" s="14" t="n"/>
      <c r="BF534" s="14" t="n"/>
      <c r="BG534" s="14" t="n"/>
      <c r="BH534" s="14" t="n"/>
      <c r="BI534" s="14" t="n"/>
      <c r="BJ534" s="14" t="n"/>
      <c r="BK534" s="14" t="n"/>
      <c r="BL534" s="14" t="n"/>
      <c r="BM534" s="14" t="n"/>
      <c r="BN534" s="14" t="n"/>
      <c r="BO534" s="14" t="n"/>
    </row>
    <row r="535" ht="11.85" customFormat="1" customHeight="1" s="7">
      <c r="A535" s="14" t="inlineStr">
        <is>
          <t xml:space="preserve">SF </t>
        </is>
      </c>
      <c r="B535" s="14" t="inlineStr">
        <is>
          <t>14.10.2025</t>
        </is>
      </c>
      <c r="C535" s="14" t="n"/>
      <c r="D535" s="55" t="n">
        <v>2500357</v>
      </c>
      <c r="E535" s="14" t="inlineStr">
        <is>
          <t>SF0185</t>
        </is>
      </c>
      <c r="F535" s="8" t="inlineStr">
        <is>
          <t>Polyglactin 910 AB Violet Size 4/0, 70cm, 1/2 Circle, Taper Point, 26mm Ref. FAS694ABG</t>
        </is>
      </c>
      <c r="G535" s="55" t="n">
        <v>2025000078</v>
      </c>
      <c r="H535" s="14" t="inlineStr">
        <is>
          <t>FUTURA SURGICARE PVT LTD</t>
        </is>
      </c>
      <c r="I535" s="14" t="n"/>
      <c r="J535" s="10" t="inlineStr">
        <is>
          <t>25S1260</t>
        </is>
      </c>
      <c r="K535" s="8" t="n"/>
      <c r="L535" s="14" t="inlineStr">
        <is>
          <t>00.05.2025</t>
        </is>
      </c>
      <c r="M535" s="14" t="n"/>
      <c r="N535" s="14" t="inlineStr">
        <is>
          <t>00.04.2030</t>
        </is>
      </c>
      <c r="O535" s="14" t="n"/>
      <c r="P535" s="14" t="n"/>
      <c r="Q535" s="14" t="n"/>
      <c r="R535" s="21" t="n"/>
      <c r="S535" s="12" t="n"/>
      <c r="T535" s="12" t="n"/>
      <c r="U535" s="13" t="n">
        <v>2460</v>
      </c>
      <c r="V535" s="14" t="inlineStr">
        <is>
          <t>No.</t>
        </is>
      </c>
      <c r="W535" s="14" t="n">
        <v>2</v>
      </c>
      <c r="X535" s="14" t="n"/>
      <c r="Y535" s="90" t="n"/>
      <c r="Z535" s="455" t="n">
        <v>2458</v>
      </c>
      <c r="AA535" s="456" t="n">
        <v>0</v>
      </c>
      <c r="AB535" s="457" t="n">
        <v>0</v>
      </c>
      <c r="AC535" s="458" t="n">
        <v>2458</v>
      </c>
      <c r="AD535" s="459" t="n"/>
      <c r="AE535" s="462" t="n">
        <v>0</v>
      </c>
      <c r="AF535" s="14" t="inlineStr">
        <is>
          <t>01.02.2026</t>
        </is>
      </c>
      <c r="AG535" s="14" t="inlineStr">
        <is>
          <t>0071/2026</t>
        </is>
      </c>
      <c r="AH535" s="14" t="n">
        <v>-2458</v>
      </c>
      <c r="AI535" s="14" t="n"/>
      <c r="AJ535" s="14" t="n"/>
      <c r="AK535" s="14" t="n"/>
      <c r="AL535" s="14" t="n"/>
      <c r="AM535" s="14" t="n"/>
      <c r="AN535" s="14" t="n"/>
      <c r="AO535" s="14" t="n"/>
      <c r="AP535" s="14" t="n"/>
      <c r="AQ535" s="14" t="n"/>
      <c r="AR535" s="14" t="n"/>
      <c r="AS535" s="14" t="n"/>
      <c r="AT535" s="14" t="n"/>
      <c r="AU535" s="14" t="n"/>
      <c r="AV535" s="14" t="n"/>
      <c r="AW535" s="14" t="n"/>
      <c r="AX535" s="14" t="n"/>
      <c r="AY535" s="14" t="n"/>
      <c r="AZ535" s="14" t="n"/>
      <c r="BA535" s="14" t="n"/>
      <c r="BB535" s="14" t="n"/>
      <c r="BC535" s="14" t="n"/>
      <c r="BD535" s="14" t="n"/>
      <c r="BE535" s="14" t="n"/>
      <c r="BF535" s="14" t="n"/>
      <c r="BG535" s="14" t="n"/>
      <c r="BH535" s="14" t="n"/>
      <c r="BI535" s="14" t="n"/>
      <c r="BJ535" s="14" t="n"/>
      <c r="BK535" s="14" t="n"/>
      <c r="BL535" s="14" t="n"/>
      <c r="BM535" s="14" t="n"/>
      <c r="BN535" s="14" t="n"/>
      <c r="BO535" s="14" t="n"/>
    </row>
    <row r="536" ht="11.85" customFormat="1" customHeight="1" s="87">
      <c r="A536" s="153" t="inlineStr">
        <is>
          <t xml:space="preserve">SF </t>
        </is>
      </c>
      <c r="B536" s="153" t="inlineStr">
        <is>
          <t>14.10.2025</t>
        </is>
      </c>
      <c r="C536" s="153" t="n"/>
      <c r="D536" s="58" t="n">
        <v>2500358</v>
      </c>
      <c r="E536" s="153" t="inlineStr">
        <is>
          <t>SF0186</t>
        </is>
      </c>
      <c r="F536" s="155" t="inlineStr">
        <is>
          <t>Polyglactin 910 AB Undyed Size 5/0, 45cm, 1/2 Circle, Round Body, 13mm Ref. FAS706ABG</t>
        </is>
      </c>
      <c r="G536" s="58" t="n">
        <v>2025000079</v>
      </c>
      <c r="H536" s="153" t="inlineStr">
        <is>
          <t>FUTURA SURGICARE PVT LTD</t>
        </is>
      </c>
      <c r="I536" s="153" t="n"/>
      <c r="J536" s="109" t="inlineStr">
        <is>
          <t>25S1240</t>
        </is>
      </c>
      <c r="K536" s="155" t="n"/>
      <c r="L536" s="153" t="inlineStr">
        <is>
          <t>00.05.2025</t>
        </is>
      </c>
      <c r="M536" s="153" t="n"/>
      <c r="N536" s="153" t="inlineStr">
        <is>
          <t>00.04.2030</t>
        </is>
      </c>
      <c r="O536" s="153" t="n"/>
      <c r="P536" s="153" t="n"/>
      <c r="Q536" s="153" t="n"/>
      <c r="R536" s="156" t="n"/>
      <c r="S536" s="157" t="n"/>
      <c r="T536" s="157" t="n"/>
      <c r="U536" s="193" t="n">
        <v>1776</v>
      </c>
      <c r="V536" s="153" t="inlineStr">
        <is>
          <t>No.</t>
        </is>
      </c>
      <c r="W536" s="153" t="n">
        <v>2</v>
      </c>
      <c r="X536" s="153" t="n"/>
      <c r="Y536" s="194" t="n"/>
      <c r="Z536" s="471" t="n">
        <v>1774</v>
      </c>
      <c r="AA536" s="472" t="n">
        <v>0</v>
      </c>
      <c r="AB536" s="457" t="n">
        <v>0</v>
      </c>
      <c r="AC536" s="457" t="n">
        <v>1774</v>
      </c>
      <c r="AD536" s="457" t="n"/>
      <c r="AE536" s="457" t="n">
        <v>0</v>
      </c>
      <c r="AF536" s="153" t="inlineStr">
        <is>
          <t>28.01.2026</t>
        </is>
      </c>
      <c r="AG536" s="153" t="inlineStr">
        <is>
          <t>0064/2026</t>
        </is>
      </c>
      <c r="AH536" s="153" t="n">
        <v>-1774</v>
      </c>
      <c r="AI536" s="153" t="n"/>
      <c r="AJ536" s="153" t="n"/>
      <c r="AK536" s="153" t="n"/>
      <c r="AL536" s="153" t="n"/>
      <c r="AM536" s="153" t="n"/>
      <c r="AN536" s="153" t="n"/>
      <c r="AO536" s="153" t="n"/>
      <c r="AP536" s="153" t="n"/>
      <c r="AQ536" s="153" t="n"/>
      <c r="AR536" s="153" t="n"/>
      <c r="AS536" s="153" t="n"/>
      <c r="AT536" s="153" t="n"/>
      <c r="AU536" s="153" t="n"/>
      <c r="AV536" s="153" t="n"/>
      <c r="AW536" s="153" t="n"/>
      <c r="AX536" s="153" t="n"/>
      <c r="AY536" s="153" t="n"/>
      <c r="AZ536" s="153" t="n"/>
      <c r="BA536" s="153" t="n"/>
      <c r="BB536" s="153" t="n"/>
      <c r="BC536" s="153" t="n"/>
      <c r="BD536" s="153" t="n"/>
      <c r="BE536" s="153" t="n"/>
      <c r="BF536" s="153" t="n"/>
      <c r="BG536" s="153" t="n"/>
      <c r="BH536" s="153" t="n"/>
      <c r="BI536" s="153" t="n"/>
      <c r="BJ536" s="153" t="n"/>
      <c r="BK536" s="153" t="n"/>
      <c r="BL536" s="153" t="n"/>
      <c r="BM536" s="153" t="n"/>
      <c r="BN536" s="153" t="n"/>
      <c r="BO536" s="153" t="n"/>
    </row>
    <row r="537" ht="11.85" customFormat="1" customHeight="1" s="87">
      <c r="A537" s="153" t="inlineStr">
        <is>
          <t xml:space="preserve">SF </t>
        </is>
      </c>
      <c r="B537" s="153" t="inlineStr">
        <is>
          <t>14.10.2025</t>
        </is>
      </c>
      <c r="C537" s="153" t="n"/>
      <c r="D537" s="58" t="n">
        <v>2500359</v>
      </c>
      <c r="E537" s="153" t="inlineStr">
        <is>
          <t>SF0187</t>
        </is>
      </c>
      <c r="F537" s="155" t="inlineStr">
        <is>
          <t xml:space="preserve">IV Cannula with Injection Port and Wings Ref. No.: FAS20G-IVCT </t>
        </is>
      </c>
      <c r="G537" s="58" t="n">
        <v>2025000080</v>
      </c>
      <c r="H537" s="153" t="inlineStr">
        <is>
          <t xml:space="preserve">Hi-tech medics private limited </t>
        </is>
      </c>
      <c r="I537" s="153" t="n"/>
      <c r="J537" s="197" t="inlineStr">
        <is>
          <t>2501109A</t>
        </is>
      </c>
      <c r="K537" s="153" t="n"/>
      <c r="L537" s="153" t="inlineStr">
        <is>
          <t>00.09.2025</t>
        </is>
      </c>
      <c r="M537" s="153" t="n"/>
      <c r="N537" s="153" t="inlineStr">
        <is>
          <t>00.08.2030</t>
        </is>
      </c>
      <c r="O537" s="153" t="n"/>
      <c r="P537" s="153" t="n"/>
      <c r="Q537" s="153" t="n"/>
      <c r="R537" s="156" t="n"/>
      <c r="S537" s="157" t="n"/>
      <c r="T537" s="157" t="n"/>
      <c r="U537" s="193" t="n">
        <v>37100</v>
      </c>
      <c r="V537" s="153" t="inlineStr">
        <is>
          <t>No.</t>
        </is>
      </c>
      <c r="W537" s="153" t="n">
        <v>1</v>
      </c>
      <c r="X537" s="153" t="n"/>
      <c r="Y537" s="194" t="n"/>
      <c r="Z537" s="471" t="n">
        <v>37099</v>
      </c>
      <c r="AA537" s="472" t="n">
        <v>0</v>
      </c>
      <c r="AB537" s="457" t="n">
        <v>0</v>
      </c>
      <c r="AC537" s="457" t="n">
        <v>37099</v>
      </c>
      <c r="AD537" s="457" t="n"/>
      <c r="AE537" s="457" t="n">
        <v>0</v>
      </c>
      <c r="AF537" s="153" t="n"/>
      <c r="AG537" s="153" t="n"/>
      <c r="AH537" s="153" t="n">
        <v>-37099</v>
      </c>
      <c r="AI537" s="153" t="n"/>
      <c r="AJ537" s="153" t="n"/>
      <c r="AK537" s="153" t="n"/>
      <c r="AL537" s="153" t="n"/>
      <c r="AM537" s="153" t="n"/>
      <c r="AN537" s="153" t="n"/>
      <c r="AO537" s="153" t="n"/>
      <c r="AP537" s="153" t="n"/>
      <c r="AQ537" s="153" t="n"/>
      <c r="AR537" s="153" t="n"/>
      <c r="AS537" s="153" t="n"/>
      <c r="AT537" s="153" t="n"/>
      <c r="AU537" s="153" t="n"/>
      <c r="AV537" s="153" t="n"/>
      <c r="AW537" s="153" t="n"/>
      <c r="AX537" s="153" t="n"/>
      <c r="AY537" s="153" t="n"/>
      <c r="AZ537" s="153" t="n"/>
      <c r="BA537" s="153" t="n"/>
      <c r="BB537" s="153" t="n"/>
      <c r="BC537" s="153" t="n"/>
      <c r="BD537" s="153" t="n"/>
      <c r="BE537" s="153" t="n"/>
      <c r="BF537" s="153" t="n"/>
      <c r="BG537" s="153" t="n"/>
      <c r="BH537" s="153" t="n"/>
      <c r="BI537" s="153" t="n"/>
      <c r="BJ537" s="153" t="n"/>
      <c r="BK537" s="153" t="n"/>
      <c r="BL537" s="153" t="n"/>
      <c r="BM537" s="153" t="n"/>
      <c r="BN537" s="153" t="n"/>
      <c r="BO537" s="153" t="n"/>
    </row>
    <row r="538" ht="11.85" customFormat="1" customHeight="1" s="87">
      <c r="A538" s="153" t="inlineStr">
        <is>
          <t xml:space="preserve">SF </t>
        </is>
      </c>
      <c r="B538" s="153" t="inlineStr">
        <is>
          <t>14.10.2025</t>
        </is>
      </c>
      <c r="C538" s="153" t="n"/>
      <c r="D538" s="58" t="n">
        <v>2500360</v>
      </c>
      <c r="E538" s="153" t="inlineStr">
        <is>
          <t>SF0188</t>
        </is>
      </c>
      <c r="F538" s="155" t="inlineStr">
        <is>
          <t>IV Cannula with Injection Port and Wings Ref. No.: FAS22G-IVCT</t>
        </is>
      </c>
      <c r="G538" s="58" t="n">
        <v>2025000081</v>
      </c>
      <c r="H538" s="153" t="inlineStr">
        <is>
          <t xml:space="preserve">Hi-tech medics private limited </t>
        </is>
      </c>
      <c r="I538" s="153" t="n"/>
      <c r="J538" s="197" t="inlineStr">
        <is>
          <t>2501209A</t>
        </is>
      </c>
      <c r="K538" s="153" t="n"/>
      <c r="L538" s="153" t="inlineStr">
        <is>
          <t>00.09.2025</t>
        </is>
      </c>
      <c r="M538" s="153" t="n"/>
      <c r="N538" s="153" t="inlineStr">
        <is>
          <t>00.08.2030</t>
        </is>
      </c>
      <c r="O538" s="153" t="n"/>
      <c r="P538" s="153" t="n"/>
      <c r="Q538" s="153" t="n"/>
      <c r="R538" s="156" t="n"/>
      <c r="S538" s="157" t="n"/>
      <c r="T538" s="157" t="n"/>
      <c r="U538" s="193" t="n">
        <v>203000</v>
      </c>
      <c r="V538" s="153" t="inlineStr">
        <is>
          <t>No.</t>
        </is>
      </c>
      <c r="W538" s="153" t="n">
        <v>1</v>
      </c>
      <c r="X538" s="153" t="n"/>
      <c r="Y538" s="194" t="n"/>
      <c r="Z538" s="471" t="n">
        <v>202999</v>
      </c>
      <c r="AA538" s="472" t="n">
        <v>0</v>
      </c>
      <c r="AB538" s="457" t="n">
        <v>0</v>
      </c>
      <c r="AC538" s="457" t="n">
        <v>202999</v>
      </c>
      <c r="AD538" s="457" t="n"/>
      <c r="AE538" s="457" t="n">
        <v>0</v>
      </c>
      <c r="AF538" s="153" t="inlineStr">
        <is>
          <t>18.11.2025</t>
        </is>
      </c>
      <c r="AG538" s="153" t="inlineStr">
        <is>
          <t>42/2025</t>
        </is>
      </c>
      <c r="AH538" s="153" t="n">
        <v>-10499</v>
      </c>
      <c r="AI538" s="153" t="inlineStr">
        <is>
          <t>19.11.2025</t>
        </is>
      </c>
      <c r="AJ538" s="153" t="inlineStr">
        <is>
          <t>2501209A</t>
        </is>
      </c>
      <c r="AK538" s="153" t="n">
        <v>-21000</v>
      </c>
      <c r="AL538" s="153" t="inlineStr">
        <is>
          <t>18.12.2025</t>
        </is>
      </c>
      <c r="AM538" s="153" t="n">
        <v>44</v>
      </c>
      <c r="AN538" s="153" t="n">
        <v>-171500</v>
      </c>
      <c r="AO538" s="153" t="n"/>
      <c r="AP538" s="153" t="n"/>
      <c r="AQ538" s="153" t="n"/>
      <c r="AR538" s="153" t="n"/>
      <c r="AS538" s="153" t="n"/>
      <c r="AT538" s="153" t="n"/>
      <c r="AU538" s="153" t="n"/>
      <c r="AV538" s="153" t="n"/>
      <c r="AW538" s="153" t="n"/>
      <c r="AX538" s="153" t="n"/>
      <c r="AY538" s="153" t="n"/>
      <c r="AZ538" s="153" t="n"/>
      <c r="BA538" s="153" t="n"/>
      <c r="BB538" s="153" t="n"/>
      <c r="BC538" s="153" t="n"/>
      <c r="BD538" s="153" t="n"/>
      <c r="BE538" s="153" t="n"/>
      <c r="BF538" s="153" t="n"/>
      <c r="BG538" s="153" t="n"/>
      <c r="BH538" s="153" t="n"/>
      <c r="BI538" s="153" t="n"/>
      <c r="BJ538" s="153" t="n"/>
      <c r="BK538" s="153" t="n"/>
      <c r="BL538" s="153" t="n"/>
      <c r="BM538" s="153" t="n"/>
      <c r="BN538" s="153" t="n"/>
      <c r="BO538" s="153" t="n"/>
    </row>
    <row r="539" ht="11.85" customFormat="1" customHeight="1" s="87">
      <c r="A539" s="153" t="inlineStr">
        <is>
          <t>TP</t>
        </is>
      </c>
      <c r="B539" s="153" t="inlineStr">
        <is>
          <t>19.10.2025</t>
        </is>
      </c>
      <c r="C539" s="153" t="n"/>
      <c r="D539" s="153" t="n">
        <v>2500363</v>
      </c>
      <c r="E539" s="153" t="inlineStr">
        <is>
          <t>TP0016</t>
        </is>
      </c>
      <c r="F539" s="155" t="inlineStr">
        <is>
          <t>Outer Carton L49 x W42.5 x H22.5 cm Ver. 01</t>
        </is>
      </c>
      <c r="G539" s="153" t="n">
        <v>2025000084</v>
      </c>
      <c r="H539" s="153" t="inlineStr">
        <is>
          <t>Techno Carton Factory</t>
        </is>
      </c>
      <c r="I539" s="153" t="n"/>
      <c r="J539" s="109" t="inlineStr">
        <is>
          <t>AZ-15961</t>
        </is>
      </c>
      <c r="K539" s="155" t="n"/>
      <c r="L539" s="153" t="inlineStr">
        <is>
          <t>14.10.2025</t>
        </is>
      </c>
      <c r="M539" s="153" t="inlineStr">
        <is>
          <t> </t>
        </is>
      </c>
      <c r="N539" s="153" t="inlineStr">
        <is>
          <t>14.10.2030</t>
        </is>
      </c>
      <c r="O539" s="153" t="n"/>
      <c r="P539" s="109" t="inlineStr">
        <is>
          <t>NA</t>
        </is>
      </c>
      <c r="Q539" s="153" t="n"/>
      <c r="R539" s="156" t="n"/>
      <c r="S539" s="157" t="n"/>
      <c r="T539" s="157" t="n"/>
      <c r="U539" s="193" t="n">
        <v>4868</v>
      </c>
      <c r="V539" s="153" t="inlineStr">
        <is>
          <t>No.</t>
        </is>
      </c>
      <c r="W539" s="153" t="n">
        <v>6</v>
      </c>
      <c r="X539" s="153" t="n"/>
      <c r="Y539" s="194" t="n"/>
      <c r="Z539" s="471" t="n">
        <v>4862</v>
      </c>
      <c r="AA539" s="472" t="n">
        <v>0</v>
      </c>
      <c r="AB539" s="457" t="n">
        <v>0</v>
      </c>
      <c r="AC539" s="457" t="n">
        <v>4862</v>
      </c>
      <c r="AD539" s="457" t="n"/>
      <c r="AE539" s="457" t="n">
        <v>0</v>
      </c>
      <c r="AF539" s="153" t="inlineStr">
        <is>
          <t>18.10.2025</t>
        </is>
      </c>
      <c r="AG539" s="153" t="inlineStr">
        <is>
          <t>MR250201</t>
        </is>
      </c>
      <c r="AH539" s="153" t="n">
        <v>-600</v>
      </c>
      <c r="AI539" s="153" t="inlineStr">
        <is>
          <t>22.10.2025</t>
        </is>
      </c>
      <c r="AJ539" s="153" t="inlineStr">
        <is>
          <t>MR250206</t>
        </is>
      </c>
      <c r="AK539" s="153" t="n">
        <v>-600</v>
      </c>
      <c r="AL539" s="153" t="inlineStr">
        <is>
          <t>17.11.2025</t>
        </is>
      </c>
      <c r="AM539" s="153" t="inlineStr">
        <is>
          <t>MR250232</t>
        </is>
      </c>
      <c r="AN539" s="153" t="n">
        <v>-600</v>
      </c>
      <c r="AO539" s="153" t="inlineStr">
        <is>
          <t>08.12.2025</t>
        </is>
      </c>
      <c r="AP539" s="153" t="inlineStr">
        <is>
          <t>MR250254</t>
        </is>
      </c>
      <c r="AQ539" s="153" t="n">
        <v>-600</v>
      </c>
      <c r="AR539" s="153" t="inlineStr">
        <is>
          <t>21.12.2025</t>
        </is>
      </c>
      <c r="AS539" s="153" t="inlineStr">
        <is>
          <t>MR250266</t>
        </is>
      </c>
      <c r="AT539" s="153" t="n">
        <v>-900</v>
      </c>
      <c r="AU539" s="153" t="inlineStr">
        <is>
          <t>05.01.2026</t>
        </is>
      </c>
      <c r="AV539" s="153" t="inlineStr">
        <is>
          <t>MR260002</t>
        </is>
      </c>
      <c r="AW539" s="153" t="n">
        <v>-900</v>
      </c>
      <c r="AX539" s="153" t="n"/>
      <c r="AY539" s="153" t="inlineStr">
        <is>
          <t>MR250230</t>
        </is>
      </c>
      <c r="AZ539" s="153" t="n">
        <v>-662</v>
      </c>
      <c r="BA539" s="153" t="n"/>
      <c r="BB539" s="153" t="n"/>
      <c r="BC539" s="153" t="n"/>
      <c r="BD539" s="153" t="n"/>
      <c r="BE539" s="153" t="n"/>
      <c r="BF539" s="153" t="n"/>
      <c r="BG539" s="153" t="n"/>
      <c r="BH539" s="153" t="n"/>
      <c r="BI539" s="153" t="n"/>
      <c r="BJ539" s="153" t="n"/>
      <c r="BK539" s="153" t="n"/>
      <c r="BL539" s="153" t="n"/>
      <c r="BM539" s="153" t="n"/>
      <c r="BN539" s="153" t="n"/>
      <c r="BO539" s="153" t="n"/>
    </row>
    <row r="540" ht="11.85" customFormat="1" customHeight="1" s="7">
      <c r="A540" s="14" t="inlineStr">
        <is>
          <t>SP</t>
        </is>
      </c>
      <c r="B540" s="14" t="inlineStr">
        <is>
          <t>20.10.2025</t>
        </is>
      </c>
      <c r="C540" s="14" t="n"/>
      <c r="D540" s="55" t="n">
        <v>2500369</v>
      </c>
      <c r="E540" s="14" t="inlineStr">
        <is>
          <t>SP0239</t>
        </is>
      </c>
      <c r="F540" s="8" t="inlineStr">
        <is>
          <t>Box-Poliglecaprone 25 AB Undyed Size 3/0, 70cm, Straight, Reverse Cutting, 60mm Ref. FAS504ABC</t>
        </is>
      </c>
      <c r="G540" s="55" t="n">
        <v>2025000090</v>
      </c>
      <c r="H540" s="14" t="inlineStr">
        <is>
          <t>FUTURA SURGICARE PVT LTD</t>
        </is>
      </c>
      <c r="I540" s="14" t="n"/>
      <c r="J540" s="27" t="inlineStr">
        <is>
          <t>N.A</t>
        </is>
      </c>
      <c r="K540" s="14" t="n"/>
      <c r="L540" s="14" t="inlineStr">
        <is>
          <t>10.07.2023</t>
        </is>
      </c>
      <c r="M540" s="14" t="n"/>
      <c r="N540" s="14" t="inlineStr">
        <is>
          <t>09.07.2026</t>
        </is>
      </c>
      <c r="O540" s="14" t="n"/>
      <c r="P540" s="10" t="inlineStr">
        <is>
          <t>NA</t>
        </is>
      </c>
      <c r="Q540" s="14" t="n"/>
      <c r="R540" s="21" t="n"/>
      <c r="S540" s="12" t="n"/>
      <c r="T540" s="12" t="n"/>
      <c r="U540" s="13" t="n">
        <v>990</v>
      </c>
      <c r="V540" s="14" t="inlineStr">
        <is>
          <t>No.</t>
        </is>
      </c>
      <c r="W540" s="14" t="n"/>
      <c r="X540" s="14" t="n"/>
      <c r="Y540" s="90" t="n"/>
      <c r="Z540" s="455" t="n">
        <v>990</v>
      </c>
      <c r="AA540" s="456" t="n">
        <v>0</v>
      </c>
      <c r="AB540" s="457" t="n">
        <v>0</v>
      </c>
      <c r="AC540" s="458" t="n">
        <v>990</v>
      </c>
      <c r="AD540" s="459" t="n"/>
      <c r="AE540" s="462" t="n">
        <v>0</v>
      </c>
      <c r="AF540" s="14" t="n"/>
      <c r="AG540" s="14" t="n"/>
      <c r="AH540" s="14" t="n">
        <v>-990</v>
      </c>
      <c r="AI540" s="14" t="n"/>
      <c r="AJ540" s="14" t="n"/>
      <c r="AK540" s="14" t="n"/>
      <c r="AL540" s="14" t="n"/>
      <c r="AM540" s="14" t="n"/>
      <c r="AN540" s="14" t="n"/>
      <c r="AO540" s="14" t="n"/>
      <c r="AP540" s="14" t="n"/>
      <c r="AQ540" s="14" t="n"/>
      <c r="AR540" s="14" t="n"/>
      <c r="AS540" s="14" t="n"/>
      <c r="AT540" s="14" t="n"/>
      <c r="AU540" s="14" t="n"/>
      <c r="AV540" s="14" t="n"/>
      <c r="AW540" s="14" t="n"/>
      <c r="AX540" s="14" t="n"/>
      <c r="AY540" s="14" t="n"/>
      <c r="AZ540" s="14" t="n"/>
      <c r="BA540" s="14" t="n"/>
      <c r="BB540" s="14" t="n"/>
      <c r="BC540" s="14" t="n"/>
      <c r="BD540" s="14" t="n"/>
      <c r="BE540" s="14" t="n"/>
      <c r="BF540" s="14" t="n"/>
      <c r="BG540" s="14" t="n"/>
      <c r="BH540" s="14" t="n"/>
      <c r="BI540" s="14" t="n"/>
      <c r="BJ540" s="14" t="n"/>
      <c r="BK540" s="14" t="n"/>
      <c r="BL540" s="14" t="n"/>
      <c r="BM540" s="14" t="n"/>
      <c r="BN540" s="14" t="n"/>
      <c r="BO540" s="14" t="n"/>
    </row>
    <row r="541" ht="11.85" customFormat="1" customHeight="1" s="7">
      <c r="A541" s="14" t="inlineStr">
        <is>
          <t>SP</t>
        </is>
      </c>
      <c r="B541" s="14" t="inlineStr">
        <is>
          <t>20.10.2025</t>
        </is>
      </c>
      <c r="C541" s="14" t="n"/>
      <c r="D541" s="55" t="n">
        <v>2500370</v>
      </c>
      <c r="E541" s="14" t="inlineStr">
        <is>
          <t>SP0241</t>
        </is>
      </c>
      <c r="F541" s="8" t="inlineStr">
        <is>
          <t>Box-Poliglecaprone 25 AB Undyed Size 4/0, 45cm, 3/8 Circle, Cutting, 19mm Prime Ref.FAS507ABC</t>
        </is>
      </c>
      <c r="G541" s="55" t="n">
        <v>2025000091</v>
      </c>
      <c r="H541" s="14" t="inlineStr">
        <is>
          <t>FUTURA SURGICARE PVT LTD</t>
        </is>
      </c>
      <c r="I541" s="14" t="n"/>
      <c r="J541" s="10" t="inlineStr">
        <is>
          <t>N.A</t>
        </is>
      </c>
      <c r="K541" s="8" t="n"/>
      <c r="L541" s="14" t="inlineStr">
        <is>
          <t>10.07.2023</t>
        </is>
      </c>
      <c r="M541" s="14" t="n"/>
      <c r="N541" s="14" t="inlineStr">
        <is>
          <t>09.07.2026</t>
        </is>
      </c>
      <c r="O541" s="14" t="n"/>
      <c r="P541" s="10" t="inlineStr">
        <is>
          <t>NA</t>
        </is>
      </c>
      <c r="Q541" s="14" t="n"/>
      <c r="R541" s="21" t="n"/>
      <c r="S541" s="12" t="n"/>
      <c r="T541" s="12" t="n"/>
      <c r="U541" s="13" t="n">
        <v>265</v>
      </c>
      <c r="V541" s="14" t="inlineStr">
        <is>
          <t>No.</t>
        </is>
      </c>
      <c r="W541" s="14" t="n"/>
      <c r="X541" s="14" t="n"/>
      <c r="Y541" s="90" t="n"/>
      <c r="Z541" s="455" t="n">
        <v>265</v>
      </c>
      <c r="AA541" s="456" t="n">
        <v>0</v>
      </c>
      <c r="AB541" s="457" t="n">
        <v>0</v>
      </c>
      <c r="AC541" s="458" t="n">
        <v>265</v>
      </c>
      <c r="AD541" s="459" t="n"/>
      <c r="AE541" s="462" t="n">
        <v>0</v>
      </c>
      <c r="AF541" s="14" t="inlineStr">
        <is>
          <t>01.02.2026</t>
        </is>
      </c>
      <c r="AG541" s="14" t="inlineStr">
        <is>
          <t>0079/2026</t>
        </is>
      </c>
      <c r="AH541" s="14" t="n">
        <v>-265</v>
      </c>
      <c r="AI541" s="14" t="n"/>
      <c r="AJ541" s="14" t="n"/>
      <c r="AK541" s="14" t="n"/>
      <c r="AL541" s="14" t="n"/>
      <c r="AM541" s="14" t="n"/>
      <c r="AN541" s="14" t="n"/>
      <c r="AO541" s="14" t="n"/>
      <c r="AP541" s="14" t="n"/>
      <c r="AQ541" s="14" t="n"/>
      <c r="AR541" s="14" t="n"/>
      <c r="AS541" s="14" t="n"/>
      <c r="AT541" s="14" t="n"/>
      <c r="AU541" s="14" t="n"/>
      <c r="AV541" s="14" t="n"/>
      <c r="AW541" s="14" t="n"/>
      <c r="AX541" s="14" t="n"/>
      <c r="AY541" s="14" t="n"/>
      <c r="AZ541" s="14" t="n"/>
      <c r="BA541" s="14" t="n"/>
      <c r="BB541" s="14" t="n"/>
      <c r="BC541" s="14" t="n"/>
      <c r="BD541" s="14" t="n"/>
      <c r="BE541" s="14" t="n"/>
      <c r="BF541" s="14" t="n"/>
      <c r="BG541" s="14" t="n"/>
      <c r="BH541" s="14" t="n"/>
      <c r="BI541" s="14" t="n"/>
      <c r="BJ541" s="14" t="n"/>
      <c r="BK541" s="14" t="n"/>
      <c r="BL541" s="14" t="n"/>
      <c r="BM541" s="14" t="n"/>
      <c r="BN541" s="14" t="n"/>
      <c r="BO541" s="14" t="n"/>
    </row>
    <row r="542" ht="11.85" customFormat="1" customHeight="1" s="7">
      <c r="A542" s="14" t="inlineStr">
        <is>
          <t>SP</t>
        </is>
      </c>
      <c r="B542" s="14" t="inlineStr">
        <is>
          <t>20.10.2025</t>
        </is>
      </c>
      <c r="C542" s="14" t="n"/>
      <c r="D542" s="55" t="n">
        <v>2500371</v>
      </c>
      <c r="E542" s="14" t="inlineStr">
        <is>
          <t>SP0242</t>
        </is>
      </c>
      <c r="F542" s="8" t="inlineStr">
        <is>
          <t>Box-Poliglecaprone 25 AB Undyed Size 4/0, 70cm, 3/8 Circle, Reverse Cutting, 26mm Ref. FAS506ABC</t>
        </is>
      </c>
      <c r="G542" s="55" t="n">
        <v>2025000092</v>
      </c>
      <c r="H542" s="14" t="inlineStr">
        <is>
          <t>FUTURA SURGICARE PVT LTD</t>
        </is>
      </c>
      <c r="I542" s="14" t="n"/>
      <c r="J542" s="10" t="inlineStr">
        <is>
          <t>N.A</t>
        </is>
      </c>
      <c r="K542" s="8" t="n"/>
      <c r="L542" s="14" t="inlineStr">
        <is>
          <t>10.07.2023</t>
        </is>
      </c>
      <c r="M542" s="14" t="n"/>
      <c r="N542" s="14" t="inlineStr">
        <is>
          <t>09.07.2026</t>
        </is>
      </c>
      <c r="O542" s="14" t="n"/>
      <c r="P542" s="10" t="inlineStr">
        <is>
          <t>NA</t>
        </is>
      </c>
      <c r="Q542" s="14" t="n"/>
      <c r="R542" s="21" t="n"/>
      <c r="S542" s="12" t="n"/>
      <c r="T542" s="12" t="n"/>
      <c r="U542" s="13" t="n">
        <v>114</v>
      </c>
      <c r="V542" s="14" t="inlineStr">
        <is>
          <t>No.</t>
        </is>
      </c>
      <c r="W542" s="14" t="n"/>
      <c r="X542" s="14" t="n"/>
      <c r="Y542" s="90" t="n"/>
      <c r="Z542" s="455" t="n">
        <v>114</v>
      </c>
      <c r="AA542" s="456" t="n">
        <v>0</v>
      </c>
      <c r="AB542" s="457" t="n">
        <v>0</v>
      </c>
      <c r="AC542" s="458" t="n">
        <v>114</v>
      </c>
      <c r="AD542" s="459" t="n"/>
      <c r="AE542" s="462" t="n">
        <v>0</v>
      </c>
      <c r="AF542" s="14" t="inlineStr">
        <is>
          <t>01.02.2026</t>
        </is>
      </c>
      <c r="AG542" s="14" t="inlineStr">
        <is>
          <t>0078/2026</t>
        </is>
      </c>
      <c r="AH542" s="14" t="n">
        <v>-114</v>
      </c>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c r="BA542" s="14" t="n"/>
      <c r="BB542" s="14" t="n"/>
      <c r="BC542" s="14" t="n"/>
      <c r="BD542" s="14" t="n"/>
      <c r="BE542" s="14" t="n"/>
      <c r="BF542" s="14" t="n"/>
      <c r="BG542" s="14" t="n"/>
      <c r="BH542" s="14" t="n"/>
      <c r="BI542" s="14" t="n"/>
      <c r="BJ542" s="14" t="n"/>
      <c r="BK542" s="14" t="n"/>
      <c r="BL542" s="14" t="n"/>
      <c r="BM542" s="14" t="n"/>
      <c r="BN542" s="14" t="n"/>
      <c r="BO542" s="14" t="n"/>
    </row>
    <row r="543" ht="11.85" customFormat="1" customHeight="1" s="7">
      <c r="A543" s="14" t="inlineStr">
        <is>
          <t>SP</t>
        </is>
      </c>
      <c r="B543" s="14" t="inlineStr">
        <is>
          <t>20.10.2025</t>
        </is>
      </c>
      <c r="C543" s="14" t="n"/>
      <c r="D543" s="55" t="n">
        <v>2500372</v>
      </c>
      <c r="E543" s="14" t="inlineStr">
        <is>
          <t>SP0243</t>
        </is>
      </c>
      <c r="F543" s="8" t="inlineStr">
        <is>
          <t>Box-Poliglecaprone 25 AB Violet Size 2/0, 70cm, 1/2 Circle, Round Body, 22mm Ref.FAS501ABC</t>
        </is>
      </c>
      <c r="G543" s="55" t="n">
        <v>2025000093</v>
      </c>
      <c r="H543" s="14" t="inlineStr">
        <is>
          <t>FUTURA SURGICARE PVT LTD</t>
        </is>
      </c>
      <c r="I543" s="14" t="n"/>
      <c r="J543" s="10" t="inlineStr">
        <is>
          <t>N.A</t>
        </is>
      </c>
      <c r="K543" s="8" t="n"/>
      <c r="L543" s="14" t="inlineStr">
        <is>
          <t>10.07.2023</t>
        </is>
      </c>
      <c r="M543" s="14" t="n"/>
      <c r="N543" s="14" t="inlineStr">
        <is>
          <t>09.07.2026</t>
        </is>
      </c>
      <c r="O543" s="14" t="n"/>
      <c r="P543" s="10" t="inlineStr">
        <is>
          <t>NA</t>
        </is>
      </c>
      <c r="Q543" s="14" t="n"/>
      <c r="R543" s="21" t="n"/>
      <c r="S543" s="12" t="n"/>
      <c r="T543" s="12" t="n"/>
      <c r="U543" s="13" t="n">
        <v>115</v>
      </c>
      <c r="V543" s="14" t="inlineStr">
        <is>
          <t>No.</t>
        </is>
      </c>
      <c r="W543" s="14" t="n"/>
      <c r="X543" s="14" t="n"/>
      <c r="Y543" s="90" t="n"/>
      <c r="Z543" s="455" t="n">
        <v>115</v>
      </c>
      <c r="AA543" s="456" t="n">
        <v>0</v>
      </c>
      <c r="AB543" s="457" t="n">
        <v>0</v>
      </c>
      <c r="AC543" s="458" t="n">
        <v>115</v>
      </c>
      <c r="AD543" s="459" t="n"/>
      <c r="AE543" s="462" t="n">
        <v>0</v>
      </c>
      <c r="AF543" s="14" t="inlineStr">
        <is>
          <t>25.01.2026</t>
        </is>
      </c>
      <c r="AG543" s="14" t="inlineStr">
        <is>
          <t>0060/2026</t>
        </is>
      </c>
      <c r="AH543" s="14" t="n">
        <v>-115</v>
      </c>
      <c r="AI543" s="14" t="n"/>
      <c r="AJ543" s="14" t="n"/>
      <c r="AK543" s="14" t="n"/>
      <c r="AL543" s="14" t="n"/>
      <c r="AM543" s="14" t="n"/>
      <c r="AN543" s="14" t="n"/>
      <c r="AO543" s="14" t="n"/>
      <c r="AP543" s="14" t="n"/>
      <c r="AQ543" s="14" t="n"/>
      <c r="AR543" s="14" t="n"/>
      <c r="AS543" s="14" t="n"/>
      <c r="AT543" s="14" t="n"/>
      <c r="AU543" s="14" t="n"/>
      <c r="AV543" s="14" t="n"/>
      <c r="AW543" s="14" t="n"/>
      <c r="AX543" s="14" t="n"/>
      <c r="AY543" s="14" t="n"/>
      <c r="AZ543" s="14" t="n"/>
      <c r="BA543" s="14" t="n"/>
      <c r="BB543" s="14" t="n"/>
      <c r="BC543" s="14" t="n"/>
      <c r="BD543" s="14" t="n"/>
      <c r="BE543" s="14" t="n"/>
      <c r="BF543" s="14" t="n"/>
      <c r="BG543" s="14" t="n"/>
      <c r="BH543" s="14" t="n"/>
      <c r="BI543" s="14" t="n"/>
      <c r="BJ543" s="14" t="n"/>
      <c r="BK543" s="14" t="n"/>
      <c r="BL543" s="14" t="n"/>
      <c r="BM543" s="14" t="n"/>
      <c r="BN543" s="14" t="n"/>
      <c r="BO543" s="14" t="n"/>
    </row>
    <row r="544" ht="11.85" customFormat="1" customHeight="1" s="7">
      <c r="A544" s="14" t="inlineStr">
        <is>
          <t>SP</t>
        </is>
      </c>
      <c r="B544" s="14" t="inlineStr">
        <is>
          <t>20.10.2025</t>
        </is>
      </c>
      <c r="C544" s="14" t="n"/>
      <c r="D544" s="55" t="n">
        <v>2500373</v>
      </c>
      <c r="E544" s="14" t="inlineStr">
        <is>
          <t>SP0244</t>
        </is>
      </c>
      <c r="F544" s="8" t="inlineStr">
        <is>
          <t>Box-Polydioxanone AB Barbed Violet Size 3/0, 15cm, 1/2 Circle, Taper Point, 26mm Ref. FAS082ABK</t>
        </is>
      </c>
      <c r="G544" s="55" t="n">
        <v>2025000094</v>
      </c>
      <c r="H544" s="14" t="inlineStr">
        <is>
          <t>FUTURA SURGICARE PVT LTD</t>
        </is>
      </c>
      <c r="I544" s="14" t="n"/>
      <c r="J544" s="10" t="inlineStr">
        <is>
          <t>N.A</t>
        </is>
      </c>
      <c r="K544" s="8" t="n"/>
      <c r="L544" s="14" t="inlineStr">
        <is>
          <t>10.07.2023</t>
        </is>
      </c>
      <c r="M544" s="14" t="n"/>
      <c r="N544" s="14" t="inlineStr">
        <is>
          <t>09.07.2026</t>
        </is>
      </c>
      <c r="O544" s="14" t="n"/>
      <c r="P544" s="10" t="inlineStr">
        <is>
          <t>NA</t>
        </is>
      </c>
      <c r="Q544" s="14" t="n"/>
      <c r="R544" s="21" t="n"/>
      <c r="S544" s="12" t="n"/>
      <c r="T544" s="12" t="n"/>
      <c r="U544" s="13" t="n">
        <v>50</v>
      </c>
      <c r="V544" s="14" t="inlineStr">
        <is>
          <t>No.</t>
        </is>
      </c>
      <c r="W544" s="14" t="n"/>
      <c r="X544" s="14" t="n"/>
      <c r="Y544" s="90" t="n"/>
      <c r="Z544" s="455" t="n">
        <v>50</v>
      </c>
      <c r="AA544" s="456" t="n">
        <v>0</v>
      </c>
      <c r="AB544" s="457" t="n">
        <v>0</v>
      </c>
      <c r="AC544" s="458" t="n">
        <v>50</v>
      </c>
      <c r="AD544" s="459" t="n"/>
      <c r="AE544" s="462" t="n">
        <v>0</v>
      </c>
      <c r="AF544" s="14" t="inlineStr">
        <is>
          <t>02.02.2026</t>
        </is>
      </c>
      <c r="AG544" s="14" t="inlineStr">
        <is>
          <t>0077/2026</t>
        </is>
      </c>
      <c r="AH544" s="14" t="n">
        <v>-50</v>
      </c>
      <c r="AI544" s="14" t="n"/>
      <c r="AJ544" s="14" t="n"/>
      <c r="AK544" s="14" t="n"/>
      <c r="AL544" s="14" t="n"/>
      <c r="AM544" s="14" t="n"/>
      <c r="AN544" s="14" t="n"/>
      <c r="AO544" s="14" t="n"/>
      <c r="AP544" s="14" t="n"/>
      <c r="AQ544" s="14" t="n"/>
      <c r="AR544" s="14" t="n"/>
      <c r="AS544" s="14" t="n"/>
      <c r="AT544" s="14" t="n"/>
      <c r="AU544" s="14" t="n"/>
      <c r="AV544" s="14" t="n"/>
      <c r="AW544" s="14" t="n"/>
      <c r="AX544" s="14" t="n"/>
      <c r="AY544" s="14" t="n"/>
      <c r="AZ544" s="14" t="n"/>
      <c r="BA544" s="14" t="n"/>
      <c r="BB544" s="14" t="n"/>
      <c r="BC544" s="14" t="n"/>
      <c r="BD544" s="14" t="n"/>
      <c r="BE544" s="14" t="n"/>
      <c r="BF544" s="14" t="n"/>
      <c r="BG544" s="14" t="n"/>
      <c r="BH544" s="14" t="n"/>
      <c r="BI544" s="14" t="n"/>
      <c r="BJ544" s="14" t="n"/>
      <c r="BK544" s="14" t="n"/>
      <c r="BL544" s="14" t="n"/>
      <c r="BM544" s="14" t="n"/>
      <c r="BN544" s="14" t="n"/>
      <c r="BO544" s="14" t="n"/>
    </row>
    <row r="545" ht="11.85" customFormat="1" customHeight="1" s="7">
      <c r="A545" s="14" t="inlineStr">
        <is>
          <t>SP</t>
        </is>
      </c>
      <c r="B545" s="14" t="inlineStr">
        <is>
          <t>20.10.2025</t>
        </is>
      </c>
      <c r="C545" s="14" t="n"/>
      <c r="D545" s="55" t="n">
        <v>2500374</v>
      </c>
      <c r="E545" s="14" t="inlineStr">
        <is>
          <t>SP0245</t>
        </is>
      </c>
      <c r="F545" s="8" t="inlineStr">
        <is>
          <t>Box-Polydioxanone AB Violet Size 0, 70cm, 1/2 Circle, Round Body, 31mm Ref. FAS032ABD</t>
        </is>
      </c>
      <c r="G545" s="55" t="n">
        <v>2025000095</v>
      </c>
      <c r="H545" s="14" t="inlineStr">
        <is>
          <t>FUTURA SURGICARE PVT LTD</t>
        </is>
      </c>
      <c r="I545" s="14" t="n"/>
      <c r="J545" s="27" t="inlineStr">
        <is>
          <t>N.A</t>
        </is>
      </c>
      <c r="K545" s="14" t="n"/>
      <c r="L545" s="14" t="inlineStr">
        <is>
          <t>10.07.2023</t>
        </is>
      </c>
      <c r="M545" s="14" t="n"/>
      <c r="N545" s="14" t="inlineStr">
        <is>
          <t>09.07.2026</t>
        </is>
      </c>
      <c r="O545" s="14" t="n"/>
      <c r="P545" s="10" t="inlineStr">
        <is>
          <t>NA</t>
        </is>
      </c>
      <c r="Q545" s="14" t="n"/>
      <c r="R545" s="21" t="n"/>
      <c r="S545" s="12" t="n"/>
      <c r="T545" s="12" t="n"/>
      <c r="U545" s="13" t="n">
        <v>112</v>
      </c>
      <c r="V545" s="14" t="inlineStr">
        <is>
          <t>No.</t>
        </is>
      </c>
      <c r="W545" s="14" t="n"/>
      <c r="X545" s="14" t="n"/>
      <c r="Y545" s="90" t="n"/>
      <c r="Z545" s="455" t="n">
        <v>112</v>
      </c>
      <c r="AA545" s="456" t="n">
        <v>0</v>
      </c>
      <c r="AB545" s="457" t="n">
        <v>0</v>
      </c>
      <c r="AC545" s="458" t="n">
        <v>112</v>
      </c>
      <c r="AD545" s="459" t="n"/>
      <c r="AE545" s="462" t="n">
        <v>0</v>
      </c>
      <c r="AF545" s="14" t="n"/>
      <c r="AG545" s="14" t="n"/>
      <c r="AH545" s="14" t="n">
        <v>-112</v>
      </c>
      <c r="AI545" s="14" t="n"/>
      <c r="AJ545" s="14" t="n"/>
      <c r="AK545" s="14" t="n"/>
      <c r="AL545" s="14" t="n"/>
      <c r="AM545" s="14" t="n"/>
      <c r="AN545" s="14" t="n"/>
      <c r="AO545" s="14" t="n"/>
      <c r="AP545" s="14" t="n"/>
      <c r="AQ545" s="14" t="n"/>
      <c r="AR545" s="14" t="n"/>
      <c r="AS545" s="14" t="n"/>
      <c r="AT545" s="14" t="n"/>
      <c r="AU545" s="14" t="n"/>
      <c r="AV545" s="14" t="n"/>
      <c r="AW545" s="14" t="n"/>
      <c r="AX545" s="14" t="n"/>
      <c r="AY545" s="14" t="n"/>
      <c r="AZ545" s="14" t="n"/>
      <c r="BA545" s="14" t="n"/>
      <c r="BB545" s="14" t="n"/>
      <c r="BC545" s="14" t="n"/>
      <c r="BD545" s="14" t="n"/>
      <c r="BE545" s="14" t="n"/>
      <c r="BF545" s="14" t="n"/>
      <c r="BG545" s="14" t="n"/>
      <c r="BH545" s="14" t="n"/>
      <c r="BI545" s="14" t="n"/>
      <c r="BJ545" s="14" t="n"/>
      <c r="BK545" s="14" t="n"/>
      <c r="BL545" s="14" t="n"/>
      <c r="BM545" s="14" t="n"/>
      <c r="BN545" s="14" t="n"/>
      <c r="BO545" s="14" t="n"/>
    </row>
    <row r="546" ht="11.85" customFormat="1" customHeight="1" s="7">
      <c r="A546" s="14" t="inlineStr">
        <is>
          <t>SP</t>
        </is>
      </c>
      <c r="B546" s="14" t="inlineStr">
        <is>
          <t>20.10.2025</t>
        </is>
      </c>
      <c r="C546" s="14" t="n"/>
      <c r="D546" s="55" t="n">
        <v>2500375</v>
      </c>
      <c r="E546" s="14" t="inlineStr">
        <is>
          <t>SP0245</t>
        </is>
      </c>
      <c r="F546" s="8" t="inlineStr">
        <is>
          <t>Box-Polydioxanone AB Violet Size 0, 70cm, 1/2 Circle, Round Body, 31mm Ref. FAS032ABD</t>
        </is>
      </c>
      <c r="G546" s="55" t="n">
        <v>2025000096</v>
      </c>
      <c r="H546" s="14" t="inlineStr">
        <is>
          <t>FUTURA SURGICARE PVT LTD</t>
        </is>
      </c>
      <c r="I546" s="14" t="n"/>
      <c r="J546" s="27" t="inlineStr">
        <is>
          <t>N.A</t>
        </is>
      </c>
      <c r="K546" s="14" t="n"/>
      <c r="L546" s="14" t="inlineStr">
        <is>
          <t>10.07.2023</t>
        </is>
      </c>
      <c r="M546" s="14" t="n"/>
      <c r="N546" s="14" t="inlineStr">
        <is>
          <t>09.07.2026</t>
        </is>
      </c>
      <c r="O546" s="14" t="n"/>
      <c r="P546" s="10" t="inlineStr">
        <is>
          <t>NA</t>
        </is>
      </c>
      <c r="Q546" s="14" t="n"/>
      <c r="R546" s="21" t="n"/>
      <c r="S546" s="12" t="n"/>
      <c r="T546" s="12" t="n"/>
      <c r="U546" s="13" t="n">
        <v>390</v>
      </c>
      <c r="V546" s="14" t="inlineStr">
        <is>
          <t>No.</t>
        </is>
      </c>
      <c r="W546" s="14" t="n"/>
      <c r="X546" s="14" t="n"/>
      <c r="Y546" s="90" t="n"/>
      <c r="Z546" s="455" t="n">
        <v>390</v>
      </c>
      <c r="AA546" s="456" t="n">
        <v>0</v>
      </c>
      <c r="AB546" s="457" t="n">
        <v>0</v>
      </c>
      <c r="AC546" s="458" t="n">
        <v>390</v>
      </c>
      <c r="AD546" s="459" t="n"/>
      <c r="AE546" s="462" t="n">
        <v>0</v>
      </c>
      <c r="AF546" s="14" t="n"/>
      <c r="AG546" s="14" t="n"/>
      <c r="AH546" s="14" t="n">
        <v>-390</v>
      </c>
      <c r="AI546" s="14" t="n"/>
      <c r="AJ546" s="14" t="n"/>
      <c r="AK546" s="14" t="n"/>
      <c r="AL546" s="14" t="n"/>
      <c r="AM546" s="14" t="n"/>
      <c r="AN546" s="14" t="n"/>
      <c r="AO546" s="14" t="n"/>
      <c r="AP546" s="14" t="n"/>
      <c r="AQ546" s="14" t="n"/>
      <c r="AR546" s="14" t="n"/>
      <c r="AS546" s="14" t="n"/>
      <c r="AT546" s="14" t="n"/>
      <c r="AU546" s="14" t="n"/>
      <c r="AV546" s="14" t="n"/>
      <c r="AW546" s="14" t="n"/>
      <c r="AX546" s="14" t="n"/>
      <c r="AY546" s="14" t="n"/>
      <c r="AZ546" s="14" t="n"/>
      <c r="BA546" s="14" t="n"/>
      <c r="BB546" s="14" t="n"/>
      <c r="BC546" s="14" t="n"/>
      <c r="BD546" s="14" t="n"/>
      <c r="BE546" s="14" t="n"/>
      <c r="BF546" s="14" t="n"/>
      <c r="BG546" s="14" t="n"/>
      <c r="BH546" s="14" t="n"/>
      <c r="BI546" s="14" t="n"/>
      <c r="BJ546" s="14" t="n"/>
      <c r="BK546" s="14" t="n"/>
      <c r="BL546" s="14" t="n"/>
      <c r="BM546" s="14" t="n"/>
      <c r="BN546" s="14" t="n"/>
      <c r="BO546" s="14" t="n"/>
    </row>
    <row r="547" ht="11.85" customFormat="1" customHeight="1" s="7">
      <c r="A547" s="14" t="inlineStr">
        <is>
          <t>SP</t>
        </is>
      </c>
      <c r="B547" s="14" t="inlineStr">
        <is>
          <t>20.10.2025</t>
        </is>
      </c>
      <c r="C547" s="14" t="n"/>
      <c r="D547" s="55" t="n">
        <v>2500376</v>
      </c>
      <c r="E547" s="14" t="inlineStr">
        <is>
          <t>SP0247</t>
        </is>
      </c>
      <c r="F547" s="8" t="inlineStr">
        <is>
          <t>Box-Polydioxanone AB Violet Size 0, 90cm, 1/2 Circle, Taper Cutting, 36mm Ref. FAS052ABD</t>
        </is>
      </c>
      <c r="G547" s="55" t="n">
        <v>2025000097</v>
      </c>
      <c r="H547" s="14" t="inlineStr">
        <is>
          <t>FUTURA SURGICARE PVT LTD</t>
        </is>
      </c>
      <c r="I547" s="14" t="n"/>
      <c r="J547" s="10" t="inlineStr">
        <is>
          <t>N.A</t>
        </is>
      </c>
      <c r="K547" s="8" t="n"/>
      <c r="L547" s="14" t="inlineStr">
        <is>
          <t>10.07.2023</t>
        </is>
      </c>
      <c r="M547" s="14" t="n"/>
      <c r="N547" s="14" t="inlineStr">
        <is>
          <t>09.07.2026</t>
        </is>
      </c>
      <c r="O547" s="14" t="n"/>
      <c r="P547" s="10" t="inlineStr">
        <is>
          <t>NA</t>
        </is>
      </c>
      <c r="Q547" s="14" t="n"/>
      <c r="R547" s="21" t="n"/>
      <c r="S547" s="12" t="n"/>
      <c r="T547" s="12" t="n"/>
      <c r="U547" s="13" t="n">
        <v>365</v>
      </c>
      <c r="V547" s="14" t="inlineStr">
        <is>
          <t>No.</t>
        </is>
      </c>
      <c r="W547" s="14" t="n"/>
      <c r="X547" s="14" t="n"/>
      <c r="Y547" s="90" t="n"/>
      <c r="Z547" s="455" t="n">
        <v>365</v>
      </c>
      <c r="AA547" s="456" t="n">
        <v>0</v>
      </c>
      <c r="AB547" s="457" t="n">
        <v>0</v>
      </c>
      <c r="AC547" s="458" t="n">
        <v>365</v>
      </c>
      <c r="AD547" s="459" t="n"/>
      <c r="AE547" s="462" t="n">
        <v>0</v>
      </c>
      <c r="AF547" s="14" t="inlineStr">
        <is>
          <t>25.01.2026</t>
        </is>
      </c>
      <c r="AG547" s="14" t="inlineStr">
        <is>
          <t>0058/2026</t>
        </is>
      </c>
      <c r="AH547" s="14" t="n">
        <v>-365</v>
      </c>
      <c r="AI547" s="14" t="n"/>
      <c r="AJ547" s="14" t="n"/>
      <c r="AK547" s="14" t="n"/>
      <c r="AL547" s="14" t="n"/>
      <c r="AM547" s="14" t="n"/>
      <c r="AN547" s="14" t="n"/>
      <c r="AO547" s="14" t="n"/>
      <c r="AP547" s="14" t="n"/>
      <c r="AQ547" s="14" t="n"/>
      <c r="AR547" s="14" t="n"/>
      <c r="AS547" s="14" t="n"/>
      <c r="AT547" s="14" t="n"/>
      <c r="AU547" s="14" t="n"/>
      <c r="AV547" s="14" t="n"/>
      <c r="AW547" s="14" t="n"/>
      <c r="AX547" s="14" t="n"/>
      <c r="AY547" s="14" t="n"/>
      <c r="AZ547" s="14" t="n"/>
      <c r="BA547" s="14" t="n"/>
      <c r="BB547" s="14" t="n"/>
      <c r="BC547" s="14" t="n"/>
      <c r="BD547" s="14" t="n"/>
      <c r="BE547" s="14" t="n"/>
      <c r="BF547" s="14" t="n"/>
      <c r="BG547" s="14" t="n"/>
      <c r="BH547" s="14" t="n"/>
      <c r="BI547" s="14" t="n"/>
      <c r="BJ547" s="14" t="n"/>
      <c r="BK547" s="14" t="n"/>
      <c r="BL547" s="14" t="n"/>
      <c r="BM547" s="14" t="n"/>
      <c r="BN547" s="14" t="n"/>
      <c r="BO547" s="14" t="n"/>
    </row>
    <row r="548" ht="11.85" customFormat="1" customHeight="1" s="7">
      <c r="A548" s="14" t="inlineStr">
        <is>
          <t>SP</t>
        </is>
      </c>
      <c r="B548" s="14" t="inlineStr">
        <is>
          <t>20.10.2025</t>
        </is>
      </c>
      <c r="C548" s="14" t="n"/>
      <c r="D548" s="55" t="n">
        <v>2500377</v>
      </c>
      <c r="E548" s="14" t="inlineStr">
        <is>
          <t>SP0248</t>
        </is>
      </c>
      <c r="F548" s="8" t="inlineStr">
        <is>
          <t>Box-Polydioxanone AB Violet Size 1, 70cm, 1/2 Circle, Round Body, 31mm Ref. FAS030ABD</t>
        </is>
      </c>
      <c r="G548" s="55" t="n">
        <v>2025000098</v>
      </c>
      <c r="H548" s="14" t="inlineStr">
        <is>
          <t>FUTURA SURGICARE PVT LTD</t>
        </is>
      </c>
      <c r="I548" s="14" t="n"/>
      <c r="J548" s="27" t="inlineStr">
        <is>
          <t>N.A</t>
        </is>
      </c>
      <c r="K548" s="14" t="n"/>
      <c r="L548" s="14" t="inlineStr">
        <is>
          <t>10.07.2023</t>
        </is>
      </c>
      <c r="M548" s="14" t="n"/>
      <c r="N548" s="14" t="inlineStr">
        <is>
          <t>09.07.2026</t>
        </is>
      </c>
      <c r="O548" s="14" t="n"/>
      <c r="P548" s="10" t="inlineStr">
        <is>
          <t>NA</t>
        </is>
      </c>
      <c r="Q548" s="14" t="n"/>
      <c r="R548" s="21" t="n"/>
      <c r="S548" s="12" t="n"/>
      <c r="T548" s="12" t="n"/>
      <c r="U548" s="13" t="n">
        <v>390</v>
      </c>
      <c r="V548" s="14" t="inlineStr">
        <is>
          <t>No.</t>
        </is>
      </c>
      <c r="W548" s="14" t="n"/>
      <c r="X548" s="14" t="n"/>
      <c r="Y548" s="90" t="n"/>
      <c r="Z548" s="455" t="n">
        <v>390</v>
      </c>
      <c r="AA548" s="456" t="n">
        <v>0</v>
      </c>
      <c r="AB548" s="457" t="n">
        <v>0</v>
      </c>
      <c r="AC548" s="458" t="n">
        <v>390</v>
      </c>
      <c r="AD548" s="459" t="n"/>
      <c r="AE548" s="462" t="n">
        <v>0</v>
      </c>
      <c r="AF548" s="14" t="n"/>
      <c r="AG548" s="14" t="n"/>
      <c r="AH548" s="14" t="n">
        <v>-390</v>
      </c>
      <c r="AI548" s="14" t="n"/>
      <c r="AJ548" s="14" t="n"/>
      <c r="AK548" s="14" t="n"/>
      <c r="AL548" s="14" t="n"/>
      <c r="AM548" s="14" t="n"/>
      <c r="AN548" s="14" t="n"/>
      <c r="AO548" s="14" t="n"/>
      <c r="AP548" s="14" t="n"/>
      <c r="AQ548" s="14" t="n"/>
      <c r="AR548" s="14" t="n"/>
      <c r="AS548" s="14" t="n"/>
      <c r="AT548" s="14" t="n"/>
      <c r="AU548" s="14" t="n"/>
      <c r="AV548" s="14" t="n"/>
      <c r="AW548" s="14" t="n"/>
      <c r="AX548" s="14" t="n"/>
      <c r="AY548" s="14" t="n"/>
      <c r="AZ548" s="14" t="n"/>
      <c r="BA548" s="14" t="n"/>
      <c r="BB548" s="14" t="n"/>
      <c r="BC548" s="14" t="n"/>
      <c r="BD548" s="14" t="n"/>
      <c r="BE548" s="14" t="n"/>
      <c r="BF548" s="14" t="n"/>
      <c r="BG548" s="14" t="n"/>
      <c r="BH548" s="14" t="n"/>
      <c r="BI548" s="14" t="n"/>
      <c r="BJ548" s="14" t="n"/>
      <c r="BK548" s="14" t="n"/>
      <c r="BL548" s="14" t="n"/>
      <c r="BM548" s="14" t="n"/>
      <c r="BN548" s="14" t="n"/>
      <c r="BO548" s="14" t="n"/>
    </row>
    <row r="549" ht="11.85" customFormat="1" customHeight="1" s="7">
      <c r="A549" s="14" t="inlineStr">
        <is>
          <t>SP</t>
        </is>
      </c>
      <c r="B549" s="14" t="inlineStr">
        <is>
          <t>20.10.2025</t>
        </is>
      </c>
      <c r="C549" s="14" t="n"/>
      <c r="D549" s="55" t="n">
        <v>2500378</v>
      </c>
      <c r="E549" s="14" t="inlineStr">
        <is>
          <t>SP0249</t>
        </is>
      </c>
      <c r="F549" s="8" t="inlineStr">
        <is>
          <t>Box-Polydioxanone AB Violet Size 2/0, 70cm, 1/2 Circle, Round Body, 26mm Ref. FAS034ABD</t>
        </is>
      </c>
      <c r="G549" s="55" t="n">
        <v>2025000099</v>
      </c>
      <c r="H549" s="14" t="inlineStr">
        <is>
          <t>FUTURA SURGICARE PVT LTD</t>
        </is>
      </c>
      <c r="I549" s="14" t="n"/>
      <c r="J549" s="10" t="inlineStr">
        <is>
          <t>N.A</t>
        </is>
      </c>
      <c r="K549" s="8" t="n"/>
      <c r="L549" s="14" t="inlineStr">
        <is>
          <t>10.07.2023</t>
        </is>
      </c>
      <c r="M549" s="14" t="n"/>
      <c r="N549" s="14" t="inlineStr">
        <is>
          <t>09.07.2026</t>
        </is>
      </c>
      <c r="O549" s="14" t="n"/>
      <c r="P549" s="10" t="inlineStr">
        <is>
          <t>NA</t>
        </is>
      </c>
      <c r="Q549" s="14" t="n"/>
      <c r="R549" s="21" t="n"/>
      <c r="S549" s="12" t="n"/>
      <c r="T549" s="12" t="n"/>
      <c r="U549" s="13" t="n">
        <v>499</v>
      </c>
      <c r="V549" s="14" t="inlineStr">
        <is>
          <t>No.</t>
        </is>
      </c>
      <c r="W549" s="14" t="n"/>
      <c r="X549" s="14" t="n"/>
      <c r="Y549" s="90" t="n"/>
      <c r="Z549" s="455" t="n">
        <v>499</v>
      </c>
      <c r="AA549" s="456" t="n">
        <v>0</v>
      </c>
      <c r="AB549" s="457" t="n">
        <v>0</v>
      </c>
      <c r="AC549" s="458" t="n">
        <v>499</v>
      </c>
      <c r="AD549" s="459" t="n"/>
      <c r="AE549" s="462" t="n">
        <v>0</v>
      </c>
      <c r="AF549" s="14" t="n"/>
      <c r="AG549" s="14" t="inlineStr">
        <is>
          <t>0048/2026</t>
        </is>
      </c>
      <c r="AH549" s="14" t="n">
        <v>-499</v>
      </c>
      <c r="AI549" s="14" t="n"/>
      <c r="AJ549" s="14" t="n"/>
      <c r="AK549" s="14" t="n"/>
      <c r="AL549" s="14" t="n"/>
      <c r="AM549" s="14" t="n"/>
      <c r="AN549" s="14" t="n"/>
      <c r="AO549" s="14" t="n"/>
      <c r="AP549" s="14" t="n"/>
      <c r="AQ549" s="14" t="n"/>
      <c r="AR549" s="14" t="n"/>
      <c r="AS549" s="14" t="n"/>
      <c r="AT549" s="14" t="n"/>
      <c r="AU549" s="14" t="n"/>
      <c r="AV549" s="14" t="n"/>
      <c r="AW549" s="14" t="n"/>
      <c r="AX549" s="14" t="n"/>
      <c r="AY549" s="14" t="n"/>
      <c r="AZ549" s="14" t="n"/>
      <c r="BA549" s="14" t="n"/>
      <c r="BB549" s="14" t="n"/>
      <c r="BC549" s="14" t="n"/>
      <c r="BD549" s="14" t="n"/>
      <c r="BE549" s="14" t="n"/>
      <c r="BF549" s="14" t="n"/>
      <c r="BG549" s="14" t="n"/>
      <c r="BH549" s="14" t="n"/>
      <c r="BI549" s="14" t="n"/>
      <c r="BJ549" s="14" t="n"/>
      <c r="BK549" s="14" t="n"/>
      <c r="BL549" s="14" t="n"/>
      <c r="BM549" s="14" t="n"/>
      <c r="BN549" s="14" t="n"/>
      <c r="BO549" s="14" t="n"/>
    </row>
    <row r="550" ht="11.85" customFormat="1" customHeight="1" s="7">
      <c r="A550" s="14" t="inlineStr">
        <is>
          <t>SP</t>
        </is>
      </c>
      <c r="B550" s="14" t="inlineStr">
        <is>
          <t>20.10.2025</t>
        </is>
      </c>
      <c r="C550" s="14" t="n"/>
      <c r="D550" s="55" t="n">
        <v>2500379</v>
      </c>
      <c r="E550" s="14" t="inlineStr">
        <is>
          <t>SP0250</t>
        </is>
      </c>
      <c r="F550" s="8" t="inlineStr">
        <is>
          <t>Box-Polydioxanone AB Violet Size 3/0, 70cm, 1/2 Circle, Round Body, 20mm Ref. FAS037ABD</t>
        </is>
      </c>
      <c r="G550" s="55" t="n">
        <v>2025000100</v>
      </c>
      <c r="H550" s="14" t="inlineStr">
        <is>
          <t>FUTURA SURGICARE PVT LTD</t>
        </is>
      </c>
      <c r="I550" s="14" t="n"/>
      <c r="J550" s="10" t="inlineStr">
        <is>
          <t>N.A</t>
        </is>
      </c>
      <c r="K550" s="8" t="n"/>
      <c r="L550" s="14" t="inlineStr">
        <is>
          <t>10.07.2023</t>
        </is>
      </c>
      <c r="M550" s="14" t="n"/>
      <c r="N550" s="14" t="inlineStr">
        <is>
          <t>09.07.2026</t>
        </is>
      </c>
      <c r="O550" s="14" t="n"/>
      <c r="P550" s="10" t="inlineStr">
        <is>
          <t>NA</t>
        </is>
      </c>
      <c r="Q550" s="14" t="n"/>
      <c r="R550" s="21" t="n"/>
      <c r="S550" s="12" t="n"/>
      <c r="T550" s="12" t="n"/>
      <c r="U550" s="13" t="n">
        <v>953</v>
      </c>
      <c r="V550" s="14" t="inlineStr">
        <is>
          <t>No.</t>
        </is>
      </c>
      <c r="W550" s="14" t="n"/>
      <c r="X550" s="14" t="n"/>
      <c r="Y550" s="90" t="n"/>
      <c r="Z550" s="455" t="n">
        <v>953</v>
      </c>
      <c r="AA550" s="456" t="n">
        <v>0</v>
      </c>
      <c r="AB550" s="457" t="n">
        <v>0</v>
      </c>
      <c r="AC550" s="458" t="n">
        <v>953</v>
      </c>
      <c r="AD550" s="459" t="n"/>
      <c r="AE550" s="462" t="n">
        <v>0</v>
      </c>
      <c r="AF550" s="14" t="inlineStr">
        <is>
          <t>20.01.2026</t>
        </is>
      </c>
      <c r="AG550" s="14" t="inlineStr">
        <is>
          <t>0043/2026</t>
        </is>
      </c>
      <c r="AH550" s="14" t="n">
        <v>-953</v>
      </c>
      <c r="AI550" s="14" t="n"/>
      <c r="AJ550" s="14" t="n"/>
      <c r="AK550" s="14" t="n"/>
      <c r="AL550" s="14" t="n"/>
      <c r="AM550" s="14" t="n"/>
      <c r="AN550" s="14" t="n"/>
      <c r="AO550" s="14" t="n"/>
      <c r="AP550" s="14" t="n"/>
      <c r="AQ550" s="14" t="n"/>
      <c r="AR550" s="14" t="n"/>
      <c r="AS550" s="14" t="n"/>
      <c r="AT550" s="14" t="n"/>
      <c r="AU550" s="14" t="n"/>
      <c r="AV550" s="14" t="n"/>
      <c r="AW550" s="14" t="n"/>
      <c r="AX550" s="14" t="n"/>
      <c r="AY550" s="14" t="n"/>
      <c r="AZ550" s="14" t="n"/>
      <c r="BA550" s="14" t="n"/>
      <c r="BB550" s="14" t="n"/>
      <c r="BC550" s="14" t="n"/>
      <c r="BD550" s="14" t="n"/>
      <c r="BE550" s="14" t="n"/>
      <c r="BF550" s="14" t="n"/>
      <c r="BG550" s="14" t="n"/>
      <c r="BH550" s="14" t="n"/>
      <c r="BI550" s="14" t="n"/>
      <c r="BJ550" s="14" t="n"/>
      <c r="BK550" s="14" t="n"/>
      <c r="BL550" s="14" t="n"/>
      <c r="BM550" s="14" t="n"/>
      <c r="BN550" s="14" t="n"/>
      <c r="BO550" s="14" t="n"/>
    </row>
    <row r="551" ht="11.85" customFormat="1" customHeight="1" s="7">
      <c r="A551" s="14" t="inlineStr">
        <is>
          <t>SP</t>
        </is>
      </c>
      <c r="B551" s="14" t="inlineStr">
        <is>
          <t>20.10.2025</t>
        </is>
      </c>
      <c r="C551" s="14" t="n"/>
      <c r="D551" s="55" t="n">
        <v>2500380</v>
      </c>
      <c r="E551" s="14" t="inlineStr">
        <is>
          <t>SP0251</t>
        </is>
      </c>
      <c r="F551" s="8" t="inlineStr">
        <is>
          <t>Box-Polydioxanone AB Violet Size 3/0, 70cm, 1/2 Circle, Round Body, 31mm Ref. FAS013ABD</t>
        </is>
      </c>
      <c r="G551" s="55" t="n">
        <v>2025000101</v>
      </c>
      <c r="H551" s="14" t="inlineStr">
        <is>
          <t>FUTURA SURGICARE PVT LTD</t>
        </is>
      </c>
      <c r="I551" s="14" t="n"/>
      <c r="J551" s="27" t="inlineStr">
        <is>
          <t>N.A</t>
        </is>
      </c>
      <c r="K551" s="14" t="n"/>
      <c r="L551" s="14" t="inlineStr">
        <is>
          <t>10.07.2023</t>
        </is>
      </c>
      <c r="M551" s="14" t="n"/>
      <c r="N551" s="14" t="inlineStr">
        <is>
          <t>09.07.2026</t>
        </is>
      </c>
      <c r="O551" s="14" t="n"/>
      <c r="P551" s="10" t="inlineStr">
        <is>
          <t>NA</t>
        </is>
      </c>
      <c r="Q551" s="14" t="n"/>
      <c r="R551" s="21" t="n"/>
      <c r="S551" s="12" t="n"/>
      <c r="T551" s="12" t="n"/>
      <c r="U551" s="13" t="n">
        <v>305</v>
      </c>
      <c r="V551" s="14" t="inlineStr">
        <is>
          <t>No.</t>
        </is>
      </c>
      <c r="W551" s="14" t="n"/>
      <c r="X551" s="14" t="n"/>
      <c r="Y551" s="90" t="n"/>
      <c r="Z551" s="455" t="n">
        <v>305</v>
      </c>
      <c r="AA551" s="456" t="n">
        <v>0</v>
      </c>
      <c r="AB551" s="457" t="n">
        <v>0</v>
      </c>
      <c r="AC551" s="458" t="n">
        <v>305</v>
      </c>
      <c r="AD551" s="459" t="n"/>
      <c r="AE551" s="462" t="n">
        <v>0</v>
      </c>
      <c r="AF551" s="14" t="n"/>
      <c r="AG551" s="14" t="n"/>
      <c r="AH551" s="14" t="n">
        <v>-305</v>
      </c>
      <c r="AI551" s="14" t="n"/>
      <c r="AJ551" s="14" t="n"/>
      <c r="AK551" s="14" t="n"/>
      <c r="AL551" s="14" t="n"/>
      <c r="AM551" s="14" t="n"/>
      <c r="AN551" s="14" t="n"/>
      <c r="AO551" s="14" t="n"/>
      <c r="AP551" s="14" t="n"/>
      <c r="AQ551" s="14" t="n"/>
      <c r="AR551" s="14" t="n"/>
      <c r="AS551" s="14" t="n"/>
      <c r="AT551" s="14" t="n"/>
      <c r="AU551" s="14" t="n"/>
      <c r="AV551" s="14" t="n"/>
      <c r="AW551" s="14" t="n"/>
      <c r="AX551" s="14" t="n"/>
      <c r="AY551" s="14" t="n"/>
      <c r="AZ551" s="14" t="n"/>
      <c r="BA551" s="14" t="n"/>
      <c r="BB551" s="14" t="n"/>
      <c r="BC551" s="14" t="n"/>
      <c r="BD551" s="14" t="n"/>
      <c r="BE551" s="14" t="n"/>
      <c r="BF551" s="14" t="n"/>
      <c r="BG551" s="14" t="n"/>
      <c r="BH551" s="14" t="n"/>
      <c r="BI551" s="14" t="n"/>
      <c r="BJ551" s="14" t="n"/>
      <c r="BK551" s="14" t="n"/>
      <c r="BL551" s="14" t="n"/>
      <c r="BM551" s="14" t="n"/>
      <c r="BN551" s="14" t="n"/>
      <c r="BO551" s="14" t="n"/>
    </row>
    <row r="552" ht="11.85" customFormat="1" customHeight="1" s="7">
      <c r="A552" s="14" t="inlineStr">
        <is>
          <t>SP</t>
        </is>
      </c>
      <c r="B552" s="14" t="inlineStr">
        <is>
          <t>20.10.2025</t>
        </is>
      </c>
      <c r="C552" s="14" t="n"/>
      <c r="D552" s="55" t="n">
        <v>2500380</v>
      </c>
      <c r="E552" s="14" t="inlineStr">
        <is>
          <t>SP0251</t>
        </is>
      </c>
      <c r="F552" s="8" t="inlineStr">
        <is>
          <t>Box-Polydioxanone AB Violet Size 3/0, 70cm, 1/2 Circle, Round Body, 31mm Ref. FAS013ABD</t>
        </is>
      </c>
      <c r="G552" s="55" t="n">
        <v>2025000101</v>
      </c>
      <c r="H552" s="14" t="inlineStr">
        <is>
          <t>FUTURA SURGICARE PVT LTD</t>
        </is>
      </c>
      <c r="I552" s="14" t="n"/>
      <c r="J552" s="10" t="inlineStr">
        <is>
          <t>N.A</t>
        </is>
      </c>
      <c r="K552" s="8" t="n"/>
      <c r="L552" s="14" t="inlineStr">
        <is>
          <t>10.07.2023</t>
        </is>
      </c>
      <c r="M552" s="14" t="n"/>
      <c r="N552" s="14" t="inlineStr">
        <is>
          <t>09.07.2026</t>
        </is>
      </c>
      <c r="O552" s="14" t="n"/>
      <c r="P552" s="10" t="inlineStr">
        <is>
          <t>NA</t>
        </is>
      </c>
      <c r="Q552" s="14" t="n"/>
      <c r="R552" s="21" t="n"/>
      <c r="S552" s="12" t="n"/>
      <c r="T552" s="12" t="n"/>
      <c r="U552" s="13" t="n">
        <v>305</v>
      </c>
      <c r="V552" s="14" t="inlineStr">
        <is>
          <t>No.</t>
        </is>
      </c>
      <c r="W552" s="14" t="n"/>
      <c r="X552" s="14" t="n"/>
      <c r="Y552" s="90" t="n"/>
      <c r="Z552" s="455" t="n">
        <v>305</v>
      </c>
      <c r="AA552" s="456" t="n">
        <v>0</v>
      </c>
      <c r="AB552" s="457" t="n">
        <v>0</v>
      </c>
      <c r="AC552" s="458" t="n">
        <v>305</v>
      </c>
      <c r="AD552" s="459" t="n"/>
      <c r="AE552" s="462" t="n">
        <v>0</v>
      </c>
      <c r="AF552" s="14" t="inlineStr">
        <is>
          <t>17.11.2025</t>
        </is>
      </c>
      <c r="AG552" s="14" t="inlineStr">
        <is>
          <t>25S1264</t>
        </is>
      </c>
      <c r="AH552" s="14" t="n">
        <v>-305</v>
      </c>
      <c r="AI552" s="14" t="inlineStr">
        <is>
          <t>17.11.2025</t>
        </is>
      </c>
      <c r="AJ552" s="14" t="inlineStr">
        <is>
          <t>R-25S1264</t>
        </is>
      </c>
      <c r="AK552" s="14" t="n">
        <v>37</v>
      </c>
      <c r="AL552" s="14" t="n"/>
      <c r="AM552" s="14" t="inlineStr">
        <is>
          <t>dest.</t>
        </is>
      </c>
      <c r="AN552" s="14" t="n">
        <v>-37</v>
      </c>
      <c r="AO552" s="14" t="n"/>
      <c r="AP552" s="14" t="n"/>
      <c r="AQ552" s="14" t="n"/>
      <c r="AR552" s="14" t="n"/>
      <c r="AS552" s="14" t="n"/>
      <c r="AT552" s="14" t="n"/>
      <c r="AU552" s="14" t="n"/>
      <c r="AV552" s="14" t="n"/>
      <c r="AW552" s="14" t="n"/>
      <c r="AX552" s="14" t="n"/>
      <c r="AY552" s="14" t="n"/>
      <c r="AZ552" s="14" t="n"/>
      <c r="BA552" s="14" t="n"/>
      <c r="BB552" s="14" t="n"/>
      <c r="BC552" s="14" t="n"/>
      <c r="BD552" s="14" t="n"/>
      <c r="BE552" s="14" t="n"/>
      <c r="BF552" s="14" t="n"/>
      <c r="BG552" s="14" t="n"/>
      <c r="BH552" s="14" t="n"/>
      <c r="BI552" s="14" t="n"/>
      <c r="BJ552" s="14" t="n"/>
      <c r="BK552" s="14" t="n"/>
      <c r="BL552" s="14" t="n"/>
      <c r="BM552" s="14" t="n"/>
      <c r="BN552" s="14" t="n"/>
      <c r="BO552" s="14" t="n"/>
    </row>
    <row r="553" ht="11.85" customFormat="1" customHeight="1" s="7">
      <c r="A553" s="14" t="inlineStr">
        <is>
          <t>SP</t>
        </is>
      </c>
      <c r="B553" s="14" t="inlineStr">
        <is>
          <t>20.10.2025</t>
        </is>
      </c>
      <c r="C553" s="14" t="n"/>
      <c r="D553" s="55" t="n">
        <v>2500381</v>
      </c>
      <c r="E553" s="14" t="inlineStr">
        <is>
          <t>SP0252</t>
        </is>
      </c>
      <c r="F553" s="8" t="inlineStr">
        <is>
          <t>Box-Polydioxanone AB Violet Size 3/0, 70cm, 1/2 Circle, Taper Point, 26mm Ref. FAS012ABD</t>
        </is>
      </c>
      <c r="G553" s="55" t="n">
        <v>2025000102</v>
      </c>
      <c r="H553" s="14" t="inlineStr">
        <is>
          <t>FUTURA SURGICARE PVT LTD</t>
        </is>
      </c>
      <c r="I553" s="14" t="n"/>
      <c r="J553" s="27" t="inlineStr">
        <is>
          <t>N.A</t>
        </is>
      </c>
      <c r="K553" s="14" t="n"/>
      <c r="L553" s="14" t="inlineStr">
        <is>
          <t>10.07.2023</t>
        </is>
      </c>
      <c r="M553" s="14" t="n"/>
      <c r="N553" s="14" t="inlineStr">
        <is>
          <t>09.07.2026</t>
        </is>
      </c>
      <c r="O553" s="14" t="n"/>
      <c r="P553" s="10" t="inlineStr">
        <is>
          <t>NA</t>
        </is>
      </c>
      <c r="Q553" s="14" t="n"/>
      <c r="R553" s="21" t="n"/>
      <c r="S553" s="12" t="n"/>
      <c r="T553" s="12" t="n"/>
      <c r="U553" s="13" t="n">
        <v>511</v>
      </c>
      <c r="V553" s="14" t="inlineStr">
        <is>
          <t>No.</t>
        </is>
      </c>
      <c r="W553" s="14" t="n"/>
      <c r="X553" s="14" t="n"/>
      <c r="Y553" s="90" t="n"/>
      <c r="Z553" s="455" t="n">
        <v>511</v>
      </c>
      <c r="AA553" s="456" t="n">
        <v>0</v>
      </c>
      <c r="AB553" s="457" t="n">
        <v>0</v>
      </c>
      <c r="AC553" s="458" t="n">
        <v>511</v>
      </c>
      <c r="AD553" s="459" t="n"/>
      <c r="AE553" s="462" t="n">
        <v>0</v>
      </c>
      <c r="AF553" s="14" t="n"/>
      <c r="AG553" s="14" t="n"/>
      <c r="AH553" s="14" t="n">
        <v>-511</v>
      </c>
      <c r="AI553" s="14" t="n"/>
      <c r="AJ553" s="14" t="n"/>
      <c r="AK553" s="14" t="n"/>
      <c r="AL553" s="14" t="n"/>
      <c r="AM553" s="14" t="n"/>
      <c r="AN553" s="14" t="n"/>
      <c r="AO553" s="14" t="n"/>
      <c r="AP553" s="14" t="n"/>
      <c r="AQ553" s="14" t="n"/>
      <c r="AR553" s="14" t="n"/>
      <c r="AS553" s="14" t="n"/>
      <c r="AT553" s="14" t="n"/>
      <c r="AU553" s="14" t="n"/>
      <c r="AV553" s="14" t="n"/>
      <c r="AW553" s="14" t="n"/>
      <c r="AX553" s="14" t="n"/>
      <c r="AY553" s="14" t="n"/>
      <c r="AZ553" s="14" t="n"/>
      <c r="BA553" s="14" t="n"/>
      <c r="BB553" s="14" t="n"/>
      <c r="BC553" s="14" t="n"/>
      <c r="BD553" s="14" t="n"/>
      <c r="BE553" s="14" t="n"/>
      <c r="BF553" s="14" t="n"/>
      <c r="BG553" s="14" t="n"/>
      <c r="BH553" s="14" t="n"/>
      <c r="BI553" s="14" t="n"/>
      <c r="BJ553" s="14" t="n"/>
      <c r="BK553" s="14" t="n"/>
      <c r="BL553" s="14" t="n"/>
      <c r="BM553" s="14" t="n"/>
      <c r="BN553" s="14" t="n"/>
      <c r="BO553" s="14" t="n"/>
    </row>
    <row r="554" ht="11.85" customFormat="1" customHeight="1" s="7">
      <c r="A554" s="14" t="inlineStr">
        <is>
          <t>SP</t>
        </is>
      </c>
      <c r="B554" s="14" t="inlineStr">
        <is>
          <t>20.10.2025</t>
        </is>
      </c>
      <c r="C554" s="14" t="n"/>
      <c r="D554" s="55" t="n">
        <v>2500382</v>
      </c>
      <c r="E554" s="14" t="inlineStr">
        <is>
          <t>SP0253</t>
        </is>
      </c>
      <c r="F554" s="8" t="inlineStr">
        <is>
          <t>Box-Polydioxanone AB Violet Size 4/0, 45cm, 1/2 Circle, Round Body, 13mm Ref. FAS039ABD</t>
        </is>
      </c>
      <c r="G554" s="55" t="n">
        <v>2025000103</v>
      </c>
      <c r="H554" s="14" t="inlineStr">
        <is>
          <t>FUTURA SURGICARE PVT LTD</t>
        </is>
      </c>
      <c r="I554" s="14" t="n"/>
      <c r="J554" s="10" t="inlineStr">
        <is>
          <t>N.A</t>
        </is>
      </c>
      <c r="K554" s="8" t="n"/>
      <c r="L554" s="14" t="inlineStr">
        <is>
          <t>10.07.2023</t>
        </is>
      </c>
      <c r="M554" s="14" t="n"/>
      <c r="N554" s="14" t="inlineStr">
        <is>
          <t>09.07.2026</t>
        </is>
      </c>
      <c r="O554" s="14" t="n"/>
      <c r="P554" s="10" t="inlineStr">
        <is>
          <t>NA</t>
        </is>
      </c>
      <c r="Q554" s="14" t="n"/>
      <c r="R554" s="21" t="n"/>
      <c r="S554" s="12" t="n"/>
      <c r="T554" s="12" t="n"/>
      <c r="U554" s="13" t="n">
        <v>103</v>
      </c>
      <c r="V554" s="14" t="inlineStr">
        <is>
          <t>No.</t>
        </is>
      </c>
      <c r="W554" s="14" t="n"/>
      <c r="X554" s="14" t="n"/>
      <c r="Y554" s="90" t="n"/>
      <c r="Z554" s="455" t="n">
        <v>103</v>
      </c>
      <c r="AA554" s="456" t="n">
        <v>0</v>
      </c>
      <c r="AB554" s="457" t="n">
        <v>0</v>
      </c>
      <c r="AC554" s="458" t="n">
        <v>103</v>
      </c>
      <c r="AD554" s="459" t="n"/>
      <c r="AE554" s="462" t="n">
        <v>0</v>
      </c>
      <c r="AF554" s="14" t="inlineStr">
        <is>
          <t>29.01.2026</t>
        </is>
      </c>
      <c r="AG554" s="14" t="inlineStr">
        <is>
          <t>0065/2026</t>
        </is>
      </c>
      <c r="AH554" s="14" t="n">
        <v>-103</v>
      </c>
      <c r="AI554" s="14" t="n"/>
      <c r="AJ554" s="14" t="n"/>
      <c r="AK554" s="14" t="n"/>
      <c r="AL554" s="14" t="n"/>
      <c r="AM554" s="14" t="n"/>
      <c r="AN554" s="14" t="n"/>
      <c r="AO554" s="14" t="n"/>
      <c r="AP554" s="14" t="n"/>
      <c r="AQ554" s="14" t="n"/>
      <c r="AR554" s="14" t="n"/>
      <c r="AS554" s="14" t="n"/>
      <c r="AT554" s="14" t="n"/>
      <c r="AU554" s="14" t="n"/>
      <c r="AV554" s="14" t="n"/>
      <c r="AW554" s="14" t="n"/>
      <c r="AX554" s="14" t="n"/>
      <c r="AY554" s="14" t="n"/>
      <c r="AZ554" s="14" t="n"/>
      <c r="BA554" s="14" t="n"/>
      <c r="BB554" s="14" t="n"/>
      <c r="BC554" s="14" t="n"/>
      <c r="BD554" s="14" t="n"/>
      <c r="BE554" s="14" t="n"/>
      <c r="BF554" s="14" t="n"/>
      <c r="BG554" s="14" t="n"/>
      <c r="BH554" s="14" t="n"/>
      <c r="BI554" s="14" t="n"/>
      <c r="BJ554" s="14" t="n"/>
      <c r="BK554" s="14" t="n"/>
      <c r="BL554" s="14" t="n"/>
      <c r="BM554" s="14" t="n"/>
      <c r="BN554" s="14" t="n"/>
      <c r="BO554" s="14" t="n"/>
    </row>
    <row r="555" ht="11.85" customFormat="1" customHeight="1" s="7">
      <c r="A555" s="14" t="inlineStr">
        <is>
          <t>SP</t>
        </is>
      </c>
      <c r="B555" s="14" t="inlineStr">
        <is>
          <t>20.10.2025</t>
        </is>
      </c>
      <c r="C555" s="14" t="n"/>
      <c r="D555" s="55" t="n">
        <v>2500383</v>
      </c>
      <c r="E555" s="14" t="inlineStr">
        <is>
          <t>SP0254</t>
        </is>
      </c>
      <c r="F555" s="8" t="inlineStr">
        <is>
          <t>Box-Polydioxanone AB Violet Size 4/0, 70cm, 1/2 Circle, Round Body, 26mm Ref. FAS016ABD</t>
        </is>
      </c>
      <c r="G555" s="55" t="n">
        <v>2025000104</v>
      </c>
      <c r="H555" s="14" t="inlineStr">
        <is>
          <t>FUTURA SURGICARE PVT LTD</t>
        </is>
      </c>
      <c r="I555" s="14" t="n"/>
      <c r="J555" s="27" t="inlineStr">
        <is>
          <t>N.A</t>
        </is>
      </c>
      <c r="K555" s="14" t="n"/>
      <c r="L555" s="14" t="inlineStr">
        <is>
          <t>10.07.2023</t>
        </is>
      </c>
      <c r="M555" s="14" t="n"/>
      <c r="N555" s="14" t="inlineStr">
        <is>
          <t>09.07.2026</t>
        </is>
      </c>
      <c r="O555" s="14" t="n"/>
      <c r="P555" s="10" t="inlineStr">
        <is>
          <t>NA</t>
        </is>
      </c>
      <c r="Q555" s="14" t="n"/>
      <c r="R555" s="21" t="n"/>
      <c r="S555" s="12" t="n"/>
      <c r="T555" s="12" t="n"/>
      <c r="U555" s="13" t="n">
        <v>992</v>
      </c>
      <c r="V555" s="14" t="inlineStr">
        <is>
          <t>No.</t>
        </is>
      </c>
      <c r="W555" s="14" t="n"/>
      <c r="X555" s="14" t="n"/>
      <c r="Y555" s="90" t="n"/>
      <c r="Z555" s="455" t="n">
        <v>992</v>
      </c>
      <c r="AA555" s="456" t="n">
        <v>0</v>
      </c>
      <c r="AB555" s="457" t="n">
        <v>0</v>
      </c>
      <c r="AC555" s="458" t="n">
        <v>992</v>
      </c>
      <c r="AD555" s="459" t="n"/>
      <c r="AE555" s="462" t="n">
        <v>0</v>
      </c>
      <c r="AF555" s="14" t="inlineStr">
        <is>
          <t>04.11.2025</t>
        </is>
      </c>
      <c r="AG555" s="14" t="inlineStr">
        <is>
          <t>009/2025</t>
        </is>
      </c>
      <c r="AH555" s="14" t="n">
        <v>-200</v>
      </c>
      <c r="AI555" s="14" t="inlineStr">
        <is>
          <t>12.01.2026</t>
        </is>
      </c>
      <c r="AJ555" s="14" t="inlineStr">
        <is>
          <t>0007/2026</t>
        </is>
      </c>
      <c r="AK555" s="14" t="n">
        <v>-792</v>
      </c>
      <c r="AL555" s="14" t="n"/>
      <c r="AM555" s="14" t="n"/>
      <c r="AN555" s="14" t="n"/>
      <c r="AO555" s="14" t="n"/>
      <c r="AP555" s="14" t="n"/>
      <c r="AQ555" s="14" t="n"/>
      <c r="AR555" s="14" t="n"/>
      <c r="AS555" s="14" t="n"/>
      <c r="AT555" s="14" t="n"/>
      <c r="AU555" s="14" t="n"/>
      <c r="AV555" s="14" t="n"/>
      <c r="AW555" s="14" t="n"/>
      <c r="AX555" s="14" t="n"/>
      <c r="AY555" s="14" t="n"/>
      <c r="AZ555" s="14" t="n"/>
      <c r="BA555" s="14" t="n"/>
      <c r="BB555" s="14" t="n"/>
      <c r="BC555" s="14" t="n"/>
      <c r="BD555" s="14" t="n"/>
      <c r="BE555" s="14" t="n"/>
      <c r="BF555" s="14" t="n"/>
      <c r="BG555" s="14" t="n"/>
      <c r="BH555" s="14" t="n"/>
      <c r="BI555" s="14" t="n"/>
      <c r="BJ555" s="14" t="n"/>
      <c r="BK555" s="14" t="n"/>
      <c r="BL555" s="14" t="n"/>
      <c r="BM555" s="14" t="n"/>
      <c r="BN555" s="14" t="n"/>
      <c r="BO555" s="14" t="n"/>
    </row>
    <row r="556" ht="11.85" customFormat="1" customHeight="1" s="185">
      <c r="A556" s="181" t="inlineStr">
        <is>
          <t>SP</t>
        </is>
      </c>
      <c r="B556" s="181" t="inlineStr">
        <is>
          <t>20.10.2025</t>
        </is>
      </c>
      <c r="C556" s="181" t="n"/>
      <c r="D556" s="200" t="n">
        <v>2500384</v>
      </c>
      <c r="E556" s="181" t="inlineStr">
        <is>
          <t>SP0255</t>
        </is>
      </c>
      <c r="F556" s="187" t="inlineStr">
        <is>
          <t>Box-Polydioxanone AB Violet Size 4/0, 70cm, 1/2 Circle, Taper Point, 17mm Ref. FAS041ABD</t>
        </is>
      </c>
      <c r="G556" s="200" t="n">
        <v>2025000105</v>
      </c>
      <c r="H556" s="181" t="inlineStr">
        <is>
          <t>FUTURA SURGICARE PVT LTD</t>
        </is>
      </c>
      <c r="I556" s="181" t="n"/>
      <c r="J556" s="186" t="inlineStr">
        <is>
          <t>N.A</t>
        </is>
      </c>
      <c r="K556" s="187" t="n"/>
      <c r="L556" s="181" t="inlineStr">
        <is>
          <t>10.07.2023</t>
        </is>
      </c>
      <c r="M556" s="181" t="n"/>
      <c r="N556" s="181" t="inlineStr">
        <is>
          <t>09.07.2026</t>
        </is>
      </c>
      <c r="O556" s="181" t="n"/>
      <c r="P556" s="186" t="inlineStr">
        <is>
          <t>NA</t>
        </is>
      </c>
      <c r="Q556" s="181" t="n"/>
      <c r="R556" s="188" t="n"/>
      <c r="S556" s="189" t="n"/>
      <c r="T556" s="189" t="n"/>
      <c r="U556" s="190" t="n">
        <v>204</v>
      </c>
      <c r="V556" s="181" t="inlineStr">
        <is>
          <t>No.</t>
        </is>
      </c>
      <c r="W556" s="181" t="n"/>
      <c r="X556" s="181" t="n"/>
      <c r="Y556" s="201" t="n"/>
      <c r="Z556" s="468" t="n">
        <v>204</v>
      </c>
      <c r="AA556" s="469" t="n">
        <v>0</v>
      </c>
      <c r="AB556" s="470" t="n">
        <v>0</v>
      </c>
      <c r="AC556" s="470" t="n">
        <v>204</v>
      </c>
      <c r="AD556" s="470" t="n"/>
      <c r="AE556" s="470" t="n">
        <v>0</v>
      </c>
      <c r="AF556" s="181" t="inlineStr">
        <is>
          <t>25.01.2026</t>
        </is>
      </c>
      <c r="AG556" s="181" t="inlineStr">
        <is>
          <t>0056/2026</t>
        </is>
      </c>
      <c r="AH556" s="181" t="n">
        <v>-204</v>
      </c>
      <c r="AI556" s="181" t="n"/>
      <c r="AJ556" s="181" t="n"/>
      <c r="AK556" s="181" t="n"/>
      <c r="AL556" s="181" t="n"/>
      <c r="AM556" s="181" t="n"/>
      <c r="AN556" s="181" t="n"/>
      <c r="AO556" s="181" t="n"/>
      <c r="AP556" s="181" t="n"/>
      <c r="AQ556" s="181" t="n"/>
      <c r="AR556" s="181" t="n"/>
      <c r="AS556" s="181" t="n"/>
      <c r="AT556" s="181" t="n"/>
      <c r="AU556" s="181" t="n"/>
      <c r="AV556" s="181" t="n"/>
      <c r="AW556" s="181" t="n"/>
      <c r="AX556" s="181" t="n"/>
      <c r="AY556" s="181" t="n"/>
      <c r="AZ556" s="181" t="n"/>
      <c r="BA556" s="181" t="n"/>
      <c r="BB556" s="181" t="n"/>
      <c r="BC556" s="181" t="n"/>
      <c r="BD556" s="181" t="n"/>
      <c r="BE556" s="181" t="n"/>
      <c r="BF556" s="181" t="n"/>
      <c r="BG556" s="181" t="n"/>
      <c r="BH556" s="181" t="n"/>
      <c r="BI556" s="181" t="n"/>
      <c r="BJ556" s="181" t="n"/>
      <c r="BK556" s="181" t="n"/>
      <c r="BL556" s="181" t="n"/>
      <c r="BM556" s="181" t="n"/>
      <c r="BN556" s="181" t="n"/>
      <c r="BO556" s="181" t="n"/>
    </row>
    <row r="557" ht="11.85" customFormat="1" customHeight="1" s="185">
      <c r="A557" s="181" t="inlineStr">
        <is>
          <t>SP</t>
        </is>
      </c>
      <c r="B557" s="181" t="inlineStr">
        <is>
          <t>20.10.2025</t>
        </is>
      </c>
      <c r="C557" s="181" t="n"/>
      <c r="D557" s="200" t="n">
        <v>2500385</v>
      </c>
      <c r="E557" s="181" t="inlineStr">
        <is>
          <t>SP0256</t>
        </is>
      </c>
      <c r="F557" s="187" t="inlineStr">
        <is>
          <t>Box-Polydioxanone AB Violet Size 4/0, 70cm, 1/2 Circle, Taper Point, 20mm Ref. FAS015ABD</t>
        </is>
      </c>
      <c r="G557" s="200" t="n">
        <v>2025000106</v>
      </c>
      <c r="H557" s="181" t="inlineStr">
        <is>
          <t>FUTURA SURGICARE PVT LTD</t>
        </is>
      </c>
      <c r="I557" s="181" t="n"/>
      <c r="J557" s="205" t="inlineStr">
        <is>
          <t>N.A</t>
        </is>
      </c>
      <c r="K557" s="181" t="n"/>
      <c r="L557" s="181" t="inlineStr">
        <is>
          <t>10.07.2023</t>
        </is>
      </c>
      <c r="M557" s="181" t="n"/>
      <c r="N557" s="181" t="inlineStr">
        <is>
          <t>09.07.2026</t>
        </is>
      </c>
      <c r="O557" s="181" t="n"/>
      <c r="P557" s="186" t="inlineStr">
        <is>
          <t>NA</t>
        </is>
      </c>
      <c r="Q557" s="181" t="n"/>
      <c r="R557" s="188" t="n"/>
      <c r="S557" s="189" t="n"/>
      <c r="T557" s="189" t="n"/>
      <c r="U557" s="190" t="n">
        <v>103</v>
      </c>
      <c r="V557" s="181" t="inlineStr">
        <is>
          <t>No.</t>
        </is>
      </c>
      <c r="W557" s="181" t="n"/>
      <c r="X557" s="181" t="n"/>
      <c r="Y557" s="201" t="n"/>
      <c r="Z557" s="468" t="n">
        <v>103</v>
      </c>
      <c r="AA557" s="469" t="n">
        <v>0</v>
      </c>
      <c r="AB557" s="470" t="n">
        <v>0</v>
      </c>
      <c r="AC557" s="470" t="n">
        <v>103</v>
      </c>
      <c r="AD557" s="470" t="n"/>
      <c r="AE557" s="470" t="n">
        <v>0</v>
      </c>
      <c r="AF557" s="181" t="inlineStr">
        <is>
          <t>07.01.2026</t>
        </is>
      </c>
      <c r="AG557" s="181" t="inlineStr">
        <is>
          <t>0006/2025</t>
        </is>
      </c>
      <c r="AH557" s="181" t="n">
        <v>-103</v>
      </c>
      <c r="AI557" s="181" t="n"/>
      <c r="AJ557" s="181" t="n"/>
      <c r="AK557" s="181" t="n"/>
      <c r="AL557" s="181" t="n"/>
      <c r="AM557" s="181" t="n"/>
      <c r="AN557" s="181" t="n"/>
      <c r="AO557" s="181" t="n"/>
      <c r="AP557" s="181" t="n"/>
      <c r="AQ557" s="181" t="n"/>
      <c r="AR557" s="181" t="n"/>
      <c r="AS557" s="181" t="n"/>
      <c r="AT557" s="181" t="n"/>
      <c r="AU557" s="181" t="n"/>
      <c r="AV557" s="181" t="n"/>
      <c r="AW557" s="181" t="n"/>
      <c r="AX557" s="181" t="n"/>
      <c r="AY557" s="181" t="n"/>
      <c r="AZ557" s="181" t="n"/>
      <c r="BA557" s="181" t="n"/>
      <c r="BB557" s="181" t="n"/>
      <c r="BC557" s="181" t="n"/>
      <c r="BD557" s="181" t="n"/>
      <c r="BE557" s="181" t="n"/>
      <c r="BF557" s="181" t="n"/>
      <c r="BG557" s="181" t="n"/>
      <c r="BH557" s="181" t="n"/>
      <c r="BI557" s="181" t="n"/>
      <c r="BJ557" s="181" t="n"/>
      <c r="BK557" s="181" t="n"/>
      <c r="BL557" s="181" t="n"/>
      <c r="BM557" s="181" t="n"/>
      <c r="BN557" s="181" t="n"/>
      <c r="BO557" s="181" t="n"/>
    </row>
    <row r="558" ht="11.85" customFormat="1" customHeight="1" s="77">
      <c r="A558" s="14" t="inlineStr">
        <is>
          <t>SP</t>
        </is>
      </c>
      <c r="B558" s="14" t="inlineStr">
        <is>
          <t>20.10.2025</t>
        </is>
      </c>
      <c r="C558" s="14" t="n"/>
      <c r="D558" s="55" t="n">
        <v>2500386</v>
      </c>
      <c r="E558" s="14" t="inlineStr">
        <is>
          <t>SP0257</t>
        </is>
      </c>
      <c r="F558" s="8" t="inlineStr">
        <is>
          <t>Box-Polydioxanone AB Violet Size 5/0, 45cm, 1/2 Circle, Taper Point, 13mm Ref. FAS022ABD</t>
        </is>
      </c>
      <c r="G558" s="55" t="n">
        <v>2025000107</v>
      </c>
      <c r="H558" s="14" t="inlineStr">
        <is>
          <t>FUTURA SURGICARE PVT LTD</t>
        </is>
      </c>
      <c r="I558" s="14" t="n"/>
      <c r="J558" s="27" t="inlineStr">
        <is>
          <t>N.A</t>
        </is>
      </c>
      <c r="K558" s="14" t="n"/>
      <c r="L558" s="14" t="inlineStr">
        <is>
          <t>10.07.2023</t>
        </is>
      </c>
      <c r="M558" s="14" t="n"/>
      <c r="N558" s="14" t="inlineStr">
        <is>
          <t>09.07.2026</t>
        </is>
      </c>
      <c r="O558" s="14" t="n"/>
      <c r="P558" s="10" t="inlineStr">
        <is>
          <t>NA</t>
        </is>
      </c>
      <c r="Q558" s="14" t="n"/>
      <c r="R558" s="21" t="n"/>
      <c r="S558" s="12" t="n"/>
      <c r="T558" s="12" t="n"/>
      <c r="U558" s="13" t="n">
        <v>98</v>
      </c>
      <c r="V558" s="14" t="inlineStr">
        <is>
          <t>No.</t>
        </is>
      </c>
      <c r="W558" s="14" t="n"/>
      <c r="X558" s="14" t="n"/>
      <c r="Y558" s="90" t="n"/>
      <c r="Z558" s="455" t="n">
        <v>98</v>
      </c>
      <c r="AA558" s="490" t="n">
        <v>0</v>
      </c>
      <c r="AB558" s="491" t="n">
        <v>0</v>
      </c>
      <c r="AC558" s="491" t="n">
        <v>98</v>
      </c>
      <c r="AD558" s="491" t="n"/>
      <c r="AE558" s="491" t="n">
        <v>0</v>
      </c>
      <c r="AF558" s="14" t="n"/>
      <c r="AG558" s="14" t="n"/>
      <c r="AH558" s="14" t="n">
        <v>-98</v>
      </c>
      <c r="AI558" s="14" t="n"/>
      <c r="AJ558" s="14" t="n"/>
      <c r="AK558" s="14" t="n"/>
      <c r="AL558" s="14" t="n"/>
      <c r="AM558" s="14" t="n"/>
      <c r="AN558" s="14" t="n"/>
      <c r="AO558" s="14" t="n"/>
      <c r="AP558" s="14" t="n"/>
      <c r="AQ558" s="14" t="n"/>
      <c r="AR558" s="14" t="n"/>
      <c r="AS558" s="14" t="n"/>
      <c r="AT558" s="14" t="n"/>
      <c r="AU558" s="14" t="n"/>
      <c r="AV558" s="14" t="n"/>
      <c r="AW558" s="14" t="n"/>
      <c r="AX558" s="14" t="n"/>
      <c r="AY558" s="14" t="n"/>
      <c r="AZ558" s="14" t="n"/>
      <c r="BA558" s="14" t="n"/>
      <c r="BB558" s="14" t="n"/>
      <c r="BC558" s="14" t="n"/>
      <c r="BD558" s="14" t="n"/>
      <c r="BE558" s="14" t="n"/>
      <c r="BF558" s="14" t="n"/>
      <c r="BG558" s="14" t="n"/>
      <c r="BH558" s="14" t="n"/>
      <c r="BI558" s="14" t="n"/>
      <c r="BJ558" s="14" t="n"/>
      <c r="BK558" s="14" t="n"/>
      <c r="BL558" s="14" t="n"/>
      <c r="BM558" s="14" t="n"/>
      <c r="BN558" s="14" t="n"/>
      <c r="BO558" s="14" t="n"/>
    </row>
    <row r="559" ht="11.85" customFormat="1" customHeight="1" s="185">
      <c r="A559" s="181" t="inlineStr">
        <is>
          <t>SP</t>
        </is>
      </c>
      <c r="B559" s="181" t="inlineStr">
        <is>
          <t>20.10.2025</t>
        </is>
      </c>
      <c r="C559" s="181" t="n"/>
      <c r="D559" s="200" t="n">
        <v>2500387</v>
      </c>
      <c r="E559" s="181" t="inlineStr">
        <is>
          <t>SP0258</t>
        </is>
      </c>
      <c r="F559" s="187" t="inlineStr">
        <is>
          <t>Box-Polydioxanone AB Violet Size 5/0, 70cm, 1/2 Circle, Taper Point, 25mm Ref. FAS045ABD</t>
        </is>
      </c>
      <c r="G559" s="200" t="n">
        <v>2025000108</v>
      </c>
      <c r="H559" s="181" t="inlineStr">
        <is>
          <t>FUTURA SURGICARE PVT LTD</t>
        </is>
      </c>
      <c r="I559" s="181" t="n"/>
      <c r="J559" s="186" t="inlineStr">
        <is>
          <t>N.A</t>
        </is>
      </c>
      <c r="K559" s="187" t="n"/>
      <c r="L559" s="181" t="inlineStr">
        <is>
          <t>10.07.2023</t>
        </is>
      </c>
      <c r="M559" s="181" t="n"/>
      <c r="N559" s="181" t="inlineStr">
        <is>
          <t>09.07.2026</t>
        </is>
      </c>
      <c r="O559" s="181" t="n"/>
      <c r="P559" s="186" t="inlineStr">
        <is>
          <t>NA</t>
        </is>
      </c>
      <c r="Q559" s="181" t="n"/>
      <c r="R559" s="188" t="n"/>
      <c r="S559" s="189" t="n"/>
      <c r="T559" s="189" t="n"/>
      <c r="U559" s="190" t="n">
        <v>419</v>
      </c>
      <c r="V559" s="181" t="inlineStr">
        <is>
          <t>No.</t>
        </is>
      </c>
      <c r="W559" s="181" t="n"/>
      <c r="X559" s="181" t="n"/>
      <c r="Y559" s="201" t="n"/>
      <c r="Z559" s="468" t="n">
        <v>419</v>
      </c>
      <c r="AA559" s="469" t="n">
        <v>0</v>
      </c>
      <c r="AB559" s="470" t="n">
        <v>0</v>
      </c>
      <c r="AC559" s="470" t="n">
        <v>419</v>
      </c>
      <c r="AD559" s="470" t="n"/>
      <c r="AE559" s="470" t="n">
        <v>0</v>
      </c>
      <c r="AF559" s="181" t="inlineStr">
        <is>
          <t>27.01.2026</t>
        </is>
      </c>
      <c r="AG559" s="181" t="inlineStr">
        <is>
          <t>0062/2026</t>
        </is>
      </c>
      <c r="AH559" s="181" t="n">
        <v>-419</v>
      </c>
      <c r="AI559" s="181" t="n"/>
      <c r="AJ559" s="181" t="n"/>
      <c r="AK559" s="181" t="n"/>
      <c r="AL559" s="181" t="n"/>
      <c r="AM559" s="181" t="n"/>
      <c r="AN559" s="181" t="n"/>
      <c r="AO559" s="181" t="n"/>
      <c r="AP559" s="181" t="n"/>
      <c r="AQ559" s="181" t="n"/>
      <c r="AR559" s="181" t="n"/>
      <c r="AS559" s="181" t="n"/>
      <c r="AT559" s="181" t="n"/>
      <c r="AU559" s="181" t="n"/>
      <c r="AV559" s="181" t="n"/>
      <c r="AW559" s="181" t="n"/>
      <c r="AX559" s="181" t="n"/>
      <c r="AY559" s="181" t="n"/>
      <c r="AZ559" s="181" t="n"/>
      <c r="BA559" s="181" t="n"/>
      <c r="BB559" s="181" t="n"/>
      <c r="BC559" s="181" t="n"/>
      <c r="BD559" s="181" t="n"/>
      <c r="BE559" s="181" t="n"/>
      <c r="BF559" s="181" t="n"/>
      <c r="BG559" s="181" t="n"/>
      <c r="BH559" s="181" t="n"/>
      <c r="BI559" s="181" t="n"/>
      <c r="BJ559" s="181" t="n"/>
      <c r="BK559" s="181" t="n"/>
      <c r="BL559" s="181" t="n"/>
      <c r="BM559" s="181" t="n"/>
      <c r="BN559" s="181" t="n"/>
      <c r="BO559" s="181" t="n"/>
    </row>
    <row r="560" ht="11.85" customFormat="1" customHeight="1" s="185">
      <c r="A560" s="181" t="inlineStr">
        <is>
          <t>SP</t>
        </is>
      </c>
      <c r="B560" s="181" t="inlineStr">
        <is>
          <t>20.10.2025</t>
        </is>
      </c>
      <c r="C560" s="181" t="n"/>
      <c r="D560" s="200" t="n">
        <v>2500388</v>
      </c>
      <c r="E560" s="181" t="inlineStr">
        <is>
          <t>SP0259</t>
        </is>
      </c>
      <c r="F560" s="187" t="inlineStr">
        <is>
          <t>Box-Polydioxanone AB Violet Size 5/0, 70cm, 3/8 Circle, Round Body, 16mm Ref. FAS044ABD</t>
        </is>
      </c>
      <c r="G560" s="200" t="n">
        <v>2025000109</v>
      </c>
      <c r="H560" s="181" t="inlineStr">
        <is>
          <t>FUTURA SURGICARE PVT LTD</t>
        </is>
      </c>
      <c r="I560" s="181" t="n"/>
      <c r="J560" s="186" t="inlineStr">
        <is>
          <t>N.A</t>
        </is>
      </c>
      <c r="K560" s="187" t="n"/>
      <c r="L560" s="181" t="inlineStr">
        <is>
          <t>10.07.2023</t>
        </is>
      </c>
      <c r="M560" s="181" t="n"/>
      <c r="N560" s="181" t="inlineStr">
        <is>
          <t>09.07.2026</t>
        </is>
      </c>
      <c r="O560" s="181" t="n"/>
      <c r="P560" s="186" t="inlineStr">
        <is>
          <t>NA</t>
        </is>
      </c>
      <c r="Q560" s="181" t="n"/>
      <c r="R560" s="188" t="n"/>
      <c r="S560" s="189" t="n"/>
      <c r="T560" s="189" t="n"/>
      <c r="U560" s="190" t="n">
        <v>452</v>
      </c>
      <c r="V560" s="181" t="inlineStr">
        <is>
          <t>No.</t>
        </is>
      </c>
      <c r="W560" s="181" t="n"/>
      <c r="X560" s="181" t="n"/>
      <c r="Y560" s="201" t="n"/>
      <c r="Z560" s="468" t="n">
        <v>452</v>
      </c>
      <c r="AA560" s="469" t="n">
        <v>0</v>
      </c>
      <c r="AB560" s="470" t="n">
        <v>0</v>
      </c>
      <c r="AC560" s="470" t="n">
        <v>452</v>
      </c>
      <c r="AD560" s="470" t="n"/>
      <c r="AE560" s="470" t="n">
        <v>0</v>
      </c>
      <c r="AF560" s="181" t="inlineStr">
        <is>
          <t>25.01.2026</t>
        </is>
      </c>
      <c r="AG560" s="181" t="inlineStr">
        <is>
          <t>0059/2026</t>
        </is>
      </c>
      <c r="AH560" s="181" t="n">
        <v>-452</v>
      </c>
      <c r="AI560" s="181" t="n"/>
      <c r="AJ560" s="181" t="n"/>
      <c r="AK560" s="181" t="n"/>
      <c r="AL560" s="181" t="n"/>
      <c r="AM560" s="181" t="n"/>
      <c r="AN560" s="181" t="n"/>
      <c r="AO560" s="181" t="n"/>
      <c r="AP560" s="181" t="n"/>
      <c r="AQ560" s="181" t="n"/>
      <c r="AR560" s="181" t="n"/>
      <c r="AS560" s="181" t="n"/>
      <c r="AT560" s="181" t="n"/>
      <c r="AU560" s="181" t="n"/>
      <c r="AV560" s="181" t="n"/>
      <c r="AW560" s="181" t="n"/>
      <c r="AX560" s="181" t="n"/>
      <c r="AY560" s="181" t="n"/>
      <c r="AZ560" s="181" t="n"/>
      <c r="BA560" s="181" t="n"/>
      <c r="BB560" s="181" t="n"/>
      <c r="BC560" s="181" t="n"/>
      <c r="BD560" s="181" t="n"/>
      <c r="BE560" s="181" t="n"/>
      <c r="BF560" s="181" t="n"/>
      <c r="BG560" s="181" t="n"/>
      <c r="BH560" s="181" t="n"/>
      <c r="BI560" s="181" t="n"/>
      <c r="BJ560" s="181" t="n"/>
      <c r="BK560" s="181" t="n"/>
      <c r="BL560" s="181" t="n"/>
      <c r="BM560" s="181" t="n"/>
      <c r="BN560" s="181" t="n"/>
      <c r="BO560" s="181" t="n"/>
    </row>
    <row r="561" ht="11.85" customFormat="1" customHeight="1" s="185">
      <c r="A561" s="181" t="inlineStr">
        <is>
          <t>SP</t>
        </is>
      </c>
      <c r="B561" s="181" t="inlineStr">
        <is>
          <t>20.10.2025</t>
        </is>
      </c>
      <c r="C561" s="181" t="n"/>
      <c r="D561" s="200" t="n">
        <v>2500389</v>
      </c>
      <c r="E561" s="181" t="inlineStr">
        <is>
          <t>SP0260</t>
        </is>
      </c>
      <c r="F561" s="187" t="inlineStr">
        <is>
          <t>Box-Polydioxanone AB Violet Size 6/0, 70cm, 1/2 Circle, Taper Point, 13mm Double needle Ref. FAS047ABD</t>
        </is>
      </c>
      <c r="G561" s="200" t="n">
        <v>2025000110</v>
      </c>
      <c r="H561" s="181" t="inlineStr">
        <is>
          <t>FUTURA SURGICARE PVT LTD</t>
        </is>
      </c>
      <c r="I561" s="181" t="n"/>
      <c r="J561" s="186" t="inlineStr">
        <is>
          <t>N.A</t>
        </is>
      </c>
      <c r="K561" s="187" t="n"/>
      <c r="L561" s="181" t="inlineStr">
        <is>
          <t>10.07.2023</t>
        </is>
      </c>
      <c r="M561" s="181" t="n"/>
      <c r="N561" s="181" t="inlineStr">
        <is>
          <t>09.07.2026</t>
        </is>
      </c>
      <c r="O561" s="181" t="n"/>
      <c r="P561" s="186" t="inlineStr">
        <is>
          <t>NA</t>
        </is>
      </c>
      <c r="Q561" s="181" t="n"/>
      <c r="R561" s="188" t="n"/>
      <c r="S561" s="189" t="n"/>
      <c r="T561" s="189" t="n"/>
      <c r="U561" s="190" t="n">
        <v>88</v>
      </c>
      <c r="V561" s="181" t="inlineStr">
        <is>
          <t>No.</t>
        </is>
      </c>
      <c r="W561" s="181" t="n"/>
      <c r="X561" s="181" t="n"/>
      <c r="Y561" s="201" t="n"/>
      <c r="Z561" s="468" t="n">
        <v>88</v>
      </c>
      <c r="AA561" s="469" t="n">
        <v>0</v>
      </c>
      <c r="AB561" s="470" t="n">
        <v>0</v>
      </c>
      <c r="AC561" s="470" t="n">
        <v>88</v>
      </c>
      <c r="AD561" s="470" t="n"/>
      <c r="AE561" s="470" t="n">
        <v>0</v>
      </c>
      <c r="AF561" s="181" t="inlineStr">
        <is>
          <t>01.02.2026</t>
        </is>
      </c>
      <c r="AG561" s="181" t="inlineStr">
        <is>
          <t>0075/2026</t>
        </is>
      </c>
      <c r="AH561" s="181" t="n">
        <v>-88</v>
      </c>
      <c r="AI561" s="181" t="n"/>
      <c r="AJ561" s="181" t="n"/>
      <c r="AK561" s="181" t="n"/>
      <c r="AL561" s="181" t="n"/>
      <c r="AM561" s="181" t="n"/>
      <c r="AN561" s="181" t="n"/>
      <c r="AO561" s="181" t="n"/>
      <c r="AP561" s="181" t="n"/>
      <c r="AQ561" s="181" t="n"/>
      <c r="AR561" s="181" t="n"/>
      <c r="AS561" s="181" t="n"/>
      <c r="AT561" s="181" t="n"/>
      <c r="AU561" s="181" t="n"/>
      <c r="AV561" s="181" t="n"/>
      <c r="AW561" s="181" t="n"/>
      <c r="AX561" s="181" t="n"/>
      <c r="AY561" s="181" t="n"/>
      <c r="AZ561" s="181" t="n"/>
      <c r="BA561" s="181" t="n"/>
      <c r="BB561" s="181" t="n"/>
      <c r="BC561" s="181" t="n"/>
      <c r="BD561" s="181" t="n"/>
      <c r="BE561" s="181" t="n"/>
      <c r="BF561" s="181" t="n"/>
      <c r="BG561" s="181" t="n"/>
      <c r="BH561" s="181" t="n"/>
      <c r="BI561" s="181" t="n"/>
      <c r="BJ561" s="181" t="n"/>
      <c r="BK561" s="181" t="n"/>
      <c r="BL561" s="181" t="n"/>
      <c r="BM561" s="181" t="n"/>
      <c r="BN561" s="181" t="n"/>
      <c r="BO561" s="181" t="n"/>
    </row>
    <row r="562" ht="11.85" customFormat="1" customHeight="1" s="185">
      <c r="A562" s="181" t="inlineStr">
        <is>
          <t>SP</t>
        </is>
      </c>
      <c r="B562" s="181" t="inlineStr">
        <is>
          <t>20.10.2025</t>
        </is>
      </c>
      <c r="C562" s="181" t="n"/>
      <c r="D562" s="200" t="n">
        <v>2500390</v>
      </c>
      <c r="E562" s="181" t="inlineStr">
        <is>
          <t>SP0261</t>
        </is>
      </c>
      <c r="F562" s="187" t="inlineStr">
        <is>
          <t>Box-Polydioxanone AB Violet Size 6/0, 70cm, 3/8 Circle, Round Body, 13mm Double needle Ref. FAS027ABD</t>
        </is>
      </c>
      <c r="G562" s="200" t="n">
        <v>2025000111</v>
      </c>
      <c r="H562" s="181" t="inlineStr">
        <is>
          <t>FUTURA SURGICARE PVT LTD</t>
        </is>
      </c>
      <c r="I562" s="181" t="n"/>
      <c r="J562" s="205" t="inlineStr">
        <is>
          <t>N.A</t>
        </is>
      </c>
      <c r="K562" s="181" t="n"/>
      <c r="L562" s="181" t="inlineStr">
        <is>
          <t>10.07.2023</t>
        </is>
      </c>
      <c r="M562" s="181" t="n"/>
      <c r="N562" s="181" t="inlineStr">
        <is>
          <t>09.07.2026</t>
        </is>
      </c>
      <c r="O562" s="181" t="n"/>
      <c r="P562" s="186" t="inlineStr">
        <is>
          <t>NA</t>
        </is>
      </c>
      <c r="Q562" s="181" t="n"/>
      <c r="R562" s="188" t="n"/>
      <c r="S562" s="189" t="n"/>
      <c r="T562" s="189" t="n"/>
      <c r="U562" s="190" t="n">
        <v>500</v>
      </c>
      <c r="V562" s="181" t="inlineStr">
        <is>
          <t>No.</t>
        </is>
      </c>
      <c r="W562" s="181" t="n"/>
      <c r="X562" s="181" t="n"/>
      <c r="Y562" s="201" t="n"/>
      <c r="Z562" s="468" t="n">
        <v>500</v>
      </c>
      <c r="AA562" s="469" t="n">
        <v>0</v>
      </c>
      <c r="AB562" s="470" t="n">
        <v>0</v>
      </c>
      <c r="AC562" s="470" t="n">
        <v>500</v>
      </c>
      <c r="AD562" s="470" t="n"/>
      <c r="AE562" s="470" t="n">
        <v>0</v>
      </c>
      <c r="AF562" s="181" t="n"/>
      <c r="AG562" s="181" t="n"/>
      <c r="AH562" s="181" t="n">
        <v>-500</v>
      </c>
      <c r="AI562" s="181" t="n"/>
      <c r="AJ562" s="181" t="n"/>
      <c r="AK562" s="181" t="n"/>
      <c r="AL562" s="181" t="n"/>
      <c r="AM562" s="181" t="n"/>
      <c r="AN562" s="181" t="n"/>
      <c r="AO562" s="181" t="n"/>
      <c r="AP562" s="181" t="n"/>
      <c r="AQ562" s="181" t="n"/>
      <c r="AR562" s="181" t="n"/>
      <c r="AS562" s="181" t="n"/>
      <c r="AT562" s="181" t="n"/>
      <c r="AU562" s="181" t="n"/>
      <c r="AV562" s="181" t="n"/>
      <c r="AW562" s="181" t="n"/>
      <c r="AX562" s="181" t="n"/>
      <c r="AY562" s="181" t="n"/>
      <c r="AZ562" s="181" t="n"/>
      <c r="BA562" s="181" t="n"/>
      <c r="BB562" s="181" t="n"/>
      <c r="BC562" s="181" t="n"/>
      <c r="BD562" s="181" t="n"/>
      <c r="BE562" s="181" t="n"/>
      <c r="BF562" s="181" t="n"/>
      <c r="BG562" s="181" t="n"/>
      <c r="BH562" s="181" t="n"/>
      <c r="BI562" s="181" t="n"/>
      <c r="BJ562" s="181" t="n"/>
      <c r="BK562" s="181" t="n"/>
      <c r="BL562" s="181" t="n"/>
      <c r="BM562" s="181" t="n"/>
      <c r="BN562" s="181" t="n"/>
      <c r="BO562" s="181" t="n"/>
    </row>
    <row r="563" ht="11.85" customFormat="1" customHeight="1" s="185">
      <c r="A563" s="181" t="inlineStr">
        <is>
          <t>SP</t>
        </is>
      </c>
      <c r="B563" s="181" t="inlineStr">
        <is>
          <t>20.10.2025</t>
        </is>
      </c>
      <c r="C563" s="181" t="n"/>
      <c r="D563" s="200" t="n">
        <v>2500391</v>
      </c>
      <c r="E563" s="181" t="inlineStr">
        <is>
          <t>SP0262</t>
        </is>
      </c>
      <c r="F563" s="187" t="inlineStr">
        <is>
          <t>Box-Polydioxanone Barbed AB Violet Size 2/0, 15cm, 1/2 Circle, Taper Point, 26mm Ref. FAS076ABK</t>
        </is>
      </c>
      <c r="G563" s="200" t="n">
        <v>2025000112</v>
      </c>
      <c r="H563" s="181" t="inlineStr">
        <is>
          <t>FUTURA SURGICARE PVT LTD</t>
        </is>
      </c>
      <c r="I563" s="181" t="n"/>
      <c r="J563" s="186" t="inlineStr">
        <is>
          <t>N.A</t>
        </is>
      </c>
      <c r="K563" s="187" t="n"/>
      <c r="L563" s="181" t="inlineStr">
        <is>
          <t>10.07.2023</t>
        </is>
      </c>
      <c r="M563" s="181" t="n"/>
      <c r="N563" s="181" t="inlineStr">
        <is>
          <t>09.07.2026</t>
        </is>
      </c>
      <c r="O563" s="181" t="n"/>
      <c r="P563" s="186" t="inlineStr">
        <is>
          <t>NA</t>
        </is>
      </c>
      <c r="Q563" s="181" t="n"/>
      <c r="R563" s="188" t="n"/>
      <c r="S563" s="189" t="n"/>
      <c r="T563" s="189" t="n"/>
      <c r="U563" s="190" t="n">
        <v>28</v>
      </c>
      <c r="V563" s="181" t="inlineStr">
        <is>
          <t>No.</t>
        </is>
      </c>
      <c r="W563" s="181" t="n"/>
      <c r="X563" s="181" t="n"/>
      <c r="Y563" s="201" t="n"/>
      <c r="Z563" s="468" t="n">
        <v>28</v>
      </c>
      <c r="AA563" s="469" t="n">
        <v>0</v>
      </c>
      <c r="AB563" s="470" t="n">
        <v>0</v>
      </c>
      <c r="AC563" s="470" t="n">
        <v>28</v>
      </c>
      <c r="AD563" s="470" t="n"/>
      <c r="AE563" s="470" t="n">
        <v>0</v>
      </c>
      <c r="AF563" s="181" t="inlineStr">
        <is>
          <t>02.02.02026</t>
        </is>
      </c>
      <c r="AG563" s="181" t="inlineStr">
        <is>
          <t>0076/2026</t>
        </is>
      </c>
      <c r="AH563" s="181" t="n">
        <v>-28</v>
      </c>
      <c r="AI563" s="181" t="n"/>
      <c r="AJ563" s="181" t="n"/>
      <c r="AK563" s="181" t="n"/>
      <c r="AL563" s="181" t="n"/>
      <c r="AM563" s="181" t="n"/>
      <c r="AN563" s="181" t="n"/>
      <c r="AO563" s="181" t="n"/>
      <c r="AP563" s="181" t="n"/>
      <c r="AQ563" s="181" t="n"/>
      <c r="AR563" s="181" t="n"/>
      <c r="AS563" s="181" t="n"/>
      <c r="AT563" s="181" t="n"/>
      <c r="AU563" s="181" t="n"/>
      <c r="AV563" s="181" t="n"/>
      <c r="AW563" s="181" t="n"/>
      <c r="AX563" s="181" t="n"/>
      <c r="AY563" s="181" t="n"/>
      <c r="AZ563" s="181" t="n"/>
      <c r="BA563" s="181" t="n"/>
      <c r="BB563" s="181" t="n"/>
      <c r="BC563" s="181" t="n"/>
      <c r="BD563" s="181" t="n"/>
      <c r="BE563" s="181" t="n"/>
      <c r="BF563" s="181" t="n"/>
      <c r="BG563" s="181" t="n"/>
      <c r="BH563" s="181" t="n"/>
      <c r="BI563" s="181" t="n"/>
      <c r="BJ563" s="181" t="n"/>
      <c r="BK563" s="181" t="n"/>
      <c r="BL563" s="181" t="n"/>
      <c r="BM563" s="181" t="n"/>
      <c r="BN563" s="181" t="n"/>
      <c r="BO563" s="181" t="n"/>
    </row>
    <row r="564" ht="11.85" customFormat="1" customHeight="1" s="185">
      <c r="A564" s="181" t="inlineStr">
        <is>
          <t>SP</t>
        </is>
      </c>
      <c r="B564" s="181" t="inlineStr">
        <is>
          <t>20.10.2025</t>
        </is>
      </c>
      <c r="C564" s="181" t="n"/>
      <c r="D564" s="200" t="n">
        <v>2500392</v>
      </c>
      <c r="E564" s="181" t="inlineStr">
        <is>
          <t>SP0262</t>
        </is>
      </c>
      <c r="F564" s="187" t="inlineStr">
        <is>
          <t>Box-Polydioxanone Barbed AB Violet Size 2/0, 15cm, 1/2 Circle, Taper Point, 26mm Ref. FAS076ABK</t>
        </is>
      </c>
      <c r="G564" s="200" t="n">
        <v>2025000113</v>
      </c>
      <c r="H564" s="181" t="inlineStr">
        <is>
          <t>FUTURA SURGICARE PVT LTD</t>
        </is>
      </c>
      <c r="I564" s="181" t="n"/>
      <c r="J564" s="186" t="inlineStr">
        <is>
          <t>N.A</t>
        </is>
      </c>
      <c r="K564" s="187" t="n"/>
      <c r="L564" s="181" t="inlineStr">
        <is>
          <t>10.07.2023</t>
        </is>
      </c>
      <c r="M564" s="181" t="n"/>
      <c r="N564" s="181" t="inlineStr">
        <is>
          <t>09.07.2026</t>
        </is>
      </c>
      <c r="O564" s="181" t="n"/>
      <c r="P564" s="186" t="inlineStr">
        <is>
          <t>NA</t>
        </is>
      </c>
      <c r="Q564" s="181" t="n"/>
      <c r="R564" s="188" t="n"/>
      <c r="S564" s="189" t="n"/>
      <c r="T564" s="189" t="n"/>
      <c r="U564" s="190" t="n">
        <v>151</v>
      </c>
      <c r="V564" s="181" t="inlineStr">
        <is>
          <t>No.</t>
        </is>
      </c>
      <c r="W564" s="181" t="n"/>
      <c r="X564" s="181" t="n"/>
      <c r="Y564" s="201" t="n"/>
      <c r="Z564" s="468" t="n">
        <v>151</v>
      </c>
      <c r="AA564" s="469" t="n">
        <v>0</v>
      </c>
      <c r="AB564" s="470" t="n">
        <v>0</v>
      </c>
      <c r="AC564" s="470" t="n">
        <v>151</v>
      </c>
      <c r="AD564" s="470" t="n"/>
      <c r="AE564" s="470" t="n">
        <v>0</v>
      </c>
      <c r="AF564" s="181" t="n"/>
      <c r="AG564" s="181" t="n"/>
      <c r="AH564" s="181" t="n">
        <v>-151</v>
      </c>
      <c r="AI564" s="181" t="n"/>
      <c r="AJ564" s="181" t="n"/>
      <c r="AK564" s="181" t="n"/>
      <c r="AL564" s="181" t="n"/>
      <c r="AM564" s="181" t="n"/>
      <c r="AN564" s="181" t="n"/>
      <c r="AO564" s="181" t="n"/>
      <c r="AP564" s="181" t="n"/>
      <c r="AQ564" s="181" t="n"/>
      <c r="AR564" s="181" t="n"/>
      <c r="AS564" s="181" t="n"/>
      <c r="AT564" s="181" t="n"/>
      <c r="AU564" s="181" t="n"/>
      <c r="AV564" s="181" t="n"/>
      <c r="AW564" s="181" t="n"/>
      <c r="AX564" s="181" t="n"/>
      <c r="AY564" s="181" t="n"/>
      <c r="AZ564" s="181" t="n"/>
      <c r="BA564" s="181" t="n"/>
      <c r="BB564" s="181" t="n"/>
      <c r="BC564" s="181" t="n"/>
      <c r="BD564" s="181" t="n"/>
      <c r="BE564" s="181" t="n"/>
      <c r="BF564" s="181" t="n"/>
      <c r="BG564" s="181" t="n"/>
      <c r="BH564" s="181" t="n"/>
      <c r="BI564" s="181" t="n"/>
      <c r="BJ564" s="181" t="n"/>
      <c r="BK564" s="181" t="n"/>
      <c r="BL564" s="181" t="n"/>
      <c r="BM564" s="181" t="n"/>
      <c r="BN564" s="181" t="n"/>
      <c r="BO564" s="181" t="n"/>
    </row>
    <row r="565" ht="11.85" customFormat="1" customHeight="1" s="185">
      <c r="A565" s="181" t="inlineStr">
        <is>
          <t>SP</t>
        </is>
      </c>
      <c r="B565" s="181" t="inlineStr">
        <is>
          <t>20.10.2025</t>
        </is>
      </c>
      <c r="C565" s="181" t="n"/>
      <c r="D565" s="200" t="n">
        <v>2500393</v>
      </c>
      <c r="E565" s="181" t="inlineStr">
        <is>
          <t>SP0264</t>
        </is>
      </c>
      <c r="F565" s="187" t="inlineStr">
        <is>
          <t>Box-Polydioxanone Barbed AB Violet Size 2/0, 23cm, 1/2 Circle, Taper Point, 26mm Ref. FAS077ABK</t>
        </is>
      </c>
      <c r="G565" s="200" t="n">
        <v>2025000114</v>
      </c>
      <c r="H565" s="181" t="inlineStr">
        <is>
          <t>FUTURA SURGICARE PVT LTD</t>
        </is>
      </c>
      <c r="I565" s="181" t="n"/>
      <c r="J565" s="186" t="inlineStr">
        <is>
          <t>N.A</t>
        </is>
      </c>
      <c r="K565" s="187" t="n"/>
      <c r="L565" s="181" t="inlineStr">
        <is>
          <t>10.07.2023</t>
        </is>
      </c>
      <c r="M565" s="181" t="n"/>
      <c r="N565" s="181" t="inlineStr">
        <is>
          <t>09.07.2026</t>
        </is>
      </c>
      <c r="O565" s="181" t="n"/>
      <c r="P565" s="186" t="inlineStr">
        <is>
          <t>NA</t>
        </is>
      </c>
      <c r="Q565" s="181" t="n"/>
      <c r="R565" s="188" t="n"/>
      <c r="S565" s="189" t="n"/>
      <c r="T565" s="189" t="n"/>
      <c r="U565" s="190" t="n">
        <v>150</v>
      </c>
      <c r="V565" s="181" t="inlineStr">
        <is>
          <t>No.</t>
        </is>
      </c>
      <c r="W565" s="181" t="n"/>
      <c r="X565" s="181" t="n"/>
      <c r="Y565" s="201" t="n"/>
      <c r="Z565" s="468" t="n">
        <v>150</v>
      </c>
      <c r="AA565" s="469" t="n">
        <v>0</v>
      </c>
      <c r="AB565" s="470" t="n">
        <v>0</v>
      </c>
      <c r="AC565" s="470" t="n">
        <v>150</v>
      </c>
      <c r="AD565" s="470" t="n"/>
      <c r="AE565" s="470" t="n">
        <v>0</v>
      </c>
      <c r="AF565" s="181" t="inlineStr">
        <is>
          <t>22.01.2026</t>
        </is>
      </c>
      <c r="AG565" s="181" t="inlineStr">
        <is>
          <t>0050/2026</t>
        </is>
      </c>
      <c r="AH565" s="181" t="n">
        <v>-150</v>
      </c>
      <c r="AI565" s="181" t="n"/>
      <c r="AJ565" s="181" t="n"/>
      <c r="AK565" s="181" t="n"/>
      <c r="AL565" s="181" t="n"/>
      <c r="AM565" s="181" t="n"/>
      <c r="AN565" s="181" t="n"/>
      <c r="AO565" s="181" t="n"/>
      <c r="AP565" s="181" t="n"/>
      <c r="AQ565" s="181" t="n"/>
      <c r="AR565" s="181" t="n"/>
      <c r="AS565" s="181" t="n"/>
      <c r="AT565" s="181" t="n"/>
      <c r="AU565" s="181" t="n"/>
      <c r="AV565" s="181" t="n"/>
      <c r="AW565" s="181" t="n"/>
      <c r="AX565" s="181" t="n"/>
      <c r="AY565" s="181" t="n"/>
      <c r="AZ565" s="181" t="n"/>
      <c r="BA565" s="181" t="n"/>
      <c r="BB565" s="181" t="n"/>
      <c r="BC565" s="181" t="n"/>
      <c r="BD565" s="181" t="n"/>
      <c r="BE565" s="181" t="n"/>
      <c r="BF565" s="181" t="n"/>
      <c r="BG565" s="181" t="n"/>
      <c r="BH565" s="181" t="n"/>
      <c r="BI565" s="181" t="n"/>
      <c r="BJ565" s="181" t="n"/>
      <c r="BK565" s="181" t="n"/>
      <c r="BL565" s="181" t="n"/>
      <c r="BM565" s="181" t="n"/>
      <c r="BN565" s="181" t="n"/>
      <c r="BO565" s="181" t="n"/>
    </row>
    <row r="566" ht="11.85" customFormat="1" customHeight="1" s="185">
      <c r="A566" s="181" t="inlineStr">
        <is>
          <t>SP</t>
        </is>
      </c>
      <c r="B566" s="181" t="inlineStr">
        <is>
          <t>20.10.2025</t>
        </is>
      </c>
      <c r="C566" s="181" t="n"/>
      <c r="D566" s="200" t="n">
        <v>2500394</v>
      </c>
      <c r="E566" s="181" t="inlineStr">
        <is>
          <t>SP0265</t>
        </is>
      </c>
      <c r="F566" s="187" t="inlineStr">
        <is>
          <t>Box-Poliglecaprone 25 AB Violet Size 4/0, 70cm, 1/2 Circle, Round Body, 22mm Ref. FAS523ABC</t>
        </is>
      </c>
      <c r="G566" s="200" t="n">
        <v>2025000115</v>
      </c>
      <c r="H566" s="181" t="inlineStr">
        <is>
          <t>FUTURA SURGICARE PVT LTD</t>
        </is>
      </c>
      <c r="I566" s="181" t="n"/>
      <c r="J566" s="186" t="inlineStr">
        <is>
          <t>N.A</t>
        </is>
      </c>
      <c r="K566" s="187" t="n"/>
      <c r="L566" s="181" t="inlineStr">
        <is>
          <t>10.07.2023</t>
        </is>
      </c>
      <c r="M566" s="181" t="n"/>
      <c r="N566" s="181" t="inlineStr">
        <is>
          <t>09.07.2026</t>
        </is>
      </c>
      <c r="O566" s="181" t="n"/>
      <c r="P566" s="186" t="inlineStr">
        <is>
          <t>NA</t>
        </is>
      </c>
      <c r="Q566" s="181" t="n"/>
      <c r="R566" s="188" t="n"/>
      <c r="S566" s="189" t="n"/>
      <c r="T566" s="189" t="n"/>
      <c r="U566" s="190" t="n">
        <v>100</v>
      </c>
      <c r="V566" s="181" t="inlineStr">
        <is>
          <t>No.</t>
        </is>
      </c>
      <c r="W566" s="181" t="n"/>
      <c r="X566" s="181" t="n"/>
      <c r="Y566" s="201" t="n"/>
      <c r="Z566" s="468" t="n">
        <v>100</v>
      </c>
      <c r="AA566" s="469" t="n">
        <v>0</v>
      </c>
      <c r="AB566" s="470" t="n">
        <v>0</v>
      </c>
      <c r="AC566" s="470" t="n">
        <v>100</v>
      </c>
      <c r="AD566" s="470" t="n"/>
      <c r="AE566" s="470" t="n">
        <v>0</v>
      </c>
      <c r="AF566" s="181" t="inlineStr">
        <is>
          <t>29.01.2026</t>
        </is>
      </c>
      <c r="AG566" s="181" t="inlineStr">
        <is>
          <t>0066/2026</t>
        </is>
      </c>
      <c r="AH566" s="181" t="n">
        <v>-100</v>
      </c>
      <c r="AI566" s="181" t="n"/>
      <c r="AJ566" s="181" t="n"/>
      <c r="AK566" s="181" t="n"/>
      <c r="AL566" s="181" t="n"/>
      <c r="AM566" s="181" t="n"/>
      <c r="AN566" s="181" t="n"/>
      <c r="AO566" s="181" t="n"/>
      <c r="AP566" s="181" t="n"/>
      <c r="AQ566" s="181" t="n"/>
      <c r="AR566" s="181" t="n"/>
      <c r="AS566" s="181" t="n"/>
      <c r="AT566" s="181" t="n"/>
      <c r="AU566" s="181" t="n"/>
      <c r="AV566" s="181" t="n"/>
      <c r="AW566" s="181" t="n"/>
      <c r="AX566" s="181" t="n"/>
      <c r="AY566" s="181" t="n"/>
      <c r="AZ566" s="181" t="n"/>
      <c r="BA566" s="181" t="n"/>
      <c r="BB566" s="181" t="n"/>
      <c r="BC566" s="181" t="n"/>
      <c r="BD566" s="181" t="n"/>
      <c r="BE566" s="181" t="n"/>
      <c r="BF566" s="181" t="n"/>
      <c r="BG566" s="181" t="n"/>
      <c r="BH566" s="181" t="n"/>
      <c r="BI566" s="181" t="n"/>
      <c r="BJ566" s="181" t="n"/>
      <c r="BK566" s="181" t="n"/>
      <c r="BL566" s="181" t="n"/>
      <c r="BM566" s="181" t="n"/>
      <c r="BN566" s="181" t="n"/>
      <c r="BO566" s="181" t="n"/>
    </row>
    <row r="567" ht="11.85" customFormat="1" customHeight="1" s="185">
      <c r="A567" s="181" t="inlineStr">
        <is>
          <t>SP</t>
        </is>
      </c>
      <c r="B567" s="181" t="inlineStr">
        <is>
          <t>20.10.2025</t>
        </is>
      </c>
      <c r="C567" s="181" t="n"/>
      <c r="D567" s="200" t="n">
        <v>2500395</v>
      </c>
      <c r="E567" s="181" t="inlineStr">
        <is>
          <t>SP0266</t>
        </is>
      </c>
      <c r="F567" s="187" t="inlineStr">
        <is>
          <t>Box-Poliglecaprone 25 AB Undyed Size 3/0, 45cm, 3/8 Circle, Reverse Cutting, 19mm, Prime Ref. FAS527ABC</t>
        </is>
      </c>
      <c r="G567" s="200" t="n">
        <v>2025000116</v>
      </c>
      <c r="H567" s="181" t="inlineStr">
        <is>
          <t>FUTURA SURGICARE PVT LTD</t>
        </is>
      </c>
      <c r="I567" s="181" t="n"/>
      <c r="J567" s="186" t="inlineStr">
        <is>
          <t>N.A</t>
        </is>
      </c>
      <c r="K567" s="187" t="n"/>
      <c r="L567" s="181" t="inlineStr">
        <is>
          <t>10.07.2023</t>
        </is>
      </c>
      <c r="M567" s="181" t="n"/>
      <c r="N567" s="181" t="inlineStr">
        <is>
          <t>09.07.2026</t>
        </is>
      </c>
      <c r="O567" s="181" t="n"/>
      <c r="P567" s="186" t="inlineStr">
        <is>
          <t>NA</t>
        </is>
      </c>
      <c r="Q567" s="181" t="n"/>
      <c r="R567" s="188" t="n"/>
      <c r="S567" s="189" t="n"/>
      <c r="T567" s="189" t="n"/>
      <c r="U567" s="190" t="n">
        <v>203</v>
      </c>
      <c r="V567" s="181" t="inlineStr">
        <is>
          <t>No.</t>
        </is>
      </c>
      <c r="W567" s="181" t="n"/>
      <c r="X567" s="181" t="n"/>
      <c r="Y567" s="201" t="n"/>
      <c r="Z567" s="468" t="n">
        <v>203</v>
      </c>
      <c r="AA567" s="469" t="n">
        <v>0</v>
      </c>
      <c r="AB567" s="470" t="n">
        <v>0</v>
      </c>
      <c r="AC567" s="470" t="n">
        <v>203</v>
      </c>
      <c r="AD567" s="470" t="n"/>
      <c r="AE567" s="470" t="n">
        <v>0</v>
      </c>
      <c r="AF567" s="181" t="inlineStr">
        <is>
          <t>25.01.2026</t>
        </is>
      </c>
      <c r="AG567" s="181" t="inlineStr">
        <is>
          <t>0057/2026</t>
        </is>
      </c>
      <c r="AH567" s="181" t="n">
        <v>-203</v>
      </c>
      <c r="AI567" s="181" t="n"/>
      <c r="AJ567" s="181" t="n"/>
      <c r="AK567" s="181" t="n"/>
      <c r="AL567" s="181" t="n"/>
      <c r="AM567" s="181" t="n"/>
      <c r="AN567" s="181" t="n"/>
      <c r="AO567" s="181" t="n"/>
      <c r="AP567" s="181" t="n"/>
      <c r="AQ567" s="181" t="n"/>
      <c r="AR567" s="181" t="n"/>
      <c r="AS567" s="181" t="n"/>
      <c r="AT567" s="181" t="n"/>
      <c r="AU567" s="181" t="n"/>
      <c r="AV567" s="181" t="n"/>
      <c r="AW567" s="181" t="n"/>
      <c r="AX567" s="181" t="n"/>
      <c r="AY567" s="181" t="n"/>
      <c r="AZ567" s="181" t="n"/>
      <c r="BA567" s="181" t="n"/>
      <c r="BB567" s="181" t="n"/>
      <c r="BC567" s="181" t="n"/>
      <c r="BD567" s="181" t="n"/>
      <c r="BE567" s="181" t="n"/>
      <c r="BF567" s="181" t="n"/>
      <c r="BG567" s="181" t="n"/>
      <c r="BH567" s="181" t="n"/>
      <c r="BI567" s="181" t="n"/>
      <c r="BJ567" s="181" t="n"/>
      <c r="BK567" s="181" t="n"/>
      <c r="BL567" s="181" t="n"/>
      <c r="BM567" s="181" t="n"/>
      <c r="BN567" s="181" t="n"/>
      <c r="BO567" s="181" t="n"/>
    </row>
    <row r="568" ht="11.85" customFormat="1" customHeight="1" s="185">
      <c r="A568" s="181" t="inlineStr">
        <is>
          <t>SP</t>
        </is>
      </c>
      <c r="B568" s="181" t="inlineStr">
        <is>
          <t>20.10.2025</t>
        </is>
      </c>
      <c r="C568" s="181" t="n"/>
      <c r="D568" s="200" t="n">
        <v>2500396</v>
      </c>
      <c r="E568" s="181" t="inlineStr">
        <is>
          <t>SP0267</t>
        </is>
      </c>
      <c r="F568" s="187" t="inlineStr">
        <is>
          <t>Box-Poliglecaprone 25 AB Undyed Size 3/0, 70cm, 3/8 Circle, Reverse Cutting, 24mm Ref. FAS528ABC</t>
        </is>
      </c>
      <c r="G568" s="200" t="n">
        <v>2025000117</v>
      </c>
      <c r="H568" s="181" t="inlineStr">
        <is>
          <t>FUTURA SURGICARE PVT LTD</t>
        </is>
      </c>
      <c r="I568" s="181" t="n"/>
      <c r="J568" s="186" t="inlineStr">
        <is>
          <t>N.A</t>
        </is>
      </c>
      <c r="K568" s="187" t="n"/>
      <c r="L568" s="181" t="inlineStr">
        <is>
          <t>10.07.2023</t>
        </is>
      </c>
      <c r="M568" s="181" t="n"/>
      <c r="N568" s="181" t="inlineStr">
        <is>
          <t>09.07.2026</t>
        </is>
      </c>
      <c r="O568" s="181" t="n"/>
      <c r="P568" s="186" t="inlineStr">
        <is>
          <t>NA</t>
        </is>
      </c>
      <c r="Q568" s="181" t="n"/>
      <c r="R568" s="188" t="n"/>
      <c r="S568" s="189" t="n"/>
      <c r="T568" s="189" t="n"/>
      <c r="U568" s="190" t="n">
        <v>208</v>
      </c>
      <c r="V568" s="181" t="inlineStr">
        <is>
          <t>No.</t>
        </is>
      </c>
      <c r="W568" s="181" t="n"/>
      <c r="X568" s="181" t="n"/>
      <c r="Y568" s="201" t="n"/>
      <c r="Z568" s="468" t="n">
        <v>208</v>
      </c>
      <c r="AA568" s="469" t="n">
        <v>0</v>
      </c>
      <c r="AB568" s="470" t="n">
        <v>0</v>
      </c>
      <c r="AC568" s="470" t="n">
        <v>208</v>
      </c>
      <c r="AD568" s="470" t="n"/>
      <c r="AE568" s="470" t="n">
        <v>0</v>
      </c>
      <c r="AF568" s="181" t="inlineStr">
        <is>
          <t>18.01.2026</t>
        </is>
      </c>
      <c r="AG568" s="181" t="inlineStr">
        <is>
          <t>0020/2026</t>
        </is>
      </c>
      <c r="AH568" s="181" t="n">
        <v>-208</v>
      </c>
      <c r="AI568" s="181" t="n"/>
      <c r="AJ568" s="181" t="n"/>
      <c r="AK568" s="181" t="n"/>
      <c r="AL568" s="181" t="n"/>
      <c r="AM568" s="181" t="n"/>
      <c r="AN568" s="181" t="n"/>
      <c r="AO568" s="181" t="n"/>
      <c r="AP568" s="181" t="n"/>
      <c r="AQ568" s="181" t="n"/>
      <c r="AR568" s="181" t="n"/>
      <c r="AS568" s="181" t="n"/>
      <c r="AT568" s="181" t="n"/>
      <c r="AU568" s="181" t="n"/>
      <c r="AV568" s="181" t="n"/>
      <c r="AW568" s="181" t="n"/>
      <c r="AX568" s="181" t="n"/>
      <c r="AY568" s="181" t="n"/>
      <c r="AZ568" s="181" t="n"/>
      <c r="BA568" s="181" t="n"/>
      <c r="BB568" s="181" t="n"/>
      <c r="BC568" s="181" t="n"/>
      <c r="BD568" s="181" t="n"/>
      <c r="BE568" s="181" t="n"/>
      <c r="BF568" s="181" t="n"/>
      <c r="BG568" s="181" t="n"/>
      <c r="BH568" s="181" t="n"/>
      <c r="BI568" s="181" t="n"/>
      <c r="BJ568" s="181" t="n"/>
      <c r="BK568" s="181" t="n"/>
      <c r="BL568" s="181" t="n"/>
      <c r="BM568" s="181" t="n"/>
      <c r="BN568" s="181" t="n"/>
      <c r="BO568" s="181" t="n"/>
    </row>
    <row r="569" ht="11.85" customFormat="1" customHeight="1" s="185">
      <c r="A569" s="181" t="inlineStr">
        <is>
          <t>SP</t>
        </is>
      </c>
      <c r="B569" s="181" t="inlineStr">
        <is>
          <t>20.10.2025</t>
        </is>
      </c>
      <c r="C569" s="181" t="n"/>
      <c r="D569" s="200" t="n">
        <v>2500397</v>
      </c>
      <c r="E569" s="181" t="inlineStr">
        <is>
          <t>SP0267</t>
        </is>
      </c>
      <c r="F569" s="187" t="inlineStr">
        <is>
          <t>Box-Poliglecaprone 25 AB Undyed Size 3/0, 70cm, 3/8 Circle, Reverse Cutting, 24mm Ref. FAS528ABC</t>
        </is>
      </c>
      <c r="G569" s="200" t="n">
        <v>2025000118</v>
      </c>
      <c r="H569" s="181" t="inlineStr">
        <is>
          <t>FUTURA SURGICARE PVT LTD</t>
        </is>
      </c>
      <c r="I569" s="181" t="n"/>
      <c r="J569" s="186" t="inlineStr">
        <is>
          <t>N.A</t>
        </is>
      </c>
      <c r="K569" s="187" t="n"/>
      <c r="L569" s="181" t="inlineStr">
        <is>
          <t>10.07.2023</t>
        </is>
      </c>
      <c r="M569" s="181" t="n"/>
      <c r="N569" s="181" t="inlineStr">
        <is>
          <t>09.07.2026</t>
        </is>
      </c>
      <c r="O569" s="181" t="n"/>
      <c r="P569" s="186" t="inlineStr">
        <is>
          <t>NA</t>
        </is>
      </c>
      <c r="Q569" s="181" t="n"/>
      <c r="R569" s="188" t="n"/>
      <c r="S569" s="189" t="n"/>
      <c r="T569" s="189" t="n"/>
      <c r="U569" s="190" t="n">
        <v>900</v>
      </c>
      <c r="V569" s="181" t="inlineStr">
        <is>
          <t>No.</t>
        </is>
      </c>
      <c r="W569" s="181" t="n"/>
      <c r="X569" s="181" t="n"/>
      <c r="Y569" s="201" t="n"/>
      <c r="Z569" s="468" t="n">
        <v>900</v>
      </c>
      <c r="AA569" s="469" t="n">
        <v>0</v>
      </c>
      <c r="AB569" s="470" t="n">
        <v>0</v>
      </c>
      <c r="AC569" s="470" t="n">
        <v>900</v>
      </c>
      <c r="AD569" s="470" t="n"/>
      <c r="AE569" s="470" t="n">
        <v>0</v>
      </c>
      <c r="AF569" s="181" t="inlineStr">
        <is>
          <t>18.01.2026</t>
        </is>
      </c>
      <c r="AG569" s="181" t="inlineStr">
        <is>
          <t>0021/2026</t>
        </is>
      </c>
      <c r="AH569" s="181" t="n">
        <v>-900</v>
      </c>
      <c r="AI569" s="181" t="n"/>
      <c r="AJ569" s="181" t="n"/>
      <c r="AK569" s="181" t="n"/>
      <c r="AL569" s="181" t="n"/>
      <c r="AM569" s="181" t="n"/>
      <c r="AN569" s="181" t="n"/>
      <c r="AO569" s="181" t="n"/>
      <c r="AP569" s="181" t="n"/>
      <c r="AQ569" s="181" t="n"/>
      <c r="AR569" s="181" t="n"/>
      <c r="AS569" s="181" t="n"/>
      <c r="AT569" s="181" t="n"/>
      <c r="AU569" s="181" t="n"/>
      <c r="AV569" s="181" t="n"/>
      <c r="AW569" s="181" t="n"/>
      <c r="AX569" s="181" t="n"/>
      <c r="AY569" s="181" t="n"/>
      <c r="AZ569" s="181" t="n"/>
      <c r="BA569" s="181" t="n"/>
      <c r="BB569" s="181" t="n"/>
      <c r="BC569" s="181" t="n"/>
      <c r="BD569" s="181" t="n"/>
      <c r="BE569" s="181" t="n"/>
      <c r="BF569" s="181" t="n"/>
      <c r="BG569" s="181" t="n"/>
      <c r="BH569" s="181" t="n"/>
      <c r="BI569" s="181" t="n"/>
      <c r="BJ569" s="181" t="n"/>
      <c r="BK569" s="181" t="n"/>
      <c r="BL569" s="181" t="n"/>
      <c r="BM569" s="181" t="n"/>
      <c r="BN569" s="181" t="n"/>
      <c r="BO569" s="181" t="n"/>
    </row>
    <row r="570" ht="11.85" customFormat="1" customHeight="1" s="185">
      <c r="A570" s="181" t="inlineStr">
        <is>
          <t>SP</t>
        </is>
      </c>
      <c r="B570" s="181" t="inlineStr">
        <is>
          <t>20.10.2025</t>
        </is>
      </c>
      <c r="C570" s="181" t="n"/>
      <c r="D570" s="200" t="n">
        <v>2500398</v>
      </c>
      <c r="E570" s="181" t="inlineStr">
        <is>
          <t>SP0269</t>
        </is>
      </c>
      <c r="F570" s="187" t="inlineStr">
        <is>
          <t>Box-Poliglecaprone 25 AB Undyed Size 4/0, 70cm, 3/8 Circle, Reverse Cutting, 16mm Prime Ref. FAS562ABC</t>
        </is>
      </c>
      <c r="G570" s="200" t="n">
        <v>2025000119</v>
      </c>
      <c r="H570" s="181" t="inlineStr">
        <is>
          <t>FUTURA SURGICARE PVT LTD</t>
        </is>
      </c>
      <c r="I570" s="181" t="n"/>
      <c r="J570" s="186" t="inlineStr">
        <is>
          <t>N.A</t>
        </is>
      </c>
      <c r="K570" s="187" t="n"/>
      <c r="L570" s="181" t="inlineStr">
        <is>
          <t>10.07.2023</t>
        </is>
      </c>
      <c r="M570" s="181" t="n"/>
      <c r="N570" s="181" t="inlineStr">
        <is>
          <t>09.07.2026</t>
        </is>
      </c>
      <c r="O570" s="181" t="n"/>
      <c r="P570" s="186" t="inlineStr">
        <is>
          <t>NA</t>
        </is>
      </c>
      <c r="Q570" s="181" t="n"/>
      <c r="R570" s="188" t="n"/>
      <c r="S570" s="189" t="n"/>
      <c r="T570" s="189" t="n"/>
      <c r="U570" s="190" t="n">
        <v>112</v>
      </c>
      <c r="V570" s="181" t="inlineStr">
        <is>
          <t>No.</t>
        </is>
      </c>
      <c r="W570" s="181" t="n"/>
      <c r="X570" s="181" t="n"/>
      <c r="Y570" s="201" t="n"/>
      <c r="Z570" s="468" t="n">
        <v>112</v>
      </c>
      <c r="AA570" s="469" t="n">
        <v>0</v>
      </c>
      <c r="AB570" s="470" t="n">
        <v>0</v>
      </c>
      <c r="AC570" s="470" t="n">
        <v>112</v>
      </c>
      <c r="AD570" s="470" t="n"/>
      <c r="AE570" s="470" t="n">
        <v>0</v>
      </c>
      <c r="AF570" s="181" t="inlineStr">
        <is>
          <t>20.01.2026</t>
        </is>
      </c>
      <c r="AG570" s="181" t="inlineStr">
        <is>
          <t>0052/2026</t>
        </is>
      </c>
      <c r="AH570" s="181" t="n">
        <v>-112</v>
      </c>
      <c r="AI570" s="181" t="n"/>
      <c r="AJ570" s="181" t="n"/>
      <c r="AK570" s="181" t="n"/>
      <c r="AL570" s="181" t="n"/>
      <c r="AM570" s="181" t="n"/>
      <c r="AN570" s="181" t="n"/>
      <c r="AO570" s="181" t="n"/>
      <c r="AP570" s="181" t="n"/>
      <c r="AQ570" s="181" t="n"/>
      <c r="AR570" s="181" t="n"/>
      <c r="AS570" s="181" t="n"/>
      <c r="AT570" s="181" t="n"/>
      <c r="AU570" s="181" t="n"/>
      <c r="AV570" s="181" t="n"/>
      <c r="AW570" s="181" t="n"/>
      <c r="AX570" s="181" t="n"/>
      <c r="AY570" s="181" t="n"/>
      <c r="AZ570" s="181" t="n"/>
      <c r="BA570" s="181" t="n"/>
      <c r="BB570" s="181" t="n"/>
      <c r="BC570" s="181" t="n"/>
      <c r="BD570" s="181" t="n"/>
      <c r="BE570" s="181" t="n"/>
      <c r="BF570" s="181" t="n"/>
      <c r="BG570" s="181" t="n"/>
      <c r="BH570" s="181" t="n"/>
      <c r="BI570" s="181" t="n"/>
      <c r="BJ570" s="181" t="n"/>
      <c r="BK570" s="181" t="n"/>
      <c r="BL570" s="181" t="n"/>
      <c r="BM570" s="181" t="n"/>
      <c r="BN570" s="181" t="n"/>
      <c r="BO570" s="181" t="n"/>
    </row>
    <row r="571" ht="11.85" customFormat="1" customHeight="1" s="185">
      <c r="A571" s="181" t="inlineStr">
        <is>
          <t>SP</t>
        </is>
      </c>
      <c r="B571" s="181" t="inlineStr">
        <is>
          <t>20.10.2025</t>
        </is>
      </c>
      <c r="C571" s="181" t="n"/>
      <c r="D571" s="200" t="n">
        <v>2500399</v>
      </c>
      <c r="E571" s="181" t="inlineStr">
        <is>
          <t>SP0269</t>
        </is>
      </c>
      <c r="F571" s="187" t="inlineStr">
        <is>
          <t>Box-Poliglecaprone 25 AB Undyed Size 4/0, 70cm, 3/8 Circle, Reverse Cutting, 16mm Prime Ref. FAS562ABC</t>
        </is>
      </c>
      <c r="G571" s="200" t="n">
        <v>2025000120</v>
      </c>
      <c r="H571" s="181" t="inlineStr">
        <is>
          <t>FUTURA SURGICARE PVT LTD</t>
        </is>
      </c>
      <c r="I571" s="181" t="n"/>
      <c r="J571" s="186" t="inlineStr">
        <is>
          <t>N.A</t>
        </is>
      </c>
      <c r="K571" s="187" t="n"/>
      <c r="L571" s="181" t="inlineStr">
        <is>
          <t>10.07.2023</t>
        </is>
      </c>
      <c r="M571" s="181" t="n"/>
      <c r="N571" s="181" t="inlineStr">
        <is>
          <t>09.07.2026</t>
        </is>
      </c>
      <c r="O571" s="181" t="n"/>
      <c r="P571" s="186" t="inlineStr">
        <is>
          <t>NA</t>
        </is>
      </c>
      <c r="Q571" s="181" t="n"/>
      <c r="R571" s="188" t="n"/>
      <c r="S571" s="189" t="n"/>
      <c r="T571" s="189" t="n"/>
      <c r="U571" s="190" t="n">
        <v>625</v>
      </c>
      <c r="V571" s="181" t="inlineStr">
        <is>
          <t>No.</t>
        </is>
      </c>
      <c r="W571" s="181" t="n"/>
      <c r="X571" s="181" t="n"/>
      <c r="Y571" s="201" t="n"/>
      <c r="Z571" s="468" t="n">
        <v>625</v>
      </c>
      <c r="AA571" s="469" t="n">
        <v>0</v>
      </c>
      <c r="AB571" s="470" t="n">
        <v>0</v>
      </c>
      <c r="AC571" s="470" t="n">
        <v>625</v>
      </c>
      <c r="AD571" s="470" t="n"/>
      <c r="AE571" s="470" t="n">
        <v>0</v>
      </c>
      <c r="AF571" s="181" t="inlineStr">
        <is>
          <t>20.01.2026</t>
        </is>
      </c>
      <c r="AG571" s="181" t="inlineStr">
        <is>
          <t>0021/2026</t>
        </is>
      </c>
      <c r="AH571" s="181" t="n">
        <v>-625</v>
      </c>
      <c r="AI571" s="181" t="n"/>
      <c r="AJ571" s="181" t="n"/>
      <c r="AK571" s="181" t="n"/>
      <c r="AL571" s="181" t="n"/>
      <c r="AM571" s="181" t="n"/>
      <c r="AN571" s="181" t="n"/>
      <c r="AO571" s="181" t="n"/>
      <c r="AP571" s="181" t="n"/>
      <c r="AQ571" s="181" t="n"/>
      <c r="AR571" s="181" t="n"/>
      <c r="AS571" s="181" t="n"/>
      <c r="AT571" s="181" t="n"/>
      <c r="AU571" s="181" t="n"/>
      <c r="AV571" s="181" t="n"/>
      <c r="AW571" s="181" t="n"/>
      <c r="AX571" s="181" t="n"/>
      <c r="AY571" s="181" t="n"/>
      <c r="AZ571" s="181" t="n"/>
      <c r="BA571" s="181" t="n"/>
      <c r="BB571" s="181" t="n"/>
      <c r="BC571" s="181" t="n"/>
      <c r="BD571" s="181" t="n"/>
      <c r="BE571" s="181" t="n"/>
      <c r="BF571" s="181" t="n"/>
      <c r="BG571" s="181" t="n"/>
      <c r="BH571" s="181" t="n"/>
      <c r="BI571" s="181" t="n"/>
      <c r="BJ571" s="181" t="n"/>
      <c r="BK571" s="181" t="n"/>
      <c r="BL571" s="181" t="n"/>
      <c r="BM571" s="181" t="n"/>
      <c r="BN571" s="181" t="n"/>
      <c r="BO571" s="181" t="n"/>
    </row>
    <row r="572" ht="11.85" customFormat="1" customHeight="1" s="185">
      <c r="A572" s="181" t="inlineStr">
        <is>
          <t>SP</t>
        </is>
      </c>
      <c r="B572" s="181" t="inlineStr">
        <is>
          <t>20.10.2025</t>
        </is>
      </c>
      <c r="C572" s="181" t="n"/>
      <c r="D572" s="200" t="n">
        <v>2500400</v>
      </c>
      <c r="E572" s="181" t="inlineStr">
        <is>
          <t>SP0271</t>
        </is>
      </c>
      <c r="F572" s="187" t="inlineStr">
        <is>
          <t>Box-Poliglecaprone 25 AB Barbed Undyed Size 3/0, 60cm, 3/8 Circle, Reverse Cutting, 19mm Ref. FAS564ABK</t>
        </is>
      </c>
      <c r="G572" s="200" t="n">
        <v>2025000121</v>
      </c>
      <c r="H572" s="181" t="inlineStr">
        <is>
          <t>FUTURA SURGICARE PVT LTD</t>
        </is>
      </c>
      <c r="I572" s="181" t="n"/>
      <c r="J572" s="205" t="inlineStr">
        <is>
          <t>N.A</t>
        </is>
      </c>
      <c r="K572" s="181" t="n"/>
      <c r="L572" s="181" t="inlineStr">
        <is>
          <t>10.07.2023</t>
        </is>
      </c>
      <c r="M572" s="181" t="n"/>
      <c r="N572" s="181" t="inlineStr">
        <is>
          <t>09.07.2026</t>
        </is>
      </c>
      <c r="O572" s="181" t="n"/>
      <c r="P572" s="186" t="inlineStr">
        <is>
          <t>NA</t>
        </is>
      </c>
      <c r="Q572" s="181" t="n"/>
      <c r="R572" s="188" t="n"/>
      <c r="S572" s="189" t="n"/>
      <c r="T572" s="189" t="n"/>
      <c r="U572" s="190" t="n">
        <v>48</v>
      </c>
      <c r="V572" s="181" t="inlineStr">
        <is>
          <t>No.</t>
        </is>
      </c>
      <c r="W572" s="181" t="n"/>
      <c r="X572" s="181" t="n"/>
      <c r="Y572" s="201" t="n"/>
      <c r="Z572" s="468" t="n">
        <v>48</v>
      </c>
      <c r="AA572" s="469" t="n">
        <v>0</v>
      </c>
      <c r="AB572" s="470" t="n">
        <v>0</v>
      </c>
      <c r="AC572" s="470" t="n">
        <v>48</v>
      </c>
      <c r="AD572" s="470" t="n"/>
      <c r="AE572" s="470" t="n">
        <v>0</v>
      </c>
      <c r="AF572" s="181" t="inlineStr">
        <is>
          <t>08.01.2026</t>
        </is>
      </c>
      <c r="AG572" s="181" t="inlineStr">
        <is>
          <t>0004/2026</t>
        </is>
      </c>
      <c r="AH572" s="181" t="n">
        <v>-48</v>
      </c>
      <c r="AI572" s="181" t="n"/>
      <c r="AJ572" s="181" t="n"/>
      <c r="AK572" s="181" t="n"/>
      <c r="AL572" s="181" t="n"/>
      <c r="AM572" s="181" t="n"/>
      <c r="AN572" s="181" t="n"/>
      <c r="AO572" s="181" t="n"/>
      <c r="AP572" s="181" t="n"/>
      <c r="AQ572" s="181" t="n"/>
      <c r="AR572" s="181" t="n"/>
      <c r="AS572" s="181" t="n"/>
      <c r="AT572" s="181" t="n"/>
      <c r="AU572" s="181" t="n"/>
      <c r="AV572" s="181" t="n"/>
      <c r="AW572" s="181" t="n"/>
      <c r="AX572" s="181" t="n"/>
      <c r="AY572" s="181" t="n"/>
      <c r="AZ572" s="181" t="n"/>
      <c r="BA572" s="181" t="n"/>
      <c r="BB572" s="181" t="n"/>
      <c r="BC572" s="181" t="n"/>
      <c r="BD572" s="181" t="n"/>
      <c r="BE572" s="181" t="n"/>
      <c r="BF572" s="181" t="n"/>
      <c r="BG572" s="181" t="n"/>
      <c r="BH572" s="181" t="n"/>
      <c r="BI572" s="181" t="n"/>
      <c r="BJ572" s="181" t="n"/>
      <c r="BK572" s="181" t="n"/>
      <c r="BL572" s="181" t="n"/>
      <c r="BM572" s="181" t="n"/>
      <c r="BN572" s="181" t="n"/>
      <c r="BO572" s="181" t="n"/>
    </row>
    <row r="573" ht="11.85" customFormat="1" customHeight="1" s="185">
      <c r="A573" s="181" t="inlineStr">
        <is>
          <t>SP</t>
        </is>
      </c>
      <c r="B573" s="181" t="inlineStr">
        <is>
          <t>20.10.2025</t>
        </is>
      </c>
      <c r="C573" s="181" t="n"/>
      <c r="D573" s="200" t="n">
        <v>2500401</v>
      </c>
      <c r="E573" s="181" t="inlineStr">
        <is>
          <t>SP0272</t>
        </is>
      </c>
      <c r="F573" s="187" t="inlineStr">
        <is>
          <t>Box-Polyglactin 910 AB Violet Size 2, 90cm, 1/2 Circle, Round Body, Blunt needle, 45mm Ref. FAS603ABG</t>
        </is>
      </c>
      <c r="G573" s="200" t="n">
        <v>2025000122</v>
      </c>
      <c r="H573" s="181" t="inlineStr">
        <is>
          <t>FUTURA SURGICARE PVT LTD</t>
        </is>
      </c>
      <c r="I573" s="181" t="n"/>
      <c r="J573" s="186" t="inlineStr">
        <is>
          <t>N.A</t>
        </is>
      </c>
      <c r="K573" s="187" t="n"/>
      <c r="L573" s="181" t="inlineStr">
        <is>
          <t>10.07.2023</t>
        </is>
      </c>
      <c r="M573" s="181" t="n"/>
      <c r="N573" s="181" t="inlineStr">
        <is>
          <t>09.07.2026</t>
        </is>
      </c>
      <c r="O573" s="181" t="n"/>
      <c r="P573" s="186" t="inlineStr">
        <is>
          <t>NA</t>
        </is>
      </c>
      <c r="Q573" s="181" t="n"/>
      <c r="R573" s="188" t="n"/>
      <c r="S573" s="189" t="n"/>
      <c r="T573" s="189" t="n"/>
      <c r="U573" s="190" t="n">
        <v>1010</v>
      </c>
      <c r="V573" s="181" t="inlineStr">
        <is>
          <t>No.</t>
        </is>
      </c>
      <c r="W573" s="181" t="n">
        <v>0</v>
      </c>
      <c r="X573" s="181" t="n"/>
      <c r="Y573" s="201" t="n"/>
      <c r="Z573" s="468" t="n">
        <v>1010</v>
      </c>
      <c r="AA573" s="469" t="n">
        <v>0</v>
      </c>
      <c r="AB573" s="470" t="n">
        <v>0</v>
      </c>
      <c r="AC573" s="470" t="n">
        <v>1010</v>
      </c>
      <c r="AD573" s="470" t="n"/>
      <c r="AE573" s="470" t="n">
        <v>0</v>
      </c>
      <c r="AF573" s="181" t="inlineStr">
        <is>
          <t>19.01.2026</t>
        </is>
      </c>
      <c r="AG573" s="181" t="inlineStr">
        <is>
          <t>0042/2026</t>
        </is>
      </c>
      <c r="AH573" s="181" t="n">
        <v>-1010</v>
      </c>
      <c r="AI573" s="181" t="n"/>
      <c r="AJ573" s="181" t="n"/>
      <c r="AK573" s="181" t="n"/>
      <c r="AL573" s="181" t="n"/>
      <c r="AM573" s="181" t="n"/>
      <c r="AN573" s="181" t="n"/>
      <c r="AO573" s="181" t="n"/>
      <c r="AP573" s="181" t="n"/>
      <c r="AQ573" s="181" t="n"/>
      <c r="AR573" s="181" t="n"/>
      <c r="AS573" s="181" t="n"/>
      <c r="AT573" s="181" t="n"/>
      <c r="AU573" s="181" t="n"/>
      <c r="AV573" s="181" t="n"/>
      <c r="AW573" s="181" t="n"/>
      <c r="AX573" s="181" t="n"/>
      <c r="AY573" s="181" t="n"/>
      <c r="AZ573" s="181" t="n"/>
      <c r="BA573" s="181" t="n"/>
      <c r="BB573" s="181" t="n"/>
      <c r="BC573" s="181" t="n"/>
      <c r="BD573" s="181" t="n"/>
      <c r="BE573" s="181" t="n"/>
      <c r="BF573" s="181" t="n"/>
      <c r="BG573" s="181" t="n"/>
      <c r="BH573" s="181" t="n"/>
      <c r="BI573" s="181" t="n"/>
      <c r="BJ573" s="181" t="n"/>
      <c r="BK573" s="181" t="n"/>
      <c r="BL573" s="181" t="n"/>
      <c r="BM573" s="181" t="n"/>
      <c r="BN573" s="181" t="n"/>
      <c r="BO573" s="181" t="n"/>
      <c r="BP573" s="185" t="inlineStr">
        <is>
          <t>.</t>
        </is>
      </c>
    </row>
    <row r="574" ht="11.85" customFormat="1" customHeight="1" s="185">
      <c r="A574" s="181" t="inlineStr">
        <is>
          <t>SP</t>
        </is>
      </c>
      <c r="B574" s="181" t="inlineStr">
        <is>
          <t>20.10.2025</t>
        </is>
      </c>
      <c r="C574" s="181" t="n"/>
      <c r="D574" s="200" t="n">
        <v>2500402</v>
      </c>
      <c r="E574" s="181" t="inlineStr">
        <is>
          <t>SP0273</t>
        </is>
      </c>
      <c r="F574" s="187" t="inlineStr">
        <is>
          <t>Box-Polyglactin 910 AB Violet Size 0, 70cm, 1/2 Circle, Taper Point, 30mm Ref. FAS637ABG</t>
        </is>
      </c>
      <c r="G574" s="200" t="n">
        <v>2025000123</v>
      </c>
      <c r="H574" s="181" t="inlineStr">
        <is>
          <t>FUTURA SURGICARE PVT LTD</t>
        </is>
      </c>
      <c r="I574" s="181" t="n"/>
      <c r="J574" s="186" t="inlineStr">
        <is>
          <t>N.A</t>
        </is>
      </c>
      <c r="K574" s="187" t="n"/>
      <c r="L574" s="181" t="inlineStr">
        <is>
          <t>10.07.2023</t>
        </is>
      </c>
      <c r="M574" s="181" t="n"/>
      <c r="N574" s="181" t="inlineStr">
        <is>
          <t>09.07.2026</t>
        </is>
      </c>
      <c r="O574" s="181" t="n"/>
      <c r="P574" s="186" t="inlineStr">
        <is>
          <t>NA</t>
        </is>
      </c>
      <c r="Q574" s="181" t="n"/>
      <c r="R574" s="188" t="n"/>
      <c r="S574" s="189" t="n"/>
      <c r="T574" s="189" t="n"/>
      <c r="U574" s="190" t="n">
        <v>101</v>
      </c>
      <c r="V574" s="181" t="inlineStr">
        <is>
          <t>No.</t>
        </is>
      </c>
      <c r="W574" s="181" t="n"/>
      <c r="X574" s="181" t="n"/>
      <c r="Y574" s="201" t="n"/>
      <c r="Z574" s="468" t="n">
        <v>101</v>
      </c>
      <c r="AA574" s="469" t="n">
        <v>0</v>
      </c>
      <c r="AB574" s="470" t="n">
        <v>0</v>
      </c>
      <c r="AC574" s="470" t="n">
        <v>101</v>
      </c>
      <c r="AD574" s="470" t="n"/>
      <c r="AE574" s="470" t="n">
        <v>0</v>
      </c>
      <c r="AF574" s="181" t="inlineStr">
        <is>
          <t>20.01.2026</t>
        </is>
      </c>
      <c r="AG574" s="181" t="inlineStr">
        <is>
          <t>0046/2026</t>
        </is>
      </c>
      <c r="AH574" s="181" t="n">
        <v>-101</v>
      </c>
      <c r="AI574" s="181" t="n"/>
      <c r="AJ574" s="181" t="n"/>
      <c r="AK574" s="181" t="n"/>
      <c r="AL574" s="181" t="n"/>
      <c r="AM574" s="181" t="n"/>
      <c r="AN574" s="181" t="n"/>
      <c r="AO574" s="181" t="n"/>
      <c r="AP574" s="181" t="n"/>
      <c r="AQ574" s="181" t="n"/>
      <c r="AR574" s="181" t="n"/>
      <c r="AS574" s="181" t="n"/>
      <c r="AT574" s="181" t="n"/>
      <c r="AU574" s="181" t="n"/>
      <c r="AV574" s="181" t="n"/>
      <c r="AW574" s="181" t="n"/>
      <c r="AX574" s="181" t="n"/>
      <c r="AY574" s="181" t="n"/>
      <c r="AZ574" s="181" t="n"/>
      <c r="BA574" s="181" t="n"/>
      <c r="BB574" s="181" t="n"/>
      <c r="BC574" s="181" t="n"/>
      <c r="BD574" s="181" t="n"/>
      <c r="BE574" s="181" t="n"/>
      <c r="BF574" s="181" t="n"/>
      <c r="BG574" s="181" t="n"/>
      <c r="BH574" s="181" t="n"/>
      <c r="BI574" s="181" t="n"/>
      <c r="BJ574" s="181" t="n"/>
      <c r="BK574" s="181" t="n"/>
      <c r="BL574" s="181" t="n"/>
      <c r="BM574" s="181" t="n"/>
      <c r="BN574" s="181" t="n"/>
      <c r="BO574" s="181" t="n"/>
    </row>
    <row r="575" ht="11.85" customFormat="1" customHeight="1" s="185">
      <c r="A575" s="181" t="inlineStr">
        <is>
          <t>SP</t>
        </is>
      </c>
      <c r="B575" s="181" t="inlineStr">
        <is>
          <t>20.10.2025</t>
        </is>
      </c>
      <c r="C575" s="181" t="n"/>
      <c r="D575" s="200" t="n">
        <v>2500403</v>
      </c>
      <c r="E575" s="181" t="inlineStr">
        <is>
          <t>SP0274</t>
        </is>
      </c>
      <c r="F575" s="187" t="inlineStr">
        <is>
          <t>Box-Polyglactin 910 AB Violet Size 0, 70cm, 1/2 Circle, Round Body, 31mm Heavy needle Ref. FAS639ABG</t>
        </is>
      </c>
      <c r="G575" s="200" t="n">
        <v>2025000124</v>
      </c>
      <c r="H575" s="181" t="inlineStr">
        <is>
          <t>FUTURA SURGICARE PVT LTD</t>
        </is>
      </c>
      <c r="I575" s="181" t="n"/>
      <c r="J575" s="186" t="inlineStr">
        <is>
          <t>N.A</t>
        </is>
      </c>
      <c r="K575" s="187" t="n"/>
      <c r="L575" s="181" t="inlineStr">
        <is>
          <t>10.07.2023</t>
        </is>
      </c>
      <c r="M575" s="181" t="n"/>
      <c r="N575" s="181" t="inlineStr">
        <is>
          <t>09.07.2026</t>
        </is>
      </c>
      <c r="O575" s="181" t="n"/>
      <c r="P575" s="186" t="inlineStr">
        <is>
          <t>NA</t>
        </is>
      </c>
      <c r="Q575" s="181" t="n"/>
      <c r="R575" s="188" t="n"/>
      <c r="S575" s="189" t="n"/>
      <c r="T575" s="189" t="n"/>
      <c r="U575" s="190" t="n">
        <v>248</v>
      </c>
      <c r="V575" s="181" t="inlineStr">
        <is>
          <t>No.</t>
        </is>
      </c>
      <c r="W575" s="181" t="n"/>
      <c r="X575" s="181" t="n"/>
      <c r="Y575" s="201" t="n"/>
      <c r="Z575" s="468" t="n">
        <v>248</v>
      </c>
      <c r="AA575" s="469" t="n">
        <v>0</v>
      </c>
      <c r="AB575" s="470" t="n">
        <v>0</v>
      </c>
      <c r="AC575" s="470" t="n">
        <v>248</v>
      </c>
      <c r="AD575" s="470" t="n"/>
      <c r="AE575" s="470" t="n">
        <v>0</v>
      </c>
      <c r="AF575" s="181" t="inlineStr">
        <is>
          <t>20.01.2026</t>
        </is>
      </c>
      <c r="AG575" s="181" t="inlineStr">
        <is>
          <t>0047/2026</t>
        </is>
      </c>
      <c r="AH575" s="181" t="n">
        <v>-248</v>
      </c>
      <c r="AI575" s="181" t="n"/>
      <c r="AJ575" s="181" t="n"/>
      <c r="AK575" s="181" t="n"/>
      <c r="AL575" s="181" t="n"/>
      <c r="AM575" s="181" t="n"/>
      <c r="AN575" s="181" t="n"/>
      <c r="AO575" s="181" t="n"/>
      <c r="AP575" s="181" t="n"/>
      <c r="AQ575" s="181" t="n"/>
      <c r="AR575" s="181" t="n"/>
      <c r="AS575" s="181" t="n"/>
      <c r="AT575" s="181" t="n"/>
      <c r="AU575" s="181" t="n"/>
      <c r="AV575" s="181" t="n"/>
      <c r="AW575" s="181" t="n"/>
      <c r="AX575" s="181" t="n"/>
      <c r="AY575" s="181" t="n"/>
      <c r="AZ575" s="181" t="n"/>
      <c r="BA575" s="181" t="n"/>
      <c r="BB575" s="181" t="n"/>
      <c r="BC575" s="181" t="n"/>
      <c r="BD575" s="181" t="n"/>
      <c r="BE575" s="181" t="n"/>
      <c r="BF575" s="181" t="n"/>
      <c r="BG575" s="181" t="n"/>
      <c r="BH575" s="181" t="n"/>
      <c r="BI575" s="181" t="n"/>
      <c r="BJ575" s="181" t="n"/>
      <c r="BK575" s="181" t="n"/>
      <c r="BL575" s="181" t="n"/>
      <c r="BM575" s="181" t="n"/>
      <c r="BN575" s="181" t="n"/>
      <c r="BO575" s="181" t="n"/>
    </row>
    <row r="576" ht="11.85" customFormat="1" customHeight="1" s="185">
      <c r="A576" s="181" t="inlineStr">
        <is>
          <t>SP</t>
        </is>
      </c>
      <c r="B576" s="181" t="inlineStr">
        <is>
          <t>20.10.2025</t>
        </is>
      </c>
      <c r="C576" s="181" t="n"/>
      <c r="D576" s="200" t="n">
        <v>2500404</v>
      </c>
      <c r="E576" s="181" t="inlineStr">
        <is>
          <t>SP0275</t>
        </is>
      </c>
      <c r="F576" s="187" t="inlineStr">
        <is>
          <t>Box-Polyglactin 910 AB Violet Size 2/0, 70cm, 1/2 Circle, Round Body, 22mm Black needle Ref. FAS650ABG</t>
        </is>
      </c>
      <c r="G576" s="200" t="n">
        <v>2025000125</v>
      </c>
      <c r="H576" s="181" t="inlineStr">
        <is>
          <t>FUTURA SURGICARE PVT LTD</t>
        </is>
      </c>
      <c r="I576" s="181" t="n"/>
      <c r="J576" s="186" t="inlineStr">
        <is>
          <t>N.A</t>
        </is>
      </c>
      <c r="K576" s="187" t="n"/>
      <c r="L576" s="181" t="inlineStr">
        <is>
          <t>10.07.2023</t>
        </is>
      </c>
      <c r="M576" s="181" t="n"/>
      <c r="N576" s="181" t="inlineStr">
        <is>
          <t>09.07.2026</t>
        </is>
      </c>
      <c r="O576" s="181" t="n"/>
      <c r="P576" s="186" t="inlineStr">
        <is>
          <t>NA</t>
        </is>
      </c>
      <c r="Q576" s="181" t="n"/>
      <c r="R576" s="188" t="n"/>
      <c r="S576" s="189" t="n"/>
      <c r="T576" s="189" t="n"/>
      <c r="U576" s="190" t="n">
        <v>52</v>
      </c>
      <c r="V576" s="181" t="inlineStr">
        <is>
          <t>No.</t>
        </is>
      </c>
      <c r="W576" s="181" t="n"/>
      <c r="X576" s="181" t="n"/>
      <c r="Y576" s="201" t="n"/>
      <c r="Z576" s="468" t="n">
        <v>52</v>
      </c>
      <c r="AA576" s="469" t="n">
        <v>0</v>
      </c>
      <c r="AB576" s="470" t="n">
        <v>0</v>
      </c>
      <c r="AC576" s="470" t="n">
        <v>52</v>
      </c>
      <c r="AD576" s="470" t="n"/>
      <c r="AE576" s="470" t="n">
        <v>0</v>
      </c>
      <c r="AF576" s="181" t="inlineStr">
        <is>
          <t>29.01.2026</t>
        </is>
      </c>
      <c r="AG576" s="181" t="inlineStr">
        <is>
          <t>0072/2026</t>
        </is>
      </c>
      <c r="AH576" s="181" t="n">
        <v>-52</v>
      </c>
      <c r="AI576" s="181" t="n"/>
      <c r="AJ576" s="181" t="n"/>
      <c r="AK576" s="181" t="n"/>
      <c r="AL576" s="181" t="n"/>
      <c r="AM576" s="181" t="n"/>
      <c r="AN576" s="181" t="n"/>
      <c r="AO576" s="181" t="n"/>
      <c r="AP576" s="181" t="n"/>
      <c r="AQ576" s="181" t="n"/>
      <c r="AR576" s="181" t="n"/>
      <c r="AS576" s="181" t="n"/>
      <c r="AT576" s="181" t="n"/>
      <c r="AU576" s="181" t="n"/>
      <c r="AV576" s="181" t="n"/>
      <c r="AW576" s="181" t="n"/>
      <c r="AX576" s="181" t="n"/>
      <c r="AY576" s="181" t="n"/>
      <c r="AZ576" s="181" t="n"/>
      <c r="BA576" s="181" t="n"/>
      <c r="BB576" s="181" t="n"/>
      <c r="BC576" s="181" t="n"/>
      <c r="BD576" s="181" t="n"/>
      <c r="BE576" s="181" t="n"/>
      <c r="BF576" s="181" t="n"/>
      <c r="BG576" s="181" t="n"/>
      <c r="BH576" s="181" t="n"/>
      <c r="BI576" s="181" t="n"/>
      <c r="BJ576" s="181" t="n"/>
      <c r="BK576" s="181" t="n"/>
      <c r="BL576" s="181" t="n"/>
      <c r="BM576" s="181" t="n"/>
      <c r="BN576" s="181" t="n"/>
      <c r="BO576" s="181" t="n"/>
    </row>
    <row r="577" ht="11.85" customFormat="1" customHeight="1" s="185">
      <c r="A577" s="181" t="inlineStr">
        <is>
          <t>SP</t>
        </is>
      </c>
      <c r="B577" s="181" t="inlineStr">
        <is>
          <t>20.10.2025</t>
        </is>
      </c>
      <c r="C577" s="181" t="n"/>
      <c r="D577" s="200" t="n">
        <v>2500405</v>
      </c>
      <c r="E577" s="181" t="inlineStr">
        <is>
          <t>SP0276</t>
        </is>
      </c>
      <c r="F577" s="187" t="inlineStr">
        <is>
          <t>Box-Polyglactin 910 AB Violet Size 2/0, 70cm, 1/2 Circle, Taper Point, 26mm Black needle Ref.FAS654ABG</t>
        </is>
      </c>
      <c r="G577" s="200" t="n">
        <v>2025000126</v>
      </c>
      <c r="H577" s="181" t="inlineStr">
        <is>
          <t>FUTURA SURGICARE PVT LTD</t>
        </is>
      </c>
      <c r="I577" s="181" t="n"/>
      <c r="J577" s="186" t="inlineStr">
        <is>
          <t>N.A</t>
        </is>
      </c>
      <c r="K577" s="187" t="n"/>
      <c r="L577" s="181" t="inlineStr">
        <is>
          <t>10.07.2023</t>
        </is>
      </c>
      <c r="M577" s="181" t="n"/>
      <c r="N577" s="181" t="inlineStr">
        <is>
          <t>09.07.2026</t>
        </is>
      </c>
      <c r="O577" s="181" t="n"/>
      <c r="P577" s="186" t="inlineStr">
        <is>
          <t>NA</t>
        </is>
      </c>
      <c r="Q577" s="181" t="n"/>
      <c r="R577" s="188" t="n"/>
      <c r="S577" s="189" t="n"/>
      <c r="T577" s="189" t="n"/>
      <c r="U577" s="190" t="n">
        <v>302</v>
      </c>
      <c r="V577" s="181" t="inlineStr">
        <is>
          <t>No.</t>
        </is>
      </c>
      <c r="W577" s="181" t="n"/>
      <c r="X577" s="181" t="n"/>
      <c r="Y577" s="201" t="n"/>
      <c r="Z577" s="468" t="n">
        <v>302</v>
      </c>
      <c r="AA577" s="469" t="n">
        <v>0</v>
      </c>
      <c r="AB577" s="470" t="n">
        <v>0</v>
      </c>
      <c r="AC577" s="470" t="n">
        <v>302</v>
      </c>
      <c r="AD577" s="470" t="n"/>
      <c r="AE577" s="470" t="n">
        <v>0</v>
      </c>
      <c r="AF577" s="181" t="inlineStr">
        <is>
          <t>27.01.2026</t>
        </is>
      </c>
      <c r="AG577" s="181" t="inlineStr">
        <is>
          <t>0061/2026</t>
        </is>
      </c>
      <c r="AH577" s="181" t="n">
        <v>-302</v>
      </c>
      <c r="AI577" s="181" t="n"/>
      <c r="AJ577" s="181" t="n"/>
      <c r="AK577" s="181" t="n"/>
      <c r="AL577" s="181" t="n"/>
      <c r="AM577" s="181" t="n"/>
      <c r="AN577" s="181" t="n"/>
      <c r="AO577" s="181" t="n"/>
      <c r="AP577" s="181" t="n"/>
      <c r="AQ577" s="181" t="n"/>
      <c r="AR577" s="181" t="n"/>
      <c r="AS577" s="181" t="n"/>
      <c r="AT577" s="181" t="n"/>
      <c r="AU577" s="181" t="n"/>
      <c r="AV577" s="181" t="n"/>
      <c r="AW577" s="181" t="n"/>
      <c r="AX577" s="181" t="n"/>
      <c r="AY577" s="181" t="n"/>
      <c r="AZ577" s="181" t="n"/>
      <c r="BA577" s="181" t="n"/>
      <c r="BB577" s="181" t="n"/>
      <c r="BC577" s="181" t="n"/>
      <c r="BD577" s="181" t="n"/>
      <c r="BE577" s="181" t="n"/>
      <c r="BF577" s="181" t="n"/>
      <c r="BG577" s="181" t="n"/>
      <c r="BH577" s="181" t="n"/>
      <c r="BI577" s="181" t="n"/>
      <c r="BJ577" s="181" t="n"/>
      <c r="BK577" s="181" t="n"/>
      <c r="BL577" s="181" t="n"/>
      <c r="BM577" s="181" t="n"/>
      <c r="BN577" s="181" t="n"/>
      <c r="BO577" s="181" t="n"/>
    </row>
    <row r="578" ht="11.85" customFormat="1" customHeight="1" s="185">
      <c r="A578" s="181" t="inlineStr">
        <is>
          <t>SP</t>
        </is>
      </c>
      <c r="B578" s="181" t="inlineStr">
        <is>
          <t>20.10.2025</t>
        </is>
      </c>
      <c r="C578" s="181" t="n"/>
      <c r="D578" s="200" t="n">
        <v>2500406</v>
      </c>
      <c r="E578" s="181" t="inlineStr">
        <is>
          <t>SP0277</t>
        </is>
      </c>
      <c r="F578" s="187" t="inlineStr">
        <is>
          <t>Box-Polyglactin 910 AB Violet Size 2/0, 70cm, 5/8 Circle, Taper Point, 27mm Ref. FAS657ABG</t>
        </is>
      </c>
      <c r="G578" s="200" t="n">
        <v>2025000127</v>
      </c>
      <c r="H578" s="181" t="inlineStr">
        <is>
          <t>FUTURA SURGICARE PVT LTD</t>
        </is>
      </c>
      <c r="I578" s="181" t="n"/>
      <c r="J578" s="186" t="inlineStr">
        <is>
          <t>N.A</t>
        </is>
      </c>
      <c r="K578" s="187" t="n"/>
      <c r="L578" s="181" t="inlineStr">
        <is>
          <t>10.07.2023</t>
        </is>
      </c>
      <c r="M578" s="181" t="n"/>
      <c r="N578" s="181" t="inlineStr">
        <is>
          <t>09.07.2026</t>
        </is>
      </c>
      <c r="O578" s="181" t="n"/>
      <c r="P578" s="186" t="inlineStr">
        <is>
          <t>NA</t>
        </is>
      </c>
      <c r="Q578" s="181" t="n"/>
      <c r="R578" s="188" t="n"/>
      <c r="S578" s="189" t="n"/>
      <c r="T578" s="189" t="n"/>
      <c r="U578" s="190" t="n">
        <v>200</v>
      </c>
      <c r="V578" s="181" t="inlineStr">
        <is>
          <t>No.</t>
        </is>
      </c>
      <c r="W578" s="181" t="n"/>
      <c r="X578" s="181" t="n"/>
      <c r="Y578" s="201" t="n"/>
      <c r="Z578" s="468" t="n">
        <v>200</v>
      </c>
      <c r="AA578" s="469" t="n">
        <v>0</v>
      </c>
      <c r="AB578" s="470" t="n">
        <v>0</v>
      </c>
      <c r="AC578" s="470" t="n">
        <v>200</v>
      </c>
      <c r="AD578" s="470" t="n"/>
      <c r="AE578" s="470" t="n">
        <v>0</v>
      </c>
      <c r="AF578" s="181" t="inlineStr">
        <is>
          <t>01.02.2026</t>
        </is>
      </c>
      <c r="AG578" s="181" t="inlineStr">
        <is>
          <t>0073/2026</t>
        </is>
      </c>
      <c r="AH578" s="181" t="n">
        <v>-200</v>
      </c>
      <c r="AI578" s="181" t="n"/>
      <c r="AJ578" s="181" t="n"/>
      <c r="AK578" s="181" t="n"/>
      <c r="AL578" s="181" t="n"/>
      <c r="AM578" s="181" t="n"/>
      <c r="AN578" s="181" t="n"/>
      <c r="AO578" s="181" t="n"/>
      <c r="AP578" s="181" t="n"/>
      <c r="AQ578" s="181" t="n"/>
      <c r="AR578" s="181" t="n"/>
      <c r="AS578" s="181" t="n"/>
      <c r="AT578" s="181" t="n"/>
      <c r="AU578" s="181" t="n"/>
      <c r="AV578" s="181" t="n"/>
      <c r="AW578" s="181" t="n"/>
      <c r="AX578" s="181" t="n"/>
      <c r="AY578" s="181" t="n"/>
      <c r="AZ578" s="181" t="n"/>
      <c r="BA578" s="181" t="n"/>
      <c r="BB578" s="181" t="n"/>
      <c r="BC578" s="181" t="n"/>
      <c r="BD578" s="181" t="n"/>
      <c r="BE578" s="181" t="n"/>
      <c r="BF578" s="181" t="n"/>
      <c r="BG578" s="181" t="n"/>
      <c r="BH578" s="181" t="n"/>
      <c r="BI578" s="181" t="n"/>
      <c r="BJ578" s="181" t="n"/>
      <c r="BK578" s="181" t="n"/>
      <c r="BL578" s="181" t="n"/>
      <c r="BM578" s="181" t="n"/>
      <c r="BN578" s="181" t="n"/>
      <c r="BO578" s="181" t="n"/>
    </row>
    <row r="579" ht="11.85" customFormat="1" customHeight="1" s="185">
      <c r="A579" s="181" t="inlineStr">
        <is>
          <t>SP</t>
        </is>
      </c>
      <c r="B579" s="181" t="inlineStr">
        <is>
          <t>20.10.2025</t>
        </is>
      </c>
      <c r="C579" s="181" t="n"/>
      <c r="D579" s="200" t="n">
        <v>2500407</v>
      </c>
      <c r="E579" s="181" t="inlineStr">
        <is>
          <t>SP0278</t>
        </is>
      </c>
      <c r="F579" s="187" t="inlineStr">
        <is>
          <t>Box-Polyglactin 910 AB Undyed Size 3/0, 70cm, 1/2 Circle, Round Body, 22mm Ref. FAS676ABG</t>
        </is>
      </c>
      <c r="G579" s="200" t="n">
        <v>2025000128</v>
      </c>
      <c r="H579" s="181" t="inlineStr">
        <is>
          <t>FUTURA SURGICARE PVT LTD</t>
        </is>
      </c>
      <c r="I579" s="181" t="n"/>
      <c r="J579" s="186" t="inlineStr">
        <is>
          <t>N.A</t>
        </is>
      </c>
      <c r="K579" s="187" t="n"/>
      <c r="L579" s="181" t="inlineStr">
        <is>
          <t>10.07.2023</t>
        </is>
      </c>
      <c r="M579" s="181" t="n"/>
      <c r="N579" s="181" t="inlineStr">
        <is>
          <t>09.07.2026</t>
        </is>
      </c>
      <c r="O579" s="181" t="n"/>
      <c r="P579" s="186" t="inlineStr">
        <is>
          <t>NA</t>
        </is>
      </c>
      <c r="Q579" s="181" t="n"/>
      <c r="R579" s="188" t="n"/>
      <c r="S579" s="189" t="n"/>
      <c r="T579" s="189" t="n"/>
      <c r="U579" s="190" t="n">
        <v>1350</v>
      </c>
      <c r="V579" s="181" t="inlineStr">
        <is>
          <t>No.</t>
        </is>
      </c>
      <c r="W579" s="181" t="n"/>
      <c r="X579" s="181" t="n"/>
      <c r="Y579" s="201" t="n"/>
      <c r="Z579" s="468" t="n">
        <v>1350</v>
      </c>
      <c r="AA579" s="469" t="n">
        <v>0</v>
      </c>
      <c r="AB579" s="470" t="n">
        <v>0</v>
      </c>
      <c r="AC579" s="470" t="n">
        <v>1350</v>
      </c>
      <c r="AD579" s="470" t="n"/>
      <c r="AE579" s="470" t="n">
        <v>0</v>
      </c>
      <c r="AF579" s="181" t="inlineStr">
        <is>
          <t>27.01.2026</t>
        </is>
      </c>
      <c r="AG579" s="181" t="inlineStr">
        <is>
          <t>0068/2026</t>
        </is>
      </c>
      <c r="AH579" s="181" t="n">
        <v>-1350</v>
      </c>
      <c r="AI579" s="181" t="n"/>
      <c r="AJ579" s="181" t="n"/>
      <c r="AK579" s="181" t="n"/>
      <c r="AL579" s="181" t="n"/>
      <c r="AM579" s="181" t="n"/>
      <c r="AN579" s="181" t="n"/>
      <c r="AO579" s="181" t="n"/>
      <c r="AP579" s="181" t="n"/>
      <c r="AQ579" s="181" t="n"/>
      <c r="AR579" s="181" t="n"/>
      <c r="AS579" s="181" t="n"/>
      <c r="AT579" s="181" t="n"/>
      <c r="AU579" s="181" t="n"/>
      <c r="AV579" s="181" t="n"/>
      <c r="AW579" s="181" t="n"/>
      <c r="AX579" s="181" t="n"/>
      <c r="AY579" s="181" t="n"/>
      <c r="AZ579" s="181" t="n"/>
      <c r="BA579" s="181" t="n"/>
      <c r="BB579" s="181" t="n"/>
      <c r="BC579" s="181" t="n"/>
      <c r="BD579" s="181" t="n"/>
      <c r="BE579" s="181" t="n"/>
      <c r="BF579" s="181" t="n"/>
      <c r="BG579" s="181" t="n"/>
      <c r="BH579" s="181" t="n"/>
      <c r="BI579" s="181" t="n"/>
      <c r="BJ579" s="181" t="n"/>
      <c r="BK579" s="181" t="n"/>
      <c r="BL579" s="181" t="n"/>
      <c r="BM579" s="181" t="n"/>
      <c r="BN579" s="181" t="n"/>
      <c r="BO579" s="181" t="n"/>
    </row>
    <row r="580" ht="11.85" customFormat="1" customHeight="1" s="185">
      <c r="A580" s="181" t="inlineStr">
        <is>
          <t>SP</t>
        </is>
      </c>
      <c r="B580" s="181" t="inlineStr">
        <is>
          <t>20.10.2025</t>
        </is>
      </c>
      <c r="C580" s="181" t="n"/>
      <c r="D580" s="200" t="n">
        <v>2500408</v>
      </c>
      <c r="E580" s="181" t="inlineStr">
        <is>
          <t>SP0382</t>
        </is>
      </c>
      <c r="F580" s="187" t="inlineStr">
        <is>
          <t>Box-Polyglactin 910 AB Undyed Size 3/0, 45cm, 3/8 Circle, Reverse Cutting, 19mm Ref. FAS677ABG</t>
        </is>
      </c>
      <c r="G580" s="200" t="n">
        <v>2025000129</v>
      </c>
      <c r="H580" s="181" t="inlineStr">
        <is>
          <t>FUTURA SURGICARE PVT LTD</t>
        </is>
      </c>
      <c r="I580" s="181" t="n"/>
      <c r="J580" s="186" t="inlineStr">
        <is>
          <t>N.A</t>
        </is>
      </c>
      <c r="K580" s="187" t="n"/>
      <c r="L580" s="181" t="inlineStr">
        <is>
          <t>10.07.2023</t>
        </is>
      </c>
      <c r="M580" s="181" t="n"/>
      <c r="N580" s="181" t="inlineStr">
        <is>
          <t>09.07.2026</t>
        </is>
      </c>
      <c r="O580" s="181" t="n"/>
      <c r="P580" s="186" t="inlineStr">
        <is>
          <t>NA</t>
        </is>
      </c>
      <c r="Q580" s="181" t="n"/>
      <c r="R580" s="188" t="n"/>
      <c r="S580" s="189" t="n"/>
      <c r="T580" s="189" t="n"/>
      <c r="U580" s="190" t="n">
        <v>230</v>
      </c>
      <c r="V580" s="181" t="inlineStr">
        <is>
          <t>No.</t>
        </is>
      </c>
      <c r="W580" s="181" t="n"/>
      <c r="X580" s="181" t="n"/>
      <c r="Y580" s="201" t="n"/>
      <c r="Z580" s="468" t="n">
        <v>230</v>
      </c>
      <c r="AA580" s="469" t="n">
        <v>0</v>
      </c>
      <c r="AB580" s="470" t="n">
        <v>0</v>
      </c>
      <c r="AC580" s="470" t="n">
        <v>230</v>
      </c>
      <c r="AD580" s="470" t="n"/>
      <c r="AE580" s="470" t="n">
        <v>0</v>
      </c>
      <c r="AF580" s="181" t="inlineStr">
        <is>
          <t>29.01.2026</t>
        </is>
      </c>
      <c r="AG580" s="181" t="inlineStr">
        <is>
          <t>0067/2026</t>
        </is>
      </c>
      <c r="AH580" s="181" t="n">
        <v>-230</v>
      </c>
      <c r="AI580" s="181" t="n"/>
      <c r="AJ580" s="181" t="n"/>
      <c r="AK580" s="181" t="n"/>
      <c r="AL580" s="181" t="n"/>
      <c r="AM580" s="181" t="n"/>
      <c r="AN580" s="181" t="n"/>
      <c r="AO580" s="181" t="n"/>
      <c r="AP580" s="181" t="n"/>
      <c r="AQ580" s="181" t="n"/>
      <c r="AR580" s="181" t="n"/>
      <c r="AS580" s="181" t="n"/>
      <c r="AT580" s="181" t="n"/>
      <c r="AU580" s="181" t="n"/>
      <c r="AV580" s="181" t="n"/>
      <c r="AW580" s="181" t="n"/>
      <c r="AX580" s="181" t="n"/>
      <c r="AY580" s="181" t="n"/>
      <c r="AZ580" s="181" t="n"/>
      <c r="BA580" s="181" t="n"/>
      <c r="BB580" s="181" t="n"/>
      <c r="BC580" s="181" t="n"/>
      <c r="BD580" s="181" t="n"/>
      <c r="BE580" s="181" t="n"/>
      <c r="BF580" s="181" t="n"/>
      <c r="BG580" s="181" t="n"/>
      <c r="BH580" s="181" t="n"/>
      <c r="BI580" s="181" t="n"/>
      <c r="BJ580" s="181" t="n"/>
      <c r="BK580" s="181" t="n"/>
      <c r="BL580" s="181" t="n"/>
      <c r="BM580" s="181" t="n"/>
      <c r="BN580" s="181" t="n"/>
      <c r="BO580" s="181" t="n"/>
    </row>
    <row r="581" ht="11.85" customFormat="1" customHeight="1" s="185">
      <c r="A581" s="181" t="inlineStr">
        <is>
          <t>SP</t>
        </is>
      </c>
      <c r="B581" s="181" t="inlineStr">
        <is>
          <t>20.10.2025</t>
        </is>
      </c>
      <c r="C581" s="181" t="n"/>
      <c r="D581" s="200" t="n">
        <v>2500409</v>
      </c>
      <c r="E581" s="181" t="inlineStr">
        <is>
          <t>SP0280</t>
        </is>
      </c>
      <c r="F581" s="187" t="inlineStr">
        <is>
          <t>Box-Polyglactin 910 AB Violet Size 3/0, 70cm, 1/2 Circle, Round Body, 25mm Ref. FAS679ABG</t>
        </is>
      </c>
      <c r="G581" s="200" t="n">
        <v>2025000130</v>
      </c>
      <c r="H581" s="181" t="inlineStr">
        <is>
          <t>FUTURA SURGICARE PVT LTD</t>
        </is>
      </c>
      <c r="I581" s="181" t="n"/>
      <c r="J581" s="186" t="inlineStr">
        <is>
          <t>N.A</t>
        </is>
      </c>
      <c r="K581" s="187" t="n"/>
      <c r="L581" s="181" t="inlineStr">
        <is>
          <t>10.07.2023</t>
        </is>
      </c>
      <c r="M581" s="181" t="n"/>
      <c r="N581" s="181" t="inlineStr">
        <is>
          <t>09.07.2026</t>
        </is>
      </c>
      <c r="O581" s="181" t="n"/>
      <c r="P581" s="186" t="inlineStr">
        <is>
          <t>NA</t>
        </is>
      </c>
      <c r="Q581" s="181" t="n"/>
      <c r="R581" s="188" t="n"/>
      <c r="S581" s="189" t="n"/>
      <c r="T581" s="189" t="n"/>
      <c r="U581" s="190" t="n">
        <v>507</v>
      </c>
      <c r="V581" s="181" t="inlineStr">
        <is>
          <t>No.</t>
        </is>
      </c>
      <c r="W581" s="181" t="n"/>
      <c r="X581" s="181" t="n"/>
      <c r="Y581" s="201" t="n"/>
      <c r="Z581" s="468" t="n">
        <v>507</v>
      </c>
      <c r="AA581" s="469" t="n">
        <v>0</v>
      </c>
      <c r="AB581" s="470" t="n">
        <v>0</v>
      </c>
      <c r="AC581" s="470" t="n">
        <v>507</v>
      </c>
      <c r="AD581" s="470" t="n"/>
      <c r="AE581" s="470" t="n">
        <v>0</v>
      </c>
      <c r="AF581" s="181" t="inlineStr">
        <is>
          <t>25.01.2026</t>
        </is>
      </c>
      <c r="AG581" s="181" t="inlineStr">
        <is>
          <t>0054/2026</t>
        </is>
      </c>
      <c r="AH581" s="181" t="n">
        <v>-507</v>
      </c>
      <c r="AI581" s="181" t="n"/>
      <c r="AJ581" s="181" t="n"/>
      <c r="AK581" s="181" t="n"/>
      <c r="AL581" s="181" t="n"/>
      <c r="AM581" s="181" t="n"/>
      <c r="AN581" s="181" t="n"/>
      <c r="AO581" s="181" t="n"/>
      <c r="AP581" s="181" t="n"/>
      <c r="AQ581" s="181" t="n"/>
      <c r="AR581" s="181" t="n"/>
      <c r="AS581" s="181" t="n"/>
      <c r="AT581" s="181" t="n"/>
      <c r="AU581" s="181" t="n"/>
      <c r="AV581" s="181" t="n"/>
      <c r="AW581" s="181" t="n"/>
      <c r="AX581" s="181" t="n"/>
      <c r="AY581" s="181" t="n"/>
      <c r="AZ581" s="181" t="n"/>
      <c r="BA581" s="181" t="n"/>
      <c r="BB581" s="181" t="n"/>
      <c r="BC581" s="181" t="n"/>
      <c r="BD581" s="181" t="n"/>
      <c r="BE581" s="181" t="n"/>
      <c r="BF581" s="181" t="n"/>
      <c r="BG581" s="181" t="n"/>
      <c r="BH581" s="181" t="n"/>
      <c r="BI581" s="181" t="n"/>
      <c r="BJ581" s="181" t="n"/>
      <c r="BK581" s="181" t="n"/>
      <c r="BL581" s="181" t="n"/>
      <c r="BM581" s="181" t="n"/>
      <c r="BN581" s="181" t="n"/>
      <c r="BO581" s="181" t="n"/>
    </row>
    <row r="582" ht="11.85" customFormat="1" customHeight="1" s="87">
      <c r="A582" s="153" t="inlineStr">
        <is>
          <t>SP</t>
        </is>
      </c>
      <c r="B582" s="153" t="inlineStr">
        <is>
          <t>20.10.2025</t>
        </is>
      </c>
      <c r="C582" s="153" t="n"/>
      <c r="D582" s="58" t="n">
        <v>2500410</v>
      </c>
      <c r="E582" s="153" t="inlineStr">
        <is>
          <t>SP0281</t>
        </is>
      </c>
      <c r="F582" s="155" t="inlineStr">
        <is>
          <t>Box-Polyglactin 910 AB Violet Size 3/0, 90cm, 1/2 Circle, Round Body, 26mm Ref. FAS680ABG</t>
        </is>
      </c>
      <c r="G582" s="58" t="n">
        <v>2025000131</v>
      </c>
      <c r="H582" s="153" t="inlineStr">
        <is>
          <t>FUTURA SURGICARE PVT LTD</t>
        </is>
      </c>
      <c r="I582" s="153" t="n"/>
      <c r="J582" s="109" t="inlineStr">
        <is>
          <t>N.A</t>
        </is>
      </c>
      <c r="K582" s="155" t="n"/>
      <c r="L582" s="153" t="inlineStr">
        <is>
          <t>10.07.2023</t>
        </is>
      </c>
      <c r="M582" s="153" t="n"/>
      <c r="N582" s="153" t="inlineStr">
        <is>
          <t>09.07.2026</t>
        </is>
      </c>
      <c r="O582" s="153" t="n"/>
      <c r="P582" s="109" t="inlineStr">
        <is>
          <t>NA</t>
        </is>
      </c>
      <c r="Q582" s="153" t="n"/>
      <c r="R582" s="156" t="n"/>
      <c r="S582" s="157" t="n"/>
      <c r="T582" s="157" t="n"/>
      <c r="U582" s="193" t="n">
        <v>505</v>
      </c>
      <c r="V582" s="153" t="inlineStr">
        <is>
          <t>No.</t>
        </is>
      </c>
      <c r="W582" s="153" t="n"/>
      <c r="X582" s="153" t="n"/>
      <c r="Y582" s="194" t="n"/>
      <c r="Z582" s="471" t="n">
        <v>505</v>
      </c>
      <c r="AA582" s="472" t="n">
        <v>0</v>
      </c>
      <c r="AB582" s="457" t="n">
        <v>0</v>
      </c>
      <c r="AC582" s="457" t="n">
        <v>505</v>
      </c>
      <c r="AD582" s="457" t="n"/>
      <c r="AE582" s="457" t="n">
        <v>0</v>
      </c>
      <c r="AF582" s="153" t="inlineStr">
        <is>
          <t>25.01.2026</t>
        </is>
      </c>
      <c r="AG582" s="153" t="inlineStr">
        <is>
          <t>0055/2026</t>
        </is>
      </c>
      <c r="AH582" s="153" t="n">
        <v>-505</v>
      </c>
      <c r="AI582" s="153" t="n"/>
      <c r="AJ582" s="153" t="n"/>
      <c r="AK582" s="153" t="n"/>
      <c r="AL582" s="153" t="n"/>
      <c r="AM582" s="153" t="n"/>
      <c r="AN582" s="153" t="n"/>
      <c r="AO582" s="153" t="n"/>
      <c r="AP582" s="153" t="n"/>
      <c r="AQ582" s="153" t="n"/>
      <c r="AR582" s="153" t="n"/>
      <c r="AS582" s="153" t="n"/>
      <c r="AT582" s="153" t="n"/>
      <c r="AU582" s="153" t="n"/>
      <c r="AV582" s="153" t="n"/>
      <c r="AW582" s="153" t="n"/>
      <c r="AX582" s="153" t="n"/>
      <c r="AY582" s="153" t="n"/>
      <c r="AZ582" s="153" t="n"/>
      <c r="BA582" s="153" t="n"/>
      <c r="BB582" s="153" t="n"/>
      <c r="BC582" s="153" t="n"/>
      <c r="BD582" s="153" t="n"/>
      <c r="BE582" s="153" t="n"/>
      <c r="BF582" s="153" t="n"/>
      <c r="BG582" s="153" t="n"/>
      <c r="BH582" s="153" t="n"/>
      <c r="BI582" s="153" t="n"/>
      <c r="BJ582" s="153" t="n"/>
      <c r="BK582" s="153" t="n"/>
      <c r="BL582" s="153" t="n"/>
      <c r="BM582" s="153" t="n"/>
      <c r="BN582" s="153" t="n"/>
      <c r="BO582" s="153" t="n"/>
    </row>
    <row r="583" ht="11.85" customFormat="1" customHeight="1" s="7">
      <c r="A583" s="14" t="inlineStr">
        <is>
          <t>SP</t>
        </is>
      </c>
      <c r="B583" s="14" t="inlineStr">
        <is>
          <t>20.10.2025</t>
        </is>
      </c>
      <c r="C583" s="14" t="n"/>
      <c r="D583" s="55" t="n">
        <v>2500411</v>
      </c>
      <c r="E583" s="14" t="inlineStr">
        <is>
          <t>SP0282</t>
        </is>
      </c>
      <c r="F583" s="8" t="inlineStr">
        <is>
          <t>Box-Polyglactin 910 AB Violet Size 3/0, 70cm, 1/2 Circle, Taper Point, 26mm Black needle Ref. FAS681ABG</t>
        </is>
      </c>
      <c r="G583" s="55" t="n">
        <v>2025000132</v>
      </c>
      <c r="H583" s="14" t="inlineStr">
        <is>
          <t>FUTURA SURGICARE PVT LTD</t>
        </is>
      </c>
      <c r="I583" s="14" t="n"/>
      <c r="J583" s="10" t="inlineStr">
        <is>
          <t>N.A</t>
        </is>
      </c>
      <c r="K583" s="8" t="n"/>
      <c r="L583" s="14" t="inlineStr">
        <is>
          <t>10.07.2023</t>
        </is>
      </c>
      <c r="M583" s="14" t="n"/>
      <c r="N583" s="14" t="inlineStr">
        <is>
          <t>09.07.2026</t>
        </is>
      </c>
      <c r="O583" s="14" t="n"/>
      <c r="P583" s="10" t="inlineStr">
        <is>
          <t>NA</t>
        </is>
      </c>
      <c r="Q583" s="14" t="n"/>
      <c r="R583" s="21" t="n"/>
      <c r="S583" s="12" t="n"/>
      <c r="T583" s="12" t="n"/>
      <c r="U583" s="13" t="n">
        <v>101</v>
      </c>
      <c r="V583" s="14" t="inlineStr">
        <is>
          <t>No.</t>
        </is>
      </c>
      <c r="W583" s="14" t="n"/>
      <c r="X583" s="14" t="n"/>
      <c r="Y583" s="90" t="n"/>
      <c r="Z583" s="455" t="n">
        <v>101</v>
      </c>
      <c r="AA583" s="456" t="n">
        <v>0</v>
      </c>
      <c r="AB583" s="457" t="n">
        <v>0</v>
      </c>
      <c r="AC583" s="458" t="n">
        <v>101</v>
      </c>
      <c r="AD583" s="459" t="n"/>
      <c r="AE583" s="462" t="n">
        <v>0</v>
      </c>
      <c r="AF583" s="14" t="inlineStr">
        <is>
          <t>28.01.2026</t>
        </is>
      </c>
      <c r="AG583" s="14" t="inlineStr">
        <is>
          <t>0063/2026</t>
        </is>
      </c>
      <c r="AH583" s="14" t="n">
        <v>-101</v>
      </c>
      <c r="AI583" s="14" t="n"/>
      <c r="AJ583" s="14" t="n"/>
      <c r="AK583" s="14" t="n"/>
      <c r="AL583" s="14" t="n"/>
      <c r="AM583" s="14" t="n"/>
      <c r="AN583" s="14" t="n"/>
      <c r="AO583" s="14" t="n"/>
      <c r="AP583" s="14" t="n"/>
      <c r="AQ583" s="14" t="n"/>
      <c r="AR583" s="14" t="n"/>
      <c r="AS583" s="14" t="n"/>
      <c r="AT583" s="14" t="n"/>
      <c r="AU583" s="14" t="n"/>
      <c r="AV583" s="14" t="n"/>
      <c r="AW583" s="14" t="n"/>
      <c r="AX583" s="14" t="n"/>
      <c r="AY583" s="14" t="n"/>
      <c r="AZ583" s="14" t="n"/>
      <c r="BA583" s="14" t="n"/>
      <c r="BB583" s="14" t="n"/>
      <c r="BC583" s="14" t="n"/>
      <c r="BD583" s="14" t="n"/>
      <c r="BE583" s="14" t="n"/>
      <c r="BF583" s="14" t="n"/>
      <c r="BG583" s="14" t="n"/>
      <c r="BH583" s="14" t="n"/>
      <c r="BI583" s="14" t="n"/>
      <c r="BJ583" s="14" t="n"/>
      <c r="BK583" s="14" t="n"/>
      <c r="BL583" s="14" t="n"/>
      <c r="BM583" s="14" t="n"/>
      <c r="BN583" s="14" t="n"/>
      <c r="BO583" s="14" t="n"/>
    </row>
    <row r="584" ht="11.85" customFormat="1" customHeight="1" s="7">
      <c r="A584" s="14" t="inlineStr">
        <is>
          <t>SP</t>
        </is>
      </c>
      <c r="B584" s="14" t="inlineStr">
        <is>
          <t>20.10.2025</t>
        </is>
      </c>
      <c r="C584" s="14" t="n"/>
      <c r="D584" s="55" t="n">
        <v>2500412</v>
      </c>
      <c r="E584" s="14" t="inlineStr">
        <is>
          <t>SP0283</t>
        </is>
      </c>
      <c r="F584" s="8" t="inlineStr">
        <is>
          <t>Box-Polyglactin 910 AB Violet Size 4/0, 70cm, 1/2 Circle, Round Body, 17mm Ref. FAS692ABG</t>
        </is>
      </c>
      <c r="G584" s="55" t="n">
        <v>2025000133</v>
      </c>
      <c r="H584" s="14" t="inlineStr">
        <is>
          <t>FUTURA SURGICARE PVT LTD</t>
        </is>
      </c>
      <c r="I584" s="14" t="n"/>
      <c r="J584" s="10" t="inlineStr">
        <is>
          <t>N.A</t>
        </is>
      </c>
      <c r="K584" s="8" t="n"/>
      <c r="L584" s="14" t="inlineStr">
        <is>
          <t>10.07.2023</t>
        </is>
      </c>
      <c r="M584" s="14" t="n"/>
      <c r="N584" s="14" t="inlineStr">
        <is>
          <t>09.07.2026</t>
        </is>
      </c>
      <c r="O584" s="14" t="n"/>
      <c r="P584" s="10" t="inlineStr">
        <is>
          <t>NA</t>
        </is>
      </c>
      <c r="Q584" s="14" t="n"/>
      <c r="R584" s="21" t="n"/>
      <c r="S584" s="12" t="n"/>
      <c r="T584" s="12" t="n"/>
      <c r="U584" s="13" t="n">
        <v>104</v>
      </c>
      <c r="V584" s="14" t="inlineStr">
        <is>
          <t>No.</t>
        </is>
      </c>
      <c r="W584" s="14" t="n"/>
      <c r="X584" s="14" t="n"/>
      <c r="Y584" s="90" t="n"/>
      <c r="Z584" s="455" t="n">
        <v>104</v>
      </c>
      <c r="AA584" s="456" t="n">
        <v>0</v>
      </c>
      <c r="AB584" s="457" t="n">
        <v>0</v>
      </c>
      <c r="AC584" s="458" t="n">
        <v>104</v>
      </c>
      <c r="AD584" s="459" t="n"/>
      <c r="AE584" s="462" t="n">
        <v>0</v>
      </c>
      <c r="AF584" s="14" t="inlineStr">
        <is>
          <t>29.01.2026</t>
        </is>
      </c>
      <c r="AG584" s="14" t="inlineStr">
        <is>
          <t>074/2026</t>
        </is>
      </c>
      <c r="AH584" s="14" t="n">
        <v>-104</v>
      </c>
      <c r="AI584" s="14" t="n"/>
      <c r="AJ584" s="14" t="n"/>
      <c r="AK584" s="14" t="n"/>
      <c r="AL584" s="14" t="n"/>
      <c r="AM584" s="14" t="n"/>
      <c r="AN584" s="14" t="n"/>
      <c r="AO584" s="14" t="n"/>
      <c r="AP584" s="14" t="n"/>
      <c r="AQ584" s="14" t="n"/>
      <c r="AR584" s="14" t="n"/>
      <c r="AS584" s="14" t="n"/>
      <c r="AT584" s="14" t="n"/>
      <c r="AU584" s="14" t="n"/>
      <c r="AV584" s="14" t="n"/>
      <c r="AW584" s="14" t="n"/>
      <c r="AX584" s="14" t="n"/>
      <c r="AY584" s="14" t="n"/>
      <c r="AZ584" s="14" t="n"/>
      <c r="BA584" s="14" t="n"/>
      <c r="BB584" s="14" t="n"/>
      <c r="BC584" s="14" t="n"/>
      <c r="BD584" s="14" t="n"/>
      <c r="BE584" s="14" t="n"/>
      <c r="BF584" s="14" t="n"/>
      <c r="BG584" s="14" t="n"/>
      <c r="BH584" s="14" t="n"/>
      <c r="BI584" s="14" t="n"/>
      <c r="BJ584" s="14" t="n"/>
      <c r="BK584" s="14" t="n"/>
      <c r="BL584" s="14" t="n"/>
      <c r="BM584" s="14" t="n"/>
      <c r="BN584" s="14" t="n"/>
      <c r="BO584" s="14" t="n"/>
    </row>
    <row r="585" ht="11.85" customFormat="1" customHeight="1" s="7">
      <c r="A585" s="14" t="inlineStr">
        <is>
          <t>SP</t>
        </is>
      </c>
      <c r="B585" s="14" t="inlineStr">
        <is>
          <t>20.10.2025</t>
        </is>
      </c>
      <c r="C585" s="14" t="n"/>
      <c r="D585" s="55" t="n">
        <v>2500413</v>
      </c>
      <c r="E585" s="14" t="inlineStr">
        <is>
          <t>SP0284</t>
        </is>
      </c>
      <c r="F585" s="8" t="inlineStr">
        <is>
          <t>Box-Polyglactin 910 AB Violet Size 4/0, 70cm, 1/2 Circle, Taper Point, 26mm Ref. FAS694ABG</t>
        </is>
      </c>
      <c r="G585" s="55" t="n">
        <v>2025000134</v>
      </c>
      <c r="H585" s="14" t="inlineStr">
        <is>
          <t>FUTURA SURGICARE PVT LTD</t>
        </is>
      </c>
      <c r="I585" s="14" t="n"/>
      <c r="J585" s="10" t="inlineStr">
        <is>
          <t>N.A</t>
        </is>
      </c>
      <c r="K585" s="8" t="n"/>
      <c r="L585" s="14" t="inlineStr">
        <is>
          <t>10.07.2023</t>
        </is>
      </c>
      <c r="M585" s="14" t="n"/>
      <c r="N585" s="14" t="inlineStr">
        <is>
          <t>09.07.2026</t>
        </is>
      </c>
      <c r="O585" s="14" t="n"/>
      <c r="P585" s="10" t="inlineStr">
        <is>
          <t>NA</t>
        </is>
      </c>
      <c r="Q585" s="14" t="n"/>
      <c r="R585" s="21" t="n"/>
      <c r="S585" s="12" t="n"/>
      <c r="T585" s="12" t="n"/>
      <c r="U585" s="13" t="n">
        <v>205</v>
      </c>
      <c r="V585" s="14" t="inlineStr">
        <is>
          <t>No.</t>
        </is>
      </c>
      <c r="W585" s="14" t="n"/>
      <c r="X585" s="14" t="n"/>
      <c r="Y585" s="90" t="n"/>
      <c r="Z585" s="455" t="n">
        <v>205</v>
      </c>
      <c r="AA585" s="456" t="n">
        <v>0</v>
      </c>
      <c r="AB585" s="457" t="n">
        <v>0</v>
      </c>
      <c r="AC585" s="458" t="n">
        <v>205</v>
      </c>
      <c r="AD585" s="459" t="n"/>
      <c r="AE585" s="462" t="n">
        <v>0</v>
      </c>
      <c r="AF585" s="14" t="inlineStr">
        <is>
          <t>01.02.2026</t>
        </is>
      </c>
      <c r="AG585" s="14" t="inlineStr">
        <is>
          <t>0071/2026</t>
        </is>
      </c>
      <c r="AH585" s="14" t="n">
        <v>-205</v>
      </c>
      <c r="AI585" s="14" t="n"/>
      <c r="AJ585" s="14" t="n"/>
      <c r="AK585" s="14" t="n"/>
      <c r="AL585" s="14" t="n"/>
      <c r="AM585" s="14" t="n"/>
      <c r="AN585" s="14" t="n"/>
      <c r="AO585" s="14" t="n"/>
      <c r="AP585" s="14" t="n"/>
      <c r="AQ585" s="14" t="n"/>
      <c r="AR585" s="14" t="n"/>
      <c r="AS585" s="14" t="n"/>
      <c r="AT585" s="14" t="n"/>
      <c r="AU585" s="14" t="n"/>
      <c r="AV585" s="14" t="n"/>
      <c r="AW585" s="14" t="n"/>
      <c r="AX585" s="14" t="n"/>
      <c r="AY585" s="14" t="n"/>
      <c r="AZ585" s="14" t="n"/>
      <c r="BA585" s="14" t="n"/>
      <c r="BB585" s="14" t="n"/>
      <c r="BC585" s="14" t="n"/>
      <c r="BD585" s="14" t="n"/>
      <c r="BE585" s="14" t="n"/>
      <c r="BF585" s="14" t="n"/>
      <c r="BG585" s="14" t="n"/>
      <c r="BH585" s="14" t="n"/>
      <c r="BI585" s="14" t="n"/>
      <c r="BJ585" s="14" t="n"/>
      <c r="BK585" s="14" t="n"/>
      <c r="BL585" s="14" t="n"/>
      <c r="BM585" s="14" t="n"/>
      <c r="BN585" s="14" t="n"/>
      <c r="BO585" s="14" t="n"/>
    </row>
    <row r="586" ht="11.85" customFormat="1" customHeight="1" s="7">
      <c r="A586" s="14" t="inlineStr">
        <is>
          <t>SP</t>
        </is>
      </c>
      <c r="B586" s="14" t="inlineStr">
        <is>
          <t>20.10.2025</t>
        </is>
      </c>
      <c r="C586" s="14" t="n"/>
      <c r="D586" s="55" t="n">
        <v>2500414</v>
      </c>
      <c r="E586" s="14" t="inlineStr">
        <is>
          <t>SP0285</t>
        </is>
      </c>
      <c r="F586" s="8" t="inlineStr">
        <is>
          <t>Box-Polyglactin 910 AB Undyed Size 5/0, 45cm, 1/2 Circle, Round Body, 13mm Ref. FAS706ABG</t>
        </is>
      </c>
      <c r="G586" s="55" t="n">
        <v>2025000135</v>
      </c>
      <c r="H586" s="14" t="inlineStr">
        <is>
          <t>FUTURA SURGICARE PVT LTD</t>
        </is>
      </c>
      <c r="I586" s="14" t="n"/>
      <c r="J586" s="10" t="inlineStr">
        <is>
          <t>N.A</t>
        </is>
      </c>
      <c r="K586" s="8" t="n"/>
      <c r="L586" s="14" t="inlineStr">
        <is>
          <t>10.07.2023</t>
        </is>
      </c>
      <c r="M586" s="14" t="n"/>
      <c r="N586" s="14" t="inlineStr">
        <is>
          <t>09.07.2026</t>
        </is>
      </c>
      <c r="O586" s="14" t="n"/>
      <c r="P586" s="10" t="inlineStr">
        <is>
          <t>NA</t>
        </is>
      </c>
      <c r="Q586" s="14" t="n"/>
      <c r="R586" s="21" t="n"/>
      <c r="S586" s="12" t="n"/>
      <c r="T586" s="12" t="n"/>
      <c r="U586" s="13" t="n">
        <v>148</v>
      </c>
      <c r="V586" s="14" t="inlineStr">
        <is>
          <t>No.</t>
        </is>
      </c>
      <c r="W586" s="14" t="n"/>
      <c r="X586" s="14" t="n"/>
      <c r="Y586" s="90" t="n"/>
      <c r="Z586" s="455" t="n">
        <v>148</v>
      </c>
      <c r="AA586" s="456" t="n">
        <v>0</v>
      </c>
      <c r="AB586" s="457" t="n">
        <v>0</v>
      </c>
      <c r="AC586" s="458" t="n">
        <v>148</v>
      </c>
      <c r="AD586" s="459" t="n"/>
      <c r="AE586" s="462" t="n">
        <v>0</v>
      </c>
      <c r="AF586" s="14" t="inlineStr">
        <is>
          <t>28.01.2026</t>
        </is>
      </c>
      <c r="AG586" s="14" t="inlineStr">
        <is>
          <t>0064/2026</t>
        </is>
      </c>
      <c r="AH586" s="14" t="n">
        <v>-148</v>
      </c>
      <c r="AI586" s="14" t="n"/>
      <c r="AJ586" s="14" t="n"/>
      <c r="AK586" s="14" t="n"/>
      <c r="AL586" s="14" t="n"/>
      <c r="AM586" s="14" t="n"/>
      <c r="AN586" s="14" t="n"/>
      <c r="AO586" s="14" t="n"/>
      <c r="AP586" s="14" t="n"/>
      <c r="AQ586" s="14" t="n"/>
      <c r="AR586" s="14" t="n"/>
      <c r="AS586" s="14" t="n"/>
      <c r="AT586" s="14" t="n"/>
      <c r="AU586" s="14" t="n"/>
      <c r="AV586" s="14" t="n"/>
      <c r="AW586" s="14" t="n"/>
      <c r="AX586" s="14" t="n"/>
      <c r="AY586" s="14" t="n"/>
      <c r="AZ586" s="14" t="n"/>
      <c r="BA586" s="14" t="n"/>
      <c r="BB586" s="14" t="n"/>
      <c r="BC586" s="14" t="n"/>
      <c r="BD586" s="14" t="n"/>
      <c r="BE586" s="14" t="n"/>
      <c r="BF586" s="14" t="n"/>
      <c r="BG586" s="14" t="n"/>
      <c r="BH586" s="14" t="n"/>
      <c r="BI586" s="14" t="n"/>
      <c r="BJ586" s="14" t="n"/>
      <c r="BK586" s="14" t="n"/>
      <c r="BL586" s="14" t="n"/>
      <c r="BM586" s="14" t="n"/>
      <c r="BN586" s="14" t="n"/>
      <c r="BO586" s="14" t="n"/>
    </row>
    <row r="587" ht="11.85" customFormat="1" customHeight="1" s="7">
      <c r="A587" s="14" t="inlineStr">
        <is>
          <t>SP</t>
        </is>
      </c>
      <c r="B587" s="14" t="inlineStr">
        <is>
          <t>20.10.2025</t>
        </is>
      </c>
      <c r="C587" s="14" t="n"/>
      <c r="D587" s="55" t="n">
        <v>2500415</v>
      </c>
      <c r="E587" s="14" t="inlineStr">
        <is>
          <t>SP0286</t>
        </is>
      </c>
      <c r="F587" s="8" t="inlineStr">
        <is>
          <t>Cover Box-Polydioxanone AB Violet Size 3/0, 70cm, 1/2 Circle, Taper Point, 26mm Ref. FAS012ABD</t>
        </is>
      </c>
      <c r="G587" s="55" t="n">
        <v>2025000136</v>
      </c>
      <c r="H587" s="14" t="inlineStr">
        <is>
          <t>FUTURA SURGICARE PVT LTD</t>
        </is>
      </c>
      <c r="I587" s="14" t="n"/>
      <c r="J587" s="27" t="inlineStr">
        <is>
          <t>N.A</t>
        </is>
      </c>
      <c r="K587" s="14" t="n"/>
      <c r="L587" s="14" t="inlineStr">
        <is>
          <t>10.07.2023</t>
        </is>
      </c>
      <c r="M587" s="14" t="n"/>
      <c r="N587" s="14" t="inlineStr">
        <is>
          <t>09.07.2026</t>
        </is>
      </c>
      <c r="O587" s="14" t="n"/>
      <c r="P587" s="10" t="inlineStr">
        <is>
          <t>NA</t>
        </is>
      </c>
      <c r="Q587" s="14" t="n"/>
      <c r="R587" s="21" t="n"/>
      <c r="S587" s="12" t="n"/>
      <c r="T587" s="12" t="n"/>
      <c r="U587" s="13" t="n">
        <v>511</v>
      </c>
      <c r="V587" s="14" t="inlineStr">
        <is>
          <t>No.</t>
        </is>
      </c>
      <c r="W587" s="14" t="n"/>
      <c r="X587" s="14" t="n"/>
      <c r="Y587" s="90" t="n"/>
      <c r="Z587" s="455" t="n">
        <v>511</v>
      </c>
      <c r="AA587" s="456" t="n">
        <v>0</v>
      </c>
      <c r="AB587" s="457" t="n">
        <v>0</v>
      </c>
      <c r="AC587" s="458" t="n">
        <v>511</v>
      </c>
      <c r="AD587" s="459" t="n"/>
      <c r="AE587" s="462" t="n">
        <v>0</v>
      </c>
      <c r="AF587" s="14" t="n"/>
      <c r="AG587" s="14" t="n"/>
      <c r="AH587" s="14" t="n">
        <v>-511</v>
      </c>
      <c r="AI587" s="14" t="n"/>
      <c r="AJ587" s="14" t="n"/>
      <c r="AK587" s="14" t="n"/>
      <c r="AL587" s="14" t="n"/>
      <c r="AM587" s="14" t="n"/>
      <c r="AN587" s="14" t="n"/>
      <c r="AO587" s="14" t="n"/>
      <c r="AP587" s="14" t="n"/>
      <c r="AQ587" s="14" t="n"/>
      <c r="AR587" s="14" t="n"/>
      <c r="AS587" s="14" t="n"/>
      <c r="AT587" s="14" t="n"/>
      <c r="AU587" s="14" t="n"/>
      <c r="AV587" s="14" t="n"/>
      <c r="AW587" s="14" t="n"/>
      <c r="AX587" s="14" t="n"/>
      <c r="AY587" s="14" t="n"/>
      <c r="AZ587" s="14" t="n"/>
      <c r="BA587" s="14" t="n"/>
      <c r="BB587" s="14" t="n"/>
      <c r="BC587" s="14" t="n"/>
      <c r="BD587" s="14" t="n"/>
      <c r="BE587" s="14" t="n"/>
      <c r="BF587" s="14" t="n"/>
      <c r="BG587" s="14" t="n"/>
      <c r="BH587" s="14" t="n"/>
      <c r="BI587" s="14" t="n"/>
      <c r="BJ587" s="14" t="n"/>
      <c r="BK587" s="14" t="n"/>
      <c r="BL587" s="14" t="n"/>
      <c r="BM587" s="14" t="n"/>
      <c r="BN587" s="14" t="n"/>
      <c r="BO587" s="14" t="n"/>
    </row>
    <row r="588" ht="11.85" customFormat="1" customHeight="1" s="7">
      <c r="A588" s="14" t="inlineStr">
        <is>
          <t>SP</t>
        </is>
      </c>
      <c r="B588" s="14" t="inlineStr">
        <is>
          <t>20.10.2025</t>
        </is>
      </c>
      <c r="C588" s="14" t="n"/>
      <c r="D588" s="55" t="n">
        <v>2500416</v>
      </c>
      <c r="E588" s="14" t="inlineStr">
        <is>
          <t>SP0287</t>
        </is>
      </c>
      <c r="F588" s="8" t="inlineStr">
        <is>
          <t>Cover Box-Polydioxanone AB Violet Size 3/0, 70cm, 1/2 Circle, Round Body, 31mm Ref. FAS013ABD</t>
        </is>
      </c>
      <c r="G588" s="55" t="n">
        <v>2025000137</v>
      </c>
      <c r="H588" s="14" t="inlineStr">
        <is>
          <t>FUTURA SURGICARE PVT LTD</t>
        </is>
      </c>
      <c r="I588" s="14" t="n"/>
      <c r="J588" s="27" t="inlineStr">
        <is>
          <t>N.A</t>
        </is>
      </c>
      <c r="K588" s="14" t="n"/>
      <c r="L588" s="14" t="inlineStr">
        <is>
          <t>10.07.2023</t>
        </is>
      </c>
      <c r="M588" s="14" t="n"/>
      <c r="N588" s="14" t="inlineStr">
        <is>
          <t>09.07.2026</t>
        </is>
      </c>
      <c r="O588" s="14" t="n"/>
      <c r="P588" s="10" t="inlineStr">
        <is>
          <t>NA</t>
        </is>
      </c>
      <c r="Q588" s="14" t="n"/>
      <c r="R588" s="21" t="n"/>
      <c r="S588" s="12" t="n"/>
      <c r="T588" s="12" t="n"/>
      <c r="U588" s="13" t="n">
        <v>305</v>
      </c>
      <c r="V588" s="14" t="inlineStr">
        <is>
          <t>No.</t>
        </is>
      </c>
      <c r="W588" s="14" t="n"/>
      <c r="X588" s="14" t="n"/>
      <c r="Y588" s="90" t="n"/>
      <c r="Z588" s="455" t="n">
        <v>305</v>
      </c>
      <c r="AA588" s="456" t="n">
        <v>0</v>
      </c>
      <c r="AB588" s="457" t="n">
        <v>0</v>
      </c>
      <c r="AC588" s="458" t="n">
        <v>305</v>
      </c>
      <c r="AD588" s="459" t="n"/>
      <c r="AE588" s="462" t="n">
        <v>0</v>
      </c>
      <c r="AF588" s="14" t="n"/>
      <c r="AG588" s="14" t="n"/>
      <c r="AH588" s="14" t="n">
        <v>-305</v>
      </c>
      <c r="AI588" s="14" t="n"/>
      <c r="AJ588" s="14" t="n"/>
      <c r="AK588" s="14" t="n"/>
      <c r="AL588" s="14" t="n"/>
      <c r="AM588" s="14" t="n"/>
      <c r="AN588" s="14" t="n"/>
      <c r="AO588" s="14" t="n"/>
      <c r="AP588" s="14" t="n"/>
      <c r="AQ588" s="14" t="n"/>
      <c r="AR588" s="14" t="n"/>
      <c r="AS588" s="14" t="n"/>
      <c r="AT588" s="14" t="n"/>
      <c r="AU588" s="14" t="n"/>
      <c r="AV588" s="14" t="n"/>
      <c r="AW588" s="14" t="n"/>
      <c r="AX588" s="14" t="n"/>
      <c r="AY588" s="14" t="n"/>
      <c r="AZ588" s="14" t="n"/>
      <c r="BA588" s="14" t="n"/>
      <c r="BB588" s="14" t="n"/>
      <c r="BC588" s="14" t="n"/>
      <c r="BD588" s="14" t="n"/>
      <c r="BE588" s="14" t="n"/>
      <c r="BF588" s="14" t="n"/>
      <c r="BG588" s="14" t="n"/>
      <c r="BH588" s="14" t="n"/>
      <c r="BI588" s="14" t="n"/>
      <c r="BJ588" s="14" t="n"/>
      <c r="BK588" s="14" t="n"/>
      <c r="BL588" s="14" t="n"/>
      <c r="BM588" s="14" t="n"/>
      <c r="BN588" s="14" t="n"/>
      <c r="BO588" s="14" t="n"/>
    </row>
    <row r="589" ht="11.85" customFormat="1" customHeight="1" s="7">
      <c r="A589" s="14" t="inlineStr">
        <is>
          <t>SP</t>
        </is>
      </c>
      <c r="B589" s="14" t="inlineStr">
        <is>
          <t>20.10.2025</t>
        </is>
      </c>
      <c r="C589" s="14" t="n"/>
      <c r="D589" s="55" t="n">
        <v>2500417</v>
      </c>
      <c r="E589" s="14" t="inlineStr">
        <is>
          <t>SP0288</t>
        </is>
      </c>
      <c r="F589" s="8" t="inlineStr">
        <is>
          <t>Cover Box-Polydioxanone AB Violet Size 4/0, 70cm, 1/2 Circle, Taper Point, 20mm Ref. FAS015ABD</t>
        </is>
      </c>
      <c r="G589" s="55" t="n">
        <v>2025000138</v>
      </c>
      <c r="H589" s="14" t="inlineStr">
        <is>
          <t>FUTURA SURGICARE PVT LTD</t>
        </is>
      </c>
      <c r="I589" s="14" t="n"/>
      <c r="J589" s="27" t="inlineStr">
        <is>
          <t>N.A</t>
        </is>
      </c>
      <c r="K589" s="14" t="n"/>
      <c r="L589" s="14" t="inlineStr">
        <is>
          <t>10.07.2023</t>
        </is>
      </c>
      <c r="M589" s="14" t="n"/>
      <c r="N589" s="14" t="inlineStr">
        <is>
          <t>09.07.2026</t>
        </is>
      </c>
      <c r="O589" s="14" t="n"/>
      <c r="P589" s="10" t="inlineStr">
        <is>
          <t>NA</t>
        </is>
      </c>
      <c r="Q589" s="14" t="n"/>
      <c r="R589" s="21" t="n"/>
      <c r="S589" s="12" t="n"/>
      <c r="T589" s="12" t="n"/>
      <c r="U589" s="13" t="n">
        <v>103</v>
      </c>
      <c r="V589" s="14" t="inlineStr">
        <is>
          <t>No.</t>
        </is>
      </c>
      <c r="W589" s="14" t="n"/>
      <c r="X589" s="14" t="n"/>
      <c r="Y589" s="90" t="n"/>
      <c r="Z589" s="455" t="n">
        <v>103</v>
      </c>
      <c r="AA589" s="456" t="n">
        <v>0</v>
      </c>
      <c r="AB589" s="457" t="n">
        <v>0</v>
      </c>
      <c r="AC589" s="458" t="n">
        <v>103</v>
      </c>
      <c r="AD589" s="459" t="n"/>
      <c r="AE589" s="462" t="n">
        <v>0</v>
      </c>
      <c r="AF589" s="14" t="inlineStr">
        <is>
          <t>07.01.2026</t>
        </is>
      </c>
      <c r="AG589" s="14" t="inlineStr">
        <is>
          <t>0006/2025</t>
        </is>
      </c>
      <c r="AH589" s="14" t="n">
        <v>-103</v>
      </c>
      <c r="AI589" s="14" t="n"/>
      <c r="AJ589" s="14" t="n"/>
      <c r="AK589" s="14" t="n"/>
      <c r="AL589" s="14" t="n"/>
      <c r="AM589" s="14" t="n"/>
      <c r="AN589" s="14" t="n"/>
      <c r="AO589" s="14" t="n"/>
      <c r="AP589" s="14" t="n"/>
      <c r="AQ589" s="14" t="n"/>
      <c r="AR589" s="14" t="n"/>
      <c r="AS589" s="14" t="n"/>
      <c r="AT589" s="14" t="n"/>
      <c r="AU589" s="14" t="n"/>
      <c r="AV589" s="14" t="n"/>
      <c r="AW589" s="14" t="n"/>
      <c r="AX589" s="14" t="n"/>
      <c r="AY589" s="14" t="n"/>
      <c r="AZ589" s="14" t="n"/>
      <c r="BA589" s="14" t="n"/>
      <c r="BB589" s="14" t="n"/>
      <c r="BC589" s="14" t="n"/>
      <c r="BD589" s="14" t="n"/>
      <c r="BE589" s="14" t="n"/>
      <c r="BF589" s="14" t="n"/>
      <c r="BG589" s="14" t="n"/>
      <c r="BH589" s="14" t="n"/>
      <c r="BI589" s="14" t="n"/>
      <c r="BJ589" s="14" t="n"/>
      <c r="BK589" s="14" t="n"/>
      <c r="BL589" s="14" t="n"/>
      <c r="BM589" s="14" t="n"/>
      <c r="BN589" s="14" t="n"/>
      <c r="BO589" s="14" t="n"/>
    </row>
    <row r="590" ht="11.85" customFormat="1" customHeight="1" s="7">
      <c r="A590" s="14" t="inlineStr">
        <is>
          <t>SP</t>
        </is>
      </c>
      <c r="B590" s="14" t="inlineStr">
        <is>
          <t>20.10.2025</t>
        </is>
      </c>
      <c r="C590" s="14" t="n"/>
      <c r="D590" s="55" t="n">
        <v>2500418</v>
      </c>
      <c r="E590" s="14" t="inlineStr">
        <is>
          <t>SP0289</t>
        </is>
      </c>
      <c r="F590" s="8" t="inlineStr">
        <is>
          <t>Cover Box-Polydioxanone AB Violet Size 4/0, 70cm, 1/2 Circle, Round Body, 26mm Ref. FAS016ABD</t>
        </is>
      </c>
      <c r="G590" s="55" t="n">
        <v>2025000139</v>
      </c>
      <c r="H590" s="14" t="inlineStr">
        <is>
          <t>FUTURA SURGICARE PVT LTD</t>
        </is>
      </c>
      <c r="I590" s="14" t="n"/>
      <c r="J590" s="27" t="inlineStr">
        <is>
          <t>N.A</t>
        </is>
      </c>
      <c r="K590" s="14" t="n"/>
      <c r="L590" s="14" t="inlineStr">
        <is>
          <t>10.07.2023</t>
        </is>
      </c>
      <c r="M590" s="14" t="n"/>
      <c r="N590" s="14" t="inlineStr">
        <is>
          <t>09.07.2026</t>
        </is>
      </c>
      <c r="O590" s="14" t="n"/>
      <c r="P590" s="10" t="inlineStr">
        <is>
          <t>NA</t>
        </is>
      </c>
      <c r="Q590" s="14" t="n"/>
      <c r="R590" s="21" t="n"/>
      <c r="S590" s="12" t="n"/>
      <c r="T590" s="12" t="n"/>
      <c r="U590" s="13" t="n">
        <v>992</v>
      </c>
      <c r="V590" s="14" t="inlineStr">
        <is>
          <t>No.</t>
        </is>
      </c>
      <c r="W590" s="14" t="n"/>
      <c r="X590" s="14" t="n"/>
      <c r="Y590" s="90" t="n"/>
      <c r="Z590" s="455" t="n">
        <v>992</v>
      </c>
      <c r="AA590" s="456" t="n">
        <v>0</v>
      </c>
      <c r="AB590" s="457" t="n">
        <v>0</v>
      </c>
      <c r="AC590" s="458" t="n">
        <v>992</v>
      </c>
      <c r="AD590" s="459" t="n"/>
      <c r="AE590" s="462" t="n">
        <v>0</v>
      </c>
      <c r="AF590" s="14" t="inlineStr">
        <is>
          <t>04.11.2025</t>
        </is>
      </c>
      <c r="AG590" s="14" t="inlineStr">
        <is>
          <t>009/2025</t>
        </is>
      </c>
      <c r="AH590" s="14" t="n">
        <v>-200</v>
      </c>
      <c r="AI590" s="14" t="inlineStr">
        <is>
          <t>12.01.2026</t>
        </is>
      </c>
      <c r="AJ590" s="14" t="inlineStr">
        <is>
          <t>0007/2026</t>
        </is>
      </c>
      <c r="AK590" s="14" t="n">
        <v>-792</v>
      </c>
      <c r="AL590" s="14" t="n"/>
      <c r="AM590" s="14" t="n"/>
      <c r="AN590" s="14" t="n"/>
      <c r="AO590" s="14" t="n"/>
      <c r="AP590" s="14" t="n"/>
      <c r="AQ590" s="14" t="n"/>
      <c r="AR590" s="14" t="n"/>
      <c r="AS590" s="14" t="n"/>
      <c r="AT590" s="14" t="n"/>
      <c r="AU590" s="14" t="n"/>
      <c r="AV590" s="14" t="n"/>
      <c r="AW590" s="14" t="n"/>
      <c r="AX590" s="14" t="n"/>
      <c r="AY590" s="14" t="n"/>
      <c r="AZ590" s="14" t="n"/>
      <c r="BA590" s="14" t="n"/>
      <c r="BB590" s="14" t="n"/>
      <c r="BC590" s="14" t="n"/>
      <c r="BD590" s="14" t="n"/>
      <c r="BE590" s="14" t="n"/>
      <c r="BF590" s="14" t="n"/>
      <c r="BG590" s="14" t="n"/>
      <c r="BH590" s="14" t="n"/>
      <c r="BI590" s="14" t="n"/>
      <c r="BJ590" s="14" t="n"/>
      <c r="BK590" s="14" t="n"/>
      <c r="BL590" s="14" t="n"/>
      <c r="BM590" s="14" t="n"/>
      <c r="BN590" s="14" t="n"/>
      <c r="BO590" s="14" t="n"/>
    </row>
    <row r="591" ht="11.85" customFormat="1" customHeight="1" s="7">
      <c r="A591" s="14" t="inlineStr">
        <is>
          <t>SP</t>
        </is>
      </c>
      <c r="B591" s="14" t="inlineStr">
        <is>
          <t>20.10.2025</t>
        </is>
      </c>
      <c r="C591" s="14" t="n"/>
      <c r="D591" s="55" t="n">
        <v>2500419</v>
      </c>
      <c r="E591" s="14" t="inlineStr">
        <is>
          <t>SP0290</t>
        </is>
      </c>
      <c r="F591" s="8" t="inlineStr">
        <is>
          <t>Cover Box-Polydioxanone AB Violet Size 5/0, 45cm, 1/2 Circle, Taper Point, 13mm Ref. FAS022ABD</t>
        </is>
      </c>
      <c r="G591" s="55" t="n">
        <v>2025000140</v>
      </c>
      <c r="H591" s="14" t="inlineStr">
        <is>
          <t>FUTURA SURGICARE PVT LTD</t>
        </is>
      </c>
      <c r="I591" s="14" t="n"/>
      <c r="J591" s="27" t="inlineStr">
        <is>
          <t>N.A</t>
        </is>
      </c>
      <c r="K591" s="14" t="n"/>
      <c r="L591" s="14" t="inlineStr">
        <is>
          <t>10.07.2023</t>
        </is>
      </c>
      <c r="M591" s="14" t="n"/>
      <c r="N591" s="14" t="inlineStr">
        <is>
          <t>09.07.2026</t>
        </is>
      </c>
      <c r="O591" s="14" t="n"/>
      <c r="P591" s="10" t="inlineStr">
        <is>
          <t>NA</t>
        </is>
      </c>
      <c r="Q591" s="14" t="n"/>
      <c r="R591" s="21" t="n"/>
      <c r="S591" s="12" t="n"/>
      <c r="T591" s="12" t="n"/>
      <c r="U591" s="13" t="n">
        <v>98</v>
      </c>
      <c r="V591" s="14" t="inlineStr">
        <is>
          <t>No.</t>
        </is>
      </c>
      <c r="W591" s="14" t="n"/>
      <c r="X591" s="14" t="n"/>
      <c r="Y591" s="90" t="n"/>
      <c r="Z591" s="455" t="n">
        <v>98</v>
      </c>
      <c r="AA591" s="456" t="n">
        <v>0</v>
      </c>
      <c r="AB591" s="457" t="n">
        <v>0</v>
      </c>
      <c r="AC591" s="458" t="n">
        <v>98</v>
      </c>
      <c r="AD591" s="459" t="n"/>
      <c r="AE591" s="462" t="n">
        <v>0</v>
      </c>
      <c r="AF591" s="14" t="n"/>
      <c r="AG591" s="14" t="n"/>
      <c r="AH591" s="14" t="n">
        <v>-98</v>
      </c>
      <c r="AI591" s="14" t="n"/>
      <c r="AJ591" s="14" t="n"/>
      <c r="AK591" s="14" t="n"/>
      <c r="AL591" s="14" t="n"/>
      <c r="AM591" s="14" t="n"/>
      <c r="AN591" s="14" t="n"/>
      <c r="AO591" s="14" t="n"/>
      <c r="AP591" s="14" t="n"/>
      <c r="AQ591" s="14" t="n"/>
      <c r="AR591" s="14" t="n"/>
      <c r="AS591" s="14" t="n"/>
      <c r="AT591" s="14" t="n"/>
      <c r="AU591" s="14" t="n"/>
      <c r="AV591" s="14" t="n"/>
      <c r="AW591" s="14" t="n"/>
      <c r="AX591" s="14" t="n"/>
      <c r="AY591" s="14" t="n"/>
      <c r="AZ591" s="14" t="n"/>
      <c r="BA591" s="14" t="n"/>
      <c r="BB591" s="14" t="n"/>
      <c r="BC591" s="14" t="n"/>
      <c r="BD591" s="14" t="n"/>
      <c r="BE591" s="14" t="n"/>
      <c r="BF591" s="14" t="n"/>
      <c r="BG591" s="14" t="n"/>
      <c r="BH591" s="14" t="n"/>
      <c r="BI591" s="14" t="n"/>
      <c r="BJ591" s="14" t="n"/>
      <c r="BK591" s="14" t="n"/>
      <c r="BL591" s="14" t="n"/>
      <c r="BM591" s="14" t="n"/>
      <c r="BN591" s="14" t="n"/>
      <c r="BO591" s="14" t="n"/>
    </row>
    <row r="592" ht="11.85" customFormat="1" customHeight="1" s="7">
      <c r="A592" s="14" t="inlineStr">
        <is>
          <t>SP</t>
        </is>
      </c>
      <c r="B592" s="14" t="inlineStr">
        <is>
          <t>20.10.2025</t>
        </is>
      </c>
      <c r="C592" s="14" t="n"/>
      <c r="D592" s="55" t="n">
        <v>2500420</v>
      </c>
      <c r="E592" s="14" t="inlineStr">
        <is>
          <t>SP0291</t>
        </is>
      </c>
      <c r="F592" s="8" t="inlineStr">
        <is>
          <t>Cover Box-Polydioxanone AB Violet Size 6/0, 70cm, 3/8 Circle, Round Body, 13mm Double needle Ref. FAS027ABD</t>
        </is>
      </c>
      <c r="G592" s="55" t="n">
        <v>2025000141</v>
      </c>
      <c r="H592" s="14" t="inlineStr">
        <is>
          <t>FUTURA SURGICARE PVT LTD</t>
        </is>
      </c>
      <c r="I592" s="14" t="n"/>
      <c r="J592" s="27" t="inlineStr">
        <is>
          <t>N.A</t>
        </is>
      </c>
      <c r="K592" s="14" t="n"/>
      <c r="L592" s="14" t="inlineStr">
        <is>
          <t>10.07.2023</t>
        </is>
      </c>
      <c r="M592" s="14" t="n"/>
      <c r="N592" s="14" t="inlineStr">
        <is>
          <t>09.07.2026</t>
        </is>
      </c>
      <c r="O592" s="14" t="n"/>
      <c r="P592" s="10" t="inlineStr">
        <is>
          <t>NA</t>
        </is>
      </c>
      <c r="Q592" s="14" t="n"/>
      <c r="R592" s="21" t="n"/>
      <c r="S592" s="12" t="n"/>
      <c r="T592" s="12" t="n"/>
      <c r="U592" s="13" t="n">
        <v>500</v>
      </c>
      <c r="V592" s="14" t="inlineStr">
        <is>
          <t>No.</t>
        </is>
      </c>
      <c r="W592" s="14" t="n"/>
      <c r="X592" s="14" t="n"/>
      <c r="Y592" s="90" t="n"/>
      <c r="Z592" s="455" t="n">
        <v>500</v>
      </c>
      <c r="AA592" s="456" t="n">
        <v>0</v>
      </c>
      <c r="AB592" s="457" t="n">
        <v>0</v>
      </c>
      <c r="AC592" s="458" t="n">
        <v>500</v>
      </c>
      <c r="AD592" s="459" t="n"/>
      <c r="AE592" s="462" t="n">
        <v>0</v>
      </c>
      <c r="AF592" s="14" t="n"/>
      <c r="AG592" s="14" t="n"/>
      <c r="AH592" s="14" t="n">
        <v>-500</v>
      </c>
      <c r="AI592" s="14" t="n"/>
      <c r="AJ592" s="14" t="n"/>
      <c r="AK592" s="14" t="n"/>
      <c r="AL592" s="14" t="n"/>
      <c r="AM592" s="14" t="n"/>
      <c r="AN592" s="14" t="n"/>
      <c r="AO592" s="14" t="n"/>
      <c r="AP592" s="14" t="n"/>
      <c r="AQ592" s="14" t="n"/>
      <c r="AR592" s="14" t="n"/>
      <c r="AS592" s="14" t="n"/>
      <c r="AT592" s="14" t="n"/>
      <c r="AU592" s="14" t="n"/>
      <c r="AV592" s="14" t="n"/>
      <c r="AW592" s="14" t="n"/>
      <c r="AX592" s="14" t="n"/>
      <c r="AY592" s="14" t="n"/>
      <c r="AZ592" s="14" t="n"/>
      <c r="BA592" s="14" t="n"/>
      <c r="BB592" s="14" t="n"/>
      <c r="BC592" s="14" t="n"/>
      <c r="BD592" s="14" t="n"/>
      <c r="BE592" s="14" t="n"/>
      <c r="BF592" s="14" t="n"/>
      <c r="BG592" s="14" t="n"/>
      <c r="BH592" s="14" t="n"/>
      <c r="BI592" s="14" t="n"/>
      <c r="BJ592" s="14" t="n"/>
      <c r="BK592" s="14" t="n"/>
      <c r="BL592" s="14" t="n"/>
      <c r="BM592" s="14" t="n"/>
      <c r="BN592" s="14" t="n"/>
      <c r="BO592" s="14" t="n"/>
    </row>
    <row r="593" ht="11.85" customFormat="1" customHeight="1" s="7">
      <c r="A593" s="14" t="inlineStr">
        <is>
          <t>SP</t>
        </is>
      </c>
      <c r="B593" s="14" t="inlineStr">
        <is>
          <t>20.10.2025</t>
        </is>
      </c>
      <c r="C593" s="14" t="n"/>
      <c r="D593" s="55" t="n">
        <v>2500421</v>
      </c>
      <c r="E593" s="14" t="inlineStr">
        <is>
          <t>SP0292</t>
        </is>
      </c>
      <c r="F593" s="102" t="inlineStr">
        <is>
          <t>Cover Box-Polydioxanone AB Violet Size 1, 70cm, 1/2 Circle, Round Body, 31mm Ref. FAS030ABD</t>
        </is>
      </c>
      <c r="G593" s="55" t="n">
        <v>2025000142</v>
      </c>
      <c r="H593" s="14" t="inlineStr">
        <is>
          <t>FUTURA SURGICARE PVT LTD</t>
        </is>
      </c>
      <c r="I593" s="14" t="n"/>
      <c r="J593" s="27" t="inlineStr">
        <is>
          <t>N.A</t>
        </is>
      </c>
      <c r="K593" s="14" t="n"/>
      <c r="L593" s="14" t="inlineStr">
        <is>
          <t>10.07.2023</t>
        </is>
      </c>
      <c r="M593" s="14" t="n"/>
      <c r="N593" s="14" t="inlineStr">
        <is>
          <t>09.07.2026</t>
        </is>
      </c>
      <c r="O593" s="14" t="n"/>
      <c r="P593" s="10" t="inlineStr">
        <is>
          <t>NA</t>
        </is>
      </c>
      <c r="Q593" s="14" t="n"/>
      <c r="R593" s="21" t="n"/>
      <c r="S593" s="12" t="n"/>
      <c r="T593" s="12" t="n"/>
      <c r="U593" s="13" t="n">
        <v>390</v>
      </c>
      <c r="V593" s="14" t="inlineStr">
        <is>
          <t>No.</t>
        </is>
      </c>
      <c r="W593" s="14" t="n"/>
      <c r="X593" s="14" t="n"/>
      <c r="Y593" s="90" t="n"/>
      <c r="Z593" s="455" t="n">
        <v>390</v>
      </c>
      <c r="AA593" s="456" t="n">
        <v>0</v>
      </c>
      <c r="AB593" s="457" t="n">
        <v>0</v>
      </c>
      <c r="AC593" s="458" t="n">
        <v>390</v>
      </c>
      <c r="AD593" s="459" t="n"/>
      <c r="AE593" s="462" t="n">
        <v>0</v>
      </c>
      <c r="AF593" s="14" t="n"/>
      <c r="AG593" s="14" t="n"/>
      <c r="AH593" s="14" t="n">
        <v>-390</v>
      </c>
      <c r="AI593" s="14" t="n"/>
      <c r="AJ593" s="14" t="n"/>
      <c r="AK593" s="14" t="n"/>
      <c r="AL593" s="14" t="n"/>
      <c r="AM593" s="14" t="n"/>
      <c r="AN593" s="14" t="n"/>
      <c r="AO593" s="14" t="n"/>
      <c r="AP593" s="14" t="n"/>
      <c r="AQ593" s="14" t="n"/>
      <c r="AR593" s="14" t="n"/>
      <c r="AS593" s="14" t="n"/>
      <c r="AT593" s="14" t="n"/>
      <c r="AU593" s="14" t="n"/>
      <c r="AV593" s="14" t="n"/>
      <c r="AW593" s="14" t="n"/>
      <c r="AX593" s="14" t="n"/>
      <c r="AY593" s="14" t="n"/>
      <c r="AZ593" s="14" t="n"/>
      <c r="BA593" s="14" t="n"/>
      <c r="BB593" s="14" t="n"/>
      <c r="BC593" s="14" t="n"/>
      <c r="BD593" s="14" t="n"/>
      <c r="BE593" s="14" t="n"/>
      <c r="BF593" s="14" t="n"/>
      <c r="BG593" s="14" t="n"/>
      <c r="BH593" s="14" t="n"/>
      <c r="BI593" s="14" t="n"/>
      <c r="BJ593" s="14" t="n"/>
      <c r="BK593" s="14" t="n"/>
      <c r="BL593" s="14" t="n"/>
      <c r="BM593" s="14" t="n"/>
      <c r="BN593" s="14" t="n"/>
      <c r="BO593" s="14" t="n"/>
    </row>
    <row r="594" ht="11.85" customFormat="1" customHeight="1" s="7">
      <c r="A594" s="14" t="inlineStr">
        <is>
          <t>SP</t>
        </is>
      </c>
      <c r="B594" s="14" t="inlineStr">
        <is>
          <t>20.10.2025</t>
        </is>
      </c>
      <c r="C594" s="14" t="n"/>
      <c r="D594" s="55" t="n">
        <v>2500422</v>
      </c>
      <c r="E594" s="14" t="inlineStr">
        <is>
          <t>SP0293</t>
        </is>
      </c>
      <c r="F594" s="102" t="inlineStr">
        <is>
          <t>Cover Box-Polydioxanone AB Violet Size 0, 70cm, 1/2 Circle, Round Body, 31mm Ref. FAS032ABD</t>
        </is>
      </c>
      <c r="G594" s="55" t="n">
        <v>2025000143</v>
      </c>
      <c r="H594" s="14" t="inlineStr">
        <is>
          <t>FUTURA SURGICARE PVT LTD</t>
        </is>
      </c>
      <c r="I594" s="14" t="n"/>
      <c r="J594" s="27" t="inlineStr">
        <is>
          <t>N.A</t>
        </is>
      </c>
      <c r="K594" s="14" t="n"/>
      <c r="L594" s="14" t="inlineStr">
        <is>
          <t>10.07.2023</t>
        </is>
      </c>
      <c r="M594" s="14" t="n"/>
      <c r="N594" s="14" t="inlineStr">
        <is>
          <t>09.07.2026</t>
        </is>
      </c>
      <c r="O594" s="14" t="n"/>
      <c r="P594" s="10" t="inlineStr">
        <is>
          <t>NA</t>
        </is>
      </c>
      <c r="Q594" s="14" t="n"/>
      <c r="R594" s="21" t="n"/>
      <c r="S594" s="12" t="n"/>
      <c r="T594" s="12" t="n"/>
      <c r="U594" s="13" t="n">
        <v>390</v>
      </c>
      <c r="V594" s="14" t="inlineStr">
        <is>
          <t>No.</t>
        </is>
      </c>
      <c r="W594" s="14" t="n"/>
      <c r="X594" s="14" t="n"/>
      <c r="Y594" s="90" t="n"/>
      <c r="Z594" s="455" t="n">
        <v>390</v>
      </c>
      <c r="AA594" s="456" t="n">
        <v>0</v>
      </c>
      <c r="AB594" s="457" t="n">
        <v>0</v>
      </c>
      <c r="AC594" s="458" t="n">
        <v>390</v>
      </c>
      <c r="AD594" s="459" t="n"/>
      <c r="AE594" s="462" t="n">
        <v>0</v>
      </c>
      <c r="AF594" s="14" t="n"/>
      <c r="AG594" s="14" t="n"/>
      <c r="AH594" s="14" t="n">
        <v>-390</v>
      </c>
      <c r="AI594" s="14" t="n"/>
      <c r="AJ594" s="14" t="n"/>
      <c r="AK594" s="14" t="n"/>
      <c r="AL594" s="14" t="n"/>
      <c r="AM594" s="14" t="n"/>
      <c r="AN594" s="14" t="n"/>
      <c r="AO594" s="14" t="n"/>
      <c r="AP594" s="14" t="n"/>
      <c r="AQ594" s="14" t="n"/>
      <c r="AR594" s="14" t="n"/>
      <c r="AS594" s="14" t="n"/>
      <c r="AT594" s="14" t="n"/>
      <c r="AU594" s="14" t="n"/>
      <c r="AV594" s="14" t="n"/>
      <c r="AW594" s="14" t="n"/>
      <c r="AX594" s="14" t="n"/>
      <c r="AY594" s="14" t="n"/>
      <c r="AZ594" s="14" t="n"/>
      <c r="BA594" s="14" t="n"/>
      <c r="BB594" s="14" t="n"/>
      <c r="BC594" s="14" t="n"/>
      <c r="BD594" s="14" t="n"/>
      <c r="BE594" s="14" t="n"/>
      <c r="BF594" s="14" t="n"/>
      <c r="BG594" s="14" t="n"/>
      <c r="BH594" s="14" t="n"/>
      <c r="BI594" s="14" t="n"/>
      <c r="BJ594" s="14" t="n"/>
      <c r="BK594" s="14" t="n"/>
      <c r="BL594" s="14" t="n"/>
      <c r="BM594" s="14" t="n"/>
      <c r="BN594" s="14" t="n"/>
      <c r="BO594" s="14" t="n"/>
    </row>
    <row r="595" ht="11.85" customFormat="1" customHeight="1" s="7">
      <c r="A595" s="14" t="inlineStr">
        <is>
          <t>SP</t>
        </is>
      </c>
      <c r="B595" s="14" t="inlineStr">
        <is>
          <t>20.10.2025</t>
        </is>
      </c>
      <c r="C595" s="14" t="n"/>
      <c r="D595" s="55" t="n">
        <v>2500423</v>
      </c>
      <c r="E595" s="14" t="inlineStr">
        <is>
          <t>SP0293</t>
        </is>
      </c>
      <c r="F595" s="102" t="inlineStr">
        <is>
          <t>Cover Box-Polydioxanone AB Violet Size 0, 70cm, 1/2 Circle, Round Body, 31mm Ref. FAS032ABD</t>
        </is>
      </c>
      <c r="G595" s="55" t="n">
        <v>2025000144</v>
      </c>
      <c r="H595" s="14" t="inlineStr">
        <is>
          <t>FUTURA SURGICARE PVT LTD</t>
        </is>
      </c>
      <c r="I595" s="14" t="n"/>
      <c r="J595" s="27" t="inlineStr">
        <is>
          <t>N.A</t>
        </is>
      </c>
      <c r="K595" s="14" t="n"/>
      <c r="L595" s="14" t="inlineStr">
        <is>
          <t>10.07.2023</t>
        </is>
      </c>
      <c r="M595" s="14" t="n"/>
      <c r="N595" s="14" t="inlineStr">
        <is>
          <t>09.07.2026</t>
        </is>
      </c>
      <c r="O595" s="14" t="n"/>
      <c r="P595" s="10" t="inlineStr">
        <is>
          <t>NA</t>
        </is>
      </c>
      <c r="Q595" s="14" t="n"/>
      <c r="R595" s="21" t="n"/>
      <c r="S595" s="12" t="n"/>
      <c r="T595" s="12" t="n"/>
      <c r="U595" s="13" t="n">
        <v>112</v>
      </c>
      <c r="V595" s="14" t="inlineStr">
        <is>
          <t>No.</t>
        </is>
      </c>
      <c r="W595" s="14" t="n"/>
      <c r="X595" s="14" t="n"/>
      <c r="Y595" s="90" t="n"/>
      <c r="Z595" s="455" t="n">
        <v>112</v>
      </c>
      <c r="AA595" s="456" t="n">
        <v>0</v>
      </c>
      <c r="AB595" s="457" t="n">
        <v>0</v>
      </c>
      <c r="AC595" s="458" t="n">
        <v>112</v>
      </c>
      <c r="AD595" s="459" t="n"/>
      <c r="AE595" s="462" t="n">
        <v>0</v>
      </c>
      <c r="AF595" s="14" t="n"/>
      <c r="AG595" s="14" t="n"/>
      <c r="AH595" s="14" t="n">
        <v>-112</v>
      </c>
      <c r="AI595" s="14" t="n"/>
      <c r="AJ595" s="14" t="n"/>
      <c r="AK595" s="14" t="n"/>
      <c r="AL595" s="14" t="n"/>
      <c r="AM595" s="14" t="n"/>
      <c r="AN595" s="14" t="n"/>
      <c r="AO595" s="14" t="n"/>
      <c r="AP595" s="14" t="n"/>
      <c r="AQ595" s="14" t="n"/>
      <c r="AR595" s="14" t="n"/>
      <c r="AS595" s="14" t="n"/>
      <c r="AT595" s="14" t="n"/>
      <c r="AU595" s="14" t="n"/>
      <c r="AV595" s="14" t="n"/>
      <c r="AW595" s="14" t="n"/>
      <c r="AX595" s="14" t="n"/>
      <c r="AY595" s="14" t="n"/>
      <c r="AZ595" s="14" t="n"/>
      <c r="BA595" s="14" t="n"/>
      <c r="BB595" s="14" t="n"/>
      <c r="BC595" s="14" t="n"/>
      <c r="BD595" s="14" t="n"/>
      <c r="BE595" s="14" t="n"/>
      <c r="BF595" s="14" t="n"/>
      <c r="BG595" s="14" t="n"/>
      <c r="BH595" s="14" t="n"/>
      <c r="BI595" s="14" t="n"/>
      <c r="BJ595" s="14" t="n"/>
      <c r="BK595" s="14" t="n"/>
      <c r="BL595" s="14" t="n"/>
      <c r="BM595" s="14" t="n"/>
      <c r="BN595" s="14" t="n"/>
      <c r="BO595" s="14" t="n"/>
      <c r="BP595" s="7" t="inlineStr">
        <is>
          <t> </t>
        </is>
      </c>
      <c r="BQ595" s="7" t="inlineStr">
        <is>
          <t> </t>
        </is>
      </c>
    </row>
    <row r="596" ht="11.85" customFormat="1" customHeight="1" s="7">
      <c r="A596" s="14" t="inlineStr">
        <is>
          <t>SP</t>
        </is>
      </c>
      <c r="B596" s="14" t="inlineStr">
        <is>
          <t>20.10.2025</t>
        </is>
      </c>
      <c r="C596" s="14" t="n"/>
      <c r="D596" s="55" t="n">
        <v>2500424</v>
      </c>
      <c r="E596" s="14" t="inlineStr">
        <is>
          <t>SP0295</t>
        </is>
      </c>
      <c r="F596" s="102" t="inlineStr">
        <is>
          <t>Cover Box-Polydioxanone AB Violet Size 2/0, 70cm, 1/2 Circle, Round Body, 26mm Ref. FAS034ABD</t>
        </is>
      </c>
      <c r="G596" s="55" t="n">
        <v>2025000145</v>
      </c>
      <c r="H596" s="14" t="inlineStr">
        <is>
          <t>FUTURA SURGICARE PVT LTD</t>
        </is>
      </c>
      <c r="I596" s="14" t="n"/>
      <c r="J596" s="10" t="inlineStr">
        <is>
          <t>N.A</t>
        </is>
      </c>
      <c r="K596" s="8" t="n"/>
      <c r="L596" s="14" t="inlineStr">
        <is>
          <t>10.07.2023</t>
        </is>
      </c>
      <c r="M596" s="14" t="n"/>
      <c r="N596" s="14" t="inlineStr">
        <is>
          <t>09.07.2026</t>
        </is>
      </c>
      <c r="O596" s="14" t="n"/>
      <c r="P596" s="10" t="inlineStr">
        <is>
          <t>NA</t>
        </is>
      </c>
      <c r="Q596" s="14" t="n"/>
      <c r="R596" s="21" t="n"/>
      <c r="S596" s="12" t="n"/>
      <c r="T596" s="12" t="n"/>
      <c r="U596" s="13" t="n">
        <v>499</v>
      </c>
      <c r="V596" s="14" t="inlineStr">
        <is>
          <t>No.</t>
        </is>
      </c>
      <c r="W596" s="14" t="n"/>
      <c r="X596" s="14" t="n"/>
      <c r="Y596" s="90" t="n"/>
      <c r="Z596" s="455" t="n">
        <v>499</v>
      </c>
      <c r="AA596" s="456" t="n">
        <v>0</v>
      </c>
      <c r="AB596" s="457" t="n">
        <v>0</v>
      </c>
      <c r="AC596" s="458" t="n">
        <v>499</v>
      </c>
      <c r="AD596" s="459" t="n"/>
      <c r="AE596" s="462" t="n">
        <v>0</v>
      </c>
      <c r="AF596" s="14" t="n"/>
      <c r="AG596" s="14" t="inlineStr">
        <is>
          <t>0048/2026</t>
        </is>
      </c>
      <c r="AH596" s="14" t="n">
        <v>-499</v>
      </c>
      <c r="AI596" s="14" t="n"/>
      <c r="AJ596" s="14" t="n"/>
      <c r="AK596" s="14" t="n"/>
      <c r="AL596" s="14" t="n"/>
      <c r="AM596" s="14" t="n"/>
      <c r="AN596" s="14" t="n"/>
      <c r="AO596" s="14" t="n"/>
      <c r="AP596" s="14" t="n"/>
      <c r="AQ596" s="14" t="n"/>
      <c r="AR596" s="14" t="n"/>
      <c r="AS596" s="14" t="n"/>
      <c r="AT596" s="14" t="n"/>
      <c r="AU596" s="14" t="n"/>
      <c r="AV596" s="14" t="n"/>
      <c r="AW596" s="14" t="n"/>
      <c r="AX596" s="14" t="n"/>
      <c r="AY596" s="14" t="n"/>
      <c r="AZ596" s="14" t="n"/>
      <c r="BA596" s="14" t="n"/>
      <c r="BB596" s="14" t="n"/>
      <c r="BC596" s="14" t="n"/>
      <c r="BD596" s="14" t="n"/>
      <c r="BE596" s="14" t="n"/>
      <c r="BF596" s="14" t="n"/>
      <c r="BG596" s="14" t="n"/>
      <c r="BH596" s="14" t="n"/>
      <c r="BI596" s="14" t="n"/>
      <c r="BJ596" s="14" t="n"/>
      <c r="BK596" s="14" t="n"/>
      <c r="BL596" s="14" t="n"/>
      <c r="BM596" s="14" t="n"/>
      <c r="BN596" s="14" t="n"/>
      <c r="BO596" s="14" t="n"/>
    </row>
    <row r="597" ht="11.85" customFormat="1" customHeight="1" s="7">
      <c r="A597" s="14" t="inlineStr">
        <is>
          <t>SP</t>
        </is>
      </c>
      <c r="B597" s="14" t="inlineStr">
        <is>
          <t>20.10.2025</t>
        </is>
      </c>
      <c r="C597" s="14" t="n"/>
      <c r="D597" s="55" t="n">
        <v>2500425</v>
      </c>
      <c r="E597" s="14" t="inlineStr">
        <is>
          <t>SP0296</t>
        </is>
      </c>
      <c r="F597" s="102" t="inlineStr">
        <is>
          <t>Cover Box-Polydioxanone AB Violet Size 3/0, 70cm, 1/2 Circle, Round Body, 20mm Ref. FAS037ABD</t>
        </is>
      </c>
      <c r="G597" s="55" t="n">
        <v>2025000146</v>
      </c>
      <c r="H597" s="14" t="inlineStr">
        <is>
          <t>FUTURA SURGICARE PVT LTD</t>
        </is>
      </c>
      <c r="I597" s="14" t="n"/>
      <c r="J597" s="10" t="inlineStr">
        <is>
          <t>N.A</t>
        </is>
      </c>
      <c r="K597" s="8" t="n"/>
      <c r="L597" s="14" t="inlineStr">
        <is>
          <t>10.07.2023</t>
        </is>
      </c>
      <c r="M597" s="14" t="n"/>
      <c r="N597" s="14" t="inlineStr">
        <is>
          <t>09.07.2026</t>
        </is>
      </c>
      <c r="O597" s="14" t="n"/>
      <c r="P597" s="10" t="inlineStr">
        <is>
          <t>NA</t>
        </is>
      </c>
      <c r="Q597" s="14" t="n"/>
      <c r="R597" s="21" t="n"/>
      <c r="S597" s="12" t="n"/>
      <c r="T597" s="12" t="n"/>
      <c r="U597" s="13" t="n">
        <v>953</v>
      </c>
      <c r="V597" s="14" t="inlineStr">
        <is>
          <t>No.</t>
        </is>
      </c>
      <c r="W597" s="14" t="n"/>
      <c r="X597" s="14" t="n"/>
      <c r="Y597" s="90" t="n"/>
      <c r="Z597" s="455" t="n">
        <v>953</v>
      </c>
      <c r="AA597" s="456" t="n">
        <v>0</v>
      </c>
      <c r="AB597" s="457" t="n">
        <v>0</v>
      </c>
      <c r="AC597" s="458" t="n">
        <v>953</v>
      </c>
      <c r="AD597" s="459" t="n"/>
      <c r="AE597" s="462" t="n">
        <v>0</v>
      </c>
      <c r="AF597" s="14" t="inlineStr">
        <is>
          <t>20.01.2026</t>
        </is>
      </c>
      <c r="AG597" s="14" t="inlineStr">
        <is>
          <t>0043/2026</t>
        </is>
      </c>
      <c r="AH597" s="14" t="n">
        <v>-953</v>
      </c>
      <c r="AI597" s="14" t="n"/>
      <c r="AJ597" s="14" t="n"/>
      <c r="AK597" s="14" t="n"/>
      <c r="AL597" s="14" t="n"/>
      <c r="AM597" s="14" t="n"/>
      <c r="AN597" s="14" t="n"/>
      <c r="AO597" s="14" t="n"/>
      <c r="AP597" s="14" t="n"/>
      <c r="AQ597" s="14" t="n"/>
      <c r="AR597" s="14" t="n"/>
      <c r="AS597" s="14" t="n"/>
      <c r="AT597" s="14" t="n"/>
      <c r="AU597" s="14" t="n"/>
      <c r="AV597" s="14" t="n"/>
      <c r="AW597" s="14" t="n"/>
      <c r="AX597" s="14" t="n"/>
      <c r="AY597" s="14" t="n"/>
      <c r="AZ597" s="14" t="n"/>
      <c r="BA597" s="14" t="n"/>
      <c r="BB597" s="14" t="n"/>
      <c r="BC597" s="14" t="n"/>
      <c r="BD597" s="14" t="n"/>
      <c r="BE597" s="14" t="n"/>
      <c r="BF597" s="14" t="n"/>
      <c r="BG597" s="14" t="n"/>
      <c r="BH597" s="14" t="n"/>
      <c r="BI597" s="14" t="n"/>
      <c r="BJ597" s="14" t="n"/>
      <c r="BK597" s="14" t="n"/>
      <c r="BL597" s="14" t="n"/>
      <c r="BM597" s="14" t="n"/>
      <c r="BN597" s="14" t="n"/>
      <c r="BO597" s="14" t="n"/>
    </row>
    <row r="598" ht="11.85" customFormat="1" customHeight="1" s="7">
      <c r="A598" s="14" t="inlineStr">
        <is>
          <t>SP</t>
        </is>
      </c>
      <c r="B598" s="14" t="inlineStr">
        <is>
          <t>20.10.2025</t>
        </is>
      </c>
      <c r="C598" s="14" t="n"/>
      <c r="D598" s="55" t="n">
        <v>2500426</v>
      </c>
      <c r="E598" s="14" t="inlineStr">
        <is>
          <t>SP0297</t>
        </is>
      </c>
      <c r="F598" s="102" t="inlineStr">
        <is>
          <t>Cover Box-Polydioxanone AB Violet Size 4/0, 45cm, 1/2 Circle, Round Body, 13mm Ref. FAS039ABD</t>
        </is>
      </c>
      <c r="G598" s="55" t="n">
        <v>2025000147</v>
      </c>
      <c r="H598" s="14" t="inlineStr">
        <is>
          <t>FUTURA SURGICARE PVT LTD</t>
        </is>
      </c>
      <c r="I598" s="14" t="n"/>
      <c r="J598" s="10" t="inlineStr">
        <is>
          <t>N.A</t>
        </is>
      </c>
      <c r="K598" s="8" t="n"/>
      <c r="L598" s="14" t="inlineStr">
        <is>
          <t>10.07.2023</t>
        </is>
      </c>
      <c r="M598" s="14" t="n"/>
      <c r="N598" s="14" t="inlineStr">
        <is>
          <t>09.07.2026</t>
        </is>
      </c>
      <c r="O598" s="14" t="n"/>
      <c r="P598" s="10" t="inlineStr">
        <is>
          <t>NA</t>
        </is>
      </c>
      <c r="Q598" s="14" t="n"/>
      <c r="R598" s="21" t="n"/>
      <c r="S598" s="12" t="n"/>
      <c r="T598" s="12" t="n"/>
      <c r="U598" s="13" t="n">
        <v>103</v>
      </c>
      <c r="V598" s="14" t="inlineStr">
        <is>
          <t>No.</t>
        </is>
      </c>
      <c r="W598" s="14" t="n"/>
      <c r="X598" s="14" t="n"/>
      <c r="Y598" s="90" t="n"/>
      <c r="Z598" s="455" t="n">
        <v>103</v>
      </c>
      <c r="AA598" s="456" t="n">
        <v>0</v>
      </c>
      <c r="AB598" s="457" t="n">
        <v>0</v>
      </c>
      <c r="AC598" s="458" t="n">
        <v>103</v>
      </c>
      <c r="AD598" s="459" t="n"/>
      <c r="AE598" s="462" t="n">
        <v>0</v>
      </c>
      <c r="AF598" s="14" t="inlineStr">
        <is>
          <t>29.01.2026</t>
        </is>
      </c>
      <c r="AG598" s="14" t="inlineStr">
        <is>
          <t>0065/2026</t>
        </is>
      </c>
      <c r="AH598" s="14" t="n">
        <v>-103</v>
      </c>
      <c r="AI598" s="14" t="n"/>
      <c r="AJ598" s="14" t="n"/>
      <c r="AK598" s="14" t="n"/>
      <c r="AL598" s="14" t="n"/>
      <c r="AM598" s="14" t="n"/>
      <c r="AN598" s="14" t="n"/>
      <c r="AO598" s="14" t="n"/>
      <c r="AP598" s="14" t="n"/>
      <c r="AQ598" s="14" t="n"/>
      <c r="AR598" s="14" t="n"/>
      <c r="AS598" s="14" t="n"/>
      <c r="AT598" s="14" t="n"/>
      <c r="AU598" s="14" t="n"/>
      <c r="AV598" s="14" t="n"/>
      <c r="AW598" s="14" t="n"/>
      <c r="AX598" s="14" t="n"/>
      <c r="AY598" s="14" t="n"/>
      <c r="AZ598" s="14" t="n"/>
      <c r="BA598" s="14" t="n"/>
      <c r="BB598" s="14" t="n"/>
      <c r="BC598" s="14" t="n"/>
      <c r="BD598" s="14" t="n"/>
      <c r="BE598" s="14" t="n"/>
      <c r="BF598" s="14" t="n"/>
      <c r="BG598" s="14" t="n"/>
      <c r="BH598" s="14" t="n"/>
      <c r="BI598" s="14" t="n"/>
      <c r="BJ598" s="14" t="n"/>
      <c r="BK598" s="14" t="n"/>
      <c r="BL598" s="14" t="n"/>
      <c r="BM598" s="14" t="n"/>
      <c r="BN598" s="14" t="n"/>
      <c r="BO598" s="14" t="n"/>
    </row>
    <row r="599" ht="11.85" customFormat="1" customHeight="1" s="7">
      <c r="A599" s="14" t="inlineStr">
        <is>
          <t>SP</t>
        </is>
      </c>
      <c r="B599" s="14" t="inlineStr">
        <is>
          <t>20.10.2025</t>
        </is>
      </c>
      <c r="C599" s="14" t="n"/>
      <c r="D599" s="55" t="n">
        <v>2500427</v>
      </c>
      <c r="E599" s="14" t="inlineStr">
        <is>
          <t>SP0298</t>
        </is>
      </c>
      <c r="F599" s="102" t="inlineStr">
        <is>
          <t>Cover Box-Polydioxanone AB Violet Size 4/0, 70cm, 1/2 Circle, Taper Point, 17mm Ref. FAS041ABD</t>
        </is>
      </c>
      <c r="G599" s="55" t="n">
        <v>2025000148</v>
      </c>
      <c r="H599" s="14" t="inlineStr">
        <is>
          <t>FUTURA SURGICARE PVT LTD</t>
        </is>
      </c>
      <c r="I599" s="14" t="n"/>
      <c r="J599" s="10" t="inlineStr">
        <is>
          <t>N.A</t>
        </is>
      </c>
      <c r="K599" s="8" t="n"/>
      <c r="L599" s="14" t="inlineStr">
        <is>
          <t>10.07.2023</t>
        </is>
      </c>
      <c r="M599" s="14" t="n"/>
      <c r="N599" s="14" t="inlineStr">
        <is>
          <t>09.07.2026</t>
        </is>
      </c>
      <c r="O599" s="14" t="n"/>
      <c r="P599" s="10" t="inlineStr">
        <is>
          <t>NA</t>
        </is>
      </c>
      <c r="Q599" s="14" t="n"/>
      <c r="R599" s="21" t="n"/>
      <c r="S599" s="12" t="n"/>
      <c r="T599" s="12" t="n"/>
      <c r="U599" s="13" t="n">
        <v>204</v>
      </c>
      <c r="V599" s="14" t="inlineStr">
        <is>
          <t>No.</t>
        </is>
      </c>
      <c r="W599" s="14" t="n"/>
      <c r="X599" s="14" t="n"/>
      <c r="Y599" s="90" t="n"/>
      <c r="Z599" s="455" t="n">
        <v>204</v>
      </c>
      <c r="AA599" s="456" t="n">
        <v>0</v>
      </c>
      <c r="AB599" s="457" t="n">
        <v>0</v>
      </c>
      <c r="AC599" s="458" t="n">
        <v>204</v>
      </c>
      <c r="AD599" s="459" t="n"/>
      <c r="AE599" s="462" t="n">
        <v>0</v>
      </c>
      <c r="AF599" s="14" t="inlineStr">
        <is>
          <t>25.01.2026</t>
        </is>
      </c>
      <c r="AG599" s="14" t="inlineStr">
        <is>
          <t>0056/2026</t>
        </is>
      </c>
      <c r="AH599" s="14" t="n">
        <v>-204</v>
      </c>
      <c r="AI599" s="14" t="n"/>
      <c r="AJ599" s="14" t="n"/>
      <c r="AK599" s="14" t="n"/>
      <c r="AL599" s="14" t="n"/>
      <c r="AM599" s="14" t="n"/>
      <c r="AN599" s="14" t="n"/>
      <c r="AO599" s="14" t="n"/>
      <c r="AP599" s="14" t="n"/>
      <c r="AQ599" s="14" t="n"/>
      <c r="AR599" s="14" t="n"/>
      <c r="AS599" s="14" t="n"/>
      <c r="AT599" s="14" t="n"/>
      <c r="AU599" s="14" t="n"/>
      <c r="AV599" s="14" t="n"/>
      <c r="AW599" s="14" t="n"/>
      <c r="AX599" s="14" t="n"/>
      <c r="AY599" s="14" t="n"/>
      <c r="AZ599" s="14" t="n"/>
      <c r="BA599" s="14" t="n"/>
      <c r="BB599" s="14" t="n"/>
      <c r="BC599" s="14" t="n"/>
      <c r="BD599" s="14" t="n"/>
      <c r="BE599" s="14" t="n"/>
      <c r="BF599" s="14" t="n"/>
      <c r="BG599" s="14" t="n"/>
      <c r="BH599" s="14" t="n"/>
      <c r="BI599" s="14" t="n"/>
      <c r="BJ599" s="14" t="n"/>
      <c r="BK599" s="14" t="n"/>
      <c r="BL599" s="14" t="n"/>
      <c r="BM599" s="14" t="n"/>
      <c r="BN599" s="14" t="n"/>
      <c r="BO599" s="14" t="n"/>
    </row>
    <row r="600" ht="11.85" customFormat="1" customHeight="1" s="7">
      <c r="A600" s="14" t="inlineStr">
        <is>
          <t>SP</t>
        </is>
      </c>
      <c r="B600" s="14" t="inlineStr">
        <is>
          <t>20.10.2025</t>
        </is>
      </c>
      <c r="C600" s="14" t="n"/>
      <c r="D600" s="55" t="n">
        <v>2500428</v>
      </c>
      <c r="E600" s="14" t="inlineStr">
        <is>
          <t>SP0299</t>
        </is>
      </c>
      <c r="F600" s="102" t="inlineStr">
        <is>
          <t>Cover Box-Polydioxanone AB Violet Size 5/0, 70cm, 3/8 Circle, Round Body, 16mm Ref. FAS044ABD</t>
        </is>
      </c>
      <c r="G600" s="55" t="n">
        <v>2025000149</v>
      </c>
      <c r="H600" s="14" t="inlineStr">
        <is>
          <t>FUTURA SURGICARE PVT LTD</t>
        </is>
      </c>
      <c r="I600" s="14" t="n"/>
      <c r="J600" s="10" t="inlineStr">
        <is>
          <t>N.A</t>
        </is>
      </c>
      <c r="K600" s="8" t="n"/>
      <c r="L600" s="14" t="inlineStr">
        <is>
          <t>10.07.2023</t>
        </is>
      </c>
      <c r="M600" s="14" t="n"/>
      <c r="N600" s="14" t="inlineStr">
        <is>
          <t>09.07.2026</t>
        </is>
      </c>
      <c r="O600" s="14" t="n"/>
      <c r="P600" s="10" t="inlineStr">
        <is>
          <t>NA</t>
        </is>
      </c>
      <c r="Q600" s="14" t="n"/>
      <c r="R600" s="21" t="n"/>
      <c r="S600" s="12" t="n"/>
      <c r="T600" s="12" t="n"/>
      <c r="U600" s="112" t="n">
        <v>452</v>
      </c>
      <c r="V600" s="14" t="inlineStr">
        <is>
          <t>No.</t>
        </is>
      </c>
      <c r="W600" s="14" t="n"/>
      <c r="X600" s="14" t="n"/>
      <c r="Y600" s="90" t="n"/>
      <c r="Z600" s="455" t="n">
        <v>452</v>
      </c>
      <c r="AA600" s="456" t="n">
        <v>0</v>
      </c>
      <c r="AB600" s="457" t="n">
        <v>0</v>
      </c>
      <c r="AC600" s="458" t="n">
        <v>452</v>
      </c>
      <c r="AD600" s="459" t="n"/>
      <c r="AE600" s="462" t="n">
        <v>0</v>
      </c>
      <c r="AF600" s="14" t="inlineStr">
        <is>
          <t>25.01.2026</t>
        </is>
      </c>
      <c r="AG600" s="14" t="inlineStr">
        <is>
          <t>0059/2026</t>
        </is>
      </c>
      <c r="AH600" s="14" t="n">
        <v>-452</v>
      </c>
      <c r="AI600" s="14" t="n"/>
      <c r="AJ600" s="14" t="n"/>
      <c r="AK600" s="14" t="n"/>
      <c r="AL600" s="14" t="n"/>
      <c r="AM600" s="14" t="n"/>
      <c r="AN600" s="14" t="n"/>
      <c r="AO600" s="14" t="n"/>
      <c r="AP600" s="14" t="n"/>
      <c r="AQ600" s="14" t="n"/>
      <c r="AR600" s="14" t="n"/>
      <c r="AS600" s="14" t="n"/>
      <c r="AT600" s="14" t="n"/>
      <c r="AU600" s="14" t="n"/>
      <c r="AV600" s="14" t="n"/>
      <c r="AW600" s="14" t="n"/>
      <c r="AX600" s="14" t="n"/>
      <c r="AY600" s="14" t="n"/>
      <c r="AZ600" s="14" t="n"/>
      <c r="BA600" s="14" t="n"/>
      <c r="BB600" s="14" t="n"/>
      <c r="BC600" s="14" t="n"/>
      <c r="BD600" s="14" t="n"/>
      <c r="BE600" s="14" t="n"/>
      <c r="BF600" s="14" t="n"/>
      <c r="BG600" s="14" t="n"/>
      <c r="BH600" s="14" t="n"/>
      <c r="BI600" s="14" t="n"/>
      <c r="BJ600" s="14" t="n"/>
      <c r="BK600" s="14" t="n"/>
      <c r="BL600" s="14" t="n"/>
      <c r="BM600" s="14" t="n"/>
      <c r="BN600" s="14" t="n"/>
      <c r="BO600" s="14" t="n"/>
    </row>
    <row r="601" ht="11.85" customFormat="1" customHeight="1" s="7">
      <c r="A601" s="14" t="inlineStr">
        <is>
          <t>SP</t>
        </is>
      </c>
      <c r="B601" s="14" t="inlineStr">
        <is>
          <t>20.10.2025</t>
        </is>
      </c>
      <c r="C601" s="14" t="n"/>
      <c r="D601" s="55" t="n">
        <v>2500429</v>
      </c>
      <c r="E601" s="14" t="inlineStr">
        <is>
          <t>SP0300</t>
        </is>
      </c>
      <c r="F601" s="102" t="inlineStr">
        <is>
          <t>Cover Box-Polydioxanone AB Violet Size 5/0, 70cm, 1/2 Circle, Taper Point, 25mm Ref. FAS045ABD</t>
        </is>
      </c>
      <c r="G601" s="55" t="n">
        <v>2025000150</v>
      </c>
      <c r="H601" s="14" t="inlineStr">
        <is>
          <t>FUTURA SURGICARE PVT LTD</t>
        </is>
      </c>
      <c r="I601" s="14" t="n"/>
      <c r="J601" s="10" t="inlineStr">
        <is>
          <t>N.A</t>
        </is>
      </c>
      <c r="K601" s="8" t="n"/>
      <c r="L601" s="14" t="inlineStr">
        <is>
          <t>10.07.2023</t>
        </is>
      </c>
      <c r="M601" s="14" t="n"/>
      <c r="N601" s="14" t="inlineStr">
        <is>
          <t>09.07.2026</t>
        </is>
      </c>
      <c r="O601" s="14" t="n"/>
      <c r="P601" s="10" t="inlineStr">
        <is>
          <t>NA</t>
        </is>
      </c>
      <c r="Q601" s="14" t="n"/>
      <c r="R601" s="21" t="n"/>
      <c r="S601" s="12" t="n"/>
      <c r="T601" s="12" t="n"/>
      <c r="U601" s="112" t="n">
        <v>419</v>
      </c>
      <c r="V601" s="14" t="inlineStr">
        <is>
          <t>No.</t>
        </is>
      </c>
      <c r="W601" s="14" t="n"/>
      <c r="X601" s="14" t="n"/>
      <c r="Y601" s="90" t="n"/>
      <c r="Z601" s="455" t="n">
        <v>419</v>
      </c>
      <c r="AA601" s="456" t="n">
        <v>0</v>
      </c>
      <c r="AB601" s="457" t="n">
        <v>0</v>
      </c>
      <c r="AC601" s="458" t="n">
        <v>419</v>
      </c>
      <c r="AD601" s="459" t="n"/>
      <c r="AE601" s="462" t="n">
        <v>0</v>
      </c>
      <c r="AF601" s="14" t="inlineStr">
        <is>
          <t>27.01.2026</t>
        </is>
      </c>
      <c r="AG601" s="14" t="inlineStr">
        <is>
          <t>0062/2026</t>
        </is>
      </c>
      <c r="AH601" s="14" t="n">
        <v>-419</v>
      </c>
      <c r="AI601" s="14" t="n"/>
      <c r="AJ601" s="14" t="n"/>
      <c r="AK601" s="14" t="n"/>
      <c r="AL601" s="14" t="n"/>
      <c r="AM601" s="14" t="n"/>
      <c r="AN601" s="14" t="n"/>
      <c r="AO601" s="14" t="n"/>
      <c r="AP601" s="14" t="n"/>
      <c r="AQ601" s="14" t="n"/>
      <c r="AR601" s="14" t="n"/>
      <c r="AS601" s="14" t="n"/>
      <c r="AT601" s="14" t="n"/>
      <c r="AU601" s="14" t="n"/>
      <c r="AV601" s="14" t="n"/>
      <c r="AW601" s="14" t="n"/>
      <c r="AX601" s="14" t="n"/>
      <c r="AY601" s="14" t="n"/>
      <c r="AZ601" s="14" t="n"/>
      <c r="BA601" s="14" t="n"/>
      <c r="BB601" s="14" t="n"/>
      <c r="BC601" s="14" t="n"/>
      <c r="BD601" s="14" t="n"/>
      <c r="BE601" s="14" t="n"/>
      <c r="BF601" s="14" t="n"/>
      <c r="BG601" s="14" t="n"/>
      <c r="BH601" s="14" t="n"/>
      <c r="BI601" s="14" t="n"/>
      <c r="BJ601" s="14" t="n"/>
      <c r="BK601" s="14" t="n"/>
      <c r="BL601" s="14" t="n"/>
      <c r="BM601" s="14" t="n"/>
      <c r="BN601" s="14" t="n"/>
      <c r="BO601" s="14" t="n"/>
    </row>
    <row r="602" ht="11.85" customFormat="1" customHeight="1" s="7">
      <c r="A602" s="14" t="inlineStr">
        <is>
          <t>SP</t>
        </is>
      </c>
      <c r="B602" s="14" t="inlineStr">
        <is>
          <t>20.10.2025</t>
        </is>
      </c>
      <c r="C602" s="14" t="n"/>
      <c r="D602" s="55" t="n">
        <v>2500430</v>
      </c>
      <c r="E602" s="14" t="inlineStr">
        <is>
          <t>SP0301</t>
        </is>
      </c>
      <c r="F602" s="102" t="inlineStr">
        <is>
          <t>Cover Box-Polydioxanone AB Violet Size 6/0, 70cm, 1/2 Circle, Taper Point, 13mm Double needle Ref. FAS047ABD</t>
        </is>
      </c>
      <c r="G602" s="55" t="n">
        <v>2025000151</v>
      </c>
      <c r="H602" s="14" t="inlineStr">
        <is>
          <t>FUTURA SURGICARE PVT LTD</t>
        </is>
      </c>
      <c r="I602" s="14" t="n"/>
      <c r="J602" s="10" t="inlineStr">
        <is>
          <t>N.A</t>
        </is>
      </c>
      <c r="K602" s="8" t="n"/>
      <c r="L602" s="14" t="inlineStr">
        <is>
          <t>10.07.2023</t>
        </is>
      </c>
      <c r="M602" s="14" t="n"/>
      <c r="N602" s="14" t="inlineStr">
        <is>
          <t>09.07.2026</t>
        </is>
      </c>
      <c r="O602" s="14" t="n"/>
      <c r="P602" s="10" t="inlineStr">
        <is>
          <t>NA</t>
        </is>
      </c>
      <c r="Q602" s="14" t="n"/>
      <c r="R602" s="21" t="n"/>
      <c r="S602" s="12" t="n"/>
      <c r="T602" s="12" t="n"/>
      <c r="U602" s="112" t="n">
        <v>88</v>
      </c>
      <c r="V602" s="14" t="inlineStr">
        <is>
          <t>No.</t>
        </is>
      </c>
      <c r="W602" s="14" t="n"/>
      <c r="X602" s="14" t="n"/>
      <c r="Y602" s="90" t="n"/>
      <c r="Z602" s="455" t="n">
        <v>88</v>
      </c>
      <c r="AA602" s="456" t="n">
        <v>0</v>
      </c>
      <c r="AB602" s="457" t="n">
        <v>0</v>
      </c>
      <c r="AC602" s="458" t="n">
        <v>88</v>
      </c>
      <c r="AD602" s="459" t="n"/>
      <c r="AE602" s="462" t="n">
        <v>0</v>
      </c>
      <c r="AF602" s="14" t="inlineStr">
        <is>
          <t>01.02.2026</t>
        </is>
      </c>
      <c r="AG602" s="14" t="inlineStr">
        <is>
          <t>0075/2026</t>
        </is>
      </c>
      <c r="AH602" s="14" t="n">
        <v>-88</v>
      </c>
      <c r="AI602" s="14" t="n"/>
      <c r="AJ602" s="14" t="n"/>
      <c r="AK602" s="14" t="n"/>
      <c r="AL602" s="14" t="n"/>
      <c r="AM602" s="14" t="n"/>
      <c r="AN602" s="14" t="n"/>
      <c r="AO602" s="14" t="n"/>
      <c r="AP602" s="14" t="n"/>
      <c r="AQ602" s="14" t="n"/>
      <c r="AR602" s="14" t="n"/>
      <c r="AS602" s="14" t="n"/>
      <c r="AT602" s="14" t="n"/>
      <c r="AU602" s="14" t="n"/>
      <c r="AV602" s="14" t="n"/>
      <c r="AW602" s="14" t="n"/>
      <c r="AX602" s="14" t="n"/>
      <c r="AY602" s="14" t="n"/>
      <c r="AZ602" s="14" t="n"/>
      <c r="BA602" s="14" t="n"/>
      <c r="BB602" s="14" t="n"/>
      <c r="BC602" s="14" t="n"/>
      <c r="BD602" s="14" t="n"/>
      <c r="BE602" s="14" t="n"/>
      <c r="BF602" s="14" t="n"/>
      <c r="BG602" s="14" t="n"/>
      <c r="BH602" s="14" t="n"/>
      <c r="BI602" s="14" t="n"/>
      <c r="BJ602" s="14" t="n"/>
      <c r="BK602" s="14" t="n"/>
      <c r="BL602" s="14" t="n"/>
      <c r="BM602" s="14" t="n"/>
      <c r="BN602" s="14" t="n"/>
      <c r="BO602" s="14" t="n"/>
    </row>
    <row r="603" ht="11.85" customFormat="1" customHeight="1" s="7">
      <c r="A603" s="14" t="inlineStr">
        <is>
          <t>SP</t>
        </is>
      </c>
      <c r="B603" s="14" t="inlineStr">
        <is>
          <t>20.10.2025</t>
        </is>
      </c>
      <c r="C603" s="14" t="n"/>
      <c r="D603" s="55" t="n">
        <v>2500431</v>
      </c>
      <c r="E603" s="14" t="inlineStr">
        <is>
          <t>SP0302</t>
        </is>
      </c>
      <c r="F603" s="102" t="inlineStr">
        <is>
          <t>Cover Box-Polydioxanone AB Violet Size 0, 90cm, 1/2 Circle, Taper Cutting, 36mm Ref. FAS052ABD</t>
        </is>
      </c>
      <c r="G603" s="55" t="n">
        <v>2025000152</v>
      </c>
      <c r="H603" s="14" t="inlineStr">
        <is>
          <t>FUTURA SURGICARE PVT LTD</t>
        </is>
      </c>
      <c r="I603" s="14" t="n"/>
      <c r="J603" s="10" t="inlineStr">
        <is>
          <t>N.A</t>
        </is>
      </c>
      <c r="K603" s="8" t="n"/>
      <c r="L603" s="14" t="inlineStr">
        <is>
          <t>10.07.2023</t>
        </is>
      </c>
      <c r="M603" s="14" t="n"/>
      <c r="N603" s="14" t="inlineStr">
        <is>
          <t>09.07.2026</t>
        </is>
      </c>
      <c r="O603" s="14" t="n"/>
      <c r="P603" s="10" t="inlineStr">
        <is>
          <t>NA</t>
        </is>
      </c>
      <c r="Q603" s="14" t="n"/>
      <c r="R603" s="21" t="n"/>
      <c r="S603" s="12" t="n"/>
      <c r="T603" s="12" t="n"/>
      <c r="U603" s="112" t="n">
        <v>365</v>
      </c>
      <c r="V603" s="14" t="inlineStr">
        <is>
          <t>No.</t>
        </is>
      </c>
      <c r="W603" s="14" t="n"/>
      <c r="X603" s="14" t="n"/>
      <c r="Y603" s="90" t="n"/>
      <c r="Z603" s="455" t="n">
        <v>365</v>
      </c>
      <c r="AA603" s="456" t="n">
        <v>0</v>
      </c>
      <c r="AB603" s="457" t="n">
        <v>0</v>
      </c>
      <c r="AC603" s="458" t="n">
        <v>365</v>
      </c>
      <c r="AD603" s="459" t="n"/>
      <c r="AE603" s="462" t="n">
        <v>0</v>
      </c>
      <c r="AF603" s="14" t="inlineStr">
        <is>
          <t>25.01.2026</t>
        </is>
      </c>
      <c r="AG603" s="14" t="inlineStr">
        <is>
          <t>0058/2026</t>
        </is>
      </c>
      <c r="AH603" s="14" t="n">
        <v>-365</v>
      </c>
      <c r="AI603" s="14" t="n"/>
      <c r="AJ603" s="14" t="n"/>
      <c r="AK603" s="14" t="n"/>
      <c r="AL603" s="14" t="n"/>
      <c r="AM603" s="14" t="n"/>
      <c r="AN603" s="14" t="n"/>
      <c r="AO603" s="14" t="n"/>
      <c r="AP603" s="14" t="n"/>
      <c r="AQ603" s="14" t="n"/>
      <c r="AR603" s="14" t="n"/>
      <c r="AS603" s="14" t="n"/>
      <c r="AT603" s="14" t="n"/>
      <c r="AU603" s="14" t="n"/>
      <c r="AV603" s="14" t="n"/>
      <c r="AW603" s="14" t="n"/>
      <c r="AX603" s="14" t="n"/>
      <c r="AY603" s="14" t="n"/>
      <c r="AZ603" s="14" t="n"/>
      <c r="BA603" s="14" t="n"/>
      <c r="BB603" s="14" t="n"/>
      <c r="BC603" s="14" t="n"/>
      <c r="BD603" s="14" t="n"/>
      <c r="BE603" s="14" t="n"/>
      <c r="BF603" s="14" t="n"/>
      <c r="BG603" s="14" t="n"/>
      <c r="BH603" s="14" t="n"/>
      <c r="BI603" s="14" t="n"/>
      <c r="BJ603" s="14" t="n"/>
      <c r="BK603" s="14" t="n"/>
      <c r="BL603" s="14" t="n"/>
      <c r="BM603" s="14" t="n"/>
      <c r="BN603" s="14" t="n"/>
      <c r="BO603" s="14" t="n"/>
    </row>
    <row r="604" ht="11.85" customFormat="1" customHeight="1" s="7">
      <c r="A604" s="14" t="inlineStr">
        <is>
          <t>SP</t>
        </is>
      </c>
      <c r="B604" s="14" t="inlineStr">
        <is>
          <t>20.10.2025</t>
        </is>
      </c>
      <c r="C604" s="14" t="n"/>
      <c r="D604" s="55" t="n">
        <v>2500432</v>
      </c>
      <c r="E604" s="14" t="inlineStr">
        <is>
          <t>SP0303</t>
        </is>
      </c>
      <c r="F604" s="102" t="inlineStr">
        <is>
          <t>Cover Box-Poliglecaprone 25 AB Violet Size 2/0, 70cm, 1/2 Circle, Round Body, 22mm Ref.FAS501ABC</t>
        </is>
      </c>
      <c r="G604" s="55" t="n">
        <v>2025000153</v>
      </c>
      <c r="H604" s="14" t="inlineStr">
        <is>
          <t>FUTURA SURGICARE PVT LTD</t>
        </is>
      </c>
      <c r="I604" s="14" t="n"/>
      <c r="J604" s="10" t="inlineStr">
        <is>
          <t>N.A</t>
        </is>
      </c>
      <c r="K604" s="8" t="n"/>
      <c r="L604" s="14" t="inlineStr">
        <is>
          <t>10.07.2023</t>
        </is>
      </c>
      <c r="M604" s="14" t="n"/>
      <c r="N604" s="14" t="inlineStr">
        <is>
          <t>09.07.2026</t>
        </is>
      </c>
      <c r="O604" s="14" t="n"/>
      <c r="P604" s="10" t="inlineStr">
        <is>
          <t>NA</t>
        </is>
      </c>
      <c r="Q604" s="14" t="n"/>
      <c r="R604" s="21" t="n"/>
      <c r="S604" s="12" t="n"/>
      <c r="T604" s="12" t="n"/>
      <c r="U604" s="112" t="n">
        <v>115</v>
      </c>
      <c r="V604" s="14" t="inlineStr">
        <is>
          <t>No.</t>
        </is>
      </c>
      <c r="W604" s="14" t="n"/>
      <c r="X604" s="14" t="n"/>
      <c r="Y604" s="90" t="n"/>
      <c r="Z604" s="455" t="n">
        <v>115</v>
      </c>
      <c r="AA604" s="456" t="n">
        <v>0</v>
      </c>
      <c r="AB604" s="457" t="n">
        <v>0</v>
      </c>
      <c r="AC604" s="458" t="n">
        <v>115</v>
      </c>
      <c r="AD604" s="459" t="n"/>
      <c r="AE604" s="462" t="n">
        <v>0</v>
      </c>
      <c r="AF604" s="14" t="inlineStr">
        <is>
          <t>25.01.2026</t>
        </is>
      </c>
      <c r="AG604" s="14" t="inlineStr">
        <is>
          <t>0060/2026</t>
        </is>
      </c>
      <c r="AH604" s="14" t="n">
        <v>-115</v>
      </c>
      <c r="AI604" s="14" t="n"/>
      <c r="AJ604" s="14" t="n"/>
      <c r="AK604" s="14" t="n"/>
      <c r="AL604" s="14" t="n"/>
      <c r="AM604" s="14" t="n"/>
      <c r="AN604" s="14" t="n"/>
      <c r="AO604" s="14" t="n"/>
      <c r="AP604" s="14" t="n"/>
      <c r="AQ604" s="14" t="n"/>
      <c r="AR604" s="14" t="n"/>
      <c r="AS604" s="14" t="n"/>
      <c r="AT604" s="14" t="n"/>
      <c r="AU604" s="14" t="n"/>
      <c r="AV604" s="14" t="n"/>
      <c r="AW604" s="14" t="n"/>
      <c r="AX604" s="14" t="n"/>
      <c r="AY604" s="14" t="n"/>
      <c r="AZ604" s="14" t="n"/>
      <c r="BA604" s="14" t="n"/>
      <c r="BB604" s="14" t="n"/>
      <c r="BC604" s="14" t="n"/>
      <c r="BD604" s="14" t="n"/>
      <c r="BE604" s="14" t="n"/>
      <c r="BF604" s="14" t="n"/>
      <c r="BG604" s="14" t="n"/>
      <c r="BH604" s="14" t="n"/>
      <c r="BI604" s="14" t="n"/>
      <c r="BJ604" s="14" t="n"/>
      <c r="BK604" s="14" t="n"/>
      <c r="BL604" s="14" t="n"/>
      <c r="BM604" s="14" t="n"/>
      <c r="BN604" s="14" t="n"/>
      <c r="BO604" s="14" t="n"/>
    </row>
    <row r="605" ht="11.85" customFormat="1" customHeight="1" s="7">
      <c r="A605" s="14" t="inlineStr">
        <is>
          <t>SP</t>
        </is>
      </c>
      <c r="B605" s="14" t="inlineStr">
        <is>
          <t>20.10.2025</t>
        </is>
      </c>
      <c r="C605" s="14" t="n"/>
      <c r="D605" s="55" t="n">
        <v>2500433</v>
      </c>
      <c r="E605" s="14" t="inlineStr">
        <is>
          <t>SP0304</t>
        </is>
      </c>
      <c r="F605" s="102" t="inlineStr">
        <is>
          <t>Cover Box-Poliglecaprone 25 AB Undyed Size 3/0, 70cm, Straight, Reverse Cutting, 60mm Ref. FAS504ABC</t>
        </is>
      </c>
      <c r="G605" s="55" t="n">
        <v>2025000154</v>
      </c>
      <c r="H605" s="14" t="inlineStr">
        <is>
          <t>FUTURA SURGICARE PVT LTD</t>
        </is>
      </c>
      <c r="I605" s="14" t="n"/>
      <c r="J605" s="27" t="inlineStr">
        <is>
          <t>N.A</t>
        </is>
      </c>
      <c r="K605" s="14" t="n"/>
      <c r="L605" s="14" t="inlineStr">
        <is>
          <t>10.07.2023</t>
        </is>
      </c>
      <c r="M605" s="14" t="n"/>
      <c r="N605" s="14" t="inlineStr">
        <is>
          <t>09.07.2026</t>
        </is>
      </c>
      <c r="O605" s="14" t="n"/>
      <c r="P605" s="10" t="inlineStr">
        <is>
          <t>NA</t>
        </is>
      </c>
      <c r="Q605" s="14" t="n"/>
      <c r="R605" s="21" t="n"/>
      <c r="S605" s="12" t="n"/>
      <c r="T605" s="12" t="n"/>
      <c r="U605" s="112" t="n">
        <v>990</v>
      </c>
      <c r="V605" s="14" t="inlineStr">
        <is>
          <t>No.</t>
        </is>
      </c>
      <c r="W605" s="14" t="n"/>
      <c r="X605" s="14" t="n"/>
      <c r="Y605" s="90" t="n"/>
      <c r="Z605" s="455" t="n">
        <v>990</v>
      </c>
      <c r="AA605" s="456" t="n">
        <v>0</v>
      </c>
      <c r="AB605" s="457" t="n">
        <v>0</v>
      </c>
      <c r="AC605" s="458" t="n">
        <v>990</v>
      </c>
      <c r="AD605" s="459" t="n"/>
      <c r="AE605" s="462" t="n">
        <v>0</v>
      </c>
      <c r="AF605" s="14" t="n"/>
      <c r="AG605" s="14" t="n"/>
      <c r="AH605" s="14" t="n">
        <v>-990</v>
      </c>
      <c r="AI605" s="14" t="n"/>
      <c r="AJ605" s="14" t="n"/>
      <c r="AK605" s="14" t="n"/>
      <c r="AL605" s="14" t="n"/>
      <c r="AM605" s="14" t="n"/>
      <c r="AN605" s="14" t="n"/>
      <c r="AO605" s="14" t="n"/>
      <c r="AP605" s="14" t="n"/>
      <c r="AQ605" s="14" t="n"/>
      <c r="AR605" s="14" t="n"/>
      <c r="AS605" s="14" t="n"/>
      <c r="AT605" s="14" t="n"/>
      <c r="AU605" s="14" t="n"/>
      <c r="AV605" s="14" t="n"/>
      <c r="AW605" s="14" t="n"/>
      <c r="AX605" s="14" t="n"/>
      <c r="AY605" s="14" t="n"/>
      <c r="AZ605" s="14" t="n"/>
      <c r="BA605" s="14" t="n"/>
      <c r="BB605" s="14" t="n"/>
      <c r="BC605" s="14" t="n"/>
      <c r="BD605" s="14" t="n"/>
      <c r="BE605" s="14" t="n"/>
      <c r="BF605" s="14" t="n"/>
      <c r="BG605" s="14" t="n"/>
      <c r="BH605" s="14" t="n"/>
      <c r="BI605" s="14" t="n"/>
      <c r="BJ605" s="14" t="n"/>
      <c r="BK605" s="14" t="n"/>
      <c r="BL605" s="14" t="n"/>
      <c r="BM605" s="14" t="n"/>
      <c r="BN605" s="14" t="n"/>
      <c r="BO605" s="14" t="n"/>
    </row>
    <row r="606" ht="11.85" customFormat="1" customHeight="1" s="7">
      <c r="A606" s="14" t="inlineStr">
        <is>
          <t>SP</t>
        </is>
      </c>
      <c r="B606" s="14" t="inlineStr">
        <is>
          <t>20.10.2025</t>
        </is>
      </c>
      <c r="C606" s="14" t="n"/>
      <c r="D606" s="55" t="n">
        <v>2500434</v>
      </c>
      <c r="E606" s="14" t="inlineStr">
        <is>
          <t>SP0305</t>
        </is>
      </c>
      <c r="F606" s="102" t="inlineStr">
        <is>
          <t>Cover Box-Poliglecaprone 25 AB Undyed Size 4/0, 70cm, 3/8 Circle, Reverse Cutting, 26mm Ref. FAS506ABC</t>
        </is>
      </c>
      <c r="G606" s="55" t="n">
        <v>2025000155</v>
      </c>
      <c r="H606" s="14" t="inlineStr">
        <is>
          <t>FUTURA SURGICARE PVT LTD</t>
        </is>
      </c>
      <c r="I606" s="14" t="n"/>
      <c r="J606" s="10" t="inlineStr">
        <is>
          <t>N.A</t>
        </is>
      </c>
      <c r="K606" s="8" t="n"/>
      <c r="L606" s="14" t="inlineStr">
        <is>
          <t>10.07.2023</t>
        </is>
      </c>
      <c r="M606" s="14" t="n"/>
      <c r="N606" s="14" t="inlineStr">
        <is>
          <t>09.07.2026</t>
        </is>
      </c>
      <c r="O606" s="14" t="n"/>
      <c r="P606" s="10" t="inlineStr">
        <is>
          <t>NA</t>
        </is>
      </c>
      <c r="Q606" s="14" t="n"/>
      <c r="R606" s="21" t="n"/>
      <c r="S606" s="12" t="n"/>
      <c r="T606" s="12" t="n"/>
      <c r="U606" s="112" t="n">
        <v>114</v>
      </c>
      <c r="V606" s="14" t="inlineStr">
        <is>
          <t>No.</t>
        </is>
      </c>
      <c r="W606" s="14" t="n"/>
      <c r="X606" s="14" t="n"/>
      <c r="Y606" s="90" t="n"/>
      <c r="Z606" s="455" t="n">
        <v>114</v>
      </c>
      <c r="AA606" s="456" t="n">
        <v>0</v>
      </c>
      <c r="AB606" s="457" t="n">
        <v>0</v>
      </c>
      <c r="AC606" s="458" t="n">
        <v>114</v>
      </c>
      <c r="AD606" s="459" t="n"/>
      <c r="AE606" s="462" t="n">
        <v>0</v>
      </c>
      <c r="AF606" s="14" t="inlineStr">
        <is>
          <t>01.02.2026</t>
        </is>
      </c>
      <c r="AG606" s="14" t="inlineStr">
        <is>
          <t>0078/2026</t>
        </is>
      </c>
      <c r="AH606" s="14" t="n">
        <v>-114</v>
      </c>
      <c r="AI606" s="14" t="n"/>
      <c r="AJ606" s="14" t="n"/>
      <c r="AK606" s="14" t="n"/>
      <c r="AL606" s="14" t="n"/>
      <c r="AM606" s="14" t="n"/>
      <c r="AN606" s="14" t="n"/>
      <c r="AO606" s="14" t="n"/>
      <c r="AP606" s="14" t="n"/>
      <c r="AQ606" s="14" t="n"/>
      <c r="AR606" s="14" t="n"/>
      <c r="AS606" s="14" t="n"/>
      <c r="AT606" s="14" t="n"/>
      <c r="AU606" s="14" t="n"/>
      <c r="AV606" s="14" t="n"/>
      <c r="AW606" s="14" t="n"/>
      <c r="AX606" s="14" t="n"/>
      <c r="AY606" s="14" t="n"/>
      <c r="AZ606" s="14" t="n"/>
      <c r="BA606" s="14" t="n"/>
      <c r="BB606" s="14" t="n"/>
      <c r="BC606" s="14" t="n"/>
      <c r="BD606" s="14" t="n"/>
      <c r="BE606" s="14" t="n"/>
      <c r="BF606" s="14" t="n"/>
      <c r="BG606" s="14" t="n"/>
      <c r="BH606" s="14" t="n"/>
      <c r="BI606" s="14" t="n"/>
      <c r="BJ606" s="14" t="n"/>
      <c r="BK606" s="14" t="n"/>
      <c r="BL606" s="14" t="n"/>
      <c r="BM606" s="14" t="n"/>
      <c r="BN606" s="14" t="n"/>
      <c r="BO606" s="14" t="n"/>
    </row>
    <row r="607" ht="11.85" customFormat="1" customHeight="1" s="7">
      <c r="A607" s="14" t="inlineStr">
        <is>
          <t>SP</t>
        </is>
      </c>
      <c r="B607" s="14" t="inlineStr">
        <is>
          <t>20.10.2025</t>
        </is>
      </c>
      <c r="C607" s="14" t="n"/>
      <c r="D607" s="55" t="n">
        <v>2500435</v>
      </c>
      <c r="E607" s="14" t="inlineStr">
        <is>
          <t>SP0306</t>
        </is>
      </c>
      <c r="F607" s="102" t="inlineStr">
        <is>
          <t>Cover Box-Poliglecaprone 25 AB Undyed Size 4/0, 45cm, 3/8 Circle, Cutting, 19mm Prime Ref.FAS507ABC</t>
        </is>
      </c>
      <c r="G607" s="55" t="n">
        <v>2025000156</v>
      </c>
      <c r="H607" s="14" t="inlineStr">
        <is>
          <t>FUTURA SURGICARE PVT LTD</t>
        </is>
      </c>
      <c r="I607" s="14" t="n"/>
      <c r="J607" s="10" t="inlineStr">
        <is>
          <t>N.A</t>
        </is>
      </c>
      <c r="K607" s="8" t="n"/>
      <c r="L607" s="14" t="inlineStr">
        <is>
          <t>10.07.2023</t>
        </is>
      </c>
      <c r="M607" s="14" t="n"/>
      <c r="N607" s="14" t="inlineStr">
        <is>
          <t>09.07.2026</t>
        </is>
      </c>
      <c r="O607" s="14" t="n"/>
      <c r="P607" s="10" t="inlineStr">
        <is>
          <t>NA</t>
        </is>
      </c>
      <c r="Q607" s="14" t="n"/>
      <c r="R607" s="21" t="n"/>
      <c r="S607" s="12" t="n"/>
      <c r="T607" s="12" t="n"/>
      <c r="U607" s="112" t="n">
        <v>265</v>
      </c>
      <c r="V607" s="14" t="inlineStr">
        <is>
          <t>No.</t>
        </is>
      </c>
      <c r="W607" s="14" t="n"/>
      <c r="X607" s="14" t="n"/>
      <c r="Y607" s="90" t="n"/>
      <c r="Z607" s="455" t="n">
        <v>265</v>
      </c>
      <c r="AA607" s="456" t="n">
        <v>0</v>
      </c>
      <c r="AB607" s="457" t="n">
        <v>0</v>
      </c>
      <c r="AC607" s="458" t="n">
        <v>265</v>
      </c>
      <c r="AD607" s="459" t="n"/>
      <c r="AE607" s="462" t="n">
        <v>0</v>
      </c>
      <c r="AF607" s="14" t="inlineStr">
        <is>
          <t>01.02.2026</t>
        </is>
      </c>
      <c r="AG607" s="14" t="inlineStr">
        <is>
          <t>0079/2026</t>
        </is>
      </c>
      <c r="AH607" s="14" t="n">
        <v>-265</v>
      </c>
      <c r="AI607" s="14" t="n"/>
      <c r="AJ607" s="14" t="n"/>
      <c r="AK607" s="14" t="n"/>
      <c r="AL607" s="14" t="n"/>
      <c r="AM607" s="14" t="n"/>
      <c r="AN607" s="14" t="n"/>
      <c r="AO607" s="14" t="n"/>
      <c r="AP607" s="14" t="n"/>
      <c r="AQ607" s="14" t="n"/>
      <c r="AR607" s="14" t="n"/>
      <c r="AS607" s="14" t="n"/>
      <c r="AT607" s="14" t="n"/>
      <c r="AU607" s="14" t="n"/>
      <c r="AV607" s="14" t="n"/>
      <c r="AW607" s="14" t="n"/>
      <c r="AX607" s="14" t="n"/>
      <c r="AY607" s="14" t="n"/>
      <c r="AZ607" s="14" t="n"/>
      <c r="BA607" s="14" t="n"/>
      <c r="BB607" s="14" t="n"/>
      <c r="BC607" s="14" t="n"/>
      <c r="BD607" s="14" t="n"/>
      <c r="BE607" s="14" t="n"/>
      <c r="BF607" s="14" t="n"/>
      <c r="BG607" s="14" t="n"/>
      <c r="BH607" s="14" t="n"/>
      <c r="BI607" s="14" t="n"/>
      <c r="BJ607" s="14" t="n"/>
      <c r="BK607" s="14" t="n"/>
      <c r="BL607" s="14" t="n"/>
      <c r="BM607" s="14" t="n"/>
      <c r="BN607" s="14" t="n"/>
      <c r="BO607" s="14" t="n"/>
    </row>
    <row r="608" ht="11.85" customFormat="1" customHeight="1" s="7">
      <c r="A608" s="14" t="inlineStr">
        <is>
          <t>SP</t>
        </is>
      </c>
      <c r="B608" s="14" t="inlineStr">
        <is>
          <t>20.10.2025</t>
        </is>
      </c>
      <c r="C608" s="14" t="n"/>
      <c r="D608" s="55" t="n">
        <v>2500436</v>
      </c>
      <c r="E608" s="14" t="inlineStr">
        <is>
          <t>SP0307</t>
        </is>
      </c>
      <c r="F608" s="102" t="inlineStr">
        <is>
          <t>Cover Box-Poliglecaprone 25 AB Violet Size 4/0, 70cm, 1/2 Circle, Round Body, 22mm Ref. FAS523ABC</t>
        </is>
      </c>
      <c r="G608" s="55" t="n">
        <v>2025000157</v>
      </c>
      <c r="H608" s="14" t="inlineStr">
        <is>
          <t>FUTURA SURGICARE PVT LTD</t>
        </is>
      </c>
      <c r="I608" s="14" t="n"/>
      <c r="J608" s="10" t="inlineStr">
        <is>
          <t>N.A</t>
        </is>
      </c>
      <c r="K608" s="8" t="n"/>
      <c r="L608" s="14" t="inlineStr">
        <is>
          <t>10.07.2023</t>
        </is>
      </c>
      <c r="M608" s="14" t="n"/>
      <c r="N608" s="14" t="inlineStr">
        <is>
          <t>09.07.2026</t>
        </is>
      </c>
      <c r="O608" s="14" t="n"/>
      <c r="P608" s="10" t="inlineStr">
        <is>
          <t>NA</t>
        </is>
      </c>
      <c r="Q608" s="14" t="n"/>
      <c r="R608" s="21" t="n"/>
      <c r="S608" s="12" t="n"/>
      <c r="T608" s="12" t="n"/>
      <c r="U608" s="112" t="n">
        <v>100</v>
      </c>
      <c r="V608" s="14" t="inlineStr">
        <is>
          <t>No.</t>
        </is>
      </c>
      <c r="W608" s="14" t="n"/>
      <c r="X608" s="14" t="n"/>
      <c r="Y608" s="90" t="n"/>
      <c r="Z608" s="455" t="n">
        <v>100</v>
      </c>
      <c r="AA608" s="456" t="n">
        <v>0</v>
      </c>
      <c r="AB608" s="457" t="n">
        <v>0</v>
      </c>
      <c r="AC608" s="458" t="n">
        <v>100</v>
      </c>
      <c r="AD608" s="459" t="n"/>
      <c r="AE608" s="462" t="n">
        <v>0</v>
      </c>
      <c r="AF608" s="14" t="inlineStr">
        <is>
          <t>29.01.2026</t>
        </is>
      </c>
      <c r="AG608" s="14" t="inlineStr">
        <is>
          <t>0066/2026</t>
        </is>
      </c>
      <c r="AH608" s="14" t="n">
        <v>-100</v>
      </c>
      <c r="AI608" s="14" t="n"/>
      <c r="AJ608" s="14" t="n"/>
      <c r="AK608" s="14" t="n"/>
      <c r="AL608" s="14" t="n"/>
      <c r="AM608" s="14" t="n"/>
      <c r="AN608" s="14" t="n"/>
      <c r="AO608" s="14" t="n"/>
      <c r="AP608" s="14" t="n"/>
      <c r="AQ608" s="14" t="n"/>
      <c r="AR608" s="14" t="n"/>
      <c r="AS608" s="14" t="n"/>
      <c r="AT608" s="14" t="n"/>
      <c r="AU608" s="14" t="n"/>
      <c r="AV608" s="14" t="n"/>
      <c r="AW608" s="14" t="n"/>
      <c r="AX608" s="14" t="n"/>
      <c r="AY608" s="14" t="n"/>
      <c r="AZ608" s="14" t="n"/>
      <c r="BA608" s="14" t="n"/>
      <c r="BB608" s="14" t="n"/>
      <c r="BC608" s="14" t="n"/>
      <c r="BD608" s="14" t="n"/>
      <c r="BE608" s="14" t="n"/>
      <c r="BF608" s="14" t="n"/>
      <c r="BG608" s="14" t="n"/>
      <c r="BH608" s="14" t="n"/>
      <c r="BI608" s="14" t="n"/>
      <c r="BJ608" s="14" t="n"/>
      <c r="BK608" s="14" t="n"/>
      <c r="BL608" s="14" t="n"/>
      <c r="BM608" s="14" t="n"/>
      <c r="BN608" s="14" t="n"/>
      <c r="BO608" s="14" t="n"/>
    </row>
    <row r="609" ht="11.85" customFormat="1" customHeight="1" s="7">
      <c r="A609" s="14" t="inlineStr">
        <is>
          <t>SP</t>
        </is>
      </c>
      <c r="B609" s="14" t="inlineStr">
        <is>
          <t>20.10.2025</t>
        </is>
      </c>
      <c r="C609" s="14" t="n"/>
      <c r="D609" s="55" t="n">
        <v>2500437</v>
      </c>
      <c r="E609" s="14" t="inlineStr">
        <is>
          <t>SP0308</t>
        </is>
      </c>
      <c r="F609" s="102" t="inlineStr">
        <is>
          <t>Cover Box-Poliglecaprone 25 AB Undyed Size 3/0, 45cm, 3/8 Circle, Reverse Cutting, 19mm, Prime Ref. FAS527ABC</t>
        </is>
      </c>
      <c r="G609" s="55" t="n">
        <v>2025000158</v>
      </c>
      <c r="H609" s="14" t="inlineStr">
        <is>
          <t>FUTURA SURGICARE PVT LTD</t>
        </is>
      </c>
      <c r="I609" s="14" t="n"/>
      <c r="J609" s="10" t="inlineStr">
        <is>
          <t>N.A</t>
        </is>
      </c>
      <c r="K609" s="8" t="n"/>
      <c r="L609" s="14" t="inlineStr">
        <is>
          <t>10.07.2023</t>
        </is>
      </c>
      <c r="M609" s="14" t="n"/>
      <c r="N609" s="14" t="inlineStr">
        <is>
          <t>09.07.2026</t>
        </is>
      </c>
      <c r="O609" s="14" t="n"/>
      <c r="P609" s="10" t="inlineStr">
        <is>
          <t>NA</t>
        </is>
      </c>
      <c r="Q609" s="14" t="n"/>
      <c r="R609" s="21" t="n"/>
      <c r="S609" s="12" t="n"/>
      <c r="T609" s="12" t="n"/>
      <c r="U609" s="112" t="n">
        <v>203</v>
      </c>
      <c r="V609" s="14" t="inlineStr">
        <is>
          <t>No.</t>
        </is>
      </c>
      <c r="W609" s="14" t="n"/>
      <c r="X609" s="14" t="n"/>
      <c r="Y609" s="90" t="n"/>
      <c r="Z609" s="455" t="n">
        <v>203</v>
      </c>
      <c r="AA609" s="456" t="n">
        <v>0</v>
      </c>
      <c r="AB609" s="457" t="n">
        <v>0</v>
      </c>
      <c r="AC609" s="458" t="n">
        <v>203</v>
      </c>
      <c r="AD609" s="459" t="n"/>
      <c r="AE609" s="462" t="n">
        <v>0</v>
      </c>
      <c r="AF609" s="14" t="inlineStr">
        <is>
          <t>25.01.2026</t>
        </is>
      </c>
      <c r="AG609" s="14" t="inlineStr">
        <is>
          <t>0057/2026</t>
        </is>
      </c>
      <c r="AH609" s="14" t="n">
        <v>-203</v>
      </c>
      <c r="AI609" s="14" t="n"/>
      <c r="AJ609" s="14" t="n"/>
      <c r="AK609" s="14" t="n"/>
      <c r="AL609" s="14" t="n"/>
      <c r="AM609" s="14" t="n"/>
      <c r="AN609" s="14" t="n"/>
      <c r="AO609" s="14" t="n"/>
      <c r="AP609" s="14" t="n"/>
      <c r="AQ609" s="14" t="n"/>
      <c r="AR609" s="14" t="n"/>
      <c r="AS609" s="14" t="n"/>
      <c r="AT609" s="14" t="n"/>
      <c r="AU609" s="14" t="n"/>
      <c r="AV609" s="14" t="n"/>
      <c r="AW609" s="14" t="n"/>
      <c r="AX609" s="14" t="n"/>
      <c r="AY609" s="14" t="n"/>
      <c r="AZ609" s="14" t="n"/>
      <c r="BA609" s="14" t="n"/>
      <c r="BB609" s="14" t="n"/>
      <c r="BC609" s="14" t="n"/>
      <c r="BD609" s="14" t="n"/>
      <c r="BE609" s="14" t="n"/>
      <c r="BF609" s="14" t="n"/>
      <c r="BG609" s="14" t="n"/>
      <c r="BH609" s="14" t="n"/>
      <c r="BI609" s="14" t="n"/>
      <c r="BJ609" s="14" t="n"/>
      <c r="BK609" s="14" t="n"/>
      <c r="BL609" s="14" t="n"/>
      <c r="BM609" s="14" t="n"/>
      <c r="BN609" s="14" t="n"/>
      <c r="BO609" s="14" t="n"/>
    </row>
    <row r="610" ht="11.85" customFormat="1" customHeight="1" s="7">
      <c r="A610" s="14" t="inlineStr">
        <is>
          <t>SP</t>
        </is>
      </c>
      <c r="B610" s="14" t="inlineStr">
        <is>
          <t>20.10.2025</t>
        </is>
      </c>
      <c r="C610" s="14" t="n"/>
      <c r="D610" s="55" t="n">
        <v>2500438</v>
      </c>
      <c r="E610" s="14" t="inlineStr">
        <is>
          <t>SP0309</t>
        </is>
      </c>
      <c r="F610" s="102" t="inlineStr">
        <is>
          <t>Cover Box-Poliglecaprone 25 AB Undyed Size 3/0, 70cm, 3/8 Circle, Reverse Cutting, 24mm Ref. FAS528ABC</t>
        </is>
      </c>
      <c r="G610" s="55" t="n">
        <v>2025000159</v>
      </c>
      <c r="H610" s="14" t="inlineStr">
        <is>
          <t>FUTURA SURGICARE PVT LTD</t>
        </is>
      </c>
      <c r="I610" s="14" t="n"/>
      <c r="J610" s="10" t="inlineStr">
        <is>
          <t>N.A</t>
        </is>
      </c>
      <c r="K610" s="8" t="n"/>
      <c r="L610" s="14" t="inlineStr">
        <is>
          <t>10.07.2023</t>
        </is>
      </c>
      <c r="M610" s="14" t="n"/>
      <c r="N610" s="14" t="inlineStr">
        <is>
          <t>09.07.2026</t>
        </is>
      </c>
      <c r="O610" s="14" t="n"/>
      <c r="P610" s="10" t="inlineStr">
        <is>
          <t>NA</t>
        </is>
      </c>
      <c r="Q610" s="14" t="n"/>
      <c r="R610" s="21" t="n"/>
      <c r="S610" s="12" t="n"/>
      <c r="T610" s="12" t="n"/>
      <c r="U610" s="112" t="n">
        <v>208</v>
      </c>
      <c r="V610" s="14" t="inlineStr">
        <is>
          <t>No.</t>
        </is>
      </c>
      <c r="W610" s="14" t="n"/>
      <c r="X610" s="14" t="n"/>
      <c r="Y610" s="90" t="n"/>
      <c r="Z610" s="455" t="n">
        <v>208</v>
      </c>
      <c r="AA610" s="456" t="n">
        <v>0</v>
      </c>
      <c r="AB610" s="457" t="n">
        <v>0</v>
      </c>
      <c r="AC610" s="458" t="n">
        <v>208</v>
      </c>
      <c r="AD610" s="459" t="n"/>
      <c r="AE610" s="462" t="n">
        <v>0</v>
      </c>
      <c r="AF610" s="14" t="inlineStr">
        <is>
          <t>18.01.2026</t>
        </is>
      </c>
      <c r="AG610" s="14" t="inlineStr">
        <is>
          <t>0020/2026</t>
        </is>
      </c>
      <c r="AH610" s="14" t="n">
        <v>-208</v>
      </c>
      <c r="AI610" s="14" t="n"/>
      <c r="AJ610" s="14" t="n"/>
      <c r="AK610" s="14" t="n"/>
      <c r="AL610" s="14" t="n"/>
      <c r="AM610" s="14" t="n"/>
      <c r="AN610" s="14" t="n"/>
      <c r="AO610" s="14" t="n"/>
      <c r="AP610" s="14" t="n"/>
      <c r="AQ610" s="14" t="n"/>
      <c r="AR610" s="14" t="n"/>
      <c r="AS610" s="14" t="n"/>
      <c r="AT610" s="14" t="n"/>
      <c r="AU610" s="14" t="n"/>
      <c r="AV610" s="14" t="n"/>
      <c r="AW610" s="14" t="n"/>
      <c r="AX610" s="14" t="n"/>
      <c r="AY610" s="14" t="n"/>
      <c r="AZ610" s="14" t="n"/>
      <c r="BA610" s="14" t="n"/>
      <c r="BB610" s="14" t="n"/>
      <c r="BC610" s="14" t="n"/>
      <c r="BD610" s="14" t="n"/>
      <c r="BE610" s="14" t="n"/>
      <c r="BF610" s="14" t="n"/>
      <c r="BG610" s="14" t="n"/>
      <c r="BH610" s="14" t="n"/>
      <c r="BI610" s="14" t="n"/>
      <c r="BJ610" s="14" t="n"/>
      <c r="BK610" s="14" t="n"/>
      <c r="BL610" s="14" t="n"/>
      <c r="BM610" s="14" t="n"/>
      <c r="BN610" s="14" t="n"/>
      <c r="BO610" s="14" t="n"/>
    </row>
    <row r="611" ht="11.85" customFormat="1" customHeight="1" s="7">
      <c r="A611" s="14" t="inlineStr">
        <is>
          <t>SP</t>
        </is>
      </c>
      <c r="B611" s="14" t="inlineStr">
        <is>
          <t>20.10.2025</t>
        </is>
      </c>
      <c r="C611" s="14" t="n"/>
      <c r="D611" s="55" t="n">
        <v>2500439</v>
      </c>
      <c r="E611" s="14" t="inlineStr">
        <is>
          <t>SP0309</t>
        </is>
      </c>
      <c r="F611" s="102" t="inlineStr">
        <is>
          <t>Cover Box-Poliglecaprone 25 AB Undyed Size 3/0, 70cm, 3/8 Circle, Reverse Cutting, 24mm Ref. FAS528ABC</t>
        </is>
      </c>
      <c r="G611" s="55" t="n">
        <v>2025000160</v>
      </c>
      <c r="H611" s="14" t="inlineStr">
        <is>
          <t>FUTURA SURGICARE PVT LTD</t>
        </is>
      </c>
      <c r="I611" s="14" t="n"/>
      <c r="J611" s="10" t="inlineStr">
        <is>
          <t>N.A</t>
        </is>
      </c>
      <c r="K611" s="8" t="n"/>
      <c r="L611" s="14" t="inlineStr">
        <is>
          <t>10.07.2023</t>
        </is>
      </c>
      <c r="M611" s="14" t="n"/>
      <c r="N611" s="14" t="inlineStr">
        <is>
          <t>09.07.2026</t>
        </is>
      </c>
      <c r="O611" s="14" t="n"/>
      <c r="P611" s="10" t="inlineStr">
        <is>
          <t>NA</t>
        </is>
      </c>
      <c r="Q611" s="14" t="n"/>
      <c r="R611" s="21" t="n"/>
      <c r="S611" s="12" t="n"/>
      <c r="T611" s="12" t="n"/>
      <c r="U611" s="112" t="n">
        <v>900</v>
      </c>
      <c r="V611" s="14" t="inlineStr">
        <is>
          <t>No.</t>
        </is>
      </c>
      <c r="W611" s="14" t="n"/>
      <c r="X611" s="14" t="n"/>
      <c r="Y611" s="90" t="n"/>
      <c r="Z611" s="455" t="n">
        <v>900</v>
      </c>
      <c r="AA611" s="456" t="n">
        <v>0</v>
      </c>
      <c r="AB611" s="457" t="n">
        <v>0</v>
      </c>
      <c r="AC611" s="458" t="n">
        <v>900</v>
      </c>
      <c r="AD611" s="459" t="n"/>
      <c r="AE611" s="462" t="n">
        <v>0</v>
      </c>
      <c r="AF611" s="14" t="inlineStr">
        <is>
          <t>18.01.2026</t>
        </is>
      </c>
      <c r="AG611" s="14" t="inlineStr">
        <is>
          <t>0021/2026</t>
        </is>
      </c>
      <c r="AH611" s="14" t="n">
        <v>-900</v>
      </c>
      <c r="AI611" s="14" t="n"/>
      <c r="AJ611" s="14" t="n"/>
      <c r="AK611" s="14" t="n"/>
      <c r="AL611" s="14" t="n"/>
      <c r="AM611" s="14" t="n"/>
      <c r="AN611" s="14" t="n"/>
      <c r="AO611" s="14" t="n"/>
      <c r="AP611" s="14" t="n"/>
      <c r="AQ611" s="14" t="n"/>
      <c r="AR611" s="14" t="n"/>
      <c r="AS611" s="14" t="n"/>
      <c r="AT611" s="14" t="n"/>
      <c r="AU611" s="14" t="n"/>
      <c r="AV611" s="14" t="n"/>
      <c r="AW611" s="14" t="n"/>
      <c r="AX611" s="14" t="n"/>
      <c r="AY611" s="14" t="n"/>
      <c r="AZ611" s="14" t="n"/>
      <c r="BA611" s="14" t="n"/>
      <c r="BB611" s="14" t="n"/>
      <c r="BC611" s="14" t="n"/>
      <c r="BD611" s="14" t="n"/>
      <c r="BE611" s="14" t="n"/>
      <c r="BF611" s="14" t="n"/>
      <c r="BG611" s="14" t="n"/>
      <c r="BH611" s="14" t="n"/>
      <c r="BI611" s="14" t="n"/>
      <c r="BJ611" s="14" t="n"/>
      <c r="BK611" s="14" t="n"/>
      <c r="BL611" s="14" t="n"/>
      <c r="BM611" s="14" t="n"/>
      <c r="BN611" s="14" t="n"/>
      <c r="BO611" s="14" t="n"/>
    </row>
    <row r="612" ht="11.85" customFormat="1" customHeight="1" s="7">
      <c r="A612" s="14" t="inlineStr">
        <is>
          <t>SP</t>
        </is>
      </c>
      <c r="B612" s="14" t="inlineStr">
        <is>
          <t>20.10.2025</t>
        </is>
      </c>
      <c r="C612" s="14" t="n"/>
      <c r="D612" s="55" t="n">
        <v>2500440</v>
      </c>
      <c r="E612" s="14" t="inlineStr">
        <is>
          <t>SP0311</t>
        </is>
      </c>
      <c r="F612" s="102" t="inlineStr">
        <is>
          <t>Cover Box-Poliglecaprone 25 AB Undyed Size 4/0, 70cm, 3/8 Circle, Reverse Cutting, 16mm Prime Ref. FAS562ABC</t>
        </is>
      </c>
      <c r="G612" s="55" t="n">
        <v>2025000161</v>
      </c>
      <c r="H612" s="14" t="inlineStr">
        <is>
          <t>FUTURA SURGICARE PVT LTD</t>
        </is>
      </c>
      <c r="I612" s="14" t="n"/>
      <c r="J612" s="10" t="inlineStr">
        <is>
          <t>N.A</t>
        </is>
      </c>
      <c r="K612" s="8" t="n"/>
      <c r="L612" s="14" t="inlineStr">
        <is>
          <t>10.07.2023</t>
        </is>
      </c>
      <c r="M612" s="14" t="n"/>
      <c r="N612" s="14" t="inlineStr">
        <is>
          <t>09.07.2026</t>
        </is>
      </c>
      <c r="O612" s="14" t="n"/>
      <c r="P612" s="10" t="inlineStr">
        <is>
          <t>NA</t>
        </is>
      </c>
      <c r="Q612" s="14" t="n"/>
      <c r="R612" s="21" t="n"/>
      <c r="S612" s="12" t="n"/>
      <c r="T612" s="12" t="n"/>
      <c r="U612" s="112" t="n">
        <v>112</v>
      </c>
      <c r="V612" s="14" t="inlineStr">
        <is>
          <t>No.</t>
        </is>
      </c>
      <c r="W612" s="14" t="n"/>
      <c r="X612" s="14" t="n"/>
      <c r="Y612" s="90" t="n"/>
      <c r="Z612" s="455" t="n">
        <v>112</v>
      </c>
      <c r="AA612" s="456" t="n">
        <v>0</v>
      </c>
      <c r="AB612" s="457" t="n">
        <v>0</v>
      </c>
      <c r="AC612" s="458" t="n">
        <v>112</v>
      </c>
      <c r="AD612" s="459" t="n"/>
      <c r="AE612" s="462" t="n">
        <v>0</v>
      </c>
      <c r="AF612" s="14" t="inlineStr">
        <is>
          <t>20.01.2026</t>
        </is>
      </c>
      <c r="AG612" s="14" t="inlineStr">
        <is>
          <t>0052/2026</t>
        </is>
      </c>
      <c r="AH612" s="14" t="n">
        <v>-112</v>
      </c>
      <c r="AI612" s="14" t="n"/>
      <c r="AJ612" s="14" t="n"/>
      <c r="AK612" s="14" t="n"/>
      <c r="AL612" s="14" t="n"/>
      <c r="AM612" s="14" t="n"/>
      <c r="AN612" s="14" t="n"/>
      <c r="AO612" s="14" t="n"/>
      <c r="AP612" s="14" t="n"/>
      <c r="AQ612" s="14" t="n"/>
      <c r="AR612" s="14" t="n"/>
      <c r="AS612" s="14" t="n"/>
      <c r="AT612" s="14" t="n"/>
      <c r="AU612" s="14" t="n"/>
      <c r="AV612" s="14" t="n"/>
      <c r="AW612" s="14" t="n"/>
      <c r="AX612" s="14" t="n"/>
      <c r="AY612" s="14" t="n"/>
      <c r="AZ612" s="14" t="n"/>
      <c r="BA612" s="14" t="n"/>
      <c r="BB612" s="14" t="n"/>
      <c r="BC612" s="14" t="n"/>
      <c r="BD612" s="14" t="n"/>
      <c r="BE612" s="14" t="n"/>
      <c r="BF612" s="14" t="n"/>
      <c r="BG612" s="14" t="n"/>
      <c r="BH612" s="14" t="n"/>
      <c r="BI612" s="14" t="n"/>
      <c r="BJ612" s="14" t="n"/>
      <c r="BK612" s="14" t="n"/>
      <c r="BL612" s="14" t="n"/>
      <c r="BM612" s="14" t="n"/>
      <c r="BN612" s="14" t="n"/>
      <c r="BO612" s="14" t="n"/>
    </row>
    <row r="613" ht="11.85" customFormat="1" customHeight="1" s="7">
      <c r="A613" s="14" t="inlineStr">
        <is>
          <t>SP</t>
        </is>
      </c>
      <c r="B613" s="14" t="inlineStr">
        <is>
          <t>20.10.2025</t>
        </is>
      </c>
      <c r="C613" s="14" t="n"/>
      <c r="D613" s="55" t="n">
        <v>2500441</v>
      </c>
      <c r="E613" s="14" t="inlineStr">
        <is>
          <t>SP0311</t>
        </is>
      </c>
      <c r="F613" s="102" t="inlineStr">
        <is>
          <t>Cover Box-Poliglecaprone 25 AB Undyed Size 4/0, 70cm, 3/8 Circle, Reverse Cutting, 16mm Prime Ref. FAS562ABC</t>
        </is>
      </c>
      <c r="G613" s="55" t="n">
        <v>2025000162</v>
      </c>
      <c r="H613" s="14" t="inlineStr">
        <is>
          <t>FUTURA SURGICARE PVT LTD</t>
        </is>
      </c>
      <c r="I613" s="14" t="n"/>
      <c r="J613" s="10" t="inlineStr">
        <is>
          <t>N.A</t>
        </is>
      </c>
      <c r="K613" s="8" t="n"/>
      <c r="L613" s="14" t="inlineStr">
        <is>
          <t>10.07.2023</t>
        </is>
      </c>
      <c r="M613" s="14" t="n"/>
      <c r="N613" s="14" t="inlineStr">
        <is>
          <t>09.07.2026</t>
        </is>
      </c>
      <c r="O613" s="14" t="n"/>
      <c r="P613" s="10" t="inlineStr">
        <is>
          <t>NA</t>
        </is>
      </c>
      <c r="Q613" s="14" t="n"/>
      <c r="R613" s="21" t="n"/>
      <c r="S613" s="12" t="n"/>
      <c r="T613" s="12" t="n"/>
      <c r="U613" s="112" t="n">
        <v>625</v>
      </c>
      <c r="V613" s="14" t="inlineStr">
        <is>
          <t>No.</t>
        </is>
      </c>
      <c r="W613" s="14" t="n"/>
      <c r="X613" s="14" t="n"/>
      <c r="Y613" s="90" t="n"/>
      <c r="Z613" s="455" t="n">
        <v>625</v>
      </c>
      <c r="AA613" s="456" t="n">
        <v>0</v>
      </c>
      <c r="AB613" s="457" t="n">
        <v>0</v>
      </c>
      <c r="AC613" s="458" t="n">
        <v>625</v>
      </c>
      <c r="AD613" s="459" t="n"/>
      <c r="AE613" s="462" t="n">
        <v>0</v>
      </c>
      <c r="AF613" s="14" t="inlineStr">
        <is>
          <t>20.01.2026</t>
        </is>
      </c>
      <c r="AG613" s="14" t="inlineStr">
        <is>
          <t>0021/2026</t>
        </is>
      </c>
      <c r="AH613" s="14" t="n">
        <v>-625</v>
      </c>
      <c r="AI613" s="14" t="n"/>
      <c r="AJ613" s="14" t="n"/>
      <c r="AK613" s="14" t="n"/>
      <c r="AL613" s="14" t="n"/>
      <c r="AM613" s="14" t="n"/>
      <c r="AN613" s="14" t="n"/>
      <c r="AO613" s="14" t="n"/>
      <c r="AP613" s="14" t="n"/>
      <c r="AQ613" s="14" t="n"/>
      <c r="AR613" s="14" t="n"/>
      <c r="AS613" s="14" t="n"/>
      <c r="AT613" s="14" t="n"/>
      <c r="AU613" s="14" t="n"/>
      <c r="AV613" s="14" t="n"/>
      <c r="AW613" s="14" t="n"/>
      <c r="AX613" s="14" t="n"/>
      <c r="AY613" s="14" t="n"/>
      <c r="AZ613" s="14" t="n"/>
      <c r="BA613" s="14" t="n"/>
      <c r="BB613" s="14" t="n"/>
      <c r="BC613" s="14" t="n"/>
      <c r="BD613" s="14" t="n"/>
      <c r="BE613" s="14" t="n"/>
      <c r="BF613" s="14" t="n"/>
      <c r="BG613" s="14" t="n"/>
      <c r="BH613" s="14" t="n"/>
      <c r="BI613" s="14" t="n"/>
      <c r="BJ613" s="14" t="n"/>
      <c r="BK613" s="14" t="n"/>
      <c r="BL613" s="14" t="n"/>
      <c r="BM613" s="14" t="n"/>
      <c r="BN613" s="14" t="n"/>
      <c r="BO613" s="14" t="n"/>
    </row>
    <row r="614" ht="11.85" customFormat="1" customHeight="1" s="7">
      <c r="A614" s="14" t="inlineStr">
        <is>
          <t>SP</t>
        </is>
      </c>
      <c r="B614" s="14" t="inlineStr">
        <is>
          <t>20.10.2025</t>
        </is>
      </c>
      <c r="C614" s="14" t="n"/>
      <c r="D614" s="55" t="n">
        <v>2500442</v>
      </c>
      <c r="E614" s="14" t="inlineStr">
        <is>
          <t>SP0313</t>
        </is>
      </c>
      <c r="F614" s="102" t="inlineStr">
        <is>
          <t>Cover Box-Polyglactin 910 AB Violet Size 2, 90cm, 1/2 Circle, Round Body, Blunt needle, 45mm Ref. FAS603ABG</t>
        </is>
      </c>
      <c r="G614" s="55" t="n">
        <v>2025000163</v>
      </c>
      <c r="H614" s="14" t="inlineStr">
        <is>
          <t>FUTURA SURGICARE PVT LTD</t>
        </is>
      </c>
      <c r="I614" s="14" t="n"/>
      <c r="J614" s="10" t="inlineStr">
        <is>
          <t>N.A</t>
        </is>
      </c>
      <c r="K614" s="8" t="n"/>
      <c r="L614" s="14" t="inlineStr">
        <is>
          <t>10.07.2023</t>
        </is>
      </c>
      <c r="M614" s="14" t="n"/>
      <c r="N614" s="14" t="inlineStr">
        <is>
          <t>09.07.2026</t>
        </is>
      </c>
      <c r="O614" s="14" t="n"/>
      <c r="P614" s="10" t="inlineStr">
        <is>
          <t>NA</t>
        </is>
      </c>
      <c r="Q614" s="14" t="n"/>
      <c r="R614" s="21" t="n"/>
      <c r="S614" s="12" t="n"/>
      <c r="T614" s="12" t="n"/>
      <c r="U614" s="112" t="n">
        <v>1010</v>
      </c>
      <c r="V614" s="14" t="inlineStr">
        <is>
          <t>No.</t>
        </is>
      </c>
      <c r="W614" s="14" t="n">
        <v>0</v>
      </c>
      <c r="X614" s="14" t="n"/>
      <c r="Y614" s="90" t="n"/>
      <c r="Z614" s="455" t="n">
        <v>1010</v>
      </c>
      <c r="AA614" s="456" t="n">
        <v>0</v>
      </c>
      <c r="AB614" s="457" t="n">
        <v>0</v>
      </c>
      <c r="AC614" s="458" t="n">
        <v>1010</v>
      </c>
      <c r="AD614" s="459" t="n"/>
      <c r="AE614" s="462" t="n">
        <v>0</v>
      </c>
      <c r="AF614" s="14" t="inlineStr">
        <is>
          <t>19.01.2026</t>
        </is>
      </c>
      <c r="AG614" s="14" t="inlineStr">
        <is>
          <t>0042/2026</t>
        </is>
      </c>
      <c r="AH614" s="14" t="n">
        <v>-1010</v>
      </c>
      <c r="AI614" s="14" t="n"/>
      <c r="AJ614" s="14" t="n"/>
      <c r="AK614" s="14" t="n"/>
      <c r="AL614" s="14" t="n"/>
      <c r="AM614" s="14" t="n"/>
      <c r="AN614" s="14" t="n"/>
      <c r="AO614" s="14" t="n"/>
      <c r="AP614" s="14" t="n"/>
      <c r="AQ614" s="14" t="n"/>
      <c r="AR614" s="14" t="n"/>
      <c r="AS614" s="14" t="n"/>
      <c r="AT614" s="14" t="n"/>
      <c r="AU614" s="14" t="n"/>
      <c r="AV614" s="14" t="n"/>
      <c r="AW614" s="14" t="n"/>
      <c r="AX614" s="14" t="n"/>
      <c r="AY614" s="14" t="n"/>
      <c r="AZ614" s="14" t="n"/>
      <c r="BA614" s="14" t="n"/>
      <c r="BB614" s="14" t="n"/>
      <c r="BC614" s="14" t="n"/>
      <c r="BD614" s="14" t="n"/>
      <c r="BE614" s="14" t="n"/>
      <c r="BF614" s="14" t="n"/>
      <c r="BG614" s="14" t="n"/>
      <c r="BH614" s="14" t="n"/>
      <c r="BI614" s="14" t="n"/>
      <c r="BJ614" s="14" t="n"/>
      <c r="BK614" s="14" t="n"/>
      <c r="BL614" s="14" t="n"/>
      <c r="BM614" s="14" t="n"/>
      <c r="BN614" s="14" t="n"/>
      <c r="BO614" s="14" t="n"/>
    </row>
    <row r="615" ht="11.85" customFormat="1" customHeight="1" s="7">
      <c r="A615" s="14" t="inlineStr">
        <is>
          <t>SP</t>
        </is>
      </c>
      <c r="B615" s="14" t="inlineStr">
        <is>
          <t>20.10.2025</t>
        </is>
      </c>
      <c r="C615" s="14" t="n"/>
      <c r="D615" s="55" t="n">
        <v>2500443</v>
      </c>
      <c r="E615" s="14" t="inlineStr">
        <is>
          <t>SP0314</t>
        </is>
      </c>
      <c r="F615" s="102" t="inlineStr">
        <is>
          <t>Cover Box-Polyglactin 910 AB Violet Size 0, 70cm, 1/2 Circle, Taper Point, 30mm Ref. FAS637ABG</t>
        </is>
      </c>
      <c r="G615" s="55" t="n">
        <v>2025000164</v>
      </c>
      <c r="H615" s="14" t="inlineStr">
        <is>
          <t>FUTURA SURGICARE PVT LTD</t>
        </is>
      </c>
      <c r="I615" s="14" t="n"/>
      <c r="J615" s="10" t="inlineStr">
        <is>
          <t>N.A</t>
        </is>
      </c>
      <c r="K615" s="8" t="n"/>
      <c r="L615" s="14" t="inlineStr">
        <is>
          <t>10.07.2023</t>
        </is>
      </c>
      <c r="M615" s="14" t="n"/>
      <c r="N615" s="14" t="inlineStr">
        <is>
          <t>09.07.2026</t>
        </is>
      </c>
      <c r="O615" s="14" t="n"/>
      <c r="P615" s="10" t="inlineStr">
        <is>
          <t>NA</t>
        </is>
      </c>
      <c r="Q615" s="14" t="n"/>
      <c r="R615" s="21" t="n"/>
      <c r="S615" s="12" t="n"/>
      <c r="T615" s="12" t="n"/>
      <c r="U615" s="112" t="n">
        <v>101</v>
      </c>
      <c r="V615" s="14" t="inlineStr">
        <is>
          <t>No.</t>
        </is>
      </c>
      <c r="W615" s="14" t="n"/>
      <c r="X615" s="14" t="n"/>
      <c r="Y615" s="90" t="n"/>
      <c r="Z615" s="455" t="n">
        <v>101</v>
      </c>
      <c r="AA615" s="456" t="n">
        <v>0</v>
      </c>
      <c r="AB615" s="457" t="n">
        <v>0</v>
      </c>
      <c r="AC615" s="458" t="n">
        <v>101</v>
      </c>
      <c r="AD615" s="459" t="n"/>
      <c r="AE615" s="462" t="n">
        <v>0</v>
      </c>
      <c r="AF615" s="14" t="inlineStr">
        <is>
          <t>20.01.2026</t>
        </is>
      </c>
      <c r="AG615" s="14" t="inlineStr">
        <is>
          <t>0046/2026</t>
        </is>
      </c>
      <c r="AH615" s="14" t="n">
        <v>-101</v>
      </c>
      <c r="AI615" s="14" t="n"/>
      <c r="AJ615" s="14" t="n"/>
      <c r="AK615" s="14" t="n"/>
      <c r="AL615" s="14" t="n"/>
      <c r="AM615" s="14" t="n"/>
      <c r="AN615" s="14" t="n"/>
      <c r="AO615" s="14" t="n"/>
      <c r="AP615" s="14" t="n"/>
      <c r="AQ615" s="14" t="n"/>
      <c r="AR615" s="14" t="n"/>
      <c r="AS615" s="14" t="n"/>
      <c r="AT615" s="14" t="n"/>
      <c r="AU615" s="14" t="n"/>
      <c r="AV615" s="14" t="n"/>
      <c r="AW615" s="14" t="n"/>
      <c r="AX615" s="14" t="n"/>
      <c r="AY615" s="14" t="n"/>
      <c r="AZ615" s="14" t="n"/>
      <c r="BA615" s="14" t="n"/>
      <c r="BB615" s="14" t="n"/>
      <c r="BC615" s="14" t="n"/>
      <c r="BD615" s="14" t="n"/>
      <c r="BE615" s="14" t="n"/>
      <c r="BF615" s="14" t="n"/>
      <c r="BG615" s="14" t="n"/>
      <c r="BH615" s="14" t="n"/>
      <c r="BI615" s="14" t="n"/>
      <c r="BJ615" s="14" t="n"/>
      <c r="BK615" s="14" t="n"/>
      <c r="BL615" s="14" t="n"/>
      <c r="BM615" s="14" t="n"/>
      <c r="BN615" s="14" t="n"/>
      <c r="BO615" s="14" t="n"/>
    </row>
    <row r="616" ht="11.85" customFormat="1" customHeight="1" s="7">
      <c r="A616" s="14" t="inlineStr">
        <is>
          <t>SP</t>
        </is>
      </c>
      <c r="B616" s="14" t="inlineStr">
        <is>
          <t>20.10.2025</t>
        </is>
      </c>
      <c r="C616" s="14" t="n"/>
      <c r="D616" s="55" t="n">
        <v>2500444</v>
      </c>
      <c r="E616" s="14" t="inlineStr">
        <is>
          <t>SP0315</t>
        </is>
      </c>
      <c r="F616" s="102" t="inlineStr">
        <is>
          <t>Cover Box-Polyglactin 910 AB Violet Size 0, 70cm, 1/2 Circle, Round Body, 31mm Heavy needle Ref. FAS639ABG</t>
        </is>
      </c>
      <c r="G616" s="55" t="n">
        <v>2025000165</v>
      </c>
      <c r="H616" s="14" t="inlineStr">
        <is>
          <t>FUTURA SURGICARE PVT LTD</t>
        </is>
      </c>
      <c r="I616" s="14" t="n"/>
      <c r="J616" s="10" t="inlineStr">
        <is>
          <t>N.A</t>
        </is>
      </c>
      <c r="K616" s="8" t="n"/>
      <c r="L616" s="14" t="inlineStr">
        <is>
          <t>10.07.2023</t>
        </is>
      </c>
      <c r="M616" s="14" t="n"/>
      <c r="N616" s="14" t="inlineStr">
        <is>
          <t>09.07.2026</t>
        </is>
      </c>
      <c r="O616" s="14" t="n"/>
      <c r="P616" s="10" t="inlineStr">
        <is>
          <t>NA</t>
        </is>
      </c>
      <c r="Q616" s="14" t="n"/>
      <c r="R616" s="21" t="n"/>
      <c r="S616" s="12" t="n"/>
      <c r="T616" s="12" t="n"/>
      <c r="U616" s="112" t="n">
        <v>248</v>
      </c>
      <c r="V616" s="14" t="inlineStr">
        <is>
          <t>No.</t>
        </is>
      </c>
      <c r="W616" s="14" t="n"/>
      <c r="X616" s="14" t="n"/>
      <c r="Y616" s="90" t="n"/>
      <c r="Z616" s="455" t="n">
        <v>248</v>
      </c>
      <c r="AA616" s="456" t="n">
        <v>0</v>
      </c>
      <c r="AB616" s="457" t="n">
        <v>0</v>
      </c>
      <c r="AC616" s="458" t="n">
        <v>248</v>
      </c>
      <c r="AD616" s="459" t="n"/>
      <c r="AE616" s="462" t="n">
        <v>0</v>
      </c>
      <c r="AF616" s="14" t="inlineStr">
        <is>
          <t>20.01.2026</t>
        </is>
      </c>
      <c r="AG616" s="14" t="inlineStr">
        <is>
          <t>0047/2026</t>
        </is>
      </c>
      <c r="AH616" s="14" t="n">
        <v>-248</v>
      </c>
      <c r="AI616" s="14" t="n"/>
      <c r="AJ616" s="14" t="n"/>
      <c r="AK616" s="14" t="n"/>
      <c r="AL616" s="14" t="n"/>
      <c r="AM616" s="14" t="n"/>
      <c r="AN616" s="14" t="n"/>
      <c r="AO616" s="14" t="n"/>
      <c r="AP616" s="14" t="n"/>
      <c r="AQ616" s="14" t="n"/>
      <c r="AR616" s="14" t="n"/>
      <c r="AS616" s="14" t="n"/>
      <c r="AT616" s="14" t="n"/>
      <c r="AU616" s="14" t="n"/>
      <c r="AV616" s="14" t="n"/>
      <c r="AW616" s="14" t="n"/>
      <c r="AX616" s="14" t="n"/>
      <c r="AY616" s="14" t="n"/>
      <c r="AZ616" s="14" t="n"/>
      <c r="BA616" s="14" t="n"/>
      <c r="BB616" s="14" t="n"/>
      <c r="BC616" s="14" t="n"/>
      <c r="BD616" s="14" t="n"/>
      <c r="BE616" s="14" t="n"/>
      <c r="BF616" s="14" t="n"/>
      <c r="BG616" s="14" t="n"/>
      <c r="BH616" s="14" t="n"/>
      <c r="BI616" s="14" t="n"/>
      <c r="BJ616" s="14" t="n"/>
      <c r="BK616" s="14" t="n"/>
      <c r="BL616" s="14" t="n"/>
      <c r="BM616" s="14" t="n"/>
      <c r="BN616" s="14" t="n"/>
      <c r="BO616" s="14" t="n"/>
    </row>
    <row r="617" ht="11.85" customFormat="1" customHeight="1" s="7">
      <c r="A617" s="14" t="inlineStr">
        <is>
          <t>SP</t>
        </is>
      </c>
      <c r="B617" s="14" t="inlineStr">
        <is>
          <t>20.10.2025</t>
        </is>
      </c>
      <c r="C617" s="14" t="n"/>
      <c r="D617" s="55" t="n">
        <v>2500445</v>
      </c>
      <c r="E617" s="14" t="inlineStr">
        <is>
          <t>SP0316</t>
        </is>
      </c>
      <c r="F617" s="102" t="inlineStr">
        <is>
          <t>Cover Box-Polyglactin 910 AB Violet Size 2/0, 70cm, 1/2 Circle, Round Body, 22mm Black needle Ref. FAS650ABG</t>
        </is>
      </c>
      <c r="G617" s="55" t="n">
        <v>2025000166</v>
      </c>
      <c r="H617" s="14" t="inlineStr">
        <is>
          <t>FUTURA SURGICARE PVT LTD</t>
        </is>
      </c>
      <c r="I617" s="14" t="n"/>
      <c r="J617" s="10" t="inlineStr">
        <is>
          <t>N.A</t>
        </is>
      </c>
      <c r="K617" s="8" t="n"/>
      <c r="L617" s="14" t="inlineStr">
        <is>
          <t>10.07.2023</t>
        </is>
      </c>
      <c r="M617" s="14" t="n"/>
      <c r="N617" s="14" t="inlineStr">
        <is>
          <t>09.07.2026</t>
        </is>
      </c>
      <c r="O617" s="14" t="n"/>
      <c r="P617" s="10" t="inlineStr">
        <is>
          <t>NA</t>
        </is>
      </c>
      <c r="Q617" s="14" t="n"/>
      <c r="R617" s="21" t="n"/>
      <c r="S617" s="12" t="n"/>
      <c r="T617" s="12" t="n"/>
      <c r="U617" s="112" t="n">
        <v>52</v>
      </c>
      <c r="V617" s="14" t="inlineStr">
        <is>
          <t>No.</t>
        </is>
      </c>
      <c r="W617" s="14" t="n"/>
      <c r="X617" s="14" t="n"/>
      <c r="Y617" s="90" t="n"/>
      <c r="Z617" s="455" t="n">
        <v>52</v>
      </c>
      <c r="AA617" s="456" t="n">
        <v>0</v>
      </c>
      <c r="AB617" s="457" t="n">
        <v>0</v>
      </c>
      <c r="AC617" s="458" t="n">
        <v>52</v>
      </c>
      <c r="AD617" s="459" t="n"/>
      <c r="AE617" s="462" t="n">
        <v>0</v>
      </c>
      <c r="AF617" s="14" t="inlineStr">
        <is>
          <t>29.01.2026</t>
        </is>
      </c>
      <c r="AG617" s="14" t="inlineStr">
        <is>
          <t>0072/2026</t>
        </is>
      </c>
      <c r="AH617" s="14" t="n">
        <v>-52</v>
      </c>
      <c r="AI617" s="14" t="n"/>
      <c r="AJ617" s="14" t="n"/>
      <c r="AK617" s="14" t="n"/>
      <c r="AL617" s="14" t="n"/>
      <c r="AM617" s="14" t="n"/>
      <c r="AN617" s="14" t="n"/>
      <c r="AO617" s="14" t="n"/>
      <c r="AP617" s="14" t="n"/>
      <c r="AQ617" s="14" t="n"/>
      <c r="AR617" s="14" t="n"/>
      <c r="AS617" s="14" t="n"/>
      <c r="AT617" s="14" t="n"/>
      <c r="AU617" s="14" t="n"/>
      <c r="AV617" s="14" t="n"/>
      <c r="AW617" s="14" t="n"/>
      <c r="AX617" s="14" t="n"/>
      <c r="AY617" s="14" t="n"/>
      <c r="AZ617" s="14" t="n"/>
      <c r="BA617" s="14" t="n"/>
      <c r="BB617" s="14" t="n"/>
      <c r="BC617" s="14" t="n"/>
      <c r="BD617" s="14" t="n"/>
      <c r="BE617" s="14" t="n"/>
      <c r="BF617" s="14" t="n"/>
      <c r="BG617" s="14" t="n"/>
      <c r="BH617" s="14" t="n"/>
      <c r="BI617" s="14" t="n"/>
      <c r="BJ617" s="14" t="n"/>
      <c r="BK617" s="14" t="n"/>
      <c r="BL617" s="14" t="n"/>
      <c r="BM617" s="14" t="n"/>
      <c r="BN617" s="14" t="n"/>
      <c r="BO617" s="14" t="n"/>
    </row>
    <row r="618" ht="11.85" customFormat="1" customHeight="1" s="7">
      <c r="A618" s="14" t="inlineStr">
        <is>
          <t>SP</t>
        </is>
      </c>
      <c r="B618" s="14" t="inlineStr">
        <is>
          <t>20.10.2025</t>
        </is>
      </c>
      <c r="C618" s="14" t="n"/>
      <c r="D618" s="55" t="n">
        <v>2500446</v>
      </c>
      <c r="E618" s="14" t="inlineStr">
        <is>
          <t>SP0317</t>
        </is>
      </c>
      <c r="F618" s="102" t="inlineStr">
        <is>
          <t>Cover Box-Polyglactin 910 AB Violet Size 2/0, 70cm, 1/2 Circle, Taper Point, 26mm Black needle Ref.FAS654ABG</t>
        </is>
      </c>
      <c r="G618" s="55" t="n">
        <v>2025000167</v>
      </c>
      <c r="H618" s="14" t="inlineStr">
        <is>
          <t>FUTURA SURGICARE PVT LTD</t>
        </is>
      </c>
      <c r="I618" s="14" t="n"/>
      <c r="J618" s="10" t="inlineStr">
        <is>
          <t>N.A</t>
        </is>
      </c>
      <c r="K618" s="8" t="n"/>
      <c r="L618" s="14" t="inlineStr">
        <is>
          <t>10.07.2023</t>
        </is>
      </c>
      <c r="M618" s="14" t="n"/>
      <c r="N618" s="14" t="inlineStr">
        <is>
          <t>09.07.2026</t>
        </is>
      </c>
      <c r="O618" s="14" t="n"/>
      <c r="P618" s="10" t="inlineStr">
        <is>
          <t>NA</t>
        </is>
      </c>
      <c r="Q618" s="14" t="n"/>
      <c r="R618" s="21" t="n"/>
      <c r="S618" s="12" t="n"/>
      <c r="T618" s="12" t="n"/>
      <c r="U618" s="112" t="n">
        <v>302</v>
      </c>
      <c r="V618" s="14" t="inlineStr">
        <is>
          <t>No.</t>
        </is>
      </c>
      <c r="W618" s="14" t="n"/>
      <c r="X618" s="14" t="n"/>
      <c r="Y618" s="90" t="n"/>
      <c r="Z618" s="455" t="n">
        <v>302</v>
      </c>
      <c r="AA618" s="456" t="n">
        <v>0</v>
      </c>
      <c r="AB618" s="457" t="n">
        <v>0</v>
      </c>
      <c r="AC618" s="458" t="n">
        <v>302</v>
      </c>
      <c r="AD618" s="459" t="n"/>
      <c r="AE618" s="462" t="n">
        <v>0</v>
      </c>
      <c r="AF618" s="14" t="inlineStr">
        <is>
          <t>27.01.2026</t>
        </is>
      </c>
      <c r="AG618" s="14" t="inlineStr">
        <is>
          <t>0061/2026</t>
        </is>
      </c>
      <c r="AH618" s="14" t="n">
        <v>-302</v>
      </c>
      <c r="AI618" s="14" t="n"/>
      <c r="AJ618" s="14" t="n"/>
      <c r="AK618" s="14" t="n"/>
      <c r="AL618" s="14" t="n"/>
      <c r="AM618" s="14" t="n"/>
      <c r="AN618" s="14" t="n"/>
      <c r="AO618" s="14" t="n"/>
      <c r="AP618" s="14" t="n"/>
      <c r="AQ618" s="14" t="n"/>
      <c r="AR618" s="14" t="n"/>
      <c r="AS618" s="14" t="n"/>
      <c r="AT618" s="14" t="n"/>
      <c r="AU618" s="14" t="n"/>
      <c r="AV618" s="14" t="n"/>
      <c r="AW618" s="14" t="n"/>
      <c r="AX618" s="14" t="n"/>
      <c r="AY618" s="14" t="n"/>
      <c r="AZ618" s="14" t="n"/>
      <c r="BA618" s="14" t="n"/>
      <c r="BB618" s="14" t="n"/>
      <c r="BC618" s="14" t="n"/>
      <c r="BD618" s="14" t="n"/>
      <c r="BE618" s="14" t="n"/>
      <c r="BF618" s="14" t="n"/>
      <c r="BG618" s="14" t="n"/>
      <c r="BH618" s="14" t="n"/>
      <c r="BI618" s="14" t="n"/>
      <c r="BJ618" s="14" t="n"/>
      <c r="BK618" s="14" t="n"/>
      <c r="BL618" s="14" t="n"/>
      <c r="BM618" s="14" t="n"/>
      <c r="BN618" s="14" t="n"/>
      <c r="BO618" s="14" t="n"/>
    </row>
    <row r="619" ht="11.85" customFormat="1" customHeight="1" s="7">
      <c r="A619" s="14" t="inlineStr">
        <is>
          <t>SP</t>
        </is>
      </c>
      <c r="B619" s="14" t="inlineStr">
        <is>
          <t>20.10.2025</t>
        </is>
      </c>
      <c r="C619" s="14" t="n"/>
      <c r="D619" s="55" t="n">
        <v>2500447</v>
      </c>
      <c r="E619" s="14" t="inlineStr">
        <is>
          <t>SP0318</t>
        </is>
      </c>
      <c r="F619" s="102" t="inlineStr">
        <is>
          <t>Cover Box-Polyglactin 910 AB Violet Size 2/0, 70cm, 5/8 Circle, Taper Point, 27mm Ref. FAS657ABG</t>
        </is>
      </c>
      <c r="G619" s="55" t="n">
        <v>2025000168</v>
      </c>
      <c r="H619" s="14" t="inlineStr">
        <is>
          <t>FUTURA SURGICARE PVT LTD</t>
        </is>
      </c>
      <c r="I619" s="14" t="n"/>
      <c r="J619" s="10" t="inlineStr">
        <is>
          <t>N.A</t>
        </is>
      </c>
      <c r="K619" s="8" t="n"/>
      <c r="L619" s="14" t="inlineStr">
        <is>
          <t>10.07.2023</t>
        </is>
      </c>
      <c r="M619" s="14" t="n"/>
      <c r="N619" s="14" t="inlineStr">
        <is>
          <t>09.07.2026</t>
        </is>
      </c>
      <c r="O619" s="14" t="n"/>
      <c r="P619" s="10" t="inlineStr">
        <is>
          <t>NA</t>
        </is>
      </c>
      <c r="Q619" s="14" t="n"/>
      <c r="R619" s="21" t="n"/>
      <c r="S619" s="12" t="n"/>
      <c r="T619" s="12" t="n"/>
      <c r="U619" s="112" t="n">
        <v>200</v>
      </c>
      <c r="V619" s="14" t="inlineStr">
        <is>
          <t>No.</t>
        </is>
      </c>
      <c r="W619" s="14" t="n"/>
      <c r="X619" s="14" t="n"/>
      <c r="Y619" s="90" t="n"/>
      <c r="Z619" s="455" t="n">
        <v>200</v>
      </c>
      <c r="AA619" s="456" t="n">
        <v>0</v>
      </c>
      <c r="AB619" s="457" t="n">
        <v>0</v>
      </c>
      <c r="AC619" s="458" t="n">
        <v>200</v>
      </c>
      <c r="AD619" s="459" t="n"/>
      <c r="AE619" s="462" t="n">
        <v>0</v>
      </c>
      <c r="AF619" s="14" t="inlineStr">
        <is>
          <t>01.02.2026</t>
        </is>
      </c>
      <c r="AG619" s="14" t="inlineStr">
        <is>
          <t>0073/2026</t>
        </is>
      </c>
      <c r="AH619" s="14" t="n">
        <v>-200</v>
      </c>
      <c r="AI619" s="14" t="n"/>
      <c r="AJ619" s="14" t="n"/>
      <c r="AK619" s="14" t="n"/>
      <c r="AL619" s="14" t="n"/>
      <c r="AM619" s="14" t="n"/>
      <c r="AN619" s="14" t="n"/>
      <c r="AO619" s="14" t="n"/>
      <c r="AP619" s="14" t="n"/>
      <c r="AQ619" s="14" t="n"/>
      <c r="AR619" s="14" t="n"/>
      <c r="AS619" s="14" t="n"/>
      <c r="AT619" s="14" t="n"/>
      <c r="AU619" s="14" t="n"/>
      <c r="AV619" s="14" t="n"/>
      <c r="AW619" s="14" t="n"/>
      <c r="AX619" s="14" t="n"/>
      <c r="AY619" s="14" t="n"/>
      <c r="AZ619" s="14" t="n"/>
      <c r="BA619" s="14" t="n"/>
      <c r="BB619" s="14" t="n"/>
      <c r="BC619" s="14" t="n"/>
      <c r="BD619" s="14" t="n"/>
      <c r="BE619" s="14" t="n"/>
      <c r="BF619" s="14" t="n"/>
      <c r="BG619" s="14" t="n"/>
      <c r="BH619" s="14" t="n"/>
      <c r="BI619" s="14" t="n"/>
      <c r="BJ619" s="14" t="n"/>
      <c r="BK619" s="14" t="n"/>
      <c r="BL619" s="14" t="n"/>
      <c r="BM619" s="14" t="n"/>
      <c r="BN619" s="14" t="n"/>
      <c r="BO619" s="14" t="n"/>
    </row>
    <row r="620" ht="11.85" customFormat="1" customHeight="1" s="7">
      <c r="A620" s="14" t="inlineStr">
        <is>
          <t>SP</t>
        </is>
      </c>
      <c r="B620" s="14" t="inlineStr">
        <is>
          <t>20.10.2025</t>
        </is>
      </c>
      <c r="C620" s="14" t="n"/>
      <c r="D620" s="55" t="n">
        <v>2500448</v>
      </c>
      <c r="E620" s="14" t="inlineStr">
        <is>
          <t>SP0319</t>
        </is>
      </c>
      <c r="F620" s="102" t="inlineStr">
        <is>
          <t>Cover Box-Polyglactin 910 AB Undyed Size 3/0, 70cm, 1/2 Circle, Round Body, 22mm Ref. FAS676ABG</t>
        </is>
      </c>
      <c r="G620" s="55" t="n">
        <v>2025000169</v>
      </c>
      <c r="H620" s="14" t="inlineStr">
        <is>
          <t>FUTURA SURGICARE PVT LTD</t>
        </is>
      </c>
      <c r="I620" s="14" t="n"/>
      <c r="J620" s="10" t="inlineStr">
        <is>
          <t>N.A</t>
        </is>
      </c>
      <c r="K620" s="8" t="n"/>
      <c r="L620" s="14" t="inlineStr">
        <is>
          <t>10.07.2023</t>
        </is>
      </c>
      <c r="M620" s="14" t="n"/>
      <c r="N620" s="14" t="inlineStr">
        <is>
          <t>09.07.2026</t>
        </is>
      </c>
      <c r="O620" s="14" t="n"/>
      <c r="P620" s="10" t="inlineStr">
        <is>
          <t>NA</t>
        </is>
      </c>
      <c r="Q620" s="14" t="n"/>
      <c r="R620" s="21" t="n"/>
      <c r="S620" s="12" t="n"/>
      <c r="T620" s="12" t="n"/>
      <c r="U620" s="112" t="n">
        <v>1350</v>
      </c>
      <c r="V620" s="14" t="inlineStr">
        <is>
          <t>No.</t>
        </is>
      </c>
      <c r="W620" s="14" t="n"/>
      <c r="X620" s="14" t="n"/>
      <c r="Y620" s="90" t="n"/>
      <c r="Z620" s="455" t="n">
        <v>1350</v>
      </c>
      <c r="AA620" s="456" t="n">
        <v>0</v>
      </c>
      <c r="AB620" s="457" t="n">
        <v>0</v>
      </c>
      <c r="AC620" s="458" t="n">
        <v>1350</v>
      </c>
      <c r="AD620" s="459" t="n"/>
      <c r="AE620" s="462" t="n">
        <v>0</v>
      </c>
      <c r="AF620" s="14" t="inlineStr">
        <is>
          <t>27.01.2026</t>
        </is>
      </c>
      <c r="AG620" s="14" t="inlineStr">
        <is>
          <t>0068/2026</t>
        </is>
      </c>
      <c r="AH620" s="14" t="n">
        <v>-1350</v>
      </c>
      <c r="AI620" s="14" t="n"/>
      <c r="AJ620" s="14" t="n"/>
      <c r="AK620" s="14" t="n"/>
      <c r="AL620" s="14" t="n"/>
      <c r="AM620" s="14" t="n"/>
      <c r="AN620" s="14" t="n"/>
      <c r="AO620" s="14" t="n"/>
      <c r="AP620" s="14" t="n"/>
      <c r="AQ620" s="14" t="n"/>
      <c r="AR620" s="14" t="n"/>
      <c r="AS620" s="14" t="n"/>
      <c r="AT620" s="14" t="n"/>
      <c r="AU620" s="14" t="n"/>
      <c r="AV620" s="14" t="n"/>
      <c r="AW620" s="14" t="n"/>
      <c r="AX620" s="14" t="n"/>
      <c r="AY620" s="14" t="n"/>
      <c r="AZ620" s="14" t="n"/>
      <c r="BA620" s="14" t="n"/>
      <c r="BB620" s="14" t="n"/>
      <c r="BC620" s="14" t="n"/>
      <c r="BD620" s="14" t="n"/>
      <c r="BE620" s="14" t="n"/>
      <c r="BF620" s="14" t="n"/>
      <c r="BG620" s="14" t="n"/>
      <c r="BH620" s="14" t="n"/>
      <c r="BI620" s="14" t="n"/>
      <c r="BJ620" s="14" t="n"/>
      <c r="BK620" s="14" t="n"/>
      <c r="BL620" s="14" t="n"/>
      <c r="BM620" s="14" t="n"/>
      <c r="BN620" s="14" t="n"/>
      <c r="BO620" s="14" t="n"/>
    </row>
    <row r="621" ht="11.85" customFormat="1" customHeight="1" s="7">
      <c r="A621" s="14" t="inlineStr">
        <is>
          <t>SP</t>
        </is>
      </c>
      <c r="B621" s="14" t="inlineStr">
        <is>
          <t>20.10.2025</t>
        </is>
      </c>
      <c r="C621" s="14" t="n"/>
      <c r="D621" s="55" t="n">
        <v>2500449</v>
      </c>
      <c r="E621" s="14" t="inlineStr">
        <is>
          <t>SP0320</t>
        </is>
      </c>
      <c r="F621" s="102" t="inlineStr">
        <is>
          <t>Cover Box-Polyglactin 910 AB Undyed Size 3/0, 45cm, 3/8 Circle, Reverse Cutting, 19mm Ref. FAS677ABG</t>
        </is>
      </c>
      <c r="G621" s="55" t="n">
        <v>2025000170</v>
      </c>
      <c r="H621" s="14" t="inlineStr">
        <is>
          <t>FUTURA SURGICARE PVT LTD</t>
        </is>
      </c>
      <c r="I621" s="14" t="n"/>
      <c r="J621" s="10" t="inlineStr">
        <is>
          <t>N.A</t>
        </is>
      </c>
      <c r="K621" s="8" t="n"/>
      <c r="L621" s="14" t="inlineStr">
        <is>
          <t>10.07.2023</t>
        </is>
      </c>
      <c r="M621" s="14" t="n"/>
      <c r="N621" s="14" t="inlineStr">
        <is>
          <t>09.07.2026</t>
        </is>
      </c>
      <c r="O621" s="14" t="n"/>
      <c r="P621" s="10" t="inlineStr">
        <is>
          <t>NA</t>
        </is>
      </c>
      <c r="Q621" s="14" t="n"/>
      <c r="R621" s="21" t="n"/>
      <c r="S621" s="12" t="n"/>
      <c r="T621" s="12" t="n"/>
      <c r="U621" s="112" t="n">
        <v>230</v>
      </c>
      <c r="V621" s="14" t="inlineStr">
        <is>
          <t>No.</t>
        </is>
      </c>
      <c r="W621" s="14" t="n"/>
      <c r="X621" s="14" t="n"/>
      <c r="Y621" s="90" t="n"/>
      <c r="Z621" s="455" t="n">
        <v>230</v>
      </c>
      <c r="AA621" s="456" t="n">
        <v>0</v>
      </c>
      <c r="AB621" s="457" t="n">
        <v>0</v>
      </c>
      <c r="AC621" s="458" t="n">
        <v>230</v>
      </c>
      <c r="AD621" s="459" t="n"/>
      <c r="AE621" s="462" t="n">
        <v>0</v>
      </c>
      <c r="AF621" s="14" t="inlineStr">
        <is>
          <t>29.01.2026</t>
        </is>
      </c>
      <c r="AG621" s="14" t="inlineStr">
        <is>
          <t>0067/2026</t>
        </is>
      </c>
      <c r="AH621" s="14" t="n">
        <v>-230</v>
      </c>
      <c r="AI621" s="14" t="n"/>
      <c r="AJ621" s="14" t="n"/>
      <c r="AK621" s="14" t="n"/>
      <c r="AL621" s="14" t="n"/>
      <c r="AM621" s="14" t="n"/>
      <c r="AN621" s="14" t="n"/>
      <c r="AO621" s="14" t="n"/>
      <c r="AP621" s="14" t="n"/>
      <c r="AQ621" s="14" t="n"/>
      <c r="AR621" s="14" t="n"/>
      <c r="AS621" s="14" t="n"/>
      <c r="AT621" s="14" t="n"/>
      <c r="AU621" s="14" t="n"/>
      <c r="AV621" s="14" t="n"/>
      <c r="AW621" s="14" t="n"/>
      <c r="AX621" s="14" t="n"/>
      <c r="AY621" s="14" t="n"/>
      <c r="AZ621" s="14" t="n"/>
      <c r="BA621" s="14" t="n"/>
      <c r="BB621" s="14" t="n"/>
      <c r="BC621" s="14" t="n"/>
      <c r="BD621" s="14" t="n"/>
      <c r="BE621" s="14" t="n"/>
      <c r="BF621" s="14" t="n"/>
      <c r="BG621" s="14" t="n"/>
      <c r="BH621" s="14" t="n"/>
      <c r="BI621" s="14" t="n"/>
      <c r="BJ621" s="14" t="n"/>
      <c r="BK621" s="14" t="n"/>
      <c r="BL621" s="14" t="n"/>
      <c r="BM621" s="14" t="n"/>
      <c r="BN621" s="14" t="n"/>
      <c r="BO621" s="14" t="n"/>
    </row>
    <row r="622" ht="11.85" customFormat="1" customHeight="1" s="7">
      <c r="A622" s="14" t="inlineStr">
        <is>
          <t>SP</t>
        </is>
      </c>
      <c r="B622" s="14" t="inlineStr">
        <is>
          <t>20.10.2025</t>
        </is>
      </c>
      <c r="C622" s="14" t="n"/>
      <c r="D622" s="55" t="n">
        <v>2500450</v>
      </c>
      <c r="E622" s="14" t="inlineStr">
        <is>
          <t>SP0321</t>
        </is>
      </c>
      <c r="F622" s="102" t="inlineStr">
        <is>
          <t>Cover Box-Polyglactin 910 AB Violet Size 3/0, 70cm, 1/2 Circle, Round Body, 25mm Ref. FAS679ABG</t>
        </is>
      </c>
      <c r="G622" s="55" t="n">
        <v>2025000171</v>
      </c>
      <c r="H622" s="14" t="inlineStr">
        <is>
          <t>FUTURA SURGICARE PVT LTD</t>
        </is>
      </c>
      <c r="I622" s="14" t="n"/>
      <c r="J622" s="10" t="inlineStr">
        <is>
          <t>N.A</t>
        </is>
      </c>
      <c r="K622" s="8" t="n"/>
      <c r="L622" s="14" t="inlineStr">
        <is>
          <t>10.07.2023</t>
        </is>
      </c>
      <c r="M622" s="14" t="n"/>
      <c r="N622" s="14" t="inlineStr">
        <is>
          <t>09.07.2026</t>
        </is>
      </c>
      <c r="O622" s="14" t="n"/>
      <c r="P622" s="10" t="inlineStr">
        <is>
          <t>NA</t>
        </is>
      </c>
      <c r="Q622" s="14" t="n"/>
      <c r="R622" s="21" t="n"/>
      <c r="S622" s="12" t="n"/>
      <c r="T622" s="12" t="n"/>
      <c r="U622" s="112" t="n">
        <v>507</v>
      </c>
      <c r="V622" s="14" t="inlineStr">
        <is>
          <t>No.</t>
        </is>
      </c>
      <c r="W622" s="14" t="n"/>
      <c r="X622" s="14" t="n"/>
      <c r="Y622" s="90" t="n"/>
      <c r="Z622" s="455" t="n">
        <v>507</v>
      </c>
      <c r="AA622" s="456" t="n">
        <v>0</v>
      </c>
      <c r="AB622" s="457" t="n">
        <v>0</v>
      </c>
      <c r="AC622" s="458" t="n">
        <v>507</v>
      </c>
      <c r="AD622" s="459" t="n"/>
      <c r="AE622" s="462" t="n">
        <v>0</v>
      </c>
      <c r="AF622" s="14" t="inlineStr">
        <is>
          <t>25.01.2026</t>
        </is>
      </c>
      <c r="AG622" s="14" t="inlineStr">
        <is>
          <t>0054/2026</t>
        </is>
      </c>
      <c r="AH622" s="14" t="n">
        <v>-507</v>
      </c>
      <c r="AI622" s="14" t="n"/>
      <c r="AJ622" s="14" t="n"/>
      <c r="AK622" s="14" t="n"/>
      <c r="AL622" s="14" t="n"/>
      <c r="AM622" s="14" t="n"/>
      <c r="AN622" s="14" t="n"/>
      <c r="AO622" s="14" t="n"/>
      <c r="AP622" s="14" t="n"/>
      <c r="AQ622" s="14" t="n"/>
      <c r="AR622" s="14" t="n"/>
      <c r="AS622" s="14" t="n"/>
      <c r="AT622" s="14" t="n"/>
      <c r="AU622" s="14" t="n"/>
      <c r="AV622" s="14" t="n"/>
      <c r="AW622" s="14" t="n"/>
      <c r="AX622" s="14" t="n"/>
      <c r="AY622" s="14" t="n"/>
      <c r="AZ622" s="14" t="n"/>
      <c r="BA622" s="14" t="n"/>
      <c r="BB622" s="14" t="n"/>
      <c r="BC622" s="14" t="n"/>
      <c r="BD622" s="14" t="n"/>
      <c r="BE622" s="14" t="n"/>
      <c r="BF622" s="14" t="n"/>
      <c r="BG622" s="14" t="n"/>
      <c r="BH622" s="14" t="n"/>
      <c r="BI622" s="14" t="n"/>
      <c r="BJ622" s="14" t="n"/>
      <c r="BK622" s="14" t="n"/>
      <c r="BL622" s="14" t="n"/>
      <c r="BM622" s="14" t="n"/>
      <c r="BN622" s="14" t="n"/>
      <c r="BO622" s="14" t="n"/>
    </row>
    <row r="623" ht="11.85" customFormat="1" customHeight="1" s="7">
      <c r="A623" s="14" t="inlineStr">
        <is>
          <t>SP</t>
        </is>
      </c>
      <c r="B623" s="14" t="inlineStr">
        <is>
          <t>20.10.2025</t>
        </is>
      </c>
      <c r="C623" s="14" t="n"/>
      <c r="D623" s="55" t="n">
        <v>2500451</v>
      </c>
      <c r="E623" s="14" t="inlineStr">
        <is>
          <t>SP0322</t>
        </is>
      </c>
      <c r="F623" s="102" t="inlineStr">
        <is>
          <t>Cover Box-Polyglactin 910 AB Violet Size 3/0, 90cm, 1/2 Circle, Round Body, 26mm Ref. FAS680ABG</t>
        </is>
      </c>
      <c r="G623" s="55" t="n">
        <v>2025000172</v>
      </c>
      <c r="H623" s="14" t="inlineStr">
        <is>
          <t>FUTURA SURGICARE PVT LTD</t>
        </is>
      </c>
      <c r="I623" s="14" t="n"/>
      <c r="J623" s="10" t="inlineStr">
        <is>
          <t>N.A</t>
        </is>
      </c>
      <c r="K623" s="8" t="n"/>
      <c r="L623" s="14" t="inlineStr">
        <is>
          <t>10.07.2023</t>
        </is>
      </c>
      <c r="M623" s="14" t="n"/>
      <c r="N623" s="14" t="inlineStr">
        <is>
          <t>09.07.2026</t>
        </is>
      </c>
      <c r="O623" s="14" t="n"/>
      <c r="P623" s="10" t="inlineStr">
        <is>
          <t>NA</t>
        </is>
      </c>
      <c r="Q623" s="14" t="n"/>
      <c r="R623" s="21" t="n"/>
      <c r="S623" s="12" t="n"/>
      <c r="T623" s="12" t="n"/>
      <c r="U623" s="112" t="n">
        <v>505</v>
      </c>
      <c r="V623" s="14" t="inlineStr">
        <is>
          <t>No.</t>
        </is>
      </c>
      <c r="W623" s="14" t="n"/>
      <c r="X623" s="14" t="n"/>
      <c r="Y623" s="90" t="n"/>
      <c r="Z623" s="455" t="n">
        <v>505</v>
      </c>
      <c r="AA623" s="456" t="n">
        <v>0</v>
      </c>
      <c r="AB623" s="457" t="n">
        <v>0</v>
      </c>
      <c r="AC623" s="458" t="n">
        <v>505</v>
      </c>
      <c r="AD623" s="459" t="n"/>
      <c r="AE623" s="462" t="n">
        <v>0</v>
      </c>
      <c r="AF623" s="14" t="inlineStr">
        <is>
          <t>25.01.2026</t>
        </is>
      </c>
      <c r="AG623" s="14" t="inlineStr">
        <is>
          <t>0055/2026</t>
        </is>
      </c>
      <c r="AH623" s="14" t="n">
        <v>-505</v>
      </c>
      <c r="AI623" s="14" t="n"/>
      <c r="AJ623" s="14" t="n"/>
      <c r="AK623" s="14" t="n"/>
      <c r="AL623" s="14" t="n"/>
      <c r="AM623" s="14" t="n"/>
      <c r="AN623" s="14" t="n"/>
      <c r="AO623" s="14" t="n"/>
      <c r="AP623" s="14" t="n"/>
      <c r="AQ623" s="14" t="n"/>
      <c r="AR623" s="14" t="n"/>
      <c r="AS623" s="14" t="n"/>
      <c r="AT623" s="14" t="n"/>
      <c r="AU623" s="14" t="n"/>
      <c r="AV623" s="14" t="n"/>
      <c r="AW623" s="14" t="n"/>
      <c r="AX623" s="14" t="n"/>
      <c r="AY623" s="14" t="n"/>
      <c r="AZ623" s="14" t="n"/>
      <c r="BA623" s="14" t="n"/>
      <c r="BB623" s="14" t="n"/>
      <c r="BC623" s="14" t="n"/>
      <c r="BD623" s="14" t="n"/>
      <c r="BE623" s="14" t="n"/>
      <c r="BF623" s="14" t="n"/>
      <c r="BG623" s="14" t="n"/>
      <c r="BH623" s="14" t="n"/>
      <c r="BI623" s="14" t="n"/>
      <c r="BJ623" s="14" t="n"/>
      <c r="BK623" s="14" t="n"/>
      <c r="BL623" s="14" t="n"/>
      <c r="BM623" s="14" t="n"/>
      <c r="BN623" s="14" t="n"/>
      <c r="BO623" s="14" t="n"/>
    </row>
    <row r="624" ht="11.85" customFormat="1" customHeight="1" s="7">
      <c r="A624" s="14" t="inlineStr">
        <is>
          <t>SP</t>
        </is>
      </c>
      <c r="B624" s="14" t="inlineStr">
        <is>
          <t>20.10.2025</t>
        </is>
      </c>
      <c r="C624" s="14" t="n"/>
      <c r="D624" s="55" t="n">
        <v>2500452</v>
      </c>
      <c r="E624" s="14" t="inlineStr">
        <is>
          <t>SP0323</t>
        </is>
      </c>
      <c r="F624" s="102" t="inlineStr">
        <is>
          <t>Cover Box-Polyglactin 910 AB Violet Size 3/0, 70cm, 1/2 Circle, Taper Point, 26mm Black needle Ref. FAS681ABG</t>
        </is>
      </c>
      <c r="G624" s="55" t="n">
        <v>2025000173</v>
      </c>
      <c r="H624" s="14" t="inlineStr">
        <is>
          <t>FUTURA SURGICARE PVT LTD</t>
        </is>
      </c>
      <c r="I624" s="14" t="n"/>
      <c r="J624" s="10" t="inlineStr">
        <is>
          <t>N.A</t>
        </is>
      </c>
      <c r="K624" s="8" t="n"/>
      <c r="L624" s="14" t="inlineStr">
        <is>
          <t>10.07.2023</t>
        </is>
      </c>
      <c r="M624" s="14" t="n"/>
      <c r="N624" s="14" t="inlineStr">
        <is>
          <t>09.07.2026</t>
        </is>
      </c>
      <c r="O624" s="14" t="n"/>
      <c r="P624" s="10" t="inlineStr">
        <is>
          <t>NA</t>
        </is>
      </c>
      <c r="Q624" s="14" t="n"/>
      <c r="R624" s="21" t="n"/>
      <c r="S624" s="12" t="n"/>
      <c r="T624" s="12" t="n"/>
      <c r="U624" s="112" t="n">
        <v>101</v>
      </c>
      <c r="V624" s="14" t="inlineStr">
        <is>
          <t>No.</t>
        </is>
      </c>
      <c r="W624" s="14" t="n"/>
      <c r="X624" s="14" t="n"/>
      <c r="Y624" s="90" t="n"/>
      <c r="Z624" s="455" t="n">
        <v>101</v>
      </c>
      <c r="AA624" s="456" t="n">
        <v>0</v>
      </c>
      <c r="AB624" s="457" t="n">
        <v>0</v>
      </c>
      <c r="AC624" s="458" t="n">
        <v>101</v>
      </c>
      <c r="AD624" s="459" t="n"/>
      <c r="AE624" s="462" t="n">
        <v>0</v>
      </c>
      <c r="AF624" s="14" t="inlineStr">
        <is>
          <t>28.01.2026</t>
        </is>
      </c>
      <c r="AG624" s="14" t="inlineStr">
        <is>
          <t>0063/2026</t>
        </is>
      </c>
      <c r="AH624" s="14" t="n">
        <v>-101</v>
      </c>
      <c r="AI624" s="14" t="n"/>
      <c r="AJ624" s="14" t="n"/>
      <c r="AK624" s="14" t="n"/>
      <c r="AL624" s="14" t="n"/>
      <c r="AM624" s="14" t="n"/>
      <c r="AN624" s="14" t="n"/>
      <c r="AO624" s="14" t="n"/>
      <c r="AP624" s="14" t="n"/>
      <c r="AQ624" s="14" t="n"/>
      <c r="AR624" s="14" t="n"/>
      <c r="AS624" s="14" t="n"/>
      <c r="AT624" s="14" t="n"/>
      <c r="AU624" s="14" t="n"/>
      <c r="AV624" s="14" t="n"/>
      <c r="AW624" s="14" t="n"/>
      <c r="AX624" s="14" t="n"/>
      <c r="AY624" s="14" t="n"/>
      <c r="AZ624" s="14" t="n"/>
      <c r="BA624" s="14" t="n"/>
      <c r="BB624" s="14" t="n"/>
      <c r="BC624" s="14" t="n"/>
      <c r="BD624" s="14" t="n"/>
      <c r="BE624" s="14" t="n"/>
      <c r="BF624" s="14" t="n"/>
      <c r="BG624" s="14" t="n"/>
      <c r="BH624" s="14" t="n"/>
      <c r="BI624" s="14" t="n"/>
      <c r="BJ624" s="14" t="n"/>
      <c r="BK624" s="14" t="n"/>
      <c r="BL624" s="14" t="n"/>
      <c r="BM624" s="14" t="n"/>
      <c r="BN624" s="14" t="n"/>
      <c r="BO624" s="14" t="n"/>
    </row>
    <row r="625" ht="11.85" customFormat="1" customHeight="1" s="7">
      <c r="A625" s="14" t="inlineStr">
        <is>
          <t>SP</t>
        </is>
      </c>
      <c r="B625" s="14" t="inlineStr">
        <is>
          <t>20.10.2025</t>
        </is>
      </c>
      <c r="C625" s="14" t="n"/>
      <c r="D625" s="55" t="n">
        <v>2500453</v>
      </c>
      <c r="E625" s="14" t="inlineStr">
        <is>
          <t>SP0324</t>
        </is>
      </c>
      <c r="F625" s="102" t="inlineStr">
        <is>
          <t>Cover Box-Polyglactin 910 AB Violet Size 4/0, 70cm, 1/2 Circle, Round Body, 17mm Ref. FAS692ABG</t>
        </is>
      </c>
      <c r="G625" s="55" t="n">
        <v>2025000174</v>
      </c>
      <c r="H625" s="14" t="inlineStr">
        <is>
          <t>FUTURA SURGICARE PVT LTD</t>
        </is>
      </c>
      <c r="I625" s="14" t="n"/>
      <c r="J625" s="10" t="inlineStr">
        <is>
          <t>N.A</t>
        </is>
      </c>
      <c r="K625" s="8" t="n"/>
      <c r="L625" s="14" t="inlineStr">
        <is>
          <t>10.07.2023</t>
        </is>
      </c>
      <c r="M625" s="14" t="n"/>
      <c r="N625" s="14" t="inlineStr">
        <is>
          <t>09.07.2026</t>
        </is>
      </c>
      <c r="O625" s="14" t="n"/>
      <c r="P625" s="10" t="inlineStr">
        <is>
          <t>NA</t>
        </is>
      </c>
      <c r="Q625" s="14" t="n"/>
      <c r="R625" s="21" t="n"/>
      <c r="S625" s="12" t="n"/>
      <c r="T625" s="12" t="n"/>
      <c r="U625" s="112" t="n">
        <v>104</v>
      </c>
      <c r="V625" s="14" t="inlineStr">
        <is>
          <t>No.</t>
        </is>
      </c>
      <c r="W625" s="14" t="n"/>
      <c r="X625" s="14" t="n"/>
      <c r="Y625" s="90" t="n"/>
      <c r="Z625" s="455" t="n">
        <v>104</v>
      </c>
      <c r="AA625" s="456" t="n">
        <v>0</v>
      </c>
      <c r="AB625" s="457" t="n">
        <v>0</v>
      </c>
      <c r="AC625" s="458" t="n">
        <v>104</v>
      </c>
      <c r="AD625" s="459" t="n"/>
      <c r="AE625" s="462" t="n">
        <v>0</v>
      </c>
      <c r="AF625" s="14" t="inlineStr">
        <is>
          <t>29.01.2026</t>
        </is>
      </c>
      <c r="AG625" s="14" t="inlineStr">
        <is>
          <t>074/2026</t>
        </is>
      </c>
      <c r="AH625" s="14" t="n">
        <v>-104</v>
      </c>
      <c r="AI625" s="14" t="n"/>
      <c r="AJ625" s="14" t="n"/>
      <c r="AK625" s="14" t="n"/>
      <c r="AL625" s="14" t="n"/>
      <c r="AM625" s="14" t="n"/>
      <c r="AN625" s="14" t="n"/>
      <c r="AO625" s="14" t="n"/>
      <c r="AP625" s="14" t="n"/>
      <c r="AQ625" s="14" t="n"/>
      <c r="AR625" s="14" t="n"/>
      <c r="AS625" s="14" t="n"/>
      <c r="AT625" s="14" t="n"/>
      <c r="AU625" s="14" t="n"/>
      <c r="AV625" s="14" t="n"/>
      <c r="AW625" s="14" t="n"/>
      <c r="AX625" s="14" t="n"/>
      <c r="AY625" s="14" t="n"/>
      <c r="AZ625" s="14" t="n"/>
      <c r="BA625" s="14" t="n"/>
      <c r="BB625" s="14" t="n"/>
      <c r="BC625" s="14" t="n"/>
      <c r="BD625" s="14" t="n"/>
      <c r="BE625" s="14" t="n"/>
      <c r="BF625" s="14" t="n"/>
      <c r="BG625" s="14" t="n"/>
      <c r="BH625" s="14" t="n"/>
      <c r="BI625" s="14" t="n"/>
      <c r="BJ625" s="14" t="n"/>
      <c r="BK625" s="14" t="n"/>
      <c r="BL625" s="14" t="n"/>
      <c r="BM625" s="14" t="n"/>
      <c r="BN625" s="14" t="n"/>
      <c r="BO625" s="14" t="n"/>
    </row>
    <row r="626" ht="11.85" customFormat="1" customHeight="1" s="7">
      <c r="A626" s="14" t="inlineStr">
        <is>
          <t>SP</t>
        </is>
      </c>
      <c r="B626" s="14" t="inlineStr">
        <is>
          <t>20.10.2025</t>
        </is>
      </c>
      <c r="C626" s="14" t="n"/>
      <c r="D626" s="55" t="n">
        <v>2500454</v>
      </c>
      <c r="E626" s="14" t="inlineStr">
        <is>
          <t>SP0294</t>
        </is>
      </c>
      <c r="F626" s="102" t="inlineStr">
        <is>
          <t>Cover Box-Polyglactin 910 AB Violet Size 4/0, 70cm, 1/2 Circle, Taper Point, 26mm Ref. FAS694ABG</t>
        </is>
      </c>
      <c r="G626" s="55" t="n">
        <v>2025000175</v>
      </c>
      <c r="H626" s="14" t="inlineStr">
        <is>
          <t>FUTURA SURGICARE PVT LTD</t>
        </is>
      </c>
      <c r="I626" s="14" t="n"/>
      <c r="J626" s="10" t="inlineStr">
        <is>
          <t>N.A</t>
        </is>
      </c>
      <c r="K626" s="8" t="n"/>
      <c r="L626" s="14" t="inlineStr">
        <is>
          <t>10.07.2023</t>
        </is>
      </c>
      <c r="M626" s="14" t="n"/>
      <c r="N626" s="14" t="inlineStr">
        <is>
          <t>09.07.2026</t>
        </is>
      </c>
      <c r="O626" s="14" t="n"/>
      <c r="P626" s="10" t="inlineStr">
        <is>
          <t>NA</t>
        </is>
      </c>
      <c r="Q626" s="14" t="n"/>
      <c r="R626" s="21" t="n"/>
      <c r="S626" s="12" t="n"/>
      <c r="T626" s="12" t="n"/>
      <c r="U626" s="112" t="n">
        <v>205</v>
      </c>
      <c r="V626" s="14" t="inlineStr">
        <is>
          <t>No.</t>
        </is>
      </c>
      <c r="W626" s="14" t="n"/>
      <c r="X626" s="14" t="n"/>
      <c r="Y626" s="90" t="n"/>
      <c r="Z626" s="455" t="n">
        <v>205</v>
      </c>
      <c r="AA626" s="456" t="n">
        <v>0</v>
      </c>
      <c r="AB626" s="457" t="n">
        <v>0</v>
      </c>
      <c r="AC626" s="458" t="n">
        <v>205</v>
      </c>
      <c r="AD626" s="459" t="n"/>
      <c r="AE626" s="462" t="n">
        <v>0</v>
      </c>
      <c r="AF626" s="14" t="inlineStr">
        <is>
          <t>01.02.2026</t>
        </is>
      </c>
      <c r="AG626" s="14" t="inlineStr">
        <is>
          <t>0071/2026</t>
        </is>
      </c>
      <c r="AH626" s="14" t="n">
        <v>-205</v>
      </c>
      <c r="AI626" s="14" t="n"/>
      <c r="AJ626" s="14" t="n"/>
      <c r="AK626" s="14" t="n"/>
      <c r="AL626" s="14" t="n"/>
      <c r="AM626" s="14" t="n"/>
      <c r="AN626" s="14" t="n"/>
      <c r="AO626" s="14" t="n"/>
      <c r="AP626" s="14" t="n"/>
      <c r="AQ626" s="14" t="n"/>
      <c r="AR626" s="14" t="n"/>
      <c r="AS626" s="14" t="n"/>
      <c r="AT626" s="14" t="n"/>
      <c r="AU626" s="14" t="n"/>
      <c r="AV626" s="14" t="n"/>
      <c r="AW626" s="14" t="n"/>
      <c r="AX626" s="14" t="n"/>
      <c r="AY626" s="14" t="n"/>
      <c r="AZ626" s="14" t="n"/>
      <c r="BA626" s="14" t="n"/>
      <c r="BB626" s="14" t="n"/>
      <c r="BC626" s="14" t="n"/>
      <c r="BD626" s="14" t="n"/>
      <c r="BE626" s="14" t="n"/>
      <c r="BF626" s="14" t="n"/>
      <c r="BG626" s="14" t="n"/>
      <c r="BH626" s="14" t="n"/>
      <c r="BI626" s="14" t="n"/>
      <c r="BJ626" s="14" t="n"/>
      <c r="BK626" s="14" t="n"/>
      <c r="BL626" s="14" t="n"/>
      <c r="BM626" s="14" t="n"/>
      <c r="BN626" s="14" t="n"/>
      <c r="BO626" s="14" t="n"/>
    </row>
    <row r="627" ht="11.85" customFormat="1" customHeight="1" s="7">
      <c r="A627" s="14" t="inlineStr">
        <is>
          <t>SP</t>
        </is>
      </c>
      <c r="B627" s="14" t="inlineStr">
        <is>
          <t>20.10.2025</t>
        </is>
      </c>
      <c r="C627" s="14" t="n"/>
      <c r="D627" s="55" t="n">
        <v>2500455</v>
      </c>
      <c r="E627" s="14" t="inlineStr">
        <is>
          <t>SP0279</t>
        </is>
      </c>
      <c r="F627" s="102" t="inlineStr">
        <is>
          <t>Cover Box-Polyglactin 910 AB Undyed Size 5/0, 45cm, 1/2 Circle, Round Body, 13mm Ref. FAS706ABG</t>
        </is>
      </c>
      <c r="G627" s="55" t="n">
        <v>2025000176</v>
      </c>
      <c r="H627" s="14" t="inlineStr">
        <is>
          <t>FUTURA SURGICARE PVT LTD</t>
        </is>
      </c>
      <c r="I627" s="14" t="n"/>
      <c r="J627" s="10" t="inlineStr">
        <is>
          <t>N.A</t>
        </is>
      </c>
      <c r="K627" s="8" t="n"/>
      <c r="L627" s="14" t="inlineStr">
        <is>
          <t>10.07.2023</t>
        </is>
      </c>
      <c r="M627" s="14" t="n"/>
      <c r="N627" s="14" t="inlineStr">
        <is>
          <t>09.07.2026</t>
        </is>
      </c>
      <c r="O627" s="14" t="n"/>
      <c r="P627" s="10" t="inlineStr">
        <is>
          <t>NA</t>
        </is>
      </c>
      <c r="Q627" s="14" t="n"/>
      <c r="R627" s="21" t="n"/>
      <c r="S627" s="12" t="n"/>
      <c r="T627" s="12" t="n"/>
      <c r="U627" s="112" t="n">
        <v>148</v>
      </c>
      <c r="V627" s="14" t="inlineStr">
        <is>
          <t>No.</t>
        </is>
      </c>
      <c r="W627" s="14" t="n"/>
      <c r="X627" s="14" t="n"/>
      <c r="Y627" s="90" t="n"/>
      <c r="Z627" s="455" t="n">
        <v>148</v>
      </c>
      <c r="AA627" s="456" t="n">
        <v>0</v>
      </c>
      <c r="AB627" s="457" t="n">
        <v>0</v>
      </c>
      <c r="AC627" s="458" t="n">
        <v>148</v>
      </c>
      <c r="AD627" s="459" t="n"/>
      <c r="AE627" s="462" t="n">
        <v>0</v>
      </c>
      <c r="AF627" s="14" t="inlineStr">
        <is>
          <t>28.01.2026</t>
        </is>
      </c>
      <c r="AG627" s="14" t="inlineStr">
        <is>
          <t>0064/2026</t>
        </is>
      </c>
      <c r="AH627" s="14" t="n">
        <v>-148</v>
      </c>
      <c r="AI627" s="14" t="n"/>
      <c r="AJ627" s="14" t="n"/>
      <c r="AK627" s="14" t="n"/>
      <c r="AL627" s="14" t="n"/>
      <c r="AM627" s="14" t="n"/>
      <c r="AN627" s="14" t="n"/>
      <c r="AO627" s="14" t="n"/>
      <c r="AP627" s="14" t="n"/>
      <c r="AQ627" s="14" t="n"/>
      <c r="AR627" s="14" t="n"/>
      <c r="AS627" s="14" t="n"/>
      <c r="AT627" s="14" t="n"/>
      <c r="AU627" s="14" t="n"/>
      <c r="AV627" s="14" t="n"/>
      <c r="AW627" s="14" t="n"/>
      <c r="AX627" s="14" t="n"/>
      <c r="AY627" s="14" t="n"/>
      <c r="AZ627" s="14" t="n"/>
      <c r="BA627" s="14" t="n"/>
      <c r="BB627" s="14" t="n"/>
      <c r="BC627" s="14" t="n"/>
      <c r="BD627" s="14" t="n"/>
      <c r="BE627" s="14" t="n"/>
      <c r="BF627" s="14" t="n"/>
      <c r="BG627" s="14" t="n"/>
      <c r="BH627" s="14" t="n"/>
      <c r="BI627" s="14" t="n"/>
      <c r="BJ627" s="14" t="n"/>
      <c r="BK627" s="14" t="n"/>
      <c r="BL627" s="14" t="n"/>
      <c r="BM627" s="14" t="n"/>
      <c r="BN627" s="14" t="n"/>
      <c r="BO627" s="14" t="n"/>
    </row>
    <row r="628" ht="11.85" customFormat="1" customHeight="1" s="7">
      <c r="A628" s="14" t="inlineStr">
        <is>
          <t>SF</t>
        </is>
      </c>
      <c r="B628" s="14" t="inlineStr">
        <is>
          <t>02.11.2025</t>
        </is>
      </c>
      <c r="C628" s="22" t="inlineStr">
        <is>
          <t>SGL-2025-021 REV.1</t>
        </is>
      </c>
      <c r="D628" s="14" t="n">
        <v>2500460</v>
      </c>
      <c r="E628" s="55" t="inlineStr">
        <is>
          <t>SF0015</t>
        </is>
      </c>
      <c r="F628" s="55" t="inlineStr">
        <is>
          <t>Laparoscopic Trocar Disposable [11mm obturator*1+100mm sleeve*1] Model No.:FAS11100V</t>
        </is>
      </c>
      <c r="G628" s="14" t="n">
        <v>2025000181</v>
      </c>
      <c r="H628" s="55" t="inlineStr">
        <is>
          <t>Shenzhen InnoSurg Technology Co., Ltd.</t>
        </is>
      </c>
      <c r="I628" s="14" t="n"/>
      <c r="J628" s="27" t="inlineStr">
        <is>
          <t>TLT20250901</t>
        </is>
      </c>
      <c r="K628" s="14" t="n"/>
      <c r="L628" s="14" t="inlineStr">
        <is>
          <t>13.09.2025</t>
        </is>
      </c>
      <c r="M628" s="14" t="n"/>
      <c r="N628" s="14" t="inlineStr">
        <is>
          <t>12.09.2028</t>
        </is>
      </c>
      <c r="O628" s="14" t="n"/>
      <c r="P628" s="14" t="n"/>
      <c r="Q628" s="14" t="n"/>
      <c r="R628" s="21" t="n">
        <v>5</v>
      </c>
      <c r="S628" s="12" t="n">
        <v>600</v>
      </c>
      <c r="T628" s="12" t="n"/>
      <c r="U628" s="112" t="n">
        <v>3000</v>
      </c>
      <c r="V628" s="14" t="inlineStr">
        <is>
          <t>No.</t>
        </is>
      </c>
      <c r="W628" s="14" t="n"/>
      <c r="X628" s="14" t="n"/>
      <c r="Y628" s="90" t="n"/>
      <c r="Z628" s="455" t="n">
        <v>3000</v>
      </c>
      <c r="AA628" s="456" t="n">
        <v>0</v>
      </c>
      <c r="AB628" s="457" t="n">
        <v>0</v>
      </c>
      <c r="AC628" s="458" t="n">
        <v>3000</v>
      </c>
      <c r="AD628" s="459" t="n"/>
      <c r="AE628" s="462" t="n">
        <v>0</v>
      </c>
      <c r="AF628" s="14" t="inlineStr">
        <is>
          <t>05.11.2025</t>
        </is>
      </c>
      <c r="AG628" s="14" t="inlineStr">
        <is>
          <t>TLT20250901</t>
        </is>
      </c>
      <c r="AH628" s="14" t="n">
        <v>-3000</v>
      </c>
      <c r="AI628" s="14" t="n"/>
      <c r="AJ628" s="14" t="n"/>
      <c r="AK628" s="14" t="n"/>
      <c r="AL628" s="14" t="n"/>
      <c r="AM628" s="14" t="n"/>
      <c r="AN628" s="14" t="n"/>
      <c r="AO628" s="14" t="n"/>
      <c r="AP628" s="14" t="n"/>
      <c r="AQ628" s="14" t="n"/>
      <c r="AR628" s="14" t="n"/>
      <c r="AS628" s="14" t="n"/>
      <c r="AT628" s="14" t="n"/>
      <c r="AU628" s="14" t="n"/>
      <c r="AV628" s="14" t="n"/>
      <c r="AW628" s="14" t="n"/>
      <c r="AX628" s="14" t="n"/>
      <c r="AY628" s="14" t="n"/>
      <c r="AZ628" s="14" t="n"/>
      <c r="BA628" s="14" t="n"/>
      <c r="BB628" s="14" t="n"/>
      <c r="BC628" s="14" t="n"/>
      <c r="BD628" s="14" t="n"/>
      <c r="BE628" s="14" t="n"/>
      <c r="BF628" s="14" t="n"/>
      <c r="BG628" s="14" t="n"/>
      <c r="BH628" s="14" t="n"/>
      <c r="BI628" s="14" t="n"/>
      <c r="BJ628" s="14" t="n"/>
      <c r="BK628" s="14" t="n"/>
      <c r="BL628" s="14" t="n"/>
      <c r="BM628" s="14" t="n"/>
      <c r="BN628" s="14" t="n"/>
      <c r="BO628" s="14" t="n"/>
    </row>
    <row r="629" ht="11.85" customFormat="1" customHeight="1" s="7">
      <c r="A629" s="14" t="inlineStr">
        <is>
          <t>SF</t>
        </is>
      </c>
      <c r="B629" s="14" t="inlineStr">
        <is>
          <t>02.11.2025</t>
        </is>
      </c>
      <c r="C629" s="22" t="inlineStr">
        <is>
          <t>SGL-2025-021 REV.1</t>
        </is>
      </c>
      <c r="D629" s="14" t="n">
        <v>2500461</v>
      </c>
      <c r="E629" s="14" t="inlineStr">
        <is>
          <t>SF0019</t>
        </is>
      </c>
      <c r="F629" s="8" t="inlineStr">
        <is>
          <t>Laparoscopic Trocar Disposable [12mm obturator*1+100 sleeve*1] Ref.no.:FAS12100P</t>
        </is>
      </c>
      <c r="G629" s="14" t="n">
        <v>2025000182</v>
      </c>
      <c r="H629" s="55" t="inlineStr">
        <is>
          <t>Shenzhen InnoSurg Technology Co., Ltd.</t>
        </is>
      </c>
      <c r="I629" s="14" t="n"/>
      <c r="J629" s="27" t="inlineStr">
        <is>
          <t>TLT20250901</t>
        </is>
      </c>
      <c r="K629" s="14" t="n"/>
      <c r="L629" s="14" t="inlineStr">
        <is>
          <t>11.09.2025</t>
        </is>
      </c>
      <c r="M629" s="14" t="n"/>
      <c r="N629" s="14" t="inlineStr">
        <is>
          <t>10.09.2028</t>
        </is>
      </c>
      <c r="O629" s="14" t="n"/>
      <c r="P629" s="14" t="n"/>
      <c r="Q629" s="14" t="n"/>
      <c r="R629" s="21" t="n">
        <v>2</v>
      </c>
      <c r="S629" s="12" t="n">
        <v>750</v>
      </c>
      <c r="T629" s="12" t="n"/>
      <c r="U629" s="112" t="n">
        <v>1500</v>
      </c>
      <c r="V629" s="14" t="inlineStr">
        <is>
          <t>No.</t>
        </is>
      </c>
      <c r="W629" s="14" t="n"/>
      <c r="X629" s="14" t="n"/>
      <c r="Y629" s="90" t="n"/>
      <c r="Z629" s="455" t="n">
        <v>1500</v>
      </c>
      <c r="AA629" s="456" t="n">
        <v>0</v>
      </c>
      <c r="AB629" s="457" t="n">
        <v>0</v>
      </c>
      <c r="AC629" s="458" t="n">
        <v>1500</v>
      </c>
      <c r="AD629" s="459" t="n"/>
      <c r="AE629" s="462" t="n">
        <v>0</v>
      </c>
      <c r="AF629" s="14" t="inlineStr">
        <is>
          <t>05.11.2025</t>
        </is>
      </c>
      <c r="AG629" s="14" t="inlineStr">
        <is>
          <t>TLT20250901</t>
        </is>
      </c>
      <c r="AH629" s="14" t="n">
        <v>-1500</v>
      </c>
      <c r="AI629" s="14" t="n"/>
      <c r="AJ629" s="14" t="n"/>
      <c r="AK629" s="14" t="n"/>
      <c r="AL629" s="14" t="n"/>
      <c r="AM629" s="14" t="n"/>
      <c r="AN629" s="14" t="n"/>
      <c r="AO629" s="14" t="n"/>
      <c r="AP629" s="14" t="n"/>
      <c r="AQ629" s="14" t="n"/>
      <c r="AR629" s="14" t="n"/>
      <c r="AS629" s="14" t="n"/>
      <c r="AT629" s="14" t="n"/>
      <c r="AU629" s="14" t="n"/>
      <c r="AV629" s="14" t="n"/>
      <c r="AW629" s="14" t="n"/>
      <c r="AX629" s="14" t="n"/>
      <c r="AY629" s="14" t="n"/>
      <c r="AZ629" s="14" t="n"/>
      <c r="BA629" s="14" t="n"/>
      <c r="BB629" s="14" t="n"/>
      <c r="BC629" s="14" t="n"/>
      <c r="BD629" s="14" t="n"/>
      <c r="BE629" s="14" t="n"/>
      <c r="BF629" s="14" t="n"/>
      <c r="BG629" s="14" t="n"/>
      <c r="BH629" s="14" t="n"/>
      <c r="BI629" s="14" t="n"/>
      <c r="BJ629" s="14" t="n"/>
      <c r="BK629" s="14" t="n"/>
      <c r="BL629" s="14" t="n"/>
      <c r="BM629" s="14" t="n"/>
      <c r="BN629" s="14" t="n"/>
      <c r="BO629" s="14" t="n"/>
    </row>
    <row r="630" ht="11.85" customFormat="1" customHeight="1" s="7">
      <c r="A630" s="14" t="inlineStr">
        <is>
          <t>RM</t>
        </is>
      </c>
      <c r="B630" s="14" t="inlineStr">
        <is>
          <t>02.11.2025</t>
        </is>
      </c>
      <c r="C630" s="14" t="inlineStr">
        <is>
          <t>SSMC13012025</t>
        </is>
      </c>
      <c r="D630" s="14" t="n">
        <v>2500462</v>
      </c>
      <c r="E630" s="8" t="inlineStr">
        <is>
          <t>RM0054</t>
        </is>
      </c>
      <c r="F630" s="8" t="inlineStr">
        <is>
          <t>L-Glutathione Reduced</t>
        </is>
      </c>
      <c r="G630" s="14" t="n">
        <v>2025000183</v>
      </c>
      <c r="H630" s="14" t="inlineStr">
        <is>
          <t>Meteoric Biopharmaceuticals</t>
        </is>
      </c>
      <c r="I630" s="14" t="n"/>
      <c r="J630" s="10" t="inlineStr">
        <is>
          <t>LGR2510034</t>
        </is>
      </c>
      <c r="K630" s="8" t="n"/>
      <c r="L630" s="14" t="inlineStr">
        <is>
          <t>00.10.2025</t>
        </is>
      </c>
      <c r="M630" s="14" t="n"/>
      <c r="N630" s="14" t="inlineStr">
        <is>
          <t>00.09.2028</t>
        </is>
      </c>
      <c r="O630" s="14" t="n"/>
      <c r="P630" s="14" t="n"/>
      <c r="Q630" s="14" t="n"/>
      <c r="R630" s="21" t="n">
        <v>1</v>
      </c>
      <c r="S630" s="12" t="n">
        <v>2</v>
      </c>
      <c r="T630" s="12" t="n"/>
      <c r="U630" s="112" t="n">
        <v>2</v>
      </c>
      <c r="V630" s="14" t="inlineStr">
        <is>
          <t>Kg.</t>
        </is>
      </c>
      <c r="W630" s="14" t="n">
        <v>0.05</v>
      </c>
      <c r="X630" s="14" t="n"/>
      <c r="Y630" s="90" t="n"/>
      <c r="Z630" s="455" t="n">
        <v>1.95</v>
      </c>
      <c r="AA630" s="456" t="n">
        <v>0</v>
      </c>
      <c r="AB630" s="457" t="n">
        <v>0</v>
      </c>
      <c r="AC630" s="458" t="n">
        <v>1.95</v>
      </c>
      <c r="AD630" s="459" t="n"/>
      <c r="AE630" s="462" t="n">
        <v>0</v>
      </c>
      <c r="AF630" s="14" t="inlineStr">
        <is>
          <t>10.11.2025</t>
        </is>
      </c>
      <c r="AG630" s="14" t="inlineStr">
        <is>
          <t>C25K003</t>
        </is>
      </c>
      <c r="AH630" s="14" t="n">
        <v>-1.373</v>
      </c>
      <c r="AI630" s="14" t="inlineStr">
        <is>
          <t>05.02.2026</t>
        </is>
      </c>
      <c r="AJ630" s="14" t="inlineStr">
        <is>
          <t>C26B001</t>
        </is>
      </c>
      <c r="AK630" s="14" t="n">
        <v>-0.577</v>
      </c>
      <c r="AL630" s="14" t="n"/>
      <c r="AM630" s="14" t="n"/>
      <c r="AN630" s="14" t="n"/>
      <c r="AO630" s="14" t="n"/>
      <c r="AP630" s="14" t="n"/>
      <c r="AQ630" s="14" t="n"/>
      <c r="AR630" s="14" t="n"/>
      <c r="AS630" s="14" t="n"/>
      <c r="AT630" s="14" t="n"/>
      <c r="AU630" s="14" t="n"/>
      <c r="AV630" s="14" t="n"/>
      <c r="AW630" s="14" t="n"/>
      <c r="AX630" s="14" t="n"/>
      <c r="AY630" s="14" t="n"/>
      <c r="AZ630" s="14" t="n"/>
      <c r="BA630" s="14" t="n"/>
      <c r="BB630" s="14" t="n"/>
      <c r="BC630" s="14" t="n"/>
      <c r="BD630" s="14" t="n"/>
      <c r="BE630" s="14" t="n"/>
      <c r="BF630" s="14" t="n"/>
      <c r="BG630" s="14" t="n"/>
      <c r="BH630" s="14" t="n"/>
      <c r="BI630" s="14" t="n"/>
      <c r="BJ630" s="14" t="n"/>
      <c r="BK630" s="14" t="n"/>
      <c r="BL630" s="14" t="n"/>
      <c r="BM630" s="14" t="n"/>
      <c r="BN630" s="14" t="n"/>
      <c r="BO630" s="14" t="n"/>
    </row>
    <row r="631" ht="11.85" customFormat="1" customHeight="1" s="7">
      <c r="A631" s="14" t="inlineStr">
        <is>
          <t>SP</t>
        </is>
      </c>
      <c r="B631" s="14" t="inlineStr">
        <is>
          <t>03.11.2025</t>
        </is>
      </c>
      <c r="C631" s="22" t="inlineStr">
        <is>
          <t>SGL-2025-021 REV.1</t>
        </is>
      </c>
      <c r="D631" s="14" t="n">
        <v>2500466</v>
      </c>
      <c r="E631" s="14" t="inlineStr">
        <is>
          <t>SP0007</t>
        </is>
      </c>
      <c r="F631" s="8" t="inlineStr">
        <is>
          <t>Box-Laparoscopic Trocar Disposable [L 242mm X  W 138mm X H 50]</t>
        </is>
      </c>
      <c r="G631" s="14" t="n">
        <v>2025000187</v>
      </c>
      <c r="H631" s="55" t="inlineStr">
        <is>
          <t>Shenzhen InnoSurg Technology Co., Ltd.</t>
        </is>
      </c>
      <c r="I631" s="14" t="n"/>
      <c r="J631" s="27" t="inlineStr">
        <is>
          <t>C250815-03</t>
        </is>
      </c>
      <c r="K631" s="14" t="n"/>
      <c r="L631" s="14" t="inlineStr">
        <is>
          <t>15.08.2025</t>
        </is>
      </c>
      <c r="M631" s="14" t="n"/>
      <c r="N631" s="14" t="inlineStr">
        <is>
          <t>15.08.2028</t>
        </is>
      </c>
      <c r="O631" s="14" t="n"/>
      <c r="P631" s="14" t="n"/>
      <c r="Q631" s="14" t="n"/>
      <c r="R631" s="21" t="n">
        <v>1</v>
      </c>
      <c r="S631" s="12" t="n">
        <v>4500</v>
      </c>
      <c r="T631" s="12" t="n"/>
      <c r="U631" s="112" t="n">
        <v>4500</v>
      </c>
      <c r="V631" s="14" t="inlineStr">
        <is>
          <t>No.</t>
        </is>
      </c>
      <c r="W631" s="14" t="n"/>
      <c r="X631" s="14" t="n"/>
      <c r="Y631" s="90" t="n"/>
      <c r="Z631" s="455" t="n">
        <v>4500</v>
      </c>
      <c r="AA631" s="456" t="n">
        <v>0</v>
      </c>
      <c r="AB631" s="457" t="n">
        <v>0</v>
      </c>
      <c r="AC631" s="458" t="n">
        <v>4500</v>
      </c>
      <c r="AD631" s="459" t="n"/>
      <c r="AE631" s="462" t="n">
        <v>0</v>
      </c>
      <c r="AF631" s="14" t="inlineStr">
        <is>
          <t>05.11.2025</t>
        </is>
      </c>
      <c r="AG631" s="14" t="inlineStr">
        <is>
          <t>TLT20250901</t>
        </is>
      </c>
      <c r="AH631" s="14" t="n">
        <v>-4500</v>
      </c>
      <c r="AI631" s="14" t="n"/>
      <c r="AJ631" s="14" t="inlineStr">
        <is>
          <t>R</t>
        </is>
      </c>
      <c r="AK631" s="14" t="n">
        <v>1</v>
      </c>
      <c r="AL631" s="14" t="inlineStr">
        <is>
          <t>18.11.2025</t>
        </is>
      </c>
      <c r="AM631" s="14" t="inlineStr">
        <is>
          <t>MR250233</t>
        </is>
      </c>
      <c r="AN631" s="14" t="n">
        <v>-1</v>
      </c>
      <c r="AO631" s="14" t="n"/>
      <c r="AP631" s="14" t="n"/>
      <c r="AQ631" s="14" t="n"/>
      <c r="AR631" s="14" t="n"/>
      <c r="AS631" s="14" t="n"/>
      <c r="AT631" s="14" t="n"/>
      <c r="AU631" s="14" t="n"/>
      <c r="AV631" s="14" t="n"/>
      <c r="AW631" s="14" t="n"/>
      <c r="AX631" s="14" t="n"/>
      <c r="AY631" s="14" t="n"/>
      <c r="AZ631" s="14" t="n"/>
      <c r="BA631" s="14" t="n"/>
      <c r="BB631" s="14" t="n"/>
      <c r="BC631" s="14" t="n"/>
      <c r="BD631" s="14" t="n"/>
      <c r="BE631" s="14" t="n"/>
      <c r="BF631" s="14" t="n"/>
      <c r="BG631" s="14" t="n"/>
      <c r="BH631" s="14" t="n"/>
      <c r="BI631" s="14" t="n"/>
      <c r="BJ631" s="14" t="n"/>
      <c r="BK631" s="14" t="n"/>
      <c r="BL631" s="14" t="n"/>
      <c r="BM631" s="14" t="n"/>
      <c r="BN631" s="14" t="n"/>
      <c r="BO631" s="14" t="n"/>
    </row>
    <row r="632" ht="11.85" customFormat="1" customHeight="1" s="7">
      <c r="A632" s="14" t="inlineStr">
        <is>
          <t>SP</t>
        </is>
      </c>
      <c r="B632" s="14" t="inlineStr">
        <is>
          <t>03.11.2025</t>
        </is>
      </c>
      <c r="C632" s="22" t="inlineStr">
        <is>
          <t>SGL-2025-021 REV.1</t>
        </is>
      </c>
      <c r="D632" s="14" t="n">
        <v>2500467</v>
      </c>
      <c r="E632" s="14" t="inlineStr">
        <is>
          <t>SP0231</t>
        </is>
      </c>
      <c r="F632" s="8" t="inlineStr">
        <is>
          <t>Adhesive seal for Tocar Box</t>
        </is>
      </c>
      <c r="G632" s="14" t="n">
        <v>2025000188</v>
      </c>
      <c r="H632" s="55" t="inlineStr">
        <is>
          <t>Shenzhen InnoSurg Technology Co., Ltd.</t>
        </is>
      </c>
      <c r="I632" s="14" t="n"/>
      <c r="J632" s="27" t="inlineStr">
        <is>
          <t>C250819-04</t>
        </is>
      </c>
      <c r="K632" s="14" t="n"/>
      <c r="L632" s="14" t="inlineStr">
        <is>
          <t>19.08.2025</t>
        </is>
      </c>
      <c r="M632" s="14" t="n"/>
      <c r="N632" s="14" t="inlineStr">
        <is>
          <t>19.08.2027</t>
        </is>
      </c>
      <c r="O632" s="14" t="n"/>
      <c r="P632" s="14" t="n"/>
      <c r="Q632" s="14" t="n"/>
      <c r="R632" s="21" t="n">
        <v>1</v>
      </c>
      <c r="S632" s="12" t="n">
        <v>8700</v>
      </c>
      <c r="T632" s="12" t="n"/>
      <c r="U632" s="112" t="n">
        <v>8700</v>
      </c>
      <c r="V632" s="14" t="inlineStr">
        <is>
          <t>No.</t>
        </is>
      </c>
      <c r="W632" s="14" t="n"/>
      <c r="X632" s="14" t="n"/>
      <c r="Y632" s="90" t="n"/>
      <c r="Z632" s="455" t="n">
        <v>8700</v>
      </c>
      <c r="AA632" s="456" t="n">
        <v>0</v>
      </c>
      <c r="AB632" s="457" t="n">
        <v>0</v>
      </c>
      <c r="AC632" s="458" t="n">
        <v>8700</v>
      </c>
      <c r="AD632" s="459" t="n"/>
      <c r="AE632" s="462" t="n">
        <v>0</v>
      </c>
      <c r="AF632" s="14" t="inlineStr">
        <is>
          <t>05.11.2025</t>
        </is>
      </c>
      <c r="AG632" s="14" t="inlineStr">
        <is>
          <t>TLT20250901</t>
        </is>
      </c>
      <c r="AH632" s="14" t="n">
        <v>-8700</v>
      </c>
      <c r="AI632" s="14" t="n"/>
      <c r="AJ632" s="14" t="n"/>
      <c r="AK632" s="14" t="n"/>
      <c r="AL632" s="14" t="n"/>
      <c r="AM632" s="14" t="n"/>
      <c r="AN632" s="14" t="n"/>
      <c r="AO632" s="14" t="n"/>
      <c r="AP632" s="14" t="n"/>
      <c r="AQ632" s="14" t="n"/>
      <c r="AR632" s="14" t="n"/>
      <c r="AS632" s="14" t="n"/>
      <c r="AT632" s="14" t="n"/>
      <c r="AU632" s="14" t="n"/>
      <c r="AV632" s="14" t="n"/>
      <c r="AW632" s="14" t="n"/>
      <c r="AX632" s="14" t="n"/>
      <c r="AY632" s="14" t="n"/>
      <c r="AZ632" s="14" t="n"/>
      <c r="BA632" s="14" t="n"/>
      <c r="BB632" s="14" t="n"/>
      <c r="BC632" s="14" t="n"/>
      <c r="BD632" s="14" t="n"/>
      <c r="BE632" s="14" t="n"/>
      <c r="BF632" s="14" t="n"/>
      <c r="BG632" s="14" t="n"/>
      <c r="BH632" s="14" t="n"/>
      <c r="BI632" s="14" t="n"/>
      <c r="BJ632" s="14" t="n"/>
      <c r="BK632" s="14" t="n"/>
      <c r="BL632" s="14" t="n"/>
      <c r="BM632" s="14" t="n"/>
      <c r="BN632" s="14" t="n"/>
      <c r="BO632" s="14" t="n"/>
    </row>
    <row r="633" ht="11.85" customFormat="1" customHeight="1" s="7">
      <c r="A633" s="14" t="inlineStr">
        <is>
          <t>SP</t>
        </is>
      </c>
      <c r="B633" s="14" t="inlineStr">
        <is>
          <t>03.11.2025</t>
        </is>
      </c>
      <c r="C633" s="22" t="inlineStr">
        <is>
          <t>SGL-2025-021 REV.1</t>
        </is>
      </c>
      <c r="D633" s="14" t="n">
        <v>2500468</v>
      </c>
      <c r="E633" s="14" t="inlineStr">
        <is>
          <t>SP0009</t>
        </is>
      </c>
      <c r="F633" s="8" t="inlineStr">
        <is>
          <t>Label, printed-round Self-Adhesive for 11mm Trocar</t>
        </is>
      </c>
      <c r="G633" s="14" t="n">
        <v>2025000189</v>
      </c>
      <c r="H633" s="55" t="inlineStr">
        <is>
          <t>Shenzhen InnoSurg Technology Co., Ltd.</t>
        </is>
      </c>
      <c r="I633" s="14" t="n"/>
      <c r="J633" s="27" t="inlineStr">
        <is>
          <t>C241025-07</t>
        </is>
      </c>
      <c r="K633" s="14" t="n"/>
      <c r="L633" s="14" t="inlineStr">
        <is>
          <t>25.10.2024</t>
        </is>
      </c>
      <c r="M633" s="14" t="n"/>
      <c r="N633" s="14" t="inlineStr">
        <is>
          <t>25.10.2026</t>
        </is>
      </c>
      <c r="O633" s="14" t="n"/>
      <c r="P633" s="14" t="n"/>
      <c r="Q633" s="14" t="n"/>
      <c r="R633" s="21" t="n">
        <v>1</v>
      </c>
      <c r="S633" s="12" t="n">
        <v>6000</v>
      </c>
      <c r="T633" s="12" t="n"/>
      <c r="U633" s="112" t="n">
        <v>6000</v>
      </c>
      <c r="V633" s="14" t="inlineStr">
        <is>
          <t>No.</t>
        </is>
      </c>
      <c r="W633" s="14" t="n"/>
      <c r="X633" s="14" t="n"/>
      <c r="Y633" s="90" t="n"/>
      <c r="Z633" s="455" t="n">
        <v>6000</v>
      </c>
      <c r="AA633" s="456" t="n">
        <v>0</v>
      </c>
      <c r="AB633" s="457" t="n">
        <v>0</v>
      </c>
      <c r="AC633" s="458" t="n">
        <v>6000</v>
      </c>
      <c r="AD633" s="459" t="n"/>
      <c r="AE633" s="462" t="n">
        <v>0</v>
      </c>
      <c r="AF633" s="14" t="inlineStr">
        <is>
          <t>05.11.2025</t>
        </is>
      </c>
      <c r="AG633" s="14" t="inlineStr">
        <is>
          <t>TLT20250901</t>
        </is>
      </c>
      <c r="AH633" s="14" t="n">
        <v>-6000</v>
      </c>
      <c r="AI633" s="14" t="n"/>
      <c r="AJ633" s="14" t="inlineStr">
        <is>
          <t>R</t>
        </is>
      </c>
      <c r="AK633" s="14" t="n">
        <v>126</v>
      </c>
      <c r="AL633" s="14" t="inlineStr">
        <is>
          <t>12.01.2026</t>
        </is>
      </c>
      <c r="AM633" s="14" t="inlineStr">
        <is>
          <t>0006/2026</t>
        </is>
      </c>
      <c r="AN633" s="14" t="n">
        <v>-126</v>
      </c>
      <c r="AO633" s="14" t="n"/>
      <c r="AP633" s="14" t="n"/>
      <c r="AQ633" s="14" t="n"/>
      <c r="AR633" s="14" t="n"/>
      <c r="AS633" s="14" t="n"/>
      <c r="AT633" s="14" t="n"/>
      <c r="AU633" s="14" t="n"/>
      <c r="AV633" s="14" t="n"/>
      <c r="AW633" s="14" t="n"/>
      <c r="AX633" s="14" t="n"/>
      <c r="AY633" s="14" t="n"/>
      <c r="AZ633" s="14" t="n"/>
      <c r="BA633" s="14" t="n"/>
      <c r="BB633" s="14" t="n"/>
      <c r="BC633" s="14" t="n"/>
      <c r="BD633" s="14" t="n"/>
      <c r="BE633" s="14" t="n"/>
      <c r="BF633" s="14" t="n"/>
      <c r="BG633" s="14" t="n"/>
      <c r="BH633" s="14" t="n"/>
      <c r="BI633" s="14" t="n"/>
      <c r="BJ633" s="14" t="n"/>
      <c r="BK633" s="14" t="n"/>
      <c r="BL633" s="14" t="n"/>
      <c r="BM633" s="14" t="n"/>
      <c r="BN633" s="14" t="n"/>
      <c r="BO633" s="14" t="n"/>
    </row>
    <row r="634" ht="11.85" customFormat="1" customHeight="1" s="7">
      <c r="A634" s="14" t="inlineStr">
        <is>
          <t>SP</t>
        </is>
      </c>
      <c r="B634" s="14" t="inlineStr">
        <is>
          <t>03.11.2025</t>
        </is>
      </c>
      <c r="C634" s="22" t="inlineStr">
        <is>
          <t>SGL-2025-021 REV.1</t>
        </is>
      </c>
      <c r="D634" s="14" t="n">
        <v>2500469</v>
      </c>
      <c r="E634" s="14" t="inlineStr">
        <is>
          <t>SP0017</t>
        </is>
      </c>
      <c r="F634" s="8" t="inlineStr">
        <is>
          <t>Label- Laparoscopic trocar Ref. FAS11100V</t>
        </is>
      </c>
      <c r="G634" s="14" t="n">
        <v>2025000190</v>
      </c>
      <c r="H634" s="55" t="inlineStr">
        <is>
          <t>Shenzhen InnoSurg Technology Co., Ltd.</t>
        </is>
      </c>
      <c r="I634" s="14" t="n"/>
      <c r="J634" s="10" t="inlineStr">
        <is>
          <t>C250819-04</t>
        </is>
      </c>
      <c r="K634" s="8" t="n"/>
      <c r="L634" s="14" t="inlineStr">
        <is>
          <t>19.08.2025</t>
        </is>
      </c>
      <c r="M634" s="14" t="n"/>
      <c r="N634" s="14" t="inlineStr">
        <is>
          <t>19.08.2027</t>
        </is>
      </c>
      <c r="O634" s="14" t="n"/>
      <c r="P634" s="14" t="n"/>
      <c r="Q634" s="14" t="n"/>
      <c r="R634" s="21" t="n">
        <v>1</v>
      </c>
      <c r="S634" s="12" t="n">
        <v>3350</v>
      </c>
      <c r="T634" s="12" t="n"/>
      <c r="U634" s="112" t="n">
        <v>3350</v>
      </c>
      <c r="V634" s="14" t="inlineStr">
        <is>
          <t>No.</t>
        </is>
      </c>
      <c r="W634" s="14" t="n"/>
      <c r="X634" s="14" t="n"/>
      <c r="Y634" s="90" t="n"/>
      <c r="Z634" s="455" t="n">
        <v>3350</v>
      </c>
      <c r="AA634" s="456" t="n">
        <v>0</v>
      </c>
      <c r="AB634" s="457" t="n">
        <v>0</v>
      </c>
      <c r="AC634" s="458" t="n">
        <v>3350</v>
      </c>
      <c r="AD634" s="459" t="n">
        <v>0</v>
      </c>
      <c r="AE634" s="462" t="n">
        <v>0</v>
      </c>
      <c r="AF634" s="14" t="inlineStr">
        <is>
          <t>05.11.2025</t>
        </is>
      </c>
      <c r="AG634" s="14" t="inlineStr">
        <is>
          <t>TLT20250901</t>
        </is>
      </c>
      <c r="AH634" s="14" t="n">
        <v>-3350</v>
      </c>
      <c r="AI634" s="14" t="n"/>
      <c r="AJ634" s="14" t="inlineStr">
        <is>
          <t>R</t>
        </is>
      </c>
      <c r="AK634" s="14" t="n">
        <v>270</v>
      </c>
      <c r="AL634" s="14" t="n"/>
      <c r="AM634" s="14" t="inlineStr">
        <is>
          <t>dest</t>
        </is>
      </c>
      <c r="AN634" s="14" t="n">
        <v>-270</v>
      </c>
      <c r="AO634" s="14" t="n"/>
      <c r="AP634" s="14" t="n"/>
      <c r="AQ634" s="14" t="n"/>
      <c r="AR634" s="14" t="n"/>
      <c r="AS634" s="14" t="n"/>
      <c r="AT634" s="14" t="n"/>
      <c r="AU634" s="14" t="n"/>
      <c r="AV634" s="14" t="n"/>
      <c r="AW634" s="14" t="n"/>
      <c r="AX634" s="14" t="n"/>
      <c r="AY634" s="14" t="n"/>
      <c r="AZ634" s="14" t="n"/>
      <c r="BA634" s="14" t="n"/>
      <c r="BB634" s="14" t="n"/>
      <c r="BC634" s="14" t="n"/>
      <c r="BD634" s="14" t="n"/>
      <c r="BE634" s="14" t="n"/>
      <c r="BF634" s="14" t="n"/>
      <c r="BG634" s="14" t="n"/>
      <c r="BH634" s="14" t="n"/>
      <c r="BI634" s="14" t="n"/>
      <c r="BJ634" s="14" t="n"/>
      <c r="BK634" s="14" t="n"/>
      <c r="BL634" s="14" t="n"/>
      <c r="BM634" s="14" t="n"/>
      <c r="BN634" s="14" t="n"/>
      <c r="BO634" s="14" t="n"/>
    </row>
    <row r="635" ht="11.85" customFormat="1" customHeight="1" s="7">
      <c r="A635" s="14" t="inlineStr">
        <is>
          <t>SP</t>
        </is>
      </c>
      <c r="B635" s="14" t="inlineStr">
        <is>
          <t>03.11.2025</t>
        </is>
      </c>
      <c r="C635" s="22" t="inlineStr">
        <is>
          <t>SGL-2025-021 REV.1</t>
        </is>
      </c>
      <c r="D635" s="14" t="n">
        <v>2500471</v>
      </c>
      <c r="E635" s="14" t="inlineStr">
        <is>
          <t>SP0010</t>
        </is>
      </c>
      <c r="F635" s="8" t="inlineStr">
        <is>
          <t>Label, printed-round Self-Adhesive for 12mm Trocar</t>
        </is>
      </c>
      <c r="G635" s="14" t="n">
        <v>2025000192</v>
      </c>
      <c r="H635" s="55" t="inlineStr">
        <is>
          <t>Shenzhen InnoSurg Technology Co., Ltd.</t>
        </is>
      </c>
      <c r="I635" s="14" t="n"/>
      <c r="J635" s="27" t="inlineStr">
        <is>
          <t>C250819-06</t>
        </is>
      </c>
      <c r="K635" s="14" t="n"/>
      <c r="L635" s="14" t="inlineStr">
        <is>
          <t>19.08.2025</t>
        </is>
      </c>
      <c r="M635" s="14" t="n"/>
      <c r="N635" s="14" t="inlineStr">
        <is>
          <t>19.08.2027</t>
        </is>
      </c>
      <c r="O635" s="14" t="n"/>
      <c r="P635" s="14" t="n"/>
      <c r="Q635" s="14" t="n"/>
      <c r="R635" s="21" t="n">
        <v>1</v>
      </c>
      <c r="S635" s="12" t="n">
        <v>3000</v>
      </c>
      <c r="T635" s="12" t="n"/>
      <c r="U635" s="112" t="n">
        <v>3000</v>
      </c>
      <c r="V635" s="14" t="inlineStr">
        <is>
          <t>No.</t>
        </is>
      </c>
      <c r="W635" s="14" t="n"/>
      <c r="X635" s="14" t="n"/>
      <c r="Y635" s="90" t="n"/>
      <c r="Z635" s="455" t="n">
        <v>3000</v>
      </c>
      <c r="AA635" s="456" t="n">
        <v>0</v>
      </c>
      <c r="AB635" s="457" t="n">
        <v>0</v>
      </c>
      <c r="AC635" s="458" t="n">
        <v>3000</v>
      </c>
      <c r="AD635" s="459" t="n"/>
      <c r="AE635" s="462" t="n">
        <v>0</v>
      </c>
      <c r="AF635" s="14" t="inlineStr">
        <is>
          <t>05.11.2025</t>
        </is>
      </c>
      <c r="AG635" s="14" t="inlineStr">
        <is>
          <t>TLT20250901</t>
        </is>
      </c>
      <c r="AH635" s="14" t="n">
        <v>-3000</v>
      </c>
      <c r="AI635" s="14" t="n"/>
      <c r="AJ635" s="14" t="n"/>
      <c r="AK635" s="14" t="n"/>
      <c r="AL635" s="14" t="n"/>
      <c r="AM635" s="14" t="n"/>
      <c r="AN635" s="14" t="n"/>
      <c r="AO635" s="14" t="n"/>
      <c r="AP635" s="14" t="n"/>
      <c r="AQ635" s="14" t="n"/>
      <c r="AR635" s="14" t="n"/>
      <c r="AS635" s="14" t="n"/>
      <c r="AT635" s="14" t="n"/>
      <c r="AU635" s="14" t="n"/>
      <c r="AV635" s="14" t="n"/>
      <c r="AW635" s="14" t="n"/>
      <c r="AX635" s="14" t="n"/>
      <c r="AY635" s="14" t="n"/>
      <c r="AZ635" s="14" t="n"/>
      <c r="BA635" s="14" t="n"/>
      <c r="BB635" s="14" t="n"/>
      <c r="BC635" s="14" t="n"/>
      <c r="BD635" s="14" t="n"/>
      <c r="BE635" s="14" t="n"/>
      <c r="BF635" s="14" t="n"/>
      <c r="BG635" s="14" t="n"/>
      <c r="BH635" s="14" t="n"/>
      <c r="BI635" s="14" t="n"/>
      <c r="BJ635" s="14" t="n"/>
      <c r="BK635" s="14" t="n"/>
      <c r="BL635" s="14" t="n"/>
      <c r="BM635" s="14" t="n"/>
      <c r="BN635" s="14" t="n"/>
      <c r="BO635" s="14" t="n"/>
    </row>
    <row r="636" ht="11.85" customFormat="1" customHeight="1" s="7">
      <c r="A636" s="14" t="inlineStr">
        <is>
          <t>SP</t>
        </is>
      </c>
      <c r="B636" s="14" t="inlineStr">
        <is>
          <t>03.11.2025</t>
        </is>
      </c>
      <c r="C636" s="22" t="inlineStr">
        <is>
          <t>SGL-2025-021 REV.1</t>
        </is>
      </c>
      <c r="D636" s="14" t="n">
        <v>2500472</v>
      </c>
      <c r="E636" s="14" t="inlineStr">
        <is>
          <t>SP0236</t>
        </is>
      </c>
      <c r="F636" s="8" t="inlineStr">
        <is>
          <t>Label- Laparoscopic trocar Ref. FAS12100P</t>
        </is>
      </c>
      <c r="G636" s="14" t="n">
        <v>2025000193</v>
      </c>
      <c r="H636" s="55" t="inlineStr">
        <is>
          <t>Shenzhen InnoSurg Technology Co., Ltd.</t>
        </is>
      </c>
      <c r="I636" s="14" t="n"/>
      <c r="J636" s="27" t="inlineStr">
        <is>
          <t>C250819-04</t>
        </is>
      </c>
      <c r="K636" s="14" t="n"/>
      <c r="L636" s="14" t="inlineStr">
        <is>
          <t>19.08.2025</t>
        </is>
      </c>
      <c r="M636" s="14" t="n"/>
      <c r="N636" s="14" t="inlineStr">
        <is>
          <t>19.08.2027</t>
        </is>
      </c>
      <c r="O636" s="14" t="n"/>
      <c r="P636" s="14" t="n"/>
      <c r="Q636" s="14" t="n"/>
      <c r="R636" s="21" t="n">
        <v>1</v>
      </c>
      <c r="S636" s="12" t="n">
        <v>1750</v>
      </c>
      <c r="T636" s="12" t="n"/>
      <c r="U636" s="112" t="n">
        <v>1750</v>
      </c>
      <c r="V636" s="14" t="inlineStr">
        <is>
          <t>No.</t>
        </is>
      </c>
      <c r="W636" s="14" t="n"/>
      <c r="X636" s="14" t="n"/>
      <c r="Y636" s="90" t="n"/>
      <c r="Z636" s="455" t="n">
        <v>1750</v>
      </c>
      <c r="AA636" s="456" t="n">
        <v>0</v>
      </c>
      <c r="AB636" s="457" t="n">
        <v>0</v>
      </c>
      <c r="AC636" s="458" t="n">
        <v>1750</v>
      </c>
      <c r="AD636" s="459" t="n"/>
      <c r="AE636" s="462" t="n">
        <v>0</v>
      </c>
      <c r="AF636" s="14" t="inlineStr">
        <is>
          <t>05.11.2025</t>
        </is>
      </c>
      <c r="AG636" s="14" t="inlineStr">
        <is>
          <t>TLT20250901</t>
        </is>
      </c>
      <c r="AH636" s="14" t="n">
        <v>-1750</v>
      </c>
      <c r="AI636" s="14" t="n"/>
      <c r="AJ636" s="14" t="n"/>
      <c r="AK636" s="14" t="n"/>
      <c r="AL636" s="14" t="n"/>
      <c r="AM636" s="14" t="n"/>
      <c r="AN636" s="14" t="n"/>
      <c r="AO636" s="14" t="n"/>
      <c r="AP636" s="14" t="n"/>
      <c r="AQ636" s="14" t="n"/>
      <c r="AR636" s="14" t="n"/>
      <c r="AS636" s="14" t="n"/>
      <c r="AT636" s="14" t="n"/>
      <c r="AU636" s="14" t="n"/>
      <c r="AV636" s="14" t="n"/>
      <c r="AW636" s="14" t="n"/>
      <c r="AX636" s="14" t="n"/>
      <c r="AY636" s="14" t="n"/>
      <c r="AZ636" s="14" t="n"/>
      <c r="BA636" s="14" t="n"/>
      <c r="BB636" s="14" t="n"/>
      <c r="BC636" s="14" t="n"/>
      <c r="BD636" s="14" t="n"/>
      <c r="BE636" s="14" t="n"/>
      <c r="BF636" s="14" t="n"/>
      <c r="BG636" s="14" t="n"/>
      <c r="BH636" s="14" t="n"/>
      <c r="BI636" s="14" t="n"/>
      <c r="BJ636" s="14" t="n"/>
      <c r="BK636" s="14" t="n"/>
      <c r="BL636" s="14" t="n"/>
      <c r="BM636" s="14" t="n"/>
      <c r="BN636" s="14" t="n"/>
      <c r="BO636" s="14" t="n"/>
    </row>
    <row r="637" ht="11.85" customFormat="1" customHeight="1" s="7">
      <c r="A637" s="14" t="inlineStr">
        <is>
          <t>SP</t>
        </is>
      </c>
      <c r="B637" s="14" t="inlineStr">
        <is>
          <t>03.11.2025</t>
        </is>
      </c>
      <c r="C637" s="22" t="inlineStr">
        <is>
          <t>SGL-2025-021 REV.1</t>
        </is>
      </c>
      <c r="D637" s="14" t="n">
        <v>2500473</v>
      </c>
      <c r="E637" s="104" t="inlineStr">
        <is>
          <t>SP0004</t>
        </is>
      </c>
      <c r="F637" s="106" t="inlineStr">
        <is>
          <t>Instruction for Use [IFU]-Laparoscopic Trocar Disposable</t>
        </is>
      </c>
      <c r="G637" s="14" t="n">
        <v>2025000194</v>
      </c>
      <c r="H637" s="55" t="inlineStr">
        <is>
          <t>Shenzhen InnoSurg Technology Co., Ltd.</t>
        </is>
      </c>
      <c r="I637" s="14" t="n"/>
      <c r="J637" s="27" t="inlineStr">
        <is>
          <t>N.A</t>
        </is>
      </c>
      <c r="K637" s="14" t="n"/>
      <c r="L637" s="14" t="inlineStr">
        <is>
          <t>03.11.2025</t>
        </is>
      </c>
      <c r="M637" s="14" t="n"/>
      <c r="N637" s="14" t="inlineStr">
        <is>
          <t>03.11.2027</t>
        </is>
      </c>
      <c r="O637" s="14" t="n"/>
      <c r="P637" s="14" t="n"/>
      <c r="Q637" s="14" t="n"/>
      <c r="R637" s="21" t="n">
        <v>1</v>
      </c>
      <c r="S637" s="12" t="n">
        <v>4700</v>
      </c>
      <c r="T637" s="12" t="n"/>
      <c r="U637" s="112" t="n">
        <v>4700</v>
      </c>
      <c r="V637" s="14" t="inlineStr">
        <is>
          <t>No.</t>
        </is>
      </c>
      <c r="W637" s="14" t="n"/>
      <c r="X637" s="14" t="n"/>
      <c r="Y637" s="90" t="n"/>
      <c r="Z637" s="455" t="n">
        <v>4700</v>
      </c>
      <c r="AA637" s="456" t="n">
        <v>0</v>
      </c>
      <c r="AB637" s="457" t="n">
        <v>0</v>
      </c>
      <c r="AC637" s="458" t="n">
        <v>4700</v>
      </c>
      <c r="AD637" s="459" t="n"/>
      <c r="AE637" s="462" t="n">
        <v>0</v>
      </c>
      <c r="AF637" s="14" t="inlineStr">
        <is>
          <t>05.11.2025</t>
        </is>
      </c>
      <c r="AG637" s="14" t="inlineStr">
        <is>
          <t>TLT20250901</t>
        </is>
      </c>
      <c r="AH637" s="14" t="n">
        <v>-4700</v>
      </c>
      <c r="AI637" s="14" t="n"/>
      <c r="AJ637" s="14" t="inlineStr">
        <is>
          <t>R</t>
        </is>
      </c>
      <c r="AK637" s="14" t="n">
        <v>219</v>
      </c>
      <c r="AL637" s="14" t="inlineStr">
        <is>
          <t>12.01.2026</t>
        </is>
      </c>
      <c r="AM637" s="14" t="inlineStr">
        <is>
          <t>0006/2026</t>
        </is>
      </c>
      <c r="AN637" s="14" t="n">
        <v>-219</v>
      </c>
      <c r="AO637" s="14" t="n"/>
      <c r="AP637" s="14" t="n"/>
      <c r="AQ637" s="14" t="n"/>
      <c r="AR637" s="14" t="n"/>
      <c r="AS637" s="14" t="n"/>
      <c r="AT637" s="14" t="n"/>
      <c r="AU637" s="14" t="n"/>
      <c r="AV637" s="14" t="n"/>
      <c r="AW637" s="14" t="n"/>
      <c r="AX637" s="14" t="n"/>
      <c r="AY637" s="14" t="n"/>
      <c r="AZ637" s="14" t="n"/>
      <c r="BA637" s="14" t="n"/>
      <c r="BB637" s="14" t="n"/>
      <c r="BC637" s="14" t="n"/>
      <c r="BD637" s="14" t="n"/>
      <c r="BE637" s="14" t="n"/>
      <c r="BF637" s="14" t="n"/>
      <c r="BG637" s="14" t="n"/>
      <c r="BH637" s="14" t="n"/>
      <c r="BI637" s="14" t="n"/>
      <c r="BJ637" s="14" t="n"/>
      <c r="BK637" s="14" t="n"/>
      <c r="BL637" s="14" t="n"/>
      <c r="BM637" s="14" t="n"/>
      <c r="BN637" s="14" t="n"/>
      <c r="BO637" s="14" t="n"/>
    </row>
    <row r="638" ht="11.85" customFormat="1" customHeight="1" s="7">
      <c r="A638" s="14" t="inlineStr">
        <is>
          <t>SF</t>
        </is>
      </c>
      <c r="B638" s="14" t="inlineStr">
        <is>
          <t>03.11.2025</t>
        </is>
      </c>
      <c r="C638" s="14" t="inlineStr">
        <is>
          <t>N.A</t>
        </is>
      </c>
      <c r="D638" s="14" t="n">
        <v>2500474</v>
      </c>
      <c r="E638" s="55" t="inlineStr">
        <is>
          <t>SF0076</t>
        </is>
      </c>
      <c r="F638" s="55" t="inlineStr">
        <is>
          <t xml:space="preserve">FAS Chlorex C2 Sponge </t>
        </is>
      </c>
      <c r="G638" s="14" t="n">
        <v>2025000195</v>
      </c>
      <c r="H638" s="14" t="inlineStr">
        <is>
          <t>JianErkang Medical Co., Ltd</t>
        </is>
      </c>
      <c r="I638" s="14" t="n"/>
      <c r="J638" s="27" t="inlineStr">
        <is>
          <t>220915</t>
        </is>
      </c>
      <c r="K638" s="14" t="n"/>
      <c r="L638" s="14" t="inlineStr">
        <is>
          <t>15.09.2022</t>
        </is>
      </c>
      <c r="M638" s="14" t="n"/>
      <c r="N638" s="14" t="inlineStr">
        <is>
          <t>14.09.2027</t>
        </is>
      </c>
      <c r="O638" s="14" t="n"/>
      <c r="P638" s="14" t="n"/>
      <c r="Q638" s="14" t="n"/>
      <c r="R638" s="21" t="n">
        <v>593</v>
      </c>
      <c r="S638" s="12" t="n">
        <v>80</v>
      </c>
      <c r="T638" s="12" t="n"/>
      <c r="U638" s="112" t="n">
        <v>47440</v>
      </c>
      <c r="V638" s="14" t="inlineStr">
        <is>
          <t>No.</t>
        </is>
      </c>
      <c r="W638" s="14" t="n"/>
      <c r="X638" s="14" t="n"/>
      <c r="Y638" s="90" t="n"/>
      <c r="Z638" s="455" t="n">
        <v>47440</v>
      </c>
      <c r="AA638" s="456" t="n">
        <v>0</v>
      </c>
      <c r="AB638" s="457" t="n">
        <v>0</v>
      </c>
      <c r="AC638" s="458" t="n">
        <v>47440</v>
      </c>
      <c r="AD638" s="459" t="n"/>
      <c r="AE638" s="462" t="n">
        <v>0</v>
      </c>
      <c r="AF638" s="14" t="inlineStr">
        <is>
          <t>17.11.2025</t>
        </is>
      </c>
      <c r="AG638" s="14" t="n">
        <v>220915</v>
      </c>
      <c r="AH638" s="14" t="n">
        <v>-47440</v>
      </c>
      <c r="AI638" s="14" t="n"/>
      <c r="AJ638" s="14" t="n"/>
      <c r="AK638" s="14" t="n"/>
      <c r="AL638" s="14" t="n"/>
      <c r="AM638" s="14" t="n"/>
      <c r="AN638" s="14" t="n"/>
      <c r="AO638" s="14" t="n"/>
      <c r="AP638" s="14" t="n"/>
      <c r="AQ638" s="14" t="n"/>
      <c r="AR638" s="14" t="n"/>
      <c r="AS638" s="14" t="n"/>
      <c r="AT638" s="14" t="n"/>
      <c r="AU638" s="14" t="n"/>
      <c r="AV638" s="14" t="n"/>
      <c r="AW638" s="14" t="n"/>
      <c r="AX638" s="14" t="n"/>
      <c r="AY638" s="14" t="n"/>
      <c r="AZ638" s="14" t="n"/>
      <c r="BA638" s="14" t="n"/>
      <c r="BB638" s="14" t="n"/>
      <c r="BC638" s="14" t="n"/>
      <c r="BD638" s="14" t="n"/>
      <c r="BE638" s="14" t="n"/>
      <c r="BF638" s="14" t="n"/>
      <c r="BG638" s="14" t="n"/>
      <c r="BH638" s="14" t="n"/>
      <c r="BI638" s="14" t="n"/>
      <c r="BJ638" s="14" t="n"/>
      <c r="BK638" s="14" t="n"/>
      <c r="BL638" s="14" t="n"/>
      <c r="BM638" s="14" t="n"/>
      <c r="BN638" s="14" t="n"/>
      <c r="BO638" s="14" t="n"/>
    </row>
    <row r="639" ht="11.85" customFormat="1" customHeight="1" s="7">
      <c r="A639" s="14" t="inlineStr">
        <is>
          <t>SF</t>
        </is>
      </c>
      <c r="B639" s="14" t="inlineStr">
        <is>
          <t>03.11.2025</t>
        </is>
      </c>
      <c r="C639" s="14" t="inlineStr">
        <is>
          <t>N.A</t>
        </is>
      </c>
      <c r="D639" s="14" t="n">
        <v>2500475</v>
      </c>
      <c r="E639" s="164" t="inlineStr">
        <is>
          <t>SF0072</t>
        </is>
      </c>
      <c r="F639" s="164" t="inlineStr">
        <is>
          <t>FAS body Sponge</t>
        </is>
      </c>
      <c r="G639" s="14" t="n">
        <v>2025000196</v>
      </c>
      <c r="H639" s="14" t="inlineStr">
        <is>
          <t>JianErkang Medical Co., Ltd</t>
        </is>
      </c>
      <c r="I639" s="14" t="n"/>
      <c r="J639" s="27" t="inlineStr">
        <is>
          <t>230325</t>
        </is>
      </c>
      <c r="K639" s="14" t="n"/>
      <c r="L639" s="14" t="inlineStr">
        <is>
          <t>25.03.2023</t>
        </is>
      </c>
      <c r="M639" s="14" t="n"/>
      <c r="N639" s="14" t="inlineStr">
        <is>
          <t>24.03.2028</t>
        </is>
      </c>
      <c r="O639" s="14" t="n"/>
      <c r="P639" s="14" t="n"/>
      <c r="Q639" s="14" t="n"/>
      <c r="R639" s="21" t="n">
        <v>243</v>
      </c>
      <c r="S639" s="12" t="n">
        <v>80</v>
      </c>
      <c r="T639" s="12" t="n"/>
      <c r="U639" s="112" t="n">
        <v>19440</v>
      </c>
      <c r="V639" s="14" t="inlineStr">
        <is>
          <t>No.</t>
        </is>
      </c>
      <c r="W639" s="14" t="n"/>
      <c r="X639" s="14" t="n"/>
      <c r="Y639" s="90" t="n"/>
      <c r="Z639" s="455" t="n">
        <v>19440</v>
      </c>
      <c r="AA639" s="456" t="n">
        <v>0</v>
      </c>
      <c r="AB639" s="457" t="n">
        <v>0</v>
      </c>
      <c r="AC639" s="458" t="n">
        <v>19440</v>
      </c>
      <c r="AD639" s="459" t="n"/>
      <c r="AE639" s="462" t="n">
        <v>0</v>
      </c>
      <c r="AF639" s="14" t="inlineStr">
        <is>
          <t>12.11.2025</t>
        </is>
      </c>
      <c r="AG639" s="14" t="n">
        <v>230325</v>
      </c>
      <c r="AH639" s="14" t="n">
        <v>-19440</v>
      </c>
      <c r="AI639" s="14" t="n"/>
      <c r="AJ639" s="14" t="n"/>
      <c r="AK639" s="14" t="n"/>
      <c r="AL639" s="14" t="n"/>
      <c r="AM639" s="14" t="n"/>
      <c r="AN639" s="14" t="n"/>
      <c r="AO639" s="14" t="n"/>
      <c r="AP639" s="14" t="n"/>
      <c r="AQ639" s="14" t="n"/>
      <c r="AR639" s="14" t="n"/>
      <c r="AS639" s="14" t="n"/>
      <c r="AT639" s="14" t="n"/>
      <c r="AU639" s="14" t="n"/>
      <c r="AV639" s="14" t="n"/>
      <c r="AW639" s="14" t="n"/>
      <c r="AX639" s="14" t="n"/>
      <c r="AY639" s="14" t="n"/>
      <c r="AZ639" s="14" t="n"/>
      <c r="BA639" s="14" t="n"/>
      <c r="BB639" s="14" t="n"/>
      <c r="BC639" s="14" t="n"/>
      <c r="BD639" s="14" t="n"/>
      <c r="BE639" s="14" t="n"/>
      <c r="BF639" s="14" t="n"/>
      <c r="BG639" s="14" t="n"/>
      <c r="BH639" s="14" t="n"/>
      <c r="BI639" s="14" t="n"/>
      <c r="BJ639" s="14" t="n"/>
      <c r="BK639" s="14" t="n"/>
      <c r="BL639" s="14" t="n"/>
      <c r="BM639" s="14" t="n"/>
      <c r="BN639" s="14" t="n"/>
      <c r="BO639" s="14" t="n"/>
    </row>
    <row r="640" ht="11.85" customFormat="1" customHeight="1" s="7">
      <c r="A640" s="14" t="inlineStr">
        <is>
          <t>BP</t>
        </is>
      </c>
      <c r="B640" s="14" t="inlineStr">
        <is>
          <t>04.11.2025</t>
        </is>
      </c>
      <c r="C640" s="14" t="n"/>
      <c r="D640" s="113" t="n">
        <v>2500476</v>
      </c>
      <c r="E640" s="14" t="inlineStr">
        <is>
          <t>BP0035</t>
        </is>
      </c>
      <c r="F640" s="8" t="inlineStr">
        <is>
          <t>Mega-Q Soft Gelatin Capusle Bulk</t>
        </is>
      </c>
      <c r="G640" s="114" t="n">
        <v>2025000197</v>
      </c>
      <c r="H640" s="14" t="inlineStr">
        <is>
          <t>AENOVA ROMANIA</t>
        </is>
      </c>
      <c r="I640" s="14" t="n"/>
      <c r="J640" s="165" t="inlineStr">
        <is>
          <t>1562540100</t>
        </is>
      </c>
      <c r="K640" s="14" t="n"/>
      <c r="L640" s="14" t="inlineStr">
        <is>
          <t>19.08.2025</t>
        </is>
      </c>
      <c r="M640" s="14" t="n"/>
      <c r="N640" s="14" t="inlineStr">
        <is>
          <t>19.11.2025</t>
        </is>
      </c>
      <c r="O640" s="14" t="n"/>
      <c r="P640" s="14" t="n"/>
      <c r="Q640" s="14" t="n"/>
      <c r="R640" s="21" t="n">
        <v>481</v>
      </c>
      <c r="S640" s="12" t="n">
        <v>5000</v>
      </c>
      <c r="T640" s="12" t="n"/>
      <c r="U640" s="13" t="n">
        <v>2405000</v>
      </c>
      <c r="V640" s="14" t="inlineStr">
        <is>
          <t>No.</t>
        </is>
      </c>
      <c r="W640" s="14" t="n">
        <v>60</v>
      </c>
      <c r="X640" s="14" t="n"/>
      <c r="Y640" s="90" t="n"/>
      <c r="Z640" s="455" t="n">
        <v>2404940</v>
      </c>
      <c r="AA640" s="456" t="n">
        <v>0</v>
      </c>
      <c r="AB640" s="457" t="n">
        <v>0</v>
      </c>
      <c r="AC640" s="458" t="n">
        <v>2404940</v>
      </c>
      <c r="AD640" s="459" t="n"/>
      <c r="AE640" s="462" t="n">
        <v>0</v>
      </c>
      <c r="AF640" s="14" t="inlineStr">
        <is>
          <t>06.11.2025</t>
        </is>
      </c>
      <c r="AG640" s="14" t="inlineStr">
        <is>
          <t>C25K001</t>
        </is>
      </c>
      <c r="AH640" s="14" t="n">
        <v>-2340000</v>
      </c>
      <c r="AI640" s="14" t="inlineStr">
        <is>
          <t>17.11.2025</t>
        </is>
      </c>
      <c r="AJ640" s="14" t="inlineStr">
        <is>
          <t>CT25K01</t>
        </is>
      </c>
      <c r="AK640" s="14" t="n">
        <v>-30000</v>
      </c>
      <c r="AL640" s="14" t="inlineStr">
        <is>
          <t>17.11.2025</t>
        </is>
      </c>
      <c r="AM640" s="14" t="inlineStr">
        <is>
          <t>CT25K02</t>
        </is>
      </c>
      <c r="AN640" s="14" t="n">
        <v>-34940</v>
      </c>
      <c r="AO640" s="14" t="inlineStr">
        <is>
          <t>25.11.2025</t>
        </is>
      </c>
      <c r="AP640" s="14" t="inlineStr">
        <is>
          <t>R-C25K01</t>
        </is>
      </c>
      <c r="AQ640" s="14" t="n">
        <v>10724</v>
      </c>
      <c r="AR640" s="14" t="inlineStr">
        <is>
          <t>25.11.2025</t>
        </is>
      </c>
      <c r="AS640" s="14" t="inlineStr">
        <is>
          <t>R-CT25K02</t>
        </is>
      </c>
      <c r="AT640" s="14" t="n">
        <v>7310</v>
      </c>
      <c r="AU640" s="14" t="inlineStr">
        <is>
          <t>25.11.2025</t>
        </is>
      </c>
      <c r="AV640" s="14" t="inlineStr">
        <is>
          <t>C25K005</t>
        </is>
      </c>
      <c r="AW640" s="14" t="n">
        <v>-18034</v>
      </c>
      <c r="AX640" s="14" t="n"/>
      <c r="AY640" s="14" t="n"/>
      <c r="AZ640" s="14" t="n"/>
      <c r="BA640" s="14" t="n"/>
      <c r="BB640" s="14" t="n"/>
      <c r="BC640" s="14" t="n"/>
      <c r="BD640" s="14" t="n"/>
      <c r="BE640" s="14" t="n"/>
      <c r="BF640" s="14" t="n"/>
      <c r="BG640" s="14" t="n"/>
      <c r="BH640" s="14" t="n"/>
      <c r="BI640" s="14" t="n"/>
      <c r="BJ640" s="14" t="n"/>
      <c r="BK640" s="14" t="n"/>
      <c r="BL640" s="14" t="n"/>
      <c r="BM640" s="14" t="n"/>
      <c r="BN640" s="14" t="n"/>
      <c r="BO640" s="14" t="n"/>
    </row>
    <row r="641" ht="11.85" customFormat="1" customHeight="1" s="185">
      <c r="A641" s="181" t="inlineStr">
        <is>
          <t>BP</t>
        </is>
      </c>
      <c r="B641" s="181" t="inlineStr">
        <is>
          <t>04.11.2025</t>
        </is>
      </c>
      <c r="C641" s="181" t="n"/>
      <c r="D641" s="181" t="n">
        <v>2500477</v>
      </c>
      <c r="E641" s="209" t="inlineStr">
        <is>
          <t>BP0044</t>
        </is>
      </c>
      <c r="F641" s="210" t="inlineStr">
        <is>
          <t>Sawpro Soft Gelatine Capsule</t>
        </is>
      </c>
      <c r="G641" s="181" t="n">
        <v>2025000198</v>
      </c>
      <c r="H641" s="181" t="inlineStr">
        <is>
          <t>AENOVA ROMANIA</t>
        </is>
      </c>
      <c r="I641" s="181" t="n"/>
      <c r="J641" s="205" t="inlineStr">
        <is>
          <t>1562540100</t>
        </is>
      </c>
      <c r="K641" s="181" t="n"/>
      <c r="L641" s="181" t="inlineStr">
        <is>
          <t>20.08.2025</t>
        </is>
      </c>
      <c r="M641" s="181" t="n"/>
      <c r="N641" s="181" t="inlineStr">
        <is>
          <t>20.11.2025</t>
        </is>
      </c>
      <c r="O641" s="181" t="n"/>
      <c r="P641" s="181" t="n"/>
      <c r="Q641" s="181" t="n"/>
      <c r="R641" s="188" t="n">
        <v>142</v>
      </c>
      <c r="S641" s="189" t="n">
        <v>11000</v>
      </c>
      <c r="T641" s="189" t="n">
        <v>2160</v>
      </c>
      <c r="U641" s="190" t="n">
        <v>1564160</v>
      </c>
      <c r="V641" s="181" t="inlineStr">
        <is>
          <t>No.</t>
        </is>
      </c>
      <c r="W641" s="181" t="n">
        <v>70</v>
      </c>
      <c r="X641" s="181" t="n"/>
      <c r="Y641" s="201" t="n"/>
      <c r="Z641" s="468" t="n">
        <v>1564090</v>
      </c>
      <c r="AA641" s="469" t="n">
        <v>0</v>
      </c>
      <c r="AB641" s="470" t="n">
        <v>0</v>
      </c>
      <c r="AC641" s="470" t="n">
        <v>1564090</v>
      </c>
      <c r="AD641" s="470" t="n"/>
      <c r="AE641" s="470" t="n">
        <v>0</v>
      </c>
      <c r="AF641" s="181" t="inlineStr">
        <is>
          <t>15.11.2025</t>
        </is>
      </c>
      <c r="AG641" s="181" t="inlineStr">
        <is>
          <t>C25K004</t>
        </is>
      </c>
      <c r="AH641" s="181" t="n">
        <v>-1564090</v>
      </c>
      <c r="AI641" s="181" t="n"/>
      <c r="AJ641" s="181" t="n"/>
      <c r="AK641" s="181" t="n"/>
      <c r="AL641" s="181" t="n"/>
      <c r="AM641" s="181" t="n"/>
      <c r="AN641" s="181" t="n"/>
      <c r="AO641" s="181" t="n"/>
      <c r="AP641" s="181" t="n"/>
      <c r="AQ641" s="181" t="n"/>
      <c r="AR641" s="181" t="n"/>
      <c r="AS641" s="181" t="n"/>
      <c r="AT641" s="181" t="n"/>
      <c r="AU641" s="181" t="n"/>
      <c r="AV641" s="181" t="n"/>
      <c r="AW641" s="181" t="n"/>
      <c r="AX641" s="181" t="n"/>
      <c r="AY641" s="181" t="n"/>
      <c r="AZ641" s="181" t="n"/>
      <c r="BA641" s="181" t="n"/>
      <c r="BB641" s="181" t="n"/>
      <c r="BC641" s="181" t="n"/>
      <c r="BD641" s="181" t="n"/>
      <c r="BE641" s="181" t="n"/>
      <c r="BF641" s="181" t="n"/>
      <c r="BG641" s="181" t="n"/>
      <c r="BH641" s="181" t="n"/>
      <c r="BI641" s="181" t="n"/>
      <c r="BJ641" s="181" t="n"/>
      <c r="BK641" s="181" t="n"/>
      <c r="BL641" s="181" t="n"/>
      <c r="BM641" s="181" t="n"/>
      <c r="BN641" s="181" t="n"/>
      <c r="BO641" s="181" t="n"/>
    </row>
    <row r="642" ht="11.85" customFormat="1" customHeight="1" s="7">
      <c r="A642" s="14" t="inlineStr">
        <is>
          <t>SP</t>
        </is>
      </c>
      <c r="B642" s="14" t="inlineStr">
        <is>
          <t>03.11.2025</t>
        </is>
      </c>
      <c r="C642" s="22" t="inlineStr">
        <is>
          <t>N.A</t>
        </is>
      </c>
      <c r="D642" s="14" t="n">
        <v>2500478</v>
      </c>
      <c r="E642" s="103" t="inlineStr">
        <is>
          <t>SF0189</t>
        </is>
      </c>
      <c r="F642" s="103" t="inlineStr">
        <is>
          <t>Pre-filled Normal Saline Flush Syringe Sterile Fluid Pathway (5ml syringe) Ref. No.: FAS5N</t>
        </is>
      </c>
      <c r="G642" s="14" t="n">
        <v>2025000199</v>
      </c>
      <c r="H642" s="55" t="inlineStr">
        <is>
          <t>Jiangsu Caina Medical Co., Ltd.</t>
        </is>
      </c>
      <c r="I642" s="14" t="n"/>
      <c r="J642" s="27" t="inlineStr">
        <is>
          <t>250801</t>
        </is>
      </c>
      <c r="K642" s="14" t="n"/>
      <c r="L642" s="14" t="inlineStr">
        <is>
          <t>01.08.2025</t>
        </is>
      </c>
      <c r="M642" s="14" t="n"/>
      <c r="N642" s="14" t="inlineStr">
        <is>
          <t>31.07.2028</t>
        </is>
      </c>
      <c r="O642" s="14" t="n"/>
      <c r="P642" s="14" t="n"/>
      <c r="Q642" s="14" t="n"/>
      <c r="R642" s="21" t="n">
        <v>312</v>
      </c>
      <c r="S642" s="12" t="n">
        <v>480</v>
      </c>
      <c r="T642" s="12" t="n">
        <v>240</v>
      </c>
      <c r="U642" s="13" t="n">
        <v>150000</v>
      </c>
      <c r="V642" s="14" t="inlineStr">
        <is>
          <t>No.</t>
        </is>
      </c>
      <c r="W642" s="14" t="n"/>
      <c r="X642" s="14" t="n"/>
      <c r="Y642" s="90" t="n"/>
      <c r="Z642" s="455" t="n">
        <v>150000</v>
      </c>
      <c r="AA642" s="456" t="n">
        <v>0</v>
      </c>
      <c r="AB642" s="457" t="n">
        <v>0</v>
      </c>
      <c r="AC642" s="458" t="n">
        <v>150000</v>
      </c>
      <c r="AD642" s="459" t="n"/>
      <c r="AE642" s="462" t="n">
        <v>0</v>
      </c>
      <c r="AF642" s="14" t="n"/>
      <c r="AG642" s="14" t="n"/>
      <c r="AH642" s="14" t="n">
        <v>-150000</v>
      </c>
      <c r="AI642" s="14" t="n"/>
      <c r="AJ642" s="14" t="n"/>
      <c r="AK642" s="14" t="n"/>
      <c r="AL642" s="14" t="n"/>
      <c r="AM642" s="14" t="n"/>
      <c r="AN642" s="14" t="n"/>
      <c r="AO642" s="14" t="n"/>
      <c r="AP642" s="14" t="n"/>
      <c r="AQ642" s="14" t="n"/>
      <c r="AR642" s="14" t="n"/>
      <c r="AS642" s="14" t="n"/>
      <c r="AT642" s="14" t="n"/>
      <c r="AU642" s="14" t="n"/>
      <c r="AV642" s="14" t="n"/>
      <c r="AW642" s="14" t="n"/>
      <c r="AX642" s="14" t="n"/>
      <c r="AY642" s="14" t="n"/>
      <c r="AZ642" s="14" t="n"/>
      <c r="BA642" s="14" t="n"/>
      <c r="BB642" s="14" t="n"/>
      <c r="BC642" s="14" t="n"/>
      <c r="BD642" s="14" t="n"/>
      <c r="BE642" s="14" t="n"/>
      <c r="BF642" s="14" t="n"/>
      <c r="BG642" s="14" t="n"/>
      <c r="BH642" s="14" t="n"/>
      <c r="BI642" s="14" t="n"/>
      <c r="BJ642" s="14" t="n"/>
      <c r="BK642" s="14" t="n"/>
      <c r="BL642" s="14" t="n"/>
      <c r="BM642" s="14" t="n"/>
      <c r="BN642" s="14" t="n"/>
      <c r="BO642" s="14" t="n"/>
    </row>
    <row r="643" ht="11.85" customFormat="1" customHeight="1" s="7">
      <c r="A643" s="14" t="inlineStr">
        <is>
          <t>SP</t>
        </is>
      </c>
      <c r="B643" s="14" t="inlineStr">
        <is>
          <t>03.11.2025</t>
        </is>
      </c>
      <c r="C643" s="22" t="inlineStr">
        <is>
          <t>N.A</t>
        </is>
      </c>
      <c r="D643" s="14" t="n">
        <v>2500479</v>
      </c>
      <c r="E643" s="103" t="inlineStr">
        <is>
          <t>SF0190</t>
        </is>
      </c>
      <c r="F643" s="103" t="inlineStr">
        <is>
          <t>Pre-filled Normal Saline Flush Syringe Sterile Fluid Pathway (3ml syringe) Ref. No.: FAS3N</t>
        </is>
      </c>
      <c r="G643" s="14" t="n">
        <v>2025000200</v>
      </c>
      <c r="H643" s="55" t="inlineStr">
        <is>
          <t>Jiangsu Caina Medical Co., Ltd.</t>
        </is>
      </c>
      <c r="I643" s="14" t="n"/>
      <c r="J643" s="27" t="inlineStr">
        <is>
          <t>250801</t>
        </is>
      </c>
      <c r="K643" s="14" t="n"/>
      <c r="L643" s="14" t="inlineStr">
        <is>
          <t>01.08.2025</t>
        </is>
      </c>
      <c r="M643" s="14" t="n"/>
      <c r="N643" s="14" t="inlineStr">
        <is>
          <t>31.07.2028</t>
        </is>
      </c>
      <c r="O643" s="14" t="n"/>
      <c r="P643" s="14" t="n"/>
      <c r="Q643" s="14" t="n"/>
      <c r="R643" s="21" t="n">
        <v>520</v>
      </c>
      <c r="S643" s="12" t="n">
        <v>480</v>
      </c>
      <c r="T643" s="12" t="n">
        <v>400</v>
      </c>
      <c r="U643" s="13" t="n">
        <v>250000</v>
      </c>
      <c r="V643" s="14" t="inlineStr">
        <is>
          <t>No.</t>
        </is>
      </c>
      <c r="W643" s="14" t="n"/>
      <c r="X643" s="14" t="n"/>
      <c r="Y643" s="90" t="n"/>
      <c r="Z643" s="455" t="n">
        <v>250000</v>
      </c>
      <c r="AA643" s="456" t="n">
        <v>0</v>
      </c>
      <c r="AB643" s="457" t="n">
        <v>0</v>
      </c>
      <c r="AC643" s="458" t="n">
        <v>250000</v>
      </c>
      <c r="AD643" s="459" t="n"/>
      <c r="AE643" s="462" t="n">
        <v>0</v>
      </c>
      <c r="AF643" s="14" t="n"/>
      <c r="AG643" s="14" t="n"/>
      <c r="AH643" s="14" t="n">
        <v>-250000</v>
      </c>
      <c r="AI643" s="14" t="n"/>
      <c r="AJ643" s="14" t="n"/>
      <c r="AK643" s="14" t="n"/>
      <c r="AL643" s="14" t="n"/>
      <c r="AM643" s="14" t="n"/>
      <c r="AN643" s="14" t="n"/>
      <c r="AO643" s="14" t="n"/>
      <c r="AP643" s="14" t="n"/>
      <c r="AQ643" s="14" t="n"/>
      <c r="AR643" s="14" t="n"/>
      <c r="AS643" s="14" t="n"/>
      <c r="AT643" s="14" t="n"/>
      <c r="AU643" s="14" t="n"/>
      <c r="AV643" s="14" t="n"/>
      <c r="AW643" s="14" t="n"/>
      <c r="AX643" s="14" t="n"/>
      <c r="AY643" s="14" t="n"/>
      <c r="AZ643" s="14" t="n"/>
      <c r="BA643" s="14" t="n"/>
      <c r="BB643" s="14" t="n"/>
      <c r="BC643" s="14" t="n"/>
      <c r="BD643" s="14" t="n"/>
      <c r="BE643" s="14" t="n"/>
      <c r="BF643" s="14" t="n"/>
      <c r="BG643" s="14" t="n"/>
      <c r="BH643" s="14" t="n"/>
      <c r="BI643" s="14" t="n"/>
      <c r="BJ643" s="14" t="n"/>
      <c r="BK643" s="14" t="n"/>
      <c r="BL643" s="14" t="n"/>
      <c r="BM643" s="14" t="n"/>
      <c r="BN643" s="14" t="n"/>
      <c r="BO643" s="14" t="n"/>
    </row>
    <row r="644" ht="13.2" customFormat="1" customHeight="1" s="185">
      <c r="A644" s="181" t="inlineStr">
        <is>
          <t>SP</t>
        </is>
      </c>
      <c r="B644" s="181" t="inlineStr">
        <is>
          <t>05.11.2025</t>
        </is>
      </c>
      <c r="C644" s="211" t="inlineStr">
        <is>
          <t>SSMC1322025</t>
        </is>
      </c>
      <c r="D644" s="181" t="n">
        <v>2500488</v>
      </c>
      <c r="E644" s="213" t="inlineStr">
        <is>
          <t>SP0086</t>
        </is>
      </c>
      <c r="F644" s="216" t="inlineStr">
        <is>
          <t>Label-FAS CHX Sterile Sol. 2% Tinted-3ml [Size 6 cm x 5 cm]</t>
        </is>
      </c>
      <c r="G644" s="181" t="n">
        <v>2025000209</v>
      </c>
      <c r="H644" s="181" t="inlineStr">
        <is>
          <t>Golden label</t>
        </is>
      </c>
      <c r="I644" s="181" t="n"/>
      <c r="J644" s="217" t="inlineStr">
        <is>
          <t>FP-ST-PP-37</t>
        </is>
      </c>
      <c r="K644" s="181" t="n"/>
      <c r="L644" s="181" t="inlineStr">
        <is>
          <t>29.10.2025</t>
        </is>
      </c>
      <c r="M644" s="181" t="n"/>
      <c r="N644" s="181" t="inlineStr">
        <is>
          <t>29.10.2027</t>
        </is>
      </c>
      <c r="O644" s="181" t="n"/>
      <c r="P644" s="181" t="n"/>
      <c r="Q644" s="181" t="n"/>
      <c r="R644" s="188" t="n">
        <v>1</v>
      </c>
      <c r="S644" s="189" t="n">
        <v>43000</v>
      </c>
      <c r="T644" s="189" t="n"/>
      <c r="U644" s="190" t="n">
        <v>43000</v>
      </c>
      <c r="V644" s="181" t="inlineStr">
        <is>
          <t>No.</t>
        </is>
      </c>
      <c r="W644" s="181" t="n">
        <v>3</v>
      </c>
      <c r="X644" s="181" t="n"/>
      <c r="Y644" s="201" t="n"/>
      <c r="Z644" s="468" t="n">
        <v>42997</v>
      </c>
      <c r="AA644" s="469" t="n">
        <v>0</v>
      </c>
      <c r="AB644" s="470" t="n">
        <v>0</v>
      </c>
      <c r="AC644" s="470" t="n">
        <v>42997</v>
      </c>
      <c r="AD644" s="470" t="n"/>
      <c r="AE644" s="470" t="n">
        <v>0</v>
      </c>
      <c r="AF644" s="181" t="inlineStr">
        <is>
          <t>07.12.2025</t>
        </is>
      </c>
      <c r="AG644" s="181" t="inlineStr">
        <is>
          <t>L25L001</t>
        </is>
      </c>
      <c r="AH644" s="181" t="n">
        <v>-9000</v>
      </c>
      <c r="AI644" s="181" t="inlineStr">
        <is>
          <t>17.12.2025</t>
        </is>
      </c>
      <c r="AJ644" s="181" t="inlineStr">
        <is>
          <t>L25L003</t>
        </is>
      </c>
      <c r="AK644" s="181" t="n">
        <v>-33997</v>
      </c>
      <c r="AL644" s="181" t="n"/>
      <c r="AM644" s="181" t="n"/>
      <c r="AN644" s="181" t="n"/>
      <c r="AO644" s="181" t="n"/>
      <c r="AP644" s="181" t="n"/>
      <c r="AQ644" s="181" t="n"/>
      <c r="AR644" s="181" t="n"/>
      <c r="AS644" s="181" t="n"/>
      <c r="AT644" s="181" t="n"/>
      <c r="AU644" s="181" t="n"/>
      <c r="AV644" s="181" t="n"/>
      <c r="AW644" s="181" t="n"/>
      <c r="AX644" s="181" t="n"/>
      <c r="AY644" s="181" t="n"/>
      <c r="AZ644" s="181" t="n"/>
      <c r="BA644" s="181" t="n"/>
      <c r="BB644" s="181" t="n"/>
      <c r="BC644" s="181" t="n"/>
      <c r="BD644" s="181" t="n"/>
      <c r="BE644" s="181" t="n"/>
      <c r="BF644" s="181" t="n"/>
      <c r="BG644" s="181" t="n"/>
      <c r="BH644" s="181" t="n"/>
      <c r="BI644" s="181" t="n"/>
      <c r="BJ644" s="181" t="n"/>
      <c r="BK644" s="181" t="n"/>
      <c r="BL644" s="181" t="n"/>
      <c r="BM644" s="181" t="n"/>
      <c r="BN644" s="181" t="n"/>
      <c r="BO644" s="181" t="n"/>
    </row>
    <row r="645" ht="10.5" customFormat="1" customHeight="1" s="185">
      <c r="A645" s="181" t="inlineStr">
        <is>
          <t>SP</t>
        </is>
      </c>
      <c r="B645" s="181" t="inlineStr">
        <is>
          <t>05.11.2025</t>
        </is>
      </c>
      <c r="C645" s="221" t="inlineStr">
        <is>
          <t>SGL-2025-021 REV.1</t>
        </is>
      </c>
      <c r="D645" s="181" t="n">
        <v>2500490</v>
      </c>
      <c r="E645" s="181" t="inlineStr">
        <is>
          <t>SP0231</t>
        </is>
      </c>
      <c r="F645" s="187" t="inlineStr">
        <is>
          <t>Adhesive seal for Tocar Box</t>
        </is>
      </c>
      <c r="G645" s="181" t="n">
        <v>2025000211</v>
      </c>
      <c r="H645" s="200" t="inlineStr">
        <is>
          <t>Shenzhen InnoSurg Technology Co., Ltd.</t>
        </is>
      </c>
      <c r="I645" s="181" t="n"/>
      <c r="J645" s="205" t="inlineStr">
        <is>
          <t>C250819-04</t>
        </is>
      </c>
      <c r="K645" s="181" t="n"/>
      <c r="L645" s="181" t="inlineStr">
        <is>
          <t>19.08.2025</t>
        </is>
      </c>
      <c r="M645" s="181" t="n"/>
      <c r="N645" s="181" t="inlineStr">
        <is>
          <t>19.08.2027</t>
        </is>
      </c>
      <c r="O645" s="181" t="n"/>
      <c r="P645" s="181" t="n"/>
      <c r="Q645" s="181" t="n"/>
      <c r="R645" s="188" t="n">
        <v>1</v>
      </c>
      <c r="S645" s="189" t="n">
        <v>300</v>
      </c>
      <c r="T645" s="189" t="n"/>
      <c r="U645" s="190" t="n">
        <v>300</v>
      </c>
      <c r="V645" s="181" t="inlineStr">
        <is>
          <t>No.</t>
        </is>
      </c>
      <c r="W645" s="181" t="n"/>
      <c r="X645" s="181" t="n"/>
      <c r="Y645" s="201" t="n"/>
      <c r="Z645" s="468" t="n">
        <v>300</v>
      </c>
      <c r="AA645" s="469" t="n">
        <v>0</v>
      </c>
      <c r="AB645" s="470" t="n">
        <v>0</v>
      </c>
      <c r="AC645" s="470" t="n">
        <v>300</v>
      </c>
      <c r="AD645" s="470" t="n"/>
      <c r="AE645" s="470" t="n">
        <v>0</v>
      </c>
      <c r="AF645" s="181" t="inlineStr">
        <is>
          <t>12.01.2026</t>
        </is>
      </c>
      <c r="AG645" s="181" t="inlineStr">
        <is>
          <t>0006/2026</t>
        </is>
      </c>
      <c r="AH645" s="181" t="n">
        <v>-300</v>
      </c>
      <c r="AI645" s="181" t="n"/>
      <c r="AJ645" s="181" t="n"/>
      <c r="AK645" s="181" t="n"/>
      <c r="AL645" s="181" t="n"/>
      <c r="AM645" s="181" t="n"/>
      <c r="AN645" s="181" t="n"/>
      <c r="AO645" s="181" t="n"/>
      <c r="AP645" s="181" t="n"/>
      <c r="AQ645" s="181" t="n"/>
      <c r="AR645" s="181" t="n"/>
      <c r="AS645" s="181" t="n"/>
      <c r="AT645" s="181" t="n"/>
      <c r="AU645" s="181" t="n"/>
      <c r="AV645" s="181" t="n"/>
      <c r="AW645" s="181" t="n"/>
      <c r="AX645" s="181" t="n"/>
      <c r="AY645" s="181" t="n"/>
      <c r="AZ645" s="181" t="n"/>
      <c r="BA645" s="181" t="n"/>
      <c r="BB645" s="181" t="n"/>
      <c r="BC645" s="181" t="n"/>
      <c r="BD645" s="181" t="n"/>
      <c r="BE645" s="181" t="n"/>
      <c r="BF645" s="181" t="n"/>
      <c r="BG645" s="181" t="n"/>
      <c r="BH645" s="181" t="n"/>
      <c r="BI645" s="181" t="n"/>
      <c r="BJ645" s="181" t="n"/>
      <c r="BK645" s="181" t="n"/>
      <c r="BL645" s="181" t="n"/>
      <c r="BM645" s="181" t="n"/>
      <c r="BN645" s="181" t="n"/>
      <c r="BO645" s="181" t="n"/>
    </row>
    <row r="646" ht="11.85" customFormat="1" customHeight="1" s="185">
      <c r="A646" s="181" t="inlineStr">
        <is>
          <t xml:space="preserve">SF </t>
        </is>
      </c>
      <c r="B646" s="181" t="inlineStr">
        <is>
          <t>05.11.2025</t>
        </is>
      </c>
      <c r="C646" s="181" t="inlineStr">
        <is>
          <t>DOL-2025-019 REV.1</t>
        </is>
      </c>
      <c r="D646" s="181" t="n">
        <v>2500494</v>
      </c>
      <c r="E646" s="181" t="inlineStr">
        <is>
          <t>SF0138</t>
        </is>
      </c>
      <c r="F646" s="187" t="inlineStr">
        <is>
          <t>Polyglactin 910 AB Violet Size 2/0, 70cm, 1/2 Circle, Taper Point, 31mm Ref. No.: FAS658ABG</t>
        </is>
      </c>
      <c r="G646" s="181" t="n">
        <v>2025000215</v>
      </c>
      <c r="H646" s="181" t="inlineStr">
        <is>
          <t>FUTURA SURGICARE PVT LTD</t>
        </is>
      </c>
      <c r="I646" s="181" t="n"/>
      <c r="J646" s="186" t="inlineStr">
        <is>
          <t>25S2335</t>
        </is>
      </c>
      <c r="K646" s="187" t="n"/>
      <c r="L646" s="181" t="inlineStr">
        <is>
          <t>00.09.2025</t>
        </is>
      </c>
      <c r="M646" s="181" t="n"/>
      <c r="N646" s="181" t="inlineStr">
        <is>
          <t>00.08.2030</t>
        </is>
      </c>
      <c r="O646" s="181" t="n"/>
      <c r="P646" s="181" t="n"/>
      <c r="Q646" s="181" t="n"/>
      <c r="R646" s="188" t="n">
        <v>1</v>
      </c>
      <c r="S646" s="189" t="n">
        <v>18240</v>
      </c>
      <c r="T646" s="189" t="n"/>
      <c r="U646" s="190">
        <f>R646*S646+T646</f>
        <v/>
      </c>
      <c r="V646" s="200" t="inlineStr">
        <is>
          <t>No.</t>
        </is>
      </c>
      <c r="W646" s="181" t="n">
        <v>0</v>
      </c>
      <c r="X646" s="181" t="n"/>
      <c r="Y646" s="201" t="n"/>
      <c r="Z646" s="468">
        <f>U646-W646</f>
        <v/>
      </c>
      <c r="AA646" s="469">
        <f>AC646+AH646+AK646+AN646+AQ646+AT646+AW646+AZ646+BC646+BF646+BI646+BL646+BO646</f>
        <v/>
      </c>
      <c r="AB646" s="470" t="n">
        <v>0</v>
      </c>
      <c r="AC646" s="470">
        <f>Z646-AD646-AE646-AB646</f>
        <v/>
      </c>
      <c r="AD646" s="470" t="n"/>
      <c r="AE646" s="470" t="n">
        <v>0</v>
      </c>
      <c r="AF646" s="181" t="inlineStr">
        <is>
          <t> </t>
        </is>
      </c>
      <c r="AG646" s="181" t="inlineStr">
        <is>
          <t> </t>
        </is>
      </c>
      <c r="AH646" s="181" t="n">
        <v>-18240</v>
      </c>
      <c r="AI646" s="181" t="n"/>
      <c r="AJ646" s="181" t="n"/>
      <c r="AK646" s="181" t="n">
        <v>162</v>
      </c>
      <c r="AL646" s="181" t="inlineStr">
        <is>
          <t>04.02.2026</t>
        </is>
      </c>
      <c r="AM646" s="181" t="inlineStr">
        <is>
          <t>MR</t>
        </is>
      </c>
      <c r="AN646" s="181" t="n">
        <v>-162</v>
      </c>
      <c r="AO646" s="181" t="n"/>
      <c r="AP646" s="181" t="n"/>
      <c r="AQ646" s="181" t="n"/>
      <c r="AR646" s="181" t="n"/>
      <c r="AS646" s="181" t="n"/>
      <c r="AT646" s="181" t="n"/>
      <c r="AU646" s="181" t="n"/>
      <c r="AV646" s="181" t="n"/>
      <c r="AW646" s="181" t="n"/>
      <c r="AX646" s="181" t="n"/>
      <c r="AY646" s="181" t="n"/>
      <c r="AZ646" s="181" t="n"/>
      <c r="BA646" s="181" t="n"/>
      <c r="BB646" s="181" t="n"/>
      <c r="BC646" s="181" t="n"/>
      <c r="BD646" s="181" t="n"/>
      <c r="BE646" s="181" t="n"/>
      <c r="BF646" s="181" t="n"/>
      <c r="BG646" s="181" t="n"/>
      <c r="BH646" s="181" t="n"/>
      <c r="BI646" s="181" t="n"/>
      <c r="BJ646" s="181" t="n"/>
      <c r="BK646" s="181" t="n"/>
      <c r="BL646" s="181" t="n"/>
      <c r="BM646" s="181" t="n"/>
      <c r="BN646" s="181" t="n"/>
      <c r="BO646" s="181" t="n"/>
    </row>
    <row r="647" ht="11.85" customFormat="1" customHeight="1" s="185">
      <c r="A647" s="181" t="inlineStr">
        <is>
          <t>SP</t>
        </is>
      </c>
      <c r="B647" s="181" t="inlineStr">
        <is>
          <t>05.11.2025</t>
        </is>
      </c>
      <c r="C647" s="181" t="inlineStr">
        <is>
          <t>DOL-2025-019 REV.1</t>
        </is>
      </c>
      <c r="D647" s="181" t="n">
        <v>2500495</v>
      </c>
      <c r="E647" s="181" t="inlineStr">
        <is>
          <t>SP0234</t>
        </is>
      </c>
      <c r="F647" s="187" t="inlineStr">
        <is>
          <t>Box-Polyglactin 910 AB Violet Size 2/0, 70cm, 1/2 Circle, Taper Point, 31mm Ref. No.: FAS658ABG</t>
        </is>
      </c>
      <c r="G647" s="181" t="n">
        <v>2025000216</v>
      </c>
      <c r="H647" s="181" t="inlineStr">
        <is>
          <t>FUTURA SURGICARE PVT LTD</t>
        </is>
      </c>
      <c r="I647" s="181" t="n"/>
      <c r="J647" s="205" t="inlineStr">
        <is>
          <t>25S2335</t>
        </is>
      </c>
      <c r="K647" s="181" t="n"/>
      <c r="L647" s="181" t="inlineStr">
        <is>
          <t>28.06.2025</t>
        </is>
      </c>
      <c r="M647" s="181" t="n"/>
      <c r="N647" s="181" t="inlineStr">
        <is>
          <t>27.06.2028</t>
        </is>
      </c>
      <c r="O647" s="181" t="n"/>
      <c r="P647" s="186" t="inlineStr">
        <is>
          <t>NA</t>
        </is>
      </c>
      <c r="Q647" s="181" t="n"/>
      <c r="R647" s="188" t="n">
        <v>1</v>
      </c>
      <c r="S647" s="189" t="n">
        <v>1520</v>
      </c>
      <c r="T647" s="189" t="n"/>
      <c r="U647" s="190" t="n">
        <v>1520</v>
      </c>
      <c r="V647" s="200" t="inlineStr">
        <is>
          <t>No.</t>
        </is>
      </c>
      <c r="W647" s="181" t="n">
        <v>0</v>
      </c>
      <c r="X647" s="181" t="n"/>
      <c r="Y647" s="201" t="n"/>
      <c r="Z647" s="468" t="n">
        <v>1520</v>
      </c>
      <c r="AA647" s="469" t="n">
        <v>0</v>
      </c>
      <c r="AB647" s="470" t="n">
        <v>0</v>
      </c>
      <c r="AC647" s="470" t="n">
        <v>1520</v>
      </c>
      <c r="AD647" s="470" t="n"/>
      <c r="AE647" s="470" t="n">
        <v>0</v>
      </c>
      <c r="AF647" s="181" t="inlineStr">
        <is>
          <t> </t>
        </is>
      </c>
      <c r="AG647" s="181" t="inlineStr">
        <is>
          <t>MD</t>
        </is>
      </c>
      <c r="AH647" s="181" t="n">
        <v>-1520</v>
      </c>
      <c r="AI647" s="181" t="n"/>
      <c r="AJ647" s="181" t="n"/>
      <c r="AK647" s="181" t="n"/>
      <c r="AL647" s="181" t="n"/>
      <c r="AM647" s="181" t="n"/>
      <c r="AN647" s="181" t="n"/>
      <c r="AO647" s="181" t="n"/>
      <c r="AP647" s="181" t="n"/>
      <c r="AQ647" s="181" t="n"/>
      <c r="AR647" s="181" t="n"/>
      <c r="AS647" s="181" t="n"/>
      <c r="AT647" s="181" t="n"/>
      <c r="AU647" s="181" t="n"/>
      <c r="AV647" s="181" t="n"/>
      <c r="AW647" s="181" t="n"/>
      <c r="AX647" s="181" t="n"/>
      <c r="AY647" s="181" t="n"/>
      <c r="AZ647" s="181" t="n"/>
      <c r="BA647" s="181" t="n"/>
      <c r="BB647" s="181" t="n"/>
      <c r="BC647" s="181" t="n"/>
      <c r="BD647" s="181" t="n"/>
      <c r="BE647" s="181" t="n"/>
      <c r="BF647" s="181" t="n"/>
      <c r="BG647" s="181" t="n"/>
      <c r="BH647" s="181" t="n"/>
      <c r="BI647" s="181" t="n"/>
      <c r="BJ647" s="181" t="n"/>
      <c r="BK647" s="181" t="n"/>
      <c r="BL647" s="181" t="n"/>
      <c r="BM647" s="181" t="n"/>
      <c r="BN647" s="181" t="n"/>
      <c r="BO647" s="181" t="n"/>
    </row>
    <row r="648" ht="13.2" customFormat="1" customHeight="1" s="185">
      <c r="A648" s="181" t="inlineStr">
        <is>
          <t>SP</t>
        </is>
      </c>
      <c r="B648" s="181" t="inlineStr">
        <is>
          <t>05.11.2025</t>
        </is>
      </c>
      <c r="C648" s="181" t="inlineStr">
        <is>
          <t>DOL-2025-019 REV.1</t>
        </is>
      </c>
      <c r="D648" s="181" t="n">
        <v>2500496</v>
      </c>
      <c r="E648" s="181" t="inlineStr">
        <is>
          <t>SP0237</t>
        </is>
      </c>
      <c r="F648" s="187" t="inlineStr">
        <is>
          <t>Cover Box-Polyglactin 910 AB Violet Size 2/0, 70cm, 1/2 Circle, Taper Point, 31mm Ref. No.: FAS658ABG</t>
        </is>
      </c>
      <c r="G648" s="181" t="n">
        <v>2025000217</v>
      </c>
      <c r="H648" s="181" t="inlineStr">
        <is>
          <t>FUTURA SURGICARE PVT LTD</t>
        </is>
      </c>
      <c r="I648" s="181" t="n"/>
      <c r="J648" s="186" t="inlineStr">
        <is>
          <t>25S2335</t>
        </is>
      </c>
      <c r="K648" s="187" t="n"/>
      <c r="L648" s="181" t="inlineStr">
        <is>
          <t>30.06.2025</t>
        </is>
      </c>
      <c r="M648" s="181" t="n"/>
      <c r="N648" s="181" t="inlineStr">
        <is>
          <t>29.06.2028</t>
        </is>
      </c>
      <c r="O648" s="181" t="n"/>
      <c r="P648" s="186" t="inlineStr">
        <is>
          <t>NA</t>
        </is>
      </c>
      <c r="Q648" s="181" t="n"/>
      <c r="R648" s="188" t="n">
        <v>1</v>
      </c>
      <c r="S648" s="189" t="n">
        <v>1520</v>
      </c>
      <c r="T648" s="189" t="n"/>
      <c r="U648" s="190" t="n">
        <v>1520</v>
      </c>
      <c r="V648" s="200" t="inlineStr">
        <is>
          <t>No.</t>
        </is>
      </c>
      <c r="W648" s="181" t="n">
        <v>0</v>
      </c>
      <c r="X648" s="181" t="n"/>
      <c r="Y648" s="201" t="n"/>
      <c r="Z648" s="468" t="n">
        <v>1520</v>
      </c>
      <c r="AA648" s="469" t="n">
        <v>0</v>
      </c>
      <c r="AB648" s="470" t="n">
        <v>0</v>
      </c>
      <c r="AC648" s="470" t="n">
        <v>1520</v>
      </c>
      <c r="AD648" s="470" t="n"/>
      <c r="AE648" s="470" t="n">
        <v>0</v>
      </c>
      <c r="AF648" s="181" t="inlineStr">
        <is>
          <t> </t>
        </is>
      </c>
      <c r="AG648" s="181" t="inlineStr">
        <is>
          <t> </t>
        </is>
      </c>
      <c r="AH648" s="181" t="n">
        <v>-1520</v>
      </c>
      <c r="AI648" s="181" t="n"/>
      <c r="AJ648" s="181" t="n"/>
      <c r="AK648" s="181" t="n">
        <v>217</v>
      </c>
      <c r="AL648" s="181" t="n"/>
      <c r="AM648" s="181" t="inlineStr">
        <is>
          <t>dest.</t>
        </is>
      </c>
      <c r="AN648" s="181" t="n">
        <v>-217</v>
      </c>
      <c r="AO648" s="181" t="n"/>
      <c r="AP648" s="181" t="n"/>
      <c r="AQ648" s="181" t="n"/>
      <c r="AR648" s="181" t="n"/>
      <c r="AS648" s="181" t="n"/>
      <c r="AT648" s="181" t="n"/>
      <c r="AU648" s="181" t="n"/>
      <c r="AV648" s="181" t="n"/>
      <c r="AW648" s="181" t="n"/>
      <c r="AX648" s="181" t="n"/>
      <c r="AY648" s="181" t="n"/>
      <c r="AZ648" s="181" t="n"/>
      <c r="BA648" s="181" t="n"/>
      <c r="BB648" s="181" t="n"/>
      <c r="BC648" s="181" t="n"/>
      <c r="BD648" s="181" t="n"/>
      <c r="BE648" s="181" t="n"/>
      <c r="BF648" s="181" t="n"/>
      <c r="BG648" s="181" t="n"/>
      <c r="BH648" s="181" t="n"/>
      <c r="BI648" s="181" t="n"/>
      <c r="BJ648" s="181" t="n"/>
      <c r="BK648" s="181" t="n"/>
      <c r="BL648" s="181" t="n"/>
      <c r="BM648" s="181" t="n"/>
      <c r="BN648" s="181" t="n"/>
      <c r="BO648" s="181" t="n"/>
    </row>
    <row r="649" ht="13.5" customFormat="1" customHeight="1" s="185">
      <c r="A649" s="181" t="inlineStr">
        <is>
          <t xml:space="preserve">SF </t>
        </is>
      </c>
      <c r="B649" s="181" t="inlineStr">
        <is>
          <t>09.11.2025</t>
        </is>
      </c>
      <c r="C649" s="181" t="inlineStr">
        <is>
          <t>DOL-2025-019 REV.1</t>
        </is>
      </c>
      <c r="D649" s="181" t="n">
        <v>2500497</v>
      </c>
      <c r="E649" s="181" t="inlineStr">
        <is>
          <t>SF0191</t>
        </is>
      </c>
      <c r="F649" s="187" t="inlineStr">
        <is>
          <t>Polydioxanone AB Violet Size 5/0, 90cm, 1/2 Circle, Taper Point, 17mm Double needle Ref. FAS024ABD</t>
        </is>
      </c>
      <c r="G649" s="181" t="n">
        <v>2025000218</v>
      </c>
      <c r="H649" s="181" t="inlineStr">
        <is>
          <t>FUTURA SURGICARE PVT LTD</t>
        </is>
      </c>
      <c r="I649" s="181" t="n"/>
      <c r="J649" s="205" t="inlineStr">
        <is>
          <t>25S2334</t>
        </is>
      </c>
      <c r="K649" s="181" t="n"/>
      <c r="L649" s="181" t="inlineStr">
        <is>
          <t>00.09.2025</t>
        </is>
      </c>
      <c r="M649" s="181" t="n"/>
      <c r="N649" s="181" t="inlineStr">
        <is>
          <t>00.08.2030</t>
        </is>
      </c>
      <c r="O649" s="181" t="n"/>
      <c r="P649" s="181" t="n"/>
      <c r="Q649" s="181" t="n"/>
      <c r="R649" s="188" t="n"/>
      <c r="S649" s="189" t="n"/>
      <c r="T649" s="189" t="n"/>
      <c r="U649" s="190" t="n">
        <v>3700</v>
      </c>
      <c r="V649" s="200" t="inlineStr">
        <is>
          <t>No.</t>
        </is>
      </c>
      <c r="W649" s="181" t="n"/>
      <c r="X649" s="181" t="n"/>
      <c r="Y649" s="201" t="n"/>
      <c r="Z649" s="468" t="n">
        <v>3700</v>
      </c>
      <c r="AA649" s="469" t="n">
        <v>0</v>
      </c>
      <c r="AB649" s="470" t="n">
        <v>0</v>
      </c>
      <c r="AC649" s="470" t="n">
        <v>3700</v>
      </c>
      <c r="AD649" s="470" t="n"/>
      <c r="AE649" s="470" t="n">
        <v>0</v>
      </c>
      <c r="AF649" s="181" t="n"/>
      <c r="AG649" s="181" t="inlineStr">
        <is>
          <t>MD</t>
        </is>
      </c>
      <c r="AH649" s="181" t="n">
        <v>-3700</v>
      </c>
      <c r="AI649" s="181" t="n"/>
      <c r="AJ649" s="181" t="n"/>
      <c r="AK649" s="181" t="n"/>
      <c r="AL649" s="181" t="n"/>
      <c r="AM649" s="181" t="n"/>
      <c r="AN649" s="181" t="n"/>
      <c r="AO649" s="181" t="n"/>
      <c r="AP649" s="181" t="n"/>
      <c r="AQ649" s="181" t="n"/>
      <c r="AR649" s="181" t="n"/>
      <c r="AS649" s="181" t="n"/>
      <c r="AT649" s="181" t="n"/>
      <c r="AU649" s="181" t="n"/>
      <c r="AV649" s="181" t="n"/>
      <c r="AW649" s="181" t="n"/>
      <c r="AX649" s="181" t="n"/>
      <c r="AY649" s="181" t="n"/>
      <c r="AZ649" s="181" t="n"/>
      <c r="BA649" s="181" t="n"/>
      <c r="BB649" s="181" t="n"/>
      <c r="BC649" s="181" t="n"/>
      <c r="BD649" s="181" t="n"/>
      <c r="BE649" s="181" t="n"/>
      <c r="BF649" s="181" t="n"/>
      <c r="BG649" s="181" t="n"/>
      <c r="BH649" s="181" t="n"/>
      <c r="BI649" s="181" t="n"/>
      <c r="BJ649" s="181" t="n"/>
      <c r="BK649" s="181" t="n"/>
      <c r="BL649" s="181" t="n"/>
      <c r="BM649" s="181" t="n"/>
      <c r="BN649" s="181" t="n"/>
      <c r="BO649" s="181" t="n"/>
    </row>
    <row r="650" ht="11.85" customFormat="1" customHeight="1" s="185">
      <c r="A650" s="181" t="inlineStr">
        <is>
          <t>SP</t>
        </is>
      </c>
      <c r="B650" s="181" t="inlineStr">
        <is>
          <t>09.11.2025</t>
        </is>
      </c>
      <c r="C650" s="181" t="inlineStr">
        <is>
          <t>DOL-2025-019 REV.1</t>
        </is>
      </c>
      <c r="D650" s="181" t="n">
        <v>2500498</v>
      </c>
      <c r="E650" s="181" t="inlineStr">
        <is>
          <t>SP0325</t>
        </is>
      </c>
      <c r="F650" s="187" t="inlineStr">
        <is>
          <t>Box- Polydioxanone AB Violet Size 5/0, 90cm, 1/2 Circle, Taper Point, 17mm Double needle Ref. FAS024ABD</t>
        </is>
      </c>
      <c r="G650" s="181" t="n">
        <v>2025000219</v>
      </c>
      <c r="H650" s="181" t="inlineStr">
        <is>
          <t>FUTURA SURGICARE PVT LTD</t>
        </is>
      </c>
      <c r="I650" s="181" t="n"/>
      <c r="J650" s="205" t="inlineStr">
        <is>
          <t>N.A</t>
        </is>
      </c>
      <c r="K650" s="181" t="n"/>
      <c r="L650" s="181" t="inlineStr">
        <is>
          <t>28.06.2025</t>
        </is>
      </c>
      <c r="M650" s="181" t="n"/>
      <c r="N650" s="181" t="inlineStr">
        <is>
          <t>27.06.2028</t>
        </is>
      </c>
      <c r="O650" s="181" t="n"/>
      <c r="P650" s="181" t="n"/>
      <c r="Q650" s="181" t="n"/>
      <c r="R650" s="188" t="n"/>
      <c r="S650" s="189" t="n"/>
      <c r="T650" s="189" t="n"/>
      <c r="U650" s="190" t="n">
        <v>308</v>
      </c>
      <c r="V650" s="200" t="inlineStr">
        <is>
          <t>No.</t>
        </is>
      </c>
      <c r="W650" s="181" t="n"/>
      <c r="X650" s="181" t="n"/>
      <c r="Y650" s="201" t="n"/>
      <c r="Z650" s="468" t="n">
        <v>308</v>
      </c>
      <c r="AA650" s="469" t="n">
        <v>0</v>
      </c>
      <c r="AB650" s="470" t="n">
        <v>0</v>
      </c>
      <c r="AC650" s="470" t="n">
        <v>308</v>
      </c>
      <c r="AD650" s="470" t="n"/>
      <c r="AE650" s="470" t="n">
        <v>0</v>
      </c>
      <c r="AF650" s="181" t="n"/>
      <c r="AG650" s="181" t="inlineStr">
        <is>
          <t>MD</t>
        </is>
      </c>
      <c r="AH650" s="181" t="n">
        <v>-308</v>
      </c>
      <c r="AI650" s="181" t="n"/>
      <c r="AJ650" s="181" t="n"/>
      <c r="AK650" s="181" t="n"/>
      <c r="AL650" s="181" t="n"/>
      <c r="AM650" s="181" t="n"/>
      <c r="AN650" s="181" t="n"/>
      <c r="AO650" s="181" t="n"/>
      <c r="AP650" s="181" t="n"/>
      <c r="AQ650" s="181" t="n"/>
      <c r="AR650" s="181" t="n"/>
      <c r="AS650" s="181" t="n"/>
      <c r="AT650" s="181" t="n"/>
      <c r="AU650" s="181" t="n"/>
      <c r="AV650" s="181" t="n"/>
      <c r="AW650" s="181" t="n"/>
      <c r="AX650" s="181" t="n"/>
      <c r="AY650" s="181" t="n"/>
      <c r="AZ650" s="181" t="n"/>
      <c r="BA650" s="181" t="n"/>
      <c r="BB650" s="181" t="n"/>
      <c r="BC650" s="181" t="n"/>
      <c r="BD650" s="181" t="n"/>
      <c r="BE650" s="181" t="n"/>
      <c r="BF650" s="181" t="n"/>
      <c r="BG650" s="181" t="n"/>
      <c r="BH650" s="181" t="n"/>
      <c r="BI650" s="181" t="n"/>
      <c r="BJ650" s="181" t="n"/>
      <c r="BK650" s="181" t="n"/>
      <c r="BL650" s="181" t="n"/>
      <c r="BM650" s="181" t="n"/>
      <c r="BN650" s="181" t="n"/>
      <c r="BO650" s="181" t="n"/>
    </row>
    <row r="651" ht="11.85" customFormat="1" customHeight="1" s="185">
      <c r="A651" s="181" t="inlineStr">
        <is>
          <t>SP</t>
        </is>
      </c>
      <c r="B651" s="181" t="inlineStr">
        <is>
          <t>09.11.2025</t>
        </is>
      </c>
      <c r="C651" s="181" t="inlineStr">
        <is>
          <t>DOL-2025-019 REV.1</t>
        </is>
      </c>
      <c r="D651" s="181" t="n">
        <v>2500499</v>
      </c>
      <c r="E651" s="181" t="inlineStr">
        <is>
          <t>SP0326</t>
        </is>
      </c>
      <c r="F651" s="187" t="inlineStr">
        <is>
          <t>Cover Box- Polydioxanone AB Violet Size 5/0, 90cm, 1/2 Circle, Taper Point, 17mm Double needle Ref. FAS024ABD</t>
        </is>
      </c>
      <c r="G651" s="181" t="n">
        <v>2025000220</v>
      </c>
      <c r="H651" s="181" t="inlineStr">
        <is>
          <t>FUTURA SURGICARE PVT LTD</t>
        </is>
      </c>
      <c r="I651" s="181" t="n"/>
      <c r="J651" s="205" t="inlineStr">
        <is>
          <t>N.A</t>
        </is>
      </c>
      <c r="K651" s="181" t="n"/>
      <c r="L651" s="181" t="inlineStr">
        <is>
          <t>30.06.2025</t>
        </is>
      </c>
      <c r="M651" s="181" t="n"/>
      <c r="N651" s="181" t="inlineStr">
        <is>
          <t>29.06.2028</t>
        </is>
      </c>
      <c r="O651" s="181" t="n"/>
      <c r="P651" s="181" t="n"/>
      <c r="Q651" s="181" t="n"/>
      <c r="R651" s="188" t="n"/>
      <c r="S651" s="189" t="n"/>
      <c r="T651" s="189" t="n"/>
      <c r="U651" s="190" t="n">
        <v>308</v>
      </c>
      <c r="V651" s="200" t="inlineStr">
        <is>
          <t>No.</t>
        </is>
      </c>
      <c r="W651" s="181" t="n"/>
      <c r="X651" s="181" t="n"/>
      <c r="Y651" s="201" t="n"/>
      <c r="Z651" s="468" t="n">
        <v>308</v>
      </c>
      <c r="AA651" s="469" t="n">
        <v>0</v>
      </c>
      <c r="AB651" s="470" t="n">
        <v>0</v>
      </c>
      <c r="AC651" s="470" t="n">
        <v>308</v>
      </c>
      <c r="AD651" s="470" t="n"/>
      <c r="AE651" s="470" t="n">
        <v>0</v>
      </c>
      <c r="AF651" s="181" t="n"/>
      <c r="AG651" s="181" t="inlineStr">
        <is>
          <t>MD</t>
        </is>
      </c>
      <c r="AH651" s="181" t="n">
        <v>-308</v>
      </c>
      <c r="AI651" s="181" t="n"/>
      <c r="AJ651" s="181" t="n"/>
      <c r="AK651" s="181" t="n"/>
      <c r="AL651" s="181" t="n"/>
      <c r="AM651" s="181" t="n"/>
      <c r="AN651" s="181" t="n"/>
      <c r="AO651" s="181" t="n"/>
      <c r="AP651" s="181" t="n"/>
      <c r="AQ651" s="181" t="n"/>
      <c r="AR651" s="181" t="n"/>
      <c r="AS651" s="181" t="n"/>
      <c r="AT651" s="181" t="n"/>
      <c r="AU651" s="181" t="n"/>
      <c r="AV651" s="181" t="n"/>
      <c r="AW651" s="181" t="n"/>
      <c r="AX651" s="181" t="n"/>
      <c r="AY651" s="181" t="n"/>
      <c r="AZ651" s="181" t="n"/>
      <c r="BA651" s="181" t="n"/>
      <c r="BB651" s="181" t="n"/>
      <c r="BC651" s="181" t="n"/>
      <c r="BD651" s="181" t="n"/>
      <c r="BE651" s="181" t="n"/>
      <c r="BF651" s="181" t="n"/>
      <c r="BG651" s="181" t="n"/>
      <c r="BH651" s="181" t="n"/>
      <c r="BI651" s="181" t="n"/>
      <c r="BJ651" s="181" t="n"/>
      <c r="BK651" s="181" t="n"/>
      <c r="BL651" s="181" t="n"/>
      <c r="BM651" s="181" t="n"/>
      <c r="BN651" s="181" t="n"/>
      <c r="BO651" s="181" t="n"/>
    </row>
    <row r="652" ht="11.85" customFormat="1" customHeight="1" s="185">
      <c r="A652" s="181" t="inlineStr">
        <is>
          <t xml:space="preserve">SF </t>
        </is>
      </c>
      <c r="B652" s="181" t="inlineStr">
        <is>
          <t>09.11.2025</t>
        </is>
      </c>
      <c r="C652" s="181" t="inlineStr">
        <is>
          <t>DOL-2025-019 REV.1</t>
        </is>
      </c>
      <c r="D652" s="181" t="n">
        <v>2500500</v>
      </c>
      <c r="E652" s="181" t="inlineStr">
        <is>
          <t>SF0192</t>
        </is>
      </c>
      <c r="F652" s="187" t="inlineStr">
        <is>
          <t>Polyglactin 910 AB Violet Size 5/0, 70cm, 1/2 Circle, Round Body, 17mm Ref. FAS707ABG</t>
        </is>
      </c>
      <c r="G652" s="181" t="n">
        <v>2025000221</v>
      </c>
      <c r="H652" s="181" t="inlineStr">
        <is>
          <t>FUTURA SURGICARE PVT LTD</t>
        </is>
      </c>
      <c r="I652" s="181" t="n"/>
      <c r="J652" s="205" t="inlineStr">
        <is>
          <t>25S2336</t>
        </is>
      </c>
      <c r="K652" s="181" t="n"/>
      <c r="L652" s="181" t="inlineStr">
        <is>
          <t>00.09.2025</t>
        </is>
      </c>
      <c r="M652" s="181" t="n"/>
      <c r="N652" s="181" t="inlineStr">
        <is>
          <t>00.08.2030</t>
        </is>
      </c>
      <c r="O652" s="181" t="n"/>
      <c r="P652" s="181" t="n"/>
      <c r="Q652" s="181" t="n"/>
      <c r="R652" s="188" t="n"/>
      <c r="S652" s="189" t="n"/>
      <c r="T652" s="189" t="n"/>
      <c r="U652" s="190" t="n">
        <v>2483</v>
      </c>
      <c r="V652" s="200" t="inlineStr">
        <is>
          <t>No.</t>
        </is>
      </c>
      <c r="W652" s="181" t="n"/>
      <c r="X652" s="181" t="n"/>
      <c r="Y652" s="201" t="n"/>
      <c r="Z652" s="468" t="n">
        <v>2483</v>
      </c>
      <c r="AA652" s="469" t="n">
        <v>0</v>
      </c>
      <c r="AB652" s="470" t="n">
        <v>0</v>
      </c>
      <c r="AC652" s="470" t="n">
        <v>2483</v>
      </c>
      <c r="AD652" s="470" t="n"/>
      <c r="AE652" s="470" t="n">
        <v>0</v>
      </c>
      <c r="AF652" s="181" t="n"/>
      <c r="AG652" s="181" t="inlineStr">
        <is>
          <t>MD</t>
        </is>
      </c>
      <c r="AH652" s="181" t="n">
        <v>-2483</v>
      </c>
      <c r="AI652" s="181" t="n"/>
      <c r="AJ652" s="181" t="n"/>
      <c r="AK652" s="181" t="n"/>
      <c r="AL652" s="181" t="n"/>
      <c r="AM652" s="181" t="n"/>
      <c r="AN652" s="181" t="n"/>
      <c r="AO652" s="181" t="n"/>
      <c r="AP652" s="181" t="n"/>
      <c r="AQ652" s="181" t="n"/>
      <c r="AR652" s="181" t="n"/>
      <c r="AS652" s="181" t="n"/>
      <c r="AT652" s="181" t="n"/>
      <c r="AU652" s="181" t="n"/>
      <c r="AV652" s="181" t="n"/>
      <c r="AW652" s="181" t="n"/>
      <c r="AX652" s="181" t="n"/>
      <c r="AY652" s="181" t="n"/>
      <c r="AZ652" s="181" t="n"/>
      <c r="BA652" s="181" t="n"/>
      <c r="BB652" s="181" t="n"/>
      <c r="BC652" s="181" t="n"/>
      <c r="BD652" s="181" t="n"/>
      <c r="BE652" s="181" t="n"/>
      <c r="BF652" s="181" t="n"/>
      <c r="BG652" s="181" t="n"/>
      <c r="BH652" s="181" t="n"/>
      <c r="BI652" s="181" t="n"/>
      <c r="BJ652" s="181" t="n"/>
      <c r="BK652" s="181" t="n"/>
      <c r="BL652" s="181" t="n"/>
      <c r="BM652" s="181" t="n"/>
      <c r="BN652" s="181" t="n"/>
      <c r="BO652" s="181" t="n"/>
    </row>
    <row r="653" ht="11.85" customFormat="1" customHeight="1" s="185">
      <c r="A653" s="181" t="inlineStr">
        <is>
          <t>SP</t>
        </is>
      </c>
      <c r="B653" s="181" t="inlineStr">
        <is>
          <t>09.11.2025</t>
        </is>
      </c>
      <c r="C653" s="181" t="inlineStr">
        <is>
          <t>DOL-2025-019 REV.1</t>
        </is>
      </c>
      <c r="D653" s="181" t="n">
        <v>2500501</v>
      </c>
      <c r="E653" s="181" t="inlineStr">
        <is>
          <t>SP0327</t>
        </is>
      </c>
      <c r="F653" s="187" t="inlineStr">
        <is>
          <t>Box- Polyglactin 910 AB Violet Size 5/0, 70cm, 1/2 Circle, Round Body, 17mm Ref. FAS707ABG</t>
        </is>
      </c>
      <c r="G653" s="181" t="n">
        <v>2025000222</v>
      </c>
      <c r="H653" s="181" t="inlineStr">
        <is>
          <t>FUTURA SURGICARE PVT LTD</t>
        </is>
      </c>
      <c r="I653" s="181" t="n"/>
      <c r="J653" s="205" t="inlineStr">
        <is>
          <t>N.A</t>
        </is>
      </c>
      <c r="K653" s="181" t="n"/>
      <c r="L653" s="181" t="inlineStr">
        <is>
          <t>28.06.2025</t>
        </is>
      </c>
      <c r="M653" s="181" t="n"/>
      <c r="N653" s="181" t="inlineStr">
        <is>
          <t>27.06.2028</t>
        </is>
      </c>
      <c r="O653" s="181" t="n"/>
      <c r="P653" s="181" t="n"/>
      <c r="Q653" s="181" t="n"/>
      <c r="R653" s="188" t="n"/>
      <c r="S653" s="189" t="n"/>
      <c r="T653" s="189" t="n"/>
      <c r="U653" s="190" t="n">
        <v>206</v>
      </c>
      <c r="V653" s="200" t="inlineStr">
        <is>
          <t>No.</t>
        </is>
      </c>
      <c r="W653" s="181" t="n"/>
      <c r="X653" s="181" t="n"/>
      <c r="Y653" s="201" t="n"/>
      <c r="Z653" s="468" t="n">
        <v>206</v>
      </c>
      <c r="AA653" s="469" t="n">
        <v>0</v>
      </c>
      <c r="AB653" s="470" t="n">
        <v>0</v>
      </c>
      <c r="AC653" s="470" t="n">
        <v>206</v>
      </c>
      <c r="AD653" s="470" t="n"/>
      <c r="AE653" s="470" t="n">
        <v>0</v>
      </c>
      <c r="AF653" s="181" t="n"/>
      <c r="AG653" s="181" t="inlineStr">
        <is>
          <t>MD</t>
        </is>
      </c>
      <c r="AH653" s="181" t="n">
        <v>-206</v>
      </c>
      <c r="AI653" s="181" t="n"/>
      <c r="AJ653" s="181" t="n"/>
      <c r="AK653" s="181" t="n"/>
      <c r="AL653" s="181" t="n"/>
      <c r="AM653" s="181" t="n"/>
      <c r="AN653" s="181" t="n"/>
      <c r="AO653" s="181" t="n"/>
      <c r="AP653" s="181" t="n"/>
      <c r="AQ653" s="181" t="n"/>
      <c r="AR653" s="181" t="n"/>
      <c r="AS653" s="181" t="n"/>
      <c r="AT653" s="181" t="n"/>
      <c r="AU653" s="181" t="n"/>
      <c r="AV653" s="181" t="n"/>
      <c r="AW653" s="181" t="n"/>
      <c r="AX653" s="181" t="n"/>
      <c r="AY653" s="181" t="n"/>
      <c r="AZ653" s="181" t="n"/>
      <c r="BA653" s="181" t="n"/>
      <c r="BB653" s="181" t="n"/>
      <c r="BC653" s="181" t="n"/>
      <c r="BD653" s="181" t="n"/>
      <c r="BE653" s="181" t="n"/>
      <c r="BF653" s="181" t="n"/>
      <c r="BG653" s="181" t="n"/>
      <c r="BH653" s="181" t="n"/>
      <c r="BI653" s="181" t="n"/>
      <c r="BJ653" s="181" t="n"/>
      <c r="BK653" s="181" t="n"/>
      <c r="BL653" s="181" t="n"/>
      <c r="BM653" s="181" t="n"/>
      <c r="BN653" s="181" t="n"/>
      <c r="BO653" s="181" t="n"/>
    </row>
    <row r="654" ht="11.85" customFormat="1" customHeight="1" s="185">
      <c r="A654" s="181" t="inlineStr">
        <is>
          <t>SP</t>
        </is>
      </c>
      <c r="B654" s="181" t="inlineStr">
        <is>
          <t>09.11.2025</t>
        </is>
      </c>
      <c r="C654" s="181" t="inlineStr">
        <is>
          <t>DOL-2025-019 REV.1</t>
        </is>
      </c>
      <c r="D654" s="181" t="n">
        <v>2500502</v>
      </c>
      <c r="E654" s="181" t="inlineStr">
        <is>
          <t>SP0328</t>
        </is>
      </c>
      <c r="F654" s="187" t="inlineStr">
        <is>
          <t>Cover Box- Polyglactin 910 AB Violet Size 5/0, 70cm, 1/2 Circle, Round Body, 17mm Ref. FAS707ABG</t>
        </is>
      </c>
      <c r="G654" s="181" t="n">
        <v>2025000223</v>
      </c>
      <c r="H654" s="181" t="inlineStr">
        <is>
          <t>FUTURA SURGICARE PVT LTD</t>
        </is>
      </c>
      <c r="I654" s="181" t="n"/>
      <c r="J654" s="205" t="inlineStr">
        <is>
          <t>N.A</t>
        </is>
      </c>
      <c r="K654" s="181" t="n"/>
      <c r="L654" s="181" t="inlineStr">
        <is>
          <t>30.06.2025</t>
        </is>
      </c>
      <c r="M654" s="181" t="n"/>
      <c r="N654" s="181" t="inlineStr">
        <is>
          <t>29.06.2028</t>
        </is>
      </c>
      <c r="O654" s="181" t="n"/>
      <c r="P654" s="181" t="n"/>
      <c r="Q654" s="181" t="n"/>
      <c r="R654" s="188" t="n"/>
      <c r="S654" s="189" t="n"/>
      <c r="T654" s="189" t="n"/>
      <c r="U654" s="190" t="n">
        <v>206</v>
      </c>
      <c r="V654" s="200" t="inlineStr">
        <is>
          <t>No.</t>
        </is>
      </c>
      <c r="W654" s="181" t="n"/>
      <c r="X654" s="181" t="n"/>
      <c r="Y654" s="201" t="n"/>
      <c r="Z654" s="468" t="n">
        <v>206</v>
      </c>
      <c r="AA654" s="469" t="n">
        <v>0</v>
      </c>
      <c r="AB654" s="470" t="n">
        <v>0</v>
      </c>
      <c r="AC654" s="470" t="n">
        <v>206</v>
      </c>
      <c r="AD654" s="470" t="n"/>
      <c r="AE654" s="470" t="n">
        <v>0</v>
      </c>
      <c r="AF654" s="181" t="n"/>
      <c r="AG654" s="181" t="inlineStr">
        <is>
          <t>MD</t>
        </is>
      </c>
      <c r="AH654" s="181" t="n">
        <v>-206</v>
      </c>
      <c r="AI654" s="181" t="n"/>
      <c r="AJ654" s="181" t="n"/>
      <c r="AK654" s="181" t="n"/>
      <c r="AL654" s="181" t="n"/>
      <c r="AM654" s="181" t="n"/>
      <c r="AN654" s="181" t="n"/>
      <c r="AO654" s="181" t="n"/>
      <c r="AP654" s="181" t="n"/>
      <c r="AQ654" s="181" t="n"/>
      <c r="AR654" s="181" t="n"/>
      <c r="AS654" s="181" t="n"/>
      <c r="AT654" s="181" t="n"/>
      <c r="AU654" s="181" t="n"/>
      <c r="AV654" s="181" t="n"/>
      <c r="AW654" s="181" t="n"/>
      <c r="AX654" s="181" t="n"/>
      <c r="AY654" s="181" t="n"/>
      <c r="AZ654" s="181" t="n"/>
      <c r="BA654" s="181" t="n"/>
      <c r="BB654" s="181" t="n"/>
      <c r="BC654" s="181" t="n"/>
      <c r="BD654" s="181" t="n"/>
      <c r="BE654" s="181" t="n"/>
      <c r="BF654" s="181" t="n"/>
      <c r="BG654" s="181" t="n"/>
      <c r="BH654" s="181" t="n"/>
      <c r="BI654" s="181" t="n"/>
      <c r="BJ654" s="181" t="n"/>
      <c r="BK654" s="181" t="n"/>
      <c r="BL654" s="181" t="n"/>
      <c r="BM654" s="181" t="n"/>
      <c r="BN654" s="181" t="n"/>
      <c r="BO654" s="181" t="n"/>
    </row>
    <row r="655" ht="11.85" customFormat="1" customHeight="1" s="185">
      <c r="A655" s="181" t="inlineStr">
        <is>
          <t xml:space="preserve">SF </t>
        </is>
      </c>
      <c r="B655" s="181" t="inlineStr">
        <is>
          <t>09.11.2025</t>
        </is>
      </c>
      <c r="C655" s="181" t="inlineStr">
        <is>
          <t>DOL-2025-019 REV.1</t>
        </is>
      </c>
      <c r="D655" s="181" t="n">
        <v>2500503</v>
      </c>
      <c r="E655" s="181" t="inlineStr">
        <is>
          <t>SF0193</t>
        </is>
      </c>
      <c r="F655" s="187" t="inlineStr">
        <is>
          <t>Poliglecaprone 25 AB Undyed Size 2/0, 70cm, Straight, reverse Cutting, 60mm Ref. FAS526ABC</t>
        </is>
      </c>
      <c r="G655" s="181" t="n">
        <v>2025000224</v>
      </c>
      <c r="H655" s="181" t="inlineStr">
        <is>
          <t>FUTURA SURGICARE PVT LTD</t>
        </is>
      </c>
      <c r="I655" s="181" t="n"/>
      <c r="J655" s="205" t="inlineStr">
        <is>
          <t>25S2337</t>
        </is>
      </c>
      <c r="K655" s="181" t="n"/>
      <c r="L655" s="181" t="inlineStr">
        <is>
          <t>00.09.2025</t>
        </is>
      </c>
      <c r="M655" s="181" t="n"/>
      <c r="N655" s="181" t="inlineStr">
        <is>
          <t>00.08.2030</t>
        </is>
      </c>
      <c r="O655" s="181" t="n"/>
      <c r="P655" s="181" t="n"/>
      <c r="Q655" s="181" t="n"/>
      <c r="R655" s="188" t="n"/>
      <c r="S655" s="189" t="n"/>
      <c r="T655" s="189" t="n"/>
      <c r="U655" s="190" t="n">
        <v>3535</v>
      </c>
      <c r="V655" s="200" t="inlineStr">
        <is>
          <t>No.</t>
        </is>
      </c>
      <c r="W655" s="181" t="n"/>
      <c r="X655" s="181" t="n"/>
      <c r="Y655" s="201" t="n"/>
      <c r="Z655" s="468" t="n">
        <v>3535</v>
      </c>
      <c r="AA655" s="469" t="n">
        <v>0</v>
      </c>
      <c r="AB655" s="470" t="n">
        <v>0</v>
      </c>
      <c r="AC655" s="470" t="n">
        <v>3535</v>
      </c>
      <c r="AD655" s="470" t="n"/>
      <c r="AE655" s="470" t="n">
        <v>0</v>
      </c>
      <c r="AF655" s="181" t="n"/>
      <c r="AG655" s="181" t="inlineStr">
        <is>
          <t>MD</t>
        </is>
      </c>
      <c r="AH655" s="181" t="n">
        <v>-3535</v>
      </c>
      <c r="AI655" s="181" t="n"/>
      <c r="AJ655" s="181" t="n"/>
      <c r="AK655" s="181" t="n"/>
      <c r="AL655" s="181" t="n"/>
      <c r="AM655" s="181" t="n"/>
      <c r="AN655" s="181" t="n"/>
      <c r="AO655" s="181" t="n"/>
      <c r="AP655" s="181" t="n"/>
      <c r="AQ655" s="181" t="n"/>
      <c r="AR655" s="181" t="n"/>
      <c r="AS655" s="181" t="n"/>
      <c r="AT655" s="181" t="n"/>
      <c r="AU655" s="181" t="n"/>
      <c r="AV655" s="181" t="n"/>
      <c r="AW655" s="181" t="n"/>
      <c r="AX655" s="181" t="n"/>
      <c r="AY655" s="181" t="n"/>
      <c r="AZ655" s="181" t="n"/>
      <c r="BA655" s="181" t="n"/>
      <c r="BB655" s="181" t="n"/>
      <c r="BC655" s="181" t="n"/>
      <c r="BD655" s="181" t="n"/>
      <c r="BE655" s="181" t="n"/>
      <c r="BF655" s="181" t="n"/>
      <c r="BG655" s="181" t="n"/>
      <c r="BH655" s="181" t="n"/>
      <c r="BI655" s="181" t="n"/>
      <c r="BJ655" s="181" t="n"/>
      <c r="BK655" s="181" t="n"/>
      <c r="BL655" s="181" t="n"/>
      <c r="BM655" s="181" t="n"/>
      <c r="BN655" s="181" t="n"/>
      <c r="BO655" s="181" t="n"/>
    </row>
    <row r="656" ht="13.2" customFormat="1" customHeight="1" s="185">
      <c r="A656" s="181" t="inlineStr">
        <is>
          <t>SP</t>
        </is>
      </c>
      <c r="B656" s="181" t="inlineStr">
        <is>
          <t>09.11.2025</t>
        </is>
      </c>
      <c r="C656" s="181" t="inlineStr">
        <is>
          <t>DOL-2025-019 REV.1</t>
        </is>
      </c>
      <c r="D656" s="181" t="n">
        <v>2500504</v>
      </c>
      <c r="E656" s="181" t="inlineStr">
        <is>
          <t>SP0329</t>
        </is>
      </c>
      <c r="F656" s="187" t="inlineStr">
        <is>
          <t>Box- Poliglecaprone 25 AB Undyed Size 2/0, 70cm, Straight, reverse Cutting, 60mm Ref. FAS526ABC</t>
        </is>
      </c>
      <c r="G656" s="181" t="n">
        <v>2025000225</v>
      </c>
      <c r="H656" s="181" t="inlineStr">
        <is>
          <t>FUTURA SURGICARE PVT LTD</t>
        </is>
      </c>
      <c r="I656" s="181" t="n"/>
      <c r="J656" s="205" t="inlineStr">
        <is>
          <t>N.A</t>
        </is>
      </c>
      <c r="K656" s="181" t="n"/>
      <c r="L656" s="181" t="inlineStr">
        <is>
          <t>28.06.2025</t>
        </is>
      </c>
      <c r="M656" s="181" t="n"/>
      <c r="N656" s="181" t="inlineStr">
        <is>
          <t>27.06.2028</t>
        </is>
      </c>
      <c r="O656" s="181" t="n"/>
      <c r="P656" s="181" t="n"/>
      <c r="Q656" s="181" t="n"/>
      <c r="R656" s="188" t="n"/>
      <c r="S656" s="189" t="n"/>
      <c r="T656" s="189" t="n"/>
      <c r="U656" s="190" t="n">
        <v>305</v>
      </c>
      <c r="V656" s="200" t="inlineStr">
        <is>
          <t>No.</t>
        </is>
      </c>
      <c r="W656" s="181" t="n"/>
      <c r="X656" s="181" t="n"/>
      <c r="Y656" s="201" t="n"/>
      <c r="Z656" s="468" t="n">
        <v>305</v>
      </c>
      <c r="AA656" s="469" t="n">
        <v>0</v>
      </c>
      <c r="AB656" s="470" t="n">
        <v>0</v>
      </c>
      <c r="AC656" s="470" t="n">
        <v>305</v>
      </c>
      <c r="AD656" s="470" t="n"/>
      <c r="AE656" s="470" t="n">
        <v>0</v>
      </c>
      <c r="AF656" s="181" t="n"/>
      <c r="AG656" s="181" t="inlineStr">
        <is>
          <t>MD</t>
        </is>
      </c>
      <c r="AH656" s="181" t="n">
        <v>-305</v>
      </c>
      <c r="AI656" s="181" t="n"/>
      <c r="AJ656" s="181" t="n"/>
      <c r="AK656" s="181" t="n"/>
      <c r="AL656" s="181" t="n"/>
      <c r="AM656" s="181" t="n"/>
      <c r="AN656" s="181" t="n"/>
      <c r="AO656" s="181" t="n"/>
      <c r="AP656" s="181" t="n"/>
      <c r="AQ656" s="181" t="n"/>
      <c r="AR656" s="181" t="n"/>
      <c r="AS656" s="181" t="n"/>
      <c r="AT656" s="181" t="n"/>
      <c r="AU656" s="181" t="n"/>
      <c r="AV656" s="181" t="n"/>
      <c r="AW656" s="181" t="n"/>
      <c r="AX656" s="181" t="n"/>
      <c r="AY656" s="181" t="n"/>
      <c r="AZ656" s="181" t="n"/>
      <c r="BA656" s="181" t="n"/>
      <c r="BB656" s="181" t="n"/>
      <c r="BC656" s="181" t="n"/>
      <c r="BD656" s="181" t="n"/>
      <c r="BE656" s="181" t="n"/>
      <c r="BF656" s="181" t="n"/>
      <c r="BG656" s="181" t="n"/>
      <c r="BH656" s="181" t="n"/>
      <c r="BI656" s="181" t="n"/>
      <c r="BJ656" s="181" t="n"/>
      <c r="BK656" s="181" t="n"/>
      <c r="BL656" s="181" t="n"/>
      <c r="BM656" s="181" t="n"/>
      <c r="BN656" s="181" t="n"/>
      <c r="BO656" s="181" t="n"/>
    </row>
    <row r="657" ht="11.85" customFormat="1" customHeight="1" s="185">
      <c r="A657" s="181" t="inlineStr">
        <is>
          <t>SP</t>
        </is>
      </c>
      <c r="B657" s="181" t="inlineStr">
        <is>
          <t>09.11.2025</t>
        </is>
      </c>
      <c r="C657" s="181" t="inlineStr">
        <is>
          <t>DOL-2025-019 REV.1</t>
        </is>
      </c>
      <c r="D657" s="181" t="n">
        <v>2500505</v>
      </c>
      <c r="E657" s="181" t="inlineStr">
        <is>
          <t>SP0330</t>
        </is>
      </c>
      <c r="F657" s="187" t="inlineStr">
        <is>
          <t>Cover Box- Poliglecaprone 25 AB Undyed Size 2/0, 70cm, Straight, reverse Cutting, 60mm Ref. FAS526ABC</t>
        </is>
      </c>
      <c r="G657" s="181" t="n">
        <v>2025000226</v>
      </c>
      <c r="H657" s="181" t="inlineStr">
        <is>
          <t>FUTURA SURGICARE PVT LTD</t>
        </is>
      </c>
      <c r="I657" s="181" t="n"/>
      <c r="J657" s="205" t="inlineStr">
        <is>
          <t>N.A</t>
        </is>
      </c>
      <c r="K657" s="181" t="n"/>
      <c r="L657" s="181" t="inlineStr">
        <is>
          <t>30.06.2025</t>
        </is>
      </c>
      <c r="M657" s="181" t="n"/>
      <c r="N657" s="181" t="inlineStr">
        <is>
          <t>29.06.2028</t>
        </is>
      </c>
      <c r="O657" s="181" t="n"/>
      <c r="P657" s="181" t="n"/>
      <c r="Q657" s="181" t="n"/>
      <c r="R657" s="188" t="n"/>
      <c r="S657" s="189" t="n"/>
      <c r="T657" s="189" t="n"/>
      <c r="U657" s="190" t="n">
        <v>305</v>
      </c>
      <c r="V657" s="200" t="inlineStr">
        <is>
          <t>No.</t>
        </is>
      </c>
      <c r="W657" s="181" t="n"/>
      <c r="X657" s="181" t="n"/>
      <c r="Y657" s="201" t="n"/>
      <c r="Z657" s="468" t="n">
        <v>305</v>
      </c>
      <c r="AA657" s="469" t="n">
        <v>0</v>
      </c>
      <c r="AB657" s="470" t="n">
        <v>0</v>
      </c>
      <c r="AC657" s="470" t="n">
        <v>305</v>
      </c>
      <c r="AD657" s="470" t="n"/>
      <c r="AE657" s="470" t="n">
        <v>0</v>
      </c>
      <c r="AF657" s="181" t="n"/>
      <c r="AG657" s="181" t="inlineStr">
        <is>
          <t>MD</t>
        </is>
      </c>
      <c r="AH657" s="181" t="n">
        <v>-305</v>
      </c>
      <c r="AI657" s="181" t="n"/>
      <c r="AJ657" s="181" t="n"/>
      <c r="AK657" s="181" t="n"/>
      <c r="AL657" s="181" t="n"/>
      <c r="AM657" s="181" t="n"/>
      <c r="AN657" s="181" t="n"/>
      <c r="AO657" s="181" t="n"/>
      <c r="AP657" s="181" t="n"/>
      <c r="AQ657" s="181" t="n"/>
      <c r="AR657" s="181" t="n"/>
      <c r="AS657" s="181" t="n"/>
      <c r="AT657" s="181" t="n"/>
      <c r="AU657" s="181" t="n"/>
      <c r="AV657" s="181" t="n"/>
      <c r="AW657" s="181" t="n"/>
      <c r="AX657" s="181" t="n"/>
      <c r="AY657" s="181" t="n"/>
      <c r="AZ657" s="181" t="n"/>
      <c r="BA657" s="181" t="n"/>
      <c r="BB657" s="181" t="n"/>
      <c r="BC657" s="181" t="n"/>
      <c r="BD657" s="181" t="n"/>
      <c r="BE657" s="181" t="n"/>
      <c r="BF657" s="181" t="n"/>
      <c r="BG657" s="181" t="n"/>
      <c r="BH657" s="181" t="n"/>
      <c r="BI657" s="181" t="n"/>
      <c r="BJ657" s="181" t="n"/>
      <c r="BK657" s="181" t="n"/>
      <c r="BL657" s="181" t="n"/>
      <c r="BM657" s="181" t="n"/>
      <c r="BN657" s="181" t="n"/>
      <c r="BO657" s="181" t="n"/>
    </row>
    <row r="658" ht="11.85" customFormat="1" customHeight="1" s="185">
      <c r="A658" s="181" t="inlineStr">
        <is>
          <t xml:space="preserve">SF </t>
        </is>
      </c>
      <c r="B658" s="181" t="inlineStr">
        <is>
          <t>09.11.2025</t>
        </is>
      </c>
      <c r="C658" s="181" t="inlineStr">
        <is>
          <t>CAINA-2025-009</t>
        </is>
      </c>
      <c r="D658" s="181" t="n">
        <v>2500506</v>
      </c>
      <c r="E658" s="223" t="inlineStr">
        <is>
          <t>SF0194</t>
        </is>
      </c>
      <c r="F658" s="224" t="inlineStr">
        <is>
          <t>FAS-FLOW Double Lumen Extension Set with Needle-Less Connectors Ref. FASCL02</t>
        </is>
      </c>
      <c r="G658" s="181" t="n">
        <v>2025000227</v>
      </c>
      <c r="H658" s="181" t="inlineStr">
        <is>
          <t>Jiangsu Caina Medical Co., Ltd.</t>
        </is>
      </c>
      <c r="I658" s="181" t="n"/>
      <c r="J658" s="205" t="inlineStr">
        <is>
          <t>250201</t>
        </is>
      </c>
      <c r="K658" s="181" t="n"/>
      <c r="L658" s="181" t="inlineStr">
        <is>
          <t>01.02.2025</t>
        </is>
      </c>
      <c r="M658" s="181" t="n"/>
      <c r="N658" s="181" t="inlineStr">
        <is>
          <t>31.01.2028</t>
        </is>
      </c>
      <c r="O658" s="181" t="n"/>
      <c r="P658" s="181" t="n"/>
      <c r="Q658" s="181" t="n"/>
      <c r="R658" s="188" t="n"/>
      <c r="S658" s="189" t="n"/>
      <c r="T658" s="189" t="n"/>
      <c r="U658" s="190" t="n">
        <v>152000</v>
      </c>
      <c r="V658" s="200" t="inlineStr">
        <is>
          <t>No.</t>
        </is>
      </c>
      <c r="W658" s="181" t="n"/>
      <c r="X658" s="181" t="n"/>
      <c r="Y658" s="201" t="n"/>
      <c r="Z658" s="468" t="n">
        <v>152000</v>
      </c>
      <c r="AA658" s="469" t="n">
        <v>0</v>
      </c>
      <c r="AB658" s="470" t="n">
        <v>0</v>
      </c>
      <c r="AC658" s="470" t="n">
        <v>152000</v>
      </c>
      <c r="AD658" s="470" t="n"/>
      <c r="AE658" s="470" t="n">
        <v>0</v>
      </c>
      <c r="AF658" s="181" t="n"/>
      <c r="AG658" s="181" t="inlineStr">
        <is>
          <t>MD</t>
        </is>
      </c>
      <c r="AH658" s="181" t="n">
        <v>-152000</v>
      </c>
      <c r="AI658" s="181" t="n"/>
      <c r="AJ658" s="181" t="n"/>
      <c r="AK658" s="181" t="n"/>
      <c r="AL658" s="181" t="n"/>
      <c r="AM658" s="181" t="n"/>
      <c r="AN658" s="181" t="n"/>
      <c r="AO658" s="181" t="n"/>
      <c r="AP658" s="181" t="n"/>
      <c r="AQ658" s="181" t="n"/>
      <c r="AR658" s="181" t="n"/>
      <c r="AS658" s="181" t="n"/>
      <c r="AT658" s="181" t="n"/>
      <c r="AU658" s="181" t="n"/>
      <c r="AV658" s="181" t="n"/>
      <c r="AW658" s="181" t="n"/>
      <c r="AX658" s="181" t="n"/>
      <c r="AY658" s="181" t="n"/>
      <c r="AZ658" s="181" t="n"/>
      <c r="BA658" s="181" t="n"/>
      <c r="BB658" s="181" t="n"/>
      <c r="BC658" s="181" t="n"/>
      <c r="BD658" s="181" t="n"/>
      <c r="BE658" s="181" t="n"/>
      <c r="BF658" s="181" t="n"/>
      <c r="BG658" s="181" t="n"/>
      <c r="BH658" s="181" t="n"/>
      <c r="BI658" s="181" t="n"/>
      <c r="BJ658" s="181" t="n"/>
      <c r="BK658" s="181" t="n"/>
      <c r="BL658" s="181" t="n"/>
      <c r="BM658" s="181" t="n"/>
      <c r="BN658" s="181" t="n"/>
      <c r="BO658" s="181" t="n"/>
    </row>
    <row r="659" ht="12" customFormat="1" customHeight="1" s="185">
      <c r="A659" s="181" t="inlineStr">
        <is>
          <t>SP</t>
        </is>
      </c>
      <c r="B659" s="181" t="inlineStr">
        <is>
          <t>09.11.2025</t>
        </is>
      </c>
      <c r="C659" s="181" t="inlineStr">
        <is>
          <t>CAINA-2025-009</t>
        </is>
      </c>
      <c r="D659" s="181" t="n">
        <v>2500507</v>
      </c>
      <c r="E659" s="181" t="inlineStr">
        <is>
          <t>SP0331</t>
        </is>
      </c>
      <c r="F659" s="187" t="inlineStr">
        <is>
          <t>Box- FAS-FLOW Double Lumen Extension Set with Needle-Less Connectors Ref. FASCL02</t>
        </is>
      </c>
      <c r="G659" s="181" t="n">
        <v>2025000228</v>
      </c>
      <c r="H659" s="181" t="inlineStr">
        <is>
          <t>Jiangsu Caina Medical Co., Ltd.</t>
        </is>
      </c>
      <c r="I659" s="181" t="n"/>
      <c r="J659" s="222" t="inlineStr">
        <is>
          <t>N.A</t>
        </is>
      </c>
      <c r="K659" s="181" t="n"/>
      <c r="L659" s="181" t="inlineStr">
        <is>
          <t>01.02.2025</t>
        </is>
      </c>
      <c r="M659" s="181" t="n"/>
      <c r="N659" s="181" t="inlineStr">
        <is>
          <t>31.01.2028</t>
        </is>
      </c>
      <c r="O659" s="181" t="n"/>
      <c r="P659" s="181" t="n"/>
      <c r="Q659" s="181" t="n"/>
      <c r="R659" s="188" t="n"/>
      <c r="S659" s="189" t="n"/>
      <c r="T659" s="189" t="n"/>
      <c r="U659" s="190" t="n">
        <v>1620</v>
      </c>
      <c r="V659" s="200" t="inlineStr">
        <is>
          <t>No.</t>
        </is>
      </c>
      <c r="W659" s="181" t="n"/>
      <c r="X659" s="181" t="n"/>
      <c r="Y659" s="201" t="n"/>
      <c r="Z659" s="468" t="n">
        <v>1620</v>
      </c>
      <c r="AA659" s="469" t="n">
        <v>0</v>
      </c>
      <c r="AB659" s="470" t="n">
        <v>0</v>
      </c>
      <c r="AC659" s="470" t="n">
        <v>1620</v>
      </c>
      <c r="AD659" s="470" t="n"/>
      <c r="AE659" s="470" t="n">
        <v>0</v>
      </c>
      <c r="AF659" s="181" t="n"/>
      <c r="AG659" s="181" t="n"/>
      <c r="AH659" s="181" t="n">
        <v>-1620</v>
      </c>
      <c r="AI659" s="181" t="n"/>
      <c r="AJ659" s="181" t="n"/>
      <c r="AK659" s="181" t="n">
        <v>104</v>
      </c>
      <c r="AL659" s="181" t="inlineStr">
        <is>
          <t>15.12.2025</t>
        </is>
      </c>
      <c r="AM659" s="181" t="inlineStr">
        <is>
          <t>MR250259</t>
        </is>
      </c>
      <c r="AN659" s="181" t="n">
        <v>-104</v>
      </c>
      <c r="AO659" s="181" t="n"/>
      <c r="AP659" s="181" t="n"/>
      <c r="AQ659" s="181" t="n"/>
      <c r="AR659" s="181" t="n"/>
      <c r="AS659" s="181" t="n"/>
      <c r="AT659" s="181" t="n"/>
      <c r="AU659" s="181" t="n"/>
      <c r="AV659" s="181" t="n"/>
      <c r="AW659" s="181" t="n"/>
      <c r="AX659" s="181" t="n"/>
      <c r="AY659" s="181" t="n"/>
      <c r="AZ659" s="181" t="n"/>
      <c r="BA659" s="181" t="n"/>
      <c r="BB659" s="181" t="n"/>
      <c r="BC659" s="181" t="n"/>
      <c r="BD659" s="181" t="n"/>
      <c r="BE659" s="181" t="n"/>
      <c r="BF659" s="181" t="n"/>
      <c r="BG659" s="181" t="n"/>
      <c r="BH659" s="181" t="n"/>
      <c r="BI659" s="181" t="n"/>
      <c r="BJ659" s="181" t="n"/>
      <c r="BK659" s="181" t="n"/>
      <c r="BL659" s="181" t="n"/>
      <c r="BM659" s="181" t="n"/>
      <c r="BN659" s="181" t="n"/>
      <c r="BO659" s="181" t="n"/>
    </row>
    <row r="660" ht="11.85" customFormat="1" customHeight="1" s="185">
      <c r="A660" s="181" t="inlineStr">
        <is>
          <t>SF</t>
        </is>
      </c>
      <c r="B660" s="181" t="inlineStr">
        <is>
          <t>10.11.2025</t>
        </is>
      </c>
      <c r="C660" s="227" t="inlineStr">
        <is>
          <t>ALT-2025-011</t>
        </is>
      </c>
      <c r="D660" s="181" t="n">
        <v>2500509</v>
      </c>
      <c r="E660" s="187" t="inlineStr">
        <is>
          <t>SF0057</t>
        </is>
      </c>
      <c r="F660" s="187" t="inlineStr">
        <is>
          <t>FAS-CEL Oxidised Regenerated Cellulose Absorbable Hemostat Knit-Ref. No.: FAS42K</t>
        </is>
      </c>
      <c r="G660" s="181" t="n">
        <v>2025000230</v>
      </c>
      <c r="H660" s="187" t="inlineStr">
        <is>
          <t>Altaylar Medical Tibbi Malz.ins.Teks.gida. Ith. Ihr. SAN VE TIC LTD. STI.</t>
        </is>
      </c>
      <c r="I660" s="181" t="n"/>
      <c r="J660" s="227" t="inlineStr">
        <is>
          <t>OR2025480</t>
        </is>
      </c>
      <c r="K660" s="181" t="n"/>
      <c r="L660" s="181" t="inlineStr">
        <is>
          <t>00.09.2025</t>
        </is>
      </c>
      <c r="M660" s="181" t="n"/>
      <c r="N660" s="181" t="inlineStr">
        <is>
          <t>00.09.2028</t>
        </is>
      </c>
      <c r="O660" s="181" t="n"/>
      <c r="P660" s="181" t="n"/>
      <c r="Q660" s="181" t="n"/>
      <c r="R660" s="188" t="n">
        <v>1</v>
      </c>
      <c r="S660" s="189" t="n">
        <v>500</v>
      </c>
      <c r="T660" s="189" t="n"/>
      <c r="U660" s="190" t="n">
        <v>500</v>
      </c>
      <c r="V660" s="200" t="inlineStr">
        <is>
          <t>No.</t>
        </is>
      </c>
      <c r="W660" s="181" t="n">
        <v>1</v>
      </c>
      <c r="X660" s="181" t="n"/>
      <c r="Y660" s="201" t="n"/>
      <c r="Z660" s="468" t="n">
        <v>499</v>
      </c>
      <c r="AA660" s="469" t="n">
        <v>0</v>
      </c>
      <c r="AB660" s="470" t="n">
        <v>0</v>
      </c>
      <c r="AC660" s="470" t="n">
        <v>499</v>
      </c>
      <c r="AD660" s="470" t="n"/>
      <c r="AE660" s="470" t="n">
        <v>0</v>
      </c>
      <c r="AF660" s="181" t="n"/>
      <c r="AG660" s="181" t="inlineStr">
        <is>
          <t>MD</t>
        </is>
      </c>
      <c r="AH660" s="181" t="n">
        <v>-499</v>
      </c>
      <c r="AI660" s="181" t="n"/>
      <c r="AJ660" s="181" t="n"/>
      <c r="AK660" s="181" t="n"/>
      <c r="AL660" s="181" t="n"/>
      <c r="AM660" s="181" t="n"/>
      <c r="AN660" s="181" t="n"/>
      <c r="AO660" s="181" t="n"/>
      <c r="AP660" s="181" t="n"/>
      <c r="AQ660" s="181" t="n"/>
      <c r="AR660" s="181" t="n"/>
      <c r="AS660" s="181" t="n"/>
      <c r="AT660" s="181" t="n"/>
      <c r="AU660" s="181" t="n"/>
      <c r="AV660" s="181" t="n"/>
      <c r="AW660" s="181" t="n"/>
      <c r="AX660" s="181" t="n"/>
      <c r="AY660" s="181" t="n"/>
      <c r="AZ660" s="181" t="n"/>
      <c r="BA660" s="181" t="n"/>
      <c r="BB660" s="181" t="n"/>
      <c r="BC660" s="181" t="n"/>
      <c r="BD660" s="181" t="n"/>
      <c r="BE660" s="181" t="n"/>
      <c r="BF660" s="181" t="n"/>
      <c r="BG660" s="181" t="n"/>
      <c r="BH660" s="181" t="n"/>
      <c r="BI660" s="181" t="n"/>
      <c r="BJ660" s="181" t="n"/>
      <c r="BK660" s="181" t="n"/>
      <c r="BL660" s="181" t="n"/>
      <c r="BM660" s="181" t="n"/>
      <c r="BN660" s="181" t="n"/>
      <c r="BO660" s="181" t="n"/>
    </row>
    <row r="661" ht="11.85" customFormat="1" customHeight="1" s="185">
      <c r="A661" s="181" t="inlineStr">
        <is>
          <t>SF</t>
        </is>
      </c>
      <c r="B661" s="181" t="inlineStr">
        <is>
          <t>10.11.2025</t>
        </is>
      </c>
      <c r="C661" s="227" t="inlineStr">
        <is>
          <t>ALT-2025-012 REV.2</t>
        </is>
      </c>
      <c r="D661" s="181" t="n">
        <v>2500510</v>
      </c>
      <c r="E661" s="187" t="inlineStr">
        <is>
          <t>SF0060</t>
        </is>
      </c>
      <c r="F661" s="187" t="inlineStr">
        <is>
          <t>FAS-CEL Oxidised Regenerated Cellulose Absorbable Hemostat Standard-Ref. No.: FAS06H</t>
        </is>
      </c>
      <c r="G661" s="181" t="n">
        <v>2025000231</v>
      </c>
      <c r="H661" s="187" t="inlineStr">
        <is>
          <t>Altaylar Medical Tibbi Malz.ins.Teks.gida. Ith. Ihr. SAN VE TIC LTD. STI.</t>
        </is>
      </c>
      <c r="I661" s="181" t="n"/>
      <c r="J661" s="227" t="inlineStr">
        <is>
          <t>OR2025479</t>
        </is>
      </c>
      <c r="K661" s="181" t="n"/>
      <c r="L661" s="181" t="inlineStr">
        <is>
          <t>00.09.2025</t>
        </is>
      </c>
      <c r="M661" s="181" t="n"/>
      <c r="N661" s="181" t="inlineStr">
        <is>
          <t>00.09.2028</t>
        </is>
      </c>
      <c r="O661" s="181" t="n"/>
      <c r="P661" s="181" t="n"/>
      <c r="Q661" s="181" t="n"/>
      <c r="R661" s="188" t="n">
        <v>5</v>
      </c>
      <c r="S661" s="189" t="n">
        <v>1500</v>
      </c>
      <c r="T661" s="189" t="n"/>
      <c r="U661" s="190" t="n">
        <v>7500</v>
      </c>
      <c r="V661" s="200" t="inlineStr">
        <is>
          <t>No.</t>
        </is>
      </c>
      <c r="W661" s="181" t="n">
        <v>1</v>
      </c>
      <c r="X661" s="181" t="n"/>
      <c r="Y661" s="201" t="n"/>
      <c r="Z661" s="468" t="n">
        <v>7499</v>
      </c>
      <c r="AA661" s="469" t="n">
        <v>0</v>
      </c>
      <c r="AB661" s="470" t="n">
        <v>0</v>
      </c>
      <c r="AC661" s="470" t="n">
        <v>7499</v>
      </c>
      <c r="AD661" s="470" t="n"/>
      <c r="AE661" s="470" t="n">
        <v>0</v>
      </c>
      <c r="AF661" s="181" t="n"/>
      <c r="AG661" s="181" t="inlineStr">
        <is>
          <t>MD</t>
        </is>
      </c>
      <c r="AH661" s="181" t="n">
        <v>-7499</v>
      </c>
      <c r="AI661" s="181" t="n"/>
      <c r="AJ661" s="181" t="n"/>
      <c r="AK661" s="181" t="n"/>
      <c r="AL661" s="181" t="n"/>
      <c r="AM661" s="181" t="n"/>
      <c r="AN661" s="181" t="n"/>
      <c r="AO661" s="181" t="n"/>
      <c r="AP661" s="181" t="n"/>
      <c r="AQ661" s="181" t="n"/>
      <c r="AR661" s="181" t="n"/>
      <c r="AS661" s="181" t="n"/>
      <c r="AT661" s="181" t="n"/>
      <c r="AU661" s="181" t="n"/>
      <c r="AV661" s="181" t="n"/>
      <c r="AW661" s="181" t="n"/>
      <c r="AX661" s="181" t="n"/>
      <c r="AY661" s="181" t="n"/>
      <c r="AZ661" s="181" t="n"/>
      <c r="BA661" s="181" t="n"/>
      <c r="BB661" s="181" t="n"/>
      <c r="BC661" s="181" t="n"/>
      <c r="BD661" s="181" t="n"/>
      <c r="BE661" s="181" t="n"/>
      <c r="BF661" s="181" t="n"/>
      <c r="BG661" s="181" t="n"/>
      <c r="BH661" s="181" t="n"/>
      <c r="BI661" s="181" t="n"/>
      <c r="BJ661" s="181" t="n"/>
      <c r="BK661" s="181" t="n"/>
      <c r="BL661" s="181" t="n"/>
      <c r="BM661" s="181" t="n"/>
      <c r="BN661" s="181" t="n"/>
      <c r="BO661" s="181" t="n"/>
    </row>
    <row r="662" ht="11.85" customFormat="1" customHeight="1" s="185">
      <c r="A662" s="181" t="inlineStr">
        <is>
          <t>SF</t>
        </is>
      </c>
      <c r="B662" s="181" t="inlineStr">
        <is>
          <t>10.11.2025</t>
        </is>
      </c>
      <c r="C662" s="227" t="inlineStr">
        <is>
          <t>ALT-2025-012 REV.2</t>
        </is>
      </c>
      <c r="D662" s="181" t="n">
        <v>2500511</v>
      </c>
      <c r="E662" s="181" t="inlineStr">
        <is>
          <t>SF0061</t>
        </is>
      </c>
      <c r="F662" s="187" t="inlineStr">
        <is>
          <t>FAS-CEL Oxidised Regenerated Cellulose Absorbable Hemostat Non-Woven-Ref. No.: FAS28N</t>
        </is>
      </c>
      <c r="G662" s="181" t="n">
        <v>2025000232</v>
      </c>
      <c r="H662" s="187" t="inlineStr">
        <is>
          <t>Altaylar Medical Tibbi Malz.ins.Teks.gida. Ith. Ihr. SAN VE TIC LTD. STI.</t>
        </is>
      </c>
      <c r="I662" s="181" t="n"/>
      <c r="J662" s="205" t="inlineStr">
        <is>
          <t>OR2025518</t>
        </is>
      </c>
      <c r="K662" s="181" t="n"/>
      <c r="L662" s="181" t="inlineStr">
        <is>
          <t>00.09.2025</t>
        </is>
      </c>
      <c r="M662" s="181" t="n"/>
      <c r="N662" s="181" t="inlineStr">
        <is>
          <t>00.09.2028</t>
        </is>
      </c>
      <c r="O662" s="181" t="n"/>
      <c r="P662" s="181" t="n"/>
      <c r="Q662" s="181" t="n"/>
      <c r="R662" s="188" t="n">
        <v>4</v>
      </c>
      <c r="S662" s="189" t="n">
        <v>750</v>
      </c>
      <c r="T662" s="189" t="n"/>
      <c r="U662" s="190" t="n">
        <v>3000</v>
      </c>
      <c r="V662" s="200" t="inlineStr">
        <is>
          <t>No.</t>
        </is>
      </c>
      <c r="W662" s="181" t="n">
        <v>1</v>
      </c>
      <c r="X662" s="181" t="n"/>
      <c r="Y662" s="201" t="n"/>
      <c r="Z662" s="468" t="n">
        <v>2999</v>
      </c>
      <c r="AA662" s="469" t="n">
        <v>0</v>
      </c>
      <c r="AB662" s="470" t="n">
        <v>0</v>
      </c>
      <c r="AC662" s="470" t="n">
        <v>2999</v>
      </c>
      <c r="AD662" s="470" t="n"/>
      <c r="AE662" s="470" t="n">
        <v>0</v>
      </c>
      <c r="AF662" s="181" t="n"/>
      <c r="AG662" s="181" t="inlineStr">
        <is>
          <t>MD</t>
        </is>
      </c>
      <c r="AH662" s="181" t="n">
        <v>-2999</v>
      </c>
      <c r="AI662" s="181" t="n"/>
      <c r="AJ662" s="181" t="n"/>
      <c r="AK662" s="181" t="n"/>
      <c r="AL662" s="181" t="n"/>
      <c r="AM662" s="181" t="n"/>
      <c r="AN662" s="181" t="n"/>
      <c r="AO662" s="181" t="n"/>
      <c r="AP662" s="181" t="n"/>
      <c r="AQ662" s="181" t="n"/>
      <c r="AR662" s="181" t="n"/>
      <c r="AS662" s="181" t="n"/>
      <c r="AT662" s="181" t="n"/>
      <c r="AU662" s="181" t="n"/>
      <c r="AV662" s="181" t="n"/>
      <c r="AW662" s="181" t="n"/>
      <c r="AX662" s="181" t="n"/>
      <c r="AY662" s="181" t="n"/>
      <c r="AZ662" s="181" t="n"/>
      <c r="BA662" s="181" t="n"/>
      <c r="BB662" s="181" t="n"/>
      <c r="BC662" s="181" t="n"/>
      <c r="BD662" s="181" t="n"/>
      <c r="BE662" s="181" t="n"/>
      <c r="BF662" s="181" t="n"/>
      <c r="BG662" s="181" t="n"/>
      <c r="BH662" s="181" t="n"/>
      <c r="BI662" s="181" t="n"/>
      <c r="BJ662" s="181" t="n"/>
      <c r="BK662" s="181" t="n"/>
      <c r="BL662" s="181" t="n"/>
      <c r="BM662" s="181" t="n"/>
      <c r="BN662" s="181" t="n"/>
      <c r="BO662" s="181" t="n"/>
    </row>
    <row r="663" ht="11.85" customFormat="1" customHeight="1" s="185">
      <c r="A663" s="181" t="inlineStr">
        <is>
          <t>SF</t>
        </is>
      </c>
      <c r="B663" s="181" t="inlineStr">
        <is>
          <t>10.11.2025</t>
        </is>
      </c>
      <c r="C663" s="227" t="inlineStr">
        <is>
          <t>ALT-2025-012 REV.2</t>
        </is>
      </c>
      <c r="D663" s="181" t="n">
        <v>2500512</v>
      </c>
      <c r="E663" s="181" t="inlineStr">
        <is>
          <t>SF0054</t>
        </is>
      </c>
      <c r="F663" s="187" t="inlineStr">
        <is>
          <t>FAS-CEL Oxidised Regenerated Cellulose Absorbable Hemostat Fibril-Ref. No.: FAS35F</t>
        </is>
      </c>
      <c r="G663" s="181" t="n">
        <v>2025000233</v>
      </c>
      <c r="H663" s="187" t="inlineStr">
        <is>
          <t>Altaylar Medical Tibbi Malz.ins.Teks.gida. Ith. Ihr. SAN VE TIC LTD. STI.</t>
        </is>
      </c>
      <c r="I663" s="181" t="n"/>
      <c r="J663" s="205" t="inlineStr">
        <is>
          <t>OR2025520</t>
        </is>
      </c>
      <c r="K663" s="181" t="n"/>
      <c r="L663" s="181" t="inlineStr">
        <is>
          <t>00.09.2025</t>
        </is>
      </c>
      <c r="M663" s="181" t="n"/>
      <c r="N663" s="181" t="inlineStr">
        <is>
          <t>00.09.2028</t>
        </is>
      </c>
      <c r="O663" s="181" t="n"/>
      <c r="P663" s="181" t="n"/>
      <c r="Q663" s="181" t="n"/>
      <c r="R663" s="188" t="n">
        <v>1</v>
      </c>
      <c r="S663" s="189" t="n">
        <v>1000</v>
      </c>
      <c r="T663" s="189" t="n"/>
      <c r="U663" s="190" t="n">
        <v>1000</v>
      </c>
      <c r="V663" s="200" t="inlineStr">
        <is>
          <t>No.</t>
        </is>
      </c>
      <c r="W663" s="181" t="n">
        <v>1</v>
      </c>
      <c r="X663" s="181" t="n"/>
      <c r="Y663" s="201" t="n"/>
      <c r="Z663" s="468" t="n">
        <v>999</v>
      </c>
      <c r="AA663" s="469" t="n">
        <v>0</v>
      </c>
      <c r="AB663" s="470" t="n">
        <v>0</v>
      </c>
      <c r="AC663" s="470" t="n">
        <v>999</v>
      </c>
      <c r="AD663" s="470" t="n"/>
      <c r="AE663" s="470" t="n">
        <v>0</v>
      </c>
      <c r="AF663" s="181" t="n"/>
      <c r="AG663" s="181" t="inlineStr">
        <is>
          <t>MD</t>
        </is>
      </c>
      <c r="AH663" s="181" t="n">
        <v>-999</v>
      </c>
      <c r="AI663" s="181" t="n"/>
      <c r="AJ663" s="181" t="n"/>
      <c r="AK663" s="181" t="n"/>
      <c r="AL663" s="181" t="n"/>
      <c r="AM663" s="181" t="n"/>
      <c r="AN663" s="181" t="n"/>
      <c r="AO663" s="181" t="n"/>
      <c r="AP663" s="181" t="n"/>
      <c r="AQ663" s="181" t="n"/>
      <c r="AR663" s="181" t="n"/>
      <c r="AS663" s="181" t="n"/>
      <c r="AT663" s="181" t="n"/>
      <c r="AU663" s="181" t="n"/>
      <c r="AV663" s="181" t="n"/>
      <c r="AW663" s="181" t="n"/>
      <c r="AX663" s="181" t="n"/>
      <c r="AY663" s="181" t="n"/>
      <c r="AZ663" s="181" t="n"/>
      <c r="BA663" s="181" t="n"/>
      <c r="BB663" s="181" t="n"/>
      <c r="BC663" s="181" t="n"/>
      <c r="BD663" s="181" t="n"/>
      <c r="BE663" s="181" t="n"/>
      <c r="BF663" s="181" t="n"/>
      <c r="BG663" s="181" t="n"/>
      <c r="BH663" s="181" t="n"/>
      <c r="BI663" s="181" t="n"/>
      <c r="BJ663" s="181" t="n"/>
      <c r="BK663" s="181" t="n"/>
      <c r="BL663" s="181" t="n"/>
      <c r="BM663" s="181" t="n"/>
      <c r="BN663" s="181" t="n"/>
      <c r="BO663" s="181" t="n"/>
    </row>
    <row r="664" ht="11.85" customFormat="1" customHeight="1" s="185">
      <c r="A664" s="181" t="inlineStr">
        <is>
          <t>SF</t>
        </is>
      </c>
      <c r="B664" s="181" t="inlineStr">
        <is>
          <t>10.11.2025</t>
        </is>
      </c>
      <c r="C664" s="227" t="inlineStr">
        <is>
          <t>ALT-2025-012 REV.2</t>
        </is>
      </c>
      <c r="D664" s="181" t="n">
        <v>2500513</v>
      </c>
      <c r="E664" s="181" t="inlineStr">
        <is>
          <t>SF0058</t>
        </is>
      </c>
      <c r="F664" s="187" t="inlineStr">
        <is>
          <t>FAS-CEL Oxidised Regenerated Cellulose Absorbable Hemostat Non-Woven-Ref. No.: FAS26N</t>
        </is>
      </c>
      <c r="G664" s="181" t="n">
        <v>2025000234</v>
      </c>
      <c r="H664" s="187" t="inlineStr">
        <is>
          <t>Altaylar Medical Tibbi Malz.ins.Teks.gida. Ith. Ihr. SAN VE TIC LTD. STI.</t>
        </is>
      </c>
      <c r="I664" s="181" t="n"/>
      <c r="J664" s="205" t="inlineStr">
        <is>
          <t>OR2025519</t>
        </is>
      </c>
      <c r="K664" s="181" t="n"/>
      <c r="L664" s="181" t="inlineStr">
        <is>
          <t>00.09.2025</t>
        </is>
      </c>
      <c r="M664" s="181" t="n"/>
      <c r="N664" s="181" t="inlineStr">
        <is>
          <t>00.09.2028</t>
        </is>
      </c>
      <c r="O664" s="181" t="n"/>
      <c r="P664" s="181" t="n"/>
      <c r="Q664" s="181" t="n"/>
      <c r="R664" s="188" t="n">
        <v>1</v>
      </c>
      <c r="S664" s="189" t="n">
        <v>600</v>
      </c>
      <c r="T664" s="189" t="n"/>
      <c r="U664" s="190" t="n">
        <v>600</v>
      </c>
      <c r="V664" s="200" t="inlineStr">
        <is>
          <t>No.</t>
        </is>
      </c>
      <c r="W664" s="181" t="n">
        <v>1</v>
      </c>
      <c r="X664" s="181" t="n"/>
      <c r="Y664" s="201" t="n"/>
      <c r="Z664" s="468" t="n">
        <v>599</v>
      </c>
      <c r="AA664" s="469" t="n">
        <v>0</v>
      </c>
      <c r="AB664" s="470" t="n">
        <v>0</v>
      </c>
      <c r="AC664" s="470" t="n">
        <v>599</v>
      </c>
      <c r="AD664" s="470" t="n"/>
      <c r="AE664" s="470" t="n">
        <v>0</v>
      </c>
      <c r="AF664" s="181" t="n"/>
      <c r="AG664" s="181" t="inlineStr">
        <is>
          <t>MD</t>
        </is>
      </c>
      <c r="AH664" s="181" t="n">
        <v>-599</v>
      </c>
      <c r="AI664" s="181" t="n"/>
      <c r="AJ664" s="181" t="n"/>
      <c r="AK664" s="181" t="n"/>
      <c r="AL664" s="181" t="n"/>
      <c r="AM664" s="181" t="n"/>
      <c r="AN664" s="181" t="n"/>
      <c r="AO664" s="181" t="n"/>
      <c r="AP664" s="181" t="n"/>
      <c r="AQ664" s="181" t="n"/>
      <c r="AR664" s="181" t="n"/>
      <c r="AS664" s="181" t="n"/>
      <c r="AT664" s="181" t="n"/>
      <c r="AU664" s="181" t="n"/>
      <c r="AV664" s="181" t="n"/>
      <c r="AW664" s="181" t="n"/>
      <c r="AX664" s="181" t="n"/>
      <c r="AY664" s="181" t="n"/>
      <c r="AZ664" s="181" t="n"/>
      <c r="BA664" s="181" t="n"/>
      <c r="BB664" s="181" t="n"/>
      <c r="BC664" s="181" t="n"/>
      <c r="BD664" s="181" t="n"/>
      <c r="BE664" s="181" t="n"/>
      <c r="BF664" s="181" t="n"/>
      <c r="BG664" s="181" t="n"/>
      <c r="BH664" s="181" t="n"/>
      <c r="BI664" s="181" t="n"/>
      <c r="BJ664" s="181" t="n"/>
      <c r="BK664" s="181" t="n"/>
      <c r="BL664" s="181" t="n"/>
      <c r="BM664" s="181" t="n"/>
      <c r="BN664" s="181" t="n"/>
      <c r="BO664" s="181" t="n"/>
    </row>
    <row r="665" ht="11.85" customFormat="1" customHeight="1" s="185">
      <c r="A665" s="181" t="inlineStr">
        <is>
          <t>SP</t>
        </is>
      </c>
      <c r="B665" s="181" t="inlineStr">
        <is>
          <t>15.11.2025</t>
        </is>
      </c>
      <c r="C665" s="181" t="n"/>
      <c r="D665" s="181" t="n">
        <v>2500514</v>
      </c>
      <c r="E665" s="181" t="inlineStr">
        <is>
          <t>SP0333</t>
        </is>
      </c>
      <c r="F665" s="187" t="inlineStr">
        <is>
          <t>Box- IV Cannula with Injection Port and Wings.</t>
        </is>
      </c>
      <c r="G665" s="181" t="n">
        <v>2025000235</v>
      </c>
      <c r="H665" s="181" t="inlineStr">
        <is>
          <t xml:space="preserve">Hi-tech medics private limited </t>
        </is>
      </c>
      <c r="I665" s="181" t="n"/>
      <c r="J665" s="205" t="inlineStr">
        <is>
          <t>N.A</t>
        </is>
      </c>
      <c r="K665" s="181" t="n"/>
      <c r="L665" s="228" t="inlineStr">
        <is>
          <t>00.11.2025</t>
        </is>
      </c>
      <c r="M665" s="181" t="n"/>
      <c r="N665" s="181" t="inlineStr">
        <is>
          <t>00.11.2028</t>
        </is>
      </c>
      <c r="O665" s="181" t="n"/>
      <c r="P665" s="181" t="n"/>
      <c r="Q665" s="181" t="n"/>
      <c r="R665" s="188" t="n"/>
      <c r="S665" s="189" t="n"/>
      <c r="T665" s="189" t="n"/>
      <c r="U665" s="190" t="n">
        <v>2450</v>
      </c>
      <c r="V665" s="181" t="inlineStr">
        <is>
          <t>No.</t>
        </is>
      </c>
      <c r="W665" s="181" t="n">
        <v>1</v>
      </c>
      <c r="X665" s="181" t="n"/>
      <c r="Y665" s="201" t="n"/>
      <c r="Z665" s="468" t="n">
        <v>2449</v>
      </c>
      <c r="AA665" s="469" t="n">
        <v>0</v>
      </c>
      <c r="AB665" s="470" t="n">
        <v>0</v>
      </c>
      <c r="AC665" s="470" t="n">
        <v>2449</v>
      </c>
      <c r="AD665" s="470" t="n"/>
      <c r="AE665" s="470" t="n">
        <v>0</v>
      </c>
      <c r="AF665" s="181" t="n"/>
      <c r="AG665" s="181" t="inlineStr">
        <is>
          <t>2501109A</t>
        </is>
      </c>
      <c r="AH665" s="181" t="n">
        <v>-400</v>
      </c>
      <c r="AI665" s="181" t="inlineStr">
        <is>
          <t>18.11.2025</t>
        </is>
      </c>
      <c r="AJ665" s="181" t="inlineStr">
        <is>
          <t>42/2025</t>
        </is>
      </c>
      <c r="AK665" s="181" t="n">
        <v>-110</v>
      </c>
      <c r="AL665" s="181" t="inlineStr">
        <is>
          <t>19.11.2025</t>
        </is>
      </c>
      <c r="AM665" s="181" t="inlineStr">
        <is>
          <t>R-2501109A</t>
        </is>
      </c>
      <c r="AN665" s="181" t="n">
        <v>21</v>
      </c>
      <c r="AO665" s="181" t="inlineStr">
        <is>
          <t>19.11.2025</t>
        </is>
      </c>
      <c r="AP665" s="181" t="inlineStr">
        <is>
          <t>2501209A</t>
        </is>
      </c>
      <c r="AQ665" s="181" t="n">
        <v>-250</v>
      </c>
      <c r="AR665" s="181" t="inlineStr">
        <is>
          <t>23.11.2025</t>
        </is>
      </c>
      <c r="AS665" s="181" t="inlineStr">
        <is>
          <t>R-2501209A</t>
        </is>
      </c>
      <c r="AT665" s="181" t="n">
        <v>34</v>
      </c>
      <c r="AU665" s="181" t="inlineStr">
        <is>
          <t>18.12.2025</t>
        </is>
      </c>
      <c r="AV665" s="181" t="n">
        <v>44</v>
      </c>
      <c r="AW665" s="181" t="n">
        <v>-1744</v>
      </c>
      <c r="AX665" s="181" t="n"/>
      <c r="AY665" s="181" t="n"/>
      <c r="AZ665" s="181" t="n"/>
      <c r="BA665" s="181" t="n"/>
      <c r="BB665" s="181" t="n"/>
      <c r="BC665" s="181" t="n"/>
      <c r="BD665" s="181" t="n"/>
      <c r="BE665" s="181" t="n"/>
      <c r="BF665" s="181" t="n"/>
      <c r="BG665" s="181" t="n"/>
      <c r="BH665" s="181" t="n"/>
      <c r="BI665" s="181" t="n"/>
      <c r="BJ665" s="181" t="n"/>
      <c r="BK665" s="181" t="n"/>
      <c r="BL665" s="181" t="n"/>
      <c r="BM665" s="181" t="n"/>
      <c r="BN665" s="181" t="n"/>
      <c r="BO665" s="181" t="n"/>
    </row>
    <row r="666" ht="11.85" customFormat="1" customHeight="1" s="185">
      <c r="A666" s="181" t="inlineStr">
        <is>
          <t>SP</t>
        </is>
      </c>
      <c r="B666" s="181" t="inlineStr">
        <is>
          <t>15.11.2025</t>
        </is>
      </c>
      <c r="C666" s="181" t="n"/>
      <c r="D666" s="181" t="n">
        <v>2500516</v>
      </c>
      <c r="E666" s="181" t="inlineStr">
        <is>
          <t>SP0334</t>
        </is>
      </c>
      <c r="F666" s="187" t="inlineStr">
        <is>
          <t>Label- IV Cannula with Injection Port and Wings. Ref. FAS20G-IVCT</t>
        </is>
      </c>
      <c r="G666" s="181" t="n">
        <v>2025000237</v>
      </c>
      <c r="H666" s="181" t="inlineStr">
        <is>
          <t xml:space="preserve">Hi-tech medics private limited </t>
        </is>
      </c>
      <c r="I666" s="181" t="n"/>
      <c r="J666" s="186" t="inlineStr">
        <is>
          <t>N.A</t>
        </is>
      </c>
      <c r="K666" s="187" t="n"/>
      <c r="L666" s="228" t="inlineStr">
        <is>
          <t>00.11.2025</t>
        </is>
      </c>
      <c r="M666" s="181" t="n"/>
      <c r="N666" s="181" t="inlineStr">
        <is>
          <t>00.11.2028</t>
        </is>
      </c>
      <c r="O666" s="181" t="n"/>
      <c r="P666" s="181" t="n"/>
      <c r="Q666" s="181" t="n"/>
      <c r="R666" s="188" t="n"/>
      <c r="S666" s="189" t="n"/>
      <c r="T666" s="189" t="n"/>
      <c r="U666" s="190" t="n">
        <v>440</v>
      </c>
      <c r="V666" s="181" t="inlineStr">
        <is>
          <t>No.</t>
        </is>
      </c>
      <c r="W666" s="181" t="n">
        <v>1</v>
      </c>
      <c r="X666" s="181" t="n"/>
      <c r="Y666" s="201" t="inlineStr">
        <is>
          <t>Printed</t>
        </is>
      </c>
      <c r="Z666" s="468" t="n">
        <v>439</v>
      </c>
      <c r="AA666" s="469" t="n">
        <v>0</v>
      </c>
      <c r="AB666" s="470" t="n">
        <v>0</v>
      </c>
      <c r="AC666" s="470" t="n">
        <v>439</v>
      </c>
      <c r="AD666" s="470" t="n"/>
      <c r="AE666" s="470" t="n">
        <v>0</v>
      </c>
      <c r="AF666" s="181" t="n"/>
      <c r="AG666" s="181" t="inlineStr">
        <is>
          <t>2501109A</t>
        </is>
      </c>
      <c r="AH666" s="181" t="n">
        <v>-439</v>
      </c>
      <c r="AI666" s="181" t="n"/>
      <c r="AJ666" s="181" t="inlineStr">
        <is>
          <t>2501109A</t>
        </is>
      </c>
      <c r="AK666" s="181" t="n">
        <v>53</v>
      </c>
      <c r="AL666" s="181" t="n"/>
      <c r="AM666" s="181" t="inlineStr">
        <is>
          <t>dest.</t>
        </is>
      </c>
      <c r="AN666" s="181" t="n">
        <v>-53</v>
      </c>
      <c r="AO666" s="181" t="n"/>
      <c r="AP666" s="181" t="n"/>
      <c r="AQ666" s="181" t="n"/>
      <c r="AR666" s="181" t="n"/>
      <c r="AS666" s="181" t="n"/>
      <c r="AT666" s="181" t="n"/>
      <c r="AU666" s="181" t="n"/>
      <c r="AV666" s="181" t="n"/>
      <c r="AW666" s="181" t="n"/>
      <c r="AX666" s="181" t="n"/>
      <c r="AY666" s="181" t="n"/>
      <c r="AZ666" s="181" t="n"/>
      <c r="BA666" s="181" t="n"/>
      <c r="BB666" s="181" t="n"/>
      <c r="BC666" s="181" t="n"/>
      <c r="BD666" s="181" t="n"/>
      <c r="BE666" s="181" t="n"/>
      <c r="BF666" s="181" t="n"/>
      <c r="BG666" s="181" t="n"/>
      <c r="BH666" s="181" t="n"/>
      <c r="BI666" s="181" t="n"/>
      <c r="BJ666" s="181" t="n"/>
      <c r="BK666" s="181" t="n"/>
      <c r="BL666" s="181" t="n"/>
      <c r="BM666" s="181" t="n"/>
      <c r="BN666" s="181" t="n"/>
      <c r="BO666" s="181" t="n"/>
    </row>
    <row r="667" ht="13.2" customFormat="1" customHeight="1" s="185">
      <c r="A667" s="181" t="inlineStr">
        <is>
          <t>SP</t>
        </is>
      </c>
      <c r="B667" s="181" t="inlineStr">
        <is>
          <t>15.11.2025</t>
        </is>
      </c>
      <c r="C667" s="181" t="n"/>
      <c r="D667" s="181" t="n">
        <v>2500517</v>
      </c>
      <c r="E667" s="181" t="inlineStr">
        <is>
          <t>SP0335</t>
        </is>
      </c>
      <c r="F667" s="187" t="inlineStr">
        <is>
          <t>Label- IV Cannula with Injection Port and Wings. Ref. FAS22G-IVCT</t>
        </is>
      </c>
      <c r="G667" s="181" t="n">
        <v>2025000238</v>
      </c>
      <c r="H667" s="181" t="inlineStr">
        <is>
          <t xml:space="preserve">Hi-tech medics private limited </t>
        </is>
      </c>
      <c r="I667" s="181" t="n"/>
      <c r="J667" s="205" t="inlineStr">
        <is>
          <t>N.A</t>
        </is>
      </c>
      <c r="K667" s="181" t="n"/>
      <c r="L667" s="228" t="inlineStr">
        <is>
          <t>00.11.2025</t>
        </is>
      </c>
      <c r="M667" s="181" t="n"/>
      <c r="N667" s="181" t="inlineStr">
        <is>
          <t>00.11.2028</t>
        </is>
      </c>
      <c r="O667" s="181" t="n"/>
      <c r="P667" s="181" t="n"/>
      <c r="Q667" s="181" t="n"/>
      <c r="R667" s="188" t="n"/>
      <c r="S667" s="189" t="n"/>
      <c r="T667" s="189" t="n"/>
      <c r="U667" s="190" t="n">
        <v>2123</v>
      </c>
      <c r="V667" s="181" t="inlineStr">
        <is>
          <t>No.</t>
        </is>
      </c>
      <c r="W667" s="181" t="n">
        <v>1</v>
      </c>
      <c r="X667" s="181" t="n"/>
      <c r="Y667" s="201" t="n"/>
      <c r="Z667" s="468" t="n">
        <v>2122</v>
      </c>
      <c r="AA667" s="469" t="n">
        <v>0</v>
      </c>
      <c r="AB667" s="470" t="n">
        <v>0</v>
      </c>
      <c r="AC667" s="470" t="n">
        <v>2122</v>
      </c>
      <c r="AD667" s="470" t="n"/>
      <c r="AE667" s="470" t="n">
        <v>0</v>
      </c>
      <c r="AF667" s="181" t="inlineStr">
        <is>
          <t>18.11.2025</t>
        </is>
      </c>
      <c r="AG667" s="181" t="inlineStr">
        <is>
          <t>42/2025</t>
        </is>
      </c>
      <c r="AH667" s="181" t="n">
        <v>-110</v>
      </c>
      <c r="AI667" s="181" t="inlineStr">
        <is>
          <t>19.11.2025</t>
        </is>
      </c>
      <c r="AJ667" s="181" t="inlineStr">
        <is>
          <t>2501209A</t>
        </is>
      </c>
      <c r="AK667" s="181" t="n">
        <v>-250</v>
      </c>
      <c r="AL667" s="181" t="inlineStr">
        <is>
          <t>23.11.2025</t>
        </is>
      </c>
      <c r="AM667" s="181" t="inlineStr">
        <is>
          <t>R-2501209A</t>
        </is>
      </c>
      <c r="AN667" s="181" t="n">
        <v>39</v>
      </c>
      <c r="AO667" s="181" t="inlineStr">
        <is>
          <t>18.12.2025</t>
        </is>
      </c>
      <c r="AP667" s="181" t="n">
        <v>44</v>
      </c>
      <c r="AQ667" s="181" t="n">
        <v>-1801</v>
      </c>
      <c r="AR667" s="181" t="n"/>
      <c r="AS667" s="181" t="n"/>
      <c r="AT667" s="181" t="n"/>
      <c r="AU667" s="181" t="n"/>
      <c r="AV667" s="181" t="n"/>
      <c r="AW667" s="181" t="n"/>
      <c r="AX667" s="181" t="n"/>
      <c r="AY667" s="181" t="n"/>
      <c r="AZ667" s="181" t="n"/>
      <c r="BA667" s="181" t="n"/>
      <c r="BB667" s="181" t="n"/>
      <c r="BC667" s="181" t="n"/>
      <c r="BD667" s="181" t="n"/>
      <c r="BE667" s="181" t="n"/>
      <c r="BF667" s="181" t="n"/>
      <c r="BG667" s="181" t="n"/>
      <c r="BH667" s="181" t="n"/>
      <c r="BI667" s="181" t="n"/>
      <c r="BJ667" s="181" t="n"/>
      <c r="BK667" s="181" t="n"/>
      <c r="BL667" s="181" t="n"/>
      <c r="BM667" s="181" t="n"/>
      <c r="BN667" s="181" t="n"/>
      <c r="BO667" s="181" t="n"/>
    </row>
    <row r="668" ht="11.85" customFormat="1" customHeight="1" s="185">
      <c r="A668" s="181" t="inlineStr">
        <is>
          <t>BP</t>
        </is>
      </c>
      <c r="B668" s="181" t="inlineStr">
        <is>
          <t>23.11.2025</t>
        </is>
      </c>
      <c r="C668" s="181" t="n">
        <v>20250220003</v>
      </c>
      <c r="D668" s="181" t="n">
        <v>2500519</v>
      </c>
      <c r="E668" s="181" t="inlineStr">
        <is>
          <t>BP0044</t>
        </is>
      </c>
      <c r="F668" s="187" t="inlineStr">
        <is>
          <t>Sawpro Soft Gelatine Capsule</t>
        </is>
      </c>
      <c r="G668" s="181" t="n">
        <v>2025000240</v>
      </c>
      <c r="H668" s="181" t="inlineStr">
        <is>
          <t>AENOVA ROMANIA</t>
        </is>
      </c>
      <c r="I668" s="181" t="n"/>
      <c r="J668" s="205" t="inlineStr">
        <is>
          <t>1565500200</t>
        </is>
      </c>
      <c r="K668" s="181" t="n"/>
      <c r="L668" s="181" t="inlineStr">
        <is>
          <t>29.09.2025</t>
        </is>
      </c>
      <c r="M668" s="181" t="n"/>
      <c r="N668" s="181" t="inlineStr">
        <is>
          <t>29.12.2025</t>
        </is>
      </c>
      <c r="O668" s="181" t="n"/>
      <c r="P668" s="181" t="n"/>
      <c r="Q668" s="181" t="n"/>
      <c r="R668" s="188" t="n"/>
      <c r="S668" s="189" t="n"/>
      <c r="T668" s="189" t="n"/>
      <c r="U668" s="190" t="n">
        <v>604999</v>
      </c>
      <c r="V668" s="181" t="inlineStr">
        <is>
          <t>No.</t>
        </is>
      </c>
      <c r="W668" s="181" t="n">
        <v>110</v>
      </c>
      <c r="X668" s="181" t="n"/>
      <c r="Y668" s="201" t="n"/>
      <c r="Z668" s="468" t="n">
        <v>604889</v>
      </c>
      <c r="AA668" s="469" t="n">
        <v>0</v>
      </c>
      <c r="AB668" s="470" t="n">
        <v>0</v>
      </c>
      <c r="AC668" s="470" t="n">
        <v>604889</v>
      </c>
      <c r="AD668" s="470" t="n"/>
      <c r="AE668" s="470" t="n">
        <v>0</v>
      </c>
      <c r="AF668" s="181" t="inlineStr">
        <is>
          <t>06.12.2025</t>
        </is>
      </c>
      <c r="AG668" s="181" t="inlineStr">
        <is>
          <t>C25KL001</t>
        </is>
      </c>
      <c r="AH668" s="181" t="n">
        <v>-604889</v>
      </c>
      <c r="AI668" s="181" t="n"/>
      <c r="AJ668" s="181" t="n"/>
      <c r="AK668" s="181" t="n"/>
      <c r="AL668" s="181" t="n"/>
      <c r="AM668" s="181" t="n"/>
      <c r="AN668" s="181" t="n"/>
      <c r="AO668" s="181" t="n"/>
      <c r="AP668" s="181" t="n"/>
      <c r="AQ668" s="181" t="n"/>
      <c r="AR668" s="181" t="n"/>
      <c r="AS668" s="181" t="n"/>
      <c r="AT668" s="181" t="n"/>
      <c r="AU668" s="181" t="n"/>
      <c r="AV668" s="181" t="n"/>
      <c r="AW668" s="181" t="n"/>
      <c r="AX668" s="181" t="n"/>
      <c r="AY668" s="181" t="n"/>
      <c r="AZ668" s="181" t="n"/>
      <c r="BA668" s="181" t="n"/>
      <c r="BB668" s="181" t="n"/>
      <c r="BC668" s="181" t="n"/>
      <c r="BD668" s="181" t="n"/>
      <c r="BE668" s="181" t="n"/>
      <c r="BF668" s="181" t="n"/>
      <c r="BG668" s="181" t="n"/>
      <c r="BH668" s="181" t="n"/>
      <c r="BI668" s="181" t="n"/>
      <c r="BJ668" s="181" t="n"/>
      <c r="BK668" s="181" t="n"/>
      <c r="BL668" s="181" t="n"/>
      <c r="BM668" s="181" t="n"/>
      <c r="BN668" s="181" t="n"/>
      <c r="BO668" s="181" t="n"/>
    </row>
    <row r="669" ht="12" customFormat="1" customHeight="1" s="185">
      <c r="A669" s="181" t="inlineStr">
        <is>
          <t>SP</t>
        </is>
      </c>
      <c r="B669" s="181" t="inlineStr">
        <is>
          <t>23.11.2025</t>
        </is>
      </c>
      <c r="C669" s="181" t="inlineStr">
        <is>
          <t>SSMC1392025</t>
        </is>
      </c>
      <c r="D669" s="181" t="n">
        <v>2500520</v>
      </c>
      <c r="E669" s="181" t="inlineStr">
        <is>
          <t>SP0132</t>
        </is>
      </c>
      <c r="F669" s="187" t="inlineStr">
        <is>
          <t>Box-FAS Chlorex C2 Scrub 127L x 127W x 615H mm</t>
        </is>
      </c>
      <c r="G669" s="181" t="n">
        <v>2025000241</v>
      </c>
      <c r="H669" s="181" t="inlineStr">
        <is>
          <t>Obekan Packaging Factory</t>
        </is>
      </c>
      <c r="I669" s="181" t="n"/>
      <c r="J669" s="186" t="inlineStr">
        <is>
          <t>S25103357</t>
        </is>
      </c>
      <c r="K669" s="187" t="n"/>
      <c r="L669" s="181" t="inlineStr">
        <is>
          <t>22.11.2025</t>
        </is>
      </c>
      <c r="M669" s="181" t="n"/>
      <c r="N669" s="181" t="inlineStr">
        <is>
          <t>22.11.2028</t>
        </is>
      </c>
      <c r="O669" s="181" t="n"/>
      <c r="P669" s="181" t="n"/>
      <c r="Q669" s="181" t="n"/>
      <c r="R669" s="188" t="n"/>
      <c r="S669" s="189" t="n"/>
      <c r="T669" s="189" t="n"/>
      <c r="U669" s="190" t="n">
        <v>3525</v>
      </c>
      <c r="V669" s="181" t="inlineStr">
        <is>
          <t>No.</t>
        </is>
      </c>
      <c r="W669" s="181" t="n">
        <v>6</v>
      </c>
      <c r="X669" s="181" t="n"/>
      <c r="Y669" s="201" t="n"/>
      <c r="Z669" s="468" t="n">
        <v>3519</v>
      </c>
      <c r="AA669" s="469" t="n">
        <v>0</v>
      </c>
      <c r="AB669" s="470" t="n">
        <v>0</v>
      </c>
      <c r="AC669" s="470" t="n">
        <v>3519</v>
      </c>
      <c r="AD669" s="470" t="n"/>
      <c r="AE669" s="470" t="n">
        <v>0</v>
      </c>
      <c r="AF669" s="181" t="inlineStr">
        <is>
          <t>23.11.2025</t>
        </is>
      </c>
      <c r="AG669" s="181" t="inlineStr">
        <is>
          <t>L25K009</t>
        </is>
      </c>
      <c r="AH669" s="181" t="n">
        <v>-834</v>
      </c>
      <c r="AI669" s="181" t="inlineStr">
        <is>
          <t>14.12.2025</t>
        </is>
      </c>
      <c r="AJ669" s="181" t="inlineStr">
        <is>
          <t>MR250257 MR250256</t>
        </is>
      </c>
      <c r="AK669" s="181" t="n">
        <v>-63</v>
      </c>
      <c r="AL669" s="181" t="n"/>
      <c r="AM669" s="181" t="inlineStr">
        <is>
          <t>R-MR250257</t>
        </is>
      </c>
      <c r="AN669" s="181" t="n">
        <v>4</v>
      </c>
      <c r="AO669" s="181" t="inlineStr">
        <is>
          <t>28.12.2025</t>
        </is>
      </c>
      <c r="AP669" s="181" t="inlineStr">
        <is>
          <t>L25L009</t>
        </is>
      </c>
      <c r="AQ669" s="181" t="n">
        <v>-1122</v>
      </c>
      <c r="AR669" s="181" t="inlineStr">
        <is>
          <t>31.12.2025</t>
        </is>
      </c>
      <c r="AS669" s="181" t="inlineStr">
        <is>
          <t>R-L25L009</t>
        </is>
      </c>
      <c r="AT669" s="181" t="n">
        <v>11</v>
      </c>
      <c r="AU669" s="181" t="inlineStr">
        <is>
          <t>06.01.2026</t>
        </is>
      </c>
      <c r="AV669" s="181" t="inlineStr">
        <is>
          <t>L26A003</t>
        </is>
      </c>
      <c r="AW669" s="181" t="n">
        <v>-1125</v>
      </c>
      <c r="AX669" s="181" t="inlineStr">
        <is>
          <t>17.02.2026</t>
        </is>
      </c>
      <c r="AY669" s="181" t="inlineStr">
        <is>
          <t>L26B005</t>
        </is>
      </c>
      <c r="AZ669" s="181" t="n">
        <v>-390</v>
      </c>
      <c r="BA669" s="181" t="n"/>
      <c r="BB669" s="181" t="n"/>
      <c r="BC669" s="181" t="n"/>
      <c r="BD669" s="181" t="n"/>
      <c r="BE669" s="181" t="n"/>
      <c r="BF669" s="181" t="n"/>
      <c r="BG669" s="181" t="n"/>
      <c r="BH669" s="181" t="n"/>
      <c r="BI669" s="181" t="n"/>
      <c r="BJ669" s="181" t="n"/>
      <c r="BK669" s="181" t="n"/>
      <c r="BL669" s="181" t="n"/>
      <c r="BM669" s="181" t="n"/>
      <c r="BN669" s="181" t="n"/>
      <c r="BO669" s="181" t="n"/>
    </row>
    <row r="670" ht="11.85" customFormat="1" customHeight="1" s="185">
      <c r="A670" s="181" t="inlineStr">
        <is>
          <t>SF</t>
        </is>
      </c>
      <c r="B670" s="181" t="inlineStr">
        <is>
          <t>26.11.2025</t>
        </is>
      </c>
      <c r="C670" s="181" t="inlineStr">
        <is>
          <t>CAINA-2024-009</t>
        </is>
      </c>
      <c r="D670" s="181" t="n">
        <v>2500524</v>
      </c>
      <c r="E670" s="181" t="inlineStr">
        <is>
          <t>SF0195</t>
        </is>
      </c>
      <c r="F670" s="187" t="inlineStr">
        <is>
          <t>FAS Flush Pre-filled Salline Syringe Ref. No.: FAS10S</t>
        </is>
      </c>
      <c r="G670" s="181" t="n">
        <v>2025000245</v>
      </c>
      <c r="H670" s="181" t="inlineStr">
        <is>
          <t>Jiangsu Caina Medical Co., Ltd.</t>
        </is>
      </c>
      <c r="I670" s="181" t="n"/>
      <c r="J670" s="186" t="inlineStr">
        <is>
          <t>250201</t>
        </is>
      </c>
      <c r="K670" s="187" t="n"/>
      <c r="L670" s="181" t="inlineStr">
        <is>
          <t>01.02.2025</t>
        </is>
      </c>
      <c r="M670" s="181" t="n"/>
      <c r="N670" s="181" t="inlineStr">
        <is>
          <t>31.01.2028</t>
        </is>
      </c>
      <c r="O670" s="181" t="n"/>
      <c r="P670" s="181" t="n"/>
      <c r="Q670" s="181" t="n"/>
      <c r="R670" s="188" t="n"/>
      <c r="S670" s="189" t="n"/>
      <c r="T670" s="189" t="n"/>
      <c r="U670" s="190" t="n">
        <v>955980</v>
      </c>
      <c r="V670" s="181" t="inlineStr">
        <is>
          <t>No.</t>
        </is>
      </c>
      <c r="W670" s="181" t="n">
        <v>10</v>
      </c>
      <c r="X670" s="181" t="n"/>
      <c r="Y670" s="201" t="n"/>
      <c r="Z670" s="468" t="n">
        <v>955970</v>
      </c>
      <c r="AA670" s="469">
        <f>AC670+AH670+AK670+AN670+AQ670+AT670+AW670+AZ670+BC670+BF670+BI670+BL670+BO670</f>
        <v/>
      </c>
      <c r="AB670" s="470" t="n">
        <v>0</v>
      </c>
      <c r="AC670" s="470" t="n">
        <v>955970</v>
      </c>
      <c r="AD670" s="470" t="n"/>
      <c r="AE670" s="470" t="n">
        <v>0</v>
      </c>
      <c r="AF670" s="181" t="inlineStr">
        <is>
          <t>27.11.2025</t>
        </is>
      </c>
      <c r="AG670" s="181" t="inlineStr">
        <is>
          <t>0046/2025</t>
        </is>
      </c>
      <c r="AH670" s="181" t="n">
        <v>-350208</v>
      </c>
      <c r="AI670" s="181" t="inlineStr">
        <is>
          <t>03.12.2025</t>
        </is>
      </c>
      <c r="AJ670" s="181" t="inlineStr">
        <is>
          <t>0047/2025</t>
        </is>
      </c>
      <c r="AK670" s="181" t="n">
        <v>-605762</v>
      </c>
      <c r="AL670" s="181" t="inlineStr">
        <is>
          <t>21.12.2025</t>
        </is>
      </c>
      <c r="AM670" s="181" t="inlineStr">
        <is>
          <t>R-250201</t>
        </is>
      </c>
      <c r="AN670" s="181" t="n">
        <v>2156</v>
      </c>
      <c r="AO670" s="181" t="inlineStr">
        <is>
          <t>04.02.2026</t>
        </is>
      </c>
      <c r="AP670" s="181" t="inlineStr">
        <is>
          <t>MR</t>
        </is>
      </c>
      <c r="AQ670" s="181" t="n">
        <v>-2156</v>
      </c>
      <c r="AR670" s="181" t="n"/>
      <c r="AS670" s="181" t="n"/>
      <c r="AT670" s="181" t="n"/>
      <c r="AU670" s="181" t="n"/>
      <c r="AV670" s="181" t="n"/>
      <c r="AW670" s="181" t="n"/>
      <c r="AX670" s="181" t="n"/>
      <c r="AY670" s="181" t="n"/>
      <c r="AZ670" s="181" t="n"/>
      <c r="BA670" s="181" t="n"/>
      <c r="BB670" s="181" t="n"/>
      <c r="BC670" s="181" t="n"/>
      <c r="BD670" s="181" t="n"/>
      <c r="BE670" s="181" t="n"/>
      <c r="BF670" s="181" t="n"/>
      <c r="BG670" s="181" t="n"/>
      <c r="BH670" s="181" t="n"/>
      <c r="BI670" s="181" t="n"/>
      <c r="BJ670" s="181" t="n"/>
      <c r="BK670" s="181" t="n"/>
      <c r="BL670" s="181" t="n"/>
      <c r="BM670" s="181" t="n"/>
      <c r="BN670" s="181" t="n"/>
      <c r="BO670" s="181" t="n"/>
    </row>
    <row r="671" ht="11.85" customFormat="1" customHeight="1" s="185">
      <c r="A671" s="181" t="inlineStr">
        <is>
          <t>SP</t>
        </is>
      </c>
      <c r="B671" s="181" t="inlineStr">
        <is>
          <t>26.11.2025</t>
        </is>
      </c>
      <c r="C671" s="181" t="inlineStr">
        <is>
          <t>CAINA-2024-009</t>
        </is>
      </c>
      <c r="D671" s="181" t="n">
        <v>2500525</v>
      </c>
      <c r="E671" s="181" t="inlineStr">
        <is>
          <t>SP0337</t>
        </is>
      </c>
      <c r="F671" s="187" t="inlineStr">
        <is>
          <t>Box-FAS Flush Pre-filled Salline Syringe Ref. No.: FAS10S</t>
        </is>
      </c>
      <c r="G671" s="181" t="n">
        <v>2025000246</v>
      </c>
      <c r="H671" s="181" t="inlineStr">
        <is>
          <t>Jiangsu Caina Medical Co., Ltd.</t>
        </is>
      </c>
      <c r="I671" s="181" t="n"/>
      <c r="J671" s="205" t="inlineStr">
        <is>
          <t>250201</t>
        </is>
      </c>
      <c r="K671" s="181" t="n"/>
      <c r="L671" s="181" t="inlineStr">
        <is>
          <t>01.02.2025</t>
        </is>
      </c>
      <c r="M671" s="181" t="n"/>
      <c r="N671" s="181" t="inlineStr">
        <is>
          <t>31.01.2028</t>
        </is>
      </c>
      <c r="O671" s="181" t="n"/>
      <c r="P671" s="181" t="n"/>
      <c r="Q671" s="181" t="n"/>
      <c r="R671" s="188" t="n"/>
      <c r="S671" s="189" t="n"/>
      <c r="T671" s="189" t="n"/>
      <c r="U671" s="190" t="n">
        <v>31866</v>
      </c>
      <c r="V671" s="181" t="inlineStr">
        <is>
          <t>No.</t>
        </is>
      </c>
      <c r="W671" s="181" t="n">
        <v>0</v>
      </c>
      <c r="X671" s="181" t="n"/>
      <c r="Y671" s="201" t="n"/>
      <c r="Z671" s="468" t="n">
        <v>31866</v>
      </c>
      <c r="AA671" s="469" t="n">
        <v>0</v>
      </c>
      <c r="AB671" s="470" t="n">
        <v>0</v>
      </c>
      <c r="AC671" s="470" t="n">
        <v>31866</v>
      </c>
      <c r="AD671" s="470" t="n"/>
      <c r="AE671" s="470" t="n">
        <v>0</v>
      </c>
      <c r="AF671" s="181" t="inlineStr">
        <is>
          <t>27.11.2025</t>
        </is>
      </c>
      <c r="AG671" s="181" t="inlineStr">
        <is>
          <t>0046/2025</t>
        </is>
      </c>
      <c r="AH671" s="181" t="n">
        <v>-11700</v>
      </c>
      <c r="AI671" s="181" t="inlineStr">
        <is>
          <t>03.12.2025</t>
        </is>
      </c>
      <c r="AJ671" s="181" t="inlineStr">
        <is>
          <t>0047/2025</t>
        </is>
      </c>
      <c r="AK671" s="181" t="n">
        <v>-20166</v>
      </c>
      <c r="AL671" s="181" t="n"/>
      <c r="AM671" s="181" t="n"/>
      <c r="AN671" s="181" t="n"/>
      <c r="AO671" s="181" t="n"/>
      <c r="AP671" s="181" t="n"/>
      <c r="AQ671" s="181" t="n"/>
      <c r="AR671" s="181" t="n"/>
      <c r="AS671" s="181" t="n"/>
      <c r="AT671" s="181" t="n"/>
      <c r="AU671" s="181" t="n"/>
      <c r="AV671" s="181" t="n"/>
      <c r="AW671" s="181" t="n"/>
      <c r="AX671" s="181" t="n"/>
      <c r="AY671" s="181" t="n"/>
      <c r="AZ671" s="181" t="n"/>
      <c r="BA671" s="181" t="n"/>
      <c r="BB671" s="181" t="n"/>
      <c r="BC671" s="181" t="n"/>
      <c r="BD671" s="181" t="n"/>
      <c r="BE671" s="181" t="n"/>
      <c r="BF671" s="181" t="n"/>
      <c r="BG671" s="181" t="n"/>
      <c r="BH671" s="181" t="n"/>
      <c r="BI671" s="181" t="n"/>
      <c r="BJ671" s="181" t="n"/>
      <c r="BK671" s="181" t="n"/>
      <c r="BL671" s="181" t="n"/>
      <c r="BM671" s="181" t="n"/>
      <c r="BN671" s="181" t="n"/>
      <c r="BO671" s="181" t="n"/>
    </row>
    <row r="672" ht="11.85" customFormat="1" customHeight="1" s="185">
      <c r="A672" s="181" t="inlineStr">
        <is>
          <t xml:space="preserve">SF </t>
        </is>
      </c>
      <c r="B672" s="181" t="inlineStr">
        <is>
          <t>08.12.2025</t>
        </is>
      </c>
      <c r="C672" s="181" t="inlineStr">
        <is>
          <t>ALT-2025-013</t>
        </is>
      </c>
      <c r="D672" s="181" t="n">
        <v>2500527</v>
      </c>
      <c r="E672" s="181" t="inlineStr">
        <is>
          <t>SF0056</t>
        </is>
      </c>
      <c r="F672" s="187" t="inlineStr">
        <is>
          <t>FAS-CEL Oxidised Regenerated Cellulose Absorbable Hemostat Fibril-Ref. No.: FAS34F</t>
        </is>
      </c>
      <c r="G672" s="181" t="n">
        <v>2025000248</v>
      </c>
      <c r="H672" s="181" t="inlineStr">
        <is>
          <t>Altaylar Medical Tibbi Malz.ins.Teks.gida. Ith. Ihr. SAN VE TIC LTD. STI.</t>
        </is>
      </c>
      <c r="I672" s="181" t="n"/>
      <c r="J672" s="186" t="inlineStr">
        <is>
          <t>OR2025603</t>
        </is>
      </c>
      <c r="K672" s="187" t="n"/>
      <c r="L672" s="181" t="inlineStr">
        <is>
          <t>00.10.2025</t>
        </is>
      </c>
      <c r="M672" s="181" t="n"/>
      <c r="N672" s="181" t="inlineStr">
        <is>
          <t>00.10.2028</t>
        </is>
      </c>
      <c r="O672" s="181" t="n"/>
      <c r="P672" s="181" t="n"/>
      <c r="Q672" s="181" t="n"/>
      <c r="R672" s="188" t="n"/>
      <c r="S672" s="189" t="n"/>
      <c r="T672" s="189" t="n"/>
      <c r="U672" s="190" t="n">
        <v>1500</v>
      </c>
      <c r="V672" s="181" t="inlineStr">
        <is>
          <t>No.</t>
        </is>
      </c>
      <c r="W672" s="181" t="n">
        <v>1</v>
      </c>
      <c r="X672" s="181" t="n"/>
      <c r="Y672" s="201" t="n"/>
      <c r="Z672" s="468" t="n">
        <v>1499</v>
      </c>
      <c r="AA672" s="469" t="n">
        <v>0</v>
      </c>
      <c r="AB672" s="470" t="n">
        <v>0</v>
      </c>
      <c r="AC672" s="470" t="n">
        <v>1499</v>
      </c>
      <c r="AD672" s="470" t="n"/>
      <c r="AE672" s="470" t="n">
        <v>0</v>
      </c>
      <c r="AF672" s="181" t="inlineStr">
        <is>
          <t>09.12.2025</t>
        </is>
      </c>
      <c r="AG672" s="181" t="inlineStr">
        <is>
          <t>OR2025603</t>
        </is>
      </c>
      <c r="AH672" s="181" t="n">
        <v>-1499</v>
      </c>
      <c r="AI672" s="181" t="n"/>
      <c r="AJ672" s="181" t="n"/>
      <c r="AK672" s="181" t="n"/>
      <c r="AL672" s="181" t="n"/>
      <c r="AM672" s="181" t="n"/>
      <c r="AN672" s="181" t="n"/>
      <c r="AO672" s="181" t="n"/>
      <c r="AP672" s="181" t="n"/>
      <c r="AQ672" s="181" t="n"/>
      <c r="AR672" s="181" t="n"/>
      <c r="AS672" s="181" t="n"/>
      <c r="AT672" s="181" t="n"/>
      <c r="AU672" s="181" t="n"/>
      <c r="AV672" s="181" t="n"/>
      <c r="AW672" s="181" t="n"/>
      <c r="AX672" s="181" t="n"/>
      <c r="AY672" s="181" t="n"/>
      <c r="AZ672" s="181" t="n"/>
      <c r="BA672" s="181" t="n"/>
      <c r="BB672" s="181" t="n"/>
      <c r="BC672" s="181" t="n"/>
      <c r="BD672" s="181" t="n"/>
      <c r="BE672" s="181" t="n"/>
      <c r="BF672" s="181" t="n"/>
      <c r="BG672" s="181" t="n"/>
      <c r="BH672" s="181" t="n"/>
      <c r="BI672" s="181" t="n"/>
      <c r="BJ672" s="181" t="n"/>
      <c r="BK672" s="181" t="n"/>
      <c r="BL672" s="181" t="n"/>
      <c r="BM672" s="181" t="n"/>
      <c r="BN672" s="181" t="n"/>
      <c r="BO672" s="181" t="n"/>
    </row>
    <row r="673" ht="11.85" customFormat="1" customHeight="1" s="185">
      <c r="A673" s="181" t="inlineStr">
        <is>
          <t xml:space="preserve">SF </t>
        </is>
      </c>
      <c r="B673" s="181" t="inlineStr">
        <is>
          <t>08.12.2025</t>
        </is>
      </c>
      <c r="C673" s="181" t="inlineStr">
        <is>
          <t>ALT-2025-013</t>
        </is>
      </c>
      <c r="D673" s="181" t="n">
        <v>2500528</v>
      </c>
      <c r="E673" s="181" t="inlineStr">
        <is>
          <t>SF0060</t>
        </is>
      </c>
      <c r="F673" s="187" t="inlineStr">
        <is>
          <t>FAS-CEL Oxidised Regenerated Cellulose Absorbable Hemostat Standard-Ref. No.: FAS06H</t>
        </is>
      </c>
      <c r="G673" s="181" t="n">
        <v>2025000249</v>
      </c>
      <c r="H673" s="181" t="inlineStr">
        <is>
          <t>Altaylar Medical Tibbi Malz.ins.Teks.gida. Ith. Ihr. SAN VE TIC LTD. STI.</t>
        </is>
      </c>
      <c r="I673" s="181" t="n"/>
      <c r="J673" s="186" t="inlineStr">
        <is>
          <t>OR2025604</t>
        </is>
      </c>
      <c r="K673" s="187" t="n"/>
      <c r="L673" s="181" t="inlineStr">
        <is>
          <t>00.10.2025</t>
        </is>
      </c>
      <c r="M673" s="181" t="n"/>
      <c r="N673" s="181" t="inlineStr">
        <is>
          <t>00.10.2028</t>
        </is>
      </c>
      <c r="O673" s="181" t="n"/>
      <c r="P673" s="181" t="n"/>
      <c r="Q673" s="181" t="n"/>
      <c r="R673" s="188" t="n"/>
      <c r="S673" s="189" t="n"/>
      <c r="T673" s="189" t="n"/>
      <c r="U673" s="190" t="n">
        <v>2000</v>
      </c>
      <c r="V673" s="181" t="inlineStr">
        <is>
          <t>No.</t>
        </is>
      </c>
      <c r="W673" s="181" t="n">
        <v>1</v>
      </c>
      <c r="X673" s="181" t="n"/>
      <c r="Y673" s="201" t="n"/>
      <c r="Z673" s="468" t="n">
        <v>1999</v>
      </c>
      <c r="AA673" s="469" t="n">
        <v>0</v>
      </c>
      <c r="AB673" s="470" t="n">
        <v>0</v>
      </c>
      <c r="AC673" s="470" t="n">
        <v>1999</v>
      </c>
      <c r="AD673" s="470" t="n"/>
      <c r="AE673" s="470" t="n">
        <v>0</v>
      </c>
      <c r="AF673" s="181" t="inlineStr">
        <is>
          <t>09.12.2025</t>
        </is>
      </c>
      <c r="AG673" s="181" t="inlineStr">
        <is>
          <t>OR2025604</t>
        </is>
      </c>
      <c r="AH673" s="181" t="n">
        <v>-1999</v>
      </c>
      <c r="AI673" s="181" t="n"/>
      <c r="AJ673" s="181" t="n"/>
      <c r="AK673" s="181" t="n"/>
      <c r="AL673" s="181" t="n"/>
      <c r="AM673" s="181" t="n"/>
      <c r="AN673" s="181" t="n"/>
      <c r="AO673" s="181" t="n"/>
      <c r="AP673" s="181" t="n"/>
      <c r="AQ673" s="181" t="n"/>
      <c r="AR673" s="181" t="n"/>
      <c r="AS673" s="181" t="n"/>
      <c r="AT673" s="181" t="n"/>
      <c r="AU673" s="181" t="n"/>
      <c r="AV673" s="181" t="n"/>
      <c r="AW673" s="181" t="n"/>
      <c r="AX673" s="181" t="n"/>
      <c r="AY673" s="181" t="n"/>
      <c r="AZ673" s="181" t="n"/>
      <c r="BA673" s="181" t="n"/>
      <c r="BB673" s="181" t="n"/>
      <c r="BC673" s="181" t="n"/>
      <c r="BD673" s="181" t="n"/>
      <c r="BE673" s="181" t="n"/>
      <c r="BF673" s="181" t="n"/>
      <c r="BG673" s="181" t="n"/>
      <c r="BH673" s="181" t="n"/>
      <c r="BI673" s="181" t="n"/>
      <c r="BJ673" s="181" t="n"/>
      <c r="BK673" s="181" t="n"/>
      <c r="BL673" s="181" t="n"/>
      <c r="BM673" s="181" t="n"/>
      <c r="BN673" s="181" t="n"/>
      <c r="BO673" s="181" t="n"/>
    </row>
    <row r="674" ht="11.85" customFormat="1" customHeight="1" s="185">
      <c r="A674" s="181" t="inlineStr">
        <is>
          <t>SF</t>
        </is>
      </c>
      <c r="B674" s="181" t="inlineStr">
        <is>
          <t>14.12.2025</t>
        </is>
      </c>
      <c r="C674" s="181" t="inlineStr">
        <is>
          <t>N/A</t>
        </is>
      </c>
      <c r="D674" s="181" t="n">
        <v>2500530</v>
      </c>
      <c r="E674" s="181" t="inlineStr">
        <is>
          <t>SF0076</t>
        </is>
      </c>
      <c r="F674" s="187" t="inlineStr">
        <is>
          <t>FAS Chlorex C2 Sponge</t>
        </is>
      </c>
      <c r="G674" s="181" t="n">
        <v>2025000251</v>
      </c>
      <c r="H674" s="181" t="inlineStr">
        <is>
          <t xml:space="preserve">NEX medical Antiseptics </t>
        </is>
      </c>
      <c r="I674" s="181" t="n"/>
      <c r="J674" s="186" t="inlineStr">
        <is>
          <t>NI0443</t>
        </is>
      </c>
      <c r="K674" s="187" t="n"/>
      <c r="L674" s="181" t="inlineStr">
        <is>
          <t>00.07.2023</t>
        </is>
      </c>
      <c r="M674" s="181" t="n"/>
      <c r="N674" s="181" t="inlineStr">
        <is>
          <t>00.06.2028</t>
        </is>
      </c>
      <c r="O674" s="181" t="n"/>
      <c r="P674" s="181" t="n"/>
      <c r="Q674" s="181" t="n"/>
      <c r="R674" s="188" t="n"/>
      <c r="S674" s="189" t="n"/>
      <c r="T674" s="189" t="n"/>
      <c r="U674" s="190" t="n">
        <v>27600</v>
      </c>
      <c r="V674" s="181" t="inlineStr">
        <is>
          <t>No.</t>
        </is>
      </c>
      <c r="W674" s="181" t="n"/>
      <c r="X674" s="181" t="n"/>
      <c r="Y674" s="201" t="n"/>
      <c r="Z674" s="468" t="n">
        <v>27600</v>
      </c>
      <c r="AA674" s="469" t="n">
        <v>0</v>
      </c>
      <c r="AB674" s="470" t="n">
        <v>0</v>
      </c>
      <c r="AC674" s="470" t="n">
        <v>27600</v>
      </c>
      <c r="AD674" s="470" t="n"/>
      <c r="AE674" s="470" t="n">
        <v>0</v>
      </c>
      <c r="AF674" s="181" t="inlineStr">
        <is>
          <t>14.12.2025</t>
        </is>
      </c>
      <c r="AG674" s="181" t="inlineStr">
        <is>
          <t>NI0443</t>
        </is>
      </c>
      <c r="AH674" s="181" t="n">
        <v>-27600</v>
      </c>
      <c r="AI674" s="181" t="n"/>
      <c r="AJ674" s="181" t="n"/>
      <c r="AK674" s="181" t="n"/>
      <c r="AL674" s="181" t="n"/>
      <c r="AM674" s="181" t="n"/>
      <c r="AN674" s="181" t="n"/>
      <c r="AO674" s="181" t="n"/>
      <c r="AP674" s="181" t="n"/>
      <c r="AQ674" s="181" t="n"/>
      <c r="AR674" s="181" t="n"/>
      <c r="AS674" s="181" t="n"/>
      <c r="AT674" s="181" t="n"/>
      <c r="AU674" s="181" t="n"/>
      <c r="AV674" s="181" t="n"/>
      <c r="AW674" s="181" t="n"/>
      <c r="AX674" s="181" t="n"/>
      <c r="AY674" s="181" t="n"/>
      <c r="AZ674" s="181" t="n"/>
      <c r="BA674" s="181" t="n"/>
      <c r="BB674" s="181" t="n"/>
      <c r="BC674" s="181" t="n"/>
      <c r="BD674" s="181" t="n"/>
      <c r="BE674" s="181" t="n"/>
      <c r="BF674" s="181" t="n"/>
      <c r="BG674" s="181" t="n"/>
      <c r="BH674" s="181" t="n"/>
      <c r="BI674" s="181" t="n"/>
      <c r="BJ674" s="181" t="n"/>
      <c r="BK674" s="181" t="n"/>
      <c r="BL674" s="181" t="n"/>
      <c r="BM674" s="181" t="n"/>
      <c r="BN674" s="181" t="n"/>
      <c r="BO674" s="181" t="n"/>
    </row>
    <row r="675" ht="11.85" customFormat="1" customHeight="1" s="185">
      <c r="A675" s="181" t="inlineStr">
        <is>
          <t>SF</t>
        </is>
      </c>
      <c r="B675" s="181" t="inlineStr">
        <is>
          <t>14.12.2025</t>
        </is>
      </c>
      <c r="C675" s="181" t="inlineStr">
        <is>
          <t>N/A</t>
        </is>
      </c>
      <c r="D675" s="181" t="n">
        <v>2500531</v>
      </c>
      <c r="E675" s="181" t="inlineStr">
        <is>
          <t>SF0076</t>
        </is>
      </c>
      <c r="F675" s="187" t="inlineStr">
        <is>
          <t>FAS Chlorex C2 Sponge</t>
        </is>
      </c>
      <c r="G675" s="181" t="n">
        <v>2025000252</v>
      </c>
      <c r="H675" s="181" t="inlineStr">
        <is>
          <t xml:space="preserve">NEX medical Antiseptics </t>
        </is>
      </c>
      <c r="I675" s="181" t="n"/>
      <c r="J675" s="186" t="inlineStr">
        <is>
          <t>NI0443</t>
        </is>
      </c>
      <c r="K675" s="187" t="n"/>
      <c r="L675" s="181" t="inlineStr">
        <is>
          <t>00.07.2023</t>
        </is>
      </c>
      <c r="M675" s="181" t="n"/>
      <c r="N675" s="181" t="inlineStr">
        <is>
          <t>00.06.2028</t>
        </is>
      </c>
      <c r="O675" s="181" t="n"/>
      <c r="P675" s="181" t="n"/>
      <c r="Q675" s="181" t="n"/>
      <c r="R675" s="188" t="n"/>
      <c r="S675" s="189" t="n"/>
      <c r="T675" s="189" t="n"/>
      <c r="U675" s="190" t="n">
        <v>28880</v>
      </c>
      <c r="V675" s="181" t="inlineStr">
        <is>
          <t>No.</t>
        </is>
      </c>
      <c r="W675" s="181" t="n"/>
      <c r="X675" s="181" t="n"/>
      <c r="Y675" s="201" t="n"/>
      <c r="Z675" s="468" t="n">
        <v>28880</v>
      </c>
      <c r="AA675" s="469" t="n">
        <v>0</v>
      </c>
      <c r="AB675" s="470" t="n">
        <v>0</v>
      </c>
      <c r="AC675" s="470" t="n">
        <v>28880</v>
      </c>
      <c r="AD675" s="470" t="n"/>
      <c r="AE675" s="470" t="n">
        <v>0</v>
      </c>
      <c r="AF675" s="181" t="inlineStr">
        <is>
          <t>15.12.2025</t>
        </is>
      </c>
      <c r="AG675" s="181" t="inlineStr">
        <is>
          <t>NI0443</t>
        </is>
      </c>
      <c r="AH675" s="181" t="n">
        <v>-28880</v>
      </c>
      <c r="AI675" s="181" t="n"/>
      <c r="AJ675" s="181" t="n"/>
      <c r="AK675" s="181" t="n"/>
      <c r="AL675" s="181" t="n"/>
      <c r="AM675" s="181" t="n"/>
      <c r="AN675" s="181" t="n"/>
      <c r="AO675" s="181" t="n"/>
      <c r="AP675" s="181" t="n"/>
      <c r="AQ675" s="181" t="n"/>
      <c r="AR675" s="181" t="n"/>
      <c r="AS675" s="181" t="n"/>
      <c r="AT675" s="181" t="n"/>
      <c r="AU675" s="181" t="n"/>
      <c r="AV675" s="181" t="n"/>
      <c r="AW675" s="181" t="n"/>
      <c r="AX675" s="181" t="n"/>
      <c r="AY675" s="181" t="n"/>
      <c r="AZ675" s="181" t="n"/>
      <c r="BA675" s="181" t="n"/>
      <c r="BB675" s="181" t="n"/>
      <c r="BC675" s="181" t="n"/>
      <c r="BD675" s="181" t="n"/>
      <c r="BE675" s="181" t="n"/>
      <c r="BF675" s="181" t="n"/>
      <c r="BG675" s="181" t="n"/>
      <c r="BH675" s="181" t="n"/>
      <c r="BI675" s="181" t="n"/>
      <c r="BJ675" s="181" t="n"/>
      <c r="BK675" s="181" t="n"/>
      <c r="BL675" s="181" t="n"/>
      <c r="BM675" s="181" t="n"/>
      <c r="BN675" s="181" t="n"/>
      <c r="BO675" s="181" t="n"/>
    </row>
    <row r="676" ht="13.2" customFormat="1" customHeight="1" s="185">
      <c r="A676" s="181" t="inlineStr">
        <is>
          <t>SF</t>
        </is>
      </c>
      <c r="B676" s="181" t="inlineStr">
        <is>
          <t>14.12.2025</t>
        </is>
      </c>
      <c r="C676" s="181" t="inlineStr">
        <is>
          <t>N/A</t>
        </is>
      </c>
      <c r="D676" s="181" t="n">
        <v>2500532</v>
      </c>
      <c r="E676" s="181" t="inlineStr">
        <is>
          <t>SF0076</t>
        </is>
      </c>
      <c r="F676" s="187" t="inlineStr">
        <is>
          <t>FAS Chlorex C2 Sponge</t>
        </is>
      </c>
      <c r="G676" s="181" t="n">
        <v>2025000253</v>
      </c>
      <c r="H676" s="181" t="inlineStr">
        <is>
          <t>NEX medical Antiseptics</t>
        </is>
      </c>
      <c r="I676" s="181" t="n"/>
      <c r="J676" s="186" t="inlineStr">
        <is>
          <t>NI0181</t>
        </is>
      </c>
      <c r="K676" s="187" t="n"/>
      <c r="L676" s="181" t="inlineStr">
        <is>
          <t>00.03.2023</t>
        </is>
      </c>
      <c r="M676" s="181" t="n"/>
      <c r="N676" s="181" t="inlineStr">
        <is>
          <t>00.02.2028</t>
        </is>
      </c>
      <c r="O676" s="181" t="n"/>
      <c r="P676" s="181" t="n"/>
      <c r="Q676" s="181" t="n"/>
      <c r="R676" s="188" t="n"/>
      <c r="S676" s="189" t="n"/>
      <c r="T676" s="189" t="n"/>
      <c r="U676" s="190" t="n">
        <v>25680</v>
      </c>
      <c r="V676" s="181" t="inlineStr">
        <is>
          <t>No.</t>
        </is>
      </c>
      <c r="W676" s="181" t="n"/>
      <c r="X676" s="181" t="n"/>
      <c r="Y676" s="201" t="n"/>
      <c r="Z676" s="468" t="n">
        <v>25680</v>
      </c>
      <c r="AA676" s="469" t="n">
        <v>0</v>
      </c>
      <c r="AB676" s="470" t="n">
        <v>0</v>
      </c>
      <c r="AC676" s="470" t="n">
        <v>25680</v>
      </c>
      <c r="AD676" s="470" t="n"/>
      <c r="AE676" s="470" t="n">
        <v>0</v>
      </c>
      <c r="AF676" s="181" t="inlineStr">
        <is>
          <t>19.01.2026</t>
        </is>
      </c>
      <c r="AG676" s="181" t="inlineStr">
        <is>
          <t>L26A012</t>
        </is>
      </c>
      <c r="AH676" s="181" t="n">
        <v>-25680</v>
      </c>
      <c r="AI676" s="181" t="n"/>
      <c r="AJ676" s="181" t="n"/>
      <c r="AK676" s="181" t="n"/>
      <c r="AL676" s="181" t="n"/>
      <c r="AM676" s="181" t="n"/>
      <c r="AN676" s="181" t="n"/>
      <c r="AO676" s="181" t="n"/>
      <c r="AP676" s="181" t="n"/>
      <c r="AQ676" s="181" t="n"/>
      <c r="AR676" s="181" t="n"/>
      <c r="AS676" s="181" t="n"/>
      <c r="AT676" s="181" t="n"/>
      <c r="AU676" s="181" t="n"/>
      <c r="AV676" s="181" t="n"/>
      <c r="AW676" s="181" t="n"/>
      <c r="AX676" s="181" t="n"/>
      <c r="AY676" s="181" t="n"/>
      <c r="AZ676" s="181" t="n"/>
      <c r="BA676" s="181" t="n"/>
      <c r="BB676" s="181" t="n"/>
      <c r="BC676" s="181" t="n"/>
      <c r="BD676" s="181" t="n"/>
      <c r="BE676" s="181" t="n"/>
      <c r="BF676" s="181" t="n"/>
      <c r="BG676" s="181" t="n"/>
      <c r="BH676" s="181" t="n"/>
      <c r="BI676" s="181" t="n"/>
      <c r="BJ676" s="181" t="n"/>
      <c r="BK676" s="181" t="n"/>
      <c r="BL676" s="181" t="n"/>
      <c r="BM676" s="181" t="n"/>
      <c r="BN676" s="181" t="n"/>
      <c r="BO676" s="181" t="n"/>
    </row>
    <row r="677" ht="11.85" customFormat="1" customHeight="1" s="185">
      <c r="A677" s="181" t="inlineStr">
        <is>
          <t>SF</t>
        </is>
      </c>
      <c r="B677" s="181" t="inlineStr">
        <is>
          <t>14.12.2025</t>
        </is>
      </c>
      <c r="C677" s="181" t="inlineStr">
        <is>
          <t>N/A</t>
        </is>
      </c>
      <c r="D677" s="181" t="n">
        <v>2500533</v>
      </c>
      <c r="E677" s="181" t="inlineStr">
        <is>
          <t>SF0076</t>
        </is>
      </c>
      <c r="F677" s="187" t="inlineStr">
        <is>
          <t>FAS Chlorex C2 Sponge</t>
        </is>
      </c>
      <c r="G677" s="181" t="n">
        <v>2025000254</v>
      </c>
      <c r="H677" s="181" t="inlineStr">
        <is>
          <t>NEX medical Antiseptics</t>
        </is>
      </c>
      <c r="I677" s="181" t="n"/>
      <c r="J677" s="186" t="inlineStr">
        <is>
          <t>NH0826</t>
        </is>
      </c>
      <c r="K677" s="187" t="n"/>
      <c r="L677" s="181" t="inlineStr">
        <is>
          <t>00.11.2022</t>
        </is>
      </c>
      <c r="M677" s="181" t="n"/>
      <c r="N677" s="181" t="inlineStr">
        <is>
          <t>00.10.2027</t>
        </is>
      </c>
      <c r="O677" s="181" t="n"/>
      <c r="P677" s="181" t="n"/>
      <c r="Q677" s="181" t="n"/>
      <c r="R677" s="188" t="n"/>
      <c r="S677" s="189" t="n"/>
      <c r="T677" s="189" t="n"/>
      <c r="U677" s="190" t="n">
        <v>14400</v>
      </c>
      <c r="V677" s="181" t="inlineStr">
        <is>
          <t>No.</t>
        </is>
      </c>
      <c r="W677" s="181" t="n"/>
      <c r="X677" s="181" t="n"/>
      <c r="Y677" s="201" t="n"/>
      <c r="Z677" s="468" t="n">
        <v>14400</v>
      </c>
      <c r="AA677" s="469" t="n">
        <v>0</v>
      </c>
      <c r="AB677" s="470" t="n">
        <v>0</v>
      </c>
      <c r="AC677" s="470" t="n">
        <v>14400</v>
      </c>
      <c r="AD677" s="470" t="n"/>
      <c r="AE677" s="470" t="n">
        <v>0</v>
      </c>
      <c r="AF677" s="181" t="inlineStr">
        <is>
          <t>19.01.2026</t>
        </is>
      </c>
      <c r="AG677" s="181" t="inlineStr">
        <is>
          <t>L26A013</t>
        </is>
      </c>
      <c r="AH677" s="181" t="n">
        <v>-14400</v>
      </c>
      <c r="AI677" s="181" t="n"/>
      <c r="AJ677" s="181" t="n"/>
      <c r="AK677" s="181" t="n"/>
      <c r="AL677" s="181" t="n"/>
      <c r="AM677" s="181" t="n"/>
      <c r="AN677" s="181" t="n"/>
      <c r="AO677" s="181" t="n"/>
      <c r="AP677" s="181" t="n"/>
      <c r="AQ677" s="181" t="n"/>
      <c r="AR677" s="181" t="n"/>
      <c r="AS677" s="181" t="n"/>
      <c r="AT677" s="181" t="n"/>
      <c r="AU677" s="181" t="n"/>
      <c r="AV677" s="181" t="n"/>
      <c r="AW677" s="181" t="n"/>
      <c r="AX677" s="181" t="n"/>
      <c r="AY677" s="181" t="n"/>
      <c r="AZ677" s="181" t="n"/>
      <c r="BA677" s="181" t="n"/>
      <c r="BB677" s="181" t="n"/>
      <c r="BC677" s="181" t="n"/>
      <c r="BD677" s="181" t="n"/>
      <c r="BE677" s="181" t="n"/>
      <c r="BF677" s="181" t="n"/>
      <c r="BG677" s="181" t="n"/>
      <c r="BH677" s="181" t="n"/>
      <c r="BI677" s="181" t="n"/>
      <c r="BJ677" s="181" t="n"/>
      <c r="BK677" s="181" t="n"/>
      <c r="BL677" s="181" t="n"/>
      <c r="BM677" s="181" t="n"/>
      <c r="BN677" s="181" t="n"/>
      <c r="BO677" s="181" t="n"/>
    </row>
    <row r="678" ht="11.85" customFormat="1" customHeight="1" s="185">
      <c r="A678" s="181" t="inlineStr">
        <is>
          <t>SF</t>
        </is>
      </c>
      <c r="B678" s="181" t="inlineStr">
        <is>
          <t>15.12.2025</t>
        </is>
      </c>
      <c r="C678" s="181" t="inlineStr">
        <is>
          <t>JEK/FAS22-06-34</t>
        </is>
      </c>
      <c r="D678" s="181" t="n">
        <v>2500536</v>
      </c>
      <c r="E678" s="181" t="inlineStr">
        <is>
          <t>SF0072</t>
        </is>
      </c>
      <c r="F678" s="187" t="inlineStr">
        <is>
          <t>FAS Body Sponge</t>
        </is>
      </c>
      <c r="G678" s="181" t="n">
        <v>2025000257</v>
      </c>
      <c r="H678" s="181" t="inlineStr">
        <is>
          <t>JianErkang Medical Co., Ltd</t>
        </is>
      </c>
      <c r="I678" s="181" t="n"/>
      <c r="J678" s="186" t="inlineStr">
        <is>
          <t>220915</t>
        </is>
      </c>
      <c r="K678" s="187" t="n"/>
      <c r="L678" s="181" t="inlineStr">
        <is>
          <t>15.09.2022</t>
        </is>
      </c>
      <c r="M678" s="181" t="n"/>
      <c r="N678" s="181" t="inlineStr">
        <is>
          <t>14.09.2027</t>
        </is>
      </c>
      <c r="O678" s="181" t="n"/>
      <c r="P678" s="181" t="n"/>
      <c r="Q678" s="181" t="n"/>
      <c r="R678" s="188" t="n"/>
      <c r="S678" s="189" t="n"/>
      <c r="T678" s="189" t="n"/>
      <c r="U678" s="190" t="n">
        <v>14480</v>
      </c>
      <c r="V678" s="181" t="inlineStr">
        <is>
          <t>No.</t>
        </is>
      </c>
      <c r="W678" s="181" t="n"/>
      <c r="X678" s="181" t="n"/>
      <c r="Y678" s="201" t="n"/>
      <c r="Z678" s="468" t="n">
        <v>14480</v>
      </c>
      <c r="AA678" s="469" t="n">
        <v>0</v>
      </c>
      <c r="AB678" s="470" t="n">
        <v>0</v>
      </c>
      <c r="AC678" s="470" t="n">
        <v>14480</v>
      </c>
      <c r="AD678" s="470" t="n"/>
      <c r="AE678" s="470" t="n">
        <v>0</v>
      </c>
      <c r="AF678" s="181" t="inlineStr">
        <is>
          <t>06.01.2026</t>
        </is>
      </c>
      <c r="AG678" s="181" t="inlineStr">
        <is>
          <t>L26A002</t>
        </is>
      </c>
      <c r="AH678" s="181" t="n">
        <v>-14480</v>
      </c>
      <c r="AI678" s="181" t="n"/>
      <c r="AJ678" s="181" t="n"/>
      <c r="AK678" s="181" t="n"/>
      <c r="AL678" s="181" t="n"/>
      <c r="AM678" s="181" t="n"/>
      <c r="AN678" s="181" t="n"/>
      <c r="AO678" s="181" t="n"/>
      <c r="AP678" s="181" t="n"/>
      <c r="AQ678" s="181" t="n"/>
      <c r="AR678" s="181" t="n"/>
      <c r="AS678" s="181" t="n"/>
      <c r="AT678" s="181" t="n"/>
      <c r="AU678" s="181" t="n"/>
      <c r="AV678" s="181" t="n"/>
      <c r="AW678" s="181" t="n"/>
      <c r="AX678" s="181" t="n"/>
      <c r="AY678" s="181" t="n"/>
      <c r="AZ678" s="181" t="n"/>
      <c r="BA678" s="181" t="n"/>
      <c r="BB678" s="181" t="n"/>
      <c r="BC678" s="181" t="n"/>
      <c r="BD678" s="181" t="n"/>
      <c r="BE678" s="181" t="n"/>
      <c r="BF678" s="181" t="n"/>
      <c r="BG678" s="181" t="n"/>
      <c r="BH678" s="181" t="n"/>
      <c r="BI678" s="181" t="n"/>
      <c r="BJ678" s="181" t="n"/>
      <c r="BK678" s="181" t="n"/>
      <c r="BL678" s="181" t="n"/>
      <c r="BM678" s="181" t="n"/>
      <c r="BN678" s="181" t="n"/>
      <c r="BO678" s="181" t="n"/>
    </row>
    <row r="679" ht="12" customFormat="1" customHeight="1" s="7">
      <c r="A679" s="14" t="inlineStr">
        <is>
          <t>RM</t>
        </is>
      </c>
      <c r="B679" s="14" t="inlineStr">
        <is>
          <t>18.12.2025</t>
        </is>
      </c>
      <c r="C679" s="14" t="inlineStr">
        <is>
          <t>N/A</t>
        </is>
      </c>
      <c r="D679" s="14" t="n">
        <v>2500540</v>
      </c>
      <c r="E679" s="14" t="inlineStr">
        <is>
          <t>RM0066</t>
        </is>
      </c>
      <c r="F679" s="8" t="inlineStr">
        <is>
          <t>Hypromellose Capsule Shell ‘’00’’Opaque white Body: Opaque white</t>
        </is>
      </c>
      <c r="G679" s="14" t="n">
        <v>2025000261</v>
      </c>
      <c r="H679" s="14" t="inlineStr">
        <is>
          <t>ACG Associated Capsule Privet Limited</t>
        </is>
      </c>
      <c r="I679" s="14" t="n"/>
      <c r="J679" s="10" t="inlineStr">
        <is>
          <t>3500005940</t>
        </is>
      </c>
      <c r="K679" s="8" t="n"/>
      <c r="L679" s="77" t="inlineStr">
        <is>
          <t>00.07.2025</t>
        </is>
      </c>
      <c r="M679" s="14" t="n"/>
      <c r="N679" s="77" t="inlineStr">
        <is>
          <t>00.06.2030</t>
        </is>
      </c>
      <c r="O679" s="14" t="n"/>
      <c r="P679" s="14" t="n"/>
      <c r="Q679" s="14" t="n"/>
      <c r="R679" s="21" t="n"/>
      <c r="S679" s="12" t="n"/>
      <c r="T679" s="12" t="n"/>
      <c r="U679" s="13" t="n">
        <v>25000</v>
      </c>
      <c r="V679" s="14" t="inlineStr">
        <is>
          <t>No.</t>
        </is>
      </c>
      <c r="W679" s="14" t="n">
        <v>400</v>
      </c>
      <c r="X679" s="14" t="n"/>
      <c r="Y679" s="90" t="n"/>
      <c r="Z679" s="455">
        <f>U679-W679</f>
        <v/>
      </c>
      <c r="AA679" s="456">
        <f>AC679+AH679+AK679+AN679+AQ679+AT679+AW679+AZ679+BC679+BF679+BI679+BL679+BO679</f>
        <v/>
      </c>
      <c r="AB679" s="457" t="n">
        <v>0</v>
      </c>
      <c r="AC679" s="458">
        <f>Z679-AD679-AE679-AB679</f>
        <v/>
      </c>
      <c r="AD679" s="459" t="n"/>
      <c r="AE679" s="462" t="n">
        <v>0</v>
      </c>
      <c r="AF679" s="14" t="inlineStr">
        <is>
          <t>05.02.2026</t>
        </is>
      </c>
      <c r="AG679" s="14" t="inlineStr">
        <is>
          <t>C26B001</t>
        </is>
      </c>
      <c r="AH679" s="14" t="n">
        <v>-24600</v>
      </c>
      <c r="AI679" s="14" t="n"/>
      <c r="AJ679" s="14" t="n"/>
      <c r="AK679" s="14" t="n"/>
      <c r="AL679" s="14" t="n"/>
      <c r="AM679" s="14" t="n"/>
      <c r="AN679" s="14" t="n"/>
      <c r="AO679" s="14" t="n"/>
      <c r="AP679" s="14" t="n"/>
      <c r="AQ679" s="14" t="n"/>
      <c r="AR679" s="14" t="n"/>
      <c r="AS679" s="14" t="n"/>
      <c r="AT679" s="14" t="n"/>
      <c r="AU679" s="14" t="n"/>
      <c r="AV679" s="14" t="n"/>
      <c r="AW679" s="14" t="n"/>
      <c r="AX679" s="14" t="n"/>
      <c r="AY679" s="14" t="n"/>
      <c r="AZ679" s="14" t="n"/>
      <c r="BA679" s="14" t="n"/>
      <c r="BB679" s="14" t="n"/>
      <c r="BC679" s="14" t="n"/>
      <c r="BD679" s="14" t="n"/>
      <c r="BE679" s="14" t="n"/>
      <c r="BF679" s="14" t="n"/>
      <c r="BG679" s="14" t="n"/>
      <c r="BH679" s="14" t="n"/>
      <c r="BI679" s="14" t="n"/>
      <c r="BJ679" s="14" t="n"/>
      <c r="BK679" s="14" t="n"/>
      <c r="BL679" s="14" t="n"/>
      <c r="BM679" s="14" t="n"/>
      <c r="BN679" s="14" t="n"/>
      <c r="BO679" s="14" t="n"/>
    </row>
    <row r="680" ht="11.85" customFormat="1" customHeight="1" s="185">
      <c r="A680" s="181" t="inlineStr">
        <is>
          <t>PP</t>
        </is>
      </c>
      <c r="B680" s="181" t="inlineStr">
        <is>
          <t>28.12.2025</t>
        </is>
      </c>
      <c r="C680" s="181" t="inlineStr">
        <is>
          <t>JEK/SMC25-02-1</t>
        </is>
      </c>
      <c r="D680" s="181" t="n">
        <v>2500544</v>
      </c>
      <c r="E680" s="181" t="inlineStr">
        <is>
          <t>PP0044</t>
        </is>
      </c>
      <c r="F680" s="187" t="inlineStr">
        <is>
          <t>FAS IODO P2 Scrub Plastic Cover Film 408mm width</t>
        </is>
      </c>
      <c r="G680" s="181" t="n">
        <v>2025000265</v>
      </c>
      <c r="H680" s="181" t="inlineStr">
        <is>
          <t>JianErkang Medical Co., Ltd</t>
        </is>
      </c>
      <c r="I680" s="181" t="n"/>
      <c r="J680" s="186" t="inlineStr">
        <is>
          <t>FSP-251216</t>
        </is>
      </c>
      <c r="K680" s="187" t="n"/>
      <c r="L680" s="181" t="inlineStr">
        <is>
          <t>16.12.2025</t>
        </is>
      </c>
      <c r="M680" s="181" t="n"/>
      <c r="N680" s="181" t="inlineStr">
        <is>
          <t>15.12.2030</t>
        </is>
      </c>
      <c r="O680" s="181" t="n"/>
      <c r="P680" s="181" t="n"/>
      <c r="Q680" s="181" t="n"/>
      <c r="R680" s="188" t="n"/>
      <c r="S680" s="189" t="n"/>
      <c r="T680" s="189" t="n"/>
      <c r="U680" s="190" t="n">
        <v>55</v>
      </c>
      <c r="V680" s="181" t="inlineStr">
        <is>
          <t>Kg</t>
        </is>
      </c>
      <c r="W680" s="181" t="n">
        <v>0.12</v>
      </c>
      <c r="X680" s="181" t="n"/>
      <c r="Y680" s="201" t="n"/>
      <c r="Z680" s="468" t="n">
        <v>54.88</v>
      </c>
      <c r="AA680" s="469" t="n">
        <v>0</v>
      </c>
      <c r="AB680" s="470" t="n">
        <v>0</v>
      </c>
      <c r="AC680" s="470" t="n">
        <v>54.88</v>
      </c>
      <c r="AD680" s="470" t="n"/>
      <c r="AE680" s="470" t="n">
        <v>0</v>
      </c>
      <c r="AF680" s="181" t="inlineStr">
        <is>
          <t>18.02.2026</t>
        </is>
      </c>
      <c r="AG680" s="181" t="inlineStr">
        <is>
          <t>L26B006</t>
        </is>
      </c>
      <c r="AH680" s="181" t="n">
        <v>-54.88</v>
      </c>
      <c r="AI680" s="181" t="n"/>
      <c r="AJ680" s="181" t="n"/>
      <c r="AK680" s="181" t="n"/>
      <c r="AL680" s="181" t="n"/>
      <c r="AM680" s="181" t="n"/>
      <c r="AN680" s="181" t="n"/>
      <c r="AO680" s="181" t="n"/>
      <c r="AP680" s="181" t="n"/>
      <c r="AQ680" s="181" t="n"/>
      <c r="AR680" s="181" t="n"/>
      <c r="AS680" s="181" t="n"/>
      <c r="AT680" s="181" t="n"/>
      <c r="AU680" s="181" t="n"/>
      <c r="AV680" s="181" t="n"/>
      <c r="AW680" s="181" t="n"/>
      <c r="AX680" s="181" t="n"/>
      <c r="AY680" s="181" t="n"/>
      <c r="AZ680" s="181" t="n"/>
      <c r="BA680" s="181" t="n"/>
      <c r="BB680" s="181" t="n"/>
      <c r="BC680" s="181" t="n"/>
      <c r="BD680" s="181" t="n"/>
      <c r="BE680" s="181" t="n"/>
      <c r="BF680" s="181" t="n"/>
      <c r="BG680" s="181" t="n"/>
      <c r="BH680" s="181" t="n"/>
      <c r="BI680" s="181" t="n"/>
      <c r="BJ680" s="181" t="n"/>
      <c r="BK680" s="181" t="n"/>
      <c r="BL680" s="181" t="n"/>
      <c r="BM680" s="181" t="n"/>
      <c r="BN680" s="181" t="n"/>
      <c r="BO680" s="181" t="n"/>
    </row>
    <row r="681" ht="11.85" customFormat="1" customHeight="1" s="185">
      <c r="A681" s="181" t="inlineStr">
        <is>
          <t>PP</t>
        </is>
      </c>
      <c r="B681" s="181" t="inlineStr">
        <is>
          <t>28.12.2025</t>
        </is>
      </c>
      <c r="C681" s="181" t="inlineStr">
        <is>
          <t>JEK/SMC25-02-1</t>
        </is>
      </c>
      <c r="D681" s="181" t="n">
        <v>2500545</v>
      </c>
      <c r="E681" s="181" t="inlineStr">
        <is>
          <t>PP0046</t>
        </is>
      </c>
      <c r="F681" s="187" t="inlineStr">
        <is>
          <t xml:space="preserve">FAS Chlorex C2 4% Scrub Plastic Cover Film 408mm width  </t>
        </is>
      </c>
      <c r="G681" s="181" t="n">
        <v>2025000266</v>
      </c>
      <c r="H681" s="181" t="inlineStr">
        <is>
          <t>JianErkang Medical Co., Ltd</t>
        </is>
      </c>
      <c r="I681" s="181" t="n"/>
      <c r="J681" s="186" t="inlineStr">
        <is>
          <t>PF-251216</t>
        </is>
      </c>
      <c r="K681" s="187" t="n"/>
      <c r="L681" s="181" t="inlineStr">
        <is>
          <t>16.12.2025</t>
        </is>
      </c>
      <c r="M681" s="181" t="n"/>
      <c r="N681" s="181" t="inlineStr">
        <is>
          <t>15.12.2030</t>
        </is>
      </c>
      <c r="O681" s="181" t="n"/>
      <c r="P681" s="181" t="n"/>
      <c r="Q681" s="181" t="n"/>
      <c r="R681" s="188" t="n"/>
      <c r="S681" s="189" t="n"/>
      <c r="T681" s="189" t="n"/>
      <c r="U681" s="190" t="n">
        <v>111</v>
      </c>
      <c r="V681" s="181" t="inlineStr">
        <is>
          <t>Kg</t>
        </is>
      </c>
      <c r="W681" s="181" t="n">
        <v>0.12</v>
      </c>
      <c r="X681" s="181" t="n"/>
      <c r="Y681" s="201" t="n"/>
      <c r="Z681" s="468" t="n">
        <v>110.88</v>
      </c>
      <c r="AA681" s="469" t="n">
        <v>-2.831068712794149e-15</v>
      </c>
      <c r="AB681" s="470" t="n">
        <v>0</v>
      </c>
      <c r="AC681" s="470" t="n">
        <v>110.88</v>
      </c>
      <c r="AD681" s="470" t="n"/>
      <c r="AE681" s="470" t="n">
        <v>0</v>
      </c>
      <c r="AF681" s="181" t="inlineStr">
        <is>
          <t>28.12.2025</t>
        </is>
      </c>
      <c r="AG681" s="181" t="inlineStr">
        <is>
          <t>L25L009</t>
        </is>
      </c>
      <c r="AH681" s="181" t="n">
        <v>-53.6</v>
      </c>
      <c r="AI681" s="181" t="inlineStr">
        <is>
          <t>31.12.2025</t>
        </is>
      </c>
      <c r="AJ681" s="181" t="inlineStr">
        <is>
          <t>R-L25L009</t>
        </is>
      </c>
      <c r="AK681" s="181" t="n">
        <v>21.5</v>
      </c>
      <c r="AL681" s="181" t="inlineStr">
        <is>
          <t>06.01.2026</t>
        </is>
      </c>
      <c r="AM681" s="181" t="inlineStr">
        <is>
          <t>L26A003</t>
        </is>
      </c>
      <c r="AN681" s="181" t="n">
        <v>-48.2</v>
      </c>
      <c r="AO681" s="181" t="inlineStr">
        <is>
          <t>12.01.2026</t>
        </is>
      </c>
      <c r="AP681" s="181" t="inlineStr">
        <is>
          <t>R-L26A003</t>
        </is>
      </c>
      <c r="AQ681" s="181" t="n">
        <v>9.195</v>
      </c>
      <c r="AR681" s="181" t="inlineStr">
        <is>
          <t>17.02.2026</t>
        </is>
      </c>
      <c r="AS681" s="181" t="inlineStr">
        <is>
          <t>L26B005</t>
        </is>
      </c>
      <c r="AT681" s="181" t="n">
        <v>-39.6</v>
      </c>
      <c r="AU681" s="181" t="n"/>
      <c r="AV681" s="181" t="n"/>
      <c r="AW681" s="181" t="n">
        <v>-0.175</v>
      </c>
      <c r="AX681" s="181" t="n"/>
      <c r="AY681" s="181" t="n"/>
      <c r="AZ681" s="181" t="n"/>
      <c r="BA681" s="181" t="n"/>
      <c r="BB681" s="181" t="n"/>
      <c r="BC681" s="181" t="n"/>
      <c r="BD681" s="181" t="n"/>
      <c r="BE681" s="181" t="n"/>
      <c r="BF681" s="181" t="n"/>
      <c r="BG681" s="181" t="n"/>
      <c r="BH681" s="181" t="n"/>
      <c r="BI681" s="181" t="n"/>
      <c r="BJ681" s="181" t="n"/>
      <c r="BK681" s="181" t="n"/>
      <c r="BL681" s="181" t="n"/>
      <c r="BM681" s="181" t="n"/>
      <c r="BN681" s="181" t="n"/>
      <c r="BO681" s="181" t="n"/>
    </row>
    <row r="682" ht="11.85" customFormat="1" customHeight="1" s="87">
      <c r="A682" s="153" t="inlineStr">
        <is>
          <t>SF</t>
        </is>
      </c>
      <c r="B682" s="153" t="inlineStr">
        <is>
          <t>04.01.2026</t>
        </is>
      </c>
      <c r="C682" s="153" t="inlineStr">
        <is>
          <t>DOL-2025-020 REV.1</t>
        </is>
      </c>
      <c r="D682" s="153" t="n">
        <v>2600001</v>
      </c>
      <c r="E682" s="153" t="inlineStr">
        <is>
          <t>SF0201</t>
        </is>
      </c>
      <c r="F682" s="155" t="inlineStr">
        <is>
          <t>Polyglactin 910 Antibacterial Violet Size 2, 70cm, 1/2 Circle, Taper cut 45mm Ref. No. FAS605ABG</t>
        </is>
      </c>
      <c r="G682" s="153" t="n">
        <v>2026000001</v>
      </c>
      <c r="H682" s="153" t="inlineStr">
        <is>
          <t>FUTURA SURGICARE PVT LTD</t>
        </is>
      </c>
      <c r="I682" s="153" t="n"/>
      <c r="J682" s="197" t="inlineStr">
        <is>
          <t>25S2877</t>
        </is>
      </c>
      <c r="K682" s="153" t="n"/>
      <c r="L682" s="153" t="inlineStr">
        <is>
          <t>00.12.2025</t>
        </is>
      </c>
      <c r="M682" s="153" t="n"/>
      <c r="N682" s="153" t="inlineStr">
        <is>
          <t>00.11.2030</t>
        </is>
      </c>
      <c r="O682" s="153" t="n"/>
      <c r="P682" s="153" t="n"/>
      <c r="Q682" s="153" t="n"/>
      <c r="R682" s="156" t="n"/>
      <c r="S682" s="157" t="n"/>
      <c r="T682" s="157" t="n"/>
      <c r="U682" s="193" t="n">
        <v>1200</v>
      </c>
      <c r="V682" s="153" t="inlineStr">
        <is>
          <t>No</t>
        </is>
      </c>
      <c r="W682" s="153" t="n">
        <v>1</v>
      </c>
      <c r="X682" s="153" t="n"/>
      <c r="Y682" s="194" t="n"/>
      <c r="Z682" s="471" t="n">
        <v>1199</v>
      </c>
      <c r="AA682" s="472" t="n">
        <v>0</v>
      </c>
      <c r="AB682" s="457" t="n">
        <v>0</v>
      </c>
      <c r="AC682" s="457" t="n">
        <v>1199</v>
      </c>
      <c r="AD682" s="457" t="n"/>
      <c r="AE682" s="457" t="n">
        <v>0</v>
      </c>
      <c r="AF682" s="153" t="inlineStr">
        <is>
          <t>05.01.2026</t>
        </is>
      </c>
      <c r="AG682" s="153" t="inlineStr">
        <is>
          <t>25S2877</t>
        </is>
      </c>
      <c r="AH682" s="153" t="n">
        <v>-1199</v>
      </c>
      <c r="AI682" s="153" t="n"/>
      <c r="AJ682" s="153" t="n"/>
      <c r="AK682" s="153" t="n"/>
      <c r="AL682" s="153" t="n"/>
      <c r="AM682" s="153" t="n"/>
      <c r="AN682" s="153" t="n"/>
      <c r="AO682" s="153" t="n"/>
      <c r="AP682" s="153" t="n"/>
      <c r="AQ682" s="153" t="n"/>
      <c r="AR682" s="153" t="n"/>
      <c r="AS682" s="153" t="n"/>
      <c r="AT682" s="153" t="n"/>
      <c r="AU682" s="153" t="n"/>
      <c r="AV682" s="153" t="n"/>
      <c r="AW682" s="153" t="n"/>
      <c r="AX682" s="153" t="n"/>
      <c r="AY682" s="153" t="n"/>
      <c r="AZ682" s="153" t="n"/>
      <c r="BA682" s="153" t="n"/>
      <c r="BB682" s="153" t="n"/>
      <c r="BC682" s="153" t="n"/>
      <c r="BD682" s="153" t="n"/>
      <c r="BE682" s="153" t="n"/>
      <c r="BF682" s="153" t="n"/>
      <c r="BG682" s="153" t="n"/>
      <c r="BH682" s="153" t="n"/>
      <c r="BI682" s="153" t="n"/>
      <c r="BJ682" s="153" t="n"/>
      <c r="BK682" s="153" t="n"/>
      <c r="BL682" s="153" t="n"/>
      <c r="BM682" s="153" t="n"/>
      <c r="BN682" s="153" t="n"/>
      <c r="BO682" s="153" t="n"/>
    </row>
    <row r="683" ht="11.85" customFormat="1" customHeight="1" s="7">
      <c r="A683" s="14" t="inlineStr">
        <is>
          <t>SP</t>
        </is>
      </c>
      <c r="B683" s="14" t="inlineStr">
        <is>
          <t>04.01.2026</t>
        </is>
      </c>
      <c r="C683" s="14" t="inlineStr">
        <is>
          <t>DOL-2025-020 REV.1</t>
        </is>
      </c>
      <c r="D683" s="14" t="n">
        <v>2600002</v>
      </c>
      <c r="E683" s="14" t="inlineStr">
        <is>
          <t>SP0361</t>
        </is>
      </c>
      <c r="F683" s="8" t="inlineStr">
        <is>
          <t>Box- Polyglactin 910 Antibacterial Violet Size 2, 70cm, 1/2 Circle,Taper cut 45mm Ref. No. FAS605ABG</t>
        </is>
      </c>
      <c r="G683" s="14" t="n">
        <v>2026000002</v>
      </c>
      <c r="H683" s="14" t="inlineStr">
        <is>
          <t>FUTURA SURGICARE PVT LTD</t>
        </is>
      </c>
      <c r="I683" s="14" t="n"/>
      <c r="J683" s="27" t="inlineStr">
        <is>
          <t>N.A</t>
        </is>
      </c>
      <c r="K683" s="14" t="n"/>
      <c r="L683" s="14" t="inlineStr">
        <is>
          <t>28.06.2025</t>
        </is>
      </c>
      <c r="M683" s="14" t="n"/>
      <c r="N683" s="14" t="inlineStr">
        <is>
          <t>28.06.2028</t>
        </is>
      </c>
      <c r="O683" s="14" t="n"/>
      <c r="P683" s="14" t="n"/>
      <c r="Q683" s="14" t="n"/>
      <c r="R683" s="21" t="n"/>
      <c r="S683" s="12" t="n"/>
      <c r="T683" s="12" t="n"/>
      <c r="U683" s="13" t="n">
        <v>100</v>
      </c>
      <c r="V683" s="14" t="inlineStr">
        <is>
          <t>No</t>
        </is>
      </c>
      <c r="W683" s="14" t="n"/>
      <c r="X683" s="14" t="n"/>
      <c r="Y683" s="90" t="n"/>
      <c r="Z683" s="455" t="n">
        <v>100</v>
      </c>
      <c r="AA683" s="456" t="n">
        <v>0</v>
      </c>
      <c r="AB683" s="457" t="n">
        <v>0</v>
      </c>
      <c r="AC683" s="458" t="n">
        <v>100</v>
      </c>
      <c r="AD683" s="459" t="n"/>
      <c r="AE683" s="462" t="n">
        <v>0</v>
      </c>
      <c r="AF683" s="14" t="inlineStr">
        <is>
          <t>05.01.2026</t>
        </is>
      </c>
      <c r="AG683" s="14" t="inlineStr">
        <is>
          <t>25S2877</t>
        </is>
      </c>
      <c r="AH683" s="14" t="n">
        <v>-100</v>
      </c>
      <c r="AI683" s="14" t="n"/>
      <c r="AJ683" s="14" t="n"/>
      <c r="AK683" s="14" t="n"/>
      <c r="AL683" s="14" t="n"/>
      <c r="AM683" s="14" t="n"/>
      <c r="AN683" s="14" t="n"/>
      <c r="AO683" s="14" t="n"/>
      <c r="AP683" s="14" t="n"/>
      <c r="AQ683" s="14" t="n"/>
      <c r="AR683" s="14" t="n"/>
      <c r="AS683" s="14" t="n"/>
      <c r="AT683" s="14" t="n"/>
      <c r="AU683" s="14" t="n"/>
      <c r="AV683" s="14" t="n"/>
      <c r="AW683" s="14" t="n"/>
      <c r="AX683" s="14" t="n"/>
      <c r="AY683" s="14" t="n"/>
      <c r="AZ683" s="14" t="n"/>
      <c r="BA683" s="14" t="n"/>
      <c r="BB683" s="14" t="n"/>
      <c r="BC683" s="14" t="n"/>
      <c r="BD683" s="14" t="n"/>
      <c r="BE683" s="14" t="n"/>
      <c r="BF683" s="14" t="n"/>
      <c r="BG683" s="14" t="n"/>
      <c r="BH683" s="14" t="n"/>
      <c r="BI683" s="14" t="n"/>
      <c r="BJ683" s="14" t="n"/>
      <c r="BK683" s="14" t="n"/>
      <c r="BL683" s="14" t="n"/>
      <c r="BM683" s="14" t="n"/>
      <c r="BN683" s="14" t="n"/>
      <c r="BO683" s="14" t="n"/>
    </row>
    <row r="684" ht="11.85" customFormat="1" customHeight="1" s="7">
      <c r="A684" s="14" t="inlineStr">
        <is>
          <t>SP</t>
        </is>
      </c>
      <c r="B684" s="14" t="inlineStr">
        <is>
          <t>04.01.2026</t>
        </is>
      </c>
      <c r="C684" s="14" t="inlineStr">
        <is>
          <t>DOL-2025-020 REV.1</t>
        </is>
      </c>
      <c r="D684" s="14" t="n">
        <v>2600003</v>
      </c>
      <c r="E684" s="14" t="inlineStr">
        <is>
          <t>SP0372</t>
        </is>
      </c>
      <c r="F684" s="8" t="inlineStr">
        <is>
          <t>Cover Box- Polyglactin 910 Antibacterial Violet Size 2, 70cm, 1/2 Circle, Taper cut 45mm Ref. No. FAS605ABG</t>
        </is>
      </c>
      <c r="G684" s="14" t="n">
        <v>2026000003</v>
      </c>
      <c r="H684" s="14" t="inlineStr">
        <is>
          <t>FUTURA SURGICARE PVT LTD</t>
        </is>
      </c>
      <c r="I684" s="14" t="n"/>
      <c r="J684" s="27" t="inlineStr">
        <is>
          <t>N.A</t>
        </is>
      </c>
      <c r="K684" s="14" t="n"/>
      <c r="L684" s="14" t="inlineStr">
        <is>
          <t>30.06.2025</t>
        </is>
      </c>
      <c r="M684" s="14" t="n"/>
      <c r="N684" s="14" t="inlineStr">
        <is>
          <t>30.06.2028</t>
        </is>
      </c>
      <c r="O684" s="14" t="n"/>
      <c r="P684" s="14" t="n"/>
      <c r="Q684" s="14" t="n"/>
      <c r="R684" s="21" t="n"/>
      <c r="S684" s="12" t="n"/>
      <c r="T684" s="12" t="n"/>
      <c r="U684" s="13" t="n">
        <v>100</v>
      </c>
      <c r="V684" s="14" t="inlineStr">
        <is>
          <t>No</t>
        </is>
      </c>
      <c r="W684" s="14" t="n"/>
      <c r="X684" s="14" t="n"/>
      <c r="Y684" s="90" t="n"/>
      <c r="Z684" s="455" t="n">
        <v>100</v>
      </c>
      <c r="AA684" s="456" t="n">
        <v>0</v>
      </c>
      <c r="AB684" s="457" t="n">
        <v>0</v>
      </c>
      <c r="AC684" s="458" t="n">
        <v>100</v>
      </c>
      <c r="AD684" s="459" t="n"/>
      <c r="AE684" s="462" t="n">
        <v>0</v>
      </c>
      <c r="AF684" s="14" t="inlineStr">
        <is>
          <t>05.01.2026</t>
        </is>
      </c>
      <c r="AG684" s="14" t="inlineStr">
        <is>
          <t>25S2877</t>
        </is>
      </c>
      <c r="AH684" s="14" t="n">
        <v>-100</v>
      </c>
      <c r="AI684" s="14" t="n"/>
      <c r="AJ684" s="14" t="n"/>
      <c r="AK684" s="14" t="n"/>
      <c r="AL684" s="14" t="n"/>
      <c r="AM684" s="14" t="n"/>
      <c r="AN684" s="14" t="n"/>
      <c r="AO684" s="14" t="n"/>
      <c r="AP684" s="14" t="n"/>
      <c r="AQ684" s="14" t="n"/>
      <c r="AR684" s="14" t="n"/>
      <c r="AS684" s="14" t="n"/>
      <c r="AT684" s="14" t="n"/>
      <c r="AU684" s="14" t="n"/>
      <c r="AV684" s="14" t="n"/>
      <c r="AW684" s="14" t="n"/>
      <c r="AX684" s="14" t="n"/>
      <c r="AY684" s="14" t="n"/>
      <c r="AZ684" s="14" t="n"/>
      <c r="BA684" s="14" t="n"/>
      <c r="BB684" s="14" t="n"/>
      <c r="BC684" s="14" t="n"/>
      <c r="BD684" s="14" t="n"/>
      <c r="BE684" s="14" t="n"/>
      <c r="BF684" s="14" t="n"/>
      <c r="BG684" s="14" t="n"/>
      <c r="BH684" s="14" t="n"/>
      <c r="BI684" s="14" t="n"/>
      <c r="BJ684" s="14" t="n"/>
      <c r="BK684" s="14" t="n"/>
      <c r="BL684" s="14" t="n"/>
      <c r="BM684" s="14" t="n"/>
      <c r="BN684" s="14" t="n"/>
      <c r="BO684" s="14" t="n"/>
    </row>
    <row r="685" ht="11.85" customFormat="1" customHeight="1" s="7">
      <c r="A685" s="14" t="inlineStr">
        <is>
          <t>SF</t>
        </is>
      </c>
      <c r="B685" s="14" t="inlineStr">
        <is>
          <t>05.01.2026</t>
        </is>
      </c>
      <c r="C685" s="14" t="inlineStr">
        <is>
          <t>DOL-2025-020 REV.1</t>
        </is>
      </c>
      <c r="D685" s="14" t="n">
        <v>2600004</v>
      </c>
      <c r="E685" s="14" t="inlineStr">
        <is>
          <t>SF0196</t>
        </is>
      </c>
      <c r="F685" s="8" t="inlineStr">
        <is>
          <t>Polyglactin 910 Antibacterial Undyed Size 4/0, 70cm, 3/8 Circle, Prime Cutting, 24mm Ref. No. FAS743ABG</t>
        </is>
      </c>
      <c r="G685" s="14" t="n">
        <v>2026000004</v>
      </c>
      <c r="H685" s="14" t="inlineStr">
        <is>
          <t>FUTURA SURGICARE PVT LTD</t>
        </is>
      </c>
      <c r="I685" s="14" t="n"/>
      <c r="J685" s="10" t="inlineStr">
        <is>
          <t>25S2871</t>
        </is>
      </c>
      <c r="K685" s="8" t="n"/>
      <c r="L685" s="14" t="inlineStr">
        <is>
          <t>00.12.2025</t>
        </is>
      </c>
      <c r="M685" s="14" t="n"/>
      <c r="N685" s="14" t="inlineStr">
        <is>
          <t>00.11.2030</t>
        </is>
      </c>
      <c r="O685" s="14" t="n"/>
      <c r="P685" s="14" t="n"/>
      <c r="Q685" s="14" t="n"/>
      <c r="R685" s="21" t="n">
        <v>1</v>
      </c>
      <c r="S685" s="12" t="n">
        <v>600</v>
      </c>
      <c r="T685" s="12" t="n"/>
      <c r="U685" s="13" t="n">
        <v>600</v>
      </c>
      <c r="V685" s="14" t="inlineStr">
        <is>
          <t>No</t>
        </is>
      </c>
      <c r="W685" s="14" t="n"/>
      <c r="X685" s="14" t="n"/>
      <c r="Y685" s="90" t="n"/>
      <c r="Z685" s="455" t="n">
        <v>600</v>
      </c>
      <c r="AA685" s="456" t="n">
        <v>0</v>
      </c>
      <c r="AB685" s="457" t="n">
        <v>0</v>
      </c>
      <c r="AC685" s="458" t="n">
        <v>600</v>
      </c>
      <c r="AD685" s="459" t="n"/>
      <c r="AE685" s="462" t="n">
        <v>0</v>
      </c>
      <c r="AF685" s="14" t="inlineStr">
        <is>
          <t>01.02.2026</t>
        </is>
      </c>
      <c r="AG685" s="14" t="inlineStr">
        <is>
          <t>0081/2026</t>
        </is>
      </c>
      <c r="AH685" s="14" t="n">
        <v>-600</v>
      </c>
      <c r="AI685" s="14" t="n"/>
      <c r="AJ685" s="14" t="n"/>
      <c r="AK685" s="14" t="n"/>
      <c r="AL685" s="14" t="n"/>
      <c r="AM685" s="14" t="n"/>
      <c r="AN685" s="14" t="n"/>
      <c r="AO685" s="14" t="n"/>
      <c r="AP685" s="14" t="n"/>
      <c r="AQ685" s="14" t="n"/>
      <c r="AR685" s="14" t="n"/>
      <c r="AS685" s="14" t="n"/>
      <c r="AT685" s="14" t="n"/>
      <c r="AU685" s="14" t="n"/>
      <c r="AV685" s="14" t="n"/>
      <c r="AW685" s="14" t="n"/>
      <c r="AX685" s="14" t="n"/>
      <c r="AY685" s="14" t="n"/>
      <c r="AZ685" s="14" t="n"/>
      <c r="BA685" s="14" t="n"/>
      <c r="BB685" s="14" t="n"/>
      <c r="BC685" s="14" t="n"/>
      <c r="BD685" s="14" t="n"/>
      <c r="BE685" s="14" t="n"/>
      <c r="BF685" s="14" t="n"/>
      <c r="BG685" s="14" t="n"/>
      <c r="BH685" s="14" t="n"/>
      <c r="BI685" s="14" t="n"/>
      <c r="BJ685" s="14" t="n"/>
      <c r="BK685" s="14" t="n"/>
      <c r="BL685" s="14" t="n"/>
      <c r="BM685" s="14" t="n"/>
      <c r="BN685" s="14" t="n"/>
      <c r="BO685" s="14" t="n"/>
    </row>
    <row r="686" ht="11.85" customFormat="1" customHeight="1" s="7">
      <c r="A686" s="14" t="inlineStr">
        <is>
          <t>SP</t>
        </is>
      </c>
      <c r="B686" s="14" t="inlineStr">
        <is>
          <t>05.01.2026</t>
        </is>
      </c>
      <c r="C686" s="14" t="inlineStr">
        <is>
          <t>DOL-2025-020 REV.1</t>
        </is>
      </c>
      <c r="D686" s="14" t="n">
        <v>2600005</v>
      </c>
      <c r="E686" s="14" t="inlineStr">
        <is>
          <t>SP0356</t>
        </is>
      </c>
      <c r="F686" s="8" t="inlineStr">
        <is>
          <t>Box- Polyglactin 910 Antibacterial Undyed Size 4/0, 70cm, 3/8 Circle, Prime Cutting, 24mm Ref. No. FAS743ABG</t>
        </is>
      </c>
      <c r="G686" s="14" t="n">
        <v>2026000005</v>
      </c>
      <c r="H686" s="14" t="inlineStr">
        <is>
          <t>FUTURA SURGICARE PVT LTD</t>
        </is>
      </c>
      <c r="I686" s="14" t="n"/>
      <c r="J686" s="10" t="inlineStr">
        <is>
          <t>N.A</t>
        </is>
      </c>
      <c r="K686" s="8" t="n"/>
      <c r="L686" s="14" t="inlineStr">
        <is>
          <t>28.06.2025</t>
        </is>
      </c>
      <c r="M686" s="14" t="n"/>
      <c r="N686" s="14" t="inlineStr">
        <is>
          <t>28.06.2028</t>
        </is>
      </c>
      <c r="O686" s="14" t="n"/>
      <c r="P686" s="14" t="n"/>
      <c r="Q686" s="14" t="n"/>
      <c r="R686" s="21" t="n">
        <v>1</v>
      </c>
      <c r="S686" s="12" t="n">
        <v>50</v>
      </c>
      <c r="T686" s="12" t="n"/>
      <c r="U686" s="13" t="n">
        <v>50</v>
      </c>
      <c r="V686" s="14" t="inlineStr">
        <is>
          <t>No</t>
        </is>
      </c>
      <c r="W686" s="14" t="n"/>
      <c r="X686" s="14" t="n"/>
      <c r="Y686" s="90" t="n"/>
      <c r="Z686" s="455" t="n">
        <v>50</v>
      </c>
      <c r="AA686" s="456" t="n">
        <v>0</v>
      </c>
      <c r="AB686" s="457" t="n">
        <v>0</v>
      </c>
      <c r="AC686" s="458" t="n">
        <v>50</v>
      </c>
      <c r="AD686" s="459" t="n"/>
      <c r="AE686" s="462" t="n">
        <v>0</v>
      </c>
      <c r="AF686" s="14" t="inlineStr">
        <is>
          <t>01.02.2026</t>
        </is>
      </c>
      <c r="AG686" s="14" t="inlineStr">
        <is>
          <t>0081/2026</t>
        </is>
      </c>
      <c r="AH686" s="14" t="n">
        <v>-50</v>
      </c>
      <c r="AI686" s="14" t="n"/>
      <c r="AJ686" s="14" t="n"/>
      <c r="AK686" s="14" t="n"/>
      <c r="AL686" s="14" t="n"/>
      <c r="AM686" s="14" t="n"/>
      <c r="AN686" s="14" t="n"/>
      <c r="AO686" s="14" t="n"/>
      <c r="AP686" s="14" t="n"/>
      <c r="AQ686" s="14" t="n"/>
      <c r="AR686" s="14" t="n"/>
      <c r="AS686" s="14" t="n"/>
      <c r="AT686" s="14" t="n"/>
      <c r="AU686" s="14" t="n"/>
      <c r="AV686" s="14" t="n"/>
      <c r="AW686" s="14" t="n"/>
      <c r="AX686" s="14" t="n"/>
      <c r="AY686" s="14" t="n"/>
      <c r="AZ686" s="14" t="n"/>
      <c r="BA686" s="14" t="n"/>
      <c r="BB686" s="14" t="n"/>
      <c r="BC686" s="14" t="n"/>
      <c r="BD686" s="14" t="n"/>
      <c r="BE686" s="14" t="n"/>
      <c r="BF686" s="14" t="n"/>
      <c r="BG686" s="14" t="n"/>
      <c r="BH686" s="14" t="n"/>
      <c r="BI686" s="14" t="n"/>
      <c r="BJ686" s="14" t="n"/>
      <c r="BK686" s="14" t="n"/>
      <c r="BL686" s="14" t="n"/>
      <c r="BM686" s="14" t="n"/>
      <c r="BN686" s="14" t="n"/>
      <c r="BO686" s="14" t="n"/>
    </row>
    <row r="687" ht="11.85" customFormat="1" customHeight="1" s="7">
      <c r="A687" s="14" t="inlineStr">
        <is>
          <t>SP</t>
        </is>
      </c>
      <c r="B687" s="14" t="inlineStr">
        <is>
          <t>05.01.2026</t>
        </is>
      </c>
      <c r="C687" s="14" t="inlineStr">
        <is>
          <t>DOL-2025-020 REV.1</t>
        </is>
      </c>
      <c r="D687" s="14" t="n">
        <v>2600006</v>
      </c>
      <c r="E687" s="14" t="inlineStr">
        <is>
          <t>SP0367</t>
        </is>
      </c>
      <c r="F687" s="8" t="inlineStr">
        <is>
          <t>Cover Box- Polyglactin 910 Antibacterial Undyed Size 4/0, 70cm, 3/8 Circle, Prime Cutting, 24mm Ref. No. FAS743ABG</t>
        </is>
      </c>
      <c r="G687" s="14" t="n">
        <v>2026000006</v>
      </c>
      <c r="H687" s="14" t="inlineStr">
        <is>
          <t>FUTURA SURGICARE PVT LTD</t>
        </is>
      </c>
      <c r="I687" s="14" t="n"/>
      <c r="J687" s="10" t="inlineStr">
        <is>
          <t>N.A</t>
        </is>
      </c>
      <c r="K687" s="8" t="n"/>
      <c r="L687" s="14" t="inlineStr">
        <is>
          <t>30.06.2025</t>
        </is>
      </c>
      <c r="M687" s="14" t="n"/>
      <c r="N687" s="14" t="inlineStr">
        <is>
          <t>30.06.2028</t>
        </is>
      </c>
      <c r="O687" s="14" t="n"/>
      <c r="P687" s="14" t="n"/>
      <c r="Q687" s="14" t="n"/>
      <c r="R687" s="21" t="n">
        <v>1</v>
      </c>
      <c r="S687" s="12" t="n">
        <v>50</v>
      </c>
      <c r="T687" s="12" t="n"/>
      <c r="U687" s="13" t="n">
        <v>50</v>
      </c>
      <c r="V687" s="14" t="inlineStr">
        <is>
          <t>No</t>
        </is>
      </c>
      <c r="W687" s="14" t="n"/>
      <c r="X687" s="14" t="n"/>
      <c r="Y687" s="90" t="n"/>
      <c r="Z687" s="455" t="n">
        <v>50</v>
      </c>
      <c r="AA687" s="456" t="n">
        <v>0</v>
      </c>
      <c r="AB687" s="457" t="n">
        <v>0</v>
      </c>
      <c r="AC687" s="458" t="n">
        <v>50</v>
      </c>
      <c r="AD687" s="459" t="n"/>
      <c r="AE687" s="462" t="n">
        <v>0</v>
      </c>
      <c r="AF687" s="14" t="inlineStr">
        <is>
          <t>01.02.2026</t>
        </is>
      </c>
      <c r="AG687" s="14" t="inlineStr">
        <is>
          <t>0081/2026</t>
        </is>
      </c>
      <c r="AH687" s="14" t="n">
        <v>-50</v>
      </c>
      <c r="AI687" s="14" t="n"/>
      <c r="AJ687" s="14" t="n"/>
      <c r="AK687" s="14" t="n"/>
      <c r="AL687" s="14" t="n"/>
      <c r="AM687" s="14" t="n"/>
      <c r="AN687" s="14" t="n"/>
      <c r="AO687" s="14" t="n"/>
      <c r="AP687" s="14" t="n"/>
      <c r="AQ687" s="14" t="n"/>
      <c r="AR687" s="14" t="n"/>
      <c r="AS687" s="14" t="n"/>
      <c r="AT687" s="14" t="n"/>
      <c r="AU687" s="14" t="n"/>
      <c r="AV687" s="14" t="n"/>
      <c r="AW687" s="14" t="n"/>
      <c r="AX687" s="14" t="n"/>
      <c r="AY687" s="14" t="n"/>
      <c r="AZ687" s="14" t="n"/>
      <c r="BA687" s="14" t="n"/>
      <c r="BB687" s="14" t="n"/>
      <c r="BC687" s="14" t="n"/>
      <c r="BD687" s="14" t="n"/>
      <c r="BE687" s="14" t="n"/>
      <c r="BF687" s="14" t="n"/>
      <c r="BG687" s="14" t="n"/>
      <c r="BH687" s="14" t="n"/>
      <c r="BI687" s="14" t="n"/>
      <c r="BJ687" s="14" t="n"/>
      <c r="BK687" s="14" t="n"/>
      <c r="BL687" s="14" t="n"/>
      <c r="BM687" s="14" t="n"/>
      <c r="BN687" s="14" t="n"/>
      <c r="BO687" s="14" t="n"/>
    </row>
    <row r="688" ht="11.85" customFormat="1" customHeight="1" s="7">
      <c r="A688" s="14" t="inlineStr">
        <is>
          <t>SF</t>
        </is>
      </c>
      <c r="B688" s="14" t="inlineStr">
        <is>
          <t>05.01.2026</t>
        </is>
      </c>
      <c r="C688" s="14" t="inlineStr">
        <is>
          <t>DOL-2025-020 REV.1</t>
        </is>
      </c>
      <c r="D688" s="14" t="n">
        <v>2600007</v>
      </c>
      <c r="E688" s="14" t="inlineStr">
        <is>
          <t>SF0197</t>
        </is>
      </c>
      <c r="F688" s="8" t="inlineStr">
        <is>
          <t>Polydioxanone AB Violet Size 2/0, 70cm, 1/2 Circle, Round Body, 30mm Ref. No. FAS010ABD</t>
        </is>
      </c>
      <c r="G688" s="14" t="n">
        <v>2026000007</v>
      </c>
      <c r="H688" s="14" t="inlineStr">
        <is>
          <t>FUTURA SURGICARE PVT LTD</t>
        </is>
      </c>
      <c r="I688" s="14" t="n"/>
      <c r="J688" s="27" t="inlineStr">
        <is>
          <t>25S2872</t>
        </is>
      </c>
      <c r="K688" s="14" t="n"/>
      <c r="L688" s="14" t="inlineStr">
        <is>
          <t>00.11.2025</t>
        </is>
      </c>
      <c r="M688" s="14" t="n"/>
      <c r="N688" s="14" t="inlineStr">
        <is>
          <t>00.10.2030</t>
        </is>
      </c>
      <c r="O688" s="14" t="n"/>
      <c r="P688" s="14" t="n"/>
      <c r="Q688" s="14" t="n"/>
      <c r="R688" s="21" t="n">
        <v>1</v>
      </c>
      <c r="S688" s="12" t="n">
        <v>3648</v>
      </c>
      <c r="T688" s="12" t="n"/>
      <c r="U688" s="13" t="n">
        <v>3648</v>
      </c>
      <c r="V688" s="14" t="inlineStr">
        <is>
          <t>No</t>
        </is>
      </c>
      <c r="W688" s="14" t="n"/>
      <c r="X688" s="14" t="n"/>
      <c r="Y688" s="90" t="n"/>
      <c r="Z688" s="455" t="n">
        <v>3648</v>
      </c>
      <c r="AA688" s="456" t="n">
        <v>0</v>
      </c>
      <c r="AB688" s="457" t="n">
        <v>0</v>
      </c>
      <c r="AC688" s="458" t="n">
        <v>3648</v>
      </c>
      <c r="AD688" s="459" t="n"/>
      <c r="AE688" s="462" t="n">
        <v>0</v>
      </c>
      <c r="AF688" s="14" t="inlineStr">
        <is>
          <t>06.01.2026</t>
        </is>
      </c>
      <c r="AG688" s="14" t="inlineStr">
        <is>
          <t>0002/2026</t>
        </is>
      </c>
      <c r="AH688" s="14" t="n">
        <v>-3648</v>
      </c>
      <c r="AI688" s="14" t="n"/>
      <c r="AJ688" s="14" t="n"/>
      <c r="AK688" s="14" t="n"/>
      <c r="AL688" s="14" t="n"/>
      <c r="AM688" s="14" t="n"/>
      <c r="AN688" s="14" t="n"/>
      <c r="AO688" s="14" t="n"/>
      <c r="AP688" s="14" t="n"/>
      <c r="AQ688" s="14" t="n"/>
      <c r="AR688" s="14" t="n"/>
      <c r="AS688" s="14" t="n"/>
      <c r="AT688" s="14" t="n"/>
      <c r="AU688" s="14" t="n"/>
      <c r="AV688" s="14" t="n"/>
      <c r="AW688" s="14" t="n"/>
      <c r="AX688" s="14" t="n"/>
      <c r="AY688" s="14" t="n"/>
      <c r="AZ688" s="14" t="n"/>
      <c r="BA688" s="14" t="n"/>
      <c r="BB688" s="14" t="n"/>
      <c r="BC688" s="14" t="n"/>
      <c r="BD688" s="14" t="n"/>
      <c r="BE688" s="14" t="n"/>
      <c r="BF688" s="14" t="n"/>
      <c r="BG688" s="14" t="n"/>
      <c r="BH688" s="14" t="n"/>
      <c r="BI688" s="14" t="n"/>
      <c r="BJ688" s="14" t="n"/>
      <c r="BK688" s="14" t="n"/>
      <c r="BL688" s="14" t="n"/>
      <c r="BM688" s="14" t="n"/>
      <c r="BN688" s="14" t="n"/>
      <c r="BO688" s="14" t="n"/>
    </row>
    <row r="689" ht="11.85" customFormat="1" customHeight="1" s="7">
      <c r="A689" s="14" t="inlineStr">
        <is>
          <t>SP</t>
        </is>
      </c>
      <c r="B689" s="14" t="inlineStr">
        <is>
          <t>05.01.2026</t>
        </is>
      </c>
      <c r="C689" s="14" t="inlineStr">
        <is>
          <t>DOL-2025-020 REV.1</t>
        </is>
      </c>
      <c r="D689" s="14" t="n">
        <v>2600008</v>
      </c>
      <c r="E689" s="14" t="inlineStr">
        <is>
          <t>SP0357</t>
        </is>
      </c>
      <c r="F689" s="8" t="inlineStr">
        <is>
          <t>Box- Polydioxanone AB Violet Size 2/0, 70cm, 1/2 Circle, Round Body, 30mm Ref. No. FAS010ABD</t>
        </is>
      </c>
      <c r="G689" s="14" t="n">
        <v>2026000008</v>
      </c>
      <c r="H689" s="14" t="inlineStr">
        <is>
          <t>FUTURA SURGICARE PVT LTD</t>
        </is>
      </c>
      <c r="I689" s="14" t="n"/>
      <c r="J689" s="27" t="inlineStr">
        <is>
          <t>N.A</t>
        </is>
      </c>
      <c r="K689" s="14" t="n"/>
      <c r="L689" s="14" t="inlineStr">
        <is>
          <t>28.06.2025</t>
        </is>
      </c>
      <c r="M689" s="14" t="n"/>
      <c r="N689" s="14" t="inlineStr">
        <is>
          <t>28.06.2028</t>
        </is>
      </c>
      <c r="O689" s="14" t="n"/>
      <c r="P689" s="14" t="n"/>
      <c r="Q689" s="14" t="n"/>
      <c r="R689" s="21" t="n">
        <v>1</v>
      </c>
      <c r="S689" s="12" t="n">
        <v>304</v>
      </c>
      <c r="T689" s="12" t="n"/>
      <c r="U689" s="13" t="n">
        <v>304</v>
      </c>
      <c r="V689" s="14" t="inlineStr">
        <is>
          <t>No</t>
        </is>
      </c>
      <c r="W689" s="14" t="n"/>
      <c r="X689" s="14" t="n"/>
      <c r="Y689" s="90" t="n"/>
      <c r="Z689" s="455" t="n">
        <v>304</v>
      </c>
      <c r="AA689" s="456" t="n">
        <v>0</v>
      </c>
      <c r="AB689" s="457" t="n">
        <v>0</v>
      </c>
      <c r="AC689" s="458" t="n">
        <v>304</v>
      </c>
      <c r="AD689" s="459" t="n"/>
      <c r="AE689" s="462" t="n">
        <v>0</v>
      </c>
      <c r="AF689" s="14" t="inlineStr">
        <is>
          <t>06.01.2026</t>
        </is>
      </c>
      <c r="AG689" s="14" t="inlineStr">
        <is>
          <t>0002/2026</t>
        </is>
      </c>
      <c r="AH689" s="14" t="n">
        <v>-304</v>
      </c>
      <c r="AI689" s="14" t="n"/>
      <c r="AJ689" s="14" t="n"/>
      <c r="AK689" s="14" t="n"/>
      <c r="AL689" s="14" t="n"/>
      <c r="AM689" s="14" t="n"/>
      <c r="AN689" s="14" t="n"/>
      <c r="AO689" s="14" t="n"/>
      <c r="AP689" s="14" t="n"/>
      <c r="AQ689" s="14" t="n"/>
      <c r="AR689" s="14" t="n"/>
      <c r="AS689" s="14" t="n"/>
      <c r="AT689" s="14" t="n"/>
      <c r="AU689" s="14" t="n"/>
      <c r="AV689" s="14" t="n"/>
      <c r="AW689" s="14" t="n"/>
      <c r="AX689" s="14" t="n"/>
      <c r="AY689" s="14" t="n"/>
      <c r="AZ689" s="14" t="n"/>
      <c r="BA689" s="14" t="n"/>
      <c r="BB689" s="14" t="n"/>
      <c r="BC689" s="14" t="n"/>
      <c r="BD689" s="14" t="n"/>
      <c r="BE689" s="14" t="n"/>
      <c r="BF689" s="14" t="n"/>
      <c r="BG689" s="14" t="n"/>
      <c r="BH689" s="14" t="n"/>
      <c r="BI689" s="14" t="n"/>
      <c r="BJ689" s="14" t="n"/>
      <c r="BK689" s="14" t="n"/>
      <c r="BL689" s="14" t="n"/>
      <c r="BM689" s="14" t="n"/>
      <c r="BN689" s="14" t="n"/>
      <c r="BO689" s="14" t="n"/>
    </row>
    <row r="690" ht="11.85" customFormat="1" customHeight="1" s="7">
      <c r="A690" s="14" t="inlineStr">
        <is>
          <t>SP</t>
        </is>
      </c>
      <c r="B690" s="14" t="inlineStr">
        <is>
          <t>05.01.2026</t>
        </is>
      </c>
      <c r="C690" s="14" t="inlineStr">
        <is>
          <t>DOL-2025-020 REV.1</t>
        </is>
      </c>
      <c r="D690" s="14" t="n">
        <v>2600009</v>
      </c>
      <c r="E690" s="14" t="inlineStr">
        <is>
          <t>SP0368</t>
        </is>
      </c>
      <c r="F690" s="8" t="inlineStr">
        <is>
          <t>Cover Box- Polydioxanone AB Violet Size 2/0, 70cm, 1/2 Circle, Round Body, 30mm Ref. No. FAS010ABD</t>
        </is>
      </c>
      <c r="G690" s="14" t="n">
        <v>2026000009</v>
      </c>
      <c r="H690" s="14" t="inlineStr">
        <is>
          <t>FUTURA SURGICARE PVT LTD</t>
        </is>
      </c>
      <c r="I690" s="14" t="n"/>
      <c r="J690" s="27" t="inlineStr">
        <is>
          <t>N.A</t>
        </is>
      </c>
      <c r="K690" s="14" t="n"/>
      <c r="L690" s="14" t="inlineStr">
        <is>
          <t>30.06.2025</t>
        </is>
      </c>
      <c r="M690" s="14" t="n"/>
      <c r="N690" s="14" t="inlineStr">
        <is>
          <t>30.06.2028</t>
        </is>
      </c>
      <c r="O690" s="14" t="n"/>
      <c r="P690" s="14" t="n"/>
      <c r="Q690" s="14" t="n"/>
      <c r="R690" s="21" t="n">
        <v>1</v>
      </c>
      <c r="S690" s="12" t="n">
        <v>304</v>
      </c>
      <c r="T690" s="12" t="n"/>
      <c r="U690" s="13" t="n">
        <v>304</v>
      </c>
      <c r="V690" s="14" t="inlineStr">
        <is>
          <t>No</t>
        </is>
      </c>
      <c r="W690" s="14" t="n"/>
      <c r="X690" s="14" t="n"/>
      <c r="Y690" s="90" t="n"/>
      <c r="Z690" s="455" t="n">
        <v>304</v>
      </c>
      <c r="AA690" s="456" t="n">
        <v>0</v>
      </c>
      <c r="AB690" s="457" t="n">
        <v>0</v>
      </c>
      <c r="AC690" s="458" t="n">
        <v>304</v>
      </c>
      <c r="AD690" s="459" t="n"/>
      <c r="AE690" s="462" t="n">
        <v>0</v>
      </c>
      <c r="AF690" s="14" t="inlineStr">
        <is>
          <t>06.01.2026</t>
        </is>
      </c>
      <c r="AG690" s="14" t="inlineStr">
        <is>
          <t>0002/2026</t>
        </is>
      </c>
      <c r="AH690" s="14" t="n">
        <v>-304</v>
      </c>
      <c r="AI690" s="14" t="n"/>
      <c r="AJ690" s="14" t="n"/>
      <c r="AK690" s="14" t="n"/>
      <c r="AL690" s="14" t="n"/>
      <c r="AM690" s="14" t="n"/>
      <c r="AN690" s="14" t="n"/>
      <c r="AO690" s="14" t="n"/>
      <c r="AP690" s="14" t="n"/>
      <c r="AQ690" s="14" t="n"/>
      <c r="AR690" s="14" t="n"/>
      <c r="AS690" s="14" t="n"/>
      <c r="AT690" s="14" t="n"/>
      <c r="AU690" s="14" t="n"/>
      <c r="AV690" s="14" t="n"/>
      <c r="AW690" s="14" t="n"/>
      <c r="AX690" s="14" t="n"/>
      <c r="AY690" s="14" t="n"/>
      <c r="AZ690" s="14" t="n"/>
      <c r="BA690" s="14" t="n"/>
      <c r="BB690" s="14" t="n"/>
      <c r="BC690" s="14" t="n"/>
      <c r="BD690" s="14" t="n"/>
      <c r="BE690" s="14" t="n"/>
      <c r="BF690" s="14" t="n"/>
      <c r="BG690" s="14" t="n"/>
      <c r="BH690" s="14" t="n"/>
      <c r="BI690" s="14" t="n"/>
      <c r="BJ690" s="14" t="n"/>
      <c r="BK690" s="14" t="n"/>
      <c r="BL690" s="14" t="n"/>
      <c r="BM690" s="14" t="n"/>
      <c r="BN690" s="14" t="n"/>
      <c r="BO690" s="14" t="n"/>
    </row>
    <row r="691" ht="11.85" customFormat="1" customHeight="1" s="7">
      <c r="A691" s="14" t="inlineStr">
        <is>
          <t>SF</t>
        </is>
      </c>
      <c r="B691" s="14" t="inlineStr">
        <is>
          <t>05.01.2026</t>
        </is>
      </c>
      <c r="C691" s="14" t="inlineStr">
        <is>
          <t>DOL-2025-020 REV.1</t>
        </is>
      </c>
      <c r="D691" s="14" t="n">
        <v>2600010</v>
      </c>
      <c r="E691" s="14" t="inlineStr">
        <is>
          <t>SF0198</t>
        </is>
      </c>
      <c r="F691" s="8" t="inlineStr">
        <is>
          <t>Polyglactin 910 Violet Size 0, 90cm, 1/2 Circle, Taper Point, 48mm Ref. No. FAS649ABG</t>
        </is>
      </c>
      <c r="G691" s="14" t="n">
        <v>2026000010</v>
      </c>
      <c r="H691" s="14" t="inlineStr">
        <is>
          <t>FUTURA SURGICARE PVT LTD</t>
        </is>
      </c>
      <c r="I691" s="14" t="n"/>
      <c r="J691" s="27" t="inlineStr">
        <is>
          <t>25S2873</t>
        </is>
      </c>
      <c r="K691" s="14" t="n"/>
      <c r="L691" s="14" t="inlineStr">
        <is>
          <t>00.11.2025</t>
        </is>
      </c>
      <c r="M691" s="14" t="n"/>
      <c r="N691" s="14" t="inlineStr">
        <is>
          <t>00.10.2030</t>
        </is>
      </c>
      <c r="O691" s="14" t="n"/>
      <c r="P691" s="14" t="n"/>
      <c r="Q691" s="14" t="n"/>
      <c r="R691" s="21" t="n">
        <v>1</v>
      </c>
      <c r="S691" s="12" t="n">
        <v>4896</v>
      </c>
      <c r="T691" s="12" t="n"/>
      <c r="U691" s="13" t="n">
        <v>4896</v>
      </c>
      <c r="V691" s="14" t="inlineStr">
        <is>
          <t>No</t>
        </is>
      </c>
      <c r="W691" s="14" t="n"/>
      <c r="X691" s="14" t="n"/>
      <c r="Y691" s="90" t="n"/>
      <c r="Z691" s="455" t="n">
        <v>4896</v>
      </c>
      <c r="AA691" s="456" t="n">
        <v>0</v>
      </c>
      <c r="AB691" s="457" t="n">
        <v>0</v>
      </c>
      <c r="AC691" s="458" t="n">
        <v>4896</v>
      </c>
      <c r="AD691" s="459" t="n"/>
      <c r="AE691" s="462" t="n">
        <v>0</v>
      </c>
      <c r="AF691" s="14" t="inlineStr">
        <is>
          <t>06.01.2026</t>
        </is>
      </c>
      <c r="AG691" s="14" t="inlineStr">
        <is>
          <t>0003/2026</t>
        </is>
      </c>
      <c r="AH691" s="14" t="n">
        <v>-4896</v>
      </c>
      <c r="AI691" s="14" t="n"/>
      <c r="AJ691" s="14" t="n"/>
      <c r="AK691" s="14" t="n"/>
      <c r="AL691" s="14" t="n"/>
      <c r="AM691" s="14" t="n"/>
      <c r="AN691" s="14" t="n"/>
      <c r="AO691" s="14" t="n"/>
      <c r="AP691" s="14" t="n"/>
      <c r="AQ691" s="14" t="n"/>
      <c r="AR691" s="14" t="n"/>
      <c r="AS691" s="14" t="n"/>
      <c r="AT691" s="14" t="n"/>
      <c r="AU691" s="14" t="n"/>
      <c r="AV691" s="14" t="n"/>
      <c r="AW691" s="14" t="n"/>
      <c r="AX691" s="14" t="n"/>
      <c r="AY691" s="14" t="n"/>
      <c r="AZ691" s="14" t="n"/>
      <c r="BA691" s="14" t="n"/>
      <c r="BB691" s="14" t="n"/>
      <c r="BC691" s="14" t="n"/>
      <c r="BD691" s="14" t="n"/>
      <c r="BE691" s="14" t="n"/>
      <c r="BF691" s="14" t="n"/>
      <c r="BG691" s="14" t="n"/>
      <c r="BH691" s="14" t="n"/>
      <c r="BI691" s="14" t="n"/>
      <c r="BJ691" s="14" t="n"/>
      <c r="BK691" s="14" t="n"/>
      <c r="BL691" s="14" t="n"/>
      <c r="BM691" s="14" t="n"/>
      <c r="BN691" s="14" t="n"/>
      <c r="BO691" s="14" t="n"/>
    </row>
    <row r="692" ht="11.85" customFormat="1" customHeight="1" s="7">
      <c r="A692" s="14" t="inlineStr">
        <is>
          <t>SP</t>
        </is>
      </c>
      <c r="B692" s="14" t="inlineStr">
        <is>
          <t>05.01.2026</t>
        </is>
      </c>
      <c r="C692" s="14" t="inlineStr">
        <is>
          <t>DOL-2025-020 REV.1</t>
        </is>
      </c>
      <c r="D692" s="14" t="n">
        <v>2600011</v>
      </c>
      <c r="E692" s="14" t="inlineStr">
        <is>
          <t>SP0358</t>
        </is>
      </c>
      <c r="F692" s="8" t="inlineStr">
        <is>
          <t>Box- Polyglactin 910 Violet Size 0, 90cm, 1/2 Circle, Taper Point, 48mm Ref. No. FAS649ABG</t>
        </is>
      </c>
      <c r="G692" s="14" t="n">
        <v>2026000011</v>
      </c>
      <c r="H692" s="14" t="inlineStr">
        <is>
          <t>FUTURA SURGICARE PVT LTD</t>
        </is>
      </c>
      <c r="I692" s="14" t="n"/>
      <c r="J692" s="27" t="inlineStr">
        <is>
          <t>N.A</t>
        </is>
      </c>
      <c r="K692" s="14" t="n"/>
      <c r="L692" s="14" t="inlineStr">
        <is>
          <t>28.06.2025</t>
        </is>
      </c>
      <c r="M692" s="14" t="n"/>
      <c r="N692" s="14" t="inlineStr">
        <is>
          <t>28.06.2028</t>
        </is>
      </c>
      <c r="O692" s="14" t="n"/>
      <c r="P692" s="14" t="n"/>
      <c r="Q692" s="14" t="n"/>
      <c r="R692" s="21" t="n">
        <v>1</v>
      </c>
      <c r="S692" s="12" t="n">
        <v>408</v>
      </c>
      <c r="T692" s="12" t="n"/>
      <c r="U692" s="13" t="n">
        <v>408</v>
      </c>
      <c r="V692" s="14" t="inlineStr">
        <is>
          <t>No</t>
        </is>
      </c>
      <c r="W692" s="14" t="n"/>
      <c r="X692" s="14" t="n"/>
      <c r="Y692" s="90" t="n"/>
      <c r="Z692" s="455" t="n">
        <v>408</v>
      </c>
      <c r="AA692" s="456" t="n">
        <v>0</v>
      </c>
      <c r="AB692" s="457" t="n">
        <v>0</v>
      </c>
      <c r="AC692" s="458" t="n">
        <v>408</v>
      </c>
      <c r="AD692" s="459" t="n"/>
      <c r="AE692" s="462" t="n">
        <v>0</v>
      </c>
      <c r="AF692" s="14" t="inlineStr">
        <is>
          <t>06.01.2026</t>
        </is>
      </c>
      <c r="AG692" s="14" t="inlineStr">
        <is>
          <t>0003/2026</t>
        </is>
      </c>
      <c r="AH692" s="14" t="n">
        <v>-408</v>
      </c>
      <c r="AI692" s="14" t="n"/>
      <c r="AJ692" s="14" t="n"/>
      <c r="AK692" s="14" t="n"/>
      <c r="AL692" s="14" t="n"/>
      <c r="AM692" s="14" t="n"/>
      <c r="AN692" s="14" t="n"/>
      <c r="AO692" s="14" t="n"/>
      <c r="AP692" s="14" t="n"/>
      <c r="AQ692" s="14" t="n"/>
      <c r="AR692" s="14" t="n"/>
      <c r="AS692" s="14" t="n"/>
      <c r="AT692" s="14" t="n"/>
      <c r="AU692" s="14" t="n"/>
      <c r="AV692" s="14" t="n"/>
      <c r="AW692" s="14" t="n"/>
      <c r="AX692" s="14" t="n"/>
      <c r="AY692" s="14" t="n"/>
      <c r="AZ692" s="14" t="n"/>
      <c r="BA692" s="14" t="n"/>
      <c r="BB692" s="14" t="n"/>
      <c r="BC692" s="14" t="n"/>
      <c r="BD692" s="14" t="n"/>
      <c r="BE692" s="14" t="n"/>
      <c r="BF692" s="14" t="n"/>
      <c r="BG692" s="14" t="n"/>
      <c r="BH692" s="14" t="n"/>
      <c r="BI692" s="14" t="n"/>
      <c r="BJ692" s="14" t="n"/>
      <c r="BK692" s="14" t="n"/>
      <c r="BL692" s="14" t="n"/>
      <c r="BM692" s="14" t="n"/>
      <c r="BN692" s="14" t="n"/>
      <c r="BO692" s="14" t="n"/>
    </row>
    <row r="693" ht="11.85" customFormat="1" customHeight="1" s="7">
      <c r="A693" s="14" t="inlineStr">
        <is>
          <t>SP</t>
        </is>
      </c>
      <c r="B693" s="14" t="inlineStr">
        <is>
          <t>05.01.2026</t>
        </is>
      </c>
      <c r="C693" s="14" t="inlineStr">
        <is>
          <t>DOL-2025-020 REV.1</t>
        </is>
      </c>
      <c r="D693" s="14" t="n">
        <v>2600012</v>
      </c>
      <c r="E693" s="14" t="inlineStr">
        <is>
          <t>SP0369</t>
        </is>
      </c>
      <c r="F693" s="8" t="inlineStr">
        <is>
          <t>Cover Box- Polyglactin 910 Violet Size 0, 90cm, 1/2 Circle, Taper Point, 48mm Ref. No. FAS649ABG</t>
        </is>
      </c>
      <c r="G693" s="14" t="n">
        <v>2026000012</v>
      </c>
      <c r="H693" s="14" t="inlineStr">
        <is>
          <t>FUTURA SURGICARE PVT LTD</t>
        </is>
      </c>
      <c r="I693" s="14" t="n"/>
      <c r="J693" s="27" t="inlineStr">
        <is>
          <t>N.A</t>
        </is>
      </c>
      <c r="K693" s="14" t="n"/>
      <c r="L693" s="14" t="inlineStr">
        <is>
          <t>30.06.2025</t>
        </is>
      </c>
      <c r="M693" s="14" t="n"/>
      <c r="N693" s="14" t="inlineStr">
        <is>
          <t>30.06.2028</t>
        </is>
      </c>
      <c r="O693" s="14" t="n"/>
      <c r="P693" s="14" t="n"/>
      <c r="Q693" s="14" t="n"/>
      <c r="R693" s="21" t="n">
        <v>1</v>
      </c>
      <c r="S693" s="12" t="n">
        <v>408</v>
      </c>
      <c r="T693" s="12" t="n"/>
      <c r="U693" s="13" t="n">
        <v>408</v>
      </c>
      <c r="V693" s="14" t="inlineStr">
        <is>
          <t>No</t>
        </is>
      </c>
      <c r="W693" s="14" t="n"/>
      <c r="X693" s="14" t="n"/>
      <c r="Y693" s="90" t="n"/>
      <c r="Z693" s="455" t="n">
        <v>408</v>
      </c>
      <c r="AA693" s="456" t="n">
        <v>0</v>
      </c>
      <c r="AB693" s="457" t="n">
        <v>0</v>
      </c>
      <c r="AC693" s="458" t="n">
        <v>408</v>
      </c>
      <c r="AD693" s="459" t="n"/>
      <c r="AE693" s="462" t="n">
        <v>0</v>
      </c>
      <c r="AF693" s="14" t="inlineStr">
        <is>
          <t>06.01.2026</t>
        </is>
      </c>
      <c r="AG693" s="14" t="inlineStr">
        <is>
          <t>0003/2026</t>
        </is>
      </c>
      <c r="AH693" s="14" t="n">
        <v>-408</v>
      </c>
      <c r="AI693" s="14" t="n"/>
      <c r="AJ693" s="14" t="n"/>
      <c r="AK693" s="14" t="n"/>
      <c r="AL693" s="14" t="n"/>
      <c r="AM693" s="14" t="n"/>
      <c r="AN693" s="14" t="n"/>
      <c r="AO693" s="14" t="n"/>
      <c r="AP693" s="14" t="n"/>
      <c r="AQ693" s="14" t="n"/>
      <c r="AR693" s="14" t="n"/>
      <c r="AS693" s="14" t="n"/>
      <c r="AT693" s="14" t="n"/>
      <c r="AU693" s="14" t="n"/>
      <c r="AV693" s="14" t="n"/>
      <c r="AW693" s="14" t="n"/>
      <c r="AX693" s="14" t="n"/>
      <c r="AY693" s="14" t="n"/>
      <c r="AZ693" s="14" t="n"/>
      <c r="BA693" s="14" t="n"/>
      <c r="BB693" s="14" t="n"/>
      <c r="BC693" s="14" t="n"/>
      <c r="BD693" s="14" t="n"/>
      <c r="BE693" s="14" t="n"/>
      <c r="BF693" s="14" t="n"/>
      <c r="BG693" s="14" t="n"/>
      <c r="BH693" s="14" t="n"/>
      <c r="BI693" s="14" t="n"/>
      <c r="BJ693" s="14" t="n"/>
      <c r="BK693" s="14" t="n"/>
      <c r="BL693" s="14" t="n"/>
      <c r="BM693" s="14" t="n"/>
      <c r="BN693" s="14" t="n"/>
      <c r="BO693" s="14" t="n"/>
    </row>
    <row r="694" ht="11.85" customFormat="1" customHeight="1" s="7">
      <c r="A694" s="14" t="inlineStr">
        <is>
          <t>SF</t>
        </is>
      </c>
      <c r="B694" s="14" t="inlineStr">
        <is>
          <t>05.01.2026</t>
        </is>
      </c>
      <c r="C694" s="14" t="inlineStr">
        <is>
          <t>DOL-2025-020 REV.1</t>
        </is>
      </c>
      <c r="D694" s="14" t="n">
        <v>2600013</v>
      </c>
      <c r="E694" s="14" t="inlineStr">
        <is>
          <t>SF0199</t>
        </is>
      </c>
      <c r="F694" s="8" t="inlineStr">
        <is>
          <t>Poliglecaprone 25 AB Violet Size 4/0, 70cm, 1/2 Circle, Round Body, 17mm Ref. No. FAS508ABC</t>
        </is>
      </c>
      <c r="G694" s="14" t="n">
        <v>2026000013</v>
      </c>
      <c r="H694" s="14" t="inlineStr">
        <is>
          <t>FUTURA SURGICARE PVT LTD</t>
        </is>
      </c>
      <c r="I694" s="14" t="n"/>
      <c r="J694" s="27" t="inlineStr">
        <is>
          <t>25S2875</t>
        </is>
      </c>
      <c r="K694" s="14" t="n"/>
      <c r="L694" s="14" t="inlineStr">
        <is>
          <t>00.11.2025</t>
        </is>
      </c>
      <c r="M694" s="14" t="n"/>
      <c r="N694" s="14" t="inlineStr">
        <is>
          <t>00.10.2030</t>
        </is>
      </c>
      <c r="O694" s="14" t="n"/>
      <c r="P694" s="14" t="n"/>
      <c r="Q694" s="14" t="n"/>
      <c r="R694" s="21" t="n">
        <v>1</v>
      </c>
      <c r="S694" s="12" t="n">
        <v>1236</v>
      </c>
      <c r="T694" s="12" t="n"/>
      <c r="U694" s="13" t="n">
        <v>1236</v>
      </c>
      <c r="V694" s="14" t="inlineStr">
        <is>
          <t>No</t>
        </is>
      </c>
      <c r="W694" s="14" t="n"/>
      <c r="X694" s="14" t="n"/>
      <c r="Y694" s="90" t="n"/>
      <c r="Z694" s="455" t="n">
        <v>1236</v>
      </c>
      <c r="AA694" s="456" t="n">
        <v>0</v>
      </c>
      <c r="AB694" s="457" t="n">
        <v>0</v>
      </c>
      <c r="AC694" s="458" t="n">
        <v>1236</v>
      </c>
      <c r="AD694" s="459" t="n"/>
      <c r="AE694" s="462" t="n">
        <v>0</v>
      </c>
      <c r="AF694" s="14" t="inlineStr">
        <is>
          <t>14.01.2026</t>
        </is>
      </c>
      <c r="AG694" s="14" t="inlineStr">
        <is>
          <t>0016/2026</t>
        </is>
      </c>
      <c r="AH694" s="14" t="n">
        <v>-1236</v>
      </c>
      <c r="AI694" s="14" t="n"/>
      <c r="AJ694" s="14" t="n"/>
      <c r="AK694" s="14" t="n"/>
      <c r="AL694" s="14" t="n"/>
      <c r="AM694" s="14" t="n"/>
      <c r="AN694" s="14" t="n"/>
      <c r="AO694" s="14" t="n"/>
      <c r="AP694" s="14" t="n"/>
      <c r="AQ694" s="14" t="n"/>
      <c r="AR694" s="14" t="n"/>
      <c r="AS694" s="14" t="n"/>
      <c r="AT694" s="14" t="n"/>
      <c r="AU694" s="14" t="n"/>
      <c r="AV694" s="14" t="n"/>
      <c r="AW694" s="14" t="n"/>
      <c r="AX694" s="14" t="n"/>
      <c r="AY694" s="14" t="n"/>
      <c r="AZ694" s="14" t="n"/>
      <c r="BA694" s="14" t="n"/>
      <c r="BB694" s="14" t="n"/>
      <c r="BC694" s="14" t="n"/>
      <c r="BD694" s="14" t="n"/>
      <c r="BE694" s="14" t="n"/>
      <c r="BF694" s="14" t="n"/>
      <c r="BG694" s="14" t="n"/>
      <c r="BH694" s="14" t="n"/>
      <c r="BI694" s="14" t="n"/>
      <c r="BJ694" s="14" t="n"/>
      <c r="BK694" s="14" t="n"/>
      <c r="BL694" s="14" t="n"/>
      <c r="BM694" s="14" t="n"/>
      <c r="BN694" s="14" t="n"/>
      <c r="BO694" s="14" t="n"/>
    </row>
    <row r="695" ht="11.85" customFormat="1" customHeight="1" s="7">
      <c r="A695" s="14" t="inlineStr">
        <is>
          <t>SP</t>
        </is>
      </c>
      <c r="B695" s="14" t="inlineStr">
        <is>
          <t>05.01.2026</t>
        </is>
      </c>
      <c r="C695" s="14" t="inlineStr">
        <is>
          <t>DOL-2025-020 REV.1</t>
        </is>
      </c>
      <c r="D695" s="14" t="n">
        <v>2600014</v>
      </c>
      <c r="E695" s="14" t="inlineStr">
        <is>
          <t>SP0359</t>
        </is>
      </c>
      <c r="F695" s="8" t="inlineStr">
        <is>
          <t>Box- Poliglecaprone 25 AB Violet Size 4/0, 70cm, 1/2 Circle, Round Body, 17mm Ref. No. FAS508ABC</t>
        </is>
      </c>
      <c r="G695" s="14" t="n">
        <v>2026000014</v>
      </c>
      <c r="H695" s="14" t="inlineStr">
        <is>
          <t>FUTURA SURGICARE PVT LTD</t>
        </is>
      </c>
      <c r="I695" s="14" t="n"/>
      <c r="J695" s="27" t="inlineStr">
        <is>
          <t>N.A</t>
        </is>
      </c>
      <c r="K695" s="14" t="n"/>
      <c r="L695" s="14" t="inlineStr">
        <is>
          <t>28.06.2025</t>
        </is>
      </c>
      <c r="M695" s="14" t="n"/>
      <c r="N695" s="14" t="inlineStr">
        <is>
          <t>28.06.2028</t>
        </is>
      </c>
      <c r="O695" s="14" t="n"/>
      <c r="P695" s="14" t="n"/>
      <c r="Q695" s="14" t="n"/>
      <c r="R695" s="21" t="n">
        <v>1</v>
      </c>
      <c r="S695" s="12" t="n">
        <v>103</v>
      </c>
      <c r="T695" s="12" t="n"/>
      <c r="U695" s="13" t="n">
        <v>103</v>
      </c>
      <c r="V695" s="14" t="inlineStr">
        <is>
          <t>No</t>
        </is>
      </c>
      <c r="W695" s="14" t="n"/>
      <c r="X695" s="14" t="n"/>
      <c r="Y695" s="90" t="n"/>
      <c r="Z695" s="455" t="n">
        <v>103</v>
      </c>
      <c r="AA695" s="456" t="n">
        <v>0</v>
      </c>
      <c r="AB695" s="457" t="n">
        <v>0</v>
      </c>
      <c r="AC695" s="458" t="n">
        <v>103</v>
      </c>
      <c r="AD695" s="459" t="n"/>
      <c r="AE695" s="462" t="n">
        <v>0</v>
      </c>
      <c r="AF695" s="14" t="inlineStr">
        <is>
          <t>06.01.2026</t>
        </is>
      </c>
      <c r="AG695" s="14" t="inlineStr">
        <is>
          <t>0003/2026</t>
        </is>
      </c>
      <c r="AH695" s="14" t="n">
        <v>-103</v>
      </c>
      <c r="AI695" s="14" t="n"/>
      <c r="AJ695" s="14" t="n"/>
      <c r="AK695" s="14" t="n"/>
      <c r="AL695" s="14" t="n"/>
      <c r="AM695" s="14" t="n"/>
      <c r="AN695" s="14" t="n"/>
      <c r="AO695" s="14" t="n"/>
      <c r="AP695" s="14" t="n"/>
      <c r="AQ695" s="14" t="n"/>
      <c r="AR695" s="14" t="n"/>
      <c r="AS695" s="14" t="n"/>
      <c r="AT695" s="14" t="n"/>
      <c r="AU695" s="14" t="n"/>
      <c r="AV695" s="14" t="n"/>
      <c r="AW695" s="14" t="n"/>
      <c r="AX695" s="14" t="n"/>
      <c r="AY695" s="14" t="n"/>
      <c r="AZ695" s="14" t="n"/>
      <c r="BA695" s="14" t="n"/>
      <c r="BB695" s="14" t="n"/>
      <c r="BC695" s="14" t="n"/>
      <c r="BD695" s="14" t="n"/>
      <c r="BE695" s="14" t="n"/>
      <c r="BF695" s="14" t="n"/>
      <c r="BG695" s="14" t="n"/>
      <c r="BH695" s="14" t="n"/>
      <c r="BI695" s="14" t="n"/>
      <c r="BJ695" s="14" t="n"/>
      <c r="BK695" s="14" t="n"/>
      <c r="BL695" s="14" t="n"/>
      <c r="BM695" s="14" t="n"/>
      <c r="BN695" s="14" t="n"/>
      <c r="BO695" s="14" t="n"/>
    </row>
    <row r="696" ht="11.85" customFormat="1" customHeight="1" s="7">
      <c r="A696" s="14" t="inlineStr">
        <is>
          <t>SP</t>
        </is>
      </c>
      <c r="B696" s="14" t="inlineStr">
        <is>
          <t>05.01.2026</t>
        </is>
      </c>
      <c r="C696" s="14" t="inlineStr">
        <is>
          <t>DOL-2025-020 REV.1</t>
        </is>
      </c>
      <c r="D696" s="14" t="n">
        <v>2600015</v>
      </c>
      <c r="E696" s="14" t="inlineStr">
        <is>
          <t>SP0370</t>
        </is>
      </c>
      <c r="F696" s="8" t="inlineStr">
        <is>
          <t>Cover Box- Poliglecaprone 25 AB Violet Size 4/0, 70cm, 1/2 Circle, Round Body, 17mm Ref. No. FAS508ABC</t>
        </is>
      </c>
      <c r="G696" s="14" t="n">
        <v>2026000015</v>
      </c>
      <c r="H696" s="14" t="inlineStr">
        <is>
          <t>FUTURA SURGICARE PVT LTD</t>
        </is>
      </c>
      <c r="I696" s="14" t="n"/>
      <c r="J696" s="27" t="inlineStr">
        <is>
          <t>N.A</t>
        </is>
      </c>
      <c r="K696" s="14" t="n"/>
      <c r="L696" s="14" t="inlineStr">
        <is>
          <t>30.06.2025</t>
        </is>
      </c>
      <c r="M696" s="14" t="n"/>
      <c r="N696" s="14" t="inlineStr">
        <is>
          <t>30.06.2028</t>
        </is>
      </c>
      <c r="O696" s="14" t="n"/>
      <c r="P696" s="14" t="n"/>
      <c r="Q696" s="14" t="n"/>
      <c r="R696" s="21" t="n">
        <v>1</v>
      </c>
      <c r="S696" s="12" t="n">
        <v>103</v>
      </c>
      <c r="T696" s="12" t="n"/>
      <c r="U696" s="13" t="n">
        <v>103</v>
      </c>
      <c r="V696" s="14" t="inlineStr">
        <is>
          <t>No</t>
        </is>
      </c>
      <c r="W696" s="14" t="n"/>
      <c r="X696" s="14" t="n"/>
      <c r="Y696" s="90" t="n"/>
      <c r="Z696" s="455" t="n">
        <v>103</v>
      </c>
      <c r="AA696" s="456" t="n">
        <v>0</v>
      </c>
      <c r="AB696" s="457" t="n">
        <v>0</v>
      </c>
      <c r="AC696" s="458" t="n">
        <v>103</v>
      </c>
      <c r="AD696" s="459" t="n"/>
      <c r="AE696" s="462" t="n">
        <v>0</v>
      </c>
      <c r="AF696" s="14" t="inlineStr">
        <is>
          <t>06.01.2026</t>
        </is>
      </c>
      <c r="AG696" s="14" t="inlineStr">
        <is>
          <t>0003/2026</t>
        </is>
      </c>
      <c r="AH696" s="14" t="n">
        <v>-103</v>
      </c>
      <c r="AI696" s="14" t="n"/>
      <c r="AJ696" s="14" t="n"/>
      <c r="AK696" s="14" t="n"/>
      <c r="AL696" s="14" t="n"/>
      <c r="AM696" s="14" t="n"/>
      <c r="AN696" s="14" t="n"/>
      <c r="AO696" s="14" t="n"/>
      <c r="AP696" s="14" t="n"/>
      <c r="AQ696" s="14" t="n"/>
      <c r="AR696" s="14" t="n"/>
      <c r="AS696" s="14" t="n"/>
      <c r="AT696" s="14" t="n"/>
      <c r="AU696" s="14" t="n"/>
      <c r="AV696" s="14" t="n"/>
      <c r="AW696" s="14" t="n"/>
      <c r="AX696" s="14" t="n"/>
      <c r="AY696" s="14" t="n"/>
      <c r="AZ696" s="14" t="n"/>
      <c r="BA696" s="14" t="n"/>
      <c r="BB696" s="14" t="n"/>
      <c r="BC696" s="14" t="n"/>
      <c r="BD696" s="14" t="n"/>
      <c r="BE696" s="14" t="n"/>
      <c r="BF696" s="14" t="n"/>
      <c r="BG696" s="14" t="n"/>
      <c r="BH696" s="14" t="n"/>
      <c r="BI696" s="14" t="n"/>
      <c r="BJ696" s="14" t="n"/>
      <c r="BK696" s="14" t="n"/>
      <c r="BL696" s="14" t="n"/>
      <c r="BM696" s="14" t="n"/>
      <c r="BN696" s="14" t="n"/>
      <c r="BO696" s="14" t="n"/>
    </row>
    <row r="697" ht="11.85" customFormat="1" customHeight="1" s="7">
      <c r="A697" s="14" t="inlineStr">
        <is>
          <t>SF</t>
        </is>
      </c>
      <c r="B697" s="14" t="inlineStr">
        <is>
          <t>05.01.2026</t>
        </is>
      </c>
      <c r="C697" s="14" t="inlineStr">
        <is>
          <t>DOL-2025-020 REV.1</t>
        </is>
      </c>
      <c r="D697" s="14" t="n">
        <v>2600016</v>
      </c>
      <c r="E697" s="14" t="inlineStr">
        <is>
          <t>SF0200</t>
        </is>
      </c>
      <c r="F697" s="8" t="inlineStr">
        <is>
          <t>Polyglactin 910 Antibacterial Violet Size 2, 70cm, 1/2 Circle, Round Body, 26mm Ref. No. FAS600ABG</t>
        </is>
      </c>
      <c r="G697" s="14" t="n">
        <v>2026000016</v>
      </c>
      <c r="H697" s="14" t="inlineStr">
        <is>
          <t>FUTURA SURGICARE PVT LTD</t>
        </is>
      </c>
      <c r="I697" s="14" t="n"/>
      <c r="J697" s="27" t="inlineStr">
        <is>
          <t>25S2876</t>
        </is>
      </c>
      <c r="K697" s="14" t="n"/>
      <c r="L697" s="14" t="inlineStr">
        <is>
          <t>00.12.2025</t>
        </is>
      </c>
      <c r="M697" s="14" t="n"/>
      <c r="N697" s="14" t="inlineStr">
        <is>
          <t>00.11.2030</t>
        </is>
      </c>
      <c r="O697" s="14" t="n"/>
      <c r="P697" s="14" t="n"/>
      <c r="Q697" s="14" t="n"/>
      <c r="R697" s="21" t="n">
        <v>1</v>
      </c>
      <c r="S697" s="12" t="n">
        <v>3660</v>
      </c>
      <c r="T697" s="12" t="n"/>
      <c r="U697" s="13" t="n">
        <v>3660</v>
      </c>
      <c r="V697" s="14" t="inlineStr">
        <is>
          <t>No</t>
        </is>
      </c>
      <c r="W697" s="14" t="n"/>
      <c r="X697" s="14" t="n"/>
      <c r="Y697" s="90" t="n"/>
      <c r="Z697" s="455" t="n">
        <v>3660</v>
      </c>
      <c r="AA697" s="456" t="n">
        <v>0</v>
      </c>
      <c r="AB697" s="457" t="n">
        <v>0</v>
      </c>
      <c r="AC697" s="458" t="n">
        <v>3660</v>
      </c>
      <c r="AD697" s="459" t="n"/>
      <c r="AE697" s="462" t="n">
        <v>0</v>
      </c>
      <c r="AF697" s="14" t="inlineStr">
        <is>
          <t>14.01.2026</t>
        </is>
      </c>
      <c r="AG697" s="14" t="inlineStr">
        <is>
          <t>0017/2026</t>
        </is>
      </c>
      <c r="AH697" s="14" t="n">
        <v>-3660</v>
      </c>
      <c r="AI697" s="14" t="n"/>
      <c r="AJ697" s="14" t="n"/>
      <c r="AK697" s="14" t="n"/>
      <c r="AL697" s="14" t="n"/>
      <c r="AM697" s="14" t="n"/>
      <c r="AN697" s="14" t="n"/>
      <c r="AO697" s="14" t="n"/>
      <c r="AP697" s="14" t="n"/>
      <c r="AQ697" s="14" t="n"/>
      <c r="AR697" s="14" t="n"/>
      <c r="AS697" s="14" t="n"/>
      <c r="AT697" s="14" t="n"/>
      <c r="AU697" s="14" t="n"/>
      <c r="AV697" s="14" t="n"/>
      <c r="AW697" s="14" t="n"/>
      <c r="AX697" s="14" t="n"/>
      <c r="AY697" s="14" t="n"/>
      <c r="AZ697" s="14" t="n"/>
      <c r="BA697" s="14" t="n"/>
      <c r="BB697" s="14" t="n"/>
      <c r="BC697" s="14" t="n"/>
      <c r="BD697" s="14" t="n"/>
      <c r="BE697" s="14" t="n"/>
      <c r="BF697" s="14" t="n"/>
      <c r="BG697" s="14" t="n"/>
      <c r="BH697" s="14" t="n"/>
      <c r="BI697" s="14" t="n"/>
      <c r="BJ697" s="14" t="n"/>
      <c r="BK697" s="14" t="n"/>
      <c r="BL697" s="14" t="n"/>
      <c r="BM697" s="14" t="n"/>
      <c r="BN697" s="14" t="n"/>
      <c r="BO697" s="14" t="n"/>
    </row>
    <row r="698" ht="11.85" customFormat="1" customHeight="1" s="7">
      <c r="A698" s="14" t="inlineStr">
        <is>
          <t>SP</t>
        </is>
      </c>
      <c r="B698" s="14" t="inlineStr">
        <is>
          <t>05.01.2026</t>
        </is>
      </c>
      <c r="C698" s="14" t="inlineStr">
        <is>
          <t>DOL-2025-020 REV.1</t>
        </is>
      </c>
      <c r="D698" s="14" t="n">
        <v>2600017</v>
      </c>
      <c r="E698" s="14" t="inlineStr">
        <is>
          <t>SP0360</t>
        </is>
      </c>
      <c r="F698" s="8" t="inlineStr">
        <is>
          <t>Box- Polyglactin 910 Antibacterial Violet Size 2, 70cm, 1/2 Circle, Round Body, 26mm Ref. No. FAS600ABG</t>
        </is>
      </c>
      <c r="G698" s="14" t="n">
        <v>2026000017</v>
      </c>
      <c r="H698" s="14" t="inlineStr">
        <is>
          <t>FUTURA SURGICARE PVT LTD</t>
        </is>
      </c>
      <c r="I698" s="14" t="n"/>
      <c r="J698" s="27" t="inlineStr">
        <is>
          <t>N.A</t>
        </is>
      </c>
      <c r="K698" s="14" t="n"/>
      <c r="L698" s="14" t="inlineStr">
        <is>
          <t>28.06.2025</t>
        </is>
      </c>
      <c r="M698" s="14" t="n"/>
      <c r="N698" s="14" t="inlineStr">
        <is>
          <t>28.06.2028</t>
        </is>
      </c>
      <c r="O698" s="14" t="n"/>
      <c r="P698" s="14" t="n"/>
      <c r="Q698" s="14" t="n"/>
      <c r="R698" s="21" t="n">
        <v>1</v>
      </c>
      <c r="S698" s="12" t="n">
        <v>305</v>
      </c>
      <c r="T698" s="12" t="n"/>
      <c r="U698" s="13" t="n">
        <v>305</v>
      </c>
      <c r="V698" s="14" t="inlineStr">
        <is>
          <t>No</t>
        </is>
      </c>
      <c r="W698" s="14" t="n"/>
      <c r="X698" s="14" t="n"/>
      <c r="Y698" s="90" t="n"/>
      <c r="Z698" s="455" t="n">
        <v>305</v>
      </c>
      <c r="AA698" s="456" t="n">
        <v>0</v>
      </c>
      <c r="AB698" s="457" t="n">
        <v>0</v>
      </c>
      <c r="AC698" s="458" t="n">
        <v>305</v>
      </c>
      <c r="AD698" s="459" t="n"/>
      <c r="AE698" s="462" t="n">
        <v>0</v>
      </c>
      <c r="AF698" s="14" t="inlineStr">
        <is>
          <t>14.01.2026</t>
        </is>
      </c>
      <c r="AG698" s="14" t="inlineStr">
        <is>
          <t>0017/2026</t>
        </is>
      </c>
      <c r="AH698" s="14" t="n">
        <v>-305</v>
      </c>
      <c r="AI698" s="14" t="n"/>
      <c r="AJ698" s="14" t="n"/>
      <c r="AK698" s="14" t="n"/>
      <c r="AL698" s="14" t="n"/>
      <c r="AM698" s="14" t="n"/>
      <c r="AN698" s="14" t="n"/>
      <c r="AO698" s="14" t="n"/>
      <c r="AP698" s="14" t="n"/>
      <c r="AQ698" s="14" t="n"/>
      <c r="AR698" s="14" t="n"/>
      <c r="AS698" s="14" t="n"/>
      <c r="AT698" s="14" t="n"/>
      <c r="AU698" s="14" t="n"/>
      <c r="AV698" s="14" t="n"/>
      <c r="AW698" s="14" t="n"/>
      <c r="AX698" s="14" t="n"/>
      <c r="AY698" s="14" t="n"/>
      <c r="AZ698" s="14" t="n"/>
      <c r="BA698" s="14" t="n"/>
      <c r="BB698" s="14" t="n"/>
      <c r="BC698" s="14" t="n"/>
      <c r="BD698" s="14" t="n"/>
      <c r="BE698" s="14" t="n"/>
      <c r="BF698" s="14" t="n"/>
      <c r="BG698" s="14" t="n"/>
      <c r="BH698" s="14" t="n"/>
      <c r="BI698" s="14" t="n"/>
      <c r="BJ698" s="14" t="n"/>
      <c r="BK698" s="14" t="n"/>
      <c r="BL698" s="14" t="n"/>
      <c r="BM698" s="14" t="n"/>
      <c r="BN698" s="14" t="n"/>
      <c r="BO698" s="14" t="n"/>
    </row>
    <row r="699" ht="11.85" customFormat="1" customHeight="1" s="7">
      <c r="A699" s="14" t="inlineStr">
        <is>
          <t>SP</t>
        </is>
      </c>
      <c r="B699" s="14" t="inlineStr">
        <is>
          <t>05.01.2026</t>
        </is>
      </c>
      <c r="C699" s="14" t="inlineStr">
        <is>
          <t>DOL-2025-020 REV.1</t>
        </is>
      </c>
      <c r="D699" s="14" t="n">
        <v>2600018</v>
      </c>
      <c r="E699" s="14" t="inlineStr">
        <is>
          <t>SP0371</t>
        </is>
      </c>
      <c r="F699" s="8" t="inlineStr">
        <is>
          <t>Cover Box- Polyglactin 910 Antibacterial Violet Size 2, 70cm, 1/2 Circle, Round Body, 26mm Ref. No. FAS600ABG</t>
        </is>
      </c>
      <c r="G699" s="14" t="n">
        <v>2026000018</v>
      </c>
      <c r="H699" s="14" t="inlineStr">
        <is>
          <t>FUTURA SURGICARE PVT LTD</t>
        </is>
      </c>
      <c r="I699" s="14" t="n"/>
      <c r="J699" s="27" t="inlineStr">
        <is>
          <t>N.A</t>
        </is>
      </c>
      <c r="K699" s="14" t="n"/>
      <c r="L699" s="14" t="inlineStr">
        <is>
          <t>30.06.2025</t>
        </is>
      </c>
      <c r="M699" s="14" t="n"/>
      <c r="N699" s="14" t="inlineStr">
        <is>
          <t>30.06.2028</t>
        </is>
      </c>
      <c r="O699" s="14" t="n"/>
      <c r="P699" s="14" t="n"/>
      <c r="Q699" s="14" t="n"/>
      <c r="R699" s="21" t="n">
        <v>1</v>
      </c>
      <c r="S699" s="12" t="n">
        <v>305</v>
      </c>
      <c r="T699" s="12" t="n"/>
      <c r="U699" s="13" t="n">
        <v>305</v>
      </c>
      <c r="V699" s="14" t="inlineStr">
        <is>
          <t>No</t>
        </is>
      </c>
      <c r="W699" s="14" t="n"/>
      <c r="X699" s="14" t="n"/>
      <c r="Y699" s="90" t="n"/>
      <c r="Z699" s="455" t="n">
        <v>305</v>
      </c>
      <c r="AA699" s="456" t="n">
        <v>0</v>
      </c>
      <c r="AB699" s="457" t="n">
        <v>0</v>
      </c>
      <c r="AC699" s="458" t="n">
        <v>305</v>
      </c>
      <c r="AD699" s="459" t="n"/>
      <c r="AE699" s="462" t="n">
        <v>0</v>
      </c>
      <c r="AF699" s="14" t="inlineStr">
        <is>
          <t>14.01.2026</t>
        </is>
      </c>
      <c r="AG699" s="14" t="inlineStr">
        <is>
          <t>0017/2026</t>
        </is>
      </c>
      <c r="AH699" s="14" t="n">
        <v>-305</v>
      </c>
      <c r="AI699" s="14" t="n"/>
      <c r="AJ699" s="14" t="n"/>
      <c r="AK699" s="14" t="n"/>
      <c r="AL699" s="14" t="n"/>
      <c r="AM699" s="14" t="n"/>
      <c r="AN699" s="14" t="n"/>
      <c r="AO699" s="14" t="n"/>
      <c r="AP699" s="14" t="n"/>
      <c r="AQ699" s="14" t="n"/>
      <c r="AR699" s="14" t="n"/>
      <c r="AS699" s="14" t="n"/>
      <c r="AT699" s="14" t="n"/>
      <c r="AU699" s="14" t="n"/>
      <c r="AV699" s="14" t="n"/>
      <c r="AW699" s="14" t="n"/>
      <c r="AX699" s="14" t="n"/>
      <c r="AY699" s="14" t="n"/>
      <c r="AZ699" s="14" t="n"/>
      <c r="BA699" s="14" t="n"/>
      <c r="BB699" s="14" t="n"/>
      <c r="BC699" s="14" t="n"/>
      <c r="BD699" s="14" t="n"/>
      <c r="BE699" s="14" t="n"/>
      <c r="BF699" s="14" t="n"/>
      <c r="BG699" s="14" t="n"/>
      <c r="BH699" s="14" t="n"/>
      <c r="BI699" s="14" t="n"/>
      <c r="BJ699" s="14" t="n"/>
      <c r="BK699" s="14" t="n"/>
      <c r="BL699" s="14" t="n"/>
      <c r="BM699" s="14" t="n"/>
      <c r="BN699" s="14" t="n"/>
      <c r="BO699" s="14" t="n"/>
    </row>
    <row r="700" ht="11.85" customFormat="1" customHeight="1" s="7">
      <c r="A700" s="14" t="inlineStr">
        <is>
          <t>SF</t>
        </is>
      </c>
      <c r="B700" s="14" t="inlineStr">
        <is>
          <t>05.01.2026</t>
        </is>
      </c>
      <c r="C700" s="14" t="inlineStr">
        <is>
          <t>DOL-2025-020 REV.1</t>
        </is>
      </c>
      <c r="D700" s="14" t="n">
        <v>2600019</v>
      </c>
      <c r="E700" s="14" t="inlineStr">
        <is>
          <t>SF0202</t>
        </is>
      </c>
      <c r="F700" s="8" t="inlineStr">
        <is>
          <t>Polydioxanone AB Violet Size 4/0, 90cm, 1/2 Circle, Taper Point, 17mm  Ref. No. FAS040ABD</t>
        </is>
      </c>
      <c r="G700" s="14" t="n">
        <v>2026000019</v>
      </c>
      <c r="H700" s="14" t="inlineStr">
        <is>
          <t>FUTURA SURGICARE PVT LTD</t>
        </is>
      </c>
      <c r="I700" s="14" t="n"/>
      <c r="J700" s="27" t="inlineStr">
        <is>
          <t>25S2878</t>
        </is>
      </c>
      <c r="K700" s="14" t="n"/>
      <c r="L700" s="14" t="inlineStr">
        <is>
          <t>00.11.2025</t>
        </is>
      </c>
      <c r="M700" s="14" t="n"/>
      <c r="N700" s="14" t="inlineStr">
        <is>
          <t>00.10.2030</t>
        </is>
      </c>
      <c r="O700" s="14" t="n"/>
      <c r="P700" s="14" t="n"/>
      <c r="Q700" s="14" t="n"/>
      <c r="R700" s="21" t="n">
        <v>1</v>
      </c>
      <c r="S700" s="12" t="n">
        <v>2400</v>
      </c>
      <c r="T700" s="12" t="n"/>
      <c r="U700" s="13" t="n">
        <v>2400</v>
      </c>
      <c r="V700" s="14" t="inlineStr">
        <is>
          <t>No</t>
        </is>
      </c>
      <c r="W700" s="14" t="n"/>
      <c r="X700" s="14" t="n"/>
      <c r="Y700" s="90" t="n"/>
      <c r="Z700" s="455" t="n">
        <v>2400</v>
      </c>
      <c r="AA700" s="456" t="n">
        <v>0</v>
      </c>
      <c r="AB700" s="457" t="n">
        <v>0</v>
      </c>
      <c r="AC700" s="458" t="n">
        <v>2400</v>
      </c>
      <c r="AD700" s="459" t="n"/>
      <c r="AE700" s="462" t="n">
        <v>0</v>
      </c>
      <c r="AF700" s="14" t="inlineStr">
        <is>
          <t>08.01.2026</t>
        </is>
      </c>
      <c r="AG700" s="14" t="inlineStr">
        <is>
          <t>0005/2026</t>
        </is>
      </c>
      <c r="AH700" s="14" t="n">
        <v>-2400</v>
      </c>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c r="BA700" s="14" t="n"/>
      <c r="BB700" s="14" t="n"/>
      <c r="BC700" s="14" t="n"/>
      <c r="BD700" s="14" t="n"/>
      <c r="BE700" s="14" t="n"/>
      <c r="BF700" s="14" t="n"/>
      <c r="BG700" s="14" t="n"/>
      <c r="BH700" s="14" t="n"/>
      <c r="BI700" s="14" t="n"/>
      <c r="BJ700" s="14" t="n"/>
      <c r="BK700" s="14" t="n"/>
      <c r="BL700" s="14" t="n"/>
      <c r="BM700" s="14" t="n"/>
      <c r="BN700" s="14" t="n"/>
      <c r="BO700" s="14" t="n"/>
    </row>
    <row r="701" ht="11.85" customFormat="1" customHeight="1" s="7">
      <c r="A701" s="14" t="inlineStr">
        <is>
          <t>SP</t>
        </is>
      </c>
      <c r="B701" s="14" t="inlineStr">
        <is>
          <t>05.01.2026</t>
        </is>
      </c>
      <c r="C701" s="14" t="inlineStr">
        <is>
          <t>DOL-2025-020 REV.1</t>
        </is>
      </c>
      <c r="D701" s="14" t="n">
        <v>2600020</v>
      </c>
      <c r="E701" s="14" t="inlineStr">
        <is>
          <t>SP0362</t>
        </is>
      </c>
      <c r="F701" s="8" t="inlineStr">
        <is>
          <t>Box- Polydioxanone AB Violet Size 4/0, 90cm, 1/2 Circle,Taper Point, 17mm Ref. No. FAS040ABD</t>
        </is>
      </c>
      <c r="G701" s="14" t="n">
        <v>2026000020</v>
      </c>
      <c r="H701" s="14" t="inlineStr">
        <is>
          <t>FUTURA SURGICARE PVT LTD</t>
        </is>
      </c>
      <c r="I701" s="14" t="n"/>
      <c r="J701" s="27" t="inlineStr">
        <is>
          <t>N.A</t>
        </is>
      </c>
      <c r="K701" s="14" t="n"/>
      <c r="L701" s="14" t="inlineStr">
        <is>
          <t>28.06.2025</t>
        </is>
      </c>
      <c r="M701" s="14" t="n"/>
      <c r="N701" s="14" t="inlineStr">
        <is>
          <t>28.06.2028</t>
        </is>
      </c>
      <c r="O701" s="14" t="n"/>
      <c r="P701" s="14" t="n"/>
      <c r="Q701" s="14" t="n"/>
      <c r="R701" s="21" t="n">
        <v>1</v>
      </c>
      <c r="S701" s="12" t="n">
        <v>200</v>
      </c>
      <c r="T701" s="12" t="n"/>
      <c r="U701" s="13" t="n">
        <v>200</v>
      </c>
      <c r="V701" s="14" t="inlineStr">
        <is>
          <t>No</t>
        </is>
      </c>
      <c r="W701" s="14" t="n"/>
      <c r="X701" s="14" t="n"/>
      <c r="Y701" s="90" t="n"/>
      <c r="Z701" s="455" t="n">
        <v>200</v>
      </c>
      <c r="AA701" s="456" t="n">
        <v>0</v>
      </c>
      <c r="AB701" s="457" t="n">
        <v>0</v>
      </c>
      <c r="AC701" s="458" t="n">
        <v>200</v>
      </c>
      <c r="AD701" s="459" t="n"/>
      <c r="AE701" s="462" t="n">
        <v>0</v>
      </c>
      <c r="AF701" s="14" t="inlineStr">
        <is>
          <t>08.01.2026</t>
        </is>
      </c>
      <c r="AG701" s="14" t="inlineStr">
        <is>
          <t>0005/2026</t>
        </is>
      </c>
      <c r="AH701" s="14" t="n">
        <v>-200</v>
      </c>
      <c r="AI701" s="14" t="n"/>
      <c r="AJ701" s="14" t="n"/>
      <c r="AK701" s="14" t="n"/>
      <c r="AL701" s="14" t="n"/>
      <c r="AM701" s="14" t="n"/>
      <c r="AN701" s="14" t="n"/>
      <c r="AO701" s="14" t="n"/>
      <c r="AP701" s="14" t="n"/>
      <c r="AQ701" s="14" t="n"/>
      <c r="AR701" s="14" t="n"/>
      <c r="AS701" s="14" t="n"/>
      <c r="AT701" s="14" t="n"/>
      <c r="AU701" s="14" t="n"/>
      <c r="AV701" s="14" t="n"/>
      <c r="AW701" s="14" t="n"/>
      <c r="AX701" s="14" t="n"/>
      <c r="AY701" s="14" t="n"/>
      <c r="AZ701" s="14" t="n"/>
      <c r="BA701" s="14" t="n"/>
      <c r="BB701" s="14" t="n"/>
      <c r="BC701" s="14" t="n"/>
      <c r="BD701" s="14" t="n"/>
      <c r="BE701" s="14" t="n"/>
      <c r="BF701" s="14" t="n"/>
      <c r="BG701" s="14" t="n"/>
      <c r="BH701" s="14" t="n"/>
      <c r="BI701" s="14" t="n"/>
      <c r="BJ701" s="14" t="n"/>
      <c r="BK701" s="14" t="n"/>
      <c r="BL701" s="14" t="n"/>
      <c r="BM701" s="14" t="n"/>
      <c r="BN701" s="14" t="n"/>
      <c r="BO701" s="14" t="n"/>
    </row>
    <row r="702" ht="11.85" customFormat="1" customHeight="1" s="7">
      <c r="A702" s="14" t="inlineStr">
        <is>
          <t>SP</t>
        </is>
      </c>
      <c r="B702" s="14" t="inlineStr">
        <is>
          <t>05.01.2026</t>
        </is>
      </c>
      <c r="C702" s="14" t="inlineStr">
        <is>
          <t>DOL-2025-020 REV.1</t>
        </is>
      </c>
      <c r="D702" s="14" t="n">
        <v>2600021</v>
      </c>
      <c r="E702" s="14" t="inlineStr">
        <is>
          <t>SP0373</t>
        </is>
      </c>
      <c r="F702" s="8" t="inlineStr">
        <is>
          <t>Cover Box- Polydioxanone AB Violet Size 4/0, 90cm, 1/2 Circle, Taper Point, 17mm Ref. No. FAS040ABD</t>
        </is>
      </c>
      <c r="G702" s="14" t="n">
        <v>2026000021</v>
      </c>
      <c r="H702" s="14" t="inlineStr">
        <is>
          <t>FUTURA SURGICARE PVT LTD</t>
        </is>
      </c>
      <c r="I702" s="14" t="n"/>
      <c r="J702" s="27" t="inlineStr">
        <is>
          <t>N.A</t>
        </is>
      </c>
      <c r="K702" s="14" t="n"/>
      <c r="L702" s="14" t="inlineStr">
        <is>
          <t>30.06.2025</t>
        </is>
      </c>
      <c r="M702" s="14" t="n"/>
      <c r="N702" s="14" t="inlineStr">
        <is>
          <t>30.06.2028</t>
        </is>
      </c>
      <c r="O702" s="14" t="n"/>
      <c r="P702" s="14" t="n"/>
      <c r="Q702" s="14" t="n"/>
      <c r="R702" s="21" t="n">
        <v>1</v>
      </c>
      <c r="S702" s="12" t="n">
        <v>200</v>
      </c>
      <c r="T702" s="12" t="n"/>
      <c r="U702" s="13" t="n">
        <v>200</v>
      </c>
      <c r="V702" s="14" t="inlineStr">
        <is>
          <t>No</t>
        </is>
      </c>
      <c r="W702" s="14" t="n"/>
      <c r="X702" s="14" t="n"/>
      <c r="Y702" s="90" t="n"/>
      <c r="Z702" s="455" t="n">
        <v>200</v>
      </c>
      <c r="AA702" s="456" t="n">
        <v>0</v>
      </c>
      <c r="AB702" s="457" t="n">
        <v>0</v>
      </c>
      <c r="AC702" s="458" t="n">
        <v>200</v>
      </c>
      <c r="AD702" s="459" t="n"/>
      <c r="AE702" s="462" t="n">
        <v>0</v>
      </c>
      <c r="AF702" s="14" t="inlineStr">
        <is>
          <t>08.01.2026</t>
        </is>
      </c>
      <c r="AG702" s="14" t="inlineStr">
        <is>
          <t>0005/2026</t>
        </is>
      </c>
      <c r="AH702" s="14" t="n">
        <v>-200</v>
      </c>
      <c r="AI702" s="14" t="n"/>
      <c r="AJ702" s="14" t="n"/>
      <c r="AK702" s="14" t="n"/>
      <c r="AL702" s="14" t="n"/>
      <c r="AM702" s="14" t="n"/>
      <c r="AN702" s="14" t="n"/>
      <c r="AO702" s="14" t="n"/>
      <c r="AP702" s="14" t="n"/>
      <c r="AQ702" s="14" t="n"/>
      <c r="AR702" s="14" t="n"/>
      <c r="AS702" s="14" t="n"/>
      <c r="AT702" s="14" t="n"/>
      <c r="AU702" s="14" t="n"/>
      <c r="AV702" s="14" t="n"/>
      <c r="AW702" s="14" t="n"/>
      <c r="AX702" s="14" t="n"/>
      <c r="AY702" s="14" t="n"/>
      <c r="AZ702" s="14" t="n"/>
      <c r="BA702" s="14" t="n"/>
      <c r="BB702" s="14" t="n"/>
      <c r="BC702" s="14" t="n"/>
      <c r="BD702" s="14" t="n"/>
      <c r="BE702" s="14" t="n"/>
      <c r="BF702" s="14" t="n"/>
      <c r="BG702" s="14" t="n"/>
      <c r="BH702" s="14" t="n"/>
      <c r="BI702" s="14" t="n"/>
      <c r="BJ702" s="14" t="n"/>
      <c r="BK702" s="14" t="n"/>
      <c r="BL702" s="14" t="n"/>
      <c r="BM702" s="14" t="n"/>
      <c r="BN702" s="14" t="n"/>
      <c r="BO702" s="14" t="n"/>
    </row>
    <row r="703" ht="11.85" customFormat="1" customHeight="1" s="7">
      <c r="A703" s="14" t="inlineStr">
        <is>
          <t>SF</t>
        </is>
      </c>
      <c r="B703" s="14" t="inlineStr">
        <is>
          <t>05.01.2026</t>
        </is>
      </c>
      <c r="C703" s="14" t="inlineStr">
        <is>
          <t>DOL-2025-020 REV.1</t>
        </is>
      </c>
      <c r="D703" s="14" t="n">
        <v>2600022</v>
      </c>
      <c r="E703" s="14" t="inlineStr">
        <is>
          <t>SF0203</t>
        </is>
      </c>
      <c r="F703" s="8" t="inlineStr">
        <is>
          <t>Polyglactin 910 Antibacterial Violet Size 3/0, 6x45cm without needle Ref. No. FAS687ABG</t>
        </is>
      </c>
      <c r="G703" s="14" t="n">
        <v>2026000022</v>
      </c>
      <c r="H703" s="77" t="inlineStr">
        <is>
          <t>FUTURA SURGICARE PVT LTD</t>
        </is>
      </c>
      <c r="I703" s="14" t="n"/>
      <c r="J703" s="27" t="inlineStr">
        <is>
          <t>25S2879</t>
        </is>
      </c>
      <c r="K703" s="14" t="n"/>
      <c r="L703" s="14" t="inlineStr">
        <is>
          <t>00.11.2025</t>
        </is>
      </c>
      <c r="M703" s="14" t="n"/>
      <c r="N703" s="14" t="inlineStr">
        <is>
          <t>00.10.2030</t>
        </is>
      </c>
      <c r="O703" s="14" t="n"/>
      <c r="P703" s="14" t="n"/>
      <c r="Q703" s="14" t="n"/>
      <c r="R703" s="21" t="n">
        <v>1</v>
      </c>
      <c r="S703" s="12" t="n">
        <v>2400</v>
      </c>
      <c r="T703" s="12" t="n"/>
      <c r="U703" s="13" t="n">
        <v>2400</v>
      </c>
      <c r="V703" s="14" t="inlineStr">
        <is>
          <t>No</t>
        </is>
      </c>
      <c r="W703" s="14" t="n"/>
      <c r="X703" s="14" t="n"/>
      <c r="Y703" s="90" t="n"/>
      <c r="Z703" s="455" t="n">
        <v>2400</v>
      </c>
      <c r="AA703" s="456" t="n">
        <v>0</v>
      </c>
      <c r="AB703" s="457" t="n">
        <v>0</v>
      </c>
      <c r="AC703" s="458" t="n">
        <v>2400</v>
      </c>
      <c r="AD703" s="459" t="n"/>
      <c r="AE703" s="462" t="n">
        <v>0</v>
      </c>
      <c r="AF703" s="14" t="inlineStr">
        <is>
          <t>14.01.2026</t>
        </is>
      </c>
      <c r="AG703" s="14" t="inlineStr">
        <is>
          <t>0018/2026</t>
        </is>
      </c>
      <c r="AH703" s="14" t="n">
        <v>-2400</v>
      </c>
      <c r="AI703" s="14" t="n"/>
      <c r="AJ703" s="14" t="n"/>
      <c r="AK703" s="14" t="n"/>
      <c r="AL703" s="14" t="n"/>
      <c r="AM703" s="14" t="n"/>
      <c r="AN703" s="14" t="n"/>
      <c r="AO703" s="14" t="n"/>
      <c r="AP703" s="14" t="n"/>
      <c r="AQ703" s="14" t="n"/>
      <c r="AR703" s="14" t="n"/>
      <c r="AS703" s="14" t="n"/>
      <c r="AT703" s="14" t="n"/>
      <c r="AU703" s="14" t="n"/>
      <c r="AV703" s="14" t="n"/>
      <c r="AW703" s="14" t="n"/>
      <c r="AX703" s="14" t="n"/>
      <c r="AY703" s="14" t="n"/>
      <c r="AZ703" s="14" t="n"/>
      <c r="BA703" s="14" t="n"/>
      <c r="BB703" s="14" t="n"/>
      <c r="BC703" s="14" t="n"/>
      <c r="BD703" s="14" t="n"/>
      <c r="BE703" s="14" t="n"/>
      <c r="BF703" s="14" t="n"/>
      <c r="BG703" s="14" t="n"/>
      <c r="BH703" s="14" t="n"/>
      <c r="BI703" s="14" t="n"/>
      <c r="BJ703" s="14" t="n"/>
      <c r="BK703" s="14" t="n"/>
      <c r="BL703" s="14" t="n"/>
      <c r="BM703" s="14" t="n"/>
      <c r="BN703" s="14" t="n"/>
      <c r="BO703" s="14" t="n"/>
    </row>
    <row r="704" ht="11.85" customFormat="1" customHeight="1" s="7">
      <c r="A704" s="14" t="inlineStr">
        <is>
          <t>SP</t>
        </is>
      </c>
      <c r="B704" s="14" t="inlineStr">
        <is>
          <t>05.01.2026</t>
        </is>
      </c>
      <c r="C704" s="14" t="inlineStr">
        <is>
          <t>DOL-2025-020 REV.1</t>
        </is>
      </c>
      <c r="D704" s="14" t="n">
        <v>2600023</v>
      </c>
      <c r="E704" s="14" t="inlineStr">
        <is>
          <t>SP0363</t>
        </is>
      </c>
      <c r="F704" s="8" t="inlineStr">
        <is>
          <t>Box- Polyglactin 910 Antibacterial Violet Size 3/0, 6x45cm without needle Ref. No. FAS687ABG</t>
        </is>
      </c>
      <c r="G704" s="14" t="n">
        <v>2026000023</v>
      </c>
      <c r="H704" s="14" t="inlineStr">
        <is>
          <t>FUTURA SURGICARE PVT LTD</t>
        </is>
      </c>
      <c r="I704" s="14" t="n"/>
      <c r="J704" s="27" t="inlineStr">
        <is>
          <t>N.A</t>
        </is>
      </c>
      <c r="K704" s="14" t="n"/>
      <c r="L704" s="14" t="inlineStr">
        <is>
          <t>28.06.2025</t>
        </is>
      </c>
      <c r="M704" s="14" t="n"/>
      <c r="N704" s="14" t="inlineStr">
        <is>
          <t>28.06.2028</t>
        </is>
      </c>
      <c r="O704" s="14" t="n"/>
      <c r="P704" s="14" t="n"/>
      <c r="Q704" s="14" t="n"/>
      <c r="R704" s="21" t="n">
        <v>1</v>
      </c>
      <c r="S704" s="12" t="n">
        <v>200</v>
      </c>
      <c r="T704" s="12" t="n"/>
      <c r="U704" s="13" t="n">
        <v>200</v>
      </c>
      <c r="V704" s="14" t="inlineStr">
        <is>
          <t>No</t>
        </is>
      </c>
      <c r="W704" s="14" t="n"/>
      <c r="X704" s="14" t="n"/>
      <c r="Y704" s="90" t="n"/>
      <c r="Z704" s="455" t="n">
        <v>200</v>
      </c>
      <c r="AA704" s="456" t="n">
        <v>0</v>
      </c>
      <c r="AB704" s="457" t="n">
        <v>0</v>
      </c>
      <c r="AC704" s="458" t="n">
        <v>200</v>
      </c>
      <c r="AD704" s="459" t="n"/>
      <c r="AE704" s="462" t="n">
        <v>0</v>
      </c>
      <c r="AF704" s="14" t="inlineStr">
        <is>
          <t>08.01.2026</t>
        </is>
      </c>
      <c r="AG704" s="14" t="inlineStr">
        <is>
          <t>0005/2026</t>
        </is>
      </c>
      <c r="AH704" s="14" t="n">
        <v>-200</v>
      </c>
      <c r="AI704" s="14" t="n"/>
      <c r="AJ704" s="14" t="n"/>
      <c r="AK704" s="14" t="n"/>
      <c r="AL704" s="14" t="n"/>
      <c r="AM704" s="14" t="n"/>
      <c r="AN704" s="14" t="n"/>
      <c r="AO704" s="14" t="n"/>
      <c r="AP704" s="14" t="n"/>
      <c r="AQ704" s="14" t="n"/>
      <c r="AR704" s="14" t="n"/>
      <c r="AS704" s="14" t="n"/>
      <c r="AT704" s="14" t="n"/>
      <c r="AU704" s="14" t="n"/>
      <c r="AV704" s="14" t="n"/>
      <c r="AW704" s="14" t="n"/>
      <c r="AX704" s="14" t="n"/>
      <c r="AY704" s="14" t="n"/>
      <c r="AZ704" s="14" t="n"/>
      <c r="BA704" s="14" t="n"/>
      <c r="BB704" s="14" t="n"/>
      <c r="BC704" s="14" t="n"/>
      <c r="BD704" s="14" t="n"/>
      <c r="BE704" s="14" t="n"/>
      <c r="BF704" s="14" t="n"/>
      <c r="BG704" s="14" t="n"/>
      <c r="BH704" s="14" t="n"/>
      <c r="BI704" s="14" t="n"/>
      <c r="BJ704" s="14" t="n"/>
      <c r="BK704" s="14" t="n"/>
      <c r="BL704" s="14" t="n"/>
      <c r="BM704" s="14" t="n"/>
      <c r="BN704" s="14" t="n"/>
      <c r="BO704" s="14" t="n"/>
    </row>
    <row r="705" ht="11.85" customFormat="1" customHeight="1" s="7">
      <c r="A705" s="14" t="inlineStr">
        <is>
          <t>SP</t>
        </is>
      </c>
      <c r="B705" s="14" t="inlineStr">
        <is>
          <t>05.01.2026</t>
        </is>
      </c>
      <c r="C705" s="14" t="inlineStr">
        <is>
          <t>DOL-2025-020 REV.1</t>
        </is>
      </c>
      <c r="D705" s="14" t="n">
        <v>2600024</v>
      </c>
      <c r="E705" s="14" t="inlineStr">
        <is>
          <t>SP0374</t>
        </is>
      </c>
      <c r="F705" s="8" t="inlineStr">
        <is>
          <t>Cover Box- Polyglactin 910 Antibacterial Violet Size 3/0, 6x45cm without needle Ref. No. FAS687ABG</t>
        </is>
      </c>
      <c r="G705" s="14" t="n">
        <v>2026000024</v>
      </c>
      <c r="H705" s="14" t="inlineStr">
        <is>
          <t>FUTURA SURGICARE PVT LTD</t>
        </is>
      </c>
      <c r="I705" s="14" t="n"/>
      <c r="J705" s="27" t="inlineStr">
        <is>
          <t>N.A</t>
        </is>
      </c>
      <c r="K705" s="14" t="n"/>
      <c r="L705" s="14" t="inlineStr">
        <is>
          <t>30.06.2025</t>
        </is>
      </c>
      <c r="M705" s="14" t="n"/>
      <c r="N705" s="14" t="inlineStr">
        <is>
          <t>30.06.2028</t>
        </is>
      </c>
      <c r="O705" s="14" t="n"/>
      <c r="P705" s="14" t="n"/>
      <c r="Q705" s="14" t="n"/>
      <c r="R705" s="21" t="n">
        <v>1</v>
      </c>
      <c r="S705" s="12" t="n">
        <v>200</v>
      </c>
      <c r="T705" s="12" t="n"/>
      <c r="U705" s="13" t="n">
        <v>200</v>
      </c>
      <c r="V705" s="14" t="inlineStr">
        <is>
          <t>No</t>
        </is>
      </c>
      <c r="W705" s="14" t="n"/>
      <c r="X705" s="14" t="n"/>
      <c r="Y705" s="90" t="n"/>
      <c r="Z705" s="455" t="n">
        <v>200</v>
      </c>
      <c r="AA705" s="456" t="n">
        <v>0</v>
      </c>
      <c r="AB705" s="457" t="n">
        <v>0</v>
      </c>
      <c r="AC705" s="458" t="n">
        <v>200</v>
      </c>
      <c r="AD705" s="459" t="n"/>
      <c r="AE705" s="462" t="n">
        <v>0</v>
      </c>
      <c r="AF705" s="14" t="inlineStr">
        <is>
          <t>08.01.2026</t>
        </is>
      </c>
      <c r="AG705" s="14" t="inlineStr">
        <is>
          <t>0005/2026</t>
        </is>
      </c>
      <c r="AH705" s="14" t="n">
        <v>-200</v>
      </c>
      <c r="AI705" s="14" t="n"/>
      <c r="AJ705" s="14" t="n"/>
      <c r="AK705" s="14" t="n"/>
      <c r="AL705" s="14" t="n"/>
      <c r="AM705" s="14" t="n"/>
      <c r="AN705" s="14" t="n"/>
      <c r="AO705" s="14" t="n"/>
      <c r="AP705" s="14" t="n"/>
      <c r="AQ705" s="14" t="n"/>
      <c r="AR705" s="14" t="n"/>
      <c r="AS705" s="14" t="n"/>
      <c r="AT705" s="14" t="n"/>
      <c r="AU705" s="14" t="n"/>
      <c r="AV705" s="14" t="n"/>
      <c r="AW705" s="14" t="n"/>
      <c r="AX705" s="14" t="n"/>
      <c r="AY705" s="14" t="n"/>
      <c r="AZ705" s="14" t="n"/>
      <c r="BA705" s="14" t="n"/>
      <c r="BB705" s="14" t="n"/>
      <c r="BC705" s="14" t="n"/>
      <c r="BD705" s="14" t="n"/>
      <c r="BE705" s="14" t="n"/>
      <c r="BF705" s="14" t="n"/>
      <c r="BG705" s="14" t="n"/>
      <c r="BH705" s="14" t="n"/>
      <c r="BI705" s="14" t="n"/>
      <c r="BJ705" s="14" t="n"/>
      <c r="BK705" s="14" t="n"/>
      <c r="BL705" s="14" t="n"/>
      <c r="BM705" s="14" t="n"/>
      <c r="BN705" s="14" t="n"/>
      <c r="BO705" s="14" t="n"/>
    </row>
    <row r="706" ht="11.85" customFormat="1" customHeight="1" s="7">
      <c r="A706" s="14" t="inlineStr">
        <is>
          <t>SF</t>
        </is>
      </c>
      <c r="B706" s="14" t="inlineStr">
        <is>
          <t>05.01.2026</t>
        </is>
      </c>
      <c r="C706" s="14" t="inlineStr">
        <is>
          <t>DOL-2025-020 REV.1</t>
        </is>
      </c>
      <c r="D706" s="14" t="n">
        <v>2600025</v>
      </c>
      <c r="E706" s="14" t="inlineStr">
        <is>
          <t>SF0204</t>
        </is>
      </c>
      <c r="F706" s="8" t="inlineStr">
        <is>
          <t>Polyglactin 910 Antibacterial Violet Size 2/0, 6x45cm without needle Ref. No. FAS665ABG</t>
        </is>
      </c>
      <c r="G706" s="14" t="n">
        <v>2026000025</v>
      </c>
      <c r="H706" s="14" t="inlineStr">
        <is>
          <t>FUTURA SURGICARE PVT LTD</t>
        </is>
      </c>
      <c r="I706" s="14" t="n"/>
      <c r="J706" s="10" t="inlineStr">
        <is>
          <t>25S2881</t>
        </is>
      </c>
      <c r="K706" s="8" t="n"/>
      <c r="L706" s="14" t="inlineStr">
        <is>
          <t>00.11.2025</t>
        </is>
      </c>
      <c r="M706" s="14" t="n"/>
      <c r="N706" s="14" t="inlineStr">
        <is>
          <t>00.10.2030</t>
        </is>
      </c>
      <c r="O706" s="14" t="n"/>
      <c r="P706" s="14" t="n"/>
      <c r="Q706" s="14" t="n"/>
      <c r="R706" s="21" t="n">
        <v>1</v>
      </c>
      <c r="S706" s="12" t="n">
        <v>2400</v>
      </c>
      <c r="T706" s="12" t="n"/>
      <c r="U706" s="13" t="n">
        <v>2400</v>
      </c>
      <c r="V706" s="14" t="inlineStr">
        <is>
          <t>No</t>
        </is>
      </c>
      <c r="W706" s="14" t="n"/>
      <c r="X706" s="14" t="n"/>
      <c r="Y706" s="90" t="n"/>
      <c r="Z706" s="455" t="n">
        <v>2400</v>
      </c>
      <c r="AA706" s="456" t="n">
        <v>0</v>
      </c>
      <c r="AB706" s="457" t="n">
        <v>0</v>
      </c>
      <c r="AC706" s="458" t="n">
        <v>2400</v>
      </c>
      <c r="AD706" s="459" t="n"/>
      <c r="AE706" s="462" t="n">
        <v>0</v>
      </c>
      <c r="AF706" s="14" t="inlineStr">
        <is>
          <t>03.02.2026</t>
        </is>
      </c>
      <c r="AG706" s="14" t="inlineStr">
        <is>
          <t>0082/2026</t>
        </is>
      </c>
      <c r="AH706" s="14" t="n">
        <v>-2400</v>
      </c>
      <c r="AI706" s="14" t="n"/>
      <c r="AJ706" s="14" t="n"/>
      <c r="AK706" s="14" t="n"/>
      <c r="AL706" s="14" t="n"/>
      <c r="AM706" s="14" t="n"/>
      <c r="AN706" s="14" t="n"/>
      <c r="AO706" s="14" t="n"/>
      <c r="AP706" s="14" t="n"/>
      <c r="AQ706" s="14" t="n"/>
      <c r="AR706" s="14" t="n"/>
      <c r="AS706" s="14" t="n"/>
      <c r="AT706" s="14" t="n"/>
      <c r="AU706" s="14" t="n"/>
      <c r="AV706" s="14" t="n"/>
      <c r="AW706" s="14" t="n"/>
      <c r="AX706" s="14" t="n"/>
      <c r="AY706" s="14" t="n"/>
      <c r="AZ706" s="14" t="n"/>
      <c r="BA706" s="14" t="n"/>
      <c r="BB706" s="14" t="n"/>
      <c r="BC706" s="14" t="n"/>
      <c r="BD706" s="14" t="n"/>
      <c r="BE706" s="14" t="n"/>
      <c r="BF706" s="14" t="n"/>
      <c r="BG706" s="14" t="n"/>
      <c r="BH706" s="14" t="n"/>
      <c r="BI706" s="14" t="n"/>
      <c r="BJ706" s="14" t="n"/>
      <c r="BK706" s="14" t="n"/>
      <c r="BL706" s="14" t="n"/>
      <c r="BM706" s="14" t="n"/>
      <c r="BN706" s="14" t="n"/>
      <c r="BO706" s="14" t="n"/>
    </row>
    <row r="707" ht="11.85" customFormat="1" customHeight="1" s="7">
      <c r="A707" s="14" t="inlineStr">
        <is>
          <t>SP</t>
        </is>
      </c>
      <c r="B707" s="14" t="inlineStr">
        <is>
          <t>05.01.2026</t>
        </is>
      </c>
      <c r="C707" s="14" t="inlineStr">
        <is>
          <t>DOL-2025-020 REV.1</t>
        </is>
      </c>
      <c r="D707" s="14" t="n">
        <v>2600026</v>
      </c>
      <c r="E707" s="14" t="inlineStr">
        <is>
          <t>SP0364</t>
        </is>
      </c>
      <c r="F707" s="8" t="inlineStr">
        <is>
          <t>Box- Polyglactin 910 Antibacterial Violet Size 2/0, 6x45cm without needle Ref. No. FAS665ABG</t>
        </is>
      </c>
      <c r="G707" s="14" t="n">
        <v>2026000026</v>
      </c>
      <c r="H707" s="14" t="inlineStr">
        <is>
          <t>FUTURA SURGICARE PVT LTD</t>
        </is>
      </c>
      <c r="I707" s="14" t="n"/>
      <c r="J707" s="10" t="inlineStr">
        <is>
          <t>N.A</t>
        </is>
      </c>
      <c r="K707" s="8" t="n"/>
      <c r="L707" s="14" t="inlineStr">
        <is>
          <t>28.06.2025</t>
        </is>
      </c>
      <c r="M707" s="14" t="n"/>
      <c r="N707" s="14" t="inlineStr">
        <is>
          <t>28.06.2028</t>
        </is>
      </c>
      <c r="O707" s="14" t="n"/>
      <c r="P707" s="14" t="n"/>
      <c r="Q707" s="14" t="n"/>
      <c r="R707" s="21" t="n">
        <v>1</v>
      </c>
      <c r="S707" s="12" t="n">
        <v>200</v>
      </c>
      <c r="T707" s="12" t="n"/>
      <c r="U707" s="13" t="n">
        <v>200</v>
      </c>
      <c r="V707" s="14" t="inlineStr">
        <is>
          <t>No</t>
        </is>
      </c>
      <c r="W707" s="14" t="n"/>
      <c r="X707" s="14" t="n"/>
      <c r="Y707" s="90" t="n"/>
      <c r="Z707" s="455" t="n">
        <v>200</v>
      </c>
      <c r="AA707" s="456" t="n">
        <v>0</v>
      </c>
      <c r="AB707" s="457" t="n">
        <v>0</v>
      </c>
      <c r="AC707" s="458" t="n">
        <v>200</v>
      </c>
      <c r="AD707" s="459" t="n"/>
      <c r="AE707" s="462" t="n">
        <v>0</v>
      </c>
      <c r="AF707" s="14" t="inlineStr">
        <is>
          <t>03.02.2026</t>
        </is>
      </c>
      <c r="AG707" s="14" t="inlineStr">
        <is>
          <t>0082/2026</t>
        </is>
      </c>
      <c r="AH707" s="14" t="n">
        <v>-200</v>
      </c>
      <c r="AI707" s="14" t="n"/>
      <c r="AJ707" s="14" t="n"/>
      <c r="AK707" s="14" t="n"/>
      <c r="AL707" s="14" t="n"/>
      <c r="AM707" s="14" t="n"/>
      <c r="AN707" s="14" t="n"/>
      <c r="AO707" s="14" t="n"/>
      <c r="AP707" s="14" t="n"/>
      <c r="AQ707" s="14" t="n"/>
      <c r="AR707" s="14" t="n"/>
      <c r="AS707" s="14" t="n"/>
      <c r="AT707" s="14" t="n"/>
      <c r="AU707" s="14" t="n"/>
      <c r="AV707" s="14" t="n"/>
      <c r="AW707" s="14" t="n"/>
      <c r="AX707" s="14" t="n"/>
      <c r="AY707" s="14" t="n"/>
      <c r="AZ707" s="14" t="n"/>
      <c r="BA707" s="14" t="n"/>
      <c r="BB707" s="14" t="n"/>
      <c r="BC707" s="14" t="n"/>
      <c r="BD707" s="14" t="n"/>
      <c r="BE707" s="14" t="n"/>
      <c r="BF707" s="14" t="n"/>
      <c r="BG707" s="14" t="n"/>
      <c r="BH707" s="14" t="n"/>
      <c r="BI707" s="14" t="n"/>
      <c r="BJ707" s="14" t="n"/>
      <c r="BK707" s="14" t="n"/>
      <c r="BL707" s="14" t="n"/>
      <c r="BM707" s="14" t="n"/>
      <c r="BN707" s="14" t="n"/>
      <c r="BO707" s="14" t="n"/>
    </row>
    <row r="708" ht="11.85" customFormat="1" customHeight="1" s="7">
      <c r="A708" s="14" t="inlineStr">
        <is>
          <t>SP</t>
        </is>
      </c>
      <c r="B708" s="14" t="inlineStr">
        <is>
          <t>05.01.2026</t>
        </is>
      </c>
      <c r="C708" s="14" t="inlineStr">
        <is>
          <t>DOL-2025-020 REV.1</t>
        </is>
      </c>
      <c r="D708" s="14" t="n">
        <v>2600027</v>
      </c>
      <c r="E708" s="14" t="inlineStr">
        <is>
          <t>SP0375</t>
        </is>
      </c>
      <c r="F708" s="8" t="inlineStr">
        <is>
          <t>Cover Box- Polyglactin 910 Antibacterial Violet Size 2/0, 6x45cm without needle Ref. No. FAS665ABG</t>
        </is>
      </c>
      <c r="G708" s="14" t="n">
        <v>2026000027</v>
      </c>
      <c r="H708" s="14" t="inlineStr">
        <is>
          <t>FUTURA SURGICARE PVT LTD</t>
        </is>
      </c>
      <c r="I708" s="14" t="n"/>
      <c r="J708" s="10" t="inlineStr">
        <is>
          <t>N.A</t>
        </is>
      </c>
      <c r="K708" s="8" t="n"/>
      <c r="L708" s="14" t="inlineStr">
        <is>
          <t>30.06.2025</t>
        </is>
      </c>
      <c r="M708" s="14" t="n"/>
      <c r="N708" s="14" t="inlineStr">
        <is>
          <t>30.06.2028</t>
        </is>
      </c>
      <c r="O708" s="14" t="n"/>
      <c r="P708" s="14" t="n"/>
      <c r="Q708" s="14" t="n"/>
      <c r="R708" s="21" t="n">
        <v>1</v>
      </c>
      <c r="S708" s="12" t="n">
        <v>200</v>
      </c>
      <c r="T708" s="12" t="n"/>
      <c r="U708" s="13" t="n">
        <v>200</v>
      </c>
      <c r="V708" s="14" t="inlineStr">
        <is>
          <t>No</t>
        </is>
      </c>
      <c r="W708" s="14" t="n"/>
      <c r="X708" s="14" t="n"/>
      <c r="Y708" s="90" t="n"/>
      <c r="Z708" s="455" t="n">
        <v>200</v>
      </c>
      <c r="AA708" s="456" t="n">
        <v>0</v>
      </c>
      <c r="AB708" s="457" t="n">
        <v>0</v>
      </c>
      <c r="AC708" s="458" t="n">
        <v>200</v>
      </c>
      <c r="AD708" s="459" t="n"/>
      <c r="AE708" s="462" t="n">
        <v>0</v>
      </c>
      <c r="AF708" s="14" t="inlineStr">
        <is>
          <t>03.02.2026</t>
        </is>
      </c>
      <c r="AG708" s="14" t="inlineStr">
        <is>
          <t>0082/2026</t>
        </is>
      </c>
      <c r="AH708" s="14" t="n">
        <v>-200</v>
      </c>
      <c r="AI708" s="14" t="n"/>
      <c r="AJ708" s="14" t="n"/>
      <c r="AK708" s="14" t="n"/>
      <c r="AL708" s="14" t="n"/>
      <c r="AM708" s="14" t="n"/>
      <c r="AN708" s="14" t="n"/>
      <c r="AO708" s="14" t="n"/>
      <c r="AP708" s="14" t="n"/>
      <c r="AQ708" s="14" t="n"/>
      <c r="AR708" s="14" t="n"/>
      <c r="AS708" s="14" t="n"/>
      <c r="AT708" s="14" t="n"/>
      <c r="AU708" s="14" t="n"/>
      <c r="AV708" s="14" t="n"/>
      <c r="AW708" s="14" t="n"/>
      <c r="AX708" s="14" t="n"/>
      <c r="AY708" s="14" t="n"/>
      <c r="AZ708" s="14" t="n"/>
      <c r="BA708" s="14" t="n"/>
      <c r="BB708" s="14" t="n"/>
      <c r="BC708" s="14" t="n"/>
      <c r="BD708" s="14" t="n"/>
      <c r="BE708" s="14" t="n"/>
      <c r="BF708" s="14" t="n"/>
      <c r="BG708" s="14" t="n"/>
      <c r="BH708" s="14" t="n"/>
      <c r="BI708" s="14" t="n"/>
      <c r="BJ708" s="14" t="n"/>
      <c r="BK708" s="14" t="n"/>
      <c r="BL708" s="14" t="n"/>
      <c r="BM708" s="14" t="n"/>
      <c r="BN708" s="14" t="n"/>
      <c r="BO708" s="14" t="n"/>
    </row>
    <row r="709" ht="11.85" customFormat="1" customHeight="1" s="7">
      <c r="A709" s="14" t="inlineStr">
        <is>
          <t>SF</t>
        </is>
      </c>
      <c r="B709" s="14" t="inlineStr">
        <is>
          <t>05.01.2026</t>
        </is>
      </c>
      <c r="C709" s="14" t="inlineStr">
        <is>
          <t>DOL-2025-020 REV.1</t>
        </is>
      </c>
      <c r="D709" s="14" t="n">
        <v>2600028</v>
      </c>
      <c r="E709" s="14" t="inlineStr">
        <is>
          <t>SF0205</t>
        </is>
      </c>
      <c r="F709" s="8" t="inlineStr">
        <is>
          <t>Polyglactin 910 Antibacterial Violet Size 2, 90cm, 1/2 Circle, Taper Point, 48mm Ref. No. FAS606ABG</t>
        </is>
      </c>
      <c r="G709" s="14" t="n">
        <v>2026000028</v>
      </c>
      <c r="H709" s="14" t="inlineStr">
        <is>
          <t>FUTURA SURGICARE PVT LTD</t>
        </is>
      </c>
      <c r="I709" s="14" t="n"/>
      <c r="J709" s="10" t="inlineStr">
        <is>
          <t>25S2882</t>
        </is>
      </c>
      <c r="K709" s="8" t="n"/>
      <c r="L709" s="14" t="inlineStr">
        <is>
          <t>00.11.2025</t>
        </is>
      </c>
      <c r="M709" s="14" t="n"/>
      <c r="N709" s="14" t="inlineStr">
        <is>
          <t>00.10.2030</t>
        </is>
      </c>
      <c r="O709" s="14" t="n"/>
      <c r="P709" s="14" t="n"/>
      <c r="Q709" s="14" t="n"/>
      <c r="R709" s="21" t="n">
        <v>1</v>
      </c>
      <c r="S709" s="12" t="n">
        <v>12000</v>
      </c>
      <c r="T709" s="12" t="n"/>
      <c r="U709" s="13" t="n">
        <v>12000</v>
      </c>
      <c r="V709" s="14" t="inlineStr">
        <is>
          <t>No</t>
        </is>
      </c>
      <c r="W709" s="14" t="n"/>
      <c r="X709" s="14" t="n"/>
      <c r="Y709" s="90" t="n"/>
      <c r="Z709" s="455" t="n">
        <v>12000</v>
      </c>
      <c r="AA709" s="456" t="n">
        <v>0</v>
      </c>
      <c r="AB709" s="457" t="n">
        <v>0</v>
      </c>
      <c r="AC709" s="458" t="n">
        <v>12000</v>
      </c>
      <c r="AD709" s="459" t="n"/>
      <c r="AE709" s="462" t="n">
        <v>0</v>
      </c>
      <c r="AF709" s="14" t="inlineStr">
        <is>
          <t>27.01.2026</t>
        </is>
      </c>
      <c r="AG709" s="14" t="inlineStr">
        <is>
          <t>0069/2026</t>
        </is>
      </c>
      <c r="AH709" s="14" t="n">
        <v>-12000</v>
      </c>
      <c r="AI709" s="14" t="n"/>
      <c r="AJ709" s="14" t="n"/>
      <c r="AK709" s="14" t="n"/>
      <c r="AL709" s="14" t="n"/>
      <c r="AM709" s="14" t="n"/>
      <c r="AN709" s="14" t="n"/>
      <c r="AO709" s="14" t="n"/>
      <c r="AP709" s="14" t="n"/>
      <c r="AQ709" s="14" t="n"/>
      <c r="AR709" s="14" t="n"/>
      <c r="AS709" s="14" t="n"/>
      <c r="AT709" s="14" t="n"/>
      <c r="AU709" s="14" t="n"/>
      <c r="AV709" s="14" t="n"/>
      <c r="AW709" s="14" t="n"/>
      <c r="AX709" s="14" t="n"/>
      <c r="AY709" s="14" t="n"/>
      <c r="AZ709" s="14" t="n"/>
      <c r="BA709" s="14" t="n"/>
      <c r="BB709" s="14" t="n"/>
      <c r="BC709" s="14" t="n"/>
      <c r="BD709" s="14" t="n"/>
      <c r="BE709" s="14" t="n"/>
      <c r="BF709" s="14" t="n"/>
      <c r="BG709" s="14" t="n"/>
      <c r="BH709" s="14" t="n"/>
      <c r="BI709" s="14" t="n"/>
      <c r="BJ709" s="14" t="n"/>
      <c r="BK709" s="14" t="n"/>
      <c r="BL709" s="14" t="n"/>
      <c r="BM709" s="14" t="n"/>
      <c r="BN709" s="14" t="n"/>
      <c r="BO709" s="14" t="n"/>
    </row>
    <row r="710" ht="11.85" customFormat="1" customHeight="1" s="7">
      <c r="A710" s="14" t="inlineStr">
        <is>
          <t>SF</t>
        </is>
      </c>
      <c r="B710" s="14" t="inlineStr">
        <is>
          <t>05.01.2026</t>
        </is>
      </c>
      <c r="C710" s="14" t="inlineStr">
        <is>
          <t>DOL-2025-020 REV.1</t>
        </is>
      </c>
      <c r="D710" s="14" t="n">
        <v>2600029</v>
      </c>
      <c r="E710" s="14" t="inlineStr">
        <is>
          <t>SF0206</t>
        </is>
      </c>
      <c r="F710" s="8" t="inlineStr">
        <is>
          <t>Polyglactin 910 AB Violet Size 1, 90cm, 1/2 Circle, Round Body, 48mm Ref. No. FAS629ABG</t>
        </is>
      </c>
      <c r="G710" s="14" t="n">
        <v>2026000029</v>
      </c>
      <c r="H710" s="14" t="inlineStr">
        <is>
          <t>FUTURA SURGICARE PVT LTD</t>
        </is>
      </c>
      <c r="I710" s="14" t="n"/>
      <c r="J710" s="10" t="inlineStr">
        <is>
          <t>25S2896</t>
        </is>
      </c>
      <c r="K710" s="8" t="n"/>
      <c r="L710" s="14" t="inlineStr">
        <is>
          <t>00.11.2025</t>
        </is>
      </c>
      <c r="M710" s="14" t="n"/>
      <c r="N710" s="14" t="inlineStr">
        <is>
          <t>00.10.2030</t>
        </is>
      </c>
      <c r="O710" s="14" t="n"/>
      <c r="P710" s="14" t="n"/>
      <c r="Q710" s="14" t="n"/>
      <c r="R710" s="21" t="n">
        <v>1</v>
      </c>
      <c r="S710" s="12" t="n">
        <v>12000</v>
      </c>
      <c r="T710" s="12" t="n"/>
      <c r="U710" s="13" t="n">
        <v>12000</v>
      </c>
      <c r="V710" s="14" t="inlineStr">
        <is>
          <t>No</t>
        </is>
      </c>
      <c r="W710" s="14" t="n"/>
      <c r="X710" s="14" t="n"/>
      <c r="Y710" s="90" t="n"/>
      <c r="Z710" s="455" t="n">
        <v>12000</v>
      </c>
      <c r="AA710" s="456" t="n">
        <v>0</v>
      </c>
      <c r="AB710" s="457" t="n">
        <v>0</v>
      </c>
      <c r="AC710" s="458" t="n">
        <v>12000</v>
      </c>
      <c r="AD710" s="459" t="n"/>
      <c r="AE710" s="462" t="n">
        <v>0</v>
      </c>
      <c r="AF710" s="14" t="inlineStr">
        <is>
          <t>20.01.2026</t>
        </is>
      </c>
      <c r="AG710" s="14" t="inlineStr">
        <is>
          <t>0053/2026</t>
        </is>
      </c>
      <c r="AH710" s="14" t="n">
        <v>-12000</v>
      </c>
      <c r="AI710" s="14" t="n"/>
      <c r="AJ710" s="14" t="n"/>
      <c r="AK710" s="14" t="n"/>
      <c r="AL710" s="14" t="n"/>
      <c r="AM710" s="14" t="n"/>
      <c r="AN710" s="14" t="n"/>
      <c r="AO710" s="14" t="n"/>
      <c r="AP710" s="14" t="n"/>
      <c r="AQ710" s="14" t="n"/>
      <c r="AR710" s="14" t="n"/>
      <c r="AS710" s="14" t="n"/>
      <c r="AT710" s="14" t="n"/>
      <c r="AU710" s="14" t="n"/>
      <c r="AV710" s="14" t="n"/>
      <c r="AW710" s="14" t="n"/>
      <c r="AX710" s="14" t="n"/>
      <c r="AY710" s="14" t="n"/>
      <c r="AZ710" s="14" t="n"/>
      <c r="BA710" s="14" t="n"/>
      <c r="BB710" s="14" t="n"/>
      <c r="BC710" s="14" t="n"/>
      <c r="BD710" s="14" t="n"/>
      <c r="BE710" s="14" t="n"/>
      <c r="BF710" s="14" t="n"/>
      <c r="BG710" s="14" t="n"/>
      <c r="BH710" s="14" t="n"/>
      <c r="BI710" s="14" t="n"/>
      <c r="BJ710" s="14" t="n"/>
      <c r="BK710" s="14" t="n"/>
      <c r="BL710" s="14" t="n"/>
      <c r="BM710" s="14" t="n"/>
      <c r="BN710" s="14" t="n"/>
      <c r="BO710" s="14" t="n"/>
    </row>
    <row r="711" ht="11.85" customFormat="1" customHeight="1" s="7">
      <c r="A711" s="14" t="inlineStr">
        <is>
          <t>SP</t>
        </is>
      </c>
      <c r="B711" s="14" t="inlineStr">
        <is>
          <t>05.01.2026</t>
        </is>
      </c>
      <c r="C711" s="14" t="inlineStr">
        <is>
          <t>DOL-2025-020 REV.1</t>
        </is>
      </c>
      <c r="D711" s="14" t="n">
        <v>2600030</v>
      </c>
      <c r="E711" s="14" t="inlineStr">
        <is>
          <t>SP0366</t>
        </is>
      </c>
      <c r="F711" s="8" t="inlineStr">
        <is>
          <t>Box- Polyglactin 910 AB Violet Size 1, 90cm, 1/2 Circle, Round Body, 48mm Ref. No. FAS629ABG</t>
        </is>
      </c>
      <c r="G711" s="14" t="n">
        <v>2026000030</v>
      </c>
      <c r="H711" s="14" t="inlineStr">
        <is>
          <t>FUTURA SURGICARE PVT LTD</t>
        </is>
      </c>
      <c r="I711" s="14" t="n"/>
      <c r="J711" s="10" t="inlineStr">
        <is>
          <t>N.A</t>
        </is>
      </c>
      <c r="K711" s="8" t="n"/>
      <c r="L711" s="14" t="inlineStr">
        <is>
          <t>28.06.2025</t>
        </is>
      </c>
      <c r="M711" s="14" t="n"/>
      <c r="N711" s="14" t="inlineStr">
        <is>
          <t>28.06.2028</t>
        </is>
      </c>
      <c r="O711" s="14" t="n"/>
      <c r="P711" s="14" t="n"/>
      <c r="Q711" s="14" t="n"/>
      <c r="R711" s="21" t="n">
        <v>1</v>
      </c>
      <c r="S711" s="12" t="n">
        <v>1000</v>
      </c>
      <c r="T711" s="12" t="n"/>
      <c r="U711" s="13" t="n">
        <v>1000</v>
      </c>
      <c r="V711" s="14" t="inlineStr">
        <is>
          <t>No</t>
        </is>
      </c>
      <c r="W711" s="14" t="n"/>
      <c r="X711" s="14" t="n"/>
      <c r="Y711" s="90" t="n"/>
      <c r="Z711" s="455" t="n">
        <v>1000</v>
      </c>
      <c r="AA711" s="456" t="n">
        <v>0</v>
      </c>
      <c r="AB711" s="457" t="n">
        <v>0</v>
      </c>
      <c r="AC711" s="458" t="n">
        <v>1000</v>
      </c>
      <c r="AD711" s="459" t="n"/>
      <c r="AE711" s="462" t="n">
        <v>0</v>
      </c>
      <c r="AF711" s="14" t="inlineStr">
        <is>
          <t>20.01.2026</t>
        </is>
      </c>
      <c r="AG711" s="14" t="inlineStr">
        <is>
          <t>0053/2026</t>
        </is>
      </c>
      <c r="AH711" s="14" t="n">
        <v>-1000</v>
      </c>
      <c r="AI711" s="14" t="n"/>
      <c r="AJ711" s="14" t="n"/>
      <c r="AK711" s="14" t="n"/>
      <c r="AL711" s="14" t="n"/>
      <c r="AM711" s="14" t="n"/>
      <c r="AN711" s="14" t="n"/>
      <c r="AO711" s="14" t="n"/>
      <c r="AP711" s="14" t="n"/>
      <c r="AQ711" s="14" t="n"/>
      <c r="AR711" s="14" t="n"/>
      <c r="AS711" s="14" t="n"/>
      <c r="AT711" s="14" t="n"/>
      <c r="AU711" s="14" t="n"/>
      <c r="AV711" s="14" t="n"/>
      <c r="AW711" s="14" t="n"/>
      <c r="AX711" s="14" t="n"/>
      <c r="AY711" s="14" t="n"/>
      <c r="AZ711" s="14" t="n"/>
      <c r="BA711" s="14" t="n"/>
      <c r="BB711" s="14" t="n"/>
      <c r="BC711" s="14" t="n"/>
      <c r="BD711" s="14" t="n"/>
      <c r="BE711" s="14" t="n"/>
      <c r="BF711" s="14" t="n"/>
      <c r="BG711" s="14" t="n"/>
      <c r="BH711" s="14" t="n"/>
      <c r="BI711" s="14" t="n"/>
      <c r="BJ711" s="14" t="n"/>
      <c r="BK711" s="14" t="n"/>
      <c r="BL711" s="14" t="n"/>
      <c r="BM711" s="14" t="n"/>
      <c r="BN711" s="14" t="n"/>
      <c r="BO711" s="14" t="n"/>
    </row>
    <row r="712" ht="11.85" customFormat="1" customHeight="1" s="7">
      <c r="A712" s="14" t="inlineStr">
        <is>
          <t>SP</t>
        </is>
      </c>
      <c r="B712" s="14" t="inlineStr">
        <is>
          <t>05.01.2026</t>
        </is>
      </c>
      <c r="C712" s="14" t="inlineStr">
        <is>
          <t>DOL-2025-020 REV.1</t>
        </is>
      </c>
      <c r="D712" s="14" t="n">
        <v>2600031</v>
      </c>
      <c r="E712" s="14" t="inlineStr">
        <is>
          <t>SP0377</t>
        </is>
      </c>
      <c r="F712" s="8" t="inlineStr">
        <is>
          <t>Cover Box- Polyglactin 910 AB Violet Size 1, 90cm, 1/2 Circle, Round Body, 48mm Ref. No. FAS629ABG</t>
        </is>
      </c>
      <c r="G712" s="14" t="n">
        <v>2026000031</v>
      </c>
      <c r="H712" s="14" t="inlineStr">
        <is>
          <t>FUTURA SURGICARE PVT LTD</t>
        </is>
      </c>
      <c r="I712" s="14" t="n"/>
      <c r="J712" s="10" t="inlineStr">
        <is>
          <t>N.A</t>
        </is>
      </c>
      <c r="K712" s="8" t="n"/>
      <c r="L712" s="14" t="inlineStr">
        <is>
          <t>30.06.2025</t>
        </is>
      </c>
      <c r="M712" s="14" t="n"/>
      <c r="N712" s="14" t="inlineStr">
        <is>
          <t>30.06.2028</t>
        </is>
      </c>
      <c r="O712" s="14" t="n"/>
      <c r="P712" s="14" t="n"/>
      <c r="Q712" s="14" t="n"/>
      <c r="R712" s="21" t="n">
        <v>1</v>
      </c>
      <c r="S712" s="12" t="n">
        <v>1000</v>
      </c>
      <c r="T712" s="12" t="n"/>
      <c r="U712" s="13" t="n">
        <v>1000</v>
      </c>
      <c r="V712" s="14" t="inlineStr">
        <is>
          <t>No</t>
        </is>
      </c>
      <c r="W712" s="14" t="n"/>
      <c r="X712" s="14" t="n"/>
      <c r="Y712" s="90" t="n"/>
      <c r="Z712" s="455" t="n">
        <v>1000</v>
      </c>
      <c r="AA712" s="456" t="n">
        <v>0</v>
      </c>
      <c r="AB712" s="457" t="n">
        <v>0</v>
      </c>
      <c r="AC712" s="458" t="n">
        <v>1000</v>
      </c>
      <c r="AD712" s="459" t="n"/>
      <c r="AE712" s="462" t="n">
        <v>0</v>
      </c>
      <c r="AF712" s="14" t="inlineStr">
        <is>
          <t>20.01.2026</t>
        </is>
      </c>
      <c r="AG712" s="14" t="inlineStr">
        <is>
          <t>0053/2026</t>
        </is>
      </c>
      <c r="AH712" s="14" t="n">
        <v>-1000</v>
      </c>
      <c r="AI712" s="14" t="n"/>
      <c r="AJ712" s="14" t="n"/>
      <c r="AK712" s="14" t="n"/>
      <c r="AL712" s="14" t="n"/>
      <c r="AM712" s="14" t="n"/>
      <c r="AN712" s="14" t="n"/>
      <c r="AO712" s="14" t="n"/>
      <c r="AP712" s="14" t="n"/>
      <c r="AQ712" s="14" t="n"/>
      <c r="AR712" s="14" t="n"/>
      <c r="AS712" s="14" t="n"/>
      <c r="AT712" s="14" t="n"/>
      <c r="AU712" s="14" t="n"/>
      <c r="AV712" s="14" t="n"/>
      <c r="AW712" s="14" t="n"/>
      <c r="AX712" s="14" t="n"/>
      <c r="AY712" s="14" t="n"/>
      <c r="AZ712" s="14" t="n"/>
      <c r="BA712" s="14" t="n"/>
      <c r="BB712" s="14" t="n"/>
      <c r="BC712" s="14" t="n"/>
      <c r="BD712" s="14" t="n"/>
      <c r="BE712" s="14" t="n"/>
      <c r="BF712" s="14" t="n"/>
      <c r="BG712" s="14" t="n"/>
      <c r="BH712" s="14" t="n"/>
      <c r="BI712" s="14" t="n"/>
      <c r="BJ712" s="14" t="n"/>
      <c r="BK712" s="14" t="n"/>
      <c r="BL712" s="14" t="n"/>
      <c r="BM712" s="14" t="n"/>
      <c r="BN712" s="14" t="n"/>
      <c r="BO712" s="14" t="n"/>
    </row>
    <row r="713" ht="11.85" customFormat="1" customHeight="1" s="7">
      <c r="A713" s="14" t="inlineStr">
        <is>
          <t>SF</t>
        </is>
      </c>
      <c r="B713" s="14" t="inlineStr">
        <is>
          <t>05.01.2026</t>
        </is>
      </c>
      <c r="C713" s="14" t="inlineStr">
        <is>
          <t>DOL-2025-020 REV.1</t>
        </is>
      </c>
      <c r="D713" s="14" t="n">
        <v>2600032</v>
      </c>
      <c r="E713" s="14" t="inlineStr">
        <is>
          <t>SF0193</t>
        </is>
      </c>
      <c r="F713" s="8" t="inlineStr">
        <is>
          <t>Poliglecaprone 25 AB Undyed Size 2/0, 70cm, Straight, reverse Cutting, 60mm Ref. FAS526ABC</t>
        </is>
      </c>
      <c r="G713" s="14" t="n">
        <v>2026000032</v>
      </c>
      <c r="H713" s="14" t="inlineStr">
        <is>
          <t>FUTURA SURGICARE PVT LTD</t>
        </is>
      </c>
      <c r="I713" s="14" t="n"/>
      <c r="J713" s="10" t="inlineStr">
        <is>
          <t>25S2874</t>
        </is>
      </c>
      <c r="K713" s="8" t="n"/>
      <c r="L713" s="14" t="inlineStr">
        <is>
          <t>00.11.2025</t>
        </is>
      </c>
      <c r="M713" s="14" t="n"/>
      <c r="N713" s="14" t="inlineStr">
        <is>
          <t>00.10.2030</t>
        </is>
      </c>
      <c r="O713" s="14" t="n"/>
      <c r="P713" s="14" t="n"/>
      <c r="Q713" s="14" t="n"/>
      <c r="R713" s="21" t="n">
        <v>1</v>
      </c>
      <c r="S713" s="12" t="n">
        <v>3480</v>
      </c>
      <c r="T713" s="12" t="n"/>
      <c r="U713" s="13" t="n">
        <v>3480</v>
      </c>
      <c r="V713" s="14" t="inlineStr">
        <is>
          <t>No</t>
        </is>
      </c>
      <c r="W713" s="14" t="n"/>
      <c r="X713" s="14" t="n"/>
      <c r="Y713" s="90" t="n"/>
      <c r="Z713" s="455" t="n">
        <v>3480</v>
      </c>
      <c r="AA713" s="456" t="n">
        <v>0</v>
      </c>
      <c r="AB713" s="457" t="n">
        <v>0</v>
      </c>
      <c r="AC713" s="458" t="n">
        <v>3480</v>
      </c>
      <c r="AD713" s="459" t="n"/>
      <c r="AE713" s="462" t="n">
        <v>0</v>
      </c>
      <c r="AF713" s="14" t="inlineStr">
        <is>
          <t>01.02.2026</t>
        </is>
      </c>
      <c r="AG713" s="14" t="inlineStr">
        <is>
          <t>0080/2026</t>
        </is>
      </c>
      <c r="AH713" s="14" t="n">
        <v>-3480</v>
      </c>
      <c r="AI713" s="14" t="n"/>
      <c r="AJ713" s="14" t="n"/>
      <c r="AK713" s="14" t="n"/>
      <c r="AL713" s="14" t="n"/>
      <c r="AM713" s="14" t="n"/>
      <c r="AN713" s="14" t="n"/>
      <c r="AO713" s="14" t="n"/>
      <c r="AP713" s="14" t="n"/>
      <c r="AQ713" s="14" t="n"/>
      <c r="AR713" s="14" t="n"/>
      <c r="AS713" s="14" t="n"/>
      <c r="AT713" s="14" t="n"/>
      <c r="AU713" s="14" t="n"/>
      <c r="AV713" s="14" t="n"/>
      <c r="AW713" s="14" t="n"/>
      <c r="AX713" s="14" t="n"/>
      <c r="AY713" s="14" t="n"/>
      <c r="AZ713" s="14" t="n"/>
      <c r="BA713" s="14" t="n"/>
      <c r="BB713" s="14" t="n"/>
      <c r="BC713" s="14" t="n"/>
      <c r="BD713" s="14" t="n"/>
      <c r="BE713" s="14" t="n"/>
      <c r="BF713" s="14" t="n"/>
      <c r="BG713" s="14" t="n"/>
      <c r="BH713" s="14" t="n"/>
      <c r="BI713" s="14" t="n"/>
      <c r="BJ713" s="14" t="n"/>
      <c r="BK713" s="14" t="n"/>
      <c r="BL713" s="14" t="n"/>
      <c r="BM713" s="14" t="n"/>
      <c r="BN713" s="14" t="n"/>
      <c r="BO713" s="14" t="n"/>
    </row>
    <row r="714" ht="11.85" customFormat="1" customHeight="1" s="7">
      <c r="A714" s="14" t="inlineStr">
        <is>
          <t>SP</t>
        </is>
      </c>
      <c r="B714" s="14" t="inlineStr">
        <is>
          <t>05.01.2026</t>
        </is>
      </c>
      <c r="C714" s="14" t="inlineStr">
        <is>
          <t>DOL-2025-020 REV.1</t>
        </is>
      </c>
      <c r="D714" s="14" t="n">
        <v>2600033</v>
      </c>
      <c r="E714" s="14" t="inlineStr">
        <is>
          <t>SP0329</t>
        </is>
      </c>
      <c r="F714" s="8" t="inlineStr">
        <is>
          <t>Box- Poliglecaprone 25 AB Undyed Size 2/0, 70cm, Straight, reverse Cutting, 60mm Ref. FAS526ABC</t>
        </is>
      </c>
      <c r="G714" s="14" t="n">
        <v>2026000033</v>
      </c>
      <c r="H714" s="14" t="inlineStr">
        <is>
          <t>FUTURA SURGICARE PVT LTD</t>
        </is>
      </c>
      <c r="I714" s="14" t="n"/>
      <c r="J714" s="10" t="inlineStr">
        <is>
          <t>N.A</t>
        </is>
      </c>
      <c r="K714" s="8" t="n"/>
      <c r="L714" s="14" t="inlineStr">
        <is>
          <t>28.06.2025</t>
        </is>
      </c>
      <c r="M714" s="14" t="n"/>
      <c r="N714" s="14" t="inlineStr">
        <is>
          <t>28.06.2028</t>
        </is>
      </c>
      <c r="O714" s="14" t="n"/>
      <c r="P714" s="14" t="n"/>
      <c r="Q714" s="14" t="n"/>
      <c r="R714" s="21" t="n">
        <v>1</v>
      </c>
      <c r="S714" s="12" t="n">
        <v>290</v>
      </c>
      <c r="T714" s="12" t="n"/>
      <c r="U714" s="13" t="n">
        <v>290</v>
      </c>
      <c r="V714" s="14" t="inlineStr">
        <is>
          <t>No</t>
        </is>
      </c>
      <c r="W714" s="14" t="n"/>
      <c r="X714" s="14" t="n"/>
      <c r="Y714" s="90" t="n"/>
      <c r="Z714" s="455" t="n">
        <v>290</v>
      </c>
      <c r="AA714" s="456" t="n">
        <v>0</v>
      </c>
      <c r="AB714" s="457" t="n">
        <v>0</v>
      </c>
      <c r="AC714" s="458" t="n">
        <v>290</v>
      </c>
      <c r="AD714" s="459" t="n"/>
      <c r="AE714" s="462" t="n">
        <v>0</v>
      </c>
      <c r="AF714" s="14" t="inlineStr">
        <is>
          <t>01.02.2026</t>
        </is>
      </c>
      <c r="AG714" s="14" t="inlineStr">
        <is>
          <t>0080/2026</t>
        </is>
      </c>
      <c r="AH714" s="14" t="n">
        <v>-290</v>
      </c>
      <c r="AI714" s="14" t="n"/>
      <c r="AJ714" s="14" t="n"/>
      <c r="AK714" s="14" t="n"/>
      <c r="AL714" s="14" t="n"/>
      <c r="AM714" s="14" t="n"/>
      <c r="AN714" s="14" t="n"/>
      <c r="AO714" s="14" t="n"/>
      <c r="AP714" s="14" t="n"/>
      <c r="AQ714" s="14" t="n"/>
      <c r="AR714" s="14" t="n"/>
      <c r="AS714" s="14" t="n"/>
      <c r="AT714" s="14" t="n"/>
      <c r="AU714" s="14" t="n"/>
      <c r="AV714" s="14" t="n"/>
      <c r="AW714" s="14" t="n"/>
      <c r="AX714" s="14" t="n"/>
      <c r="AY714" s="14" t="n"/>
      <c r="AZ714" s="14" t="n"/>
      <c r="BA714" s="14" t="n"/>
      <c r="BB714" s="14" t="n"/>
      <c r="BC714" s="14" t="n"/>
      <c r="BD714" s="14" t="n"/>
      <c r="BE714" s="14" t="n"/>
      <c r="BF714" s="14" t="n"/>
      <c r="BG714" s="14" t="n"/>
      <c r="BH714" s="14" t="n"/>
      <c r="BI714" s="14" t="n"/>
      <c r="BJ714" s="14" t="n"/>
      <c r="BK714" s="14" t="n"/>
      <c r="BL714" s="14" t="n"/>
      <c r="BM714" s="14" t="n"/>
      <c r="BN714" s="14" t="n"/>
      <c r="BO714" s="14" t="n"/>
    </row>
    <row r="715" ht="11.85" customFormat="1" customHeight="1" s="7">
      <c r="A715" s="14" t="inlineStr">
        <is>
          <t>SP</t>
        </is>
      </c>
      <c r="B715" s="14" t="inlineStr">
        <is>
          <t>05.01.2026</t>
        </is>
      </c>
      <c r="C715" s="14" t="inlineStr">
        <is>
          <t>DOL-2025-020 REV.1</t>
        </is>
      </c>
      <c r="D715" s="14" t="n">
        <v>2600034</v>
      </c>
      <c r="E715" s="14" t="inlineStr">
        <is>
          <t>SP0330</t>
        </is>
      </c>
      <c r="F715" s="8" t="inlineStr">
        <is>
          <t>Cover Box- Poliglecaprone 25 AB Undyed Size 2/0, 70cm, Straight, reverse Cutting, 60mm Ref. FAS526ABC</t>
        </is>
      </c>
      <c r="G715" s="14" t="n">
        <v>2026000034</v>
      </c>
      <c r="H715" s="14" t="inlineStr">
        <is>
          <t>FUTURA SURGICARE PVT LTD</t>
        </is>
      </c>
      <c r="I715" s="14" t="n"/>
      <c r="J715" s="10" t="inlineStr">
        <is>
          <t>N.A</t>
        </is>
      </c>
      <c r="K715" s="8" t="n"/>
      <c r="L715" s="14" t="inlineStr">
        <is>
          <t>30.06.2025</t>
        </is>
      </c>
      <c r="M715" s="14" t="n"/>
      <c r="N715" s="14" t="inlineStr">
        <is>
          <t>30.06.2028</t>
        </is>
      </c>
      <c r="O715" s="14" t="n"/>
      <c r="P715" s="14" t="n"/>
      <c r="Q715" s="14" t="n"/>
      <c r="R715" s="21" t="n">
        <v>1</v>
      </c>
      <c r="S715" s="12" t="n">
        <v>290</v>
      </c>
      <c r="T715" s="12" t="n"/>
      <c r="U715" s="13" t="n">
        <v>290</v>
      </c>
      <c r="V715" s="14" t="inlineStr">
        <is>
          <t>No</t>
        </is>
      </c>
      <c r="W715" s="14" t="n"/>
      <c r="X715" s="14" t="n"/>
      <c r="Y715" s="90" t="n"/>
      <c r="Z715" s="455" t="n">
        <v>290</v>
      </c>
      <c r="AA715" s="456" t="n">
        <v>0</v>
      </c>
      <c r="AB715" s="457" t="n">
        <v>0</v>
      </c>
      <c r="AC715" s="458" t="n">
        <v>290</v>
      </c>
      <c r="AD715" s="459" t="n"/>
      <c r="AE715" s="462" t="n">
        <v>0</v>
      </c>
      <c r="AF715" s="14" t="inlineStr">
        <is>
          <t>01.02.2026</t>
        </is>
      </c>
      <c r="AG715" s="14" t="inlineStr">
        <is>
          <t>0080/2026</t>
        </is>
      </c>
      <c r="AH715" s="14" t="n">
        <v>-290</v>
      </c>
      <c r="AI715" s="14" t="n"/>
      <c r="AJ715" s="14" t="n"/>
      <c r="AK715" s="14" t="n"/>
      <c r="AL715" s="14" t="n"/>
      <c r="AM715" s="14" t="n"/>
      <c r="AN715" s="14" t="n"/>
      <c r="AO715" s="14" t="n"/>
      <c r="AP715" s="14" t="n"/>
      <c r="AQ715" s="14" t="n"/>
      <c r="AR715" s="14" t="n"/>
      <c r="AS715" s="14" t="n"/>
      <c r="AT715" s="14" t="n"/>
      <c r="AU715" s="14" t="n"/>
      <c r="AV715" s="14" t="n"/>
      <c r="AW715" s="14" t="n"/>
      <c r="AX715" s="14" t="n"/>
      <c r="AY715" s="14" t="n"/>
      <c r="AZ715" s="14" t="n"/>
      <c r="BA715" s="14" t="n"/>
      <c r="BB715" s="14" t="n"/>
      <c r="BC715" s="14" t="n"/>
      <c r="BD715" s="14" t="n"/>
      <c r="BE715" s="14" t="n"/>
      <c r="BF715" s="14" t="n"/>
      <c r="BG715" s="14" t="n"/>
      <c r="BH715" s="14" t="n"/>
      <c r="BI715" s="14" t="n"/>
      <c r="BJ715" s="14" t="n"/>
      <c r="BK715" s="14" t="n"/>
      <c r="BL715" s="14" t="n"/>
      <c r="BM715" s="14" t="n"/>
      <c r="BN715" s="14" t="n"/>
      <c r="BO715" s="14" t="n"/>
    </row>
    <row r="716" ht="11.85" customFormat="1" customHeight="1" s="7">
      <c r="A716" s="14" t="inlineStr">
        <is>
          <t>SF</t>
        </is>
      </c>
      <c r="B716" s="14" t="inlineStr">
        <is>
          <t>05.01.2026</t>
        </is>
      </c>
      <c r="C716" s="14" t="inlineStr">
        <is>
          <t>DOL-2025-020 REV.1</t>
        </is>
      </c>
      <c r="D716" s="14" t="n">
        <v>2600035</v>
      </c>
      <c r="E716" s="14" t="inlineStr">
        <is>
          <t>SF0138</t>
        </is>
      </c>
      <c r="F716" s="8" t="inlineStr">
        <is>
          <t>Polyglactin 910 AB Violet Size 2/0, 70cm, 1/2 Circle, Taper Point, 31mm Ref. No.: FAS658ABG</t>
        </is>
      </c>
      <c r="G716" s="14" t="n">
        <v>2026000035</v>
      </c>
      <c r="H716" s="14" t="inlineStr">
        <is>
          <t>FUTURA SURGICARE PVT LTD</t>
        </is>
      </c>
      <c r="I716" s="14" t="n"/>
      <c r="J716" s="27" t="inlineStr">
        <is>
          <t>25S2880</t>
        </is>
      </c>
      <c r="K716" s="14" t="n"/>
      <c r="L716" s="14" t="inlineStr">
        <is>
          <t>00.11.2025</t>
        </is>
      </c>
      <c r="M716" s="14" t="n"/>
      <c r="N716" s="14" t="inlineStr">
        <is>
          <t>00.10.2030</t>
        </is>
      </c>
      <c r="O716" s="14" t="n"/>
      <c r="P716" s="14" t="n"/>
      <c r="Q716" s="14" t="n"/>
      <c r="R716" s="21" t="n">
        <v>1</v>
      </c>
      <c r="S716" s="12" t="n">
        <v>6048</v>
      </c>
      <c r="T716" s="12" t="n"/>
      <c r="U716" s="13" t="n">
        <v>6048</v>
      </c>
      <c r="V716" s="14" t="inlineStr">
        <is>
          <t>No</t>
        </is>
      </c>
      <c r="W716" s="14" t="n"/>
      <c r="X716" s="14" t="n"/>
      <c r="Y716" s="90" t="n"/>
      <c r="Z716" s="455" t="n">
        <v>6048</v>
      </c>
      <c r="AA716" s="456" t="n">
        <v>0</v>
      </c>
      <c r="AB716" s="457" t="n">
        <v>0</v>
      </c>
      <c r="AC716" s="458" t="n">
        <v>6048</v>
      </c>
      <c r="AD716" s="459" t="n"/>
      <c r="AE716" s="462" t="n">
        <v>0</v>
      </c>
      <c r="AF716" s="14" t="n"/>
      <c r="AG716" s="14" t="n"/>
      <c r="AH716" s="14" t="n">
        <v>-6048</v>
      </c>
      <c r="AI716" s="14" t="n"/>
      <c r="AJ716" s="14" t="n"/>
      <c r="AK716" s="14" t="n"/>
      <c r="AL716" s="14" t="n"/>
      <c r="AM716" s="14" t="n"/>
      <c r="AN716" s="14" t="n"/>
      <c r="AO716" s="14" t="n"/>
      <c r="AP716" s="14" t="n"/>
      <c r="AQ716" s="14" t="n"/>
      <c r="AR716" s="14" t="n"/>
      <c r="AS716" s="14" t="n"/>
      <c r="AT716" s="14" t="n"/>
      <c r="AU716" s="14" t="n"/>
      <c r="AV716" s="14" t="n"/>
      <c r="AW716" s="14" t="n"/>
      <c r="AX716" s="14" t="n"/>
      <c r="AY716" s="14" t="n"/>
      <c r="AZ716" s="14" t="n"/>
      <c r="BA716" s="14" t="n"/>
      <c r="BB716" s="14" t="n"/>
      <c r="BC716" s="14" t="n"/>
      <c r="BD716" s="14" t="n"/>
      <c r="BE716" s="14" t="n"/>
      <c r="BF716" s="14" t="n"/>
      <c r="BG716" s="14" t="n"/>
      <c r="BH716" s="14" t="n"/>
      <c r="BI716" s="14" t="n"/>
      <c r="BJ716" s="14" t="n"/>
      <c r="BK716" s="14" t="n"/>
      <c r="BL716" s="14" t="n"/>
      <c r="BM716" s="14" t="n"/>
      <c r="BN716" s="14" t="n"/>
      <c r="BO716" s="14" t="n"/>
    </row>
    <row r="717" ht="11.85" customFormat="1" customHeight="1" s="7">
      <c r="A717" s="14" t="inlineStr">
        <is>
          <t>SP</t>
        </is>
      </c>
      <c r="B717" s="14" t="inlineStr">
        <is>
          <t>05.01.2026</t>
        </is>
      </c>
      <c r="C717" s="14" t="inlineStr">
        <is>
          <t>DOL-2025-020 REV.1</t>
        </is>
      </c>
      <c r="D717" s="14" t="n">
        <v>2600036</v>
      </c>
      <c r="E717" s="14" t="inlineStr">
        <is>
          <t>SP0234</t>
        </is>
      </c>
      <c r="F717" s="8" t="inlineStr">
        <is>
          <t>Box-Polyglactin 910 AB Violet Size 2/0, 70cm, 1/2 Circle, Taper Point, 31mm Ref. No.: FAS658ABG</t>
        </is>
      </c>
      <c r="G717" s="14" t="n">
        <v>2026000036</v>
      </c>
      <c r="H717" s="14" t="inlineStr">
        <is>
          <t>FUTURA SURGICARE PVT LTD</t>
        </is>
      </c>
      <c r="I717" s="14" t="n"/>
      <c r="J717" s="27" t="inlineStr">
        <is>
          <t>N.A</t>
        </is>
      </c>
      <c r="K717" s="14" t="n"/>
      <c r="L717" s="14" t="inlineStr">
        <is>
          <t>28.06.2025</t>
        </is>
      </c>
      <c r="M717" s="14" t="n"/>
      <c r="N717" s="14" t="inlineStr">
        <is>
          <t>28.06.2028</t>
        </is>
      </c>
      <c r="O717" s="14" t="n"/>
      <c r="P717" s="14" t="n"/>
      <c r="Q717" s="14" t="n"/>
      <c r="R717" s="21" t="n">
        <v>1</v>
      </c>
      <c r="S717" s="12" t="n">
        <v>504</v>
      </c>
      <c r="T717" s="12" t="n"/>
      <c r="U717" s="13" t="n">
        <v>504</v>
      </c>
      <c r="V717" s="14" t="inlineStr">
        <is>
          <t>No</t>
        </is>
      </c>
      <c r="W717" s="14" t="n"/>
      <c r="X717" s="14" t="n"/>
      <c r="Y717" s="90" t="n"/>
      <c r="Z717" s="455" t="n">
        <v>504</v>
      </c>
      <c r="AA717" s="456" t="n">
        <v>0</v>
      </c>
      <c r="AB717" s="457" t="n">
        <v>0</v>
      </c>
      <c r="AC717" s="458" t="n">
        <v>504</v>
      </c>
      <c r="AD717" s="459" t="n"/>
      <c r="AE717" s="462" t="n">
        <v>0</v>
      </c>
      <c r="AF717" s="14" t="n"/>
      <c r="AG717" s="14" t="n"/>
      <c r="AH717" s="14" t="n">
        <v>-504</v>
      </c>
      <c r="AI717" s="14" t="n"/>
      <c r="AJ717" s="14" t="n"/>
      <c r="AK717" s="14" t="n"/>
      <c r="AL717" s="14" t="n"/>
      <c r="AM717" s="14" t="n"/>
      <c r="AN717" s="14" t="n"/>
      <c r="AO717" s="14" t="n"/>
      <c r="AP717" s="14" t="n"/>
      <c r="AQ717" s="14" t="n"/>
      <c r="AR717" s="14" t="n"/>
      <c r="AS717" s="14" t="n"/>
      <c r="AT717" s="14" t="n"/>
      <c r="AU717" s="14" t="n"/>
      <c r="AV717" s="14" t="n"/>
      <c r="AW717" s="14" t="n"/>
      <c r="AX717" s="14" t="n"/>
      <c r="AY717" s="14" t="n"/>
      <c r="AZ717" s="14" t="n"/>
      <c r="BA717" s="14" t="n"/>
      <c r="BB717" s="14" t="n"/>
      <c r="BC717" s="14" t="n"/>
      <c r="BD717" s="14" t="n"/>
      <c r="BE717" s="14" t="n"/>
      <c r="BF717" s="14" t="n"/>
      <c r="BG717" s="14" t="n"/>
      <c r="BH717" s="14" t="n"/>
      <c r="BI717" s="14" t="n"/>
      <c r="BJ717" s="14" t="n"/>
      <c r="BK717" s="14" t="n"/>
      <c r="BL717" s="14" t="n"/>
      <c r="BM717" s="14" t="n"/>
      <c r="BN717" s="14" t="n"/>
      <c r="BO717" s="14" t="n"/>
    </row>
    <row r="718" ht="11.85" customFormat="1" customHeight="1" s="7">
      <c r="A718" s="14" t="inlineStr">
        <is>
          <t>SP</t>
        </is>
      </c>
      <c r="B718" s="14" t="inlineStr">
        <is>
          <t>05.01.2026</t>
        </is>
      </c>
      <c r="C718" s="14" t="inlineStr">
        <is>
          <t>DOL-2025-020 REV.1</t>
        </is>
      </c>
      <c r="D718" s="14" t="n">
        <v>2600037</v>
      </c>
      <c r="E718" s="14" t="inlineStr">
        <is>
          <t>SP0237</t>
        </is>
      </c>
      <c r="F718" s="8" t="inlineStr">
        <is>
          <t>Cover Box-Polyglactin 910 AB Violet Size 2/0, 70cm, 1/2 Circle, Taper Point, 31mm Ref. No.: FAS658ABG</t>
        </is>
      </c>
      <c r="G718" s="14" t="n">
        <v>2026000037</v>
      </c>
      <c r="H718" s="14" t="inlineStr">
        <is>
          <t>FUTURA SURGICARE PVT LTD</t>
        </is>
      </c>
      <c r="I718" s="14" t="n"/>
      <c r="J718" s="27" t="inlineStr">
        <is>
          <t>N.A</t>
        </is>
      </c>
      <c r="K718" s="14" t="n"/>
      <c r="L718" s="14" t="inlineStr">
        <is>
          <t>30.06.2025</t>
        </is>
      </c>
      <c r="M718" s="14" t="n"/>
      <c r="N718" s="14" t="inlineStr">
        <is>
          <t>30.06.2028</t>
        </is>
      </c>
      <c r="O718" s="14" t="n"/>
      <c r="P718" s="14" t="n"/>
      <c r="Q718" s="14" t="n"/>
      <c r="R718" s="21" t="n">
        <v>1</v>
      </c>
      <c r="S718" s="12" t="n">
        <v>504</v>
      </c>
      <c r="T718" s="12" t="n"/>
      <c r="U718" s="13" t="n">
        <v>504</v>
      </c>
      <c r="V718" s="14" t="inlineStr">
        <is>
          <t>No</t>
        </is>
      </c>
      <c r="W718" s="14" t="n"/>
      <c r="X718" s="14" t="n"/>
      <c r="Y718" s="90" t="n"/>
      <c r="Z718" s="455" t="n">
        <v>504</v>
      </c>
      <c r="AA718" s="456" t="n">
        <v>0</v>
      </c>
      <c r="AB718" s="457" t="n">
        <v>0</v>
      </c>
      <c r="AC718" s="458" t="n">
        <v>504</v>
      </c>
      <c r="AD718" s="459" t="n"/>
      <c r="AE718" s="462" t="n">
        <v>0</v>
      </c>
      <c r="AF718" s="14" t="n"/>
      <c r="AG718" s="14" t="n"/>
      <c r="AH718" s="14" t="n">
        <v>-504</v>
      </c>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c r="BA718" s="14" t="n"/>
      <c r="BB718" s="14" t="n"/>
      <c r="BC718" s="14" t="n"/>
      <c r="BD718" s="14" t="n"/>
      <c r="BE718" s="14" t="n"/>
      <c r="BF718" s="14" t="n"/>
      <c r="BG718" s="14" t="n"/>
      <c r="BH718" s="14" t="n"/>
      <c r="BI718" s="14" t="n"/>
      <c r="BJ718" s="14" t="n"/>
      <c r="BK718" s="14" t="n"/>
      <c r="BL718" s="14" t="n"/>
      <c r="BM718" s="14" t="n"/>
      <c r="BN718" s="14" t="n"/>
      <c r="BO718" s="14" t="n"/>
    </row>
    <row r="719" ht="11.85" customFormat="1" customHeight="1" s="7">
      <c r="A719" s="14" t="inlineStr">
        <is>
          <t>SF</t>
        </is>
      </c>
      <c r="B719" s="14" t="inlineStr">
        <is>
          <t>05.01.2026</t>
        </is>
      </c>
      <c r="C719" s="14" t="inlineStr">
        <is>
          <t>DOL-2025-020 REV.1</t>
        </is>
      </c>
      <c r="D719" s="14" t="n">
        <v>2600038</v>
      </c>
      <c r="E719" s="14" t="inlineStr">
        <is>
          <t>SF0149</t>
        </is>
      </c>
      <c r="F719" s="8" t="inlineStr">
        <is>
          <t>Polydioxanone AB Violet Size 2/0, 70cm, 1/2 Circle, Round Body, 26mm Ref. FAS034ABD</t>
        </is>
      </c>
      <c r="G719" s="14" t="n">
        <v>2026000038</v>
      </c>
      <c r="H719" s="14" t="inlineStr">
        <is>
          <t>FUTURA SURGICARE PVT LTD</t>
        </is>
      </c>
      <c r="I719" s="14" t="n"/>
      <c r="J719" s="10" t="inlineStr">
        <is>
          <t>25S2895</t>
        </is>
      </c>
      <c r="K719" s="8" t="n"/>
      <c r="L719" s="14" t="inlineStr">
        <is>
          <t>00.11.2025</t>
        </is>
      </c>
      <c r="M719" s="14" t="n"/>
      <c r="N719" s="14" t="inlineStr">
        <is>
          <t>00.10.2030</t>
        </is>
      </c>
      <c r="O719" s="14" t="n"/>
      <c r="P719" s="14" t="n"/>
      <c r="Q719" s="14" t="n"/>
      <c r="R719" s="21" t="n">
        <v>1</v>
      </c>
      <c r="S719" s="12" t="n">
        <v>1800</v>
      </c>
      <c r="T719" s="12" t="n"/>
      <c r="U719" s="13" t="n">
        <v>1800</v>
      </c>
      <c r="V719" s="14" t="inlineStr">
        <is>
          <t>No</t>
        </is>
      </c>
      <c r="W719" s="14" t="n">
        <v>1</v>
      </c>
      <c r="X719" s="14" t="n"/>
      <c r="Y719" s="90" t="n"/>
      <c r="Z719" s="455" t="n">
        <v>1799</v>
      </c>
      <c r="AA719" s="456" t="n">
        <v>0</v>
      </c>
      <c r="AB719" s="457" t="n">
        <v>0</v>
      </c>
      <c r="AC719" s="458" t="n">
        <v>1799</v>
      </c>
      <c r="AD719" s="459" t="n"/>
      <c r="AE719" s="462" t="n">
        <v>0</v>
      </c>
      <c r="AF719" s="14" t="n"/>
      <c r="AG719" s="14" t="inlineStr">
        <is>
          <t>0049/2026</t>
        </is>
      </c>
      <c r="AH719" s="14" t="n">
        <v>-1799</v>
      </c>
      <c r="AI719" s="14" t="n"/>
      <c r="AJ719" s="14" t="n"/>
      <c r="AK719" s="14" t="n"/>
      <c r="AL719" s="14" t="n"/>
      <c r="AM719" s="14" t="n"/>
      <c r="AN719" s="14" t="n"/>
      <c r="AO719" s="14" t="n"/>
      <c r="AP719" s="14" t="n"/>
      <c r="AQ719" s="14" t="n"/>
      <c r="AR719" s="14" t="n"/>
      <c r="AS719" s="14" t="n"/>
      <c r="AT719" s="14" t="n"/>
      <c r="AU719" s="14" t="n"/>
      <c r="AV719" s="14" t="n"/>
      <c r="AW719" s="14" t="n"/>
      <c r="AX719" s="14" t="n"/>
      <c r="AY719" s="14" t="n"/>
      <c r="AZ719" s="14" t="n"/>
      <c r="BA719" s="14" t="n"/>
      <c r="BB719" s="14" t="n"/>
      <c r="BC719" s="14" t="n"/>
      <c r="BD719" s="14" t="n"/>
      <c r="BE719" s="14" t="n"/>
      <c r="BF719" s="14" t="n"/>
      <c r="BG719" s="14" t="n"/>
      <c r="BH719" s="14" t="n"/>
      <c r="BI719" s="14" t="n"/>
      <c r="BJ719" s="14" t="n"/>
      <c r="BK719" s="14" t="n"/>
      <c r="BL719" s="14" t="n"/>
      <c r="BM719" s="14" t="n"/>
      <c r="BN719" s="14" t="n"/>
      <c r="BO719" s="14" t="n"/>
    </row>
    <row r="720" ht="11.85" customFormat="1" customHeight="1" s="7">
      <c r="A720" s="14" t="inlineStr">
        <is>
          <t>SP</t>
        </is>
      </c>
      <c r="B720" s="14" t="inlineStr">
        <is>
          <t>05.01.2026</t>
        </is>
      </c>
      <c r="C720" s="14" t="inlineStr">
        <is>
          <t>DOL-2025-020 REV.1</t>
        </is>
      </c>
      <c r="D720" s="14" t="n">
        <v>2600039</v>
      </c>
      <c r="E720" s="14" t="inlineStr">
        <is>
          <t>SP0249</t>
        </is>
      </c>
      <c r="F720" s="8" t="inlineStr">
        <is>
          <t>Box-Polydioxanone AB Violet Size 2/0, 70cm, 1/2 Circle, Round Body, 26mm Ref. FAS034ABD</t>
        </is>
      </c>
      <c r="G720" s="14" t="n">
        <v>2026000039</v>
      </c>
      <c r="H720" s="14" t="inlineStr">
        <is>
          <t>FUTURA SURGICARE PVT LTD</t>
        </is>
      </c>
      <c r="I720" s="14" t="n"/>
      <c r="J720" s="10" t="inlineStr">
        <is>
          <t>N.A</t>
        </is>
      </c>
      <c r="K720" s="8" t="n"/>
      <c r="L720" s="14" t="inlineStr">
        <is>
          <t>28.06.2025</t>
        </is>
      </c>
      <c r="M720" s="14" t="n"/>
      <c r="N720" s="14" t="inlineStr">
        <is>
          <t>28.06.2028</t>
        </is>
      </c>
      <c r="O720" s="14" t="n"/>
      <c r="P720" s="14" t="n"/>
      <c r="Q720" s="14" t="n"/>
      <c r="R720" s="21" t="n">
        <v>1</v>
      </c>
      <c r="S720" s="12" t="n">
        <v>150</v>
      </c>
      <c r="T720" s="12" t="n"/>
      <c r="U720" s="13" t="n">
        <v>150</v>
      </c>
      <c r="V720" s="14" t="inlineStr">
        <is>
          <t>No</t>
        </is>
      </c>
      <c r="W720" s="14" t="n"/>
      <c r="X720" s="14" t="n"/>
      <c r="Y720" s="90" t="n"/>
      <c r="Z720" s="455" t="n">
        <v>150</v>
      </c>
      <c r="AA720" s="456" t="n">
        <v>0</v>
      </c>
      <c r="AB720" s="457" t="n">
        <v>0</v>
      </c>
      <c r="AC720" s="458" t="n">
        <v>150</v>
      </c>
      <c r="AD720" s="459" t="n"/>
      <c r="AE720" s="462" t="n">
        <v>0</v>
      </c>
      <c r="AF720" s="14" t="n"/>
      <c r="AG720" s="14" t="inlineStr">
        <is>
          <t>0049/2026</t>
        </is>
      </c>
      <c r="AH720" s="14" t="n">
        <v>-150</v>
      </c>
      <c r="AI720" s="14" t="n"/>
      <c r="AJ720" s="14" t="n"/>
      <c r="AK720" s="14" t="n"/>
      <c r="AL720" s="14" t="n"/>
      <c r="AM720" s="14" t="n"/>
      <c r="AN720" s="14" t="n"/>
      <c r="AO720" s="14" t="n"/>
      <c r="AP720" s="14" t="n"/>
      <c r="AQ720" s="14" t="n"/>
      <c r="AR720" s="14" t="n"/>
      <c r="AS720" s="14" t="n"/>
      <c r="AT720" s="14" t="n"/>
      <c r="AU720" s="14" t="n"/>
      <c r="AV720" s="14" t="n"/>
      <c r="AW720" s="14" t="n"/>
      <c r="AX720" s="14" t="n"/>
      <c r="AY720" s="14" t="n"/>
      <c r="AZ720" s="14" t="n"/>
      <c r="BA720" s="14" t="n"/>
      <c r="BB720" s="14" t="n"/>
      <c r="BC720" s="14" t="n"/>
      <c r="BD720" s="14" t="n"/>
      <c r="BE720" s="14" t="n"/>
      <c r="BF720" s="14" t="n"/>
      <c r="BG720" s="14" t="n"/>
      <c r="BH720" s="14" t="n"/>
      <c r="BI720" s="14" t="n"/>
      <c r="BJ720" s="14" t="n"/>
      <c r="BK720" s="14" t="n"/>
      <c r="BL720" s="14" t="n"/>
      <c r="BM720" s="14" t="n"/>
      <c r="BN720" s="14" t="n"/>
      <c r="BO720" s="14" t="n"/>
    </row>
    <row r="721" ht="11.85" customFormat="1" customHeight="1" s="7">
      <c r="A721" s="14" t="inlineStr">
        <is>
          <t>SP</t>
        </is>
      </c>
      <c r="B721" s="14" t="inlineStr">
        <is>
          <t>05.01.2026</t>
        </is>
      </c>
      <c r="C721" s="14" t="inlineStr">
        <is>
          <t>DOL-2025-020 REV.1</t>
        </is>
      </c>
      <c r="D721" s="14" t="n">
        <v>2600040</v>
      </c>
      <c r="E721" s="14" t="inlineStr">
        <is>
          <t>SP0295</t>
        </is>
      </c>
      <c r="F721" s="8" t="inlineStr">
        <is>
          <t>Cover Box-Polydioxanone AB Violet Size 2/0, 70cm, 1/2 Circle, Round Body, 26mm Ref. FAS034ABD</t>
        </is>
      </c>
      <c r="G721" s="14" t="n">
        <v>2026000040</v>
      </c>
      <c r="H721" s="14" t="inlineStr">
        <is>
          <t>FUTURA SURGICARE PVT LTD</t>
        </is>
      </c>
      <c r="I721" s="14" t="n"/>
      <c r="J721" s="10" t="inlineStr">
        <is>
          <t>N.A</t>
        </is>
      </c>
      <c r="K721" s="8" t="n"/>
      <c r="L721" s="14" t="inlineStr">
        <is>
          <t>30.06.2025</t>
        </is>
      </c>
      <c r="M721" s="14" t="n"/>
      <c r="N721" s="14" t="inlineStr">
        <is>
          <t>30.06.2028</t>
        </is>
      </c>
      <c r="O721" s="14" t="n"/>
      <c r="P721" s="14" t="n"/>
      <c r="Q721" s="14" t="n"/>
      <c r="R721" s="21" t="n">
        <v>1</v>
      </c>
      <c r="S721" s="12" t="n">
        <v>150</v>
      </c>
      <c r="T721" s="12" t="n"/>
      <c r="U721" s="13" t="n">
        <v>150</v>
      </c>
      <c r="V721" s="14" t="inlineStr">
        <is>
          <t>No</t>
        </is>
      </c>
      <c r="W721" s="14" t="n"/>
      <c r="X721" s="14" t="n"/>
      <c r="Y721" s="90" t="n"/>
      <c r="Z721" s="455" t="n">
        <v>150</v>
      </c>
      <c r="AA721" s="456" t="n">
        <v>0</v>
      </c>
      <c r="AB721" s="457" t="n">
        <v>0</v>
      </c>
      <c r="AC721" s="458" t="n">
        <v>150</v>
      </c>
      <c r="AD721" s="459" t="n"/>
      <c r="AE721" s="462" t="n">
        <v>0</v>
      </c>
      <c r="AF721" s="14" t="n"/>
      <c r="AG721" s="14" t="inlineStr">
        <is>
          <t>0049/2026</t>
        </is>
      </c>
      <c r="AH721" s="14" t="n">
        <v>-150</v>
      </c>
      <c r="AI721" s="14" t="n"/>
      <c r="AJ721" s="14" t="n"/>
      <c r="AK721" s="14" t="n"/>
      <c r="AL721" s="14" t="n"/>
      <c r="AM721" s="14" t="n"/>
      <c r="AN721" s="14" t="n"/>
      <c r="AO721" s="14" t="n"/>
      <c r="AP721" s="14" t="n"/>
      <c r="AQ721" s="14" t="n"/>
      <c r="AR721" s="14" t="n"/>
      <c r="AS721" s="14" t="n"/>
      <c r="AT721" s="14" t="n"/>
      <c r="AU721" s="14" t="n"/>
      <c r="AV721" s="14" t="n"/>
      <c r="AW721" s="14" t="n"/>
      <c r="AX721" s="14" t="n"/>
      <c r="AY721" s="14" t="n"/>
      <c r="AZ721" s="14" t="n"/>
      <c r="BA721" s="14" t="n"/>
      <c r="BB721" s="14" t="n"/>
      <c r="BC721" s="14" t="n"/>
      <c r="BD721" s="14" t="n"/>
      <c r="BE721" s="14" t="n"/>
      <c r="BF721" s="14" t="n"/>
      <c r="BG721" s="14" t="n"/>
      <c r="BH721" s="14" t="n"/>
      <c r="BI721" s="14" t="n"/>
      <c r="BJ721" s="14" t="n"/>
      <c r="BK721" s="14" t="n"/>
      <c r="BL721" s="14" t="n"/>
      <c r="BM721" s="14" t="n"/>
      <c r="BN721" s="14" t="n"/>
      <c r="BO721" s="14" t="n"/>
    </row>
    <row r="722" ht="11.85" customFormat="1" customHeight="1" s="7">
      <c r="A722" s="14" t="inlineStr">
        <is>
          <t>SF</t>
        </is>
      </c>
      <c r="B722" s="14" t="inlineStr">
        <is>
          <t>05.01.2026</t>
        </is>
      </c>
      <c r="C722" s="14" t="inlineStr">
        <is>
          <t>DOL-2025-020 REV.1</t>
        </is>
      </c>
      <c r="D722" s="14" t="n">
        <v>2600041</v>
      </c>
      <c r="E722" s="14" t="inlineStr">
        <is>
          <t>SF0140</t>
        </is>
      </c>
      <c r="F722" s="8" t="inlineStr">
        <is>
          <t>Poliglecaprone 25 AB Barbed Undyed Size 3/0, 45cm, 3/8 Circle, Reverse Cutting, 26mm Ref. No.: FAS566ABK</t>
        </is>
      </c>
      <c r="G722" s="14" t="n">
        <v>2026000041</v>
      </c>
      <c r="H722" s="14" t="inlineStr">
        <is>
          <t>FUTURA SURGICARE PVT LTD</t>
        </is>
      </c>
      <c r="I722" s="14" t="n"/>
      <c r="J722" s="10" t="inlineStr">
        <is>
          <t>25S2897</t>
        </is>
      </c>
      <c r="K722" s="8" t="n"/>
      <c r="L722" s="14" t="inlineStr">
        <is>
          <t>00.11.2025</t>
        </is>
      </c>
      <c r="M722" s="14" t="n"/>
      <c r="N722" s="14" t="inlineStr">
        <is>
          <t>00.10.2030</t>
        </is>
      </c>
      <c r="O722" s="14" t="n"/>
      <c r="P722" s="14" t="n"/>
      <c r="Q722" s="14" t="n"/>
      <c r="R722" s="21" t="n">
        <v>1</v>
      </c>
      <c r="S722" s="12" t="n">
        <v>276</v>
      </c>
      <c r="T722" s="12" t="n"/>
      <c r="U722" s="13" t="n">
        <v>276</v>
      </c>
      <c r="V722" s="14" t="inlineStr">
        <is>
          <t>No</t>
        </is>
      </c>
      <c r="W722" s="14" t="n"/>
      <c r="X722" s="14" t="n"/>
      <c r="Y722" s="90" t="n"/>
      <c r="Z722" s="455" t="n">
        <v>276</v>
      </c>
      <c r="AA722" s="456" t="n">
        <v>0</v>
      </c>
      <c r="AB722" s="457" t="n">
        <v>0</v>
      </c>
      <c r="AC722" s="458" t="n">
        <v>276</v>
      </c>
      <c r="AD722" s="459" t="n"/>
      <c r="AE722" s="462" t="n">
        <v>0</v>
      </c>
      <c r="AF722" s="14" t="inlineStr">
        <is>
          <t>19.01.2026</t>
        </is>
      </c>
      <c r="AG722" s="14" t="inlineStr">
        <is>
          <t>0044/2026</t>
        </is>
      </c>
      <c r="AH722" s="14" t="n">
        <v>-276</v>
      </c>
      <c r="AI722" s="14" t="n"/>
      <c r="AJ722" s="14" t="n"/>
      <c r="AK722" s="14" t="n"/>
      <c r="AL722" s="14" t="n"/>
      <c r="AM722" s="14" t="n"/>
      <c r="AN722" s="14" t="n"/>
      <c r="AO722" s="14" t="n"/>
      <c r="AP722" s="14" t="n"/>
      <c r="AQ722" s="14" t="n"/>
      <c r="AR722" s="14" t="n"/>
      <c r="AS722" s="14" t="n"/>
      <c r="AT722" s="14" t="n"/>
      <c r="AU722" s="14" t="n"/>
      <c r="AV722" s="14" t="n"/>
      <c r="AW722" s="14" t="n"/>
      <c r="AX722" s="14" t="n"/>
      <c r="AY722" s="14" t="n"/>
      <c r="AZ722" s="14" t="n"/>
      <c r="BA722" s="14" t="n"/>
      <c r="BB722" s="14" t="n"/>
      <c r="BC722" s="14" t="n"/>
      <c r="BD722" s="14" t="n"/>
      <c r="BE722" s="14" t="n"/>
      <c r="BF722" s="14" t="n"/>
      <c r="BG722" s="14" t="n"/>
      <c r="BH722" s="14" t="n"/>
      <c r="BI722" s="14" t="n"/>
      <c r="BJ722" s="14" t="n"/>
      <c r="BK722" s="14" t="n"/>
      <c r="BL722" s="14" t="n"/>
      <c r="BM722" s="14" t="n"/>
      <c r="BN722" s="14" t="n"/>
      <c r="BO722" s="14" t="n"/>
    </row>
    <row r="723" ht="11.85" customFormat="1" customHeight="1" s="7">
      <c r="A723" s="14" t="inlineStr">
        <is>
          <t>SP</t>
        </is>
      </c>
      <c r="B723" s="14" t="inlineStr">
        <is>
          <t>05.01.2026</t>
        </is>
      </c>
      <c r="C723" s="14" t="inlineStr">
        <is>
          <t>DOL-2025-020 REV.1</t>
        </is>
      </c>
      <c r="D723" s="14" t="n">
        <v>2600042</v>
      </c>
      <c r="E723" s="14" t="inlineStr">
        <is>
          <t>SP0236</t>
        </is>
      </c>
      <c r="F723" s="8" t="inlineStr">
        <is>
          <t>Box-Poliglecaprone 25 AB Barbed Undyed Size 3/0, 45cm, 3/8 Circle, Reverse Cutting, 26mm Ref. No.: FAS566ABK</t>
        </is>
      </c>
      <c r="G723" s="14" t="n">
        <v>2026000042</v>
      </c>
      <c r="H723" s="14" t="inlineStr">
        <is>
          <t>FUTURA SURGICARE PVT LTD</t>
        </is>
      </c>
      <c r="I723" s="14" t="n"/>
      <c r="J723" s="10" t="inlineStr">
        <is>
          <t>N.A</t>
        </is>
      </c>
      <c r="K723" s="8" t="n"/>
      <c r="L723" s="14" t="inlineStr">
        <is>
          <t>28.06.2025</t>
        </is>
      </c>
      <c r="M723" s="14" t="n"/>
      <c r="N723" s="14" t="inlineStr">
        <is>
          <t>28.06.2028</t>
        </is>
      </c>
      <c r="O723" s="14" t="n"/>
      <c r="P723" s="14" t="n"/>
      <c r="Q723" s="14" t="n"/>
      <c r="R723" s="21" t="n">
        <v>1</v>
      </c>
      <c r="S723" s="12" t="n">
        <v>23</v>
      </c>
      <c r="T723" s="12" t="n"/>
      <c r="U723" s="13" t="n">
        <v>23</v>
      </c>
      <c r="V723" s="14" t="inlineStr">
        <is>
          <t>No</t>
        </is>
      </c>
      <c r="W723" s="14" t="n"/>
      <c r="X723" s="14" t="n"/>
      <c r="Y723" s="90" t="n"/>
      <c r="Z723" s="455" t="n">
        <v>23</v>
      </c>
      <c r="AA723" s="456" t="n">
        <v>0</v>
      </c>
      <c r="AB723" s="457" t="n">
        <v>0</v>
      </c>
      <c r="AC723" s="458" t="n">
        <v>23</v>
      </c>
      <c r="AD723" s="459" t="n"/>
      <c r="AE723" s="462" t="n">
        <v>0</v>
      </c>
      <c r="AF723" s="14" t="inlineStr">
        <is>
          <t>19.01.2026</t>
        </is>
      </c>
      <c r="AG723" s="14" t="inlineStr">
        <is>
          <t>0044/2026</t>
        </is>
      </c>
      <c r="AH723" s="14" t="n">
        <v>-23</v>
      </c>
      <c r="AI723" s="14" t="n"/>
      <c r="AJ723" s="14" t="n"/>
      <c r="AK723" s="14" t="n"/>
      <c r="AL723" s="14" t="n"/>
      <c r="AM723" s="14" t="n"/>
      <c r="AN723" s="14" t="n"/>
      <c r="AO723" s="14" t="n"/>
      <c r="AP723" s="14" t="n"/>
      <c r="AQ723" s="14" t="n"/>
      <c r="AR723" s="14" t="n"/>
      <c r="AS723" s="14" t="n"/>
      <c r="AT723" s="14" t="n"/>
      <c r="AU723" s="14" t="n"/>
      <c r="AV723" s="14" t="n"/>
      <c r="AW723" s="14" t="n"/>
      <c r="AX723" s="14" t="n"/>
      <c r="AY723" s="14" t="n"/>
      <c r="AZ723" s="14" t="n"/>
      <c r="BA723" s="14" t="n"/>
      <c r="BB723" s="14" t="n"/>
      <c r="BC723" s="14" t="n"/>
      <c r="BD723" s="14" t="n"/>
      <c r="BE723" s="14" t="n"/>
      <c r="BF723" s="14" t="n"/>
      <c r="BG723" s="14" t="n"/>
      <c r="BH723" s="14" t="n"/>
      <c r="BI723" s="14" t="n"/>
      <c r="BJ723" s="14" t="n"/>
      <c r="BK723" s="14" t="n"/>
      <c r="BL723" s="14" t="n"/>
      <c r="BM723" s="14" t="n"/>
      <c r="BN723" s="14" t="n"/>
      <c r="BO723" s="14" t="n"/>
    </row>
    <row r="724" ht="11.85" customFormat="1" customHeight="1" s="7">
      <c r="A724" s="14" t="inlineStr">
        <is>
          <t>SP</t>
        </is>
      </c>
      <c r="B724" s="14" t="inlineStr">
        <is>
          <t>11.01.2026</t>
        </is>
      </c>
      <c r="C724" s="14" t="inlineStr">
        <is>
          <t>SGL-2025-022</t>
        </is>
      </c>
      <c r="D724" s="14" t="n">
        <v>2600045</v>
      </c>
      <c r="E724" s="14" t="inlineStr">
        <is>
          <t>SP0017</t>
        </is>
      </c>
      <c r="F724" s="8" t="inlineStr">
        <is>
          <t>Label- Laparoscopic trocar Ref. FAS11100V</t>
        </is>
      </c>
      <c r="G724" s="14" t="n">
        <v>2026000045</v>
      </c>
      <c r="H724" s="14" t="inlineStr">
        <is>
          <t>Surgsci Medical Ltd.</t>
        </is>
      </c>
      <c r="I724" s="14" t="n"/>
      <c r="J724" s="27" t="inlineStr">
        <is>
          <t>C251031-09</t>
        </is>
      </c>
      <c r="K724" s="14" t="n"/>
      <c r="L724" s="14" t="inlineStr">
        <is>
          <t>31.10.2025</t>
        </is>
      </c>
      <c r="M724" s="14" t="n"/>
      <c r="N724" s="14" t="inlineStr">
        <is>
          <t>31.10.2027</t>
        </is>
      </c>
      <c r="O724" s="14" t="n"/>
      <c r="P724" s="14" t="n"/>
      <c r="Q724" s="14" t="n"/>
      <c r="R724" s="21" t="n"/>
      <c r="S724" s="12" t="n"/>
      <c r="T724" s="12" t="n"/>
      <c r="U724" s="13" t="n">
        <v>10000</v>
      </c>
      <c r="V724" s="14" t="inlineStr">
        <is>
          <t>No.</t>
        </is>
      </c>
      <c r="W724" s="14" t="n"/>
      <c r="X724" s="14" t="n"/>
      <c r="Y724" s="90" t="n"/>
      <c r="Z724" s="455" t="n">
        <v>10000</v>
      </c>
      <c r="AA724" s="456" t="n">
        <v>0</v>
      </c>
      <c r="AB724" s="457" t="n">
        <v>0</v>
      </c>
      <c r="AC724" s="458" t="n">
        <v>10000</v>
      </c>
      <c r="AD724" s="459" t="n"/>
      <c r="AE724" s="462" t="n">
        <v>0</v>
      </c>
      <c r="AF724" s="14" t="inlineStr">
        <is>
          <t>12.01.2026</t>
        </is>
      </c>
      <c r="AG724" s="14" t="inlineStr">
        <is>
          <t>0006/2026</t>
        </is>
      </c>
      <c r="AH724" s="14" t="n">
        <v>-10000</v>
      </c>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c r="BA724" s="14" t="n"/>
      <c r="BB724" s="14" t="n"/>
      <c r="BC724" s="14" t="n"/>
      <c r="BD724" s="14" t="n"/>
      <c r="BE724" s="14" t="n"/>
      <c r="BF724" s="14" t="n"/>
      <c r="BG724" s="14" t="n"/>
      <c r="BH724" s="14" t="n"/>
      <c r="BI724" s="14" t="n"/>
      <c r="BJ724" s="14" t="n"/>
      <c r="BK724" s="14" t="n"/>
      <c r="BL724" s="14" t="n"/>
      <c r="BM724" s="14" t="n"/>
      <c r="BN724" s="14" t="n"/>
      <c r="BO724" s="14" t="n"/>
    </row>
    <row r="725" ht="11.85" customFormat="1" customHeight="1" s="7">
      <c r="A725" s="14" t="inlineStr">
        <is>
          <t>SF</t>
        </is>
      </c>
      <c r="B725" s="14" t="inlineStr">
        <is>
          <t>11.01.2026</t>
        </is>
      </c>
      <c r="C725" s="14" t="inlineStr">
        <is>
          <t>SGL-2025-022</t>
        </is>
      </c>
      <c r="D725" s="14" t="n">
        <v>2600047</v>
      </c>
      <c r="E725" s="14" t="inlineStr">
        <is>
          <t>SF0015</t>
        </is>
      </c>
      <c r="F725" s="8" t="inlineStr">
        <is>
          <t>Laparoscopic Trocar Disposable [11mm obturator*1+100mm sleeve*1] Model No.:FAS11100V</t>
        </is>
      </c>
      <c r="G725" s="14" t="n">
        <v>2026000047</v>
      </c>
      <c r="H725" s="14" t="inlineStr">
        <is>
          <t>Surgsci Medical Ltd.</t>
        </is>
      </c>
      <c r="I725" s="14" t="n"/>
      <c r="J725" s="27" t="inlineStr">
        <is>
          <t>TLT20251101</t>
        </is>
      </c>
      <c r="K725" s="14" t="n"/>
      <c r="L725" s="14" t="inlineStr">
        <is>
          <t>12.11.2025</t>
        </is>
      </c>
      <c r="M725" s="14" t="n"/>
      <c r="N725" s="14" t="inlineStr">
        <is>
          <t>11.11.2028</t>
        </is>
      </c>
      <c r="O725" s="14" t="n"/>
      <c r="P725" s="14" t="n"/>
      <c r="Q725" s="14" t="n"/>
      <c r="R725" s="21" t="n"/>
      <c r="S725" s="12" t="n"/>
      <c r="T725" s="12" t="n"/>
      <c r="U725" s="13" t="n">
        <v>10000</v>
      </c>
      <c r="V725" s="14" t="inlineStr">
        <is>
          <t>No.</t>
        </is>
      </c>
      <c r="W725" s="14" t="n"/>
      <c r="X725" s="14" t="n"/>
      <c r="Y725" s="90" t="n"/>
      <c r="Z725" s="455" t="n">
        <v>10000</v>
      </c>
      <c r="AA725" s="456" t="n">
        <v>0</v>
      </c>
      <c r="AB725" s="457" t="n">
        <v>0</v>
      </c>
      <c r="AC725" s="458" t="n">
        <v>10000</v>
      </c>
      <c r="AD725" s="459" t="n"/>
      <c r="AE725" s="462" t="n">
        <v>0</v>
      </c>
      <c r="AF725" s="14" t="inlineStr">
        <is>
          <t>12.01.2026</t>
        </is>
      </c>
      <c r="AG725" s="14" t="inlineStr">
        <is>
          <t>0006/2026</t>
        </is>
      </c>
      <c r="AH725" s="14" t="n">
        <v>-10000</v>
      </c>
      <c r="AI725" s="14" t="n"/>
      <c r="AJ725" s="14" t="n"/>
      <c r="AK725" s="14" t="n"/>
      <c r="AL725" s="14" t="n"/>
      <c r="AM725" s="14" t="n"/>
      <c r="AN725" s="14" t="n"/>
      <c r="AO725" s="14" t="n"/>
      <c r="AP725" s="14" t="n"/>
      <c r="AQ725" s="14" t="n"/>
      <c r="AR725" s="14" t="n"/>
      <c r="AS725" s="14" t="n"/>
      <c r="AT725" s="14" t="n"/>
      <c r="AU725" s="14" t="n"/>
      <c r="AV725" s="14" t="n"/>
      <c r="AW725" s="14" t="n"/>
      <c r="AX725" s="14" t="n"/>
      <c r="AY725" s="14" t="n"/>
      <c r="AZ725" s="14" t="n"/>
      <c r="BA725" s="14" t="n"/>
      <c r="BB725" s="14" t="n"/>
      <c r="BC725" s="14" t="n"/>
      <c r="BD725" s="14" t="n"/>
      <c r="BE725" s="14" t="n"/>
      <c r="BF725" s="14" t="n"/>
      <c r="BG725" s="14" t="n"/>
      <c r="BH725" s="14" t="n"/>
      <c r="BI725" s="14" t="n"/>
      <c r="BJ725" s="14" t="n"/>
      <c r="BK725" s="14" t="n"/>
      <c r="BL725" s="14" t="n"/>
      <c r="BM725" s="14" t="n"/>
      <c r="BN725" s="14" t="n"/>
      <c r="BO725" s="14" t="n"/>
    </row>
    <row r="726" ht="11.85" customFormat="1" customHeight="1" s="7">
      <c r="A726" s="14" t="inlineStr">
        <is>
          <t>SP</t>
        </is>
      </c>
      <c r="B726" s="14" t="inlineStr">
        <is>
          <t>11.01.2026</t>
        </is>
      </c>
      <c r="C726" s="14" t="inlineStr">
        <is>
          <t>SGL-2025-022</t>
        </is>
      </c>
      <c r="D726" s="14" t="n">
        <v>2600048</v>
      </c>
      <c r="E726" s="14" t="inlineStr">
        <is>
          <t>SP0009</t>
        </is>
      </c>
      <c r="F726" s="8" t="inlineStr">
        <is>
          <t>Label, Printed-Round Self-Adhesive for 11mm Trocar</t>
        </is>
      </c>
      <c r="G726" s="14" t="n">
        <v>2026000048</v>
      </c>
      <c r="H726" s="14" t="inlineStr">
        <is>
          <t>Surgsci Medical Ltd.</t>
        </is>
      </c>
      <c r="I726" s="14" t="n"/>
      <c r="J726" s="27" t="inlineStr">
        <is>
          <t>C251104-07</t>
        </is>
      </c>
      <c r="K726" s="14" t="n"/>
      <c r="L726" s="14" t="inlineStr">
        <is>
          <t>04.11.2025</t>
        </is>
      </c>
      <c r="M726" s="14" t="n"/>
      <c r="N726" s="14" t="inlineStr">
        <is>
          <t>04.11.2027</t>
        </is>
      </c>
      <c r="O726" s="14" t="n"/>
      <c r="P726" s="14" t="n"/>
      <c r="Q726" s="14" t="n"/>
      <c r="R726" s="21" t="n"/>
      <c r="S726" s="12" t="n"/>
      <c r="T726" s="12" t="n"/>
      <c r="U726" s="13" t="n">
        <v>20000</v>
      </c>
      <c r="V726" s="14" t="inlineStr">
        <is>
          <t>No.</t>
        </is>
      </c>
      <c r="W726" s="14" t="n"/>
      <c r="X726" s="14" t="n"/>
      <c r="Y726" s="90" t="n"/>
      <c r="Z726" s="455" t="n">
        <v>20000</v>
      </c>
      <c r="AA726" s="456" t="n">
        <v>0</v>
      </c>
      <c r="AB726" s="457" t="n">
        <v>0</v>
      </c>
      <c r="AC726" s="458" t="n">
        <v>20000</v>
      </c>
      <c r="AD726" s="459" t="n"/>
      <c r="AE726" s="462" t="n">
        <v>0</v>
      </c>
      <c r="AF726" s="14" t="inlineStr">
        <is>
          <t>12.01.2026</t>
        </is>
      </c>
      <c r="AG726" s="14" t="inlineStr">
        <is>
          <t>0006/2026</t>
        </is>
      </c>
      <c r="AH726" s="14" t="n">
        <v>-20000</v>
      </c>
      <c r="AI726" s="14" t="n"/>
      <c r="AJ726" s="14" t="n"/>
      <c r="AK726" s="14" t="n"/>
      <c r="AL726" s="14" t="n"/>
      <c r="AM726" s="14" t="n"/>
      <c r="AN726" s="14" t="n"/>
      <c r="AO726" s="14" t="n"/>
      <c r="AP726" s="14" t="n"/>
      <c r="AQ726" s="14" t="n"/>
      <c r="AR726" s="14" t="n"/>
      <c r="AS726" s="14" t="n"/>
      <c r="AT726" s="14" t="n"/>
      <c r="AU726" s="14" t="n"/>
      <c r="AV726" s="14" t="n"/>
      <c r="AW726" s="14" t="n"/>
      <c r="AX726" s="14" t="n"/>
      <c r="AY726" s="14" t="n"/>
      <c r="AZ726" s="14" t="n"/>
      <c r="BA726" s="14" t="n"/>
      <c r="BB726" s="14" t="n"/>
      <c r="BC726" s="14" t="n"/>
      <c r="BD726" s="14" t="n"/>
      <c r="BE726" s="14" t="n"/>
      <c r="BF726" s="14" t="n"/>
      <c r="BG726" s="14" t="n"/>
      <c r="BH726" s="14" t="n"/>
      <c r="BI726" s="14" t="n"/>
      <c r="BJ726" s="14" t="n"/>
      <c r="BK726" s="14" t="n"/>
      <c r="BL726" s="14" t="n"/>
      <c r="BM726" s="14" t="n"/>
      <c r="BN726" s="14" t="n"/>
      <c r="BO726" s="14" t="n"/>
    </row>
    <row r="727" ht="11.85" customFormat="1" customHeight="1" s="7">
      <c r="A727" s="14" t="inlineStr">
        <is>
          <t>SF</t>
        </is>
      </c>
      <c r="B727" s="14" t="inlineStr">
        <is>
          <t>11.01.2026</t>
        </is>
      </c>
      <c r="C727" s="14" t="inlineStr">
        <is>
          <t>ALT-2025-014</t>
        </is>
      </c>
      <c r="D727" s="14" t="n">
        <v>2600049</v>
      </c>
      <c r="E727" s="14" t="inlineStr">
        <is>
          <t>SF0074</t>
        </is>
      </c>
      <c r="F727" s="8" t="inlineStr">
        <is>
          <t>FAS-CEL Oxidised Regenerated Cellulose Absorbable Hemostat Knit-Ref. No.: FAS41K</t>
        </is>
      </c>
      <c r="G727" s="14" t="n">
        <v>2026000049</v>
      </c>
      <c r="H727" s="14" t="inlineStr">
        <is>
          <t>Altaylar Medical Tibbi Malz.ins.Teks.gida. Ith. Ihr. SAN VE TIC LTD. STI.</t>
        </is>
      </c>
      <c r="I727" s="14" t="n"/>
      <c r="J727" s="27" t="inlineStr">
        <is>
          <t>OR2025703</t>
        </is>
      </c>
      <c r="K727" s="14" t="n"/>
      <c r="L727" s="14" t="inlineStr">
        <is>
          <t>00.12.2025</t>
        </is>
      </c>
      <c r="M727" s="14" t="n"/>
      <c r="N727" s="14" t="inlineStr">
        <is>
          <t>00.12.2028</t>
        </is>
      </c>
      <c r="O727" s="14" t="n"/>
      <c r="P727" s="14" t="n"/>
      <c r="Q727" s="14" t="n"/>
      <c r="R727" s="21" t="n"/>
      <c r="S727" s="12" t="n"/>
      <c r="T727" s="12" t="n"/>
      <c r="U727" s="13" t="n">
        <v>500</v>
      </c>
      <c r="V727" s="14" t="inlineStr">
        <is>
          <t>No.</t>
        </is>
      </c>
      <c r="W727" s="14" t="n">
        <v>1</v>
      </c>
      <c r="X727" s="14" t="n"/>
      <c r="Y727" s="90" t="n"/>
      <c r="Z727" s="455" t="n">
        <v>499</v>
      </c>
      <c r="AA727" s="456" t="n">
        <v>0</v>
      </c>
      <c r="AB727" s="457" t="n">
        <v>0</v>
      </c>
      <c r="AC727" s="458" t="n">
        <v>499</v>
      </c>
      <c r="AD727" s="459" t="n"/>
      <c r="AE727" s="462" t="n">
        <v>0</v>
      </c>
      <c r="AF727" s="14" t="inlineStr">
        <is>
          <t>13.01.2026</t>
        </is>
      </c>
      <c r="AG727" s="14" t="inlineStr">
        <is>
          <t>0010/2026</t>
        </is>
      </c>
      <c r="AH727" s="14" t="n">
        <v>-499</v>
      </c>
      <c r="AI727" s="14" t="n"/>
      <c r="AJ727" s="14" t="n"/>
      <c r="AK727" s="14" t="n"/>
      <c r="AL727" s="14" t="n"/>
      <c r="AM727" s="14" t="n"/>
      <c r="AN727" s="14" t="n"/>
      <c r="AO727" s="14" t="n"/>
      <c r="AP727" s="14" t="n"/>
      <c r="AQ727" s="14" t="n"/>
      <c r="AR727" s="14" t="n"/>
      <c r="AS727" s="14" t="n"/>
      <c r="AT727" s="14" t="n"/>
      <c r="AU727" s="14" t="n"/>
      <c r="AV727" s="14" t="n"/>
      <c r="AW727" s="14" t="n"/>
      <c r="AX727" s="14" t="n"/>
      <c r="AY727" s="14" t="n"/>
      <c r="AZ727" s="14" t="n"/>
      <c r="BA727" s="14" t="n"/>
      <c r="BB727" s="14" t="n"/>
      <c r="BC727" s="14" t="n"/>
      <c r="BD727" s="14" t="n"/>
      <c r="BE727" s="14" t="n"/>
      <c r="BF727" s="14" t="n"/>
      <c r="BG727" s="14" t="n"/>
      <c r="BH727" s="14" t="n"/>
      <c r="BI727" s="14" t="n"/>
      <c r="BJ727" s="14" t="n"/>
      <c r="BK727" s="14" t="n"/>
      <c r="BL727" s="14" t="n"/>
      <c r="BM727" s="14" t="n"/>
      <c r="BN727" s="14" t="n"/>
      <c r="BO727" s="14" t="n"/>
    </row>
    <row r="728" ht="11.85" customFormat="1" customHeight="1" s="7">
      <c r="A728" s="14" t="inlineStr">
        <is>
          <t>SF</t>
        </is>
      </c>
      <c r="B728" s="14" t="inlineStr">
        <is>
          <t>11.01.2026</t>
        </is>
      </c>
      <c r="C728" s="14" t="inlineStr">
        <is>
          <t>ALT-2025-014</t>
        </is>
      </c>
      <c r="D728" s="14" t="n">
        <v>2600050</v>
      </c>
      <c r="E728" s="14" t="inlineStr">
        <is>
          <t>SF0054</t>
        </is>
      </c>
      <c r="F728" s="8" t="inlineStr">
        <is>
          <t>FAS-CEL Oxidised Regenerated Cellulose Absorbable Hemostat Fibril-Ref. No.: FAS35F</t>
        </is>
      </c>
      <c r="G728" s="14" t="n">
        <v>2026000050</v>
      </c>
      <c r="H728" s="14" t="inlineStr">
        <is>
          <t>Altaylar Medical Tibbi Malz.ins.Teks.gida. Ith. Ihr. SAN VE TIC LTD. STI.</t>
        </is>
      </c>
      <c r="I728" s="14" t="n"/>
      <c r="J728" s="27" t="inlineStr">
        <is>
          <t>OR2025702</t>
        </is>
      </c>
      <c r="K728" s="14" t="n"/>
      <c r="L728" s="14" t="inlineStr">
        <is>
          <t>00.12.2025</t>
        </is>
      </c>
      <c r="M728" s="14" t="n"/>
      <c r="N728" s="14" t="inlineStr">
        <is>
          <t>00.12.2028</t>
        </is>
      </c>
      <c r="O728" s="14" t="n"/>
      <c r="P728" s="14" t="n"/>
      <c r="Q728" s="14" t="n"/>
      <c r="R728" s="21" t="n"/>
      <c r="S728" s="12" t="n"/>
      <c r="T728" s="12" t="n"/>
      <c r="U728" s="13" t="n">
        <v>1000</v>
      </c>
      <c r="V728" s="14" t="inlineStr">
        <is>
          <t>No.</t>
        </is>
      </c>
      <c r="W728" s="14" t="n">
        <v>0</v>
      </c>
      <c r="X728" s="14" t="n"/>
      <c r="Y728" s="90" t="n"/>
      <c r="Z728" s="455" t="n">
        <v>1000</v>
      </c>
      <c r="AA728" s="456" t="n">
        <v>0</v>
      </c>
      <c r="AB728" s="457" t="n">
        <v>0</v>
      </c>
      <c r="AC728" s="458" t="n">
        <v>1000</v>
      </c>
      <c r="AD728" s="459" t="n"/>
      <c r="AE728" s="462" t="n">
        <v>0</v>
      </c>
      <c r="AF728" s="14" t="inlineStr">
        <is>
          <t>12.01.2026</t>
        </is>
      </c>
      <c r="AG728" s="14" t="inlineStr">
        <is>
          <t>0009/2026</t>
        </is>
      </c>
      <c r="AH728" s="14" t="n">
        <v>-1000</v>
      </c>
      <c r="AI728" s="14" t="n"/>
      <c r="AJ728" s="14" t="n"/>
      <c r="AK728" s="14" t="n"/>
      <c r="AL728" s="14" t="n"/>
      <c r="AM728" s="14" t="n"/>
      <c r="AN728" s="14" t="n"/>
      <c r="AO728" s="14" t="n"/>
      <c r="AP728" s="14" t="n"/>
      <c r="AQ728" s="14" t="n"/>
      <c r="AR728" s="14" t="n"/>
      <c r="AS728" s="14" t="n"/>
      <c r="AT728" s="14" t="n"/>
      <c r="AU728" s="14" t="n"/>
      <c r="AV728" s="14" t="n"/>
      <c r="AW728" s="14" t="n"/>
      <c r="AX728" s="14" t="n"/>
      <c r="AY728" s="14" t="n"/>
      <c r="AZ728" s="14" t="n"/>
      <c r="BA728" s="14" t="n"/>
      <c r="BB728" s="14" t="n"/>
      <c r="BC728" s="14" t="n"/>
      <c r="BD728" s="14" t="n"/>
      <c r="BE728" s="14" t="n"/>
      <c r="BF728" s="14" t="n"/>
      <c r="BG728" s="14" t="n"/>
      <c r="BH728" s="14" t="n"/>
      <c r="BI728" s="14" t="n"/>
      <c r="BJ728" s="14" t="n"/>
      <c r="BK728" s="14" t="n"/>
      <c r="BL728" s="14" t="n"/>
      <c r="BM728" s="14" t="n"/>
      <c r="BN728" s="14" t="n"/>
      <c r="BO728" s="14" t="n"/>
    </row>
    <row r="729" ht="11.85" customFormat="1" customHeight="1" s="7">
      <c r="A729" s="14" t="inlineStr">
        <is>
          <t>SF</t>
        </is>
      </c>
      <c r="B729" s="14" t="inlineStr">
        <is>
          <t>11.01.2026</t>
        </is>
      </c>
      <c r="C729" s="14" t="inlineStr">
        <is>
          <t>ALT-2025-014</t>
        </is>
      </c>
      <c r="D729" s="14" t="n">
        <v>2600051</v>
      </c>
      <c r="E729" s="14" t="inlineStr">
        <is>
          <t>SF0056</t>
        </is>
      </c>
      <c r="F729" s="8" t="inlineStr">
        <is>
          <t>FAS-CEL Oxidised Regenerated Cellulose Absorbable Hemostat Fibril-Ref. No.: FAS34F</t>
        </is>
      </c>
      <c r="G729" s="14" t="n">
        <v>2026000051</v>
      </c>
      <c r="H729" s="14" t="inlineStr">
        <is>
          <t>Altaylar Medical Tibbi Malz.ins.Teks.gida. Ith. Ihr. SAN VE TIC LTD. STI.</t>
        </is>
      </c>
      <c r="I729" s="14" t="n"/>
      <c r="J729" s="27" t="inlineStr">
        <is>
          <t>OR2025701</t>
        </is>
      </c>
      <c r="K729" s="14" t="n"/>
      <c r="L729" s="14" t="inlineStr">
        <is>
          <t>00.12.2025</t>
        </is>
      </c>
      <c r="M729" s="14" t="n"/>
      <c r="N729" s="14" t="inlineStr">
        <is>
          <t>00.12.2028</t>
        </is>
      </c>
      <c r="O729" s="14" t="n"/>
      <c r="P729" s="14" t="n"/>
      <c r="Q729" s="14" t="n"/>
      <c r="R729" s="21" t="n"/>
      <c r="S729" s="12" t="n"/>
      <c r="T729" s="12" t="n"/>
      <c r="U729" s="13" t="n">
        <v>1000</v>
      </c>
      <c r="V729" s="14" t="inlineStr">
        <is>
          <t>No.</t>
        </is>
      </c>
      <c r="W729" s="14" t="n">
        <v>1</v>
      </c>
      <c r="X729" s="14" t="n"/>
      <c r="Y729" s="90" t="n"/>
      <c r="Z729" s="455" t="n">
        <v>999</v>
      </c>
      <c r="AA729" s="456" t="n">
        <v>0</v>
      </c>
      <c r="AB729" s="457" t="n">
        <v>0</v>
      </c>
      <c r="AC729" s="458" t="n">
        <v>999</v>
      </c>
      <c r="AD729" s="459" t="n"/>
      <c r="AE729" s="462" t="n">
        <v>0</v>
      </c>
      <c r="AF729" s="14" t="inlineStr">
        <is>
          <t>14.01.2026</t>
        </is>
      </c>
      <c r="AG729" s="14" t="inlineStr">
        <is>
          <t>0011/2026</t>
        </is>
      </c>
      <c r="AH729" s="14" t="n">
        <v>-999</v>
      </c>
      <c r="AI729" s="14" t="n"/>
      <c r="AJ729" s="14" t="n"/>
      <c r="AK729" s="14" t="n"/>
      <c r="AL729" s="14" t="n"/>
      <c r="AM729" s="14" t="n"/>
      <c r="AN729" s="14" t="n"/>
      <c r="AO729" s="14" t="n"/>
      <c r="AP729" s="14" t="n"/>
      <c r="AQ729" s="14" t="n"/>
      <c r="AR729" s="14" t="n"/>
      <c r="AS729" s="14" t="n"/>
      <c r="AT729" s="14" t="n"/>
      <c r="AU729" s="14" t="n"/>
      <c r="AV729" s="14" t="n"/>
      <c r="AW729" s="14" t="n"/>
      <c r="AX729" s="14" t="n"/>
      <c r="AY729" s="14" t="n"/>
      <c r="AZ729" s="14" t="n"/>
      <c r="BA729" s="14" t="n"/>
      <c r="BB729" s="14" t="n"/>
      <c r="BC729" s="14" t="n"/>
      <c r="BD729" s="14" t="n"/>
      <c r="BE729" s="14" t="n"/>
      <c r="BF729" s="14" t="n"/>
      <c r="BG729" s="14" t="n"/>
      <c r="BH729" s="14" t="n"/>
      <c r="BI729" s="14" t="n"/>
      <c r="BJ729" s="14" t="n"/>
      <c r="BK729" s="14" t="n"/>
      <c r="BL729" s="14" t="n"/>
      <c r="BM729" s="14" t="n"/>
      <c r="BN729" s="14" t="n"/>
      <c r="BO729" s="14" t="n"/>
    </row>
    <row r="730" ht="11.85" customFormat="1" customHeight="1" s="7">
      <c r="A730" s="14" t="inlineStr">
        <is>
          <t>SF</t>
        </is>
      </c>
      <c r="B730" s="14" t="inlineStr">
        <is>
          <t>11.01.2026</t>
        </is>
      </c>
      <c r="C730" s="14" t="inlineStr">
        <is>
          <t>ALT-2025-014</t>
        </is>
      </c>
      <c r="D730" s="14" t="n">
        <v>2600052</v>
      </c>
      <c r="E730" s="14" t="inlineStr">
        <is>
          <t>SF0071</t>
        </is>
      </c>
      <c r="F730" s="8" t="inlineStr">
        <is>
          <t>FAS-CEL Oxidised Regenerated Cellulose Absorbable Hemostat Knit-Ref. No.: FAS47K</t>
        </is>
      </c>
      <c r="G730" s="14" t="n">
        <v>2026000052</v>
      </c>
      <c r="H730" s="14" t="inlineStr">
        <is>
          <t>Altaylar Medical Tibbi Malz.ins.Teks.gida. Ith. Ihr. SAN VE TIC LTD. STI.</t>
        </is>
      </c>
      <c r="I730" s="14" t="n"/>
      <c r="J730" s="27" t="inlineStr">
        <is>
          <t>OR2025708</t>
        </is>
      </c>
      <c r="K730" s="14" t="n"/>
      <c r="L730" s="14" t="inlineStr">
        <is>
          <t>00.12.2025</t>
        </is>
      </c>
      <c r="M730" s="14" t="n"/>
      <c r="N730" s="14" t="inlineStr">
        <is>
          <t>00.12.2028</t>
        </is>
      </c>
      <c r="O730" s="14" t="n"/>
      <c r="P730" s="14" t="n"/>
      <c r="Q730" s="14" t="n"/>
      <c r="R730" s="21" t="n"/>
      <c r="S730" s="12" t="n"/>
      <c r="T730" s="12" t="n"/>
      <c r="U730" s="13" t="n">
        <v>200</v>
      </c>
      <c r="V730" s="14" t="inlineStr">
        <is>
          <t>No.</t>
        </is>
      </c>
      <c r="W730" s="14" t="n">
        <v>1</v>
      </c>
      <c r="X730" s="14" t="n"/>
      <c r="Y730" s="90" t="n"/>
      <c r="Z730" s="455" t="n">
        <v>199</v>
      </c>
      <c r="AA730" s="456" t="n">
        <v>0</v>
      </c>
      <c r="AB730" s="457" t="n">
        <v>0</v>
      </c>
      <c r="AC730" s="458" t="n">
        <v>199</v>
      </c>
      <c r="AD730" s="459" t="n"/>
      <c r="AE730" s="462" t="n">
        <v>0</v>
      </c>
      <c r="AF730" s="14" t="inlineStr">
        <is>
          <t>13.01.2026</t>
        </is>
      </c>
      <c r="AG730" s="14" t="inlineStr">
        <is>
          <t>0012/2026</t>
        </is>
      </c>
      <c r="AH730" s="14" t="n">
        <v>-199</v>
      </c>
      <c r="AI730" s="14" t="n"/>
      <c r="AJ730" s="14" t="n"/>
      <c r="AK730" s="14" t="n"/>
      <c r="AL730" s="14" t="n"/>
      <c r="AM730" s="14" t="n"/>
      <c r="AN730" s="14" t="n"/>
      <c r="AO730" s="14" t="n"/>
      <c r="AP730" s="14" t="n"/>
      <c r="AQ730" s="14" t="n"/>
      <c r="AR730" s="14" t="n"/>
      <c r="AS730" s="14" t="n"/>
      <c r="AT730" s="14" t="n"/>
      <c r="AU730" s="14" t="n"/>
      <c r="AV730" s="14" t="n"/>
      <c r="AW730" s="14" t="n"/>
      <c r="AX730" s="14" t="n"/>
      <c r="AY730" s="14" t="n"/>
      <c r="AZ730" s="14" t="n"/>
      <c r="BA730" s="14" t="n"/>
      <c r="BB730" s="14" t="n"/>
      <c r="BC730" s="14" t="n"/>
      <c r="BD730" s="14" t="n"/>
      <c r="BE730" s="14" t="n"/>
      <c r="BF730" s="14" t="n"/>
      <c r="BG730" s="14" t="n"/>
      <c r="BH730" s="14" t="n"/>
      <c r="BI730" s="14" t="n"/>
      <c r="BJ730" s="14" t="n"/>
      <c r="BK730" s="14" t="n"/>
      <c r="BL730" s="14" t="n"/>
      <c r="BM730" s="14" t="n"/>
      <c r="BN730" s="14" t="n"/>
      <c r="BO730" s="14" t="n"/>
    </row>
    <row r="731" ht="11.85" customFormat="1" customHeight="1" s="7">
      <c r="A731" s="14" t="inlineStr">
        <is>
          <t>SF</t>
        </is>
      </c>
      <c r="B731" s="14" t="inlineStr">
        <is>
          <t>11.01.2026</t>
        </is>
      </c>
      <c r="C731" s="14" t="inlineStr">
        <is>
          <t>ALT-2025-014</t>
        </is>
      </c>
      <c r="D731" s="14" t="n">
        <v>2600053</v>
      </c>
      <c r="E731" s="14" t="inlineStr">
        <is>
          <t>SF0058</t>
        </is>
      </c>
      <c r="F731" s="8" t="inlineStr">
        <is>
          <t>FAS-CEL Oxidised Regenerated Cellulose Absorbable Hemostat Non-Woven-Ref. No.: FAS26N</t>
        </is>
      </c>
      <c r="G731" s="14" t="n">
        <v>2026000053</v>
      </c>
      <c r="H731" s="14" t="inlineStr">
        <is>
          <t>Altaylar Medical Tibbi Malz.ins.Teks.gida. Ith. Ihr. SAN VE TIC LTD. STI.</t>
        </is>
      </c>
      <c r="I731" s="14" t="n"/>
      <c r="J731" s="27" t="inlineStr">
        <is>
          <t>OR2025707</t>
        </is>
      </c>
      <c r="K731" s="14" t="n"/>
      <c r="L731" s="14" t="inlineStr">
        <is>
          <t>00.12.2025</t>
        </is>
      </c>
      <c r="M731" s="14" t="n"/>
      <c r="N731" s="14" t="inlineStr">
        <is>
          <t>00.12.2028</t>
        </is>
      </c>
      <c r="O731" s="14" t="n"/>
      <c r="P731" s="14" t="n"/>
      <c r="Q731" s="14" t="n"/>
      <c r="R731" s="21" t="n"/>
      <c r="S731" s="12" t="n"/>
      <c r="T731" s="12" t="n"/>
      <c r="U731" s="13" t="n">
        <v>2000</v>
      </c>
      <c r="V731" s="14" t="inlineStr">
        <is>
          <t>No.</t>
        </is>
      </c>
      <c r="W731" s="14" t="n">
        <v>1</v>
      </c>
      <c r="X731" s="14" t="n"/>
      <c r="Y731" s="90" t="n"/>
      <c r="Z731" s="455" t="n">
        <v>1999</v>
      </c>
      <c r="AA731" s="456" t="n">
        <v>0</v>
      </c>
      <c r="AB731" s="457" t="n">
        <v>0</v>
      </c>
      <c r="AC731" s="458" t="n">
        <v>1999</v>
      </c>
      <c r="AD731" s="459" t="n"/>
      <c r="AE731" s="462" t="n">
        <v>0</v>
      </c>
      <c r="AF731" s="14" t="inlineStr">
        <is>
          <t>14.01.2026</t>
        </is>
      </c>
      <c r="AG731" s="14" t="inlineStr">
        <is>
          <t>0013/2026</t>
        </is>
      </c>
      <c r="AH731" s="14" t="n">
        <v>-1999</v>
      </c>
      <c r="AI731" s="14" t="n"/>
      <c r="AJ731" s="14" t="n"/>
      <c r="AK731" s="14" t="n"/>
      <c r="AL731" s="14" t="n"/>
      <c r="AM731" s="14" t="n"/>
      <c r="AN731" s="14" t="n"/>
      <c r="AO731" s="14" t="n"/>
      <c r="AP731" s="14" t="n"/>
      <c r="AQ731" s="14" t="n"/>
      <c r="AR731" s="14" t="n"/>
      <c r="AS731" s="14" t="n"/>
      <c r="AT731" s="14" t="n"/>
      <c r="AU731" s="14" t="n"/>
      <c r="AV731" s="14" t="n"/>
      <c r="AW731" s="14" t="n"/>
      <c r="AX731" s="14" t="n"/>
      <c r="AY731" s="14" t="n"/>
      <c r="AZ731" s="14" t="n"/>
      <c r="BA731" s="14" t="n"/>
      <c r="BB731" s="14" t="n"/>
      <c r="BC731" s="14" t="n"/>
      <c r="BD731" s="14" t="n"/>
      <c r="BE731" s="14" t="n"/>
      <c r="BF731" s="14" t="n"/>
      <c r="BG731" s="14" t="n"/>
      <c r="BH731" s="14" t="n"/>
      <c r="BI731" s="14" t="n"/>
      <c r="BJ731" s="14" t="n"/>
      <c r="BK731" s="14" t="n"/>
      <c r="BL731" s="14" t="n"/>
      <c r="BM731" s="14" t="n"/>
      <c r="BN731" s="14" t="n"/>
      <c r="BO731" s="14" t="n"/>
    </row>
    <row r="732" ht="11.85" customFormat="1" customHeight="1" s="7">
      <c r="A732" s="14" t="inlineStr">
        <is>
          <t>SF</t>
        </is>
      </c>
      <c r="B732" s="14" t="inlineStr">
        <is>
          <t>11.01.2026</t>
        </is>
      </c>
      <c r="C732" s="14" t="inlineStr">
        <is>
          <t>ALT-2025-014</t>
        </is>
      </c>
      <c r="D732" s="14" t="n">
        <v>2600054</v>
      </c>
      <c r="E732" s="14" t="inlineStr">
        <is>
          <t>SF0061</t>
        </is>
      </c>
      <c r="F732" s="8" t="inlineStr">
        <is>
          <t>FAS-CEL Oxidised Regenerated Cellulose Absorbable Hemostat Non-Woven-Ref. No.: FAS28N</t>
        </is>
      </c>
      <c r="G732" s="14" t="n">
        <v>2026000054</v>
      </c>
      <c r="H732" s="14" t="inlineStr">
        <is>
          <t>Altaylar Medical Tibbi Malz.ins.Teks.gida. Ith. Ihr. SAN VE TIC LTD. STI.</t>
        </is>
      </c>
      <c r="I732" s="14" t="n"/>
      <c r="J732" s="27" t="inlineStr">
        <is>
          <t>OR2025704</t>
        </is>
      </c>
      <c r="K732" s="14" t="n"/>
      <c r="L732" s="14" t="inlineStr">
        <is>
          <t>00.12.2025</t>
        </is>
      </c>
      <c r="M732" s="14" t="n"/>
      <c r="N732" s="14" t="inlineStr">
        <is>
          <t>00.12.2028</t>
        </is>
      </c>
      <c r="O732" s="14" t="n"/>
      <c r="P732" s="14" t="n"/>
      <c r="Q732" s="14" t="n"/>
      <c r="R732" s="21" t="n"/>
      <c r="S732" s="12" t="n"/>
      <c r="T732" s="12" t="n"/>
      <c r="U732" s="13" t="n">
        <v>1000</v>
      </c>
      <c r="V732" s="14" t="inlineStr">
        <is>
          <t>No.</t>
        </is>
      </c>
      <c r="W732" s="14" t="n">
        <v>1</v>
      </c>
      <c r="X732" s="14" t="n"/>
      <c r="Y732" s="90" t="n"/>
      <c r="Z732" s="455" t="n">
        <v>999</v>
      </c>
      <c r="AA732" s="456" t="n">
        <v>0</v>
      </c>
      <c r="AB732" s="457" t="n">
        <v>0</v>
      </c>
      <c r="AC732" s="458" t="n">
        <v>999</v>
      </c>
      <c r="AD732" s="459" t="n"/>
      <c r="AE732" s="462" t="n">
        <v>0</v>
      </c>
      <c r="AF732" s="14" t="inlineStr">
        <is>
          <t>14.01.2026</t>
        </is>
      </c>
      <c r="AG732" s="14" t="inlineStr">
        <is>
          <t>0014/2026</t>
        </is>
      </c>
      <c r="AH732" s="14" t="n">
        <v>-999</v>
      </c>
      <c r="AI732" s="14" t="n"/>
      <c r="AJ732" s="14" t="n"/>
      <c r="AK732" s="14" t="n"/>
      <c r="AL732" s="14" t="n"/>
      <c r="AM732" s="14" t="n"/>
      <c r="AN732" s="14" t="n"/>
      <c r="AO732" s="14" t="n"/>
      <c r="AP732" s="14" t="n"/>
      <c r="AQ732" s="14" t="n"/>
      <c r="AR732" s="14" t="n"/>
      <c r="AS732" s="14" t="n"/>
      <c r="AT732" s="14" t="n"/>
      <c r="AU732" s="14" t="n"/>
      <c r="AV732" s="14" t="n"/>
      <c r="AW732" s="14" t="n"/>
      <c r="AX732" s="14" t="n"/>
      <c r="AY732" s="14" t="n"/>
      <c r="AZ732" s="14" t="n"/>
      <c r="BA732" s="14" t="n"/>
      <c r="BB732" s="14" t="n"/>
      <c r="BC732" s="14" t="n"/>
      <c r="BD732" s="14" t="n"/>
      <c r="BE732" s="14" t="n"/>
      <c r="BF732" s="14" t="n"/>
      <c r="BG732" s="14" t="n"/>
      <c r="BH732" s="14" t="n"/>
      <c r="BI732" s="14" t="n"/>
      <c r="BJ732" s="14" t="n"/>
      <c r="BK732" s="14" t="n"/>
      <c r="BL732" s="14" t="n"/>
      <c r="BM732" s="14" t="n"/>
      <c r="BN732" s="14" t="n"/>
      <c r="BO732" s="14" t="n"/>
    </row>
    <row r="733" ht="11.85" customFormat="1" customHeight="1" s="7">
      <c r="A733" s="14" t="inlineStr">
        <is>
          <t>SF</t>
        </is>
      </c>
      <c r="B733" s="14" t="inlineStr">
        <is>
          <t>11.01.2026</t>
        </is>
      </c>
      <c r="C733" s="14" t="inlineStr">
        <is>
          <t>ALT-2025-014</t>
        </is>
      </c>
      <c r="D733" s="14" t="n">
        <v>2600055</v>
      </c>
      <c r="E733" s="14" t="inlineStr">
        <is>
          <t>SF0060</t>
        </is>
      </c>
      <c r="F733" s="8" t="inlineStr">
        <is>
          <t>FAS-CEL Oxidised Regenerated Cellulose Absorbable Hemostat Standard-Ref. No.: FAS06H</t>
        </is>
      </c>
      <c r="G733" s="14" t="n">
        <v>2026000055</v>
      </c>
      <c r="H733" s="14" t="inlineStr">
        <is>
          <t>Altaylar Medical Tibbi Malz.ins.Teks.gida. Ith. Ihr. SAN VE TIC LTD. STI.</t>
        </is>
      </c>
      <c r="I733" s="14" t="n"/>
      <c r="J733" s="27" t="inlineStr">
        <is>
          <t>OR2025700</t>
        </is>
      </c>
      <c r="K733" s="14" t="n"/>
      <c r="L733" s="14" t="inlineStr">
        <is>
          <t>00.12.2025</t>
        </is>
      </c>
      <c r="M733" s="14" t="n"/>
      <c r="N733" s="14" t="inlineStr">
        <is>
          <t>00.12.2028</t>
        </is>
      </c>
      <c r="O733" s="14" t="n"/>
      <c r="P733" s="14" t="n"/>
      <c r="Q733" s="14" t="n"/>
      <c r="R733" s="21" t="n"/>
      <c r="S733" s="12" t="n"/>
      <c r="T733" s="12" t="n"/>
      <c r="U733" s="13" t="n">
        <v>2000</v>
      </c>
      <c r="V733" s="14" t="inlineStr">
        <is>
          <t>No.</t>
        </is>
      </c>
      <c r="W733" s="14" t="n">
        <v>1</v>
      </c>
      <c r="X733" s="14" t="n"/>
      <c r="Y733" s="90" t="n"/>
      <c r="Z733" s="455" t="n">
        <v>1999</v>
      </c>
      <c r="AA733" s="456" t="n">
        <v>0</v>
      </c>
      <c r="AB733" s="457" t="n">
        <v>0</v>
      </c>
      <c r="AC733" s="458" t="n">
        <v>1999</v>
      </c>
      <c r="AD733" s="459" t="n"/>
      <c r="AE733" s="462" t="n">
        <v>0</v>
      </c>
      <c r="AF733" s="14" t="inlineStr">
        <is>
          <t>14.01.2026</t>
        </is>
      </c>
      <c r="AG733" s="14" t="inlineStr">
        <is>
          <t>0015/2026</t>
        </is>
      </c>
      <c r="AH733" s="14" t="n">
        <v>-1999</v>
      </c>
      <c r="AI733" s="14" t="n"/>
      <c r="AJ733" s="14" t="n"/>
      <c r="AK733" s="14" t="n"/>
      <c r="AL733" s="14" t="n"/>
      <c r="AM733" s="14" t="n"/>
      <c r="AN733" s="14" t="n"/>
      <c r="AO733" s="14" t="n"/>
      <c r="AP733" s="14" t="n"/>
      <c r="AQ733" s="14" t="n"/>
      <c r="AR733" s="14" t="n"/>
      <c r="AS733" s="14" t="n"/>
      <c r="AT733" s="14" t="n"/>
      <c r="AU733" s="14" t="n"/>
      <c r="AV733" s="14" t="n"/>
      <c r="AW733" s="14" t="n"/>
      <c r="AX733" s="14" t="n"/>
      <c r="AY733" s="14" t="n"/>
      <c r="AZ733" s="14" t="n"/>
      <c r="BA733" s="14" t="n"/>
      <c r="BB733" s="14" t="n"/>
      <c r="BC733" s="14" t="n"/>
      <c r="BD733" s="14" t="n"/>
      <c r="BE733" s="14" t="n"/>
      <c r="BF733" s="14" t="n"/>
      <c r="BG733" s="14" t="n"/>
      <c r="BH733" s="14" t="n"/>
      <c r="BI733" s="14" t="n"/>
      <c r="BJ733" s="14" t="n"/>
      <c r="BK733" s="14" t="n"/>
      <c r="BL733" s="14" t="n"/>
      <c r="BM733" s="14" t="n"/>
      <c r="BN733" s="14" t="n"/>
      <c r="BO733" s="14" t="n"/>
    </row>
    <row r="734" ht="11.85" customFormat="1" customHeight="1" s="7">
      <c r="A734" s="14" t="inlineStr">
        <is>
          <t>SF</t>
        </is>
      </c>
      <c r="B734" s="14" t="inlineStr">
        <is>
          <t>11.01.2026</t>
        </is>
      </c>
      <c r="C734" s="14" t="inlineStr">
        <is>
          <t>AHW-2025-006</t>
        </is>
      </c>
      <c r="D734" s="14" t="n">
        <v>2600057</v>
      </c>
      <c r="E734" s="14" t="inlineStr">
        <is>
          <t>SF0136</t>
        </is>
      </c>
      <c r="F734" s="8" t="inlineStr">
        <is>
          <t>Sterile Safety Hypodermic Needles for Single Use FAS18G-SN38</t>
        </is>
      </c>
      <c r="G734" s="14" t="n">
        <v>2026000057</v>
      </c>
      <c r="H734" s="14" t="inlineStr">
        <is>
          <t>ANHUI HONGYU WUZHOU IMPORT&amp;EXPORT CO.,LTD</t>
        </is>
      </c>
      <c r="I734" s="14" t="n"/>
      <c r="J734" s="27" t="inlineStr">
        <is>
          <t>202511</t>
        </is>
      </c>
      <c r="K734" s="14" t="n"/>
      <c r="L734" s="14" t="inlineStr">
        <is>
          <t>00.11.2025</t>
        </is>
      </c>
      <c r="M734" s="14" t="n"/>
      <c r="N734" s="14" t="inlineStr">
        <is>
          <t>00.10.2030</t>
        </is>
      </c>
      <c r="O734" s="14" t="n"/>
      <c r="P734" s="14" t="n"/>
      <c r="Q734" s="14" t="n"/>
      <c r="R734" s="21" t="n"/>
      <c r="S734" s="12" t="n"/>
      <c r="T734" s="12" t="n"/>
      <c r="U734" s="13" t="n">
        <v>150000</v>
      </c>
      <c r="V734" s="14" t="inlineStr">
        <is>
          <t>No.</t>
        </is>
      </c>
      <c r="W734" s="14" t="n"/>
      <c r="X734" s="14" t="n"/>
      <c r="Y734" s="90" t="n"/>
      <c r="Z734" s="455" t="n">
        <v>150000</v>
      </c>
      <c r="AA734" s="456" t="n">
        <v>0</v>
      </c>
      <c r="AB734" s="457" t="n">
        <v>0</v>
      </c>
      <c r="AC734" s="458" t="n">
        <v>150000</v>
      </c>
      <c r="AD734" s="459" t="n"/>
      <c r="AE734" s="462" t="n">
        <v>0</v>
      </c>
      <c r="AF734" s="14" t="inlineStr">
        <is>
          <t>12.01.2026</t>
        </is>
      </c>
      <c r="AG734" s="14" t="n">
        <v>202511</v>
      </c>
      <c r="AH734" s="14" t="n">
        <v>-150000</v>
      </c>
      <c r="AI734" s="14" t="n"/>
      <c r="AJ734" s="14" t="n"/>
      <c r="AK734" s="14" t="n"/>
      <c r="AL734" s="14" t="n"/>
      <c r="AM734" s="14" t="n"/>
      <c r="AN734" s="14" t="n"/>
      <c r="AO734" s="14" t="n"/>
      <c r="AP734" s="14" t="n"/>
      <c r="AQ734" s="14" t="n"/>
      <c r="AR734" s="14" t="n"/>
      <c r="AS734" s="14" t="n"/>
      <c r="AT734" s="14" t="n"/>
      <c r="AU734" s="14" t="n"/>
      <c r="AV734" s="14" t="n"/>
      <c r="AW734" s="14" t="n"/>
      <c r="AX734" s="14" t="n"/>
      <c r="AY734" s="14" t="n"/>
      <c r="AZ734" s="14" t="n"/>
      <c r="BA734" s="14" t="n"/>
      <c r="BB734" s="14" t="n"/>
      <c r="BC734" s="14" t="n"/>
      <c r="BD734" s="14" t="n"/>
      <c r="BE734" s="14" t="n"/>
      <c r="BF734" s="14" t="n"/>
      <c r="BG734" s="14" t="n"/>
      <c r="BH734" s="14" t="n"/>
      <c r="BI734" s="14" t="n"/>
      <c r="BJ734" s="14" t="n"/>
      <c r="BK734" s="14" t="n"/>
      <c r="BL734" s="14" t="n"/>
      <c r="BM734" s="14" t="n"/>
      <c r="BN734" s="14" t="n"/>
      <c r="BO734" s="14" t="n"/>
    </row>
    <row r="735" ht="11.85" customFormat="1" customHeight="1" s="7">
      <c r="A735" s="14" t="inlineStr">
        <is>
          <t>SP</t>
        </is>
      </c>
      <c r="B735" s="14" t="inlineStr">
        <is>
          <t>11.01.2026</t>
        </is>
      </c>
      <c r="C735" s="14" t="inlineStr">
        <is>
          <t>AHW-2025-006</t>
        </is>
      </c>
      <c r="D735" s="14" t="n">
        <v>2600058</v>
      </c>
      <c r="E735" s="14" t="inlineStr">
        <is>
          <t>SP0233</t>
        </is>
      </c>
      <c r="F735" s="8" t="inlineStr">
        <is>
          <t>Box- Box-Sterile Safety Hypodermic Needles for Single Use FAS18G-SN38</t>
        </is>
      </c>
      <c r="G735" s="14" t="n">
        <v>2026000058</v>
      </c>
      <c r="H735" s="14" t="inlineStr">
        <is>
          <t>ANHUI HONGYU WUZHOU IMPORT&amp;EXPORT CO.,LTD</t>
        </is>
      </c>
      <c r="I735" s="14" t="n"/>
      <c r="J735" s="27" t="inlineStr">
        <is>
          <t>202511</t>
        </is>
      </c>
      <c r="K735" s="14" t="n"/>
      <c r="L735" s="14" t="inlineStr">
        <is>
          <t>06.11.2025</t>
        </is>
      </c>
      <c r="M735" s="14" t="n"/>
      <c r="N735" s="14" t="inlineStr">
        <is>
          <t>06.11.2028</t>
        </is>
      </c>
      <c r="O735" s="14" t="n"/>
      <c r="P735" s="14" t="n"/>
      <c r="Q735" s="14" t="n"/>
      <c r="R735" s="21" t="n"/>
      <c r="S735" s="12" t="n"/>
      <c r="T735" s="12" t="n"/>
      <c r="U735" s="13" t="n">
        <v>1725</v>
      </c>
      <c r="V735" s="14" t="inlineStr">
        <is>
          <t>No.</t>
        </is>
      </c>
      <c r="W735" s="14" t="n"/>
      <c r="X735" s="14" t="n"/>
      <c r="Y735" s="90" t="n"/>
      <c r="Z735" s="455" t="n">
        <v>1725</v>
      </c>
      <c r="AA735" s="456" t="n">
        <v>0</v>
      </c>
      <c r="AB735" s="457" t="n">
        <v>0</v>
      </c>
      <c r="AC735" s="458" t="n">
        <v>1725</v>
      </c>
      <c r="AD735" s="459" t="n"/>
      <c r="AE735" s="462" t="n">
        <v>0</v>
      </c>
      <c r="AF735" s="14" t="inlineStr">
        <is>
          <t>12.01.2026</t>
        </is>
      </c>
      <c r="AG735" s="14" t="n">
        <v>202511</v>
      </c>
      <c r="AH735" s="14" t="n">
        <v>-1725</v>
      </c>
      <c r="AI735" s="14" t="n"/>
      <c r="AJ735" s="14" t="n"/>
      <c r="AK735" s="14" t="n"/>
      <c r="AL735" s="14" t="n"/>
      <c r="AM735" s="14" t="n"/>
      <c r="AN735" s="14" t="n"/>
      <c r="AO735" s="14" t="n"/>
      <c r="AP735" s="14" t="n"/>
      <c r="AQ735" s="14" t="n"/>
      <c r="AR735" s="14" t="n"/>
      <c r="AS735" s="14" t="n"/>
      <c r="AT735" s="14" t="n"/>
      <c r="AU735" s="14" t="n"/>
      <c r="AV735" s="14" t="n"/>
      <c r="AW735" s="14" t="n"/>
      <c r="AX735" s="14" t="n"/>
      <c r="AY735" s="14" t="n"/>
      <c r="AZ735" s="14" t="n"/>
      <c r="BA735" s="14" t="n"/>
      <c r="BB735" s="14" t="n"/>
      <c r="BC735" s="14" t="n"/>
      <c r="BD735" s="14" t="n"/>
      <c r="BE735" s="14" t="n"/>
      <c r="BF735" s="14" t="n"/>
      <c r="BG735" s="14" t="n"/>
      <c r="BH735" s="14" t="n"/>
      <c r="BI735" s="14" t="n"/>
      <c r="BJ735" s="14" t="n"/>
      <c r="BK735" s="14" t="n"/>
      <c r="BL735" s="14" t="n"/>
      <c r="BM735" s="14" t="n"/>
      <c r="BN735" s="14" t="n"/>
      <c r="BO735" s="14" t="n"/>
    </row>
    <row r="736" ht="11.85" customFormat="1" customHeight="1" s="7">
      <c r="A736" s="14" t="inlineStr">
        <is>
          <t>SF</t>
        </is>
      </c>
      <c r="B736" s="14" t="inlineStr">
        <is>
          <t>15.01.2026</t>
        </is>
      </c>
      <c r="C736" s="14" t="inlineStr">
        <is>
          <t>BRIF-2025-006</t>
        </is>
      </c>
      <c r="D736" s="14" t="n">
        <v>2600059</v>
      </c>
      <c r="E736" s="14" t="inlineStr">
        <is>
          <t>SF0207</t>
        </is>
      </c>
      <c r="F736" s="8" t="inlineStr">
        <is>
          <t>Disposable Skin Stapler Ref. No. FAS35W</t>
        </is>
      </c>
      <c r="G736" s="14" t="n">
        <v>2026000059</v>
      </c>
      <c r="H736" s="14" t="inlineStr">
        <is>
          <t>Jiangsu Brightness Medical Devices</t>
        </is>
      </c>
      <c r="I736" s="14" t="n"/>
      <c r="J736" s="10" t="inlineStr">
        <is>
          <t>AGCIIM</t>
        </is>
      </c>
      <c r="K736" s="8" t="n"/>
      <c r="L736" s="14" t="inlineStr">
        <is>
          <t>22.11.2025</t>
        </is>
      </c>
      <c r="M736" s="14" t="n"/>
      <c r="N736" s="14" t="inlineStr">
        <is>
          <t>21.11.2030</t>
        </is>
      </c>
      <c r="O736" s="14" t="n"/>
      <c r="P736" s="14" t="n"/>
      <c r="Q736" s="14" t="n"/>
      <c r="R736" s="21" t="n"/>
      <c r="S736" s="12" t="n"/>
      <c r="T736" s="12" t="n"/>
      <c r="U736" s="13" t="n">
        <v>5000</v>
      </c>
      <c r="V736" s="14" t="inlineStr">
        <is>
          <t>No.</t>
        </is>
      </c>
      <c r="W736" s="14" t="n"/>
      <c r="X736" s="14" t="n"/>
      <c r="Y736" s="90" t="n"/>
      <c r="Z736" s="455" t="n">
        <v>5000</v>
      </c>
      <c r="AA736" s="456" t="n">
        <v>0</v>
      </c>
      <c r="AB736" s="457" t="n">
        <v>0</v>
      </c>
      <c r="AC736" s="458" t="n">
        <v>5000</v>
      </c>
      <c r="AD736" s="459" t="n"/>
      <c r="AE736" s="462" t="n">
        <v>0</v>
      </c>
      <c r="AF736" s="14" t="inlineStr">
        <is>
          <t>18.01.2026</t>
        </is>
      </c>
      <c r="AG736" s="14" t="inlineStr">
        <is>
          <t>0022/2026</t>
        </is>
      </c>
      <c r="AH736" s="14" t="n">
        <v>-5000</v>
      </c>
      <c r="AI736" s="14" t="n"/>
      <c r="AJ736" s="14" t="n"/>
      <c r="AK736" s="14" t="n"/>
      <c r="AL736" s="14" t="n"/>
      <c r="AM736" s="14" t="n"/>
      <c r="AN736" s="14" t="n"/>
      <c r="AO736" s="14" t="n"/>
      <c r="AP736" s="14" t="n"/>
      <c r="AQ736" s="14" t="n"/>
      <c r="AR736" s="14" t="n"/>
      <c r="AS736" s="14" t="n"/>
      <c r="AT736" s="14" t="n"/>
      <c r="AU736" s="14" t="n"/>
      <c r="AV736" s="14" t="n"/>
      <c r="AW736" s="14" t="n"/>
      <c r="AX736" s="14" t="n"/>
      <c r="AY736" s="14" t="n"/>
      <c r="AZ736" s="14" t="n"/>
      <c r="BA736" s="14" t="n"/>
      <c r="BB736" s="14" t="n"/>
      <c r="BC736" s="14" t="n"/>
      <c r="BD736" s="14" t="n"/>
      <c r="BE736" s="14" t="n"/>
      <c r="BF736" s="14" t="n"/>
      <c r="BG736" s="14" t="n"/>
      <c r="BH736" s="14" t="n"/>
      <c r="BI736" s="14" t="n"/>
      <c r="BJ736" s="14" t="n"/>
      <c r="BK736" s="14" t="n"/>
      <c r="BL736" s="14" t="n"/>
      <c r="BM736" s="14" t="n"/>
      <c r="BN736" s="14" t="n"/>
      <c r="BO736" s="14" t="n"/>
    </row>
    <row r="737" ht="11.85" customFormat="1" customHeight="1" s="7">
      <c r="A737" s="14" t="inlineStr">
        <is>
          <t>SF</t>
        </is>
      </c>
      <c r="B737" s="14" t="inlineStr">
        <is>
          <t>15.01.2026</t>
        </is>
      </c>
      <c r="C737" s="14" t="inlineStr">
        <is>
          <t>BRIF-2025-006</t>
        </is>
      </c>
      <c r="D737" s="14" t="n">
        <v>2600060</v>
      </c>
      <c r="E737" s="14" t="inlineStr">
        <is>
          <t>SF0207</t>
        </is>
      </c>
      <c r="F737" s="8" t="inlineStr">
        <is>
          <t>Disposable Skin Stapler Ref. No. FAS35W</t>
        </is>
      </c>
      <c r="G737" s="14" t="n">
        <v>2026000060</v>
      </c>
      <c r="H737" s="14" t="inlineStr">
        <is>
          <t>Jiangsu Brightness Medical Devices</t>
        </is>
      </c>
      <c r="I737" s="14" t="n"/>
      <c r="J737" s="10" t="inlineStr">
        <is>
          <t>AGCYLI</t>
        </is>
      </c>
      <c r="K737" s="8" t="n"/>
      <c r="L737" s="14" t="inlineStr">
        <is>
          <t>21.11.2025</t>
        </is>
      </c>
      <c r="M737" s="14" t="n"/>
      <c r="N737" s="14" t="inlineStr">
        <is>
          <t>21.11.2030</t>
        </is>
      </c>
      <c r="O737" s="14" t="n"/>
      <c r="P737" s="14" t="n"/>
      <c r="Q737" s="14" t="n"/>
      <c r="R737" s="21" t="n"/>
      <c r="S737" s="12" t="n"/>
      <c r="T737" s="12" t="n"/>
      <c r="U737" s="13" t="n">
        <v>5000</v>
      </c>
      <c r="V737" s="14" t="inlineStr">
        <is>
          <t>No.</t>
        </is>
      </c>
      <c r="W737" s="14" t="n"/>
      <c r="X737" s="14" t="n"/>
      <c r="Y737" s="90" t="n"/>
      <c r="Z737" s="455" t="n">
        <v>5000</v>
      </c>
      <c r="AA737" s="456" t="n">
        <v>0</v>
      </c>
      <c r="AB737" s="457" t="n">
        <v>0</v>
      </c>
      <c r="AC737" s="458" t="n">
        <v>5000</v>
      </c>
      <c r="AD737" s="459" t="n"/>
      <c r="AE737" s="462" t="n">
        <v>0</v>
      </c>
      <c r="AF737" s="14" t="n"/>
      <c r="AG737" s="14" t="inlineStr">
        <is>
          <t>0023/2026</t>
        </is>
      </c>
      <c r="AH737" s="14" t="n">
        <v>-5000</v>
      </c>
      <c r="AI737" s="14" t="n"/>
      <c r="AJ737" s="14" t="n"/>
      <c r="AK737" s="14" t="n"/>
      <c r="AL737" s="14" t="n"/>
      <c r="AM737" s="14" t="n"/>
      <c r="AN737" s="14" t="n"/>
      <c r="AO737" s="14" t="n"/>
      <c r="AP737" s="14" t="n"/>
      <c r="AQ737" s="14" t="n"/>
      <c r="AR737" s="14" t="n"/>
      <c r="AS737" s="14" t="n"/>
      <c r="AT737" s="14" t="n"/>
      <c r="AU737" s="14" t="n"/>
      <c r="AV737" s="14" t="n"/>
      <c r="AW737" s="14" t="n"/>
      <c r="AX737" s="14" t="n"/>
      <c r="AY737" s="14" t="n"/>
      <c r="AZ737" s="14" t="n"/>
      <c r="BA737" s="14" t="n"/>
      <c r="BB737" s="14" t="n"/>
      <c r="BC737" s="14" t="n"/>
      <c r="BD737" s="14" t="n"/>
      <c r="BE737" s="14" t="n"/>
      <c r="BF737" s="14" t="n"/>
      <c r="BG737" s="14" t="n"/>
      <c r="BH737" s="14" t="n"/>
      <c r="BI737" s="14" t="n"/>
      <c r="BJ737" s="14" t="n"/>
      <c r="BK737" s="14" t="n"/>
      <c r="BL737" s="14" t="n"/>
      <c r="BM737" s="14" t="n"/>
      <c r="BN737" s="14" t="n"/>
      <c r="BO737" s="14" t="n"/>
    </row>
    <row r="738" ht="11.85" customFormat="1" customHeight="1" s="7">
      <c r="A738" s="14" t="inlineStr">
        <is>
          <t>SF</t>
        </is>
      </c>
      <c r="B738" s="14" t="inlineStr">
        <is>
          <t>15.01.2026</t>
        </is>
      </c>
      <c r="C738" s="14" t="inlineStr">
        <is>
          <t>BRIF-2025-006</t>
        </is>
      </c>
      <c r="D738" s="14" t="n">
        <v>2600061</v>
      </c>
      <c r="E738" s="14" t="inlineStr">
        <is>
          <t>SF0207</t>
        </is>
      </c>
      <c r="F738" s="8" t="inlineStr">
        <is>
          <t>Disposable Skin Stapler Ref. No. FAS35W</t>
        </is>
      </c>
      <c r="G738" s="14" t="n">
        <v>2026000061</v>
      </c>
      <c r="H738" s="14" t="inlineStr">
        <is>
          <t>Jiangsu Brightness Medical Devices</t>
        </is>
      </c>
      <c r="I738" s="14" t="n"/>
      <c r="J738" s="10" t="inlineStr">
        <is>
          <t>AGCINP</t>
        </is>
      </c>
      <c r="K738" s="8" t="n"/>
      <c r="L738" s="14" t="inlineStr">
        <is>
          <t>18.11.2025</t>
        </is>
      </c>
      <c r="M738" s="14" t="n"/>
      <c r="N738" s="14" t="inlineStr">
        <is>
          <t>19.11.2030</t>
        </is>
      </c>
      <c r="O738" s="14" t="n"/>
      <c r="P738" s="14" t="n"/>
      <c r="Q738" s="14" t="n"/>
      <c r="R738" s="21" t="n"/>
      <c r="S738" s="12" t="n"/>
      <c r="T738" s="12" t="n"/>
      <c r="U738" s="13" t="n">
        <v>5000</v>
      </c>
      <c r="V738" s="14" t="inlineStr">
        <is>
          <t>No.</t>
        </is>
      </c>
      <c r="W738" s="14" t="n"/>
      <c r="X738" s="14" t="n"/>
      <c r="Y738" s="90" t="n"/>
      <c r="Z738" s="455" t="n">
        <v>5000</v>
      </c>
      <c r="AA738" s="456" t="n">
        <v>0</v>
      </c>
      <c r="AB738" s="457" t="n">
        <v>0</v>
      </c>
      <c r="AC738" s="458" t="n">
        <v>5000</v>
      </c>
      <c r="AD738" s="459" t="n"/>
      <c r="AE738" s="462" t="n">
        <v>0</v>
      </c>
      <c r="AF738" s="14" t="n"/>
      <c r="AG738" s="14" t="inlineStr">
        <is>
          <t>0024/2026</t>
        </is>
      </c>
      <c r="AH738" s="14" t="n">
        <v>-5000</v>
      </c>
      <c r="AI738" s="14" t="n"/>
      <c r="AJ738" s="14" t="n"/>
      <c r="AK738" s="14" t="n"/>
      <c r="AL738" s="14" t="n"/>
      <c r="AM738" s="14" t="n"/>
      <c r="AN738" s="14" t="n"/>
      <c r="AO738" s="14" t="n"/>
      <c r="AP738" s="14" t="n"/>
      <c r="AQ738" s="14" t="n"/>
      <c r="AR738" s="14" t="n"/>
      <c r="AS738" s="14" t="n"/>
      <c r="AT738" s="14" t="n"/>
      <c r="AU738" s="14" t="n"/>
      <c r="AV738" s="14" t="n"/>
      <c r="AW738" s="14" t="n"/>
      <c r="AX738" s="14" t="n"/>
      <c r="AY738" s="14" t="n"/>
      <c r="AZ738" s="14" t="n"/>
      <c r="BA738" s="14" t="n"/>
      <c r="BB738" s="14" t="n"/>
      <c r="BC738" s="14" t="n"/>
      <c r="BD738" s="14" t="n"/>
      <c r="BE738" s="14" t="n"/>
      <c r="BF738" s="14" t="n"/>
      <c r="BG738" s="14" t="n"/>
      <c r="BH738" s="14" t="n"/>
      <c r="BI738" s="14" t="n"/>
      <c r="BJ738" s="14" t="n"/>
      <c r="BK738" s="14" t="n"/>
      <c r="BL738" s="14" t="n"/>
      <c r="BM738" s="14" t="n"/>
      <c r="BN738" s="14" t="n"/>
      <c r="BO738" s="14" t="n"/>
    </row>
    <row r="739" ht="11.85" customFormat="1" customHeight="1" s="7">
      <c r="A739" s="14" t="inlineStr">
        <is>
          <t>SF</t>
        </is>
      </c>
      <c r="B739" s="14" t="inlineStr">
        <is>
          <t>15.01.2026</t>
        </is>
      </c>
      <c r="C739" s="14" t="inlineStr">
        <is>
          <t>BRIF-2025-006</t>
        </is>
      </c>
      <c r="D739" s="14" t="n">
        <v>2600062</v>
      </c>
      <c r="E739" s="14" t="inlineStr">
        <is>
          <t>SF0207</t>
        </is>
      </c>
      <c r="F739" s="8" t="inlineStr">
        <is>
          <t>Disposable Skin Stapler Ref. No. FAS35W</t>
        </is>
      </c>
      <c r="G739" s="14" t="n">
        <v>2026000062</v>
      </c>
      <c r="H739" s="14" t="inlineStr">
        <is>
          <t>Jiangsu Brightness Medical Devices</t>
        </is>
      </c>
      <c r="I739" s="14" t="n"/>
      <c r="J739" s="10" t="inlineStr">
        <is>
          <t>AGCZWC</t>
        </is>
      </c>
      <c r="K739" s="8" t="n"/>
      <c r="L739" s="14" t="inlineStr">
        <is>
          <t>10.11.2025</t>
        </is>
      </c>
      <c r="M739" s="14" t="n"/>
      <c r="N739" s="14" t="inlineStr">
        <is>
          <t>11.11.2030</t>
        </is>
      </c>
      <c r="O739" s="14" t="n"/>
      <c r="P739" s="14" t="n"/>
      <c r="Q739" s="14" t="n"/>
      <c r="R739" s="21" t="n"/>
      <c r="S739" s="12" t="n"/>
      <c r="T739" s="12" t="n"/>
      <c r="U739" s="13" t="n">
        <v>5000</v>
      </c>
      <c r="V739" s="14" t="inlineStr">
        <is>
          <t>No.</t>
        </is>
      </c>
      <c r="W739" s="14" t="n"/>
      <c r="X739" s="14" t="n"/>
      <c r="Y739" s="90" t="n"/>
      <c r="Z739" s="455" t="n">
        <v>5000</v>
      </c>
      <c r="AA739" s="456" t="n">
        <v>0</v>
      </c>
      <c r="AB739" s="457" t="n">
        <v>0</v>
      </c>
      <c r="AC739" s="458" t="n">
        <v>5000</v>
      </c>
      <c r="AD739" s="459" t="n"/>
      <c r="AE739" s="462" t="n">
        <v>0</v>
      </c>
      <c r="AF739" s="14" t="n"/>
      <c r="AG739" s="14" t="inlineStr">
        <is>
          <t>0025/2026</t>
        </is>
      </c>
      <c r="AH739" s="14" t="n">
        <v>-5000</v>
      </c>
      <c r="AI739" s="14" t="n"/>
      <c r="AJ739" s="14" t="n"/>
      <c r="AK739" s="14" t="n"/>
      <c r="AL739" s="14" t="n"/>
      <c r="AM739" s="14" t="n"/>
      <c r="AN739" s="14" t="n"/>
      <c r="AO739" s="14" t="n"/>
      <c r="AP739" s="14" t="n"/>
      <c r="AQ739" s="14" t="n"/>
      <c r="AR739" s="14" t="n"/>
      <c r="AS739" s="14" t="n"/>
      <c r="AT739" s="14" t="n"/>
      <c r="AU739" s="14" t="n"/>
      <c r="AV739" s="14" t="n"/>
      <c r="AW739" s="14" t="n"/>
      <c r="AX739" s="14" t="n"/>
      <c r="AY739" s="14" t="n"/>
      <c r="AZ739" s="14" t="n"/>
      <c r="BA739" s="14" t="n"/>
      <c r="BB739" s="14" t="n"/>
      <c r="BC739" s="14" t="n"/>
      <c r="BD739" s="14" t="n"/>
      <c r="BE739" s="14" t="n"/>
      <c r="BF739" s="14" t="n"/>
      <c r="BG739" s="14" t="n"/>
      <c r="BH739" s="14" t="n"/>
      <c r="BI739" s="14" t="n"/>
      <c r="BJ739" s="14" t="n"/>
      <c r="BK739" s="14" t="n"/>
      <c r="BL739" s="14" t="n"/>
      <c r="BM739" s="14" t="n"/>
      <c r="BN739" s="14" t="n"/>
      <c r="BO739" s="14" t="n"/>
    </row>
    <row r="740" ht="11.85" customFormat="1" customHeight="1" s="7">
      <c r="A740" s="14" t="inlineStr">
        <is>
          <t>SF</t>
        </is>
      </c>
      <c r="B740" s="14" t="inlineStr">
        <is>
          <t>15.01.2026</t>
        </is>
      </c>
      <c r="C740" s="14" t="inlineStr">
        <is>
          <t>BRIF-2025-006</t>
        </is>
      </c>
      <c r="D740" s="14" t="n">
        <v>2600063</v>
      </c>
      <c r="E740" s="14" t="inlineStr">
        <is>
          <t>SF0207</t>
        </is>
      </c>
      <c r="F740" s="8" t="inlineStr">
        <is>
          <t>Disposable Skin Stapler Ref. No. FAS35W</t>
        </is>
      </c>
      <c r="G740" s="14" t="n">
        <v>2026000063</v>
      </c>
      <c r="H740" s="14" t="inlineStr">
        <is>
          <t>Jiangsu Brightness Medical Devices</t>
        </is>
      </c>
      <c r="I740" s="14" t="n"/>
      <c r="J740" s="10" t="inlineStr">
        <is>
          <t>AGCBWR</t>
        </is>
      </c>
      <c r="K740" s="8" t="n"/>
      <c r="L740" s="14" t="inlineStr">
        <is>
          <t>13.11.2025</t>
        </is>
      </c>
      <c r="M740" s="14" t="n"/>
      <c r="N740" s="14" t="inlineStr">
        <is>
          <t>14.11.2030</t>
        </is>
      </c>
      <c r="O740" s="14" t="n"/>
      <c r="P740" s="14" t="n"/>
      <c r="Q740" s="14" t="n"/>
      <c r="R740" s="21" t="n"/>
      <c r="S740" s="12" t="n"/>
      <c r="T740" s="12" t="n"/>
      <c r="U740" s="13" t="n">
        <v>5000</v>
      </c>
      <c r="V740" s="14" t="inlineStr">
        <is>
          <t>No.</t>
        </is>
      </c>
      <c r="W740" s="14" t="n"/>
      <c r="X740" s="14" t="n"/>
      <c r="Y740" s="90" t="n"/>
      <c r="Z740" s="455" t="n">
        <v>5000</v>
      </c>
      <c r="AA740" s="456" t="n">
        <v>0</v>
      </c>
      <c r="AB740" s="457" t="n">
        <v>0</v>
      </c>
      <c r="AC740" s="458" t="n">
        <v>5000</v>
      </c>
      <c r="AD740" s="459" t="n"/>
      <c r="AE740" s="462" t="n">
        <v>0</v>
      </c>
      <c r="AF740" s="14" t="n"/>
      <c r="AG740" s="14" t="inlineStr">
        <is>
          <t>0026/2026</t>
        </is>
      </c>
      <c r="AH740" s="14" t="n">
        <v>-5000</v>
      </c>
      <c r="AI740" s="14" t="n"/>
      <c r="AJ740" s="14" t="n"/>
      <c r="AK740" s="14" t="n"/>
      <c r="AL740" s="14" t="n"/>
      <c r="AM740" s="14" t="n"/>
      <c r="AN740" s="14" t="n"/>
      <c r="AO740" s="14" t="n"/>
      <c r="AP740" s="14" t="n"/>
      <c r="AQ740" s="14" t="n"/>
      <c r="AR740" s="14" t="n"/>
      <c r="AS740" s="14" t="n"/>
      <c r="AT740" s="14" t="n"/>
      <c r="AU740" s="14" t="n"/>
      <c r="AV740" s="14" t="n"/>
      <c r="AW740" s="14" t="n"/>
      <c r="AX740" s="14" t="n"/>
      <c r="AY740" s="14" t="n"/>
      <c r="AZ740" s="14" t="n"/>
      <c r="BA740" s="14" t="n"/>
      <c r="BB740" s="14" t="n"/>
      <c r="BC740" s="14" t="n"/>
      <c r="BD740" s="14" t="n"/>
      <c r="BE740" s="14" t="n"/>
      <c r="BF740" s="14" t="n"/>
      <c r="BG740" s="14" t="n"/>
      <c r="BH740" s="14" t="n"/>
      <c r="BI740" s="14" t="n"/>
      <c r="BJ740" s="14" t="n"/>
      <c r="BK740" s="14" t="n"/>
      <c r="BL740" s="14" t="n"/>
      <c r="BM740" s="14" t="n"/>
      <c r="BN740" s="14" t="n"/>
      <c r="BO740" s="14" t="n"/>
    </row>
    <row r="741" ht="11.85" customFormat="1" customHeight="1" s="7">
      <c r="A741" s="14" t="inlineStr">
        <is>
          <t>SF</t>
        </is>
      </c>
      <c r="B741" s="14" t="inlineStr">
        <is>
          <t>15.01.2026</t>
        </is>
      </c>
      <c r="C741" s="14" t="inlineStr">
        <is>
          <t>BRIF-2025-006</t>
        </is>
      </c>
      <c r="D741" s="14" t="n">
        <v>2600064</v>
      </c>
      <c r="E741" s="14" t="inlineStr">
        <is>
          <t>SF0207</t>
        </is>
      </c>
      <c r="F741" s="8" t="inlineStr">
        <is>
          <t>Disposable Skin Stapler Ref. No. FAS35W</t>
        </is>
      </c>
      <c r="G741" s="14" t="n">
        <v>2026000064</v>
      </c>
      <c r="H741" s="14" t="inlineStr">
        <is>
          <t>Jiangsu Brightness Medical Devices</t>
        </is>
      </c>
      <c r="I741" s="14" t="n"/>
      <c r="J741" s="10" t="inlineStr">
        <is>
          <t>AGCKAX</t>
        </is>
      </c>
      <c r="K741" s="8" t="n"/>
      <c r="L741" s="14" t="inlineStr">
        <is>
          <t>12.11.2025</t>
        </is>
      </c>
      <c r="M741" s="14" t="n"/>
      <c r="N741" s="14" t="inlineStr">
        <is>
          <t>13.11.2030</t>
        </is>
      </c>
      <c r="O741" s="14" t="n"/>
      <c r="P741" s="14" t="n"/>
      <c r="Q741" s="14" t="n"/>
      <c r="R741" s="21" t="n"/>
      <c r="S741" s="12" t="n"/>
      <c r="T741" s="12" t="n"/>
      <c r="U741" s="13" t="n">
        <v>5000</v>
      </c>
      <c r="V741" s="14" t="inlineStr">
        <is>
          <t>No.</t>
        </is>
      </c>
      <c r="W741" s="14" t="n"/>
      <c r="X741" s="14" t="n"/>
      <c r="Y741" s="90" t="n"/>
      <c r="Z741" s="455" t="n">
        <v>5000</v>
      </c>
      <c r="AA741" s="456" t="n">
        <v>0</v>
      </c>
      <c r="AB741" s="457" t="n">
        <v>0</v>
      </c>
      <c r="AC741" s="458" t="n">
        <v>5000</v>
      </c>
      <c r="AD741" s="459" t="n"/>
      <c r="AE741" s="462" t="n">
        <v>0</v>
      </c>
      <c r="AF741" s="14" t="n"/>
      <c r="AG741" s="14" t="inlineStr">
        <is>
          <t>0027/2026</t>
        </is>
      </c>
      <c r="AH741" s="14" t="n">
        <v>-5000</v>
      </c>
      <c r="AI741" s="14" t="n"/>
      <c r="AJ741" s="14" t="n"/>
      <c r="AK741" s="14" t="n"/>
      <c r="AL741" s="14" t="n"/>
      <c r="AM741" s="14" t="n"/>
      <c r="AN741" s="14" t="n"/>
      <c r="AO741" s="14" t="n"/>
      <c r="AP741" s="14" t="n"/>
      <c r="AQ741" s="14" t="n"/>
      <c r="AR741" s="14" t="n"/>
      <c r="AS741" s="14" t="n"/>
      <c r="AT741" s="14" t="n"/>
      <c r="AU741" s="14" t="n"/>
      <c r="AV741" s="14" t="n"/>
      <c r="AW741" s="14" t="n"/>
      <c r="AX741" s="14" t="n"/>
      <c r="AY741" s="14" t="n"/>
      <c r="AZ741" s="14" t="n"/>
      <c r="BA741" s="14" t="n"/>
      <c r="BB741" s="14" t="n"/>
      <c r="BC741" s="14" t="n"/>
      <c r="BD741" s="14" t="n"/>
      <c r="BE741" s="14" t="n"/>
      <c r="BF741" s="14" t="n"/>
      <c r="BG741" s="14" t="n"/>
      <c r="BH741" s="14" t="n"/>
      <c r="BI741" s="14" t="n"/>
      <c r="BJ741" s="14" t="n"/>
      <c r="BK741" s="14" t="n"/>
      <c r="BL741" s="14" t="n"/>
      <c r="BM741" s="14" t="n"/>
      <c r="BN741" s="14" t="n"/>
      <c r="BO741" s="14" t="n"/>
    </row>
    <row r="742" ht="11.85" customFormat="1" customHeight="1" s="7">
      <c r="A742" s="14" t="inlineStr">
        <is>
          <t>SF</t>
        </is>
      </c>
      <c r="B742" s="14" t="inlineStr">
        <is>
          <t>15.01.2026</t>
        </is>
      </c>
      <c r="C742" s="14" t="inlineStr">
        <is>
          <t>BRIF-2025-006</t>
        </is>
      </c>
      <c r="D742" s="14" t="n">
        <v>2600065</v>
      </c>
      <c r="E742" s="14" t="inlineStr">
        <is>
          <t>SF0207</t>
        </is>
      </c>
      <c r="F742" s="8" t="inlineStr">
        <is>
          <t>Disposable Skin Stapler Ref. No. FAS35W</t>
        </is>
      </c>
      <c r="G742" s="14" t="n">
        <v>2026000065</v>
      </c>
      <c r="H742" s="14" t="inlineStr">
        <is>
          <t>Jiangsu Brightness Medical Devices</t>
        </is>
      </c>
      <c r="I742" s="14" t="n"/>
      <c r="J742" s="10" t="inlineStr">
        <is>
          <t>AGCFZI</t>
        </is>
      </c>
      <c r="K742" s="8" t="n"/>
      <c r="L742" s="14" t="inlineStr">
        <is>
          <t>14.11.2025</t>
        </is>
      </c>
      <c r="M742" s="14" t="n"/>
      <c r="N742" s="14" t="inlineStr">
        <is>
          <t>16.11.2030</t>
        </is>
      </c>
      <c r="O742" s="14" t="n"/>
      <c r="P742" s="14" t="n"/>
      <c r="Q742" s="14" t="n"/>
      <c r="R742" s="21" t="n"/>
      <c r="S742" s="12" t="n"/>
      <c r="T742" s="12" t="n"/>
      <c r="U742" s="13" t="n">
        <v>5000</v>
      </c>
      <c r="V742" s="14" t="inlineStr">
        <is>
          <t>No.</t>
        </is>
      </c>
      <c r="W742" s="14" t="n"/>
      <c r="X742" s="14" t="n"/>
      <c r="Y742" s="90" t="n"/>
      <c r="Z742" s="455" t="n">
        <v>5000</v>
      </c>
      <c r="AA742" s="456" t="n">
        <v>0</v>
      </c>
      <c r="AB742" s="457" t="n">
        <v>0</v>
      </c>
      <c r="AC742" s="458" t="n">
        <v>5000</v>
      </c>
      <c r="AD742" s="459" t="n"/>
      <c r="AE742" s="462" t="n">
        <v>0</v>
      </c>
      <c r="AF742" s="14" t="n"/>
      <c r="AG742" s="14" t="inlineStr">
        <is>
          <t>0028/2026</t>
        </is>
      </c>
      <c r="AH742" s="14" t="n">
        <v>-5000</v>
      </c>
      <c r="AI742" s="14" t="n"/>
      <c r="AJ742" s="14" t="n"/>
      <c r="AK742" s="14" t="n"/>
      <c r="AL742" s="14" t="n"/>
      <c r="AM742" s="14" t="n"/>
      <c r="AN742" s="14" t="n"/>
      <c r="AO742" s="14" t="n"/>
      <c r="AP742" s="14" t="n"/>
      <c r="AQ742" s="14" t="n"/>
      <c r="AR742" s="14" t="n"/>
      <c r="AS742" s="14" t="n"/>
      <c r="AT742" s="14" t="n"/>
      <c r="AU742" s="14" t="n"/>
      <c r="AV742" s="14" t="n"/>
      <c r="AW742" s="14" t="n"/>
      <c r="AX742" s="14" t="n"/>
      <c r="AY742" s="14" t="n"/>
      <c r="AZ742" s="14" t="n"/>
      <c r="BA742" s="14" t="n"/>
      <c r="BB742" s="14" t="n"/>
      <c r="BC742" s="14" t="n"/>
      <c r="BD742" s="14" t="n"/>
      <c r="BE742" s="14" t="n"/>
      <c r="BF742" s="14" t="n"/>
      <c r="BG742" s="14" t="n"/>
      <c r="BH742" s="14" t="n"/>
      <c r="BI742" s="14" t="n"/>
      <c r="BJ742" s="14" t="n"/>
      <c r="BK742" s="14" t="n"/>
      <c r="BL742" s="14" t="n"/>
      <c r="BM742" s="14" t="n"/>
      <c r="BN742" s="14" t="n"/>
      <c r="BO742" s="14" t="n"/>
    </row>
    <row r="743" ht="11.85" customFormat="1" customHeight="1" s="7">
      <c r="A743" s="14" t="inlineStr">
        <is>
          <t>SF</t>
        </is>
      </c>
      <c r="B743" s="14" t="inlineStr">
        <is>
          <t>15.01.2026</t>
        </is>
      </c>
      <c r="C743" s="14" t="inlineStr">
        <is>
          <t>BRIF-2025-006</t>
        </is>
      </c>
      <c r="D743" s="14" t="n">
        <v>2600066</v>
      </c>
      <c r="E743" s="14" t="inlineStr">
        <is>
          <t>SF0207</t>
        </is>
      </c>
      <c r="F743" s="8" t="inlineStr">
        <is>
          <t>Disposable Skin Stapler Ref. No. FAS35W</t>
        </is>
      </c>
      <c r="G743" s="14" t="n">
        <v>2026000066</v>
      </c>
      <c r="H743" s="14" t="inlineStr">
        <is>
          <t>Jiangsu Brightness Medical Devices</t>
        </is>
      </c>
      <c r="I743" s="14" t="n"/>
      <c r="J743" s="10" t="inlineStr">
        <is>
          <t>AGCYLS</t>
        </is>
      </c>
      <c r="K743" s="8" t="n"/>
      <c r="L743" s="14" t="inlineStr">
        <is>
          <t>18.11.2025</t>
        </is>
      </c>
      <c r="M743" s="14" t="n"/>
      <c r="N743" s="14" t="inlineStr">
        <is>
          <t>18.11.2030</t>
        </is>
      </c>
      <c r="O743" s="14" t="n"/>
      <c r="P743" s="14" t="n"/>
      <c r="Q743" s="14" t="n"/>
      <c r="R743" s="21" t="n"/>
      <c r="S743" s="12" t="n"/>
      <c r="T743" s="12" t="n"/>
      <c r="U743" s="13" t="n">
        <v>5000</v>
      </c>
      <c r="V743" s="14" t="inlineStr">
        <is>
          <t>No.</t>
        </is>
      </c>
      <c r="W743" s="14" t="n"/>
      <c r="X743" s="14" t="n"/>
      <c r="Y743" s="90" t="n"/>
      <c r="Z743" s="455" t="n">
        <v>5000</v>
      </c>
      <c r="AA743" s="456" t="n">
        <v>0</v>
      </c>
      <c r="AB743" s="457" t="n">
        <v>0</v>
      </c>
      <c r="AC743" s="458" t="n">
        <v>5000</v>
      </c>
      <c r="AD743" s="459" t="n"/>
      <c r="AE743" s="462" t="n">
        <v>0</v>
      </c>
      <c r="AF743" s="14" t="n"/>
      <c r="AG743" s="14" t="inlineStr">
        <is>
          <t>0029/2026</t>
        </is>
      </c>
      <c r="AH743" s="14" t="n">
        <v>-5000</v>
      </c>
      <c r="AI743" s="14" t="n"/>
      <c r="AJ743" s="14" t="n"/>
      <c r="AK743" s="14" t="n"/>
      <c r="AL743" s="14" t="n"/>
      <c r="AM743" s="14" t="n"/>
      <c r="AN743" s="14" t="n"/>
      <c r="AO743" s="14" t="n"/>
      <c r="AP743" s="14" t="n"/>
      <c r="AQ743" s="14" t="n"/>
      <c r="AR743" s="14" t="n"/>
      <c r="AS743" s="14" t="n"/>
      <c r="AT743" s="14" t="n"/>
      <c r="AU743" s="14" t="n"/>
      <c r="AV743" s="14" t="n"/>
      <c r="AW743" s="14" t="n"/>
      <c r="AX743" s="14" t="n"/>
      <c r="AY743" s="14" t="n"/>
      <c r="AZ743" s="14" t="n"/>
      <c r="BA743" s="14" t="n"/>
      <c r="BB743" s="14" t="n"/>
      <c r="BC743" s="14" t="n"/>
      <c r="BD743" s="14" t="n"/>
      <c r="BE743" s="14" t="n"/>
      <c r="BF743" s="14" t="n"/>
      <c r="BG743" s="14" t="n"/>
      <c r="BH743" s="14" t="n"/>
      <c r="BI743" s="14" t="n"/>
      <c r="BJ743" s="14" t="n"/>
      <c r="BK743" s="14" t="n"/>
      <c r="BL743" s="14" t="n"/>
      <c r="BM743" s="14" t="n"/>
      <c r="BN743" s="14" t="n"/>
      <c r="BO743" s="14" t="n"/>
    </row>
    <row r="744" ht="11.85" customFormat="1" customHeight="1" s="7">
      <c r="A744" s="14" t="inlineStr">
        <is>
          <t>SF</t>
        </is>
      </c>
      <c r="B744" s="14" t="inlineStr">
        <is>
          <t>15.01.2026</t>
        </is>
      </c>
      <c r="C744" s="14" t="inlineStr">
        <is>
          <t>BRIF-2025-006</t>
        </is>
      </c>
      <c r="D744" s="14" t="n">
        <v>2600067</v>
      </c>
      <c r="E744" s="14" t="inlineStr">
        <is>
          <t>SF0207</t>
        </is>
      </c>
      <c r="F744" s="8" t="inlineStr">
        <is>
          <t>Disposable Skin Stapler Ref. No. FAS35W</t>
        </is>
      </c>
      <c r="G744" s="14" t="n">
        <v>2026000067</v>
      </c>
      <c r="H744" s="14" t="inlineStr">
        <is>
          <t>Jiangsu Brightness Medical Devices</t>
        </is>
      </c>
      <c r="I744" s="14" t="n"/>
      <c r="J744" s="10" t="inlineStr">
        <is>
          <t>AGCRNF</t>
        </is>
      </c>
      <c r="K744" s="8" t="n"/>
      <c r="L744" s="14" t="inlineStr">
        <is>
          <t>05.11.2025</t>
        </is>
      </c>
      <c r="M744" s="14" t="n"/>
      <c r="N744" s="14" t="inlineStr">
        <is>
          <t>05.11.2030</t>
        </is>
      </c>
      <c r="O744" s="14" t="n"/>
      <c r="P744" s="14" t="n"/>
      <c r="Q744" s="14" t="n"/>
      <c r="R744" s="21" t="n"/>
      <c r="S744" s="12" t="n"/>
      <c r="T744" s="12" t="n"/>
      <c r="U744" s="13" t="n">
        <v>5000</v>
      </c>
      <c r="V744" s="14" t="inlineStr">
        <is>
          <t>No.</t>
        </is>
      </c>
      <c r="W744" s="14" t="n"/>
      <c r="X744" s="14" t="n"/>
      <c r="Y744" s="90" t="n"/>
      <c r="Z744" s="455" t="n">
        <v>5000</v>
      </c>
      <c r="AA744" s="456" t="n">
        <v>0</v>
      </c>
      <c r="AB744" s="457" t="n">
        <v>0</v>
      </c>
      <c r="AC744" s="458" t="n">
        <v>5000</v>
      </c>
      <c r="AD744" s="459" t="n"/>
      <c r="AE744" s="462" t="n">
        <v>0</v>
      </c>
      <c r="AF744" s="14" t="n"/>
      <c r="AG744" s="14" t="inlineStr">
        <is>
          <t>0030/2026</t>
        </is>
      </c>
      <c r="AH744" s="14" t="n">
        <v>-5000</v>
      </c>
      <c r="AI744" s="14" t="n"/>
      <c r="AJ744" s="14" t="n"/>
      <c r="AK744" s="14" t="n"/>
      <c r="AL744" s="14" t="n"/>
      <c r="AM744" s="14" t="n"/>
      <c r="AN744" s="14" t="n"/>
      <c r="AO744" s="14" t="n"/>
      <c r="AP744" s="14" t="n"/>
      <c r="AQ744" s="14" t="n"/>
      <c r="AR744" s="14" t="n"/>
      <c r="AS744" s="14" t="n"/>
      <c r="AT744" s="14" t="n"/>
      <c r="AU744" s="14" t="n"/>
      <c r="AV744" s="14" t="n"/>
      <c r="AW744" s="14" t="n"/>
      <c r="AX744" s="14" t="n"/>
      <c r="AY744" s="14" t="n"/>
      <c r="AZ744" s="14" t="n"/>
      <c r="BA744" s="14" t="n"/>
      <c r="BB744" s="14" t="n"/>
      <c r="BC744" s="14" t="n"/>
      <c r="BD744" s="14" t="n"/>
      <c r="BE744" s="14" t="n"/>
      <c r="BF744" s="14" t="n"/>
      <c r="BG744" s="14" t="n"/>
      <c r="BH744" s="14" t="n"/>
      <c r="BI744" s="14" t="n"/>
      <c r="BJ744" s="14" t="n"/>
      <c r="BK744" s="14" t="n"/>
      <c r="BL744" s="14" t="n"/>
      <c r="BM744" s="14" t="n"/>
      <c r="BN744" s="14" t="n"/>
      <c r="BO744" s="14" t="n"/>
    </row>
    <row r="745" ht="11.85" customFormat="1" customHeight="1" s="7">
      <c r="A745" s="14" t="inlineStr">
        <is>
          <t>SF</t>
        </is>
      </c>
      <c r="B745" s="14" t="inlineStr">
        <is>
          <t>15.01.2026</t>
        </is>
      </c>
      <c r="C745" s="14" t="inlineStr">
        <is>
          <t>BRIF-2025-006</t>
        </is>
      </c>
      <c r="D745" s="14" t="n">
        <v>2600068</v>
      </c>
      <c r="E745" s="14" t="inlineStr">
        <is>
          <t>SF0207</t>
        </is>
      </c>
      <c r="F745" s="8" t="inlineStr">
        <is>
          <t>Disposable Skin Stapler Ref. No. FAS35W</t>
        </is>
      </c>
      <c r="G745" s="14" t="n">
        <v>2026000068</v>
      </c>
      <c r="H745" s="14" t="inlineStr">
        <is>
          <t>Jiangsu Brightness Medical Devices</t>
        </is>
      </c>
      <c r="I745" s="14" t="n"/>
      <c r="J745" s="10" t="inlineStr">
        <is>
          <t>AGCRNZ</t>
        </is>
      </c>
      <c r="K745" s="8" t="n"/>
      <c r="L745" s="14" t="inlineStr">
        <is>
          <t>20.11.2025</t>
        </is>
      </c>
      <c r="M745" s="14" t="n"/>
      <c r="N745" s="14" t="inlineStr">
        <is>
          <t>20.11.2030</t>
        </is>
      </c>
      <c r="O745" s="14" t="n"/>
      <c r="P745" s="14" t="n"/>
      <c r="Q745" s="14" t="n"/>
      <c r="R745" s="21" t="n"/>
      <c r="S745" s="12" t="n"/>
      <c r="T745" s="12" t="n"/>
      <c r="U745" s="13" t="n">
        <v>5000</v>
      </c>
      <c r="V745" s="14" t="inlineStr">
        <is>
          <t>No.</t>
        </is>
      </c>
      <c r="W745" s="14" t="n"/>
      <c r="X745" s="14" t="n"/>
      <c r="Y745" s="90" t="n"/>
      <c r="Z745" s="455" t="n">
        <v>5000</v>
      </c>
      <c r="AA745" s="456" t="n">
        <v>0</v>
      </c>
      <c r="AB745" s="457" t="n">
        <v>0</v>
      </c>
      <c r="AC745" s="458" t="n">
        <v>5000</v>
      </c>
      <c r="AD745" s="459" t="n"/>
      <c r="AE745" s="462" t="n">
        <v>0</v>
      </c>
      <c r="AF745" s="14" t="n"/>
      <c r="AG745" s="14" t="inlineStr">
        <is>
          <t>0031/2026</t>
        </is>
      </c>
      <c r="AH745" s="14" t="n">
        <v>-5000</v>
      </c>
      <c r="AI745" s="14" t="n"/>
      <c r="AJ745" s="14" t="n"/>
      <c r="AK745" s="14" t="n"/>
      <c r="AL745" s="14" t="n"/>
      <c r="AM745" s="14" t="n"/>
      <c r="AN745" s="14" t="n"/>
      <c r="AO745" s="14" t="n"/>
      <c r="AP745" s="14" t="n"/>
      <c r="AQ745" s="14" t="n"/>
      <c r="AR745" s="14" t="n"/>
      <c r="AS745" s="14" t="n"/>
      <c r="AT745" s="14" t="n"/>
      <c r="AU745" s="14" t="n"/>
      <c r="AV745" s="14" t="n"/>
      <c r="AW745" s="14" t="n"/>
      <c r="AX745" s="14" t="n"/>
      <c r="AY745" s="14" t="n"/>
      <c r="AZ745" s="14" t="n"/>
      <c r="BA745" s="14" t="n"/>
      <c r="BB745" s="14" t="n"/>
      <c r="BC745" s="14" t="n"/>
      <c r="BD745" s="14" t="n"/>
      <c r="BE745" s="14" t="n"/>
      <c r="BF745" s="14" t="n"/>
      <c r="BG745" s="14" t="n"/>
      <c r="BH745" s="14" t="n"/>
      <c r="BI745" s="14" t="n"/>
      <c r="BJ745" s="14" t="n"/>
      <c r="BK745" s="14" t="n"/>
      <c r="BL745" s="14" t="n"/>
      <c r="BM745" s="14" t="n"/>
      <c r="BN745" s="14" t="n"/>
      <c r="BO745" s="14" t="n"/>
    </row>
    <row r="746" ht="11.85" customFormat="1" customHeight="1" s="7">
      <c r="A746" s="14" t="inlineStr">
        <is>
          <t>SF</t>
        </is>
      </c>
      <c r="B746" s="14" t="inlineStr">
        <is>
          <t>15.01.2026</t>
        </is>
      </c>
      <c r="C746" s="14" t="inlineStr">
        <is>
          <t>BRIF-2025-006</t>
        </is>
      </c>
      <c r="D746" s="14" t="n">
        <v>2600069</v>
      </c>
      <c r="E746" s="14" t="inlineStr">
        <is>
          <t>SF0207</t>
        </is>
      </c>
      <c r="F746" s="8" t="inlineStr">
        <is>
          <t>Disposable Skin Stapler Ref. No. FAS35W</t>
        </is>
      </c>
      <c r="G746" s="14" t="n">
        <v>2026000069</v>
      </c>
      <c r="H746" s="14" t="inlineStr">
        <is>
          <t>Jiangsu Brightness Medical Devices</t>
        </is>
      </c>
      <c r="I746" s="14" t="n"/>
      <c r="J746" s="10" t="inlineStr">
        <is>
          <t>AGCPGK</t>
        </is>
      </c>
      <c r="K746" s="8" t="n"/>
      <c r="L746" s="14" t="inlineStr">
        <is>
          <t>21.11.2025</t>
        </is>
      </c>
      <c r="M746" s="14" t="n"/>
      <c r="N746" s="14" t="inlineStr">
        <is>
          <t>22.11.2030</t>
        </is>
      </c>
      <c r="O746" s="14" t="n"/>
      <c r="P746" s="14" t="n"/>
      <c r="Q746" s="14" t="n"/>
      <c r="R746" s="21" t="n"/>
      <c r="S746" s="12" t="n"/>
      <c r="T746" s="12" t="n"/>
      <c r="U746" s="13" t="n">
        <v>5000</v>
      </c>
      <c r="V746" s="14" t="inlineStr">
        <is>
          <t>No.</t>
        </is>
      </c>
      <c r="W746" s="14" t="n"/>
      <c r="X746" s="14" t="n"/>
      <c r="Y746" s="90" t="n"/>
      <c r="Z746" s="455" t="n">
        <v>5000</v>
      </c>
      <c r="AA746" s="456" t="n">
        <v>0</v>
      </c>
      <c r="AB746" s="457" t="n">
        <v>0</v>
      </c>
      <c r="AC746" s="458" t="n">
        <v>5000</v>
      </c>
      <c r="AD746" s="459" t="n"/>
      <c r="AE746" s="462" t="n">
        <v>0</v>
      </c>
      <c r="AF746" s="14" t="n"/>
      <c r="AG746" s="14" t="inlineStr">
        <is>
          <t>0032/2026</t>
        </is>
      </c>
      <c r="AH746" s="14" t="n">
        <v>-5000</v>
      </c>
      <c r="AI746" s="14" t="n"/>
      <c r="AJ746" s="14" t="n"/>
      <c r="AK746" s="14" t="n"/>
      <c r="AL746" s="14" t="n"/>
      <c r="AM746" s="14" t="n"/>
      <c r="AN746" s="14" t="n"/>
      <c r="AO746" s="14" t="n"/>
      <c r="AP746" s="14" t="n"/>
      <c r="AQ746" s="14" t="n"/>
      <c r="AR746" s="14" t="n"/>
      <c r="AS746" s="14" t="n"/>
      <c r="AT746" s="14" t="n"/>
      <c r="AU746" s="14" t="n"/>
      <c r="AV746" s="14" t="n"/>
      <c r="AW746" s="14" t="n"/>
      <c r="AX746" s="14" t="n"/>
      <c r="AY746" s="14" t="n"/>
      <c r="AZ746" s="14" t="n"/>
      <c r="BA746" s="14" t="n"/>
      <c r="BB746" s="14" t="n"/>
      <c r="BC746" s="14" t="n"/>
      <c r="BD746" s="14" t="n"/>
      <c r="BE746" s="14" t="n"/>
      <c r="BF746" s="14" t="n"/>
      <c r="BG746" s="14" t="n"/>
      <c r="BH746" s="14" t="n"/>
      <c r="BI746" s="14" t="n"/>
      <c r="BJ746" s="14" t="n"/>
      <c r="BK746" s="14" t="n"/>
      <c r="BL746" s="14" t="n"/>
      <c r="BM746" s="14" t="n"/>
      <c r="BN746" s="14" t="n"/>
      <c r="BO746" s="14" t="n"/>
    </row>
    <row r="747" ht="11.85" customFormat="1" customHeight="1" s="7">
      <c r="A747" s="14" t="inlineStr">
        <is>
          <t>SF</t>
        </is>
      </c>
      <c r="B747" s="14" t="inlineStr">
        <is>
          <t>15.01.2026</t>
        </is>
      </c>
      <c r="C747" s="14" t="inlineStr">
        <is>
          <t>BRIF-2025-006</t>
        </is>
      </c>
      <c r="D747" s="14" t="n">
        <v>2600070</v>
      </c>
      <c r="E747" s="14" t="inlineStr">
        <is>
          <t>SF0207</t>
        </is>
      </c>
      <c r="F747" s="8" t="inlineStr">
        <is>
          <t>Disposable Skin Stapler Ref. No. FAS35W</t>
        </is>
      </c>
      <c r="G747" s="14" t="n">
        <v>2026000070</v>
      </c>
      <c r="H747" s="14" t="inlineStr">
        <is>
          <t>Jiangsu Brightness Medical Devices</t>
        </is>
      </c>
      <c r="I747" s="14" t="n"/>
      <c r="J747" s="10" t="inlineStr">
        <is>
          <t>AGCUZZ</t>
        </is>
      </c>
      <c r="K747" s="8" t="n"/>
      <c r="L747" s="14" t="inlineStr">
        <is>
          <t>31.10.2025</t>
        </is>
      </c>
      <c r="M747" s="14" t="n"/>
      <c r="N747" s="14" t="inlineStr">
        <is>
          <t>02.11.2030</t>
        </is>
      </c>
      <c r="O747" s="14" t="n"/>
      <c r="P747" s="14" t="n"/>
      <c r="Q747" s="14" t="n"/>
      <c r="R747" s="21" t="n"/>
      <c r="S747" s="12" t="n"/>
      <c r="T747" s="12" t="n"/>
      <c r="U747" s="13" t="n">
        <v>5000</v>
      </c>
      <c r="V747" s="14" t="inlineStr">
        <is>
          <t>No.</t>
        </is>
      </c>
      <c r="W747" s="14" t="n"/>
      <c r="X747" s="14" t="n"/>
      <c r="Y747" s="90" t="n"/>
      <c r="Z747" s="455" t="n">
        <v>5000</v>
      </c>
      <c r="AA747" s="456" t="n">
        <v>0</v>
      </c>
      <c r="AB747" s="457" t="n">
        <v>0</v>
      </c>
      <c r="AC747" s="458" t="n">
        <v>5000</v>
      </c>
      <c r="AD747" s="459" t="n"/>
      <c r="AE747" s="462" t="n">
        <v>0</v>
      </c>
      <c r="AF747" s="14" t="n"/>
      <c r="AG747" s="14" t="inlineStr">
        <is>
          <t>0033/2026</t>
        </is>
      </c>
      <c r="AH747" s="14" t="n">
        <v>-5000</v>
      </c>
      <c r="AI747" s="14" t="n"/>
      <c r="AJ747" s="14" t="n"/>
      <c r="AK747" s="14" t="n"/>
      <c r="AL747" s="14" t="n"/>
      <c r="AM747" s="14" t="n"/>
      <c r="AN747" s="14" t="n"/>
      <c r="AO747" s="14" t="n"/>
      <c r="AP747" s="14" t="n"/>
      <c r="AQ747" s="14" t="n"/>
      <c r="AR747" s="14" t="n"/>
      <c r="AS747" s="14" t="n"/>
      <c r="AT747" s="14" t="n"/>
      <c r="AU747" s="14" t="n"/>
      <c r="AV747" s="14" t="n"/>
      <c r="AW747" s="14" t="n"/>
      <c r="AX747" s="14" t="n"/>
      <c r="AY747" s="14" t="n"/>
      <c r="AZ747" s="14" t="n"/>
      <c r="BA747" s="14" t="n"/>
      <c r="BB747" s="14" t="n"/>
      <c r="BC747" s="14" t="n"/>
      <c r="BD747" s="14" t="n"/>
      <c r="BE747" s="14" t="n"/>
      <c r="BF747" s="14" t="n"/>
      <c r="BG747" s="14" t="n"/>
      <c r="BH747" s="14" t="n"/>
      <c r="BI747" s="14" t="n"/>
      <c r="BJ747" s="14" t="n"/>
      <c r="BK747" s="14" t="n"/>
      <c r="BL747" s="14" t="n"/>
      <c r="BM747" s="14" t="n"/>
      <c r="BN747" s="14" t="n"/>
      <c r="BO747" s="14" t="n"/>
    </row>
    <row r="748" ht="11.85" customFormat="1" customHeight="1" s="7">
      <c r="A748" s="14" t="inlineStr">
        <is>
          <t>SF</t>
        </is>
      </c>
      <c r="B748" s="14" t="inlineStr">
        <is>
          <t>15.01.2026</t>
        </is>
      </c>
      <c r="C748" s="14" t="inlineStr">
        <is>
          <t>BRIF-2025-006</t>
        </is>
      </c>
      <c r="D748" s="14" t="n">
        <v>2600071</v>
      </c>
      <c r="E748" s="14" t="inlineStr">
        <is>
          <t>SF0207</t>
        </is>
      </c>
      <c r="F748" s="8" t="inlineStr">
        <is>
          <t>Disposable Skin Stapler Ref. No. FAS35W</t>
        </is>
      </c>
      <c r="G748" s="14" t="n">
        <v>2026000071</v>
      </c>
      <c r="H748" s="14" t="inlineStr">
        <is>
          <t>Jiangsu Brightness Medical Devices</t>
        </is>
      </c>
      <c r="I748" s="14" t="n"/>
      <c r="J748" s="10" t="inlineStr">
        <is>
          <t>AGCHIQ</t>
        </is>
      </c>
      <c r="K748" s="8" t="n"/>
      <c r="L748" s="14" t="inlineStr">
        <is>
          <t>31.10.2025</t>
        </is>
      </c>
      <c r="M748" s="14" t="n"/>
      <c r="N748" s="14" t="inlineStr">
        <is>
          <t>01.11.2030</t>
        </is>
      </c>
      <c r="O748" s="14" t="n"/>
      <c r="P748" s="14" t="n"/>
      <c r="Q748" s="14" t="n"/>
      <c r="R748" s="21" t="n"/>
      <c r="S748" s="12" t="n"/>
      <c r="T748" s="12" t="n"/>
      <c r="U748" s="13" t="n">
        <v>5000</v>
      </c>
      <c r="V748" s="14" t="inlineStr">
        <is>
          <t>No.</t>
        </is>
      </c>
      <c r="W748" s="14" t="n"/>
      <c r="X748" s="14" t="n"/>
      <c r="Y748" s="90" t="n"/>
      <c r="Z748" s="455" t="n">
        <v>5000</v>
      </c>
      <c r="AA748" s="456" t="n">
        <v>0</v>
      </c>
      <c r="AB748" s="457" t="n">
        <v>0</v>
      </c>
      <c r="AC748" s="458" t="n">
        <v>5000</v>
      </c>
      <c r="AD748" s="459" t="n"/>
      <c r="AE748" s="462" t="n">
        <v>0</v>
      </c>
      <c r="AF748" s="14" t="n"/>
      <c r="AG748" s="14" t="inlineStr">
        <is>
          <t>0034/2026</t>
        </is>
      </c>
      <c r="AH748" s="14" t="n">
        <v>-5000</v>
      </c>
      <c r="AI748" s="14" t="n"/>
      <c r="AJ748" s="14" t="n"/>
      <c r="AK748" s="14" t="n"/>
      <c r="AL748" s="14" t="n"/>
      <c r="AM748" s="14" t="n"/>
      <c r="AN748" s="14" t="n"/>
      <c r="AO748" s="14" t="n"/>
      <c r="AP748" s="14" t="n"/>
      <c r="AQ748" s="14" t="n"/>
      <c r="AR748" s="14" t="n"/>
      <c r="AS748" s="14" t="n"/>
      <c r="AT748" s="14" t="n"/>
      <c r="AU748" s="14" t="n"/>
      <c r="AV748" s="14" t="n"/>
      <c r="AW748" s="14" t="n"/>
      <c r="AX748" s="14" t="n"/>
      <c r="AY748" s="14" t="n"/>
      <c r="AZ748" s="14" t="n"/>
      <c r="BA748" s="14" t="n"/>
      <c r="BB748" s="14" t="n"/>
      <c r="BC748" s="14" t="n"/>
      <c r="BD748" s="14" t="n"/>
      <c r="BE748" s="14" t="n"/>
      <c r="BF748" s="14" t="n"/>
      <c r="BG748" s="14" t="n"/>
      <c r="BH748" s="14" t="n"/>
      <c r="BI748" s="14" t="n"/>
      <c r="BJ748" s="14" t="n"/>
      <c r="BK748" s="14" t="n"/>
      <c r="BL748" s="14" t="n"/>
      <c r="BM748" s="14" t="n"/>
      <c r="BN748" s="14" t="n"/>
      <c r="BO748" s="14" t="n"/>
    </row>
    <row r="749" ht="11.85" customFormat="1" customHeight="1" s="7">
      <c r="A749" s="14" t="inlineStr">
        <is>
          <t>SF</t>
        </is>
      </c>
      <c r="B749" s="14" t="inlineStr">
        <is>
          <t>15.01.2026</t>
        </is>
      </c>
      <c r="C749" s="14" t="inlineStr">
        <is>
          <t>BRIF-2025-006</t>
        </is>
      </c>
      <c r="D749" s="14" t="n">
        <v>2600072</v>
      </c>
      <c r="E749" s="14" t="inlineStr">
        <is>
          <t>SF0207</t>
        </is>
      </c>
      <c r="F749" s="8" t="inlineStr">
        <is>
          <t>Disposable Skin Stapler Ref. No. FAS35W</t>
        </is>
      </c>
      <c r="G749" s="14" t="n">
        <v>2026000072</v>
      </c>
      <c r="H749" s="14" t="inlineStr">
        <is>
          <t>Jiangsu Brightness Medical Devices</t>
        </is>
      </c>
      <c r="I749" s="14" t="n"/>
      <c r="J749" s="10" t="inlineStr">
        <is>
          <t>AGCPTS</t>
        </is>
      </c>
      <c r="K749" s="8" t="n"/>
      <c r="L749" s="14" t="inlineStr">
        <is>
          <t>10.11.2025</t>
        </is>
      </c>
      <c r="M749" s="14" t="n"/>
      <c r="N749" s="14" t="inlineStr">
        <is>
          <t>12.11.2030</t>
        </is>
      </c>
      <c r="O749" s="14" t="n"/>
      <c r="P749" s="14" t="n"/>
      <c r="Q749" s="14" t="n"/>
      <c r="R749" s="21" t="n"/>
      <c r="S749" s="12" t="n"/>
      <c r="T749" s="12" t="n"/>
      <c r="U749" s="13" t="n">
        <v>5000</v>
      </c>
      <c r="V749" s="14" t="inlineStr">
        <is>
          <t>No.</t>
        </is>
      </c>
      <c r="W749" s="14" t="n"/>
      <c r="X749" s="14" t="n"/>
      <c r="Y749" s="90" t="n"/>
      <c r="Z749" s="455" t="n">
        <v>5000</v>
      </c>
      <c r="AA749" s="456" t="n">
        <v>0</v>
      </c>
      <c r="AB749" s="457" t="n">
        <v>0</v>
      </c>
      <c r="AC749" s="458" t="n">
        <v>5000</v>
      </c>
      <c r="AD749" s="459" t="n"/>
      <c r="AE749" s="462" t="n">
        <v>0</v>
      </c>
      <c r="AF749" s="14" t="n"/>
      <c r="AG749" s="14" t="inlineStr">
        <is>
          <t>0035/2026</t>
        </is>
      </c>
      <c r="AH749" s="14" t="n">
        <v>-5000</v>
      </c>
      <c r="AI749" s="14" t="n"/>
      <c r="AJ749" s="14" t="n"/>
      <c r="AK749" s="14" t="n"/>
      <c r="AL749" s="14" t="n"/>
      <c r="AM749" s="14" t="n"/>
      <c r="AN749" s="14" t="n"/>
      <c r="AO749" s="14" t="n"/>
      <c r="AP749" s="14" t="n"/>
      <c r="AQ749" s="14" t="n"/>
      <c r="AR749" s="14" t="n"/>
      <c r="AS749" s="14" t="n"/>
      <c r="AT749" s="14" t="n"/>
      <c r="AU749" s="14" t="n"/>
      <c r="AV749" s="14" t="n"/>
      <c r="AW749" s="14" t="n"/>
      <c r="AX749" s="14" t="n"/>
      <c r="AY749" s="14" t="n"/>
      <c r="AZ749" s="14" t="n"/>
      <c r="BA749" s="14" t="n"/>
      <c r="BB749" s="14" t="n"/>
      <c r="BC749" s="14" t="n"/>
      <c r="BD749" s="14" t="n"/>
      <c r="BE749" s="14" t="n"/>
      <c r="BF749" s="14" t="n"/>
      <c r="BG749" s="14" t="n"/>
      <c r="BH749" s="14" t="n"/>
      <c r="BI749" s="14" t="n"/>
      <c r="BJ749" s="14" t="n"/>
      <c r="BK749" s="14" t="n"/>
      <c r="BL749" s="14" t="n"/>
      <c r="BM749" s="14" t="n"/>
      <c r="BN749" s="14" t="n"/>
      <c r="BO749" s="14" t="n"/>
    </row>
    <row r="750" ht="11.85" customFormat="1" customHeight="1" s="7">
      <c r="A750" s="14" t="inlineStr">
        <is>
          <t>SF</t>
        </is>
      </c>
      <c r="B750" s="14" t="inlineStr">
        <is>
          <t>15.01.2026</t>
        </is>
      </c>
      <c r="C750" s="14" t="inlineStr">
        <is>
          <t>BRIF-2025-006</t>
        </is>
      </c>
      <c r="D750" s="14" t="n">
        <v>2600073</v>
      </c>
      <c r="E750" s="14" t="inlineStr">
        <is>
          <t>SF0207</t>
        </is>
      </c>
      <c r="F750" s="8" t="inlineStr">
        <is>
          <t>Disposable Skin Stapler Ref. No. FAS35W</t>
        </is>
      </c>
      <c r="G750" s="14" t="n">
        <v>2026000073</v>
      </c>
      <c r="H750" s="14" t="inlineStr">
        <is>
          <t>Jiangsu Brightness Medical Devices</t>
        </is>
      </c>
      <c r="I750" s="14" t="n"/>
      <c r="J750" s="10" t="inlineStr">
        <is>
          <t>AGCOYC</t>
        </is>
      </c>
      <c r="K750" s="8" t="n"/>
      <c r="L750" s="14" t="inlineStr">
        <is>
          <t>30.10.2025</t>
        </is>
      </c>
      <c r="M750" s="14" t="n"/>
      <c r="N750" s="14" t="inlineStr">
        <is>
          <t>31.10.2030</t>
        </is>
      </c>
      <c r="O750" s="14" t="n"/>
      <c r="P750" s="14" t="n"/>
      <c r="Q750" s="14" t="n"/>
      <c r="R750" s="21" t="n"/>
      <c r="S750" s="12" t="n"/>
      <c r="T750" s="12" t="n"/>
      <c r="U750" s="13" t="n">
        <v>5000</v>
      </c>
      <c r="V750" s="14" t="inlineStr">
        <is>
          <t>No.</t>
        </is>
      </c>
      <c r="W750" s="14" t="n"/>
      <c r="X750" s="14" t="n"/>
      <c r="Y750" s="90" t="n"/>
      <c r="Z750" s="455" t="n">
        <v>5000</v>
      </c>
      <c r="AA750" s="456" t="n">
        <v>0</v>
      </c>
      <c r="AB750" s="457" t="n">
        <v>0</v>
      </c>
      <c r="AC750" s="458" t="n">
        <v>5000</v>
      </c>
      <c r="AD750" s="459" t="n"/>
      <c r="AE750" s="462" t="n">
        <v>0</v>
      </c>
      <c r="AF750" s="14" t="n"/>
      <c r="AG750" s="14" t="inlineStr">
        <is>
          <t>0036/2026</t>
        </is>
      </c>
      <c r="AH750" s="14" t="n">
        <v>-5000</v>
      </c>
      <c r="AI750" s="14" t="n"/>
      <c r="AJ750" s="14" t="n"/>
      <c r="AK750" s="14" t="n"/>
      <c r="AL750" s="14" t="n"/>
      <c r="AM750" s="14" t="n"/>
      <c r="AN750" s="14" t="n"/>
      <c r="AO750" s="14" t="n"/>
      <c r="AP750" s="14" t="n"/>
      <c r="AQ750" s="14" t="n"/>
      <c r="AR750" s="14" t="n"/>
      <c r="AS750" s="14" t="n"/>
      <c r="AT750" s="14" t="n"/>
      <c r="AU750" s="14" t="n"/>
      <c r="AV750" s="14" t="n"/>
      <c r="AW750" s="14" t="n"/>
      <c r="AX750" s="14" t="n"/>
      <c r="AY750" s="14" t="n"/>
      <c r="AZ750" s="14" t="n"/>
      <c r="BA750" s="14" t="n"/>
      <c r="BB750" s="14" t="n"/>
      <c r="BC750" s="14" t="n"/>
      <c r="BD750" s="14" t="n"/>
      <c r="BE750" s="14" t="n"/>
      <c r="BF750" s="14" t="n"/>
      <c r="BG750" s="14" t="n"/>
      <c r="BH750" s="14" t="n"/>
      <c r="BI750" s="14" t="n"/>
      <c r="BJ750" s="14" t="n"/>
      <c r="BK750" s="14" t="n"/>
      <c r="BL750" s="14" t="n"/>
      <c r="BM750" s="14" t="n"/>
      <c r="BN750" s="14" t="n"/>
      <c r="BO750" s="14" t="n"/>
    </row>
    <row r="751" ht="11.85" customFormat="1" customHeight="1" s="7">
      <c r="A751" s="14" t="inlineStr">
        <is>
          <t>SF</t>
        </is>
      </c>
      <c r="B751" s="14" t="inlineStr">
        <is>
          <t>15.01.2026</t>
        </is>
      </c>
      <c r="C751" s="14" t="inlineStr">
        <is>
          <t>BRIF-2025-006</t>
        </is>
      </c>
      <c r="D751" s="14" t="n">
        <v>2600074</v>
      </c>
      <c r="E751" s="14" t="inlineStr">
        <is>
          <t>SF0207</t>
        </is>
      </c>
      <c r="F751" s="8" t="inlineStr">
        <is>
          <t>Disposable Skin Stapler Ref. No. FAS35W</t>
        </is>
      </c>
      <c r="G751" s="14" t="n">
        <v>2026000074</v>
      </c>
      <c r="H751" s="14" t="inlineStr">
        <is>
          <t>Jiangsu Brightness Medical Devices</t>
        </is>
      </c>
      <c r="I751" s="14" t="n"/>
      <c r="J751" s="10" t="inlineStr">
        <is>
          <t>AGCLGW</t>
        </is>
      </c>
      <c r="K751" s="8" t="n"/>
      <c r="L751" s="14" t="inlineStr">
        <is>
          <t>06.11.2025</t>
        </is>
      </c>
      <c r="M751" s="14" t="n"/>
      <c r="N751" s="14" t="inlineStr">
        <is>
          <t>06.11.2030</t>
        </is>
      </c>
      <c r="O751" s="14" t="n"/>
      <c r="P751" s="14" t="n"/>
      <c r="Q751" s="14" t="n"/>
      <c r="R751" s="21" t="n"/>
      <c r="S751" s="12" t="n"/>
      <c r="T751" s="12" t="n"/>
      <c r="U751" s="13" t="n">
        <v>5000</v>
      </c>
      <c r="V751" s="14" t="inlineStr">
        <is>
          <t>No.</t>
        </is>
      </c>
      <c r="W751" s="14" t="n"/>
      <c r="X751" s="14" t="n"/>
      <c r="Y751" s="90" t="n"/>
      <c r="Z751" s="455" t="n">
        <v>5000</v>
      </c>
      <c r="AA751" s="456" t="n">
        <v>0</v>
      </c>
      <c r="AB751" s="457" t="n">
        <v>0</v>
      </c>
      <c r="AC751" s="458" t="n">
        <v>5000</v>
      </c>
      <c r="AD751" s="459" t="n"/>
      <c r="AE751" s="462" t="n">
        <v>0</v>
      </c>
      <c r="AF751" s="14" t="n"/>
      <c r="AG751" s="14" t="inlineStr">
        <is>
          <t>0037/2026</t>
        </is>
      </c>
      <c r="AH751" s="14" t="n">
        <v>-5000</v>
      </c>
      <c r="AI751" s="14" t="n"/>
      <c r="AJ751" s="14" t="n"/>
      <c r="AK751" s="14" t="n"/>
      <c r="AL751" s="14" t="n"/>
      <c r="AM751" s="14" t="n"/>
      <c r="AN751" s="14" t="n"/>
      <c r="AO751" s="14" t="n"/>
      <c r="AP751" s="14" t="n"/>
      <c r="AQ751" s="14" t="n"/>
      <c r="AR751" s="14" t="n"/>
      <c r="AS751" s="14" t="n"/>
      <c r="AT751" s="14" t="n"/>
      <c r="AU751" s="14" t="n"/>
      <c r="AV751" s="14" t="n"/>
      <c r="AW751" s="14" t="n"/>
      <c r="AX751" s="14" t="n"/>
      <c r="AY751" s="14" t="n"/>
      <c r="AZ751" s="14" t="n"/>
      <c r="BA751" s="14" t="n"/>
      <c r="BB751" s="14" t="n"/>
      <c r="BC751" s="14" t="n"/>
      <c r="BD751" s="14" t="n"/>
      <c r="BE751" s="14" t="n"/>
      <c r="BF751" s="14" t="n"/>
      <c r="BG751" s="14" t="n"/>
      <c r="BH751" s="14" t="n"/>
      <c r="BI751" s="14" t="n"/>
      <c r="BJ751" s="14" t="n"/>
      <c r="BK751" s="14" t="n"/>
      <c r="BL751" s="14" t="n"/>
      <c r="BM751" s="14" t="n"/>
      <c r="BN751" s="14" t="n"/>
      <c r="BO751" s="14" t="n"/>
    </row>
    <row r="752" ht="11.85" customFormat="1" customHeight="1" s="7">
      <c r="A752" s="14" t="inlineStr">
        <is>
          <t>SF</t>
        </is>
      </c>
      <c r="B752" s="14" t="inlineStr">
        <is>
          <t>15.01.2026</t>
        </is>
      </c>
      <c r="C752" s="14" t="inlineStr">
        <is>
          <t>BRIF-2025-006</t>
        </is>
      </c>
      <c r="D752" s="14" t="n">
        <v>2600075</v>
      </c>
      <c r="E752" s="14" t="inlineStr">
        <is>
          <t>SF0207</t>
        </is>
      </c>
      <c r="F752" s="8" t="inlineStr">
        <is>
          <t>Disposable Skin Stapler Ref. No. FAS35W</t>
        </is>
      </c>
      <c r="G752" s="14" t="n">
        <v>2026000075</v>
      </c>
      <c r="H752" s="14" t="inlineStr">
        <is>
          <t>Jiangsu Brightness Medical Devices</t>
        </is>
      </c>
      <c r="I752" s="14" t="n"/>
      <c r="J752" s="10" t="inlineStr">
        <is>
          <t>AGCTSL</t>
        </is>
      </c>
      <c r="K752" s="8" t="n"/>
      <c r="L752" s="14" t="inlineStr">
        <is>
          <t>06.11.2025</t>
        </is>
      </c>
      <c r="M752" s="14" t="n"/>
      <c r="N752" s="14" t="inlineStr">
        <is>
          <t>06.11.2030</t>
        </is>
      </c>
      <c r="O752" s="14" t="n"/>
      <c r="P752" s="14" t="n"/>
      <c r="Q752" s="14" t="n"/>
      <c r="R752" s="21" t="n"/>
      <c r="S752" s="12" t="n"/>
      <c r="T752" s="12" t="n"/>
      <c r="U752" s="13" t="n">
        <v>5000</v>
      </c>
      <c r="V752" s="14" t="inlineStr">
        <is>
          <t>No.</t>
        </is>
      </c>
      <c r="W752" s="14" t="n"/>
      <c r="X752" s="14" t="n"/>
      <c r="Y752" s="90" t="n"/>
      <c r="Z752" s="455" t="n">
        <v>5000</v>
      </c>
      <c r="AA752" s="456" t="n">
        <v>0</v>
      </c>
      <c r="AB752" s="457" t="n">
        <v>0</v>
      </c>
      <c r="AC752" s="458" t="n">
        <v>5000</v>
      </c>
      <c r="AD752" s="459" t="n"/>
      <c r="AE752" s="462" t="n">
        <v>0</v>
      </c>
      <c r="AF752" s="14" t="n"/>
      <c r="AG752" s="14" t="inlineStr">
        <is>
          <t>0038/2026</t>
        </is>
      </c>
      <c r="AH752" s="14" t="n">
        <v>-5000</v>
      </c>
      <c r="AI752" s="14" t="n"/>
      <c r="AJ752" s="14" t="n"/>
      <c r="AK752" s="14" t="n"/>
      <c r="AL752" s="14" t="n"/>
      <c r="AM752" s="14" t="n"/>
      <c r="AN752" s="14" t="n"/>
      <c r="AO752" s="14" t="n"/>
      <c r="AP752" s="14" t="n"/>
      <c r="AQ752" s="14" t="n"/>
      <c r="AR752" s="14" t="n"/>
      <c r="AS752" s="14" t="n"/>
      <c r="AT752" s="14" t="n"/>
      <c r="AU752" s="14" t="n"/>
      <c r="AV752" s="14" t="n"/>
      <c r="AW752" s="14" t="n"/>
      <c r="AX752" s="14" t="n"/>
      <c r="AY752" s="14" t="n"/>
      <c r="AZ752" s="14" t="n"/>
      <c r="BA752" s="14" t="n"/>
      <c r="BB752" s="14" t="n"/>
      <c r="BC752" s="14" t="n"/>
      <c r="BD752" s="14" t="n"/>
      <c r="BE752" s="14" t="n"/>
      <c r="BF752" s="14" t="n"/>
      <c r="BG752" s="14" t="n"/>
      <c r="BH752" s="14" t="n"/>
      <c r="BI752" s="14" t="n"/>
      <c r="BJ752" s="14" t="n"/>
      <c r="BK752" s="14" t="n"/>
      <c r="BL752" s="14" t="n"/>
      <c r="BM752" s="14" t="n"/>
      <c r="BN752" s="14" t="n"/>
      <c r="BO752" s="14" t="n"/>
    </row>
    <row r="753" ht="11.85" customFormat="1" customHeight="1" s="7">
      <c r="A753" s="14" t="inlineStr">
        <is>
          <t>SF</t>
        </is>
      </c>
      <c r="B753" s="14" t="inlineStr">
        <is>
          <t>15.01.2026</t>
        </is>
      </c>
      <c r="C753" s="14" t="inlineStr">
        <is>
          <t>BRIF-2025-006</t>
        </is>
      </c>
      <c r="D753" s="14" t="n">
        <v>2600076</v>
      </c>
      <c r="E753" s="14" t="inlineStr">
        <is>
          <t>SF0207</t>
        </is>
      </c>
      <c r="F753" s="8" t="inlineStr">
        <is>
          <t>Disposable Skin Stapler Ref. No. FAS35W</t>
        </is>
      </c>
      <c r="G753" s="14" t="n">
        <v>2026000076</v>
      </c>
      <c r="H753" s="14" t="inlineStr">
        <is>
          <t>Jiangsu Brightness Medical Devices</t>
        </is>
      </c>
      <c r="I753" s="14" t="n"/>
      <c r="J753" s="10" t="inlineStr">
        <is>
          <t>AGCCRL</t>
        </is>
      </c>
      <c r="K753" s="8" t="n"/>
      <c r="L753" s="14" t="inlineStr">
        <is>
          <t>05.11.2025</t>
        </is>
      </c>
      <c r="M753" s="14" t="n"/>
      <c r="N753" s="14" t="inlineStr">
        <is>
          <t>04.11.2030</t>
        </is>
      </c>
      <c r="O753" s="14" t="n"/>
      <c r="P753" s="14" t="n"/>
      <c r="Q753" s="14" t="n"/>
      <c r="R753" s="21" t="n"/>
      <c r="S753" s="12" t="n"/>
      <c r="T753" s="12" t="n"/>
      <c r="U753" s="13" t="n">
        <v>5000</v>
      </c>
      <c r="V753" s="14" t="inlineStr">
        <is>
          <t>No.</t>
        </is>
      </c>
      <c r="W753" s="14" t="n"/>
      <c r="X753" s="14" t="n"/>
      <c r="Y753" s="90" t="n"/>
      <c r="Z753" s="455" t="n">
        <v>5000</v>
      </c>
      <c r="AA753" s="456" t="n">
        <v>0</v>
      </c>
      <c r="AB753" s="457" t="n">
        <v>0</v>
      </c>
      <c r="AC753" s="458" t="n">
        <v>5000</v>
      </c>
      <c r="AD753" s="459" t="n"/>
      <c r="AE753" s="462" t="n">
        <v>0</v>
      </c>
      <c r="AF753" s="14" t="n"/>
      <c r="AG753" s="14" t="inlineStr">
        <is>
          <t>0039/2026</t>
        </is>
      </c>
      <c r="AH753" s="14" t="n">
        <v>-5000</v>
      </c>
      <c r="AI753" s="14" t="n"/>
      <c r="AJ753" s="14" t="n"/>
      <c r="AK753" s="14" t="n"/>
      <c r="AL753" s="14" t="n"/>
      <c r="AM753" s="14" t="n"/>
      <c r="AN753" s="14" t="n"/>
      <c r="AO753" s="14" t="n"/>
      <c r="AP753" s="14" t="n"/>
      <c r="AQ753" s="14" t="n"/>
      <c r="AR753" s="14" t="n"/>
      <c r="AS753" s="14" t="n"/>
      <c r="AT753" s="14" t="n"/>
      <c r="AU753" s="14" t="n"/>
      <c r="AV753" s="14" t="n"/>
      <c r="AW753" s="14" t="n"/>
      <c r="AX753" s="14" t="n"/>
      <c r="AY753" s="14" t="n"/>
      <c r="AZ753" s="14" t="n"/>
      <c r="BA753" s="14" t="n"/>
      <c r="BB753" s="14" t="n"/>
      <c r="BC753" s="14" t="n"/>
      <c r="BD753" s="14" t="n"/>
      <c r="BE753" s="14" t="n"/>
      <c r="BF753" s="14" t="n"/>
      <c r="BG753" s="14" t="n"/>
      <c r="BH753" s="14" t="n"/>
      <c r="BI753" s="14" t="n"/>
      <c r="BJ753" s="14" t="n"/>
      <c r="BK753" s="14" t="n"/>
      <c r="BL753" s="14" t="n"/>
      <c r="BM753" s="14" t="n"/>
      <c r="BN753" s="14" t="n"/>
      <c r="BO753" s="14" t="n"/>
    </row>
    <row r="754" ht="11.85" customFormat="1" customHeight="1" s="7">
      <c r="A754" s="14" t="inlineStr">
        <is>
          <t>SF</t>
        </is>
      </c>
      <c r="B754" s="14" t="inlineStr">
        <is>
          <t>15.01.2026</t>
        </is>
      </c>
      <c r="C754" s="14" t="inlineStr">
        <is>
          <t>BRIF-2025-006</t>
        </is>
      </c>
      <c r="D754" s="14" t="n">
        <v>2600077</v>
      </c>
      <c r="E754" s="14" t="inlineStr">
        <is>
          <t>SF0207</t>
        </is>
      </c>
      <c r="F754" s="8" t="inlineStr">
        <is>
          <t>Disposable Skin Stapler Ref. No. FAS35W</t>
        </is>
      </c>
      <c r="G754" s="14" t="n">
        <v>2026000077</v>
      </c>
      <c r="H754" s="14" t="inlineStr">
        <is>
          <t>Jiangsu Brightness Medical Devices</t>
        </is>
      </c>
      <c r="I754" s="14" t="n"/>
      <c r="J754" s="10" t="inlineStr">
        <is>
          <t>AGCCIW</t>
        </is>
      </c>
      <c r="K754" s="8" t="n"/>
      <c r="L754" s="14" t="inlineStr">
        <is>
          <t>30.10.2025</t>
        </is>
      </c>
      <c r="M754" s="14" t="n"/>
      <c r="N754" s="14" t="inlineStr">
        <is>
          <t>30.10.2030</t>
        </is>
      </c>
      <c r="O754" s="14" t="n"/>
      <c r="P754" s="14" t="n"/>
      <c r="Q754" s="14" t="n"/>
      <c r="R754" s="21" t="n"/>
      <c r="S754" s="12" t="n"/>
      <c r="T754" s="12" t="n"/>
      <c r="U754" s="13" t="n">
        <v>5000</v>
      </c>
      <c r="V754" s="14" t="inlineStr">
        <is>
          <t>No.</t>
        </is>
      </c>
      <c r="W754" s="14" t="n"/>
      <c r="X754" s="14" t="n"/>
      <c r="Y754" s="90" t="n"/>
      <c r="Z754" s="455" t="n">
        <v>5000</v>
      </c>
      <c r="AA754" s="456" t="n">
        <v>0</v>
      </c>
      <c r="AB754" s="457" t="n">
        <v>0</v>
      </c>
      <c r="AC754" s="458" t="n">
        <v>5000</v>
      </c>
      <c r="AD754" s="459" t="n"/>
      <c r="AE754" s="462" t="n">
        <v>0</v>
      </c>
      <c r="AF754" s="14" t="n"/>
      <c r="AG754" s="14" t="inlineStr">
        <is>
          <t>0040/2026</t>
        </is>
      </c>
      <c r="AH754" s="14" t="n">
        <v>-5000</v>
      </c>
      <c r="AI754" s="14" t="n"/>
      <c r="AJ754" s="14" t="n"/>
      <c r="AK754" s="14" t="n"/>
      <c r="AL754" s="14" t="n"/>
      <c r="AM754" s="14" t="n"/>
      <c r="AN754" s="14" t="n"/>
      <c r="AO754" s="14" t="n"/>
      <c r="AP754" s="14" t="n"/>
      <c r="AQ754" s="14" t="n"/>
      <c r="AR754" s="14" t="n"/>
      <c r="AS754" s="14" t="n"/>
      <c r="AT754" s="14" t="n"/>
      <c r="AU754" s="14" t="n"/>
      <c r="AV754" s="14" t="n"/>
      <c r="AW754" s="14" t="n"/>
      <c r="AX754" s="14" t="n"/>
      <c r="AY754" s="14" t="n"/>
      <c r="AZ754" s="14" t="n"/>
      <c r="BA754" s="14" t="n"/>
      <c r="BB754" s="14" t="n"/>
      <c r="BC754" s="14" t="n"/>
      <c r="BD754" s="14" t="n"/>
      <c r="BE754" s="14" t="n"/>
      <c r="BF754" s="14" t="n"/>
      <c r="BG754" s="14" t="n"/>
      <c r="BH754" s="14" t="n"/>
      <c r="BI754" s="14" t="n"/>
      <c r="BJ754" s="14" t="n"/>
      <c r="BK754" s="14" t="n"/>
      <c r="BL754" s="14" t="n"/>
      <c r="BM754" s="14" t="n"/>
      <c r="BN754" s="14" t="n"/>
      <c r="BO754" s="14" t="n"/>
    </row>
    <row r="755" ht="11.85" customFormat="1" customHeight="1" s="7">
      <c r="A755" s="14" t="inlineStr">
        <is>
          <t>SF</t>
        </is>
      </c>
      <c r="B755" s="14" t="inlineStr">
        <is>
          <t>15.01.2026</t>
        </is>
      </c>
      <c r="C755" s="14" t="inlineStr">
        <is>
          <t>BRIF-2025-006</t>
        </is>
      </c>
      <c r="D755" s="14" t="n">
        <v>2600078</v>
      </c>
      <c r="E755" s="14" t="inlineStr">
        <is>
          <t>SF0207</t>
        </is>
      </c>
      <c r="F755" s="8" t="inlineStr">
        <is>
          <t>Disposable Skin Stapler Ref. No. FAS35W</t>
        </is>
      </c>
      <c r="G755" s="14" t="n">
        <v>2026000078</v>
      </c>
      <c r="H755" s="14" t="inlineStr">
        <is>
          <t>Jiangsu Brightness Medical Devices</t>
        </is>
      </c>
      <c r="I755" s="14" t="n"/>
      <c r="J755" s="10" t="inlineStr">
        <is>
          <t>AGCPUD</t>
        </is>
      </c>
      <c r="K755" s="8" t="n"/>
      <c r="L755" s="14" t="inlineStr">
        <is>
          <t>08.11.2025</t>
        </is>
      </c>
      <c r="M755" s="14" t="n"/>
      <c r="N755" s="14" t="inlineStr">
        <is>
          <t>10.11.2030</t>
        </is>
      </c>
      <c r="O755" s="14" t="n"/>
      <c r="P755" s="14" t="n"/>
      <c r="Q755" s="14" t="n"/>
      <c r="R755" s="21" t="n"/>
      <c r="S755" s="12" t="n"/>
      <c r="T755" s="12" t="n"/>
      <c r="U755" s="13" t="n">
        <v>5000</v>
      </c>
      <c r="V755" s="14" t="inlineStr">
        <is>
          <t>No.</t>
        </is>
      </c>
      <c r="W755" s="14" t="n"/>
      <c r="X755" s="14" t="n"/>
      <c r="Y755" s="90" t="n"/>
      <c r="Z755" s="455" t="n">
        <v>5000</v>
      </c>
      <c r="AA755" s="456" t="n">
        <v>0</v>
      </c>
      <c r="AB755" s="457" t="n">
        <v>0</v>
      </c>
      <c r="AC755" s="458" t="n">
        <v>5000</v>
      </c>
      <c r="AD755" s="459" t="n"/>
      <c r="AE755" s="462" t="n">
        <v>0</v>
      </c>
      <c r="AF755" s="14" t="n"/>
      <c r="AG755" s="14" t="inlineStr">
        <is>
          <t>0041/2026</t>
        </is>
      </c>
      <c r="AH755" s="14" t="n">
        <v>-5000</v>
      </c>
      <c r="AI755" s="14" t="n"/>
      <c r="AJ755" s="14" t="n"/>
      <c r="AK755" s="14" t="n"/>
      <c r="AL755" s="14" t="n"/>
      <c r="AM755" s="14" t="n"/>
      <c r="AN755" s="14" t="n"/>
      <c r="AO755" s="14" t="n"/>
      <c r="AP755" s="14" t="n"/>
      <c r="AQ755" s="14" t="n"/>
      <c r="AR755" s="14" t="n"/>
      <c r="AS755" s="14" t="n"/>
      <c r="AT755" s="14" t="n"/>
      <c r="AU755" s="14" t="n"/>
      <c r="AV755" s="14" t="n"/>
      <c r="AW755" s="14" t="n"/>
      <c r="AX755" s="14" t="n"/>
      <c r="AY755" s="14" t="n"/>
      <c r="AZ755" s="14" t="n"/>
      <c r="BA755" s="14" t="n"/>
      <c r="BB755" s="14" t="n"/>
      <c r="BC755" s="14" t="n"/>
      <c r="BD755" s="14" t="n"/>
      <c r="BE755" s="14" t="n"/>
      <c r="BF755" s="14" t="n"/>
      <c r="BG755" s="14" t="n"/>
      <c r="BH755" s="14" t="n"/>
      <c r="BI755" s="14" t="n"/>
      <c r="BJ755" s="14" t="n"/>
      <c r="BK755" s="14" t="n"/>
      <c r="BL755" s="14" t="n"/>
      <c r="BM755" s="14" t="n"/>
      <c r="BN755" s="14" t="n"/>
      <c r="BO755" s="14" t="n"/>
    </row>
    <row r="756" ht="11.85" customFormat="1" customHeight="1" s="7">
      <c r="A756" s="14" t="inlineStr">
        <is>
          <t>SP</t>
        </is>
      </c>
      <c r="B756" s="14" t="inlineStr">
        <is>
          <t>15.01.2026</t>
        </is>
      </c>
      <c r="C756" s="14" t="inlineStr">
        <is>
          <t>BRIF-2025-006</t>
        </is>
      </c>
      <c r="D756" s="14" t="n">
        <v>2600079</v>
      </c>
      <c r="E756" s="14" t="inlineStr">
        <is>
          <t>SP0380</t>
        </is>
      </c>
      <c r="F756" s="8" t="inlineStr">
        <is>
          <t>Box - Disposable Skin Stapler Ref. No. FAS35W</t>
        </is>
      </c>
      <c r="G756" s="14" t="n">
        <v>2026000079</v>
      </c>
      <c r="H756" s="14" t="inlineStr">
        <is>
          <t>Jiangsu Brightness Medical Devices</t>
        </is>
      </c>
      <c r="I756" s="14" t="n"/>
      <c r="J756" s="10" t="inlineStr">
        <is>
          <t xml:space="preserve">1010 Printed (AGCIIM) </t>
        </is>
      </c>
      <c r="K756" s="8" t="n"/>
      <c r="L756" s="14" t="inlineStr">
        <is>
          <t>10.09.2025</t>
        </is>
      </c>
      <c r="M756" s="14" t="n"/>
      <c r="N756" s="14" t="inlineStr">
        <is>
          <t>09.09.2028</t>
        </is>
      </c>
      <c r="O756" s="14" t="n"/>
      <c r="P756" s="14" t="n"/>
      <c r="Q756" s="14" t="n"/>
      <c r="R756" s="21" t="n"/>
      <c r="S756" s="12" t="n"/>
      <c r="T756" s="12" t="n"/>
      <c r="U756" s="13" t="n">
        <v>500</v>
      </c>
      <c r="V756" s="14" t="inlineStr">
        <is>
          <t>No.</t>
        </is>
      </c>
      <c r="W756" s="14" t="n"/>
      <c r="X756" s="14" t="n"/>
      <c r="Y756" s="90" t="n"/>
      <c r="Z756" s="455" t="n">
        <v>500</v>
      </c>
      <c r="AA756" s="456" t="n">
        <v>0</v>
      </c>
      <c r="AB756" s="457" t="n">
        <v>0</v>
      </c>
      <c r="AC756" s="458" t="n">
        <v>500</v>
      </c>
      <c r="AD756" s="459" t="n"/>
      <c r="AE756" s="462" t="n">
        <v>0</v>
      </c>
      <c r="AF756" s="14" t="inlineStr">
        <is>
          <t>18.01.2026</t>
        </is>
      </c>
      <c r="AG756" s="14" t="inlineStr">
        <is>
          <t>0022/2026</t>
        </is>
      </c>
      <c r="AH756" s="14" t="n">
        <v>-500</v>
      </c>
      <c r="AI756" s="14" t="n"/>
      <c r="AJ756" s="14" t="n"/>
      <c r="AK756" s="14" t="n"/>
      <c r="AL756" s="14" t="n"/>
      <c r="AM756" s="14" t="n"/>
      <c r="AN756" s="14" t="n"/>
      <c r="AO756" s="14" t="n"/>
      <c r="AP756" s="14" t="n"/>
      <c r="AQ756" s="14" t="n"/>
      <c r="AR756" s="14" t="n"/>
      <c r="AS756" s="14" t="n"/>
      <c r="AT756" s="14" t="n"/>
      <c r="AU756" s="14" t="n"/>
      <c r="AV756" s="14" t="n"/>
      <c r="AW756" s="14" t="n"/>
      <c r="AX756" s="14" t="n"/>
      <c r="AY756" s="14" t="n"/>
      <c r="AZ756" s="14" t="n"/>
      <c r="BA756" s="14" t="n"/>
      <c r="BB756" s="14" t="n"/>
      <c r="BC756" s="14" t="n"/>
      <c r="BD756" s="14" t="n"/>
      <c r="BE756" s="14" t="n"/>
      <c r="BF756" s="14" t="n"/>
      <c r="BG756" s="14" t="n"/>
      <c r="BH756" s="14" t="n"/>
      <c r="BI756" s="14" t="n"/>
      <c r="BJ756" s="14" t="n"/>
      <c r="BK756" s="14" t="n"/>
      <c r="BL756" s="14" t="n"/>
      <c r="BM756" s="14" t="n"/>
      <c r="BN756" s="14" t="n"/>
      <c r="BO756" s="14" t="n"/>
    </row>
    <row r="757" ht="11.85" customFormat="1" customHeight="1" s="7">
      <c r="A757" s="14" t="inlineStr">
        <is>
          <t>SP</t>
        </is>
      </c>
      <c r="B757" s="14" t="inlineStr">
        <is>
          <t>15.01.2026</t>
        </is>
      </c>
      <c r="C757" s="14" t="inlineStr">
        <is>
          <t>BRIF-2025-006</t>
        </is>
      </c>
      <c r="D757" s="14" t="n">
        <v>2600080</v>
      </c>
      <c r="E757" s="14" t="inlineStr">
        <is>
          <t>SP0380</t>
        </is>
      </c>
      <c r="F757" s="8" t="inlineStr">
        <is>
          <t>Box - Disposable Skin Stapler Ref. No. FAS35W</t>
        </is>
      </c>
      <c r="G757" s="14" t="n">
        <v>2026000080</v>
      </c>
      <c r="H757" s="14" t="inlineStr">
        <is>
          <t>Jiangsu Brightness Medical Devices</t>
        </is>
      </c>
      <c r="I757" s="14" t="n"/>
      <c r="J757" s="10" t="inlineStr">
        <is>
          <t>1010 Printed (AGCYLI)</t>
        </is>
      </c>
      <c r="K757" s="8" t="n"/>
      <c r="L757" s="14" t="inlineStr">
        <is>
          <t>10.09.2025</t>
        </is>
      </c>
      <c r="M757" s="14" t="n"/>
      <c r="N757" s="14" t="inlineStr">
        <is>
          <t>09.09.2028</t>
        </is>
      </c>
      <c r="O757" s="14" t="n"/>
      <c r="P757" s="14" t="n"/>
      <c r="Q757" s="14" t="n"/>
      <c r="R757" s="21" t="n"/>
      <c r="S757" s="12" t="n"/>
      <c r="T757" s="12" t="n"/>
      <c r="U757" s="13" t="n">
        <v>500</v>
      </c>
      <c r="V757" s="14" t="inlineStr">
        <is>
          <t>No.</t>
        </is>
      </c>
      <c r="W757" s="14" t="n"/>
      <c r="X757" s="14" t="n"/>
      <c r="Y757" s="90" t="n"/>
      <c r="Z757" s="455" t="n">
        <v>500</v>
      </c>
      <c r="AA757" s="456" t="n">
        <v>0</v>
      </c>
      <c r="AB757" s="457" t="n">
        <v>0</v>
      </c>
      <c r="AC757" s="458" t="n">
        <v>500</v>
      </c>
      <c r="AD757" s="459" t="n"/>
      <c r="AE757" s="462" t="n">
        <v>0</v>
      </c>
      <c r="AF757" s="14" t="n"/>
      <c r="AG757" s="14" t="inlineStr">
        <is>
          <t>0023/2026</t>
        </is>
      </c>
      <c r="AH757" s="14" t="n">
        <v>-500</v>
      </c>
      <c r="AI757" s="14" t="n"/>
      <c r="AJ757" s="14" t="n"/>
      <c r="AK757" s="14" t="n"/>
      <c r="AL757" s="14" t="n"/>
      <c r="AM757" s="14" t="n"/>
      <c r="AN757" s="14" t="n"/>
      <c r="AO757" s="14" t="n"/>
      <c r="AP757" s="14" t="n"/>
      <c r="AQ757" s="14" t="n"/>
      <c r="AR757" s="14" t="n"/>
      <c r="AS757" s="14" t="n"/>
      <c r="AT757" s="14" t="n"/>
      <c r="AU757" s="14" t="n"/>
      <c r="AV757" s="14" t="n"/>
      <c r="AW757" s="14" t="n"/>
      <c r="AX757" s="14" t="n"/>
      <c r="AY757" s="14" t="n"/>
      <c r="AZ757" s="14" t="n"/>
      <c r="BA757" s="14" t="n"/>
      <c r="BB757" s="14" t="n"/>
      <c r="BC757" s="14" t="n"/>
      <c r="BD757" s="14" t="n"/>
      <c r="BE757" s="14" t="n"/>
      <c r="BF757" s="14" t="n"/>
      <c r="BG757" s="14" t="n"/>
      <c r="BH757" s="14" t="n"/>
      <c r="BI757" s="14" t="n"/>
      <c r="BJ757" s="14" t="n"/>
      <c r="BK757" s="14" t="n"/>
      <c r="BL757" s="14" t="n"/>
      <c r="BM757" s="14" t="n"/>
      <c r="BN757" s="14" t="n"/>
      <c r="BO757" s="14" t="n"/>
    </row>
    <row r="758" ht="11.85" customFormat="1" customHeight="1" s="7">
      <c r="A758" s="14" t="inlineStr">
        <is>
          <t>SP</t>
        </is>
      </c>
      <c r="B758" s="14" t="inlineStr">
        <is>
          <t>15.01.2026</t>
        </is>
      </c>
      <c r="C758" s="14" t="inlineStr">
        <is>
          <t>BRIF-2025-006</t>
        </is>
      </c>
      <c r="D758" s="14" t="n">
        <v>2600081</v>
      </c>
      <c r="E758" s="14" t="inlineStr">
        <is>
          <t>SP0380</t>
        </is>
      </c>
      <c r="F758" s="8" t="inlineStr">
        <is>
          <t>Box - Disposable Skin Stapler Ref. No. FAS35W</t>
        </is>
      </c>
      <c r="G758" s="14" t="n">
        <v>2026000081</v>
      </c>
      <c r="H758" s="14" t="inlineStr">
        <is>
          <t>Jiangsu Brightness Medical Devices</t>
        </is>
      </c>
      <c r="I758" s="14" t="n"/>
      <c r="J758" s="10" t="inlineStr">
        <is>
          <t>1010 Printed (AGCINP)</t>
        </is>
      </c>
      <c r="K758" s="8" t="n"/>
      <c r="L758" s="14" t="inlineStr">
        <is>
          <t>10.09.2025</t>
        </is>
      </c>
      <c r="M758" s="14" t="n"/>
      <c r="N758" s="14" t="inlineStr">
        <is>
          <t>09.09.2028</t>
        </is>
      </c>
      <c r="O758" s="14" t="n"/>
      <c r="P758" s="14" t="n"/>
      <c r="Q758" s="14" t="n"/>
      <c r="R758" s="21" t="n"/>
      <c r="S758" s="12" t="n"/>
      <c r="T758" s="12" t="n"/>
      <c r="U758" s="13" t="n">
        <v>500</v>
      </c>
      <c r="V758" s="14" t="inlineStr">
        <is>
          <t>No.</t>
        </is>
      </c>
      <c r="W758" s="14" t="n"/>
      <c r="X758" s="14" t="n"/>
      <c r="Y758" s="90" t="n"/>
      <c r="Z758" s="455" t="n">
        <v>500</v>
      </c>
      <c r="AA758" s="456" t="n">
        <v>0</v>
      </c>
      <c r="AB758" s="457" t="n">
        <v>0</v>
      </c>
      <c r="AC758" s="458" t="n">
        <v>500</v>
      </c>
      <c r="AD758" s="459" t="n"/>
      <c r="AE758" s="462" t="n">
        <v>0</v>
      </c>
      <c r="AF758" s="14" t="n"/>
      <c r="AG758" s="14" t="inlineStr">
        <is>
          <t>0024/2026</t>
        </is>
      </c>
      <c r="AH758" s="14" t="n">
        <v>-500</v>
      </c>
      <c r="AI758" s="14" t="n"/>
      <c r="AJ758" s="14" t="n"/>
      <c r="AK758" s="14" t="n"/>
      <c r="AL758" s="14" t="n"/>
      <c r="AM758" s="14" t="n"/>
      <c r="AN758" s="14" t="n"/>
      <c r="AO758" s="14" t="n"/>
      <c r="AP758" s="14" t="n"/>
      <c r="AQ758" s="14" t="n"/>
      <c r="AR758" s="14" t="n"/>
      <c r="AS758" s="14" t="n"/>
      <c r="AT758" s="14" t="n"/>
      <c r="AU758" s="14" t="n"/>
      <c r="AV758" s="14" t="n"/>
      <c r="AW758" s="14" t="n"/>
      <c r="AX758" s="14" t="n"/>
      <c r="AY758" s="14" t="n"/>
      <c r="AZ758" s="14" t="n"/>
      <c r="BA758" s="14" t="n"/>
      <c r="BB758" s="14" t="n"/>
      <c r="BC758" s="14" t="n"/>
      <c r="BD758" s="14" t="n"/>
      <c r="BE758" s="14" t="n"/>
      <c r="BF758" s="14" t="n"/>
      <c r="BG758" s="14" t="n"/>
      <c r="BH758" s="14" t="n"/>
      <c r="BI758" s="14" t="n"/>
      <c r="BJ758" s="14" t="n"/>
      <c r="BK758" s="14" t="n"/>
      <c r="BL758" s="14" t="n"/>
      <c r="BM758" s="14" t="n"/>
      <c r="BN758" s="14" t="n"/>
      <c r="BO758" s="14" t="n"/>
    </row>
    <row r="759" ht="11.85" customFormat="1" customHeight="1" s="7">
      <c r="A759" s="14" t="inlineStr">
        <is>
          <t>SP</t>
        </is>
      </c>
      <c r="B759" s="14" t="inlineStr">
        <is>
          <t>15.01.2026</t>
        </is>
      </c>
      <c r="C759" s="14" t="inlineStr">
        <is>
          <t>BRIF-2025-006</t>
        </is>
      </c>
      <c r="D759" s="14" t="n">
        <v>2600082</v>
      </c>
      <c r="E759" s="14" t="inlineStr">
        <is>
          <t>SP0380</t>
        </is>
      </c>
      <c r="F759" s="8" t="inlineStr">
        <is>
          <t>Box - Disposable Skin Stapler Ref. No. FAS35W</t>
        </is>
      </c>
      <c r="G759" s="14" t="n">
        <v>2026000082</v>
      </c>
      <c r="H759" s="14" t="inlineStr">
        <is>
          <t>Jiangsu Brightness Medical Devices</t>
        </is>
      </c>
      <c r="I759" s="14" t="n"/>
      <c r="J759" s="10" t="inlineStr">
        <is>
          <t>1010 Printed (AGCZWC)</t>
        </is>
      </c>
      <c r="K759" s="8" t="n"/>
      <c r="L759" s="14" t="inlineStr">
        <is>
          <t>10.09.2025</t>
        </is>
      </c>
      <c r="M759" s="14" t="n"/>
      <c r="N759" s="14" t="inlineStr">
        <is>
          <t>09.09.2028</t>
        </is>
      </c>
      <c r="O759" s="14" t="n"/>
      <c r="P759" s="14" t="n"/>
      <c r="Q759" s="14" t="n"/>
      <c r="R759" s="21" t="n"/>
      <c r="S759" s="12" t="n"/>
      <c r="T759" s="12" t="n"/>
      <c r="U759" s="13" t="n">
        <v>500</v>
      </c>
      <c r="V759" s="14" t="inlineStr">
        <is>
          <t>No.</t>
        </is>
      </c>
      <c r="W759" s="14" t="n"/>
      <c r="X759" s="14" t="n"/>
      <c r="Y759" s="90" t="n"/>
      <c r="Z759" s="455" t="n">
        <v>500</v>
      </c>
      <c r="AA759" s="456" t="n">
        <v>0</v>
      </c>
      <c r="AB759" s="457" t="n">
        <v>0</v>
      </c>
      <c r="AC759" s="458" t="n">
        <v>500</v>
      </c>
      <c r="AD759" s="459" t="n"/>
      <c r="AE759" s="462" t="n">
        <v>0</v>
      </c>
      <c r="AF759" s="14" t="n"/>
      <c r="AG759" s="14" t="inlineStr">
        <is>
          <t>0025/2026</t>
        </is>
      </c>
      <c r="AH759" s="14" t="n">
        <v>-500</v>
      </c>
      <c r="AI759" s="14" t="n"/>
      <c r="AJ759" s="14" t="n"/>
      <c r="AK759" s="14" t="n"/>
      <c r="AL759" s="14" t="n"/>
      <c r="AM759" s="14" t="n"/>
      <c r="AN759" s="14" t="n"/>
      <c r="AO759" s="14" t="n"/>
      <c r="AP759" s="14" t="n"/>
      <c r="AQ759" s="14" t="n"/>
      <c r="AR759" s="14" t="n"/>
      <c r="AS759" s="14" t="n"/>
      <c r="AT759" s="14" t="n"/>
      <c r="AU759" s="14" t="n"/>
      <c r="AV759" s="14" t="n"/>
      <c r="AW759" s="14" t="n"/>
      <c r="AX759" s="14" t="n"/>
      <c r="AY759" s="14" t="n"/>
      <c r="AZ759" s="14" t="n"/>
      <c r="BA759" s="14" t="n"/>
      <c r="BB759" s="14" t="n"/>
      <c r="BC759" s="14" t="n"/>
      <c r="BD759" s="14" t="n"/>
      <c r="BE759" s="14" t="n"/>
      <c r="BF759" s="14" t="n"/>
      <c r="BG759" s="14" t="n"/>
      <c r="BH759" s="14" t="n"/>
      <c r="BI759" s="14" t="n"/>
      <c r="BJ759" s="14" t="n"/>
      <c r="BK759" s="14" t="n"/>
      <c r="BL759" s="14" t="n"/>
      <c r="BM759" s="14" t="n"/>
      <c r="BN759" s="14" t="n"/>
      <c r="BO759" s="14" t="n"/>
    </row>
    <row r="760" ht="11.85" customFormat="1" customHeight="1" s="7">
      <c r="A760" s="14" t="inlineStr">
        <is>
          <t>SP</t>
        </is>
      </c>
      <c r="B760" s="14" t="inlineStr">
        <is>
          <t>15.01.2026</t>
        </is>
      </c>
      <c r="C760" s="14" t="inlineStr">
        <is>
          <t>BRIF-2025-006</t>
        </is>
      </c>
      <c r="D760" s="14" t="n">
        <v>2600083</v>
      </c>
      <c r="E760" s="14" t="inlineStr">
        <is>
          <t>SP0380</t>
        </is>
      </c>
      <c r="F760" s="8" t="inlineStr">
        <is>
          <t>Box - Disposable Skin Stapler Ref. No. FAS35W</t>
        </is>
      </c>
      <c r="G760" s="14" t="n">
        <v>2026000083</v>
      </c>
      <c r="H760" s="14" t="inlineStr">
        <is>
          <t>Jiangsu Brightness Medical Devices</t>
        </is>
      </c>
      <c r="I760" s="14" t="n"/>
      <c r="J760" s="10" t="inlineStr">
        <is>
          <t>1010 Printed (AGCBWR)</t>
        </is>
      </c>
      <c r="K760" s="8" t="n"/>
      <c r="L760" s="14" t="inlineStr">
        <is>
          <t>10.09.2025</t>
        </is>
      </c>
      <c r="M760" s="14" t="n"/>
      <c r="N760" s="14" t="inlineStr">
        <is>
          <t>09.09.2028</t>
        </is>
      </c>
      <c r="O760" s="14" t="n"/>
      <c r="P760" s="14" t="n"/>
      <c r="Q760" s="14" t="n"/>
      <c r="R760" s="21" t="n"/>
      <c r="S760" s="12" t="n"/>
      <c r="T760" s="12" t="n"/>
      <c r="U760" s="13" t="n">
        <v>500</v>
      </c>
      <c r="V760" s="14" t="inlineStr">
        <is>
          <t>No.</t>
        </is>
      </c>
      <c r="W760" s="14" t="n"/>
      <c r="X760" s="14" t="n"/>
      <c r="Y760" s="90" t="n"/>
      <c r="Z760" s="455" t="n">
        <v>500</v>
      </c>
      <c r="AA760" s="456" t="n">
        <v>0</v>
      </c>
      <c r="AB760" s="457" t="n">
        <v>0</v>
      </c>
      <c r="AC760" s="458" t="n">
        <v>500</v>
      </c>
      <c r="AD760" s="459" t="n"/>
      <c r="AE760" s="462" t="n">
        <v>0</v>
      </c>
      <c r="AF760" s="14" t="n"/>
      <c r="AG760" s="14" t="inlineStr">
        <is>
          <t>0026/2026</t>
        </is>
      </c>
      <c r="AH760" s="14" t="n">
        <v>-500</v>
      </c>
      <c r="AI760" s="14" t="n"/>
      <c r="AJ760" s="14" t="n"/>
      <c r="AK760" s="14" t="n"/>
      <c r="AL760" s="14" t="n"/>
      <c r="AM760" s="14" t="n"/>
      <c r="AN760" s="14" t="n"/>
      <c r="AO760" s="14" t="n"/>
      <c r="AP760" s="14" t="n"/>
      <c r="AQ760" s="14" t="n"/>
      <c r="AR760" s="14" t="n"/>
      <c r="AS760" s="14" t="n"/>
      <c r="AT760" s="14" t="n"/>
      <c r="AU760" s="14" t="n"/>
      <c r="AV760" s="14" t="n"/>
      <c r="AW760" s="14" t="n"/>
      <c r="AX760" s="14" t="n"/>
      <c r="AY760" s="14" t="n"/>
      <c r="AZ760" s="14" t="n"/>
      <c r="BA760" s="14" t="n"/>
      <c r="BB760" s="14" t="n"/>
      <c r="BC760" s="14" t="n"/>
      <c r="BD760" s="14" t="n"/>
      <c r="BE760" s="14" t="n"/>
      <c r="BF760" s="14" t="n"/>
      <c r="BG760" s="14" t="n"/>
      <c r="BH760" s="14" t="n"/>
      <c r="BI760" s="14" t="n"/>
      <c r="BJ760" s="14" t="n"/>
      <c r="BK760" s="14" t="n"/>
      <c r="BL760" s="14" t="n"/>
      <c r="BM760" s="14" t="n"/>
      <c r="BN760" s="14" t="n"/>
      <c r="BO760" s="14" t="n"/>
    </row>
    <row r="761" ht="11.85" customFormat="1" customHeight="1" s="7">
      <c r="A761" s="14" t="inlineStr">
        <is>
          <t>SP</t>
        </is>
      </c>
      <c r="B761" s="14" t="inlineStr">
        <is>
          <t>15.01.2026</t>
        </is>
      </c>
      <c r="C761" s="14" t="inlineStr">
        <is>
          <t>BRIF-2025-006</t>
        </is>
      </c>
      <c r="D761" s="14" t="n">
        <v>2600084</v>
      </c>
      <c r="E761" s="14" t="inlineStr">
        <is>
          <t>SP0380</t>
        </is>
      </c>
      <c r="F761" s="8" t="inlineStr">
        <is>
          <t>Box - Disposable Skin Stapler Ref. No. FAS35W</t>
        </is>
      </c>
      <c r="G761" s="14" t="n">
        <v>2026000084</v>
      </c>
      <c r="H761" s="14" t="inlineStr">
        <is>
          <t>Jiangsu Brightness Medical Devices</t>
        </is>
      </c>
      <c r="I761" s="14" t="n"/>
      <c r="J761" s="10" t="inlineStr">
        <is>
          <t>1010 Printed (AGCKAX)</t>
        </is>
      </c>
      <c r="K761" s="8" t="n"/>
      <c r="L761" s="14" t="inlineStr">
        <is>
          <t>10.09.2025</t>
        </is>
      </c>
      <c r="M761" s="14" t="n"/>
      <c r="N761" s="14" t="inlineStr">
        <is>
          <t>09.09.2028</t>
        </is>
      </c>
      <c r="O761" s="14" t="n"/>
      <c r="P761" s="14" t="n"/>
      <c r="Q761" s="14" t="n"/>
      <c r="R761" s="21" t="n"/>
      <c r="S761" s="12" t="n"/>
      <c r="T761" s="12" t="n"/>
      <c r="U761" s="13" t="n">
        <v>500</v>
      </c>
      <c r="V761" s="14" t="inlineStr">
        <is>
          <t>No.</t>
        </is>
      </c>
      <c r="W761" s="14" t="n"/>
      <c r="X761" s="14" t="n"/>
      <c r="Y761" s="90" t="n"/>
      <c r="Z761" s="455" t="n">
        <v>500</v>
      </c>
      <c r="AA761" s="456" t="n">
        <v>0</v>
      </c>
      <c r="AB761" s="457" t="n">
        <v>0</v>
      </c>
      <c r="AC761" s="458" t="n">
        <v>500</v>
      </c>
      <c r="AD761" s="459" t="n"/>
      <c r="AE761" s="462" t="n">
        <v>0</v>
      </c>
      <c r="AF761" s="14" t="n"/>
      <c r="AG761" s="14" t="inlineStr">
        <is>
          <t>0027/2026</t>
        </is>
      </c>
      <c r="AH761" s="14" t="n">
        <v>-500</v>
      </c>
      <c r="AI761" s="14" t="n"/>
      <c r="AJ761" s="14" t="n"/>
      <c r="AK761" s="14" t="n"/>
      <c r="AL761" s="14" t="n"/>
      <c r="AM761" s="14" t="n"/>
      <c r="AN761" s="14" t="n"/>
      <c r="AO761" s="14" t="n"/>
      <c r="AP761" s="14" t="n"/>
      <c r="AQ761" s="14" t="n"/>
      <c r="AR761" s="14" t="n"/>
      <c r="AS761" s="14" t="n"/>
      <c r="AT761" s="14" t="n"/>
      <c r="AU761" s="14" t="n"/>
      <c r="AV761" s="14" t="n"/>
      <c r="AW761" s="14" t="n"/>
      <c r="AX761" s="14" t="n"/>
      <c r="AY761" s="14" t="n"/>
      <c r="AZ761" s="14" t="n"/>
      <c r="BA761" s="14" t="n"/>
      <c r="BB761" s="14" t="n"/>
      <c r="BC761" s="14" t="n"/>
      <c r="BD761" s="14" t="n"/>
      <c r="BE761" s="14" t="n"/>
      <c r="BF761" s="14" t="n"/>
      <c r="BG761" s="14" t="n"/>
      <c r="BH761" s="14" t="n"/>
      <c r="BI761" s="14" t="n"/>
      <c r="BJ761" s="14" t="n"/>
      <c r="BK761" s="14" t="n"/>
      <c r="BL761" s="14" t="n"/>
      <c r="BM761" s="14" t="n"/>
      <c r="BN761" s="14" t="n"/>
      <c r="BO761" s="14" t="n"/>
    </row>
    <row r="762" ht="11.85" customFormat="1" customHeight="1" s="7">
      <c r="A762" s="14" t="inlineStr">
        <is>
          <t>SP</t>
        </is>
      </c>
      <c r="B762" s="14" t="inlineStr">
        <is>
          <t>15.01.2026</t>
        </is>
      </c>
      <c r="C762" s="14" t="inlineStr">
        <is>
          <t>BRIF-2025-006</t>
        </is>
      </c>
      <c r="D762" s="14" t="n">
        <v>2600085</v>
      </c>
      <c r="E762" s="14" t="inlineStr">
        <is>
          <t>SP0380</t>
        </is>
      </c>
      <c r="F762" s="8" t="inlineStr">
        <is>
          <t>Box - Disposable Skin Stapler Ref. No. FAS35W</t>
        </is>
      </c>
      <c r="G762" s="14" t="n">
        <v>2026000085</v>
      </c>
      <c r="H762" s="14" t="inlineStr">
        <is>
          <t>Jiangsu Brightness Medical Devices</t>
        </is>
      </c>
      <c r="I762" s="14" t="n"/>
      <c r="J762" s="10" t="inlineStr">
        <is>
          <t>1010 Printed (AGCFZI)</t>
        </is>
      </c>
      <c r="K762" s="8" t="n"/>
      <c r="L762" s="14" t="inlineStr">
        <is>
          <t>10.09.2025</t>
        </is>
      </c>
      <c r="M762" s="14" t="n"/>
      <c r="N762" s="14" t="inlineStr">
        <is>
          <t>09.09.2028</t>
        </is>
      </c>
      <c r="O762" s="14" t="n"/>
      <c r="P762" s="14" t="n"/>
      <c r="Q762" s="14" t="n"/>
      <c r="R762" s="21" t="n"/>
      <c r="S762" s="12" t="n"/>
      <c r="T762" s="12" t="n"/>
      <c r="U762" s="13" t="n">
        <v>500</v>
      </c>
      <c r="V762" s="14" t="inlineStr">
        <is>
          <t>No.</t>
        </is>
      </c>
      <c r="W762" s="14" t="n"/>
      <c r="X762" s="14" t="n"/>
      <c r="Y762" s="90" t="n"/>
      <c r="Z762" s="455" t="n">
        <v>500</v>
      </c>
      <c r="AA762" s="456" t="n">
        <v>0</v>
      </c>
      <c r="AB762" s="457" t="n">
        <v>0</v>
      </c>
      <c r="AC762" s="458" t="n">
        <v>500</v>
      </c>
      <c r="AD762" s="459" t="n"/>
      <c r="AE762" s="462" t="n">
        <v>0</v>
      </c>
      <c r="AF762" s="14" t="n"/>
      <c r="AG762" s="14" t="inlineStr">
        <is>
          <t>0028/2026</t>
        </is>
      </c>
      <c r="AH762" s="14" t="n">
        <v>-500</v>
      </c>
      <c r="AI762" s="14" t="n"/>
      <c r="AJ762" s="14" t="n"/>
      <c r="AK762" s="14" t="n"/>
      <c r="AL762" s="14" t="n"/>
      <c r="AM762" s="14" t="n"/>
      <c r="AN762" s="14" t="n"/>
      <c r="AO762" s="14" t="n"/>
      <c r="AP762" s="14" t="n"/>
      <c r="AQ762" s="14" t="n"/>
      <c r="AR762" s="14" t="n"/>
      <c r="AS762" s="14" t="n"/>
      <c r="AT762" s="14" t="n"/>
      <c r="AU762" s="14" t="n"/>
      <c r="AV762" s="14" t="n"/>
      <c r="AW762" s="14" t="n"/>
      <c r="AX762" s="14" t="n"/>
      <c r="AY762" s="14" t="n"/>
      <c r="AZ762" s="14" t="n"/>
      <c r="BA762" s="14" t="n"/>
      <c r="BB762" s="14" t="n"/>
      <c r="BC762" s="14" t="n"/>
      <c r="BD762" s="14" t="n"/>
      <c r="BE762" s="14" t="n"/>
      <c r="BF762" s="14" t="n"/>
      <c r="BG762" s="14" t="n"/>
      <c r="BH762" s="14" t="n"/>
      <c r="BI762" s="14" t="n"/>
      <c r="BJ762" s="14" t="n"/>
      <c r="BK762" s="14" t="n"/>
      <c r="BL762" s="14" t="n"/>
      <c r="BM762" s="14" t="n"/>
      <c r="BN762" s="14" t="n"/>
      <c r="BO762" s="14" t="n"/>
    </row>
    <row r="763" ht="11.85" customFormat="1" customHeight="1" s="7">
      <c r="A763" s="14" t="inlineStr">
        <is>
          <t>SP</t>
        </is>
      </c>
      <c r="B763" s="14" t="inlineStr">
        <is>
          <t>15.01.2026</t>
        </is>
      </c>
      <c r="C763" s="14" t="inlineStr">
        <is>
          <t>BRIF-2025-006</t>
        </is>
      </c>
      <c r="D763" s="14" t="n">
        <v>2600086</v>
      </c>
      <c r="E763" s="14" t="inlineStr">
        <is>
          <t>SP0380</t>
        </is>
      </c>
      <c r="F763" s="8" t="inlineStr">
        <is>
          <t>Box - Disposable Skin Stapler Ref. No. FAS35W</t>
        </is>
      </c>
      <c r="G763" s="14" t="n">
        <v>2026000086</v>
      </c>
      <c r="H763" s="14" t="inlineStr">
        <is>
          <t>Jiangsu Brightness Medical Devices</t>
        </is>
      </c>
      <c r="I763" s="14" t="n"/>
      <c r="J763" s="10" t="inlineStr">
        <is>
          <t>1010 Printed (AGCYLS)</t>
        </is>
      </c>
      <c r="K763" s="8" t="n"/>
      <c r="L763" s="14" t="inlineStr">
        <is>
          <t>10.09.2025</t>
        </is>
      </c>
      <c r="M763" s="14" t="n"/>
      <c r="N763" s="14" t="inlineStr">
        <is>
          <t>09.09.2028</t>
        </is>
      </c>
      <c r="O763" s="14" t="n"/>
      <c r="P763" s="14" t="n"/>
      <c r="Q763" s="14" t="n"/>
      <c r="R763" s="21" t="n"/>
      <c r="S763" s="12" t="n"/>
      <c r="T763" s="12" t="n"/>
      <c r="U763" s="13" t="n">
        <v>500</v>
      </c>
      <c r="V763" s="14" t="inlineStr">
        <is>
          <t>No.</t>
        </is>
      </c>
      <c r="W763" s="14" t="n"/>
      <c r="X763" s="14" t="n"/>
      <c r="Y763" s="90" t="n"/>
      <c r="Z763" s="455" t="n">
        <v>500</v>
      </c>
      <c r="AA763" s="456" t="n">
        <v>0</v>
      </c>
      <c r="AB763" s="457" t="n">
        <v>0</v>
      </c>
      <c r="AC763" s="458" t="n">
        <v>500</v>
      </c>
      <c r="AD763" s="459" t="n"/>
      <c r="AE763" s="462" t="n">
        <v>0</v>
      </c>
      <c r="AF763" s="14" t="n"/>
      <c r="AG763" s="14" t="inlineStr">
        <is>
          <t>0029/2026</t>
        </is>
      </c>
      <c r="AH763" s="14" t="n">
        <v>-500</v>
      </c>
      <c r="AI763" s="14" t="n"/>
      <c r="AJ763" s="14" t="n"/>
      <c r="AK763" s="14" t="n"/>
      <c r="AL763" s="14" t="n"/>
      <c r="AM763" s="14" t="n"/>
      <c r="AN763" s="14" t="n"/>
      <c r="AO763" s="14" t="n"/>
      <c r="AP763" s="14" t="n"/>
      <c r="AQ763" s="14" t="n"/>
      <c r="AR763" s="14" t="n"/>
      <c r="AS763" s="14" t="n"/>
      <c r="AT763" s="14" t="n"/>
      <c r="AU763" s="14" t="n"/>
      <c r="AV763" s="14" t="n"/>
      <c r="AW763" s="14" t="n"/>
      <c r="AX763" s="14" t="n"/>
      <c r="AY763" s="14" t="n"/>
      <c r="AZ763" s="14" t="n"/>
      <c r="BA763" s="14" t="n"/>
      <c r="BB763" s="14" t="n"/>
      <c r="BC763" s="14" t="n"/>
      <c r="BD763" s="14" t="n"/>
      <c r="BE763" s="14" t="n"/>
      <c r="BF763" s="14" t="n"/>
      <c r="BG763" s="14" t="n"/>
      <c r="BH763" s="14" t="n"/>
      <c r="BI763" s="14" t="n"/>
      <c r="BJ763" s="14" t="n"/>
      <c r="BK763" s="14" t="n"/>
      <c r="BL763" s="14" t="n"/>
      <c r="BM763" s="14" t="n"/>
      <c r="BN763" s="14" t="n"/>
      <c r="BO763" s="14" t="n"/>
    </row>
    <row r="764" ht="11.85" customFormat="1" customHeight="1" s="7">
      <c r="A764" s="14" t="inlineStr">
        <is>
          <t>SP</t>
        </is>
      </c>
      <c r="B764" s="14" t="inlineStr">
        <is>
          <t>15.01.2026</t>
        </is>
      </c>
      <c r="C764" s="14" t="inlineStr">
        <is>
          <t>BRIF-2025-006</t>
        </is>
      </c>
      <c r="D764" s="14" t="n">
        <v>2600087</v>
      </c>
      <c r="E764" s="14" t="inlineStr">
        <is>
          <t>SP0380</t>
        </is>
      </c>
      <c r="F764" s="8" t="inlineStr">
        <is>
          <t>Box - Disposable Skin Stapler Ref. No. FAS35W</t>
        </is>
      </c>
      <c r="G764" s="14" t="n">
        <v>2026000087</v>
      </c>
      <c r="H764" s="14" t="inlineStr">
        <is>
          <t>Jiangsu Brightness Medical Devices</t>
        </is>
      </c>
      <c r="I764" s="14" t="n"/>
      <c r="J764" s="10" t="inlineStr">
        <is>
          <t>1010 Printed (AGCRNF)</t>
        </is>
      </c>
      <c r="K764" s="8" t="n"/>
      <c r="L764" s="14" t="inlineStr">
        <is>
          <t>10.09.2025</t>
        </is>
      </c>
      <c r="M764" s="14" t="n"/>
      <c r="N764" s="14" t="inlineStr">
        <is>
          <t>09.09.2028</t>
        </is>
      </c>
      <c r="O764" s="14" t="n"/>
      <c r="P764" s="14" t="n"/>
      <c r="Q764" s="14" t="n"/>
      <c r="R764" s="21" t="n"/>
      <c r="S764" s="12" t="n"/>
      <c r="T764" s="12" t="n"/>
      <c r="U764" s="13" t="n">
        <v>500</v>
      </c>
      <c r="V764" s="14" t="inlineStr">
        <is>
          <t>No.</t>
        </is>
      </c>
      <c r="W764" s="14" t="n"/>
      <c r="X764" s="14" t="n"/>
      <c r="Y764" s="90" t="n"/>
      <c r="Z764" s="455" t="n">
        <v>500</v>
      </c>
      <c r="AA764" s="456" t="n">
        <v>0</v>
      </c>
      <c r="AB764" s="457" t="n">
        <v>0</v>
      </c>
      <c r="AC764" s="458" t="n">
        <v>500</v>
      </c>
      <c r="AD764" s="459" t="n"/>
      <c r="AE764" s="462" t="n">
        <v>0</v>
      </c>
      <c r="AF764" s="14" t="n"/>
      <c r="AG764" s="14" t="inlineStr">
        <is>
          <t>0030/2026</t>
        </is>
      </c>
      <c r="AH764" s="14" t="n">
        <v>-500</v>
      </c>
      <c r="AI764" s="14" t="n"/>
      <c r="AJ764" s="14" t="n"/>
      <c r="AK764" s="14" t="n"/>
      <c r="AL764" s="14" t="n"/>
      <c r="AM764" s="14" t="n"/>
      <c r="AN764" s="14" t="n"/>
      <c r="AO764" s="14" t="n"/>
      <c r="AP764" s="14" t="n"/>
      <c r="AQ764" s="14" t="n"/>
      <c r="AR764" s="14" t="n"/>
      <c r="AS764" s="14" t="n"/>
      <c r="AT764" s="14" t="n"/>
      <c r="AU764" s="14" t="n"/>
      <c r="AV764" s="14" t="n"/>
      <c r="AW764" s="14" t="n"/>
      <c r="AX764" s="14" t="n"/>
      <c r="AY764" s="14" t="n"/>
      <c r="AZ764" s="14" t="n"/>
      <c r="BA764" s="14" t="n"/>
      <c r="BB764" s="14" t="n"/>
      <c r="BC764" s="14" t="n"/>
      <c r="BD764" s="14" t="n"/>
      <c r="BE764" s="14" t="n"/>
      <c r="BF764" s="14" t="n"/>
      <c r="BG764" s="14" t="n"/>
      <c r="BH764" s="14" t="n"/>
      <c r="BI764" s="14" t="n"/>
      <c r="BJ764" s="14" t="n"/>
      <c r="BK764" s="14" t="n"/>
      <c r="BL764" s="14" t="n"/>
      <c r="BM764" s="14" t="n"/>
      <c r="BN764" s="14" t="n"/>
      <c r="BO764" s="14" t="n"/>
    </row>
    <row r="765" ht="11.85" customFormat="1" customHeight="1" s="7">
      <c r="A765" s="14" t="inlineStr">
        <is>
          <t>SP</t>
        </is>
      </c>
      <c r="B765" s="14" t="inlineStr">
        <is>
          <t>15.01.2026</t>
        </is>
      </c>
      <c r="C765" s="14" t="inlineStr">
        <is>
          <t>BRIF-2025-006</t>
        </is>
      </c>
      <c r="D765" s="14" t="n">
        <v>2600088</v>
      </c>
      <c r="E765" s="14" t="inlineStr">
        <is>
          <t>SP0380</t>
        </is>
      </c>
      <c r="F765" s="8" t="inlineStr">
        <is>
          <t>Box - Disposable Skin Stapler Ref. No. FAS35W</t>
        </is>
      </c>
      <c r="G765" s="14" t="n">
        <v>2026000088</v>
      </c>
      <c r="H765" s="14" t="inlineStr">
        <is>
          <t>Jiangsu Brightness Medical Devices</t>
        </is>
      </c>
      <c r="I765" s="14" t="n"/>
      <c r="J765" s="10" t="inlineStr">
        <is>
          <t>1010 Printed (AGCRNZ)</t>
        </is>
      </c>
      <c r="K765" s="8" t="n"/>
      <c r="L765" s="14" t="inlineStr">
        <is>
          <t>10.09.2025</t>
        </is>
      </c>
      <c r="M765" s="14" t="n"/>
      <c r="N765" s="14" t="inlineStr">
        <is>
          <t>09.09.2028</t>
        </is>
      </c>
      <c r="O765" s="14" t="n"/>
      <c r="P765" s="14" t="n"/>
      <c r="Q765" s="14" t="n"/>
      <c r="R765" s="21" t="n"/>
      <c r="S765" s="12" t="n"/>
      <c r="T765" s="12" t="n"/>
      <c r="U765" s="13" t="n">
        <v>500</v>
      </c>
      <c r="V765" s="14" t="inlineStr">
        <is>
          <t>No.</t>
        </is>
      </c>
      <c r="W765" s="14" t="n"/>
      <c r="X765" s="14" t="n"/>
      <c r="Y765" s="90" t="n"/>
      <c r="Z765" s="455" t="n">
        <v>500</v>
      </c>
      <c r="AA765" s="456" t="n">
        <v>0</v>
      </c>
      <c r="AB765" s="457" t="n">
        <v>0</v>
      </c>
      <c r="AC765" s="458" t="n">
        <v>500</v>
      </c>
      <c r="AD765" s="459" t="n"/>
      <c r="AE765" s="462" t="n">
        <v>0</v>
      </c>
      <c r="AF765" s="14" t="n"/>
      <c r="AG765" s="14" t="inlineStr">
        <is>
          <t>0031/2026</t>
        </is>
      </c>
      <c r="AH765" s="14" t="n">
        <v>-500</v>
      </c>
      <c r="AI765" s="14" t="n"/>
      <c r="AJ765" s="14" t="n"/>
      <c r="AK765" s="14" t="n"/>
      <c r="AL765" s="14" t="n"/>
      <c r="AM765" s="14" t="n"/>
      <c r="AN765" s="14" t="n"/>
      <c r="AO765" s="14" t="n"/>
      <c r="AP765" s="14" t="n"/>
      <c r="AQ765" s="14" t="n"/>
      <c r="AR765" s="14" t="n"/>
      <c r="AS765" s="14" t="n"/>
      <c r="AT765" s="14" t="n"/>
      <c r="AU765" s="14" t="n"/>
      <c r="AV765" s="14" t="n"/>
      <c r="AW765" s="14" t="n"/>
      <c r="AX765" s="14" t="n"/>
      <c r="AY765" s="14" t="n"/>
      <c r="AZ765" s="14" t="n"/>
      <c r="BA765" s="14" t="n"/>
      <c r="BB765" s="14" t="n"/>
      <c r="BC765" s="14" t="n"/>
      <c r="BD765" s="14" t="n"/>
      <c r="BE765" s="14" t="n"/>
      <c r="BF765" s="14" t="n"/>
      <c r="BG765" s="14" t="n"/>
      <c r="BH765" s="14" t="n"/>
      <c r="BI765" s="14" t="n"/>
      <c r="BJ765" s="14" t="n"/>
      <c r="BK765" s="14" t="n"/>
      <c r="BL765" s="14" t="n"/>
      <c r="BM765" s="14" t="n"/>
      <c r="BN765" s="14" t="n"/>
      <c r="BO765" s="14" t="n"/>
    </row>
    <row r="766" ht="11.85" customFormat="1" customHeight="1" s="7">
      <c r="A766" s="14" t="inlineStr">
        <is>
          <t>SP</t>
        </is>
      </c>
      <c r="B766" s="14" t="inlineStr">
        <is>
          <t>15.01.2026</t>
        </is>
      </c>
      <c r="C766" s="14" t="inlineStr">
        <is>
          <t>BRIF-2025-006</t>
        </is>
      </c>
      <c r="D766" s="14" t="n">
        <v>2600089</v>
      </c>
      <c r="E766" s="14" t="inlineStr">
        <is>
          <t>SP0380</t>
        </is>
      </c>
      <c r="F766" s="8" t="inlineStr">
        <is>
          <t>Box - Disposable Skin Stapler Ref. No. FAS35W</t>
        </is>
      </c>
      <c r="G766" s="14" t="n">
        <v>2026000089</v>
      </c>
      <c r="H766" s="14" t="inlineStr">
        <is>
          <t>Jiangsu Brightness Medical Devices</t>
        </is>
      </c>
      <c r="I766" s="14" t="n"/>
      <c r="J766" s="10" t="inlineStr">
        <is>
          <t>1010 Printed (AGCPGK)</t>
        </is>
      </c>
      <c r="K766" s="8" t="n"/>
      <c r="L766" s="14" t="inlineStr">
        <is>
          <t>10.09.2025</t>
        </is>
      </c>
      <c r="M766" s="14" t="n"/>
      <c r="N766" s="14" t="inlineStr">
        <is>
          <t>09.09.2028</t>
        </is>
      </c>
      <c r="O766" s="14" t="n"/>
      <c r="P766" s="14" t="n"/>
      <c r="Q766" s="14" t="n"/>
      <c r="R766" s="21" t="n"/>
      <c r="S766" s="12" t="n"/>
      <c r="T766" s="12" t="n"/>
      <c r="U766" s="13" t="n">
        <v>500</v>
      </c>
      <c r="V766" s="14" t="inlineStr">
        <is>
          <t>No.</t>
        </is>
      </c>
      <c r="W766" s="14" t="n"/>
      <c r="X766" s="14" t="n"/>
      <c r="Y766" s="90" t="n"/>
      <c r="Z766" s="455" t="n">
        <v>500</v>
      </c>
      <c r="AA766" s="456" t="n">
        <v>0</v>
      </c>
      <c r="AB766" s="457" t="n">
        <v>0</v>
      </c>
      <c r="AC766" s="458" t="n">
        <v>500</v>
      </c>
      <c r="AD766" s="459" t="n"/>
      <c r="AE766" s="462" t="n">
        <v>0</v>
      </c>
      <c r="AF766" s="14" t="n"/>
      <c r="AG766" s="14" t="inlineStr">
        <is>
          <t>0032/2026</t>
        </is>
      </c>
      <c r="AH766" s="14" t="n">
        <v>-500</v>
      </c>
      <c r="AI766" s="14" t="n"/>
      <c r="AJ766" s="14" t="n"/>
      <c r="AK766" s="14" t="n"/>
      <c r="AL766" s="14" t="n"/>
      <c r="AM766" s="14" t="n"/>
      <c r="AN766" s="14" t="n"/>
      <c r="AO766" s="14" t="n"/>
      <c r="AP766" s="14" t="n"/>
      <c r="AQ766" s="14" t="n"/>
      <c r="AR766" s="14" t="n"/>
      <c r="AS766" s="14" t="n"/>
      <c r="AT766" s="14" t="n"/>
      <c r="AU766" s="14" t="n"/>
      <c r="AV766" s="14" t="n"/>
      <c r="AW766" s="14" t="n"/>
      <c r="AX766" s="14" t="n"/>
      <c r="AY766" s="14" t="n"/>
      <c r="AZ766" s="14" t="n"/>
      <c r="BA766" s="14" t="n"/>
      <c r="BB766" s="14" t="n"/>
      <c r="BC766" s="14" t="n"/>
      <c r="BD766" s="14" t="n"/>
      <c r="BE766" s="14" t="n"/>
      <c r="BF766" s="14" t="n"/>
      <c r="BG766" s="14" t="n"/>
      <c r="BH766" s="14" t="n"/>
      <c r="BI766" s="14" t="n"/>
      <c r="BJ766" s="14" t="n"/>
      <c r="BK766" s="14" t="n"/>
      <c r="BL766" s="14" t="n"/>
      <c r="BM766" s="14" t="n"/>
      <c r="BN766" s="14" t="n"/>
      <c r="BO766" s="14" t="n"/>
    </row>
    <row r="767" ht="11.85" customHeight="1">
      <c r="A767" s="14" t="inlineStr">
        <is>
          <t>SP</t>
        </is>
      </c>
      <c r="B767" s="14" t="inlineStr">
        <is>
          <t>15.01.2026</t>
        </is>
      </c>
      <c r="C767" s="14" t="inlineStr">
        <is>
          <t>BRIF-2025-006</t>
        </is>
      </c>
      <c r="D767" s="14" t="n">
        <v>2600090</v>
      </c>
      <c r="E767" s="14" t="inlineStr">
        <is>
          <t>SP0380</t>
        </is>
      </c>
      <c r="F767" s="8" t="inlineStr">
        <is>
          <t>Box - Disposable Skin Stapler Ref. No. FAS35W</t>
        </is>
      </c>
      <c r="G767" s="14" t="n">
        <v>2026000090</v>
      </c>
      <c r="H767" s="14" t="inlineStr">
        <is>
          <t>Jiangsu Brightness Medical Devices</t>
        </is>
      </c>
      <c r="I767" s="14" t="n"/>
      <c r="J767" s="10" t="inlineStr">
        <is>
          <t>1010 Printed (AGCUZZ)</t>
        </is>
      </c>
      <c r="K767" s="8" t="n"/>
      <c r="L767" s="14" t="inlineStr">
        <is>
          <t>10.09.2025</t>
        </is>
      </c>
      <c r="M767" s="14" t="n"/>
      <c r="N767" s="14" t="inlineStr">
        <is>
          <t>09.09.2028</t>
        </is>
      </c>
      <c r="O767" s="14" t="n"/>
      <c r="P767" s="14" t="n"/>
      <c r="Q767" s="14" t="n"/>
      <c r="R767" s="21" t="n"/>
      <c r="S767" s="12" t="n"/>
      <c r="T767" s="12" t="n"/>
      <c r="U767" s="13" t="n">
        <v>500</v>
      </c>
      <c r="V767" s="14" t="inlineStr">
        <is>
          <t>No.</t>
        </is>
      </c>
      <c r="W767" s="14" t="n"/>
      <c r="X767" s="14" t="n"/>
      <c r="Y767" s="90" t="n"/>
      <c r="Z767" s="455" t="n">
        <v>500</v>
      </c>
      <c r="AA767" s="456" t="n">
        <v>0</v>
      </c>
      <c r="AB767" s="457" t="n">
        <v>0</v>
      </c>
      <c r="AC767" s="458" t="n">
        <v>500</v>
      </c>
      <c r="AD767" s="459" t="n"/>
      <c r="AE767" s="462" t="n">
        <v>0</v>
      </c>
      <c r="AF767" s="14" t="n"/>
      <c r="AG767" s="14" t="inlineStr">
        <is>
          <t>0033/2026</t>
        </is>
      </c>
      <c r="AH767" s="14" t="n">
        <v>-500</v>
      </c>
      <c r="AI767" s="14" t="n"/>
      <c r="AJ767" s="14" t="n"/>
      <c r="AK767" s="14" t="n"/>
      <c r="AL767" s="14" t="n"/>
      <c r="AM767" s="14" t="n"/>
      <c r="AN767" s="14" t="n"/>
      <c r="AO767" s="14" t="n"/>
      <c r="AP767" s="14" t="n"/>
      <c r="AQ767" s="14" t="n"/>
      <c r="AR767" s="14" t="n"/>
      <c r="AS767" s="14" t="n"/>
      <c r="AT767" s="14" t="n"/>
      <c r="AU767" s="14" t="n"/>
      <c r="AV767" s="14" t="n"/>
      <c r="AW767" s="14" t="n"/>
      <c r="AX767" s="14" t="n"/>
      <c r="AY767" s="14" t="n"/>
      <c r="AZ767" s="14" t="n"/>
      <c r="BA767" s="14" t="n"/>
      <c r="BB767" s="14" t="n"/>
      <c r="BC767" s="14" t="n"/>
      <c r="BD767" s="14" t="n"/>
      <c r="BE767" s="14" t="n"/>
      <c r="BF767" s="14" t="n"/>
      <c r="BG767" s="14" t="n"/>
      <c r="BH767" s="14" t="n"/>
      <c r="BI767" s="14" t="n"/>
      <c r="BJ767" s="14" t="n"/>
      <c r="BK767" s="14" t="n"/>
      <c r="BL767" s="14" t="n"/>
      <c r="BM767" s="14" t="n"/>
      <c r="BN767" s="14" t="n"/>
      <c r="BO767" s="14" t="n"/>
      <c r="BP767" s="7" t="n"/>
      <c r="BQ767" s="7" t="n"/>
    </row>
    <row r="768" ht="11.85" customFormat="1" customHeight="1" s="7">
      <c r="A768" s="14" t="inlineStr">
        <is>
          <t>SP</t>
        </is>
      </c>
      <c r="B768" s="14" t="inlineStr">
        <is>
          <t>15.01.2026</t>
        </is>
      </c>
      <c r="C768" s="14" t="inlineStr">
        <is>
          <t>BRIF-2025-006</t>
        </is>
      </c>
      <c r="D768" s="14" t="n">
        <v>2600091</v>
      </c>
      <c r="E768" s="14" t="inlineStr">
        <is>
          <t>SP0380</t>
        </is>
      </c>
      <c r="F768" s="8" t="inlineStr">
        <is>
          <t>Box - Disposable Skin Stapler Ref. No. FAS35W</t>
        </is>
      </c>
      <c r="G768" s="14" t="n">
        <v>2026000091</v>
      </c>
      <c r="H768" s="14" t="inlineStr">
        <is>
          <t>Jiangsu Brightness Medical Devices</t>
        </is>
      </c>
      <c r="I768" s="14" t="n"/>
      <c r="J768" s="10" t="inlineStr">
        <is>
          <t>1010 Printed (AGCHIQ)</t>
        </is>
      </c>
      <c r="K768" s="8" t="n"/>
      <c r="L768" s="14" t="inlineStr">
        <is>
          <t>10.09.2025</t>
        </is>
      </c>
      <c r="M768" s="14" t="n"/>
      <c r="N768" s="14" t="inlineStr">
        <is>
          <t>09.09.2028</t>
        </is>
      </c>
      <c r="O768" s="14" t="n"/>
      <c r="P768" s="14" t="n"/>
      <c r="Q768" s="14" t="n"/>
      <c r="R768" s="21" t="n"/>
      <c r="S768" s="12" t="n"/>
      <c r="T768" s="12" t="n"/>
      <c r="U768" s="13" t="n">
        <v>500</v>
      </c>
      <c r="V768" s="14" t="inlineStr">
        <is>
          <t>No.</t>
        </is>
      </c>
      <c r="W768" s="14" t="n"/>
      <c r="X768" s="14" t="n"/>
      <c r="Y768" s="90" t="n"/>
      <c r="Z768" s="455" t="n">
        <v>500</v>
      </c>
      <c r="AA768" s="456" t="n">
        <v>0</v>
      </c>
      <c r="AB768" s="457" t="n">
        <v>0</v>
      </c>
      <c r="AC768" s="458" t="n">
        <v>500</v>
      </c>
      <c r="AD768" s="459" t="n"/>
      <c r="AE768" s="462" t="n">
        <v>0</v>
      </c>
      <c r="AF768" s="14" t="n"/>
      <c r="AG768" s="14" t="inlineStr">
        <is>
          <t>0034/2026</t>
        </is>
      </c>
      <c r="AH768" s="14" t="n">
        <v>-500</v>
      </c>
      <c r="AI768" s="14" t="n"/>
      <c r="AJ768" s="14" t="n"/>
      <c r="AK768" s="14" t="n"/>
      <c r="AL768" s="14" t="n"/>
      <c r="AM768" s="14" t="n"/>
      <c r="AN768" s="14" t="n"/>
      <c r="AO768" s="14" t="n"/>
      <c r="AP768" s="14" t="n"/>
      <c r="AQ768" s="14" t="n"/>
      <c r="AR768" s="14" t="n"/>
      <c r="AS768" s="14" t="n"/>
      <c r="AT768" s="14" t="n"/>
      <c r="AU768" s="14" t="n"/>
      <c r="AV768" s="14" t="n"/>
      <c r="AW768" s="14" t="n"/>
      <c r="AX768" s="14" t="n"/>
      <c r="AY768" s="14" t="n"/>
      <c r="AZ768" s="14" t="n"/>
      <c r="BA768" s="14" t="n"/>
      <c r="BB768" s="14" t="n"/>
      <c r="BC768" s="14" t="n"/>
      <c r="BD768" s="14" t="n"/>
      <c r="BE768" s="14" t="n"/>
      <c r="BF768" s="14" t="n"/>
      <c r="BG768" s="14" t="n"/>
      <c r="BH768" s="14" t="n"/>
      <c r="BI768" s="14" t="n"/>
      <c r="BJ768" s="14" t="n"/>
      <c r="BK768" s="14" t="n"/>
      <c r="BL768" s="14" t="n"/>
      <c r="BM768" s="14" t="n"/>
      <c r="BN768" s="14" t="n"/>
      <c r="BO768" s="14" t="n"/>
    </row>
    <row r="769" ht="11.85" customFormat="1" customHeight="1" s="7">
      <c r="A769" s="14" t="inlineStr">
        <is>
          <t>SP</t>
        </is>
      </c>
      <c r="B769" s="14" t="inlineStr">
        <is>
          <t>15.01.2026</t>
        </is>
      </c>
      <c r="C769" s="14" t="inlineStr">
        <is>
          <t>BRIF-2025-006</t>
        </is>
      </c>
      <c r="D769" s="14" t="n">
        <v>2600092</v>
      </c>
      <c r="E769" s="14" t="inlineStr">
        <is>
          <t>SP0380</t>
        </is>
      </c>
      <c r="F769" s="8" t="inlineStr">
        <is>
          <t>Box - Disposable Skin Stapler Ref. No. FAS35W</t>
        </is>
      </c>
      <c r="G769" s="14" t="n">
        <v>2026000092</v>
      </c>
      <c r="H769" s="14" t="inlineStr">
        <is>
          <t>Jiangsu Brightness Medical Devices</t>
        </is>
      </c>
      <c r="I769" s="14" t="n"/>
      <c r="J769" s="10" t="inlineStr">
        <is>
          <t>1010 Printed (AGCPTS)</t>
        </is>
      </c>
      <c r="K769" s="8" t="n"/>
      <c r="L769" s="14" t="inlineStr">
        <is>
          <t>10.09.2025</t>
        </is>
      </c>
      <c r="M769" s="14" t="n"/>
      <c r="N769" s="14" t="inlineStr">
        <is>
          <t>09.09.2028</t>
        </is>
      </c>
      <c r="O769" s="14" t="n"/>
      <c r="P769" s="14" t="n"/>
      <c r="Q769" s="14" t="n"/>
      <c r="R769" s="21" t="n"/>
      <c r="S769" s="12" t="n"/>
      <c r="T769" s="12" t="n"/>
      <c r="U769" s="13" t="n">
        <v>500</v>
      </c>
      <c r="V769" s="14" t="inlineStr">
        <is>
          <t>No.</t>
        </is>
      </c>
      <c r="W769" s="14" t="n"/>
      <c r="X769" s="14" t="n"/>
      <c r="Y769" s="90" t="n"/>
      <c r="Z769" s="455" t="n">
        <v>500</v>
      </c>
      <c r="AA769" s="456" t="n">
        <v>0</v>
      </c>
      <c r="AB769" s="457" t="n">
        <v>0</v>
      </c>
      <c r="AC769" s="458" t="n">
        <v>500</v>
      </c>
      <c r="AD769" s="459" t="n"/>
      <c r="AE769" s="462" t="n">
        <v>0</v>
      </c>
      <c r="AF769" s="14" t="n"/>
      <c r="AG769" s="14" t="inlineStr">
        <is>
          <t>0035/2026</t>
        </is>
      </c>
      <c r="AH769" s="14" t="n">
        <v>-500</v>
      </c>
      <c r="AI769" s="14" t="n"/>
      <c r="AJ769" s="14" t="n"/>
      <c r="AK769" s="14" t="n"/>
      <c r="AL769" s="14" t="n"/>
      <c r="AM769" s="14" t="n"/>
      <c r="AN769" s="14" t="n"/>
      <c r="AO769" s="14" t="n"/>
      <c r="AP769" s="14" t="n"/>
      <c r="AQ769" s="14" t="n"/>
      <c r="AR769" s="14" t="n"/>
      <c r="AS769" s="14" t="n"/>
      <c r="AT769" s="14" t="n"/>
      <c r="AU769" s="14" t="n"/>
      <c r="AV769" s="14" t="n"/>
      <c r="AW769" s="14" t="n"/>
      <c r="AX769" s="14" t="n"/>
      <c r="AY769" s="14" t="n"/>
      <c r="AZ769" s="14" t="n"/>
      <c r="BA769" s="14" t="n"/>
      <c r="BB769" s="14" t="n"/>
      <c r="BC769" s="14" t="n"/>
      <c r="BD769" s="14" t="n"/>
      <c r="BE769" s="14" t="n"/>
      <c r="BF769" s="14" t="n"/>
      <c r="BG769" s="14" t="n"/>
      <c r="BH769" s="14" t="n"/>
      <c r="BI769" s="14" t="n"/>
      <c r="BJ769" s="14" t="n"/>
      <c r="BK769" s="14" t="n"/>
      <c r="BL769" s="14" t="n"/>
      <c r="BM769" s="14" t="n"/>
      <c r="BN769" s="14" t="n"/>
      <c r="BO769" s="14" t="n"/>
    </row>
    <row r="770" ht="11.85" customFormat="1" customHeight="1" s="7">
      <c r="A770" s="14" t="inlineStr">
        <is>
          <t>SP</t>
        </is>
      </c>
      <c r="B770" s="14" t="inlineStr">
        <is>
          <t>15.01.2026</t>
        </is>
      </c>
      <c r="C770" s="14" t="inlineStr">
        <is>
          <t>BRIF-2025-006</t>
        </is>
      </c>
      <c r="D770" s="14" t="n">
        <v>2600093</v>
      </c>
      <c r="E770" s="14" t="inlineStr">
        <is>
          <t>SP0380</t>
        </is>
      </c>
      <c r="F770" s="8" t="inlineStr">
        <is>
          <t>Box - Disposable Skin Stapler Ref. No. FAS35W</t>
        </is>
      </c>
      <c r="G770" s="14" t="n">
        <v>2026000093</v>
      </c>
      <c r="H770" s="14" t="inlineStr">
        <is>
          <t>Jiangsu Brightness Medical Devices</t>
        </is>
      </c>
      <c r="I770" s="14" t="n"/>
      <c r="J770" s="10" t="inlineStr">
        <is>
          <t>1010 Printed (AGCOYC)</t>
        </is>
      </c>
      <c r="K770" s="8" t="n"/>
      <c r="L770" s="14" t="inlineStr">
        <is>
          <t>10.09.2025</t>
        </is>
      </c>
      <c r="M770" s="14" t="n"/>
      <c r="N770" s="14" t="inlineStr">
        <is>
          <t>09.09.2028</t>
        </is>
      </c>
      <c r="O770" s="14" t="n"/>
      <c r="P770" s="14" t="n"/>
      <c r="Q770" s="14" t="n"/>
      <c r="R770" s="21" t="n"/>
      <c r="S770" s="12" t="n"/>
      <c r="T770" s="12" t="n"/>
      <c r="U770" s="13" t="n">
        <v>500</v>
      </c>
      <c r="V770" s="14" t="inlineStr">
        <is>
          <t>No.</t>
        </is>
      </c>
      <c r="W770" s="14" t="n"/>
      <c r="X770" s="14" t="n"/>
      <c r="Y770" s="90" t="n"/>
      <c r="Z770" s="455" t="n">
        <v>500</v>
      </c>
      <c r="AA770" s="456" t="n">
        <v>0</v>
      </c>
      <c r="AB770" s="457" t="n">
        <v>0</v>
      </c>
      <c r="AC770" s="458" t="n">
        <v>500</v>
      </c>
      <c r="AD770" s="459" t="n"/>
      <c r="AE770" s="462" t="n">
        <v>0</v>
      </c>
      <c r="AF770" s="14" t="n"/>
      <c r="AG770" s="14" t="inlineStr">
        <is>
          <t>0036/2026</t>
        </is>
      </c>
      <c r="AH770" s="14" t="n">
        <v>-500</v>
      </c>
      <c r="AI770" s="14" t="n"/>
      <c r="AJ770" s="14" t="n"/>
      <c r="AK770" s="14" t="n"/>
      <c r="AL770" s="14" t="n"/>
      <c r="AM770" s="14" t="n"/>
      <c r="AN770" s="14" t="n"/>
      <c r="AO770" s="14" t="n"/>
      <c r="AP770" s="14" t="n"/>
      <c r="AQ770" s="14" t="n"/>
      <c r="AR770" s="14" t="n"/>
      <c r="AS770" s="14" t="n"/>
      <c r="AT770" s="14" t="n"/>
      <c r="AU770" s="14" t="n"/>
      <c r="AV770" s="14" t="n"/>
      <c r="AW770" s="14" t="n"/>
      <c r="AX770" s="14" t="n"/>
      <c r="AY770" s="14" t="n"/>
      <c r="AZ770" s="14" t="n"/>
      <c r="BA770" s="14" t="n"/>
      <c r="BB770" s="14" t="n"/>
      <c r="BC770" s="14" t="n"/>
      <c r="BD770" s="14" t="n"/>
      <c r="BE770" s="14" t="n"/>
      <c r="BF770" s="14" t="n"/>
      <c r="BG770" s="14" t="n"/>
      <c r="BH770" s="14" t="n"/>
      <c r="BI770" s="14" t="n"/>
      <c r="BJ770" s="14" t="n"/>
      <c r="BK770" s="14" t="n"/>
      <c r="BL770" s="14" t="n"/>
      <c r="BM770" s="14" t="n"/>
      <c r="BN770" s="14" t="n"/>
      <c r="BO770" s="14" t="n"/>
    </row>
    <row r="771" ht="11.85" customFormat="1" customHeight="1" s="7">
      <c r="A771" s="14" t="inlineStr">
        <is>
          <t>SP</t>
        </is>
      </c>
      <c r="B771" s="14" t="inlineStr">
        <is>
          <t>15.01.2026</t>
        </is>
      </c>
      <c r="C771" s="14" t="inlineStr">
        <is>
          <t>BRIF-2025-006</t>
        </is>
      </c>
      <c r="D771" s="14" t="n">
        <v>2600094</v>
      </c>
      <c r="E771" s="14" t="inlineStr">
        <is>
          <t>SP0380</t>
        </is>
      </c>
      <c r="F771" s="8" t="inlineStr">
        <is>
          <t>Box - Disposable Skin Stapler Ref. No. FAS35W</t>
        </is>
      </c>
      <c r="G771" s="14" t="n">
        <v>2026000094</v>
      </c>
      <c r="H771" s="14" t="inlineStr">
        <is>
          <t>Jiangsu Brightness Medical Devices</t>
        </is>
      </c>
      <c r="I771" s="14" t="n"/>
      <c r="J771" s="10" t="inlineStr">
        <is>
          <t>1010 Printed (AGCLGW)</t>
        </is>
      </c>
      <c r="K771" s="8" t="n"/>
      <c r="L771" s="14" t="inlineStr">
        <is>
          <t>10.09.2025</t>
        </is>
      </c>
      <c r="M771" s="14" t="n"/>
      <c r="N771" s="14" t="inlineStr">
        <is>
          <t>09.09.2028</t>
        </is>
      </c>
      <c r="O771" s="14" t="n"/>
      <c r="P771" s="14" t="n"/>
      <c r="Q771" s="14" t="n"/>
      <c r="R771" s="21" t="n"/>
      <c r="S771" s="12" t="n"/>
      <c r="T771" s="12" t="n"/>
      <c r="U771" s="13" t="n">
        <v>500</v>
      </c>
      <c r="V771" s="14" t="inlineStr">
        <is>
          <t>No.</t>
        </is>
      </c>
      <c r="W771" s="14" t="n"/>
      <c r="X771" s="14" t="n"/>
      <c r="Y771" s="90" t="n"/>
      <c r="Z771" s="455" t="n">
        <v>500</v>
      </c>
      <c r="AA771" s="456" t="n">
        <v>0</v>
      </c>
      <c r="AB771" s="457" t="n">
        <v>0</v>
      </c>
      <c r="AC771" s="458" t="n">
        <v>500</v>
      </c>
      <c r="AD771" s="459" t="n"/>
      <c r="AE771" s="462" t="n">
        <v>0</v>
      </c>
      <c r="AF771" s="14" t="n"/>
      <c r="AG771" s="14" t="inlineStr">
        <is>
          <t>0037/2026</t>
        </is>
      </c>
      <c r="AH771" s="14" t="n">
        <v>-500</v>
      </c>
      <c r="AI771" s="14" t="n"/>
      <c r="AJ771" s="14" t="n"/>
      <c r="AK771" s="14" t="n"/>
      <c r="AL771" s="14" t="n"/>
      <c r="AM771" s="14" t="n"/>
      <c r="AN771" s="14" t="n"/>
      <c r="AO771" s="14" t="n"/>
      <c r="AP771" s="14" t="n"/>
      <c r="AQ771" s="14" t="n"/>
      <c r="AR771" s="14" t="n"/>
      <c r="AS771" s="14" t="n"/>
      <c r="AT771" s="14" t="n"/>
      <c r="AU771" s="14" t="n"/>
      <c r="AV771" s="14" t="n"/>
      <c r="AW771" s="14" t="n"/>
      <c r="AX771" s="14" t="n"/>
      <c r="AY771" s="14" t="n"/>
      <c r="AZ771" s="14" t="n"/>
      <c r="BA771" s="14" t="n"/>
      <c r="BB771" s="14" t="n"/>
      <c r="BC771" s="14" t="n"/>
      <c r="BD771" s="14" t="n"/>
      <c r="BE771" s="14" t="n"/>
      <c r="BF771" s="14" t="n"/>
      <c r="BG771" s="14" t="n"/>
      <c r="BH771" s="14" t="n"/>
      <c r="BI771" s="14" t="n"/>
      <c r="BJ771" s="14" t="n"/>
      <c r="BK771" s="14" t="n"/>
      <c r="BL771" s="14" t="n"/>
      <c r="BM771" s="14" t="n"/>
      <c r="BN771" s="14" t="n"/>
      <c r="BO771" s="14" t="n"/>
    </row>
    <row r="772" ht="11.85" customFormat="1" customHeight="1" s="7">
      <c r="A772" s="14" t="inlineStr">
        <is>
          <t>SP</t>
        </is>
      </c>
      <c r="B772" s="14" t="inlineStr">
        <is>
          <t>15.01.2026</t>
        </is>
      </c>
      <c r="C772" s="14" t="inlineStr">
        <is>
          <t>BRIF-2025-006</t>
        </is>
      </c>
      <c r="D772" s="14" t="n">
        <v>2600095</v>
      </c>
      <c r="E772" s="14" t="inlineStr">
        <is>
          <t>SP0380</t>
        </is>
      </c>
      <c r="F772" s="8" t="inlineStr">
        <is>
          <t>Box - Disposable Skin Stapler Ref. No. FAS35W</t>
        </is>
      </c>
      <c r="G772" s="14" t="n">
        <v>2026000095</v>
      </c>
      <c r="H772" s="14" t="inlineStr">
        <is>
          <t>Jiangsu Brightness Medical Devices</t>
        </is>
      </c>
      <c r="I772" s="14" t="n"/>
      <c r="J772" s="10" t="inlineStr">
        <is>
          <t>1010 Printed (AGCTSL)</t>
        </is>
      </c>
      <c r="K772" s="8" t="n"/>
      <c r="L772" s="14" t="inlineStr">
        <is>
          <t>10.09.2025</t>
        </is>
      </c>
      <c r="M772" s="14" t="n"/>
      <c r="N772" s="14" t="inlineStr">
        <is>
          <t>09.09.2028</t>
        </is>
      </c>
      <c r="O772" s="14" t="n"/>
      <c r="P772" s="14" t="n"/>
      <c r="Q772" s="14" t="n"/>
      <c r="R772" s="21" t="n"/>
      <c r="S772" s="12" t="n"/>
      <c r="T772" s="12" t="n"/>
      <c r="U772" s="13" t="n">
        <v>500</v>
      </c>
      <c r="V772" s="14" t="inlineStr">
        <is>
          <t>No.</t>
        </is>
      </c>
      <c r="W772" s="14" t="n"/>
      <c r="X772" s="14" t="n"/>
      <c r="Y772" s="90" t="n"/>
      <c r="Z772" s="455" t="n">
        <v>500</v>
      </c>
      <c r="AA772" s="456" t="n">
        <v>0</v>
      </c>
      <c r="AB772" s="457" t="n">
        <v>0</v>
      </c>
      <c r="AC772" s="458" t="n">
        <v>500</v>
      </c>
      <c r="AD772" s="459" t="n"/>
      <c r="AE772" s="462" t="n">
        <v>0</v>
      </c>
      <c r="AF772" s="14" t="n"/>
      <c r="AG772" s="14" t="inlineStr">
        <is>
          <t>0038/2026</t>
        </is>
      </c>
      <c r="AH772" s="14" t="n">
        <v>-500</v>
      </c>
      <c r="AI772" s="14" t="n"/>
      <c r="AJ772" s="14" t="n"/>
      <c r="AK772" s="14" t="n"/>
      <c r="AL772" s="14" t="n"/>
      <c r="AM772" s="14" t="n"/>
      <c r="AN772" s="14" t="n"/>
      <c r="AO772" s="14" t="n"/>
      <c r="AP772" s="14" t="n"/>
      <c r="AQ772" s="14" t="n"/>
      <c r="AR772" s="14" t="n"/>
      <c r="AS772" s="14" t="n"/>
      <c r="AT772" s="14" t="n"/>
      <c r="AU772" s="14" t="n"/>
      <c r="AV772" s="14" t="n"/>
      <c r="AW772" s="14" t="n"/>
      <c r="AX772" s="14" t="n"/>
      <c r="AY772" s="14" t="n"/>
      <c r="AZ772" s="14" t="n"/>
      <c r="BA772" s="14" t="n"/>
      <c r="BB772" s="14" t="n"/>
      <c r="BC772" s="14" t="n"/>
      <c r="BD772" s="14" t="n"/>
      <c r="BE772" s="14" t="n"/>
      <c r="BF772" s="14" t="n"/>
      <c r="BG772" s="14" t="n"/>
      <c r="BH772" s="14" t="n"/>
      <c r="BI772" s="14" t="n"/>
      <c r="BJ772" s="14" t="n"/>
      <c r="BK772" s="14" t="n"/>
      <c r="BL772" s="14" t="n"/>
      <c r="BM772" s="14" t="n"/>
      <c r="BN772" s="14" t="n"/>
      <c r="BO772" s="14" t="n"/>
    </row>
    <row r="773" ht="11.85" customFormat="1" customHeight="1" s="7">
      <c r="A773" s="14" t="inlineStr">
        <is>
          <t>SP</t>
        </is>
      </c>
      <c r="B773" s="14" t="inlineStr">
        <is>
          <t>15.01.2026</t>
        </is>
      </c>
      <c r="C773" s="14" t="inlineStr">
        <is>
          <t>BRIF-2025-006</t>
        </is>
      </c>
      <c r="D773" s="14" t="n">
        <v>2600096</v>
      </c>
      <c r="E773" s="14" t="inlineStr">
        <is>
          <t>SP0380</t>
        </is>
      </c>
      <c r="F773" s="8" t="inlineStr">
        <is>
          <t>Box - Disposable Skin Stapler Ref. No. FAS35W</t>
        </is>
      </c>
      <c r="G773" s="14" t="n">
        <v>2026000096</v>
      </c>
      <c r="H773" s="14" t="inlineStr">
        <is>
          <t>Jiangsu Brightness Medical Devices</t>
        </is>
      </c>
      <c r="I773" s="14" t="n"/>
      <c r="J773" s="10" t="inlineStr">
        <is>
          <t>1010 Printed (AGCCRL)</t>
        </is>
      </c>
      <c r="K773" s="8" t="n"/>
      <c r="L773" s="14" t="inlineStr">
        <is>
          <t>10.09.2025</t>
        </is>
      </c>
      <c r="M773" s="14" t="n"/>
      <c r="N773" s="14" t="inlineStr">
        <is>
          <t>09.09.2028</t>
        </is>
      </c>
      <c r="O773" s="14" t="n"/>
      <c r="P773" s="14" t="n"/>
      <c r="Q773" s="14" t="n"/>
      <c r="R773" s="21" t="n"/>
      <c r="S773" s="12" t="n"/>
      <c r="T773" s="12" t="n"/>
      <c r="U773" s="13" t="n">
        <v>500</v>
      </c>
      <c r="V773" s="14" t="inlineStr">
        <is>
          <t>No.</t>
        </is>
      </c>
      <c r="W773" s="14" t="n"/>
      <c r="X773" s="14" t="n"/>
      <c r="Y773" s="90" t="n"/>
      <c r="Z773" s="455" t="n">
        <v>500</v>
      </c>
      <c r="AA773" s="456" t="n">
        <v>0</v>
      </c>
      <c r="AB773" s="457" t="n">
        <v>0</v>
      </c>
      <c r="AC773" s="458" t="n">
        <v>500</v>
      </c>
      <c r="AD773" s="459" t="n"/>
      <c r="AE773" s="462" t="n">
        <v>0</v>
      </c>
      <c r="AF773" s="14" t="n"/>
      <c r="AG773" s="14" t="inlineStr">
        <is>
          <t>0039/2026</t>
        </is>
      </c>
      <c r="AH773" s="14" t="n">
        <v>-500</v>
      </c>
      <c r="AI773" s="14" t="n"/>
      <c r="AJ773" s="14" t="n"/>
      <c r="AK773" s="14" t="n"/>
      <c r="AL773" s="14" t="n"/>
      <c r="AM773" s="14" t="n"/>
      <c r="AN773" s="14" t="n"/>
      <c r="AO773" s="14" t="n"/>
      <c r="AP773" s="14" t="n"/>
      <c r="AQ773" s="14" t="n"/>
      <c r="AR773" s="14" t="n"/>
      <c r="AS773" s="14" t="n"/>
      <c r="AT773" s="14" t="n"/>
      <c r="AU773" s="14" t="n"/>
      <c r="AV773" s="14" t="n"/>
      <c r="AW773" s="14" t="n"/>
      <c r="AX773" s="14" t="n"/>
      <c r="AY773" s="14" t="n"/>
      <c r="AZ773" s="14" t="n"/>
      <c r="BA773" s="14" t="n"/>
      <c r="BB773" s="14" t="n"/>
      <c r="BC773" s="14" t="n"/>
      <c r="BD773" s="14" t="n"/>
      <c r="BE773" s="14" t="n"/>
      <c r="BF773" s="14" t="n"/>
      <c r="BG773" s="14" t="n"/>
      <c r="BH773" s="14" t="n"/>
      <c r="BI773" s="14" t="n"/>
      <c r="BJ773" s="14" t="n"/>
      <c r="BK773" s="14" t="n"/>
      <c r="BL773" s="14" t="n"/>
      <c r="BM773" s="14" t="n"/>
      <c r="BN773" s="14" t="n"/>
      <c r="BO773" s="14" t="n"/>
      <c r="BP773" s="54" t="inlineStr">
        <is>
          <t>.</t>
        </is>
      </c>
      <c r="BQ773" s="54" t="inlineStr">
        <is>
          <t>.</t>
        </is>
      </c>
    </row>
    <row r="774" ht="11.85" customFormat="1" customHeight="1" s="7">
      <c r="A774" s="14" t="inlineStr">
        <is>
          <t>SP</t>
        </is>
      </c>
      <c r="B774" s="14" t="inlineStr">
        <is>
          <t>15.01.2026</t>
        </is>
      </c>
      <c r="C774" s="14" t="inlineStr">
        <is>
          <t>BRIF-2025-006</t>
        </is>
      </c>
      <c r="D774" s="14" t="n">
        <v>2600097</v>
      </c>
      <c r="E774" s="14" t="inlineStr">
        <is>
          <t>SP0380</t>
        </is>
      </c>
      <c r="F774" s="8" t="inlineStr">
        <is>
          <t>Box - Disposable Skin Stapler Ref. No. FAS35W</t>
        </is>
      </c>
      <c r="G774" s="14" t="n">
        <v>2026000097</v>
      </c>
      <c r="H774" s="14" t="inlineStr">
        <is>
          <t>Jiangsu Brightness Medical Devices</t>
        </is>
      </c>
      <c r="I774" s="14" t="n"/>
      <c r="J774" s="10" t="inlineStr">
        <is>
          <t>1010 Printed (AGCCIW)</t>
        </is>
      </c>
      <c r="K774" s="8" t="n"/>
      <c r="L774" s="14" t="inlineStr">
        <is>
          <t>10.09.2025</t>
        </is>
      </c>
      <c r="M774" s="14" t="n"/>
      <c r="N774" s="14" t="inlineStr">
        <is>
          <t>09.09.2028</t>
        </is>
      </c>
      <c r="O774" s="14" t="n"/>
      <c r="P774" s="14" t="n"/>
      <c r="Q774" s="14" t="n"/>
      <c r="R774" s="21" t="n"/>
      <c r="S774" s="12" t="n"/>
      <c r="T774" s="12" t="n"/>
      <c r="U774" s="13" t="n">
        <v>500</v>
      </c>
      <c r="V774" s="14" t="inlineStr">
        <is>
          <t>No.</t>
        </is>
      </c>
      <c r="W774" s="14" t="n"/>
      <c r="X774" s="14" t="n"/>
      <c r="Y774" s="90" t="n"/>
      <c r="Z774" s="455" t="n">
        <v>500</v>
      </c>
      <c r="AA774" s="456" t="n">
        <v>0</v>
      </c>
      <c r="AB774" s="457" t="n">
        <v>0</v>
      </c>
      <c r="AC774" s="458" t="n">
        <v>500</v>
      </c>
      <c r="AD774" s="459" t="n"/>
      <c r="AE774" s="462" t="n">
        <v>0</v>
      </c>
      <c r="AF774" s="14" t="n"/>
      <c r="AG774" s="14" t="inlineStr">
        <is>
          <t>0040/2026</t>
        </is>
      </c>
      <c r="AH774" s="14" t="n">
        <v>-500</v>
      </c>
      <c r="AI774" s="14" t="n"/>
      <c r="AJ774" s="14" t="n"/>
      <c r="AK774" s="14" t="n"/>
      <c r="AL774" s="14" t="n"/>
      <c r="AM774" s="14" t="n"/>
      <c r="AN774" s="14" t="n"/>
      <c r="AO774" s="14" t="n"/>
      <c r="AP774" s="14" t="n"/>
      <c r="AQ774" s="14" t="n"/>
      <c r="AR774" s="14" t="n"/>
      <c r="AS774" s="14" t="n"/>
      <c r="AT774" s="14" t="n"/>
      <c r="AU774" s="14" t="n"/>
      <c r="AV774" s="14" t="n"/>
      <c r="AW774" s="14" t="n"/>
      <c r="AX774" s="14" t="n"/>
      <c r="AY774" s="14" t="n"/>
      <c r="AZ774" s="14" t="n"/>
      <c r="BA774" s="14" t="n"/>
      <c r="BB774" s="14" t="n"/>
      <c r="BC774" s="14" t="n"/>
      <c r="BD774" s="14" t="n"/>
      <c r="BE774" s="14" t="n"/>
      <c r="BF774" s="14" t="n"/>
      <c r="BG774" s="14" t="n"/>
      <c r="BH774" s="14" t="n"/>
      <c r="BI774" s="14" t="n"/>
      <c r="BJ774" s="14" t="n"/>
      <c r="BK774" s="14" t="n"/>
      <c r="BL774" s="14" t="n"/>
      <c r="BM774" s="14" t="n"/>
      <c r="BN774" s="14" t="n"/>
      <c r="BO774" s="14" t="n"/>
    </row>
    <row r="775" ht="11.85" customFormat="1" customHeight="1" s="7">
      <c r="A775" s="14" t="inlineStr">
        <is>
          <t>SP</t>
        </is>
      </c>
      <c r="B775" s="14" t="inlineStr">
        <is>
          <t>15.01.2026</t>
        </is>
      </c>
      <c r="C775" s="14" t="inlineStr">
        <is>
          <t>BRIF-2025-006</t>
        </is>
      </c>
      <c r="D775" s="14" t="n">
        <v>2600098</v>
      </c>
      <c r="E775" s="14" t="inlineStr">
        <is>
          <t>SP0380</t>
        </is>
      </c>
      <c r="F775" s="8" t="inlineStr">
        <is>
          <t>Box - Disposable Skin Stapler Ref. No. FAS35W</t>
        </is>
      </c>
      <c r="G775" s="14" t="n">
        <v>2026000098</v>
      </c>
      <c r="H775" s="14" t="inlineStr">
        <is>
          <t>Jiangsu Brightness Medical Devices</t>
        </is>
      </c>
      <c r="I775" s="14" t="n"/>
      <c r="J775" s="10" t="inlineStr">
        <is>
          <t>1010 Printed (AGCPUD)</t>
        </is>
      </c>
      <c r="K775" s="8" t="n"/>
      <c r="L775" s="14" t="inlineStr">
        <is>
          <t>10.09.2025</t>
        </is>
      </c>
      <c r="M775" s="14" t="n"/>
      <c r="N775" s="14" t="inlineStr">
        <is>
          <t>09.09.2028</t>
        </is>
      </c>
      <c r="O775" s="14" t="n"/>
      <c r="P775" s="14" t="n"/>
      <c r="Q775" s="14" t="n"/>
      <c r="R775" s="21" t="n"/>
      <c r="S775" s="12" t="n"/>
      <c r="T775" s="12" t="n"/>
      <c r="U775" s="13" t="n">
        <v>500</v>
      </c>
      <c r="V775" s="14" t="inlineStr">
        <is>
          <t>No.</t>
        </is>
      </c>
      <c r="W775" s="14" t="n"/>
      <c r="X775" s="14" t="n"/>
      <c r="Y775" s="90" t="n"/>
      <c r="Z775" s="455" t="n">
        <v>500</v>
      </c>
      <c r="AA775" s="456" t="n">
        <v>0</v>
      </c>
      <c r="AB775" s="457" t="n">
        <v>0</v>
      </c>
      <c r="AC775" s="458" t="n">
        <v>500</v>
      </c>
      <c r="AD775" s="459" t="n"/>
      <c r="AE775" s="462" t="n">
        <v>0</v>
      </c>
      <c r="AF775" s="14" t="n"/>
      <c r="AG775" s="14" t="inlineStr">
        <is>
          <t>0041/2026</t>
        </is>
      </c>
      <c r="AH775" s="14" t="n">
        <v>-500</v>
      </c>
      <c r="AI775" s="14" t="n"/>
      <c r="AJ775" s="14" t="n"/>
      <c r="AK775" s="14" t="n"/>
      <c r="AL775" s="14" t="n"/>
      <c r="AM775" s="14" t="n"/>
      <c r="AN775" s="14" t="n"/>
      <c r="AO775" s="14" t="n"/>
      <c r="AP775" s="14" t="n"/>
      <c r="AQ775" s="14" t="n"/>
      <c r="AR775" s="14" t="n"/>
      <c r="AS775" s="14" t="n"/>
      <c r="AT775" s="14" t="n"/>
      <c r="AU775" s="14" t="n"/>
      <c r="AV775" s="14" t="n"/>
      <c r="AW775" s="14" t="n"/>
      <c r="AX775" s="14" t="n"/>
      <c r="AY775" s="14" t="n"/>
      <c r="AZ775" s="14" t="n"/>
      <c r="BA775" s="14" t="n"/>
      <c r="BB775" s="14" t="n"/>
      <c r="BC775" s="14" t="n"/>
      <c r="BD775" s="14" t="n"/>
      <c r="BE775" s="14" t="n"/>
      <c r="BF775" s="14" t="n"/>
      <c r="BG775" s="14" t="n"/>
      <c r="BH775" s="14" t="n"/>
      <c r="BI775" s="14" t="n"/>
      <c r="BJ775" s="14" t="n"/>
      <c r="BK775" s="14" t="n"/>
      <c r="BL775" s="14" t="n"/>
      <c r="BM775" s="14" t="n"/>
      <c r="BN775" s="14" t="n"/>
      <c r="BO775" s="14" t="n"/>
    </row>
    <row r="776" ht="11.85" customFormat="1" customHeight="1" s="7">
      <c r="A776" s="14" t="inlineStr">
        <is>
          <t>SP</t>
        </is>
      </c>
      <c r="B776" s="14" t="inlineStr">
        <is>
          <t>18.01.2026</t>
        </is>
      </c>
      <c r="C776" s="14" t="inlineStr">
        <is>
          <t>BRIF-2025-006</t>
        </is>
      </c>
      <c r="D776" s="14" t="n">
        <v>2600099</v>
      </c>
      <c r="E776" s="115" t="inlineStr">
        <is>
          <t>SP0381</t>
        </is>
      </c>
      <c r="F776" s="115" t="inlineStr">
        <is>
          <t>IFU - Disposable Skin Stapler Ref. No. FAS35W</t>
        </is>
      </c>
      <c r="G776" s="14" t="n">
        <v>2026000099</v>
      </c>
      <c r="H776" s="14" t="inlineStr">
        <is>
          <t>Jiangsu Brightness Medical Devices</t>
        </is>
      </c>
      <c r="I776" s="14" t="n"/>
      <c r="J776" s="105" t="inlineStr">
        <is>
          <t>SMS20251119-009</t>
        </is>
      </c>
      <c r="K776" s="8" t="n"/>
      <c r="L776" s="14" t="inlineStr">
        <is>
          <t xml:space="preserve"> 19.11.2025</t>
        </is>
      </c>
      <c r="M776" s="14" t="n"/>
      <c r="N776" s="14" t="inlineStr">
        <is>
          <t>18.11.2027</t>
        </is>
      </c>
      <c r="O776" s="14" t="n"/>
      <c r="P776" s="14" t="n"/>
      <c r="Q776" s="14" t="n"/>
      <c r="R776" s="21" t="n">
        <v>1</v>
      </c>
      <c r="S776" s="12" t="n">
        <v>10000</v>
      </c>
      <c r="T776" s="12" t="n"/>
      <c r="U776" s="13" t="n">
        <v>10000</v>
      </c>
      <c r="V776" s="14" t="inlineStr">
        <is>
          <t>No.</t>
        </is>
      </c>
      <c r="W776" s="14" t="n"/>
      <c r="X776" s="14" t="n"/>
      <c r="Y776" s="90" t="n"/>
      <c r="Z776" s="455" t="n">
        <v>10000</v>
      </c>
      <c r="AA776" s="456" t="n">
        <v>0</v>
      </c>
      <c r="AB776" s="457" t="n"/>
      <c r="AC776" s="458" t="n">
        <v>10000</v>
      </c>
      <c r="AD776" s="459" t="n"/>
      <c r="AE776" s="462" t="n">
        <v>0</v>
      </c>
      <c r="AF776" s="14" t="inlineStr">
        <is>
          <t>18.01.2026</t>
        </is>
      </c>
      <c r="AG776" s="14" t="inlineStr">
        <is>
          <t>0022-0041/2026</t>
        </is>
      </c>
      <c r="AH776" s="14" t="n">
        <v>-10000</v>
      </c>
      <c r="AI776" s="14" t="n"/>
      <c r="AJ776" s="14" t="n"/>
      <c r="AK776" s="14" t="n"/>
      <c r="AL776" s="14" t="n"/>
      <c r="AM776" s="14" t="n"/>
      <c r="AN776" s="14" t="n"/>
      <c r="AO776" s="14" t="n"/>
      <c r="AP776" s="14" t="n"/>
      <c r="AQ776" s="14" t="n"/>
      <c r="AR776" s="14" t="n"/>
      <c r="AS776" s="14" t="n"/>
      <c r="AT776" s="14" t="n"/>
      <c r="AU776" s="14" t="n"/>
      <c r="AV776" s="14" t="n"/>
      <c r="AW776" s="14" t="n"/>
      <c r="AX776" s="14" t="n"/>
      <c r="AY776" s="14" t="n"/>
      <c r="AZ776" s="14" t="n"/>
      <c r="BA776" s="14" t="n"/>
      <c r="BB776" s="14" t="n"/>
      <c r="BC776" s="14" t="n"/>
      <c r="BD776" s="14" t="n"/>
      <c r="BE776" s="14" t="n"/>
      <c r="BF776" s="14" t="n"/>
      <c r="BG776" s="14" t="n"/>
      <c r="BH776" s="14" t="n"/>
      <c r="BI776" s="14" t="n"/>
      <c r="BJ776" s="14" t="n"/>
      <c r="BK776" s="14" t="n"/>
      <c r="BL776" s="14" t="n"/>
      <c r="BM776" s="14" t="n"/>
      <c r="BN776" s="14" t="n"/>
      <c r="BO776" s="14" t="n"/>
    </row>
    <row r="777" ht="11.85" customFormat="1" customHeight="1" s="7">
      <c r="A777" s="14" t="inlineStr">
        <is>
          <t>SF</t>
        </is>
      </c>
      <c r="B777" s="14" t="inlineStr">
        <is>
          <t>18.01.2026</t>
        </is>
      </c>
      <c r="C777" s="14" t="inlineStr">
        <is>
          <t>N/A</t>
        </is>
      </c>
      <c r="D777" s="14" t="n">
        <v>2600100</v>
      </c>
      <c r="E777" s="14" t="inlineStr">
        <is>
          <t>SF0076</t>
        </is>
      </c>
      <c r="F777" s="8" t="inlineStr">
        <is>
          <t>FAS Chlorex C2 Sponge</t>
        </is>
      </c>
      <c r="G777" s="14" t="n">
        <v>2026000100</v>
      </c>
      <c r="H777" s="14" t="inlineStr">
        <is>
          <t>NEX medical Antiseptics</t>
        </is>
      </c>
      <c r="I777" s="14" t="n"/>
      <c r="J777" s="10" t="inlineStr">
        <is>
          <t>NG0738</t>
        </is>
      </c>
      <c r="K777" s="8" t="n"/>
      <c r="L777" s="14" t="inlineStr">
        <is>
          <t>00.09.2021</t>
        </is>
      </c>
      <c r="M777" s="14" t="n"/>
      <c r="N777" s="14" t="inlineStr">
        <is>
          <t>00.08.2026</t>
        </is>
      </c>
      <c r="O777" s="14" t="n"/>
      <c r="P777" s="14" t="n"/>
      <c r="Q777" s="14" t="n"/>
      <c r="R777" s="21" t="n">
        <v>13</v>
      </c>
      <c r="S777" s="12" t="n">
        <v>80</v>
      </c>
      <c r="T777" s="12" t="n"/>
      <c r="U777" s="13" t="n">
        <v>1040</v>
      </c>
      <c r="V777" s="14" t="inlineStr">
        <is>
          <t>No.</t>
        </is>
      </c>
      <c r="W777" s="14" t="n"/>
      <c r="X777" s="14" t="n"/>
      <c r="Y777" s="90" t="n"/>
      <c r="Z777" s="455" t="n">
        <v>1040</v>
      </c>
      <c r="AA777" s="456" t="n">
        <v>0</v>
      </c>
      <c r="AB777" s="457" t="n">
        <v>0</v>
      </c>
      <c r="AC777" s="458" t="n">
        <v>1040</v>
      </c>
      <c r="AD777" s="459" t="n"/>
      <c r="AE777" s="462" t="n">
        <v>0</v>
      </c>
      <c r="AF777" s="14" t="inlineStr">
        <is>
          <t>19.01.2026</t>
        </is>
      </c>
      <c r="AG777" s="14" t="inlineStr">
        <is>
          <t>L26A014</t>
        </is>
      </c>
      <c r="AH777" s="14" t="n">
        <v>-1040</v>
      </c>
      <c r="AI777" s="14" t="n"/>
      <c r="AJ777" s="14" t="n"/>
      <c r="AK777" s="14" t="n"/>
      <c r="AL777" s="14" t="n"/>
      <c r="AM777" s="14" t="n"/>
      <c r="AN777" s="14" t="n"/>
      <c r="AO777" s="14" t="n"/>
      <c r="AP777" s="14" t="n"/>
      <c r="AQ777" s="14" t="n"/>
      <c r="AR777" s="14" t="n"/>
      <c r="AS777" s="14" t="n"/>
      <c r="AT777" s="14" t="n"/>
      <c r="AU777" s="14" t="n"/>
      <c r="AV777" s="14" t="n"/>
      <c r="AW777" s="14" t="n"/>
      <c r="AX777" s="14" t="n"/>
      <c r="AY777" s="14" t="n"/>
      <c r="AZ777" s="14" t="n"/>
      <c r="BA777" s="14" t="n"/>
      <c r="BB777" s="14" t="n"/>
      <c r="BC777" s="14" t="n"/>
      <c r="BD777" s="14" t="n"/>
      <c r="BE777" s="14" t="n"/>
      <c r="BF777" s="14" t="n"/>
      <c r="BG777" s="14" t="n"/>
      <c r="BH777" s="14" t="n"/>
      <c r="BI777" s="14" t="n"/>
      <c r="BJ777" s="14" t="n"/>
      <c r="BK777" s="14" t="n"/>
      <c r="BL777" s="14" t="n"/>
      <c r="BM777" s="14" t="n"/>
      <c r="BN777" s="14" t="n"/>
      <c r="BO777" s="14" t="n"/>
    </row>
    <row r="778" ht="11.85" customFormat="1" customHeight="1" s="7">
      <c r="A778" s="14" t="inlineStr">
        <is>
          <t>SP</t>
        </is>
      </c>
      <c r="B778" s="14" t="inlineStr">
        <is>
          <t>27.01.2026</t>
        </is>
      </c>
      <c r="C778" s="14" t="inlineStr">
        <is>
          <t>DOL-2025-020 REV.1</t>
        </is>
      </c>
      <c r="D778" s="14" t="n">
        <v>2600108</v>
      </c>
      <c r="E778" s="14" t="inlineStr">
        <is>
          <t>SP0365</t>
        </is>
      </c>
      <c r="F778" s="8" t="inlineStr">
        <is>
          <t>Box- Polyglactin 910 Antibacterial Violet Size 2, 90cm, 1/2 Circle, Taper Point, 48mm Ref. No. FAS606ABG</t>
        </is>
      </c>
      <c r="G778" s="14" t="n">
        <v>2026000108</v>
      </c>
      <c r="H778" s="14" t="inlineStr">
        <is>
          <t>FUTURA SURGICARE PVT LTD</t>
        </is>
      </c>
      <c r="I778" s="14" t="n"/>
      <c r="J778" s="10" t="inlineStr">
        <is>
          <t>N.A</t>
        </is>
      </c>
      <c r="K778" s="8" t="n"/>
      <c r="L778" s="14" t="inlineStr">
        <is>
          <t>28.06.2025</t>
        </is>
      </c>
      <c r="M778" s="14" t="n"/>
      <c r="N778" s="14" t="inlineStr">
        <is>
          <t>28.06.2028</t>
        </is>
      </c>
      <c r="O778" s="14" t="n"/>
      <c r="P778" s="14" t="n"/>
      <c r="Q778" s="14" t="n"/>
      <c r="R778" s="21" t="n"/>
      <c r="S778" s="12" t="n"/>
      <c r="T778" s="12" t="n"/>
      <c r="U778" s="13" t="n">
        <v>1010</v>
      </c>
      <c r="V778" s="14" t="inlineStr">
        <is>
          <t>No.</t>
        </is>
      </c>
      <c r="W778" s="14" t="n"/>
      <c r="X778" s="14" t="n"/>
      <c r="Y778" s="90" t="n"/>
      <c r="Z778" s="455" t="n">
        <v>1010</v>
      </c>
      <c r="AA778" s="456" t="n">
        <v>0</v>
      </c>
      <c r="AB778" s="457" t="n">
        <v>0</v>
      </c>
      <c r="AC778" s="458" t="n">
        <v>1010</v>
      </c>
      <c r="AD778" s="459" t="n"/>
      <c r="AE778" s="462" t="n">
        <v>0</v>
      </c>
      <c r="AF778" s="14" t="inlineStr">
        <is>
          <t>27.01.2026</t>
        </is>
      </c>
      <c r="AG778" s="14" t="inlineStr">
        <is>
          <t>0069/2026</t>
        </is>
      </c>
      <c r="AH778" s="14" t="n">
        <v>-1010</v>
      </c>
      <c r="AI778" s="14" t="n"/>
      <c r="AJ778" s="14" t="n"/>
      <c r="AK778" s="14" t="n"/>
      <c r="AL778" s="14" t="n"/>
      <c r="AM778" s="14" t="n"/>
      <c r="AN778" s="14" t="n"/>
      <c r="AO778" s="14" t="n"/>
      <c r="AP778" s="14" t="n"/>
      <c r="AQ778" s="14" t="n"/>
      <c r="AR778" s="14" t="n"/>
      <c r="AS778" s="14" t="n"/>
      <c r="AT778" s="14" t="n"/>
      <c r="AU778" s="14" t="n"/>
      <c r="AV778" s="14" t="n"/>
      <c r="AW778" s="14" t="n"/>
      <c r="AX778" s="14" t="n"/>
      <c r="AY778" s="14" t="n"/>
      <c r="AZ778" s="14" t="n"/>
      <c r="BA778" s="14" t="n"/>
      <c r="BB778" s="14" t="n"/>
      <c r="BC778" s="14" t="n"/>
      <c r="BD778" s="14" t="n"/>
      <c r="BE778" s="14" t="n"/>
      <c r="BF778" s="14" t="n"/>
      <c r="BG778" s="14" t="n"/>
      <c r="BH778" s="14" t="n"/>
      <c r="BI778" s="14" t="n"/>
      <c r="BJ778" s="14" t="n"/>
      <c r="BK778" s="14" t="n"/>
      <c r="BL778" s="14" t="n"/>
      <c r="BM778" s="14" t="n"/>
      <c r="BN778" s="14" t="n"/>
      <c r="BO778" s="14" t="n"/>
    </row>
    <row r="779" ht="11.85" customFormat="1" customHeight="1" s="7">
      <c r="A779" s="14" t="inlineStr">
        <is>
          <t>SP</t>
        </is>
      </c>
      <c r="B779" s="14" t="inlineStr">
        <is>
          <t>27.01.2026</t>
        </is>
      </c>
      <c r="C779" s="14" t="inlineStr">
        <is>
          <t>DOL-2025-020 REV.1</t>
        </is>
      </c>
      <c r="D779" s="14" t="n">
        <v>2600109</v>
      </c>
      <c r="E779" s="14" t="inlineStr">
        <is>
          <t>SP0376</t>
        </is>
      </c>
      <c r="F779" s="8" t="inlineStr">
        <is>
          <t>Cover Box- Polyglactin 910 Antibacterial Violet Size 2, 90cm, 1/2 Circle, Taper Point, 48mm Ref. No. FAS606ABG</t>
        </is>
      </c>
      <c r="G779" s="14" t="n">
        <v>2026000109</v>
      </c>
      <c r="H779" s="14" t="inlineStr">
        <is>
          <t>FUTURA SURGICARE PVT LTD</t>
        </is>
      </c>
      <c r="I779" s="14" t="n"/>
      <c r="J779" s="10" t="inlineStr">
        <is>
          <t>N.A</t>
        </is>
      </c>
      <c r="K779" s="8" t="n"/>
      <c r="L779" s="14" t="inlineStr">
        <is>
          <t>30.06.2025</t>
        </is>
      </c>
      <c r="M779" s="14" t="n"/>
      <c r="N779" s="14" t="inlineStr">
        <is>
          <t>30.06.2028</t>
        </is>
      </c>
      <c r="O779" s="14" t="n"/>
      <c r="P779" s="14" t="n"/>
      <c r="Q779" s="14" t="n"/>
      <c r="R779" s="21" t="n"/>
      <c r="S779" s="12" t="n"/>
      <c r="T779" s="12" t="n"/>
      <c r="U779" s="13" t="n">
        <v>1010</v>
      </c>
      <c r="V779" s="14" t="inlineStr">
        <is>
          <t>No.</t>
        </is>
      </c>
      <c r="W779" s="14" t="n"/>
      <c r="X779" s="14" t="n"/>
      <c r="Y779" s="90" t="n"/>
      <c r="Z779" s="455" t="n">
        <v>1010</v>
      </c>
      <c r="AA779" s="456" t="n">
        <v>0</v>
      </c>
      <c r="AB779" s="457" t="n">
        <v>0</v>
      </c>
      <c r="AC779" s="458" t="n">
        <v>1010</v>
      </c>
      <c r="AD779" s="459" t="n"/>
      <c r="AE779" s="462" t="n">
        <v>0</v>
      </c>
      <c r="AF779" s="14" t="inlineStr">
        <is>
          <t>27.01.2026</t>
        </is>
      </c>
      <c r="AG779" s="14" t="inlineStr">
        <is>
          <t>0069/2026</t>
        </is>
      </c>
      <c r="AH779" s="14" t="n">
        <v>-1010</v>
      </c>
      <c r="AI779" s="14" t="n"/>
      <c r="AJ779" s="14" t="n"/>
      <c r="AK779" s="14" t="n"/>
      <c r="AL779" s="14" t="n"/>
      <c r="AM779" s="14" t="n"/>
      <c r="AN779" s="14" t="n"/>
      <c r="AO779" s="14" t="n"/>
      <c r="AP779" s="14" t="n"/>
      <c r="AQ779" s="14" t="n"/>
      <c r="AR779" s="14" t="n"/>
      <c r="AS779" s="14" t="n"/>
      <c r="AT779" s="14" t="n"/>
      <c r="AU779" s="14" t="n"/>
      <c r="AV779" s="14" t="n"/>
      <c r="AW779" s="14" t="n"/>
      <c r="AX779" s="14" t="n"/>
      <c r="AY779" s="14" t="n"/>
      <c r="AZ779" s="14" t="n"/>
      <c r="BA779" s="14" t="n"/>
      <c r="BB779" s="14" t="n"/>
      <c r="BC779" s="14" t="n"/>
      <c r="BD779" s="14" t="n"/>
      <c r="BE779" s="14" t="n"/>
      <c r="BF779" s="14" t="n"/>
      <c r="BG779" s="14" t="n"/>
      <c r="BH779" s="14" t="n"/>
      <c r="BI779" s="14" t="n"/>
      <c r="BJ779" s="14" t="n"/>
      <c r="BK779" s="14" t="n"/>
      <c r="BL779" s="14" t="n"/>
      <c r="BM779" s="14" t="n"/>
      <c r="BN779" s="14" t="n"/>
      <c r="BO779" s="14" t="n"/>
    </row>
    <row r="780" ht="11.85" customFormat="1" customHeight="1" s="7">
      <c r="A780" s="14" t="inlineStr">
        <is>
          <t>SP</t>
        </is>
      </c>
      <c r="B780" s="14" t="inlineStr">
        <is>
          <t>27.01.2026</t>
        </is>
      </c>
      <c r="C780" s="14" t="inlineStr">
        <is>
          <t>DOL-2025-020 REV.1</t>
        </is>
      </c>
      <c r="D780" s="14" t="n">
        <v>2600110</v>
      </c>
      <c r="E780" s="14" t="inlineStr">
        <is>
          <t>SP0246</t>
        </is>
      </c>
      <c r="F780" s="8" t="inlineStr">
        <is>
          <t>Box-Poliglecaprone 25 AB Violet Size 1, 70cm, 1/2 Circle, Round Body, 40mm Ref. FAS514ABC</t>
        </is>
      </c>
      <c r="G780" s="14" t="n">
        <v>2026000110</v>
      </c>
      <c r="H780" s="14" t="inlineStr">
        <is>
          <t>FUTURA SURGICARE PVT LTD</t>
        </is>
      </c>
      <c r="I780" s="14" t="n"/>
      <c r="J780" s="10" t="inlineStr">
        <is>
          <t>N.A</t>
        </is>
      </c>
      <c r="K780" s="8" t="n"/>
      <c r="L780" s="14" t="inlineStr">
        <is>
          <t>28.06.2025</t>
        </is>
      </c>
      <c r="M780" s="14" t="n"/>
      <c r="N780" s="14" t="inlineStr">
        <is>
          <t>28.06.2028</t>
        </is>
      </c>
      <c r="O780" s="14" t="n"/>
      <c r="P780" s="14" t="n"/>
      <c r="Q780" s="14" t="n"/>
      <c r="R780" s="21" t="n"/>
      <c r="S780" s="12" t="n"/>
      <c r="T780" s="12" t="n"/>
      <c r="U780" s="13" t="n">
        <v>28</v>
      </c>
      <c r="V780" s="14" t="inlineStr">
        <is>
          <t>No.</t>
        </is>
      </c>
      <c r="W780" s="14" t="n"/>
      <c r="X780" s="14" t="n"/>
      <c r="Y780" s="90" t="n"/>
      <c r="Z780" s="455" t="n">
        <v>28</v>
      </c>
      <c r="AA780" s="456" t="n">
        <v>0</v>
      </c>
      <c r="AB780" s="457" t="n">
        <v>0</v>
      </c>
      <c r="AC780" s="458" t="n">
        <v>28</v>
      </c>
      <c r="AD780" s="459" t="n"/>
      <c r="AE780" s="462" t="n">
        <v>0</v>
      </c>
      <c r="AF780" s="14" t="inlineStr">
        <is>
          <t>27.01.2026</t>
        </is>
      </c>
      <c r="AG780" s="14" t="inlineStr">
        <is>
          <t>0070/2026</t>
        </is>
      </c>
      <c r="AH780" s="14" t="n">
        <v>-28</v>
      </c>
      <c r="AI780" s="14" t="n"/>
      <c r="AJ780" s="14" t="n"/>
      <c r="AK780" s="14" t="n"/>
      <c r="AL780" s="14" t="n"/>
      <c r="AM780" s="14" t="n"/>
      <c r="AN780" s="14" t="n"/>
      <c r="AO780" s="14" t="n"/>
      <c r="AP780" s="14" t="n"/>
      <c r="AQ780" s="14" t="n"/>
      <c r="AR780" s="14" t="n"/>
      <c r="AS780" s="14" t="n"/>
      <c r="AT780" s="14" t="n"/>
      <c r="AU780" s="14" t="n"/>
      <c r="AV780" s="14" t="n"/>
      <c r="AW780" s="14" t="n"/>
      <c r="AX780" s="14" t="n"/>
      <c r="AY780" s="14" t="n"/>
      <c r="AZ780" s="14" t="n"/>
      <c r="BA780" s="14" t="n"/>
      <c r="BB780" s="14" t="n"/>
      <c r="BC780" s="14" t="n"/>
      <c r="BD780" s="14" t="n"/>
      <c r="BE780" s="14" t="n"/>
      <c r="BF780" s="14" t="n"/>
      <c r="BG780" s="14" t="n"/>
      <c r="BH780" s="14" t="n"/>
      <c r="BI780" s="14" t="n"/>
      <c r="BJ780" s="14" t="n"/>
      <c r="BK780" s="14" t="n"/>
      <c r="BL780" s="14" t="n"/>
      <c r="BM780" s="14" t="n"/>
      <c r="BN780" s="14" t="n"/>
      <c r="BO780" s="14" t="n"/>
    </row>
    <row r="781" ht="11.85" customFormat="1" customHeight="1" s="7">
      <c r="A781" s="14" t="inlineStr">
        <is>
          <t>SP</t>
        </is>
      </c>
      <c r="B781" s="14" t="inlineStr">
        <is>
          <t>27.01.2026</t>
        </is>
      </c>
      <c r="C781" s="14" t="inlineStr">
        <is>
          <t>DOL-2025-020 REV.1</t>
        </is>
      </c>
      <c r="D781" s="14" t="n">
        <v>2600111</v>
      </c>
      <c r="E781" s="14" t="inlineStr">
        <is>
          <t>SP0268</t>
        </is>
      </c>
      <c r="F781" s="8" t="inlineStr">
        <is>
          <t>Cover Box-Poliglecaprone 25 AB Violet Size 1, 70cm, 1/2 Circle, Round Body, 40mm Ref. FAS514ABC</t>
        </is>
      </c>
      <c r="G781" s="14" t="n">
        <v>2026000111</v>
      </c>
      <c r="H781" s="14" t="inlineStr">
        <is>
          <t>FUTURA SURGICARE PVT LTD</t>
        </is>
      </c>
      <c r="I781" s="14" t="n"/>
      <c r="J781" s="10" t="inlineStr">
        <is>
          <t>N.A</t>
        </is>
      </c>
      <c r="K781" s="8" t="n"/>
      <c r="L781" s="14" t="inlineStr">
        <is>
          <t>30.06.2025</t>
        </is>
      </c>
      <c r="M781" s="14" t="n"/>
      <c r="N781" s="14" t="inlineStr">
        <is>
          <t>30.06.2028</t>
        </is>
      </c>
      <c r="O781" s="14" t="n"/>
      <c r="P781" s="14" t="n"/>
      <c r="Q781" s="14" t="n"/>
      <c r="R781" s="21" t="n"/>
      <c r="S781" s="12" t="n"/>
      <c r="T781" s="12" t="n"/>
      <c r="U781" s="13" t="n">
        <v>28</v>
      </c>
      <c r="V781" s="14" t="inlineStr">
        <is>
          <t>No.</t>
        </is>
      </c>
      <c r="W781" s="14" t="n"/>
      <c r="X781" s="14" t="n"/>
      <c r="Y781" s="90" t="n"/>
      <c r="Z781" s="455" t="n">
        <v>28</v>
      </c>
      <c r="AA781" s="456" t="n">
        <v>0</v>
      </c>
      <c r="AB781" s="457" t="n">
        <v>0</v>
      </c>
      <c r="AC781" s="458" t="n">
        <v>28</v>
      </c>
      <c r="AD781" s="459" t="n"/>
      <c r="AE781" s="462" t="n">
        <v>0</v>
      </c>
      <c r="AF781" s="14" t="inlineStr">
        <is>
          <t>27.01.2026</t>
        </is>
      </c>
      <c r="AG781" s="14" t="inlineStr">
        <is>
          <t>0070/2026</t>
        </is>
      </c>
      <c r="AH781" s="14" t="n">
        <v>-28</v>
      </c>
      <c r="AI781" s="14" t="n"/>
      <c r="AJ781" s="14" t="n"/>
      <c r="AK781" s="14" t="n"/>
      <c r="AL781" s="14" t="n"/>
      <c r="AM781" s="14" t="n"/>
      <c r="AN781" s="14" t="n"/>
      <c r="AO781" s="14" t="n"/>
      <c r="AP781" s="14" t="n"/>
      <c r="AQ781" s="14" t="n"/>
      <c r="AR781" s="14" t="n"/>
      <c r="AS781" s="14" t="n"/>
      <c r="AT781" s="14" t="n"/>
      <c r="AU781" s="14" t="n"/>
      <c r="AV781" s="14" t="n"/>
      <c r="AW781" s="14" t="n"/>
      <c r="AX781" s="14" t="n"/>
      <c r="AY781" s="14" t="n"/>
      <c r="AZ781" s="14" t="n"/>
      <c r="BA781" s="14" t="n"/>
      <c r="BB781" s="14" t="n"/>
      <c r="BC781" s="14" t="n"/>
      <c r="BD781" s="14" t="n"/>
      <c r="BE781" s="14" t="n"/>
      <c r="BF781" s="14" t="n"/>
      <c r="BG781" s="14" t="n"/>
      <c r="BH781" s="14" t="n"/>
      <c r="BI781" s="14" t="n"/>
      <c r="BJ781" s="14" t="n"/>
      <c r="BK781" s="14" t="n"/>
      <c r="BL781" s="14" t="n"/>
      <c r="BM781" s="14" t="n"/>
      <c r="BN781" s="14" t="n"/>
      <c r="BO781" s="14" t="n"/>
    </row>
    <row r="782" ht="11.85" customFormat="1" customHeight="1" s="7">
      <c r="A782" s="14" t="inlineStr">
        <is>
          <t>TP</t>
        </is>
      </c>
      <c r="B782" s="14" t="inlineStr">
        <is>
          <t>29.01.2026</t>
        </is>
      </c>
      <c r="C782" s="14" t="inlineStr">
        <is>
          <t>N/A</t>
        </is>
      </c>
      <c r="D782" s="14" t="n">
        <v>2600112</v>
      </c>
      <c r="E782" s="14" t="inlineStr">
        <is>
          <t>TP0016</t>
        </is>
      </c>
      <c r="F782" s="8" t="inlineStr">
        <is>
          <t>Outer Carton L49 x W42.5 x H22.5 cm Ver. 01</t>
        </is>
      </c>
      <c r="G782" s="14" t="n">
        <v>2026000112</v>
      </c>
      <c r="H782" s="14" t="inlineStr">
        <is>
          <t>Techno Carton Factory</t>
        </is>
      </c>
      <c r="I782" s="14" t="n"/>
      <c r="J782" s="10" t="inlineStr">
        <is>
          <t>AZ-15961</t>
        </is>
      </c>
      <c r="K782" s="8" t="n"/>
      <c r="L782" s="14" t="inlineStr">
        <is>
          <t>14.10.2025</t>
        </is>
      </c>
      <c r="M782" s="14" t="n"/>
      <c r="N782" s="14" t="inlineStr">
        <is>
          <t>14.10.2030</t>
        </is>
      </c>
      <c r="O782" s="14" t="n"/>
      <c r="P782" s="10" t="inlineStr">
        <is>
          <t>NA</t>
        </is>
      </c>
      <c r="Q782" s="14" t="n"/>
      <c r="R782" s="21" t="n"/>
      <c r="S782" s="12" t="n"/>
      <c r="T782" s="12" t="n"/>
      <c r="U782" s="13" t="n">
        <v>2610</v>
      </c>
      <c r="V782" s="14" t="inlineStr">
        <is>
          <t>No.</t>
        </is>
      </c>
      <c r="W782" s="14" t="n">
        <v>6</v>
      </c>
      <c r="X782" s="14" t="n"/>
      <c r="Y782" s="90" t="n"/>
      <c r="Z782" s="455" t="n">
        <v>2604</v>
      </c>
      <c r="AA782" s="456" t="n">
        <v>0</v>
      </c>
      <c r="AB782" s="457" t="n">
        <v>0</v>
      </c>
      <c r="AC782" s="458" t="n">
        <v>2604</v>
      </c>
      <c r="AD782" s="459" t="n"/>
      <c r="AE782" s="462" t="n">
        <v>0</v>
      </c>
      <c r="AF782" s="14" t="inlineStr">
        <is>
          <t>01.02.2026</t>
        </is>
      </c>
      <c r="AG782" s="14" t="inlineStr">
        <is>
          <t>MR260019</t>
        </is>
      </c>
      <c r="AH782" s="14" t="n">
        <v>-900</v>
      </c>
      <c r="AI782" s="14" t="inlineStr">
        <is>
          <t>11.02.2026</t>
        </is>
      </c>
      <c r="AJ782" s="14" t="inlineStr">
        <is>
          <t>MR260032</t>
        </is>
      </c>
      <c r="AK782" s="14" t="n">
        <v>-1704</v>
      </c>
      <c r="AL782" s="14" t="n"/>
      <c r="AM782" s="14" t="n"/>
      <c r="AN782" s="14" t="n"/>
      <c r="AO782" s="14" t="n"/>
      <c r="AP782" s="14" t="n"/>
      <c r="AQ782" s="14" t="n"/>
      <c r="AR782" s="14" t="n"/>
      <c r="AS782" s="14" t="n"/>
      <c r="AT782" s="14" t="n"/>
      <c r="AU782" s="14" t="n"/>
      <c r="AV782" s="14" t="n"/>
      <c r="AW782" s="14" t="n"/>
      <c r="AX782" s="14" t="n"/>
      <c r="AY782" s="14" t="n"/>
      <c r="AZ782" s="14" t="n"/>
      <c r="BA782" s="14" t="n"/>
      <c r="BB782" s="14" t="n"/>
      <c r="BC782" s="14" t="n"/>
      <c r="BD782" s="14" t="n"/>
      <c r="BE782" s="14" t="n"/>
      <c r="BF782" s="14" t="n"/>
      <c r="BG782" s="14" t="n"/>
      <c r="BH782" s="14" t="n"/>
      <c r="BI782" s="14" t="n"/>
      <c r="BJ782" s="14" t="n"/>
      <c r="BK782" s="14" t="n"/>
      <c r="BL782" s="14" t="n"/>
      <c r="BM782" s="14" t="n"/>
      <c r="BN782" s="14" t="n"/>
      <c r="BO782" s="14" t="n"/>
    </row>
    <row r="783" ht="11.85" customFormat="1" customHeight="1" s="7">
      <c r="A783" s="14" t="inlineStr">
        <is>
          <t>SF</t>
        </is>
      </c>
      <c r="B783" s="14" t="inlineStr">
        <is>
          <t>08.02.2026</t>
        </is>
      </c>
      <c r="C783" s="14" t="inlineStr">
        <is>
          <t>CAINA-2025-012</t>
        </is>
      </c>
      <c r="D783" s="14" t="n">
        <v>2600121</v>
      </c>
      <c r="E783" s="14" t="inlineStr">
        <is>
          <t>SF0209</t>
        </is>
      </c>
      <c r="F783" s="8" t="inlineStr">
        <is>
          <t>FAS-FLOW Double Lumen Y Shape, Extension set with needle-less connectors  Ref. No. FASCLY1</t>
        </is>
      </c>
      <c r="G783" s="14" t="n">
        <v>2026000121</v>
      </c>
      <c r="H783" s="14" t="inlineStr">
        <is>
          <t>Jiangsu Caina Medical Co., Ltd.</t>
        </is>
      </c>
      <c r="I783" s="14" t="n"/>
      <c r="J783" s="10" t="inlineStr">
        <is>
          <t>251020</t>
        </is>
      </c>
      <c r="K783" s="8" t="n"/>
      <c r="L783" s="14" t="inlineStr">
        <is>
          <t>20.10.2025</t>
        </is>
      </c>
      <c r="M783" s="14" t="n"/>
      <c r="N783" s="14" t="inlineStr">
        <is>
          <t>19.10.2030</t>
        </is>
      </c>
      <c r="O783" s="14" t="n"/>
      <c r="P783" s="14" t="n"/>
      <c r="Q783" s="14" t="n"/>
      <c r="R783" s="21" t="n"/>
      <c r="S783" s="12" t="n"/>
      <c r="T783" s="12" t="n"/>
      <c r="U783" s="13" t="n">
        <v>1001</v>
      </c>
      <c r="V783" s="14" t="inlineStr">
        <is>
          <t>No.</t>
        </is>
      </c>
      <c r="W783" s="14" t="n">
        <v>1</v>
      </c>
      <c r="X783" s="14" t="n"/>
      <c r="Y783" s="90" t="n"/>
      <c r="Z783" s="455" t="n">
        <v>1000</v>
      </c>
      <c r="AA783" s="456" t="n">
        <v>0</v>
      </c>
      <c r="AB783" s="457" t="n">
        <v>0</v>
      </c>
      <c r="AC783" s="458" t="n">
        <v>1000</v>
      </c>
      <c r="AD783" s="459" t="n"/>
      <c r="AE783" s="462" t="n">
        <v>0</v>
      </c>
      <c r="AF783" s="14" t="inlineStr">
        <is>
          <t>09.02.2026</t>
        </is>
      </c>
      <c r="AG783" s="14" t="inlineStr">
        <is>
          <t>0089/2026</t>
        </is>
      </c>
      <c r="AH783" s="14" t="n">
        <v>-1000</v>
      </c>
      <c r="AI783" s="14" t="n"/>
      <c r="AJ783" s="14" t="n"/>
      <c r="AK783" s="14" t="n"/>
      <c r="AL783" s="14" t="n"/>
      <c r="AM783" s="14" t="n"/>
      <c r="AN783" s="14" t="n"/>
      <c r="AO783" s="14" t="n"/>
      <c r="AP783" s="14" t="n"/>
      <c r="AQ783" s="14" t="n"/>
      <c r="AR783" s="14" t="n"/>
      <c r="AS783" s="14" t="n"/>
      <c r="AT783" s="14" t="n"/>
      <c r="AU783" s="14" t="n"/>
      <c r="AV783" s="14" t="n"/>
      <c r="AW783" s="14" t="n"/>
      <c r="AX783" s="14" t="n"/>
      <c r="AY783" s="14" t="n"/>
      <c r="AZ783" s="14" t="n"/>
      <c r="BA783" s="14" t="n"/>
      <c r="BB783" s="14" t="n"/>
      <c r="BC783" s="14" t="n"/>
      <c r="BD783" s="14" t="n"/>
      <c r="BE783" s="14" t="n"/>
      <c r="BF783" s="14" t="n"/>
      <c r="BG783" s="14" t="n"/>
      <c r="BH783" s="14" t="n"/>
      <c r="BI783" s="14" t="n"/>
      <c r="BJ783" s="14" t="n"/>
      <c r="BK783" s="14" t="n"/>
      <c r="BL783" s="14" t="n"/>
      <c r="BM783" s="14" t="n"/>
      <c r="BN783" s="14" t="n"/>
      <c r="BO783" s="14" t="n"/>
    </row>
    <row r="784" ht="11.85" customFormat="1" customHeight="1" s="7">
      <c r="A784" s="14" t="inlineStr">
        <is>
          <t>SP</t>
        </is>
      </c>
      <c r="B784" s="14" t="inlineStr">
        <is>
          <t>08.02.2026</t>
        </is>
      </c>
      <c r="C784" s="14" t="inlineStr">
        <is>
          <t>CAINA-2025-013</t>
        </is>
      </c>
      <c r="D784" s="14" t="n">
        <v>2600123</v>
      </c>
      <c r="E784" s="14" t="inlineStr">
        <is>
          <t>SP0337</t>
        </is>
      </c>
      <c r="F784" s="8" t="inlineStr">
        <is>
          <t>Box-FAS Flush Pre-filled Salline Syringe Ref. No.: FAS10S</t>
        </is>
      </c>
      <c r="G784" s="14" t="n">
        <v>2026000123</v>
      </c>
      <c r="H784" s="14" t="inlineStr">
        <is>
          <t>Jiangsu Caina Medical Co., Ltd.</t>
        </is>
      </c>
      <c r="I784" s="14" t="n"/>
      <c r="J784" s="10" t="inlineStr">
        <is>
          <t>251105</t>
        </is>
      </c>
      <c r="K784" s="8" t="n"/>
      <c r="L784" s="14" t="inlineStr">
        <is>
          <t>05.11.2025</t>
        </is>
      </c>
      <c r="M784" s="14" t="n"/>
      <c r="N784" s="14" t="inlineStr">
        <is>
          <t>04.11.2028</t>
        </is>
      </c>
      <c r="O784" s="14" t="n"/>
      <c r="P784" s="14" t="n"/>
      <c r="Q784" s="14" t="n"/>
      <c r="R784" s="21" t="n"/>
      <c r="S784" s="12" t="n"/>
      <c r="T784" s="12" t="n"/>
      <c r="U784" s="13" t="n">
        <v>33336</v>
      </c>
      <c r="V784" s="14" t="inlineStr">
        <is>
          <t>No.</t>
        </is>
      </c>
      <c r="W784" s="14" t="n"/>
      <c r="X784" s="14" t="n"/>
      <c r="Y784" s="90" t="n"/>
      <c r="Z784" s="455" t="n">
        <v>33336</v>
      </c>
      <c r="AA784" s="456" t="n">
        <v>0</v>
      </c>
      <c r="AB784" s="457" t="n">
        <v>0</v>
      </c>
      <c r="AC784" s="458" t="n">
        <v>33336</v>
      </c>
      <c r="AD784" s="459" t="n"/>
      <c r="AE784" s="462" t="n">
        <v>0</v>
      </c>
      <c r="AF784" s="14" t="inlineStr">
        <is>
          <t>09.02.2026</t>
        </is>
      </c>
      <c r="AG784" s="14" t="inlineStr">
        <is>
          <t>0088/2026</t>
        </is>
      </c>
      <c r="AH784" s="14" t="n">
        <v>-33336</v>
      </c>
      <c r="AI784" s="14" t="n"/>
      <c r="AJ784" s="14" t="n"/>
      <c r="AK784" s="14" t="n"/>
      <c r="AL784" s="14" t="n"/>
      <c r="AM784" s="14" t="n"/>
      <c r="AN784" s="14" t="n"/>
      <c r="AO784" s="14" t="n"/>
      <c r="AP784" s="14" t="n"/>
      <c r="AQ784" s="14" t="n"/>
      <c r="AR784" s="14" t="n"/>
      <c r="AS784" s="14" t="n"/>
      <c r="AT784" s="14" t="n"/>
      <c r="AU784" s="14" t="n"/>
      <c r="AV784" s="14" t="n"/>
      <c r="AW784" s="14" t="n"/>
      <c r="AX784" s="14" t="n"/>
      <c r="AY784" s="14" t="n"/>
      <c r="AZ784" s="14" t="n"/>
      <c r="BA784" s="14" t="n"/>
      <c r="BB784" s="14" t="n"/>
      <c r="BC784" s="14" t="n"/>
      <c r="BD784" s="14" t="n"/>
      <c r="BE784" s="14" t="n"/>
      <c r="BF784" s="14" t="n"/>
      <c r="BG784" s="14" t="n"/>
      <c r="BH784" s="14" t="n"/>
      <c r="BI784" s="14" t="n"/>
      <c r="BJ784" s="14" t="n"/>
      <c r="BK784" s="14" t="n"/>
      <c r="BL784" s="14" t="n"/>
      <c r="BM784" s="14" t="n"/>
      <c r="BN784" s="14" t="n"/>
      <c r="BO784" s="14" t="n"/>
    </row>
    <row r="785" ht="11.85" customFormat="1" customHeight="1" s="7">
      <c r="A785" s="14" t="inlineStr">
        <is>
          <t>SF</t>
        </is>
      </c>
      <c r="B785" s="14" t="inlineStr">
        <is>
          <t>08.02.2026</t>
        </is>
      </c>
      <c r="C785" s="14" t="inlineStr">
        <is>
          <t>CAINA-2025-013</t>
        </is>
      </c>
      <c r="D785" s="14" t="n">
        <v>2600124</v>
      </c>
      <c r="E785" s="14" t="inlineStr">
        <is>
          <t>SF0195</t>
        </is>
      </c>
      <c r="F785" s="8" t="inlineStr">
        <is>
          <t>FAS Flush Pre-filled Salline Syringe Ref. No.: FAS10S</t>
        </is>
      </c>
      <c r="G785" s="14" t="n">
        <v>2026000124</v>
      </c>
      <c r="H785" s="14" t="inlineStr">
        <is>
          <t>Jiangsu Caina Medical Co., Ltd.</t>
        </is>
      </c>
      <c r="I785" s="14" t="n"/>
      <c r="J785" s="10" t="inlineStr">
        <is>
          <t>251105</t>
        </is>
      </c>
      <c r="K785" s="8" t="n"/>
      <c r="L785" s="14" t="inlineStr">
        <is>
          <t>05.11.2025</t>
        </is>
      </c>
      <c r="M785" s="14" t="n"/>
      <c r="N785" s="14" t="inlineStr">
        <is>
          <t>04.11.208</t>
        </is>
      </c>
      <c r="O785" s="14" t="n"/>
      <c r="P785" s="14" t="n"/>
      <c r="Q785" s="14" t="n"/>
      <c r="R785" s="21" t="n"/>
      <c r="S785" s="12" t="n"/>
      <c r="T785" s="12" t="n"/>
      <c r="U785" s="13" t="n">
        <v>1000080</v>
      </c>
      <c r="V785" s="14" t="inlineStr">
        <is>
          <t>No.</t>
        </is>
      </c>
      <c r="W785" s="14" t="n">
        <v>50</v>
      </c>
      <c r="X785" s="14" t="n"/>
      <c r="Y785" s="90" t="n"/>
      <c r="Z785" s="455" t="n">
        <v>1000030</v>
      </c>
      <c r="AA785" s="456" t="n">
        <v>0</v>
      </c>
      <c r="AB785" s="457" t="n">
        <v>0</v>
      </c>
      <c r="AC785" s="458" t="n">
        <v>1000030</v>
      </c>
      <c r="AD785" s="459" t="n"/>
      <c r="AE785" s="462" t="n">
        <v>0</v>
      </c>
      <c r="AF785" s="14" t="inlineStr">
        <is>
          <t>09.02.2026</t>
        </is>
      </c>
      <c r="AG785" s="14" t="inlineStr">
        <is>
          <t>0088/2026</t>
        </is>
      </c>
      <c r="AH785" s="14" t="n">
        <v>-1000030</v>
      </c>
      <c r="AI785" s="14" t="n"/>
      <c r="AJ785" s="14" t="n"/>
      <c r="AK785" s="14" t="n"/>
      <c r="AL785" s="14" t="n"/>
      <c r="AM785" s="14" t="n"/>
      <c r="AN785" s="14" t="n"/>
      <c r="AO785" s="14" t="n"/>
      <c r="AP785" s="14" t="n"/>
      <c r="AQ785" s="14" t="n"/>
      <c r="AR785" s="14" t="n"/>
      <c r="AS785" s="14" t="n"/>
      <c r="AT785" s="14" t="n"/>
      <c r="AU785" s="14" t="n"/>
      <c r="AV785" s="14" t="n"/>
      <c r="AW785" s="14" t="n"/>
      <c r="AX785" s="14" t="n"/>
      <c r="AY785" s="14" t="n"/>
      <c r="AZ785" s="14" t="n"/>
      <c r="BA785" s="14" t="n"/>
      <c r="BB785" s="14" t="n"/>
      <c r="BC785" s="14" t="n"/>
      <c r="BD785" s="14" t="n"/>
      <c r="BE785" s="14" t="n"/>
      <c r="BF785" s="14" t="n"/>
      <c r="BG785" s="14" t="n"/>
      <c r="BH785" s="14" t="n"/>
      <c r="BI785" s="14" t="n"/>
      <c r="BJ785" s="14" t="n"/>
      <c r="BK785" s="14" t="n"/>
      <c r="BL785" s="14" t="n"/>
      <c r="BM785" s="14" t="n"/>
      <c r="BN785" s="14" t="n"/>
      <c r="BO785" s="14" t="n"/>
    </row>
    <row r="786" ht="11.85" customFormat="1" customHeight="1" s="7">
      <c r="A786" s="14" t="inlineStr">
        <is>
          <t>SP</t>
        </is>
      </c>
      <c r="B786" s="14" t="inlineStr">
        <is>
          <t>08.02.2026</t>
        </is>
      </c>
      <c r="C786" s="14" t="inlineStr">
        <is>
          <t>CAINA-2025-013</t>
        </is>
      </c>
      <c r="D786" s="14" t="n">
        <v>2600125</v>
      </c>
      <c r="E786" s="14" t="inlineStr">
        <is>
          <t>SP0338</t>
        </is>
      </c>
      <c r="F786" s="8" t="inlineStr">
        <is>
          <t>IFU For Pre-filled Saline Syringe FAS-FLUSH</t>
        </is>
      </c>
      <c r="G786" s="14" t="n">
        <v>2026000125</v>
      </c>
      <c r="H786" s="14" t="inlineStr">
        <is>
          <t>Jiangsu Caina Medical Co., Ltd.</t>
        </is>
      </c>
      <c r="I786" s="14" t="n"/>
      <c r="J786" s="10" t="inlineStr">
        <is>
          <t>251102</t>
        </is>
      </c>
      <c r="K786" s="8" t="n"/>
      <c r="L786" s="14" t="inlineStr">
        <is>
          <t>02.11.2025</t>
        </is>
      </c>
      <c r="M786" s="14" t="n"/>
      <c r="N786" s="14" t="inlineStr">
        <is>
          <t>01.11.2028</t>
        </is>
      </c>
      <c r="O786" s="14" t="n"/>
      <c r="P786" s="14" t="n"/>
      <c r="Q786" s="14" t="n"/>
      <c r="R786" s="21" t="n"/>
      <c r="S786" s="12" t="n"/>
      <c r="T786" s="12" t="n"/>
      <c r="U786" s="13" t="n">
        <v>33336</v>
      </c>
      <c r="V786" s="14" t="inlineStr">
        <is>
          <t>No.</t>
        </is>
      </c>
      <c r="W786" s="14" t="n"/>
      <c r="X786" s="14" t="n"/>
      <c r="Y786" s="90" t="n"/>
      <c r="Z786" s="455" t="n">
        <v>33336</v>
      </c>
      <c r="AA786" s="456" t="n">
        <v>0</v>
      </c>
      <c r="AB786" s="457" t="n">
        <v>0</v>
      </c>
      <c r="AC786" s="458" t="n">
        <v>33336</v>
      </c>
      <c r="AD786" s="459" t="n"/>
      <c r="AE786" s="462" t="n">
        <v>0</v>
      </c>
      <c r="AF786" s="14" t="inlineStr">
        <is>
          <t>09.02.2026</t>
        </is>
      </c>
      <c r="AG786" s="14" t="inlineStr">
        <is>
          <t>0088/2026</t>
        </is>
      </c>
      <c r="AH786" s="14" t="n">
        <v>-33336</v>
      </c>
      <c r="AI786" s="14" t="n"/>
      <c r="AJ786" s="14" t="n"/>
      <c r="AK786" s="14" t="n"/>
      <c r="AL786" s="14" t="n"/>
      <c r="AM786" s="14" t="n"/>
      <c r="AN786" s="14" t="n"/>
      <c r="AO786" s="14" t="n"/>
      <c r="AP786" s="14" t="n"/>
      <c r="AQ786" s="14" t="n"/>
      <c r="AR786" s="14" t="n"/>
      <c r="AS786" s="14" t="n"/>
      <c r="AT786" s="14" t="n"/>
      <c r="AU786" s="14" t="n"/>
      <c r="AV786" s="14" t="n"/>
      <c r="AW786" s="14" t="n"/>
      <c r="AX786" s="14" t="n"/>
      <c r="AY786" s="14" t="n"/>
      <c r="AZ786" s="14" t="n"/>
      <c r="BA786" s="14" t="n"/>
      <c r="BB786" s="14" t="n"/>
      <c r="BC786" s="14" t="n"/>
      <c r="BD786" s="14" t="n"/>
      <c r="BE786" s="14" t="n"/>
      <c r="BF786" s="14" t="n"/>
      <c r="BG786" s="14" t="n"/>
      <c r="BH786" s="14" t="n"/>
      <c r="BI786" s="14" t="n"/>
      <c r="BJ786" s="14" t="n"/>
      <c r="BK786" s="14" t="n"/>
      <c r="BL786" s="14" t="n"/>
      <c r="BM786" s="14" t="n"/>
      <c r="BN786" s="14" t="n"/>
      <c r="BO786" s="14" t="n"/>
    </row>
    <row r="787" ht="11.85" customFormat="1" customHeight="1" s="7">
      <c r="A787" s="14" t="inlineStr">
        <is>
          <t>SP</t>
        </is>
      </c>
      <c r="B787" s="14" t="inlineStr">
        <is>
          <t>08.02.2026</t>
        </is>
      </c>
      <c r="C787" s="14" t="inlineStr">
        <is>
          <t>CAINA-2025-012</t>
        </is>
      </c>
      <c r="D787" s="14" t="n">
        <v>2600126</v>
      </c>
      <c r="E787" s="14" t="inlineStr">
        <is>
          <t>SP0391</t>
        </is>
      </c>
      <c r="F787" s="8" t="inlineStr">
        <is>
          <t>Box- FAS-FLOW Double Lumen Y Shape, Extension set with needle-less connectors Ref. No. FASCLY1</t>
        </is>
      </c>
      <c r="G787" s="14" t="n">
        <v>2026000126</v>
      </c>
      <c r="H787" s="14" t="inlineStr">
        <is>
          <t>Jiangsu Caina Medical Co., Ltd.</t>
        </is>
      </c>
      <c r="I787" s="14" t="n"/>
      <c r="J787" s="10" t="inlineStr">
        <is>
          <t>251020</t>
        </is>
      </c>
      <c r="K787" s="8" t="n"/>
      <c r="L787" s="14" t="inlineStr">
        <is>
          <t>20.10.2025</t>
        </is>
      </c>
      <c r="M787" s="14" t="n"/>
      <c r="N787" s="14" t="inlineStr">
        <is>
          <t>19.10.2030</t>
        </is>
      </c>
      <c r="O787" s="14" t="n"/>
      <c r="P787" s="14" t="n"/>
      <c r="Q787" s="14" t="n"/>
      <c r="R787" s="21" t="n"/>
      <c r="S787" s="12" t="n"/>
      <c r="T787" s="12" t="n"/>
      <c r="U787" s="13" t="n">
        <v>10</v>
      </c>
      <c r="V787" s="14" t="inlineStr">
        <is>
          <t>No.</t>
        </is>
      </c>
      <c r="W787" s="14" t="n"/>
      <c r="X787" s="14" t="n"/>
      <c r="Y787" s="90" t="n"/>
      <c r="Z787" s="455" t="n">
        <v>10</v>
      </c>
      <c r="AA787" s="456" t="n">
        <v>0</v>
      </c>
      <c r="AB787" s="457" t="n">
        <v>0</v>
      </c>
      <c r="AC787" s="458" t="n">
        <v>10</v>
      </c>
      <c r="AD787" s="459" t="n"/>
      <c r="AE787" s="462" t="n">
        <v>0</v>
      </c>
      <c r="AF787" s="14" t="inlineStr">
        <is>
          <t>09.02.2026</t>
        </is>
      </c>
      <c r="AG787" s="14" t="inlineStr">
        <is>
          <t>0089/2026</t>
        </is>
      </c>
      <c r="AH787" s="14" t="n">
        <v>-10</v>
      </c>
      <c r="AI787" s="14" t="n"/>
      <c r="AJ787" s="14" t="n"/>
      <c r="AK787" s="14" t="n"/>
      <c r="AL787" s="14" t="n"/>
      <c r="AM787" s="14" t="n"/>
      <c r="AN787" s="14" t="n"/>
      <c r="AO787" s="14" t="n"/>
      <c r="AP787" s="14" t="n"/>
      <c r="AQ787" s="14" t="n"/>
      <c r="AR787" s="14" t="n"/>
      <c r="AS787" s="14" t="n"/>
      <c r="AT787" s="14" t="n"/>
      <c r="AU787" s="14" t="n"/>
      <c r="AV787" s="14" t="n"/>
      <c r="AW787" s="14" t="n"/>
      <c r="AX787" s="14" t="n"/>
      <c r="AY787" s="14" t="n"/>
      <c r="AZ787" s="14" t="n"/>
      <c r="BA787" s="14" t="n"/>
      <c r="BB787" s="14" t="n"/>
      <c r="BC787" s="14" t="n"/>
      <c r="BD787" s="14" t="n"/>
      <c r="BE787" s="14" t="n"/>
      <c r="BF787" s="14" t="n"/>
      <c r="BG787" s="14" t="n"/>
      <c r="BH787" s="14" t="n"/>
      <c r="BI787" s="14" t="n"/>
      <c r="BJ787" s="14" t="n"/>
      <c r="BK787" s="14" t="n"/>
      <c r="BL787" s="14" t="n"/>
      <c r="BM787" s="14" t="n"/>
      <c r="BN787" s="14" t="n"/>
      <c r="BO787" s="14" t="n"/>
    </row>
    <row r="788" ht="11.85" customFormat="1" customHeight="1" s="7">
      <c r="A788" s="14" t="inlineStr">
        <is>
          <t>SP</t>
        </is>
      </c>
      <c r="B788" s="14" t="inlineStr">
        <is>
          <t>08.02.2026</t>
        </is>
      </c>
      <c r="C788" s="14" t="inlineStr">
        <is>
          <t>CAINA-2025-012</t>
        </is>
      </c>
      <c r="D788" s="14" t="n">
        <v>2600127</v>
      </c>
      <c r="E788" s="14" t="inlineStr">
        <is>
          <t>SP0332</t>
        </is>
      </c>
      <c r="F788" s="8" t="inlineStr">
        <is>
          <t xml:space="preserve">IFU- FAS-FLOW Double Lumen Y Shape, Extension set with needle-less connectors </t>
        </is>
      </c>
      <c r="G788" s="14" t="n">
        <v>2026000127</v>
      </c>
      <c r="H788" s="14" t="inlineStr">
        <is>
          <t>Jiangsu Caina Medical Co., Ltd.</t>
        </is>
      </c>
      <c r="I788" s="14" t="n"/>
      <c r="J788" s="10" t="inlineStr">
        <is>
          <t>251020</t>
        </is>
      </c>
      <c r="K788" s="8" t="n"/>
      <c r="L788" s="14" t="inlineStr">
        <is>
          <t>20.10.2025</t>
        </is>
      </c>
      <c r="M788" s="14" t="n"/>
      <c r="N788" s="14" t="inlineStr">
        <is>
          <t>19.10.2030</t>
        </is>
      </c>
      <c r="O788" s="14" t="n"/>
      <c r="P788" s="14" t="n"/>
      <c r="Q788" s="14" t="n"/>
      <c r="R788" s="21" t="n"/>
      <c r="S788" s="12" t="n"/>
      <c r="T788" s="12" t="n"/>
      <c r="U788" s="13" t="n">
        <v>10</v>
      </c>
      <c r="V788" s="14" t="inlineStr">
        <is>
          <t>No.</t>
        </is>
      </c>
      <c r="W788" s="14" t="n"/>
      <c r="X788" s="14" t="n"/>
      <c r="Y788" s="90" t="n"/>
      <c r="Z788" s="455" t="n">
        <v>10</v>
      </c>
      <c r="AA788" s="456" t="n">
        <v>0</v>
      </c>
      <c r="AB788" s="457" t="n">
        <v>0</v>
      </c>
      <c r="AC788" s="458" t="n">
        <v>10</v>
      </c>
      <c r="AD788" s="459" t="n"/>
      <c r="AE788" s="462" t="n">
        <v>0</v>
      </c>
      <c r="AF788" s="14" t="inlineStr">
        <is>
          <t>09.02.2026</t>
        </is>
      </c>
      <c r="AG788" s="14" t="inlineStr">
        <is>
          <t>0089/2026</t>
        </is>
      </c>
      <c r="AH788" s="14" t="n">
        <v>-10</v>
      </c>
      <c r="AI788" s="14" t="n"/>
      <c r="AJ788" s="14" t="n"/>
      <c r="AK788" s="14" t="n"/>
      <c r="AL788" s="14" t="n"/>
      <c r="AM788" s="14" t="n"/>
      <c r="AN788" s="14" t="n"/>
      <c r="AO788" s="14" t="n"/>
      <c r="AP788" s="14" t="n"/>
      <c r="AQ788" s="14" t="n"/>
      <c r="AR788" s="14" t="n"/>
      <c r="AS788" s="14" t="n"/>
      <c r="AT788" s="14" t="n"/>
      <c r="AU788" s="14" t="n"/>
      <c r="AV788" s="14" t="n"/>
      <c r="AW788" s="14" t="n"/>
      <c r="AX788" s="14" t="n"/>
      <c r="AY788" s="14" t="n"/>
      <c r="AZ788" s="14" t="n"/>
      <c r="BA788" s="14" t="n"/>
      <c r="BB788" s="14" t="n"/>
      <c r="BC788" s="14" t="n"/>
      <c r="BD788" s="14" t="n"/>
      <c r="BE788" s="14" t="n"/>
      <c r="BF788" s="14" t="n"/>
      <c r="BG788" s="14" t="n"/>
      <c r="BH788" s="14" t="n"/>
      <c r="BI788" s="14" t="n"/>
      <c r="BJ788" s="14" t="n"/>
      <c r="BK788" s="14" t="n"/>
      <c r="BL788" s="14" t="n"/>
      <c r="BM788" s="14" t="n"/>
      <c r="BN788" s="14" t="n"/>
      <c r="BO788" s="14" t="n"/>
    </row>
    <row r="789" ht="11.85" customFormat="1" customHeight="1" s="7">
      <c r="A789" s="14" t="inlineStr">
        <is>
          <t>SF</t>
        </is>
      </c>
      <c r="B789" s="14" t="inlineStr">
        <is>
          <t>15.02.2026</t>
        </is>
      </c>
      <c r="C789" s="14" t="inlineStr">
        <is>
          <t>CAINA-2025-015</t>
        </is>
      </c>
      <c r="D789" s="14" t="n">
        <v>2600128</v>
      </c>
      <c r="E789" s="14" t="inlineStr">
        <is>
          <t>SF0212</t>
        </is>
      </c>
      <c r="F789" s="8" t="inlineStr">
        <is>
          <t xml:space="preserve"> FAS Flow Clear Needle-Less IV-Connector Ref. No. FASCL00</t>
        </is>
      </c>
      <c r="G789" s="14" t="n">
        <v>2026000128</v>
      </c>
      <c r="H789" s="14" t="inlineStr">
        <is>
          <t>Jiangsu Caina Medical Co., Ltd.</t>
        </is>
      </c>
      <c r="I789" s="14" t="n"/>
      <c r="J789" s="10" t="inlineStr">
        <is>
          <t>251205</t>
        </is>
      </c>
      <c r="K789" s="8" t="n"/>
      <c r="L789" s="14" t="inlineStr">
        <is>
          <t>05.12.2025</t>
        </is>
      </c>
      <c r="M789" s="14" t="n"/>
      <c r="N789" s="14" t="inlineStr">
        <is>
          <t>04.12.2028</t>
        </is>
      </c>
      <c r="O789" s="14" t="n"/>
      <c r="P789" s="10" t="inlineStr">
        <is>
          <t>NA</t>
        </is>
      </c>
      <c r="Q789" s="14" t="n"/>
      <c r="R789" s="21" t="n"/>
      <c r="S789" s="12" t="n"/>
      <c r="T789" s="12" t="n"/>
      <c r="U789" s="13" t="n">
        <v>200000</v>
      </c>
      <c r="V789" s="14" t="inlineStr">
        <is>
          <t>No.</t>
        </is>
      </c>
      <c r="W789" s="14" t="n"/>
      <c r="X789" s="14" t="n"/>
      <c r="Y789" s="90" t="n"/>
      <c r="Z789" s="455" t="n">
        <v>200000</v>
      </c>
      <c r="AA789" s="456" t="n">
        <v>0</v>
      </c>
      <c r="AB789" s="457" t="n">
        <v>0</v>
      </c>
      <c r="AC789" s="458" t="n">
        <v>200000</v>
      </c>
      <c r="AD789" s="459" t="n"/>
      <c r="AE789" s="462" t="n">
        <v>0</v>
      </c>
      <c r="AF789" s="14" t="inlineStr">
        <is>
          <t>15.02.2026</t>
        </is>
      </c>
      <c r="AG789" s="14" t="inlineStr">
        <is>
          <t>0091/2026</t>
        </is>
      </c>
      <c r="AH789" s="14" t="n">
        <v>-200000</v>
      </c>
      <c r="AI789" s="14" t="n"/>
      <c r="AJ789" s="14" t="n"/>
      <c r="AK789" s="14" t="n"/>
      <c r="AL789" s="14" t="n"/>
      <c r="AM789" s="14" t="n"/>
      <c r="AN789" s="14" t="n"/>
      <c r="AO789" s="14" t="n"/>
      <c r="AP789" s="14" t="n"/>
      <c r="AQ789" s="14" t="n"/>
      <c r="AR789" s="14" t="n"/>
      <c r="AS789" s="14" t="n"/>
      <c r="AT789" s="14" t="n"/>
      <c r="AU789" s="14" t="n"/>
      <c r="AV789" s="14" t="n"/>
      <c r="AW789" s="14" t="n"/>
      <c r="AX789" s="14" t="n"/>
      <c r="AY789" s="14" t="n"/>
      <c r="AZ789" s="14" t="n"/>
      <c r="BA789" s="14" t="n"/>
      <c r="BB789" s="14" t="n"/>
      <c r="BC789" s="14" t="n"/>
      <c r="BD789" s="14" t="n"/>
      <c r="BE789" s="14" t="n"/>
      <c r="BF789" s="14" t="n"/>
      <c r="BG789" s="14" t="n"/>
      <c r="BH789" s="14" t="n"/>
      <c r="BI789" s="14" t="n"/>
      <c r="BJ789" s="14" t="n"/>
      <c r="BK789" s="14" t="n"/>
      <c r="BL789" s="14" t="n"/>
      <c r="BM789" s="14" t="n"/>
      <c r="BN789" s="14" t="n"/>
      <c r="BO789" s="14" t="n"/>
    </row>
    <row r="790" ht="11.85" customFormat="1" customHeight="1" s="7">
      <c r="A790" s="14" t="inlineStr">
        <is>
          <t>SP</t>
        </is>
      </c>
      <c r="B790" s="14" t="inlineStr">
        <is>
          <t>15.02.2026</t>
        </is>
      </c>
      <c r="C790" s="14" t="inlineStr">
        <is>
          <t>CAINA-2025-015</t>
        </is>
      </c>
      <c r="D790" s="14" t="n">
        <v>2600129</v>
      </c>
      <c r="E790" s="14" t="inlineStr">
        <is>
          <t>SP0392</t>
        </is>
      </c>
      <c r="F790" s="8" t="inlineStr">
        <is>
          <t>Box- FAS Flow Clear Needle-Less IV-Connector Ref. No. FASCL00</t>
        </is>
      </c>
      <c r="G790" s="14" t="n">
        <v>2026000129</v>
      </c>
      <c r="H790" s="14" t="inlineStr">
        <is>
          <t>Jiangsu Caina Medical Co., Ltd.</t>
        </is>
      </c>
      <c r="I790" s="14" t="n"/>
      <c r="J790" s="10" t="inlineStr">
        <is>
          <t>251205</t>
        </is>
      </c>
      <c r="K790" s="8" t="n"/>
      <c r="L790" s="14" t="inlineStr">
        <is>
          <t>05.12.2025</t>
        </is>
      </c>
      <c r="M790" s="14" t="n"/>
      <c r="N790" s="14" t="inlineStr">
        <is>
          <t>04.12.2028</t>
        </is>
      </c>
      <c r="O790" s="14" t="n"/>
      <c r="P790" s="10" t="inlineStr">
        <is>
          <t>NA</t>
        </is>
      </c>
      <c r="Q790" s="14" t="n"/>
      <c r="R790" s="21" t="n"/>
      <c r="S790" s="12" t="n"/>
      <c r="T790" s="12" t="n"/>
      <c r="U790" s="13" t="n">
        <v>4000</v>
      </c>
      <c r="V790" s="14" t="inlineStr">
        <is>
          <t>No.</t>
        </is>
      </c>
      <c r="W790" s="14" t="n"/>
      <c r="X790" s="14" t="n"/>
      <c r="Y790" s="90" t="n"/>
      <c r="Z790" s="455" t="n">
        <v>4000</v>
      </c>
      <c r="AA790" s="456" t="n">
        <v>0</v>
      </c>
      <c r="AB790" s="457" t="n">
        <v>0</v>
      </c>
      <c r="AC790" s="458" t="n">
        <v>4000</v>
      </c>
      <c r="AD790" s="459" t="n"/>
      <c r="AE790" s="462" t="n">
        <v>0</v>
      </c>
      <c r="AF790" s="14" t="inlineStr">
        <is>
          <t>15.02.2026</t>
        </is>
      </c>
      <c r="AG790" s="14" t="inlineStr">
        <is>
          <t>0091/2026</t>
        </is>
      </c>
      <c r="AH790" s="14" t="n">
        <v>-4000</v>
      </c>
      <c r="AI790" s="14" t="n"/>
      <c r="AJ790" s="14" t="n"/>
      <c r="AK790" s="14" t="n"/>
      <c r="AL790" s="14" t="n"/>
      <c r="AM790" s="14" t="n"/>
      <c r="AN790" s="14" t="n"/>
      <c r="AO790" s="14" t="n"/>
      <c r="AP790" s="14" t="n"/>
      <c r="AQ790" s="14" t="n"/>
      <c r="AR790" s="14" t="n"/>
      <c r="AS790" s="14" t="n"/>
      <c r="AT790" s="14" t="n"/>
      <c r="AU790" s="14" t="n"/>
      <c r="AV790" s="14" t="n"/>
      <c r="AW790" s="14" t="n"/>
      <c r="AX790" s="14" t="n"/>
      <c r="AY790" s="14" t="n"/>
      <c r="AZ790" s="14" t="n"/>
      <c r="BA790" s="14" t="n"/>
      <c r="BB790" s="14" t="n"/>
      <c r="BC790" s="14" t="n"/>
      <c r="BD790" s="14" t="n"/>
      <c r="BE790" s="14" t="n"/>
      <c r="BF790" s="14" t="n"/>
      <c r="BG790" s="14" t="n"/>
      <c r="BH790" s="14" t="n"/>
      <c r="BI790" s="14" t="n"/>
      <c r="BJ790" s="14" t="n"/>
      <c r="BK790" s="14" t="n"/>
      <c r="BL790" s="14" t="n"/>
      <c r="BM790" s="14" t="n"/>
      <c r="BN790" s="14" t="n"/>
      <c r="BO790" s="14" t="n"/>
    </row>
    <row r="791" ht="11.85" customFormat="1" customHeight="1" s="7">
      <c r="A791" s="14" t="inlineStr">
        <is>
          <t>SFM</t>
        </is>
      </c>
      <c r="B791" s="14" t="inlineStr">
        <is>
          <t>25.06.02025</t>
        </is>
      </c>
      <c r="C791" s="14" t="n"/>
      <c r="D791" s="14" t="inlineStr">
        <is>
          <t>N.A</t>
        </is>
      </c>
      <c r="E791" s="14" t="inlineStr">
        <is>
          <t>N.A</t>
        </is>
      </c>
      <c r="F791" s="8" t="inlineStr">
        <is>
          <t>FASDRIVE DISPOSABLE POWERED ENDOSOPIC LINEAR CUTTING STAPLER</t>
        </is>
      </c>
      <c r="G791" s="14" t="inlineStr">
        <is>
          <t>Box + SF</t>
        </is>
      </c>
      <c r="H791" s="14" t="inlineStr">
        <is>
          <t>NINGBO VERYKIND MEDICAL DEVICE CO.,LTD</t>
        </is>
      </c>
      <c r="I791" s="14" t="n"/>
      <c r="J791" s="27" t="inlineStr">
        <is>
          <t>QJ2FCC106A</t>
        </is>
      </c>
      <c r="K791" s="35" t="n">
        <v>45626</v>
      </c>
      <c r="L791" s="35" t="n"/>
      <c r="M791" s="35" t="n">
        <v>47451</v>
      </c>
      <c r="N791" s="35" t="n"/>
      <c r="O791" s="14" t="n"/>
      <c r="P791" s="14" t="n"/>
      <c r="Q791" s="14" t="n"/>
      <c r="R791" s="21" t="n"/>
      <c r="S791" s="12" t="n"/>
      <c r="T791" s="12" t="n"/>
      <c r="U791" s="13" t="n">
        <v>192</v>
      </c>
      <c r="V791" s="14" t="inlineStr">
        <is>
          <t>EA</t>
        </is>
      </c>
      <c r="W791" s="14" t="n"/>
      <c r="X791" s="14" t="n"/>
      <c r="Y791" s="14" t="inlineStr">
        <is>
          <t>FASPESM60</t>
        </is>
      </c>
      <c r="Z791" s="455" t="n">
        <v>192</v>
      </c>
      <c r="AA791" s="482" t="n">
        <v>0</v>
      </c>
      <c r="AB791" s="457" t="n">
        <v>0</v>
      </c>
      <c r="AC791" s="458" t="n">
        <v>192</v>
      </c>
      <c r="AD791" s="459" t="n"/>
      <c r="AE791" s="462" t="n">
        <v>0</v>
      </c>
      <c r="AF791" s="14" t="inlineStr">
        <is>
          <t>25.06.2025</t>
        </is>
      </c>
      <c r="AG791" s="14" t="inlineStr">
        <is>
          <t>WO</t>
        </is>
      </c>
      <c r="AH791" s="14" t="n">
        <v>-192</v>
      </c>
      <c r="AI791" s="14" t="n"/>
      <c r="AJ791" s="14" t="n"/>
      <c r="AK791" s="14" t="n"/>
      <c r="AL791" s="14" t="n"/>
      <c r="AM791" s="14" t="n"/>
      <c r="AN791" s="14" t="n"/>
      <c r="AO791" s="14" t="n"/>
      <c r="AP791" s="14" t="n"/>
      <c r="AQ791" s="14" t="n"/>
      <c r="AR791" s="14" t="n"/>
      <c r="AS791" s="14" t="n"/>
      <c r="AT791" s="14" t="n"/>
      <c r="AU791" s="14" t="n"/>
      <c r="AV791" s="14" t="n"/>
      <c r="AW791" s="14" t="n"/>
      <c r="AX791" s="14" t="n"/>
      <c r="AY791" s="14" t="n"/>
      <c r="AZ791" s="14" t="n"/>
      <c r="BA791" s="14" t="n"/>
      <c r="BB791" s="14" t="n"/>
      <c r="BC791" s="14" t="n"/>
      <c r="BD791" s="14" t="n"/>
      <c r="BE791" s="14" t="n"/>
      <c r="BF791" s="14" t="n"/>
      <c r="BG791" s="14" t="n"/>
      <c r="BH791" s="14" t="n"/>
      <c r="BI791" s="14" t="n"/>
      <c r="BJ791" s="14" t="n"/>
      <c r="BK791" s="14" t="n"/>
      <c r="BL791" s="14" t="n"/>
      <c r="BM791" s="14" t="n"/>
      <c r="BN791" s="14" t="n"/>
      <c r="BO791" s="14" t="n"/>
    </row>
    <row r="792" ht="11.85" customFormat="1" customHeight="1" s="7">
      <c r="A792" s="14" t="inlineStr">
        <is>
          <t>SFM</t>
        </is>
      </c>
      <c r="B792" s="14" t="inlineStr">
        <is>
          <t>25.06.02025</t>
        </is>
      </c>
      <c r="C792" s="14" t="n"/>
      <c r="D792" s="14" t="inlineStr">
        <is>
          <t>N.A</t>
        </is>
      </c>
      <c r="E792" s="14" t="inlineStr">
        <is>
          <t>N.A</t>
        </is>
      </c>
      <c r="F792" s="8" t="inlineStr">
        <is>
          <t>FASDRIVE DISPOSABLE POWERED ENDOSOPIC LINEAR CUTTING STAPLER</t>
        </is>
      </c>
      <c r="G792" s="14" t="inlineStr">
        <is>
          <t>Box + SF</t>
        </is>
      </c>
      <c r="H792" s="14" t="inlineStr">
        <is>
          <t>NINGBO VERYKIND MEDICAL DEVICE CO.,LTD</t>
        </is>
      </c>
      <c r="I792" s="14" t="n"/>
      <c r="J792" s="27" t="inlineStr">
        <is>
          <t>QJ2FCC106A</t>
        </is>
      </c>
      <c r="K792" s="35" t="n">
        <v>45626</v>
      </c>
      <c r="L792" s="35" t="n"/>
      <c r="M792" s="35" t="n">
        <v>47451</v>
      </c>
      <c r="N792" s="35" t="n"/>
      <c r="O792" s="14" t="n"/>
      <c r="P792" s="14" t="n"/>
      <c r="Q792" s="14" t="n"/>
      <c r="R792" s="21" t="n"/>
      <c r="S792" s="12" t="n"/>
      <c r="T792" s="12" t="n"/>
      <c r="U792" s="13" t="n">
        <v>6</v>
      </c>
      <c r="V792" s="14" t="inlineStr">
        <is>
          <t>EA</t>
        </is>
      </c>
      <c r="W792" s="14" t="n"/>
      <c r="X792" s="14" t="n"/>
      <c r="Y792" s="14" t="inlineStr">
        <is>
          <t>FASPESM60</t>
        </is>
      </c>
      <c r="Z792" s="455" t="n">
        <v>6</v>
      </c>
      <c r="AA792" s="482" t="n">
        <v>0</v>
      </c>
      <c r="AB792" s="457" t="n">
        <v>0</v>
      </c>
      <c r="AC792" s="458" t="n">
        <v>6</v>
      </c>
      <c r="AD792" s="459" t="n"/>
      <c r="AE792" s="462" t="n">
        <v>0</v>
      </c>
      <c r="AF792" s="14" t="inlineStr">
        <is>
          <t>25.06.2025</t>
        </is>
      </c>
      <c r="AG792" s="14" t="inlineStr">
        <is>
          <t>WO</t>
        </is>
      </c>
      <c r="AH792" s="14" t="n">
        <v>-6</v>
      </c>
      <c r="AI792" s="14" t="n"/>
      <c r="AJ792" s="14" t="n"/>
      <c r="AK792" s="14" t="n"/>
      <c r="AL792" s="14" t="n"/>
      <c r="AM792" s="14" t="n"/>
      <c r="AN792" s="14" t="n"/>
      <c r="AO792" s="14" t="n"/>
      <c r="AP792" s="14" t="n"/>
      <c r="AQ792" s="14" t="n"/>
      <c r="AR792" s="14" t="n"/>
      <c r="AS792" s="14" t="n"/>
      <c r="AT792" s="14" t="n"/>
      <c r="AU792" s="14" t="n"/>
      <c r="AV792" s="14" t="n"/>
      <c r="AW792" s="14" t="n"/>
      <c r="AX792" s="14" t="n"/>
      <c r="AY792" s="14" t="n"/>
      <c r="AZ792" s="14" t="n"/>
      <c r="BA792" s="14" t="n"/>
      <c r="BB792" s="14" t="n"/>
      <c r="BC792" s="14" t="n"/>
      <c r="BD792" s="14" t="n"/>
      <c r="BE792" s="14" t="n"/>
      <c r="BF792" s="14" t="n"/>
      <c r="BG792" s="14" t="n"/>
      <c r="BH792" s="14" t="n"/>
      <c r="BI792" s="14" t="n"/>
      <c r="BJ792" s="14" t="n"/>
      <c r="BK792" s="14" t="n"/>
      <c r="BL792" s="14" t="n"/>
      <c r="BM792" s="14" t="n"/>
      <c r="BN792" s="14" t="n"/>
      <c r="BO792" s="14" t="n"/>
    </row>
    <row r="793" ht="11.85" customFormat="1" customHeight="1" s="7">
      <c r="A793" s="14" t="inlineStr">
        <is>
          <t>SFM</t>
        </is>
      </c>
      <c r="B793" s="14" t="inlineStr">
        <is>
          <t>25.06.02025</t>
        </is>
      </c>
      <c r="C793" s="14" t="n"/>
      <c r="D793" s="14" t="inlineStr">
        <is>
          <t>N.A</t>
        </is>
      </c>
      <c r="E793" s="14" t="inlineStr">
        <is>
          <t>N.A</t>
        </is>
      </c>
      <c r="F793" s="8" t="inlineStr">
        <is>
          <t>FASDRIVE DISPOSABLE POWERED ENDOSOPIC LINEAR CUTTING STAPLER</t>
        </is>
      </c>
      <c r="G793" s="14" t="inlineStr">
        <is>
          <t>Box + SF</t>
        </is>
      </c>
      <c r="H793" s="14" t="inlineStr">
        <is>
          <t>NINGBO VERYKIND MEDICAL DEVICE CO.,LTD</t>
        </is>
      </c>
      <c r="I793" s="14" t="n"/>
      <c r="J793" s="27" t="inlineStr">
        <is>
          <t>QJ2FCD28B</t>
        </is>
      </c>
      <c r="K793" s="35" t="n">
        <v>45645</v>
      </c>
      <c r="L793" s="35" t="n"/>
      <c r="M793" s="35" t="n">
        <v>47470</v>
      </c>
      <c r="N793" s="35" t="n"/>
      <c r="O793" s="14" t="n"/>
      <c r="P793" s="14" t="n"/>
      <c r="Q793" s="14" t="n"/>
      <c r="R793" s="21" t="n"/>
      <c r="S793" s="12" t="n"/>
      <c r="T793" s="12" t="n"/>
      <c r="U793" s="13" t="n">
        <v>6</v>
      </c>
      <c r="V793" s="14" t="inlineStr">
        <is>
          <t>EA</t>
        </is>
      </c>
      <c r="W793" s="14" t="n"/>
      <c r="X793" s="14" t="n"/>
      <c r="Y793" s="14" t="inlineStr">
        <is>
          <t>FASGCE280</t>
        </is>
      </c>
      <c r="Z793" s="455" t="n">
        <v>6</v>
      </c>
      <c r="AA793" s="482" t="n">
        <v>0</v>
      </c>
      <c r="AB793" s="457" t="n">
        <v>0</v>
      </c>
      <c r="AC793" s="458" t="n">
        <v>6</v>
      </c>
      <c r="AD793" s="459" t="n"/>
      <c r="AE793" s="462" t="n">
        <v>0</v>
      </c>
      <c r="AF793" s="14" t="inlineStr">
        <is>
          <t>25.06.2025</t>
        </is>
      </c>
      <c r="AG793" s="14" t="inlineStr">
        <is>
          <t>WO</t>
        </is>
      </c>
      <c r="AH793" s="14" t="n">
        <v>-6</v>
      </c>
      <c r="AI793" s="14" t="n"/>
      <c r="AJ793" s="14" t="n"/>
      <c r="AK793" s="14" t="n"/>
      <c r="AL793" s="14" t="n"/>
      <c r="AM793" s="14" t="n"/>
      <c r="AN793" s="14" t="n"/>
      <c r="AO793" s="14" t="n"/>
      <c r="AP793" s="14" t="n"/>
      <c r="AQ793" s="14" t="n"/>
      <c r="AR793" s="14" t="n"/>
      <c r="AS793" s="14" t="n"/>
      <c r="AT793" s="14" t="n"/>
      <c r="AU793" s="14" t="n"/>
      <c r="AV793" s="14" t="n"/>
      <c r="AW793" s="14" t="n"/>
      <c r="AX793" s="14" t="n"/>
      <c r="AY793" s="14" t="n"/>
      <c r="AZ793" s="14" t="n"/>
      <c r="BA793" s="14" t="n"/>
      <c r="BB793" s="14" t="n"/>
      <c r="BC793" s="14" t="n"/>
      <c r="BD793" s="14" t="n"/>
      <c r="BE793" s="14" t="n"/>
      <c r="BF793" s="14" t="n"/>
      <c r="BG793" s="14" t="n"/>
      <c r="BH793" s="14" t="n"/>
      <c r="BI793" s="14" t="n"/>
      <c r="BJ793" s="14" t="n"/>
      <c r="BK793" s="14" t="n"/>
      <c r="BL793" s="14" t="n"/>
      <c r="BM793" s="14" t="n"/>
      <c r="BN793" s="14" t="n"/>
      <c r="BO793" s="14" t="n"/>
    </row>
    <row r="794" ht="11.85" customFormat="1" customHeight="1" s="7">
      <c r="A794" s="14" t="inlineStr">
        <is>
          <t>SFM</t>
        </is>
      </c>
      <c r="B794" s="14" t="inlineStr">
        <is>
          <t>25.06.02025</t>
        </is>
      </c>
      <c r="C794" s="14" t="n"/>
      <c r="D794" s="14" t="inlineStr">
        <is>
          <t>N.A</t>
        </is>
      </c>
      <c r="E794" s="14" t="inlineStr">
        <is>
          <t>N.A</t>
        </is>
      </c>
      <c r="F794" s="8" t="inlineStr">
        <is>
          <t>FASDRIVE DISPOSABLE POWERED ENDOSOPIC LINEAR CUTTING STAPLER</t>
        </is>
      </c>
      <c r="G794" s="14" t="inlineStr">
        <is>
          <t>Box + SF</t>
        </is>
      </c>
      <c r="H794" s="14" t="inlineStr">
        <is>
          <t>NINGBO VERYKIND MEDICAL DEVICE CO.,LTD</t>
        </is>
      </c>
      <c r="I794" s="14" t="n"/>
      <c r="J794" s="27" t="inlineStr">
        <is>
          <t>QJ2FCD29B</t>
        </is>
      </c>
      <c r="K794" s="35" t="n">
        <v>45644</v>
      </c>
      <c r="L794" s="35" t="n"/>
      <c r="M794" s="35" t="n">
        <v>47469</v>
      </c>
      <c r="N794" s="35" t="n"/>
      <c r="O794" s="14" t="n"/>
      <c r="P794" s="14" t="n"/>
      <c r="Q794" s="14" t="n"/>
      <c r="R794" s="21" t="n"/>
      <c r="S794" s="12" t="n"/>
      <c r="T794" s="12" t="n"/>
      <c r="U794" s="13" t="n">
        <v>6</v>
      </c>
      <c r="V794" s="14" t="inlineStr">
        <is>
          <t>EA</t>
        </is>
      </c>
      <c r="W794" s="14" t="n"/>
      <c r="X794" s="14" t="n"/>
      <c r="Y794" s="14" t="inlineStr">
        <is>
          <t>FASGCE340</t>
        </is>
      </c>
      <c r="Z794" s="455" t="n">
        <v>6</v>
      </c>
      <c r="AA794" s="482" t="n">
        <v>0</v>
      </c>
      <c r="AB794" s="457" t="n">
        <v>0</v>
      </c>
      <c r="AC794" s="458" t="n">
        <v>6</v>
      </c>
      <c r="AD794" s="459" t="n"/>
      <c r="AE794" s="462" t="n">
        <v>0</v>
      </c>
      <c r="AF794" s="14" t="inlineStr">
        <is>
          <t>25.06.2025</t>
        </is>
      </c>
      <c r="AG794" s="14" t="inlineStr">
        <is>
          <t>WO</t>
        </is>
      </c>
      <c r="AH794" s="14" t="n">
        <v>-6</v>
      </c>
      <c r="AI794" s="14" t="n"/>
      <c r="AJ794" s="14" t="n"/>
      <c r="AK794" s="14" t="n"/>
      <c r="AL794" s="14" t="n"/>
      <c r="AM794" s="14" t="n"/>
      <c r="AN794" s="14" t="n"/>
      <c r="AO794" s="14" t="n"/>
      <c r="AP794" s="14" t="n"/>
      <c r="AQ794" s="14" t="n"/>
      <c r="AR794" s="14" t="n"/>
      <c r="AS794" s="14" t="n"/>
      <c r="AT794" s="14" t="n"/>
      <c r="AU794" s="14" t="n"/>
      <c r="AV794" s="14" t="n"/>
      <c r="AW794" s="14" t="n"/>
      <c r="AX794" s="14" t="n"/>
      <c r="AY794" s="14" t="n"/>
      <c r="AZ794" s="14" t="n"/>
      <c r="BA794" s="14" t="n"/>
      <c r="BB794" s="14" t="n"/>
      <c r="BC794" s="14" t="n"/>
      <c r="BD794" s="14" t="n"/>
      <c r="BE794" s="14" t="n"/>
      <c r="BF794" s="14" t="n"/>
      <c r="BG794" s="14" t="n"/>
      <c r="BH794" s="14" t="n"/>
      <c r="BI794" s="14" t="n"/>
      <c r="BJ794" s="14" t="n"/>
      <c r="BK794" s="14" t="n"/>
      <c r="BL794" s="14" t="n"/>
      <c r="BM794" s="14" t="n"/>
      <c r="BN794" s="14" t="n"/>
      <c r="BO794" s="14" t="n"/>
    </row>
    <row r="795" ht="11.85" customFormat="1" customHeight="1" s="7">
      <c r="A795" s="14" t="inlineStr">
        <is>
          <t>SFM</t>
        </is>
      </c>
      <c r="B795" s="14" t="inlineStr">
        <is>
          <t>25.06.02025</t>
        </is>
      </c>
      <c r="C795" s="14" t="n"/>
      <c r="D795" s="14" t="inlineStr">
        <is>
          <t>N.A</t>
        </is>
      </c>
      <c r="E795" s="14" t="inlineStr">
        <is>
          <t>N.A</t>
        </is>
      </c>
      <c r="F795" s="8" t="inlineStr">
        <is>
          <t>FASDRIVE DISPOSABLE POWERED ENDOSOPIC LINEAR CUTTING STAPLER</t>
        </is>
      </c>
      <c r="G795" s="14" t="inlineStr">
        <is>
          <t>Box + SF</t>
        </is>
      </c>
      <c r="H795" s="14" t="inlineStr">
        <is>
          <t>NINGBO VERYKIND MEDICAL DEVICE CO.,LTD</t>
        </is>
      </c>
      <c r="I795" s="14" t="n"/>
      <c r="J795" s="27" t="inlineStr">
        <is>
          <t>QJ2FCD30B</t>
        </is>
      </c>
      <c r="K795" s="35" t="n">
        <v>45669</v>
      </c>
      <c r="L795" s="35" t="n"/>
      <c r="M795" s="35" t="n">
        <v>47494</v>
      </c>
      <c r="N795" s="35" t="n"/>
      <c r="O795" s="14" t="n"/>
      <c r="P795" s="14" t="n"/>
      <c r="Q795" s="14" t="n"/>
      <c r="R795" s="21" t="n"/>
      <c r="S795" s="12" t="n"/>
      <c r="T795" s="12" t="n"/>
      <c r="U795" s="13" t="n">
        <v>6</v>
      </c>
      <c r="V795" s="14" t="inlineStr">
        <is>
          <t>EA</t>
        </is>
      </c>
      <c r="W795" s="14" t="n"/>
      <c r="X795" s="14" t="n"/>
      <c r="Y795" s="14" t="inlineStr">
        <is>
          <t>FASGCE440</t>
        </is>
      </c>
      <c r="Z795" s="455" t="n">
        <v>6</v>
      </c>
      <c r="AA795" s="482" t="n">
        <v>0</v>
      </c>
      <c r="AB795" s="457" t="n">
        <v>0</v>
      </c>
      <c r="AC795" s="458" t="n">
        <v>6</v>
      </c>
      <c r="AD795" s="459" t="n"/>
      <c r="AE795" s="462" t="n">
        <v>0</v>
      </c>
      <c r="AF795" s="14" t="inlineStr">
        <is>
          <t>25.06.2025</t>
        </is>
      </c>
      <c r="AG795" s="14" t="inlineStr">
        <is>
          <t>WO</t>
        </is>
      </c>
      <c r="AH795" s="14" t="n">
        <v>-6</v>
      </c>
      <c r="AI795" s="14" t="n"/>
      <c r="AJ795" s="14" t="n"/>
      <c r="AK795" s="14" t="n"/>
      <c r="AL795" s="14" t="n"/>
      <c r="AM795" s="14" t="n"/>
      <c r="AN795" s="14" t="n"/>
      <c r="AO795" s="14" t="n"/>
      <c r="AP795" s="14" t="n"/>
      <c r="AQ795" s="14" t="n"/>
      <c r="AR795" s="14" t="n"/>
      <c r="AS795" s="14" t="n"/>
      <c r="AT795" s="14" t="n"/>
      <c r="AU795" s="14" t="n"/>
      <c r="AV795" s="14" t="n"/>
      <c r="AW795" s="14" t="n"/>
      <c r="AX795" s="14" t="n"/>
      <c r="AY795" s="14" t="n"/>
      <c r="AZ795" s="14" t="n"/>
      <c r="BA795" s="14" t="n"/>
      <c r="BB795" s="14" t="n"/>
      <c r="BC795" s="14" t="n"/>
      <c r="BD795" s="14" t="n"/>
      <c r="BE795" s="14" t="n"/>
      <c r="BF795" s="14" t="n"/>
      <c r="BG795" s="14" t="n"/>
      <c r="BH795" s="14" t="n"/>
      <c r="BI795" s="14" t="n"/>
      <c r="BJ795" s="14" t="n"/>
      <c r="BK795" s="14" t="n"/>
      <c r="BL795" s="14" t="n"/>
      <c r="BM795" s="14" t="n"/>
      <c r="BN795" s="14" t="n"/>
      <c r="BO795" s="14" t="n"/>
    </row>
    <row r="796" ht="11.85" customFormat="1" customHeight="1" s="7">
      <c r="A796" s="14" t="inlineStr">
        <is>
          <t>SFM</t>
        </is>
      </c>
      <c r="B796" s="14" t="inlineStr">
        <is>
          <t>25.06.02025</t>
        </is>
      </c>
      <c r="C796" s="14" t="n"/>
      <c r="D796" s="14" t="inlineStr">
        <is>
          <t>N.A</t>
        </is>
      </c>
      <c r="E796" s="14" t="inlineStr">
        <is>
          <t>N.A</t>
        </is>
      </c>
      <c r="F796" s="8" t="inlineStr">
        <is>
          <t>FASDRIVE DISPOSABLE POWERED ENDOSOPIC LINEAR CUTTING STAPLER</t>
        </is>
      </c>
      <c r="G796" s="14" t="inlineStr">
        <is>
          <t>Box + SF</t>
        </is>
      </c>
      <c r="H796" s="14" t="inlineStr">
        <is>
          <t>NINGBO VERYKIND MEDICAL DEVICE CO.,LTD</t>
        </is>
      </c>
      <c r="I796" s="14" t="n"/>
      <c r="J796" s="27" t="inlineStr">
        <is>
          <t>QJ2FCD31B</t>
        </is>
      </c>
      <c r="K796" s="35" t="n">
        <v>45645</v>
      </c>
      <c r="L796" s="35" t="n"/>
      <c r="M796" s="35" t="n">
        <v>47470</v>
      </c>
      <c r="N796" s="35" t="n"/>
      <c r="O796" s="14" t="n"/>
      <c r="P796" s="14" t="n"/>
      <c r="Q796" s="14" t="n"/>
      <c r="R796" s="21" t="n"/>
      <c r="S796" s="12" t="n"/>
      <c r="T796" s="12" t="n"/>
      <c r="U796" s="13" t="n">
        <v>6</v>
      </c>
      <c r="V796" s="14" t="inlineStr">
        <is>
          <t>EA</t>
        </is>
      </c>
      <c r="W796" s="14" t="n"/>
      <c r="X796" s="14" t="n"/>
      <c r="Y796" s="14" t="inlineStr">
        <is>
          <t>FASPESS60</t>
        </is>
      </c>
      <c r="Z796" s="455" t="n">
        <v>6</v>
      </c>
      <c r="AA796" s="482" t="n">
        <v>0</v>
      </c>
      <c r="AB796" s="457" t="n">
        <v>0</v>
      </c>
      <c r="AC796" s="458" t="n">
        <v>6</v>
      </c>
      <c r="AD796" s="459" t="n"/>
      <c r="AE796" s="462" t="n">
        <v>0</v>
      </c>
      <c r="AF796" s="14" t="inlineStr">
        <is>
          <t>25.06.2025</t>
        </is>
      </c>
      <c r="AG796" s="14" t="inlineStr">
        <is>
          <t>WO</t>
        </is>
      </c>
      <c r="AH796" s="14" t="n">
        <v>-6</v>
      </c>
      <c r="AI796" s="14" t="n"/>
      <c r="AJ796" s="14" t="n"/>
      <c r="AK796" s="14" t="n"/>
      <c r="AL796" s="14" t="n"/>
      <c r="AM796" s="14" t="n"/>
      <c r="AN796" s="14" t="n"/>
      <c r="AO796" s="14" t="n"/>
      <c r="AP796" s="14" t="n"/>
      <c r="AQ796" s="14" t="n"/>
      <c r="AR796" s="14" t="n"/>
      <c r="AS796" s="14" t="n"/>
      <c r="AT796" s="14" t="n"/>
      <c r="AU796" s="14" t="n"/>
      <c r="AV796" s="14" t="n"/>
      <c r="AW796" s="14" t="n"/>
      <c r="AX796" s="14" t="n"/>
      <c r="AY796" s="14" t="n"/>
      <c r="AZ796" s="14" t="n"/>
      <c r="BA796" s="14" t="n"/>
      <c r="BB796" s="14" t="n"/>
      <c r="BC796" s="14" t="n"/>
      <c r="BD796" s="14" t="n"/>
      <c r="BE796" s="14" t="n"/>
      <c r="BF796" s="14" t="n"/>
      <c r="BG796" s="14" t="n"/>
      <c r="BH796" s="14" t="n"/>
      <c r="BI796" s="14" t="n"/>
      <c r="BJ796" s="14" t="n"/>
      <c r="BK796" s="14" t="n"/>
      <c r="BL796" s="14" t="n"/>
      <c r="BM796" s="14" t="n"/>
      <c r="BN796" s="14" t="n"/>
      <c r="BO796" s="14" t="n"/>
    </row>
    <row r="797" ht="11.85" customFormat="1" customHeight="1" s="7">
      <c r="A797" s="14" t="inlineStr">
        <is>
          <t>SFM</t>
        </is>
      </c>
      <c r="B797" s="14" t="inlineStr">
        <is>
          <t>25.06.02025</t>
        </is>
      </c>
      <c r="C797" s="14" t="n"/>
      <c r="D797" s="14" t="inlineStr">
        <is>
          <t>N.A</t>
        </is>
      </c>
      <c r="E797" s="14" t="inlineStr">
        <is>
          <t>N.A</t>
        </is>
      </c>
      <c r="F797" s="8" t="inlineStr">
        <is>
          <t>FASDRIVE DISPOSABLE POWERED ENDOSOPIC LINEAR CUTTING STAPLER</t>
        </is>
      </c>
      <c r="G797" s="14" t="inlineStr">
        <is>
          <t>Box + SF</t>
        </is>
      </c>
      <c r="H797" s="14" t="inlineStr">
        <is>
          <t>NINGBO VERYKIND MEDICAL DEVICE CO.,LTD</t>
        </is>
      </c>
      <c r="I797" s="14" t="n"/>
      <c r="J797" s="27" t="inlineStr">
        <is>
          <t>QJ2FCD32B</t>
        </is>
      </c>
      <c r="K797" s="35" t="n">
        <v>45644</v>
      </c>
      <c r="L797" s="35" t="n"/>
      <c r="M797" s="35" t="n">
        <v>47469</v>
      </c>
      <c r="N797" s="35" t="n"/>
      <c r="O797" s="14" t="n"/>
      <c r="P797" s="14" t="n"/>
      <c r="Q797" s="14" t="n"/>
      <c r="R797" s="21" t="n"/>
      <c r="S797" s="12" t="n"/>
      <c r="T797" s="12" t="n"/>
      <c r="U797" s="13" t="n">
        <v>6</v>
      </c>
      <c r="V797" s="14" t="inlineStr">
        <is>
          <t>EA</t>
        </is>
      </c>
      <c r="W797" s="14" t="n"/>
      <c r="X797" s="14" t="n"/>
      <c r="Y797" s="14" t="inlineStr">
        <is>
          <t>FASPESM60</t>
        </is>
      </c>
      <c r="Z797" s="455" t="n">
        <v>6</v>
      </c>
      <c r="AA797" s="482" t="n">
        <v>0</v>
      </c>
      <c r="AB797" s="457" t="n">
        <v>0</v>
      </c>
      <c r="AC797" s="458" t="n">
        <v>6</v>
      </c>
      <c r="AD797" s="459" t="n"/>
      <c r="AE797" s="462" t="n">
        <v>0</v>
      </c>
      <c r="AF797" s="14" t="inlineStr">
        <is>
          <t>25.06.2025</t>
        </is>
      </c>
      <c r="AG797" s="14" t="inlineStr">
        <is>
          <t>WO</t>
        </is>
      </c>
      <c r="AH797" s="14" t="n">
        <v>-6</v>
      </c>
      <c r="AI797" s="14" t="n"/>
      <c r="AJ797" s="14" t="n"/>
      <c r="AK797" s="14" t="n"/>
      <c r="AL797" s="14" t="n"/>
      <c r="AM797" s="14" t="n"/>
      <c r="AN797" s="14" t="n"/>
      <c r="AO797" s="14" t="n"/>
      <c r="AP797" s="14" t="n"/>
      <c r="AQ797" s="14" t="n"/>
      <c r="AR797" s="14" t="n"/>
      <c r="AS797" s="14" t="n"/>
      <c r="AT797" s="14" t="n"/>
      <c r="AU797" s="14" t="n"/>
      <c r="AV797" s="14" t="n"/>
      <c r="AW797" s="14" t="n"/>
      <c r="AX797" s="14" t="n"/>
      <c r="AY797" s="14" t="n"/>
      <c r="AZ797" s="14" t="n"/>
      <c r="BA797" s="14" t="n"/>
      <c r="BB797" s="14" t="n"/>
      <c r="BC797" s="14" t="n"/>
      <c r="BD797" s="14" t="n"/>
      <c r="BE797" s="14" t="n"/>
      <c r="BF797" s="14" t="n"/>
      <c r="BG797" s="14" t="n"/>
      <c r="BH797" s="14" t="n"/>
      <c r="BI797" s="14" t="n"/>
      <c r="BJ797" s="14" t="n"/>
      <c r="BK797" s="14" t="n"/>
      <c r="BL797" s="14" t="n"/>
      <c r="BM797" s="14" t="n"/>
      <c r="BN797" s="14" t="n"/>
      <c r="BO797" s="14" t="n"/>
    </row>
    <row r="798" ht="11.85" customFormat="1" customHeight="1" s="7">
      <c r="A798" s="14" t="inlineStr">
        <is>
          <t>SFM</t>
        </is>
      </c>
      <c r="B798" s="14" t="inlineStr">
        <is>
          <t>25.06.02025</t>
        </is>
      </c>
      <c r="C798" s="14" t="n"/>
      <c r="D798" s="14" t="inlineStr">
        <is>
          <t>N.A</t>
        </is>
      </c>
      <c r="E798" s="14" t="inlineStr">
        <is>
          <t>N.A</t>
        </is>
      </c>
      <c r="F798" s="8" t="inlineStr">
        <is>
          <t>FASDRIVE DISPOSABLE POWERED ENDOSOPIC LINEAR CUTTING STAPLER</t>
        </is>
      </c>
      <c r="G798" s="14" t="inlineStr">
        <is>
          <t>Box + SF</t>
        </is>
      </c>
      <c r="H798" s="14" t="inlineStr">
        <is>
          <t>NINGBO VERYKIND MEDICAL DEVICE CO.,LTD</t>
        </is>
      </c>
      <c r="I798" s="14" t="n"/>
      <c r="J798" s="27" t="inlineStr">
        <is>
          <t>QJ2FCD33B</t>
        </is>
      </c>
      <c r="K798" s="35" t="n">
        <v>45669</v>
      </c>
      <c r="L798" s="35" t="n"/>
      <c r="M798" s="35" t="n">
        <v>47494</v>
      </c>
      <c r="N798" s="35" t="n"/>
      <c r="O798" s="14" t="n"/>
      <c r="P798" s="14" t="n"/>
      <c r="Q798" s="14" t="n"/>
      <c r="R798" s="21" t="n"/>
      <c r="S798" s="12" t="n"/>
      <c r="T798" s="12" t="n"/>
      <c r="U798" s="13" t="n">
        <v>6</v>
      </c>
      <c r="V798" s="14" t="inlineStr">
        <is>
          <t>EA</t>
        </is>
      </c>
      <c r="W798" s="14" t="n"/>
      <c r="X798" s="14" t="n"/>
      <c r="Y798" s="14" t="inlineStr">
        <is>
          <t>FASPESL60</t>
        </is>
      </c>
      <c r="Z798" s="455" t="n">
        <v>6</v>
      </c>
      <c r="AA798" s="482" t="n">
        <v>0</v>
      </c>
      <c r="AB798" s="457" t="n">
        <v>0</v>
      </c>
      <c r="AC798" s="458" t="n">
        <v>6</v>
      </c>
      <c r="AD798" s="459" t="n"/>
      <c r="AE798" s="462" t="n">
        <v>0</v>
      </c>
      <c r="AF798" s="14" t="inlineStr">
        <is>
          <t>25.06.2025</t>
        </is>
      </c>
      <c r="AG798" s="14" t="inlineStr">
        <is>
          <t>WO</t>
        </is>
      </c>
      <c r="AH798" s="14" t="n">
        <v>-6</v>
      </c>
      <c r="AI798" s="14" t="n"/>
      <c r="AJ798" s="14" t="n"/>
      <c r="AK798" s="14" t="n"/>
      <c r="AL798" s="14" t="n"/>
      <c r="AM798" s="14" t="n"/>
      <c r="AN798" s="14" t="n"/>
      <c r="AO798" s="14" t="n"/>
      <c r="AP798" s="14" t="n"/>
      <c r="AQ798" s="14" t="n"/>
      <c r="AR798" s="14" t="n"/>
      <c r="AS798" s="14" t="n"/>
      <c r="AT798" s="14" t="n"/>
      <c r="AU798" s="14" t="n"/>
      <c r="AV798" s="14" t="n"/>
      <c r="AW798" s="14" t="n"/>
      <c r="AX798" s="14" t="n"/>
      <c r="AY798" s="14" t="n"/>
      <c r="AZ798" s="14" t="n"/>
      <c r="BA798" s="14" t="n"/>
      <c r="BB798" s="14" t="n"/>
      <c r="BC798" s="14" t="n"/>
      <c r="BD798" s="14" t="n"/>
      <c r="BE798" s="14" t="n"/>
      <c r="BF798" s="14" t="n"/>
      <c r="BG798" s="14" t="n"/>
      <c r="BH798" s="14" t="n"/>
      <c r="BI798" s="14" t="n"/>
      <c r="BJ798" s="14" t="n"/>
      <c r="BK798" s="14" t="n"/>
      <c r="BL798" s="14" t="n"/>
      <c r="BM798" s="14" t="n"/>
      <c r="BN798" s="14" t="n"/>
      <c r="BO798" s="14" t="n"/>
    </row>
    <row r="799" ht="11.85" customFormat="1" customHeight="1" s="7">
      <c r="A799" s="14" t="inlineStr">
        <is>
          <t>SFM</t>
        </is>
      </c>
      <c r="B799" s="14" t="inlineStr">
        <is>
          <t>25.06.02025</t>
        </is>
      </c>
      <c r="C799" s="14" t="n"/>
      <c r="D799" s="14" t="inlineStr">
        <is>
          <t>N.A</t>
        </is>
      </c>
      <c r="E799" s="14" t="inlineStr">
        <is>
          <t>N.A</t>
        </is>
      </c>
      <c r="F799" s="8" t="inlineStr">
        <is>
          <t>FASDRIVE DISPOSABLE POWERED ENDOSOPIC LINEAR CUTTING STAPLER</t>
        </is>
      </c>
      <c r="G799" s="14" t="inlineStr">
        <is>
          <t>Box + SF</t>
        </is>
      </c>
      <c r="H799" s="14" t="inlineStr">
        <is>
          <t>NINGBO VERYKIND MEDICAL DEVICE CO.,LTD</t>
        </is>
      </c>
      <c r="I799" s="14" t="n"/>
      <c r="J799" s="27" t="inlineStr">
        <is>
          <t>QJ2GBD22A</t>
        </is>
      </c>
      <c r="K799" s="35" t="n">
        <v>45713</v>
      </c>
      <c r="L799" s="35" t="n"/>
      <c r="M799" s="35" t="n">
        <v>45712</v>
      </c>
      <c r="N799" s="35" t="n"/>
      <c r="O799" s="14" t="n"/>
      <c r="P799" s="14" t="n"/>
      <c r="Q799" s="14" t="n"/>
      <c r="R799" s="21" t="n"/>
      <c r="S799" s="12" t="n"/>
      <c r="T799" s="12" t="n"/>
      <c r="U799" s="13" t="n">
        <v>6</v>
      </c>
      <c r="V799" s="14" t="inlineStr">
        <is>
          <t>EA</t>
        </is>
      </c>
      <c r="W799" s="14" t="n"/>
      <c r="X799" s="14" t="n"/>
      <c r="Y799" s="14" t="inlineStr">
        <is>
          <t>FASPESM60</t>
        </is>
      </c>
      <c r="Z799" s="455" t="n">
        <v>6</v>
      </c>
      <c r="AA799" s="482" t="n">
        <v>0</v>
      </c>
      <c r="AB799" s="457" t="n">
        <v>0</v>
      </c>
      <c r="AC799" s="458" t="n">
        <v>6</v>
      </c>
      <c r="AD799" s="459" t="n"/>
      <c r="AE799" s="462" t="n">
        <v>0</v>
      </c>
      <c r="AF799" s="14" t="inlineStr">
        <is>
          <t>25.06.2025</t>
        </is>
      </c>
      <c r="AG799" s="14" t="inlineStr">
        <is>
          <t>WO</t>
        </is>
      </c>
      <c r="AH799" s="14" t="n">
        <v>-6</v>
      </c>
      <c r="AI799" s="14" t="n"/>
      <c r="AJ799" s="14" t="n"/>
      <c r="AK799" s="14" t="n"/>
      <c r="AL799" s="14" t="n"/>
      <c r="AM799" s="14" t="n"/>
      <c r="AN799" s="14" t="n"/>
      <c r="AO799" s="14" t="n"/>
      <c r="AP799" s="14" t="n"/>
      <c r="AQ799" s="14" t="n"/>
      <c r="AR799" s="14" t="n"/>
      <c r="AS799" s="14" t="n"/>
      <c r="AT799" s="14" t="n"/>
      <c r="AU799" s="14" t="n"/>
      <c r="AV799" s="14" t="n"/>
      <c r="AW799" s="14" t="n"/>
      <c r="AX799" s="14" t="n"/>
      <c r="AY799" s="14" t="n"/>
      <c r="AZ799" s="14" t="n"/>
      <c r="BA799" s="14" t="n"/>
      <c r="BB799" s="14" t="n"/>
      <c r="BC799" s="14" t="n"/>
      <c r="BD799" s="14" t="n"/>
      <c r="BE799" s="14" t="n"/>
      <c r="BF799" s="14" t="n"/>
      <c r="BG799" s="14" t="n"/>
      <c r="BH799" s="14" t="n"/>
      <c r="BI799" s="14" t="n"/>
      <c r="BJ799" s="14" t="n"/>
      <c r="BK799" s="14" t="n"/>
      <c r="BL799" s="14" t="n"/>
      <c r="BM799" s="14" t="n"/>
      <c r="BN799" s="14" t="n"/>
      <c r="BO799" s="14" t="n"/>
    </row>
    <row r="800" ht="11.85" customFormat="1" customHeight="1" s="7">
      <c r="A800" s="14" t="inlineStr">
        <is>
          <t>SFM</t>
        </is>
      </c>
      <c r="B800" s="14" t="inlineStr">
        <is>
          <t>25.06.02025</t>
        </is>
      </c>
      <c r="C800" s="14" t="n"/>
      <c r="D800" s="14" t="inlineStr">
        <is>
          <t>N.A</t>
        </is>
      </c>
      <c r="E800" s="14" t="inlineStr">
        <is>
          <t>N.A</t>
        </is>
      </c>
      <c r="F800" s="8" t="inlineStr">
        <is>
          <t>FASDRIVE DISPOSABLE POWERED ENDOSOPIC LINEAR CUTTING STAPLER</t>
        </is>
      </c>
      <c r="G800" s="14" t="inlineStr">
        <is>
          <t>Box + SF</t>
        </is>
      </c>
      <c r="H800" s="14" t="inlineStr">
        <is>
          <t>NINGBO VERYKIND MEDICAL DEVICE CO.,LTD</t>
        </is>
      </c>
      <c r="I800" s="14" t="n"/>
      <c r="J800" s="27" t="inlineStr">
        <is>
          <t>QJ2GBD51A</t>
        </is>
      </c>
      <c r="K800" s="35" t="n">
        <v>45744</v>
      </c>
      <c r="L800" s="35" t="n"/>
      <c r="M800" s="35" t="n">
        <v>47569</v>
      </c>
      <c r="N800" s="35" t="n"/>
      <c r="O800" s="14" t="n"/>
      <c r="P800" s="14" t="n"/>
      <c r="Q800" s="14" t="n"/>
      <c r="R800" s="21" t="n"/>
      <c r="S800" s="12" t="n"/>
      <c r="T800" s="12" t="n"/>
      <c r="U800" s="13" t="n">
        <v>6</v>
      </c>
      <c r="V800" s="14" t="inlineStr">
        <is>
          <t>EA</t>
        </is>
      </c>
      <c r="W800" s="14" t="n"/>
      <c r="X800" s="14" t="n"/>
      <c r="Y800" s="14" t="inlineStr">
        <is>
          <t>FASPESS60</t>
        </is>
      </c>
      <c r="Z800" s="455" t="n">
        <v>6</v>
      </c>
      <c r="AA800" s="482" t="n">
        <v>0</v>
      </c>
      <c r="AB800" s="457" t="n">
        <v>0</v>
      </c>
      <c r="AC800" s="458" t="n">
        <v>6</v>
      </c>
      <c r="AD800" s="459" t="n"/>
      <c r="AE800" s="462" t="n">
        <v>0</v>
      </c>
      <c r="AF800" s="14" t="inlineStr">
        <is>
          <t>25.06.2025</t>
        </is>
      </c>
      <c r="AG800" s="14" t="inlineStr">
        <is>
          <t>WO</t>
        </is>
      </c>
      <c r="AH800" s="14" t="n">
        <v>-6</v>
      </c>
      <c r="AI800" s="14" t="n"/>
      <c r="AJ800" s="14" t="n"/>
      <c r="AK800" s="14" t="n"/>
      <c r="AL800" s="14" t="n"/>
      <c r="AM800" s="14" t="n"/>
      <c r="AN800" s="14" t="n"/>
      <c r="AO800" s="14" t="n"/>
      <c r="AP800" s="14" t="n"/>
      <c r="AQ800" s="14" t="n"/>
      <c r="AR800" s="14" t="n"/>
      <c r="AS800" s="14" t="n"/>
      <c r="AT800" s="14" t="n"/>
      <c r="AU800" s="14" t="n"/>
      <c r="AV800" s="14" t="n"/>
      <c r="AW800" s="14" t="n"/>
      <c r="AX800" s="14" t="n"/>
      <c r="AY800" s="14" t="n"/>
      <c r="AZ800" s="14" t="n"/>
      <c r="BA800" s="14" t="n"/>
      <c r="BB800" s="14" t="n"/>
      <c r="BC800" s="14" t="n"/>
      <c r="BD800" s="14" t="n"/>
      <c r="BE800" s="14" t="n"/>
      <c r="BF800" s="14" t="n"/>
      <c r="BG800" s="14" t="n"/>
      <c r="BH800" s="14" t="n"/>
      <c r="BI800" s="14" t="n"/>
      <c r="BJ800" s="14" t="n"/>
      <c r="BK800" s="14" t="n"/>
      <c r="BL800" s="14" t="n"/>
      <c r="BM800" s="14" t="n"/>
      <c r="BN800" s="14" t="n"/>
      <c r="BO800" s="14" t="n"/>
      <c r="BQ800" s="7" t="inlineStr">
        <is>
          <t>.</t>
        </is>
      </c>
    </row>
    <row r="801" ht="11.85" customFormat="1" customHeight="1" s="7">
      <c r="A801" s="14" t="inlineStr">
        <is>
          <t>SFM</t>
        </is>
      </c>
      <c r="B801" s="14" t="inlineStr">
        <is>
          <t>25.06.02025</t>
        </is>
      </c>
      <c r="C801" s="14" t="n"/>
      <c r="D801" s="14" t="inlineStr">
        <is>
          <t>N.A</t>
        </is>
      </c>
      <c r="E801" s="14" t="inlineStr">
        <is>
          <t>N.A</t>
        </is>
      </c>
      <c r="F801" s="8" t="inlineStr">
        <is>
          <t>FASDRIVE DISPOSABLE POWERED ENDOSOPIC LINEAR CUTTING STAPLER</t>
        </is>
      </c>
      <c r="G801" s="14" t="inlineStr">
        <is>
          <t>Box + SF</t>
        </is>
      </c>
      <c r="H801" s="14" t="inlineStr">
        <is>
          <t>NINGBO VERYKIND MEDICAL DEVICE CO.,LTD</t>
        </is>
      </c>
      <c r="I801" s="14" t="n"/>
      <c r="J801" s="27" t="inlineStr">
        <is>
          <t>QJ2GBE50A</t>
        </is>
      </c>
      <c r="K801" s="35" t="n">
        <v>45744</v>
      </c>
      <c r="L801" s="35" t="n"/>
      <c r="M801" s="35" t="n">
        <v>47569</v>
      </c>
      <c r="N801" s="35" t="n"/>
      <c r="O801" s="14" t="n"/>
      <c r="P801" s="14" t="n"/>
      <c r="Q801" s="14" t="n"/>
      <c r="R801" s="21" t="n"/>
      <c r="S801" s="12" t="n"/>
      <c r="T801" s="12" t="n"/>
      <c r="U801" s="13" t="n">
        <v>6</v>
      </c>
      <c r="V801" s="14" t="inlineStr">
        <is>
          <t>EA</t>
        </is>
      </c>
      <c r="W801" s="14" t="n"/>
      <c r="X801" s="14" t="n"/>
      <c r="Y801" s="14" t="inlineStr">
        <is>
          <t>FASPESM60</t>
        </is>
      </c>
      <c r="Z801" s="455" t="n">
        <v>6</v>
      </c>
      <c r="AA801" s="482" t="n">
        <v>0</v>
      </c>
      <c r="AB801" s="457" t="n">
        <v>0</v>
      </c>
      <c r="AC801" s="458" t="n">
        <v>6</v>
      </c>
      <c r="AD801" s="459" t="n"/>
      <c r="AE801" s="462" t="n">
        <v>0</v>
      </c>
      <c r="AF801" s="14" t="inlineStr">
        <is>
          <t>25.06.2025</t>
        </is>
      </c>
      <c r="AG801" s="14" t="inlineStr">
        <is>
          <t>WO</t>
        </is>
      </c>
      <c r="AH801" s="14" t="n">
        <v>-6</v>
      </c>
      <c r="AI801" s="14" t="n"/>
      <c r="AJ801" s="14" t="n"/>
      <c r="AK801" s="14" t="n"/>
      <c r="AL801" s="14" t="n"/>
      <c r="AM801" s="14" t="n"/>
      <c r="AN801" s="14" t="n"/>
      <c r="AO801" s="14" t="n"/>
      <c r="AP801" s="14" t="n"/>
      <c r="AQ801" s="14" t="n"/>
      <c r="AR801" s="14" t="n"/>
      <c r="AS801" s="14" t="n"/>
      <c r="AT801" s="14" t="n"/>
      <c r="AU801" s="14" t="n"/>
      <c r="AV801" s="14" t="n"/>
      <c r="AW801" s="14" t="n"/>
      <c r="AX801" s="14" t="n"/>
      <c r="AY801" s="14" t="n"/>
      <c r="AZ801" s="14" t="n"/>
      <c r="BA801" s="14" t="n"/>
      <c r="BB801" s="14" t="n"/>
      <c r="BC801" s="14" t="n"/>
      <c r="BD801" s="14" t="n"/>
      <c r="BE801" s="14" t="n"/>
      <c r="BF801" s="14" t="n"/>
      <c r="BG801" s="14" t="n"/>
      <c r="BH801" s="14" t="n"/>
      <c r="BI801" s="14" t="n"/>
      <c r="BJ801" s="14" t="n"/>
      <c r="BK801" s="14" t="n"/>
      <c r="BL801" s="14" t="n"/>
      <c r="BM801" s="14" t="n"/>
      <c r="BN801" s="14" t="n"/>
      <c r="BO801" s="14" t="n"/>
    </row>
    <row r="802" ht="11.85" customFormat="1" customHeight="1" s="7">
      <c r="A802" s="14" t="inlineStr">
        <is>
          <t>SFM</t>
        </is>
      </c>
      <c r="B802" s="14" t="inlineStr">
        <is>
          <t>25.06.02025</t>
        </is>
      </c>
      <c r="C802" s="14" t="n"/>
      <c r="D802" s="14" t="inlineStr">
        <is>
          <t>N.A</t>
        </is>
      </c>
      <c r="E802" s="14" t="inlineStr">
        <is>
          <t>N.A</t>
        </is>
      </c>
      <c r="F802" s="8" t="inlineStr">
        <is>
          <t>FASDRIVE DISPOSABLE POWERED ENDOSOPIC LINEAR CUTTING STAPLER</t>
        </is>
      </c>
      <c r="G802" s="14" t="inlineStr">
        <is>
          <t>Box + SF</t>
        </is>
      </c>
      <c r="H802" s="14" t="inlineStr">
        <is>
          <t>NINGBO VERYKIND MEDICAL DEVICE CO.,LTD</t>
        </is>
      </c>
      <c r="I802" s="14" t="n"/>
      <c r="J802" s="27" t="inlineStr">
        <is>
          <t>QJ2GBE51A</t>
        </is>
      </c>
      <c r="K802" s="35" t="n">
        <v>45743</v>
      </c>
      <c r="L802" s="35" t="n"/>
      <c r="M802" s="35" t="n">
        <v>47568</v>
      </c>
      <c r="N802" s="35" t="n"/>
      <c r="O802" s="14" t="n"/>
      <c r="P802" s="14" t="n"/>
      <c r="Q802" s="14" t="n"/>
      <c r="R802" s="21" t="n"/>
      <c r="S802" s="12" t="n"/>
      <c r="T802" s="12" t="n"/>
      <c r="U802" s="13" t="n">
        <v>6</v>
      </c>
      <c r="V802" s="14" t="inlineStr">
        <is>
          <t>EA</t>
        </is>
      </c>
      <c r="W802" s="14" t="n"/>
      <c r="X802" s="14" t="n"/>
      <c r="Y802" s="14" t="inlineStr">
        <is>
          <t>FASPESL60</t>
        </is>
      </c>
      <c r="Z802" s="455" t="n">
        <v>6</v>
      </c>
      <c r="AA802" s="482" t="n">
        <v>0</v>
      </c>
      <c r="AB802" s="457" t="n">
        <v>0</v>
      </c>
      <c r="AC802" s="458" t="n">
        <v>6</v>
      </c>
      <c r="AD802" s="459" t="n"/>
      <c r="AE802" s="462" t="n">
        <v>0</v>
      </c>
      <c r="AF802" s="14" t="inlineStr">
        <is>
          <t>25.06.2025</t>
        </is>
      </c>
      <c r="AG802" s="14" t="inlineStr">
        <is>
          <t>WO</t>
        </is>
      </c>
      <c r="AH802" s="14" t="n">
        <v>-6</v>
      </c>
      <c r="AI802" s="14" t="n"/>
      <c r="AJ802" s="14" t="n"/>
      <c r="AK802" s="14" t="n"/>
      <c r="AL802" s="14" t="n"/>
      <c r="AM802" s="14" t="n"/>
      <c r="AN802" s="14" t="n"/>
      <c r="AO802" s="14" t="n"/>
      <c r="AP802" s="14" t="n"/>
      <c r="AQ802" s="14" t="n"/>
      <c r="AR802" s="14" t="n"/>
      <c r="AS802" s="14" t="n"/>
      <c r="AT802" s="14" t="n"/>
      <c r="AU802" s="14" t="n"/>
      <c r="AV802" s="14" t="n"/>
      <c r="AW802" s="14" t="n"/>
      <c r="AX802" s="14" t="n"/>
      <c r="AY802" s="14" t="n"/>
      <c r="AZ802" s="14" t="n"/>
      <c r="BA802" s="14" t="n"/>
      <c r="BB802" s="14" t="n"/>
      <c r="BC802" s="14" t="n"/>
      <c r="BD802" s="14" t="n"/>
      <c r="BE802" s="14" t="n"/>
      <c r="BF802" s="14" t="n"/>
      <c r="BG802" s="14" t="n"/>
      <c r="BH802" s="14" t="n"/>
      <c r="BI802" s="14" t="n"/>
      <c r="BJ802" s="14" t="n"/>
      <c r="BK802" s="14" t="n"/>
      <c r="BL802" s="14" t="n"/>
      <c r="BM802" s="14" t="n"/>
      <c r="BN802" s="14" t="n"/>
      <c r="BO802" s="14" t="n"/>
    </row>
    <row r="803" ht="11.85" customFormat="1" customHeight="1" s="7">
      <c r="A803" s="14" t="inlineStr">
        <is>
          <t>SFM</t>
        </is>
      </c>
      <c r="B803" s="14" t="inlineStr">
        <is>
          <t>25.06.02025</t>
        </is>
      </c>
      <c r="C803" s="14" t="n"/>
      <c r="D803" s="14" t="inlineStr">
        <is>
          <t>N.A</t>
        </is>
      </c>
      <c r="E803" s="14" t="inlineStr">
        <is>
          <t>N.A</t>
        </is>
      </c>
      <c r="F803" s="8" t="inlineStr">
        <is>
          <t>FASDRIVE DISPOSABLE POWERED ENDOSOPIC LINEAR CUTTING STAPLER</t>
        </is>
      </c>
      <c r="G803" s="14" t="inlineStr">
        <is>
          <t>Box + SF</t>
        </is>
      </c>
      <c r="H803" s="14" t="inlineStr">
        <is>
          <t>NINGBO VERYKIND MEDICAL DEVICE CO.,LTD</t>
        </is>
      </c>
      <c r="I803" s="14" t="n"/>
      <c r="J803" s="27" t="inlineStr">
        <is>
          <t>QJ2GBE54A</t>
        </is>
      </c>
      <c r="K803" s="35" t="n">
        <v>45744</v>
      </c>
      <c r="L803" s="35" t="n"/>
      <c r="M803" s="35" t="n">
        <v>47569</v>
      </c>
      <c r="N803" s="35" t="n"/>
      <c r="O803" s="14" t="n"/>
      <c r="P803" s="14" t="n"/>
      <c r="Q803" s="14" t="n"/>
      <c r="R803" s="21" t="n"/>
      <c r="S803" s="12" t="n"/>
      <c r="T803" s="12" t="n"/>
      <c r="U803" s="13" t="n">
        <v>6</v>
      </c>
      <c r="V803" s="14" t="inlineStr">
        <is>
          <t>EA</t>
        </is>
      </c>
      <c r="W803" s="14" t="n"/>
      <c r="X803" s="14" t="n"/>
      <c r="Y803" s="14" t="inlineStr">
        <is>
          <t>FASGCE340</t>
        </is>
      </c>
      <c r="Z803" s="455" t="n">
        <v>6</v>
      </c>
      <c r="AA803" s="482" t="n">
        <v>0</v>
      </c>
      <c r="AB803" s="457" t="n">
        <v>0</v>
      </c>
      <c r="AC803" s="458" t="n">
        <v>6</v>
      </c>
      <c r="AD803" s="459" t="n"/>
      <c r="AE803" s="462" t="n">
        <v>0</v>
      </c>
      <c r="AF803" s="14" t="inlineStr">
        <is>
          <t>25.06.2025</t>
        </is>
      </c>
      <c r="AG803" s="14" t="inlineStr">
        <is>
          <t>WO</t>
        </is>
      </c>
      <c r="AH803" s="14" t="n">
        <v>-6</v>
      </c>
      <c r="AI803" s="14" t="n"/>
      <c r="AJ803" s="14" t="n"/>
      <c r="AK803" s="14" t="n"/>
      <c r="AL803" s="14" t="n"/>
      <c r="AM803" s="14" t="n"/>
      <c r="AN803" s="14" t="n"/>
      <c r="AO803" s="14" t="n"/>
      <c r="AP803" s="14" t="n"/>
      <c r="AQ803" s="14" t="n"/>
      <c r="AR803" s="14" t="n"/>
      <c r="AS803" s="14" t="n"/>
      <c r="AT803" s="14" t="n"/>
      <c r="AU803" s="14" t="n"/>
      <c r="AV803" s="14" t="n"/>
      <c r="AW803" s="14" t="n"/>
      <c r="AX803" s="14" t="n"/>
      <c r="AY803" s="14" t="n"/>
      <c r="AZ803" s="14" t="n"/>
      <c r="BA803" s="14" t="n"/>
      <c r="BB803" s="14" t="n"/>
      <c r="BC803" s="14" t="n"/>
      <c r="BD803" s="14" t="n"/>
      <c r="BE803" s="14" t="n"/>
      <c r="BF803" s="14" t="n"/>
      <c r="BG803" s="14" t="n"/>
      <c r="BH803" s="14" t="n"/>
      <c r="BI803" s="14" t="n"/>
      <c r="BJ803" s="14" t="n"/>
      <c r="BK803" s="14" t="n"/>
      <c r="BL803" s="14" t="n"/>
      <c r="BM803" s="14" t="n"/>
      <c r="BN803" s="14" t="n"/>
      <c r="BO803" s="14" t="n"/>
    </row>
    <row r="804" ht="11.85" customFormat="1" customHeight="1" s="7">
      <c r="A804" s="14" t="inlineStr">
        <is>
          <t>SFM</t>
        </is>
      </c>
      <c r="B804" s="14" t="inlineStr">
        <is>
          <t>25.06.2025</t>
        </is>
      </c>
      <c r="C804" s="14" t="n"/>
      <c r="D804" s="14" t="inlineStr">
        <is>
          <t>N.A</t>
        </is>
      </c>
      <c r="E804" s="14" t="inlineStr">
        <is>
          <t>FAS10S</t>
        </is>
      </c>
      <c r="F804" s="8" t="inlineStr">
        <is>
          <t xml:space="preserve">Pre-filled normal Saline Flush Syring </t>
        </is>
      </c>
      <c r="G804" s="14" t="inlineStr">
        <is>
          <t>SF</t>
        </is>
      </c>
      <c r="H804" s="14" t="inlineStr">
        <is>
          <t>JANGSU CHINA MEDICAL CO, LTD.</t>
        </is>
      </c>
      <c r="I804" s="14" t="n"/>
      <c r="J804" s="27" t="inlineStr">
        <is>
          <t>250201</t>
        </is>
      </c>
      <c r="K804" s="14" t="inlineStr">
        <is>
          <t>01.02.2025</t>
        </is>
      </c>
      <c r="L804" s="14" t="n"/>
      <c r="M804" s="14" t="inlineStr">
        <is>
          <t>31.01.2028</t>
        </is>
      </c>
      <c r="N804" s="14" t="n"/>
      <c r="O804" s="14" t="n"/>
      <c r="P804" s="14" t="n"/>
      <c r="Q804" s="14" t="n"/>
      <c r="R804" s="21" t="inlineStr">
        <is>
          <t> </t>
        </is>
      </c>
      <c r="S804" s="12" t="inlineStr">
        <is>
          <t> </t>
        </is>
      </c>
      <c r="T804" s="12" t="n"/>
      <c r="U804" s="13" t="n">
        <v>247680</v>
      </c>
      <c r="V804" s="14" t="inlineStr">
        <is>
          <t>EA</t>
        </is>
      </c>
      <c r="W804" s="14" t="n"/>
      <c r="X804" s="14" t="n"/>
      <c r="Y804" s="14" t="n"/>
      <c r="Z804" s="455" t="n">
        <v>247680</v>
      </c>
      <c r="AA804" s="482" t="n">
        <v>0</v>
      </c>
      <c r="AB804" s="457" t="n">
        <v>0</v>
      </c>
      <c r="AC804" s="458" t="n">
        <v>247680</v>
      </c>
      <c r="AD804" s="459" t="n"/>
      <c r="AE804" s="462" t="n">
        <v>0</v>
      </c>
      <c r="AF804" s="14" t="inlineStr">
        <is>
          <t>31.07.2025</t>
        </is>
      </c>
      <c r="AG804" s="14" t="inlineStr">
        <is>
          <t>25134 25135</t>
        </is>
      </c>
      <c r="AH804" s="14" t="n">
        <v>-247680</v>
      </c>
      <c r="AI804" s="14" t="n"/>
      <c r="AJ804" s="14" t="n"/>
      <c r="AK804" s="14" t="n"/>
      <c r="AL804" s="14" t="n"/>
      <c r="AM804" s="14" t="n"/>
      <c r="AN804" s="14" t="n"/>
      <c r="AO804" s="14" t="n"/>
      <c r="AP804" s="14" t="n"/>
      <c r="AQ804" s="14" t="n"/>
      <c r="AR804" s="14" t="n"/>
      <c r="AS804" s="14" t="n"/>
      <c r="AT804" s="14" t="n"/>
      <c r="AU804" s="14" t="n"/>
      <c r="AV804" s="14" t="n"/>
      <c r="AW804" s="14" t="n"/>
      <c r="AX804" s="14" t="n"/>
      <c r="AY804" s="14" t="n"/>
      <c r="AZ804" s="14" t="n"/>
      <c r="BA804" s="14" t="n"/>
      <c r="BB804" s="14" t="n"/>
      <c r="BC804" s="14" t="n"/>
      <c r="BD804" s="14" t="n"/>
      <c r="BE804" s="14" t="n"/>
      <c r="BF804" s="14" t="n"/>
      <c r="BG804" s="14" t="n"/>
      <c r="BH804" s="14" t="n"/>
      <c r="BI804" s="14" t="n"/>
      <c r="BJ804" s="14" t="n"/>
      <c r="BK804" s="14" t="n"/>
      <c r="BL804" s="14" t="n"/>
      <c r="BM804" s="14" t="n"/>
      <c r="BN804" s="14" t="n"/>
      <c r="BO804" s="14" t="n"/>
    </row>
  </sheetData>
  <autoFilter ref="A1:BR804">
    <sortState ref="A2:BO804">
      <sortCondition ref="D1:D804"/>
    </sortState>
  </autoFilter>
  <conditionalFormatting sqref="A2:BR804">
    <cfRule type="expression" priority="1" dxfId="0" stopIfTrue="0">
      <formula>MOD(ROW(),2)=0</formula>
    </cfRule>
  </conditionalFormatting>
  <conditionalFormatting sqref="AA2:AA804">
    <cfRule type="cellIs" priority="2" operator="lessThan" dxfId="1">
      <formula>0</formula>
    </cfRule>
  </conditionalFormatting>
  <conditionalFormatting sqref="AB2:AB804">
    <cfRule type="cellIs" priority="3" operator="greaterThan" dxfId="2">
      <formula>0</formula>
    </cfRule>
  </conditionalFormatting>
  <conditionalFormatting sqref="AE2:AE804">
    <cfRule type="cellIs" priority="4" operator="greaterThan" dxfId="1">
      <formula>0</formula>
    </cfRule>
  </conditionalFormatting>
  <pageMargins left="0.25" right="0.25" top="0.75" bottom="0.75" header="0.3" footer="0.3"/>
  <pageSetup orientation="portrait" paperSize="9" scale="27" fitToHeight="0"/>
</worksheet>
</file>

<file path=xl/worksheets/sheet8.xml><?xml version="1.0" encoding="utf-8"?>
<worksheet xmlns="http://schemas.openxmlformats.org/spreadsheetml/2006/main">
  <sheetPr>
    <tabColor rgb="00A6A6A6"/>
    <outlinePr summaryBelow="1" summaryRight="1"/>
    <pageSetUpPr fitToPage="1"/>
  </sheetPr>
  <dimension ref="A1:BC942"/>
  <sheetViews>
    <sheetView workbookViewId="0">
      <pane xSplit="6" ySplit="1" topLeftCell="G2" activePane="bottomRight" state="frozen"/>
      <selection pane="topRight"/>
      <selection pane="bottomLeft"/>
      <selection pane="bottomRight" activeCell="E144" sqref="E144"/>
    </sheetView>
  </sheetViews>
  <sheetFormatPr baseColWidth="8" defaultColWidth="8.88671875" defaultRowHeight="12"/>
  <cols>
    <col width="12" customWidth="1" style="54" min="1" max="1"/>
    <col hidden="1" outlineLevel="1" width="12" customWidth="1" style="54" min="2" max="3"/>
    <col width="12" customWidth="1" min="3" max="3"/>
    <col collapsed="1" width="12" customWidth="1" style="54" min="4" max="4"/>
    <col width="12" customWidth="1" style="54" min="5" max="5"/>
    <col width="42" customWidth="1" style="54" min="6" max="6"/>
    <col width="12" customWidth="1" style="54" min="7" max="7"/>
    <col width="12" customWidth="1" style="54" min="8" max="8"/>
    <col width="12" customWidth="1" style="54" min="9" max="9"/>
    <col hidden="1" outlineLevel="1" width="12" customWidth="1" style="54" min="10" max="12"/>
    <col width="12" customWidth="1" min="11" max="11"/>
    <col width="12" customWidth="1" min="12" max="12"/>
    <col collapsed="1" width="12" customWidth="1" style="54" min="13" max="13"/>
    <col hidden="1" outlineLevel="1" width="12" customWidth="1" style="54" min="14" max="14"/>
    <col collapsed="1" width="12" customWidth="1" style="54" min="15" max="15"/>
    <col width="12" customWidth="1" style="54" min="16" max="16"/>
    <col hidden="1" outlineLevel="1" width="12" customWidth="1" style="54" min="17" max="18"/>
    <col width="12" customWidth="1" min="18" max="18"/>
    <col collapsed="1" width="12" customWidth="1" style="54" min="19" max="19"/>
    <col hidden="1" outlineLevel="1" width="12" customWidth="1" style="54" min="20" max="55"/>
    <col hidden="1" outlineLevel="1" width="12" customWidth="1" min="21" max="21"/>
    <col hidden="1" outlineLevel="1" width="12" customWidth="1" min="22" max="22"/>
    <col hidden="1" outlineLevel="1" width="12" customWidth="1" min="23" max="23"/>
    <col hidden="1" outlineLevel="1" width="12" customWidth="1" min="24" max="24"/>
    <col hidden="1" outlineLevel="1" width="12" customWidth="1" min="25" max="25"/>
    <col hidden="1" outlineLevel="1" width="12" customWidth="1" min="26" max="26"/>
    <col hidden="1" outlineLevel="1" width="12" customWidth="1" min="27" max="27"/>
    <col hidden="1" outlineLevel="1" width="12" customWidth="1" min="28" max="28"/>
    <col hidden="1" outlineLevel="1" width="12" customWidth="1" min="29" max="29"/>
    <col hidden="1" outlineLevel="1" width="12" customWidth="1" min="30" max="30"/>
    <col hidden="1" outlineLevel="1" width="12" customWidth="1" min="31" max="31"/>
    <col hidden="1" outlineLevel="1" width="12" customWidth="1" min="32" max="32"/>
    <col hidden="1" outlineLevel="1" width="12" customWidth="1" min="33" max="33"/>
    <col hidden="1" outlineLevel="1" width="12" customWidth="1" min="34" max="34"/>
    <col hidden="1" outlineLevel="1" width="12" customWidth="1" min="35" max="35"/>
    <col hidden="1" outlineLevel="1" width="12" customWidth="1" min="36" max="36"/>
    <col hidden="1" outlineLevel="1" width="12" customWidth="1" min="37" max="37"/>
    <col hidden="1" outlineLevel="1" width="12" customWidth="1" min="38" max="38"/>
    <col hidden="1" outlineLevel="1" width="12" customWidth="1" min="39" max="39"/>
    <col hidden="1" outlineLevel="1" width="12" customWidth="1" min="40" max="40"/>
    <col hidden="1" outlineLevel="1" width="12" customWidth="1" min="41" max="41"/>
    <col hidden="1" outlineLevel="1" width="12" customWidth="1" min="42" max="42"/>
    <col hidden="1" outlineLevel="1" width="12" customWidth="1" min="43" max="43"/>
    <col hidden="1" outlineLevel="1" width="12" customWidth="1" min="44" max="44"/>
    <col hidden="1" outlineLevel="1" width="12" customWidth="1" min="45" max="45"/>
    <col hidden="1" outlineLevel="1" width="12" customWidth="1" min="46" max="46"/>
    <col hidden="1" outlineLevel="1" width="12" customWidth="1" min="47" max="47"/>
    <col hidden="1" outlineLevel="1" width="12" customWidth="1" min="48" max="48"/>
    <col hidden="1" outlineLevel="1" width="12" customWidth="1" min="49" max="49"/>
    <col hidden="1" outlineLevel="1" width="12" customWidth="1" min="50" max="50"/>
    <col hidden="1" outlineLevel="1" width="12" customWidth="1" min="51" max="51"/>
    <col hidden="1" outlineLevel="1" width="12" customWidth="1" min="52" max="52"/>
    <col hidden="1" outlineLevel="1" width="12" customWidth="1" min="53" max="53"/>
    <col hidden="1" outlineLevel="1" width="12" customWidth="1" min="54" max="54"/>
    <col hidden="1" outlineLevel="1" width="12" customWidth="1" min="55" max="55"/>
    <col collapsed="1" width="8.88671875" customWidth="1" style="54" min="56" max="56"/>
    <col width="8.88671875" customWidth="1" style="54" min="57" max="16384"/>
  </cols>
  <sheetData>
    <row r="1" ht="34" customHeight="1">
      <c r="A1" s="446" t="inlineStr">
        <is>
          <t xml:space="preserve">Item Category </t>
        </is>
      </c>
      <c r="B1" s="446" t="inlineStr">
        <is>
          <t>Rec. Date</t>
        </is>
      </c>
      <c r="C1" s="446" t="inlineStr">
        <is>
          <t>Doc. No.</t>
        </is>
      </c>
      <c r="D1" s="446" t="inlineStr">
        <is>
          <t xml:space="preserve">Item Code </t>
        </is>
      </c>
      <c r="E1" s="446" t="inlineStr">
        <is>
          <t>Batch No.</t>
        </is>
      </c>
      <c r="F1" s="446" t="inlineStr">
        <is>
          <t>Item Name</t>
        </is>
      </c>
      <c r="G1" s="449" t="inlineStr">
        <is>
          <t>Manf. Date</t>
        </is>
      </c>
      <c r="H1" s="449" t="inlineStr">
        <is>
          <t xml:space="preserve">Exp. Date </t>
        </is>
      </c>
      <c r="I1" s="446" t="inlineStr">
        <is>
          <t>Remarks</t>
        </is>
      </c>
      <c r="J1" s="451" t="inlineStr">
        <is>
          <t>Received QTY</t>
        </is>
      </c>
      <c r="K1" s="451" t="inlineStr">
        <is>
          <t>Sampled Qty</t>
        </is>
      </c>
      <c r="L1" s="451" t="inlineStr">
        <is>
          <t>Bigening Qty</t>
        </is>
      </c>
      <c r="M1" s="451" t="inlineStr">
        <is>
          <t>Unit</t>
        </is>
      </c>
      <c r="N1" s="452" t="inlineStr">
        <is>
          <t>Total stock Qty</t>
        </is>
      </c>
      <c r="O1" s="452" t="inlineStr">
        <is>
          <t xml:space="preserve">Current Released </t>
        </is>
      </c>
      <c r="P1" s="452" t="inlineStr">
        <is>
          <t>Quarantine</t>
        </is>
      </c>
      <c r="Q1" s="452" t="inlineStr">
        <is>
          <t xml:space="preserve">Released </t>
        </is>
      </c>
      <c r="R1" s="452" t="inlineStr">
        <is>
          <t xml:space="preserve">Restricted </t>
        </is>
      </c>
      <c r="S1" s="452" t="inlineStr">
        <is>
          <t>Reject</t>
        </is>
      </c>
      <c r="T1" s="454" t="inlineStr">
        <is>
          <t>Date (1)</t>
        </is>
      </c>
      <c r="U1" s="454" t="inlineStr">
        <is>
          <t>Doc No. (1)</t>
        </is>
      </c>
      <c r="V1" s="454" t="inlineStr">
        <is>
          <t>Qty (1)</t>
        </is>
      </c>
      <c r="W1" s="454" t="inlineStr">
        <is>
          <t>Date (2)</t>
        </is>
      </c>
      <c r="X1" s="454" t="inlineStr">
        <is>
          <t>Doc No. (2)</t>
        </is>
      </c>
      <c r="Y1" s="454" t="inlineStr">
        <is>
          <t>Qty (2)</t>
        </is>
      </c>
      <c r="Z1" s="454" t="inlineStr">
        <is>
          <t>Date (3)</t>
        </is>
      </c>
      <c r="AA1" s="454" t="inlineStr">
        <is>
          <t>Doc No. (3)</t>
        </is>
      </c>
      <c r="AB1" s="454" t="inlineStr">
        <is>
          <t>Qty (3)</t>
        </is>
      </c>
      <c r="AC1" s="454" t="inlineStr">
        <is>
          <t>Date (4)</t>
        </is>
      </c>
      <c r="AD1" s="454" t="inlineStr">
        <is>
          <t>Doc No. (4)</t>
        </is>
      </c>
      <c r="AE1" s="454" t="inlineStr">
        <is>
          <t>Qty (4)</t>
        </is>
      </c>
      <c r="AF1" s="454" t="inlineStr">
        <is>
          <t>Date (5)</t>
        </is>
      </c>
      <c r="AG1" s="454" t="inlineStr">
        <is>
          <t>Doc No. (5)</t>
        </is>
      </c>
      <c r="AH1" s="454" t="inlineStr">
        <is>
          <t>Qty (5)</t>
        </is>
      </c>
      <c r="AI1" s="454" t="inlineStr">
        <is>
          <t>Date (6)</t>
        </is>
      </c>
      <c r="AJ1" s="454" t="inlineStr">
        <is>
          <t>Doc No. (6)</t>
        </is>
      </c>
      <c r="AK1" s="454" t="inlineStr">
        <is>
          <t>Qty (6)</t>
        </is>
      </c>
      <c r="AL1" s="454" t="inlineStr">
        <is>
          <t>Date (7)</t>
        </is>
      </c>
      <c r="AM1" s="454" t="inlineStr">
        <is>
          <t>Doc No. (7)</t>
        </is>
      </c>
      <c r="AN1" s="454" t="inlineStr">
        <is>
          <t>Qty (7)</t>
        </is>
      </c>
      <c r="AO1" s="454" t="inlineStr">
        <is>
          <t>Date (8)</t>
        </is>
      </c>
      <c r="AP1" s="454" t="inlineStr">
        <is>
          <t>Doc No. (8)</t>
        </is>
      </c>
      <c r="AQ1" s="454" t="inlineStr">
        <is>
          <t>Qty (8)</t>
        </is>
      </c>
      <c r="AR1" s="454" t="inlineStr">
        <is>
          <t>Date (9)</t>
        </is>
      </c>
      <c r="AS1" s="454" t="inlineStr">
        <is>
          <t>Doc No. (9)</t>
        </is>
      </c>
      <c r="AT1" s="454" t="inlineStr">
        <is>
          <t>Qty (9)</t>
        </is>
      </c>
      <c r="AU1" s="454" t="inlineStr">
        <is>
          <t>Date (10)</t>
        </is>
      </c>
      <c r="AV1" s="454" t="inlineStr">
        <is>
          <t>Doc No. (10)</t>
        </is>
      </c>
      <c r="AW1" s="454" t="inlineStr">
        <is>
          <t>Qty (10)</t>
        </is>
      </c>
      <c r="AX1" s="454" t="inlineStr">
        <is>
          <t>Date (11)</t>
        </is>
      </c>
      <c r="AY1" s="454" t="inlineStr">
        <is>
          <t>Doc No. (11)</t>
        </is>
      </c>
      <c r="AZ1" s="454" t="inlineStr">
        <is>
          <t>Qty (11)</t>
        </is>
      </c>
      <c r="BA1" s="454" t="inlineStr">
        <is>
          <t>Date (12)</t>
        </is>
      </c>
      <c r="BB1" s="454" t="inlineStr">
        <is>
          <t>Doc No. (12)</t>
        </is>
      </c>
      <c r="BC1" s="454" t="inlineStr">
        <is>
          <t>Qty (12)</t>
        </is>
      </c>
    </row>
    <row r="2">
      <c r="A2" s="55" t="inlineStr">
        <is>
          <t xml:space="preserve">Inner </t>
        </is>
      </c>
      <c r="B2" s="55" t="n"/>
      <c r="C2" s="55" t="n"/>
      <c r="D2" s="55" t="inlineStr">
        <is>
          <t>BP0017</t>
        </is>
      </c>
      <c r="E2" s="55" t="inlineStr">
        <is>
          <t>25IBP006</t>
        </is>
      </c>
      <c r="F2" s="55" t="inlineStr">
        <is>
          <t>Inner filled tube 81*15mm FAS Chlorex 2%</t>
        </is>
      </c>
      <c r="G2" s="55" t="inlineStr">
        <is>
          <t>February.-2025</t>
        </is>
      </c>
      <c r="H2" s="55" t="inlineStr">
        <is>
          <t>February.-2028</t>
        </is>
      </c>
      <c r="I2" s="55" t="inlineStr">
        <is>
          <t xml:space="preserve">Dispached </t>
        </is>
      </c>
      <c r="J2" s="55" t="n">
        <v>33500</v>
      </c>
      <c r="K2" s="55" t="n"/>
      <c r="L2" s="55">
        <f>J2-K2</f>
        <v/>
      </c>
      <c r="M2" s="55" t="n"/>
      <c r="N2" s="74">
        <f>P2+Q2+R2+S2</f>
        <v/>
      </c>
      <c r="O2" s="57">
        <f>Q2+V2+Y2+AB2+AE2+AH2+AK2+AN2+AQ2+AT2+AW2+AZ2+BC2</f>
        <v/>
      </c>
      <c r="P2" s="58" t="n"/>
      <c r="Q2" s="74">
        <f>L2-S2-R2-P2</f>
        <v/>
      </c>
      <c r="R2" s="74" t="n"/>
      <c r="S2" s="61" t="n"/>
      <c r="T2" s="55" t="inlineStr">
        <is>
          <t>26-05-2025</t>
        </is>
      </c>
      <c r="U2" s="55" t="inlineStr">
        <is>
          <t>L25006</t>
        </is>
      </c>
      <c r="V2" s="55" t="n">
        <v>-33500</v>
      </c>
      <c r="W2" s="55" t="n"/>
      <c r="X2" s="55" t="n"/>
      <c r="Y2" s="55" t="n"/>
      <c r="Z2" s="55" t="n"/>
      <c r="AA2" s="55" t="n"/>
      <c r="AB2" s="55" t="n"/>
      <c r="AC2" s="55" t="n"/>
      <c r="AD2" s="55" t="n"/>
      <c r="AE2" s="55" t="n"/>
      <c r="AF2" s="55" t="n"/>
      <c r="AG2" s="55" t="n"/>
      <c r="AH2" s="55" t="n"/>
      <c r="AI2" s="55" t="n"/>
      <c r="AJ2" s="55" t="n"/>
      <c r="AK2" s="55" t="n"/>
      <c r="AL2" s="55" t="n"/>
      <c r="AM2" s="55" t="n"/>
      <c r="AN2" s="55" t="n"/>
      <c r="AO2" s="55" t="n"/>
      <c r="AP2" s="55" t="n"/>
      <c r="AQ2" s="55" t="n"/>
      <c r="AR2" s="55" t="n"/>
      <c r="AS2" s="55" t="n"/>
      <c r="AT2" s="55" t="n"/>
      <c r="AU2" s="55" t="n"/>
      <c r="AV2" s="55" t="n"/>
      <c r="AW2" s="55" t="n"/>
      <c r="AX2" s="55" t="n"/>
      <c r="AY2" s="55" t="n"/>
      <c r="AZ2" s="55" t="n"/>
      <c r="BA2" s="55" t="n"/>
      <c r="BB2" s="55" t="n"/>
      <c r="BC2" s="55" t="n"/>
    </row>
    <row r="3">
      <c r="A3" s="55" t="inlineStr">
        <is>
          <t>Assambled</t>
        </is>
      </c>
      <c r="B3" s="55" t="n"/>
      <c r="C3" s="55" t="n"/>
      <c r="D3" s="55" t="inlineStr">
        <is>
          <t>PP0053</t>
        </is>
      </c>
      <c r="E3" s="55" t="inlineStr">
        <is>
          <t>24IPP027</t>
        </is>
      </c>
      <c r="F3" s="55" t="inlineStr">
        <is>
          <t>Assembled Outer Tube (105*15mm) for OMAS applicator Tinted</t>
        </is>
      </c>
      <c r="G3" s="67" t="n">
        <v>45536</v>
      </c>
      <c r="H3" s="67" t="n">
        <v>45992</v>
      </c>
      <c r="I3" s="55" t="n"/>
      <c r="J3" s="55" t="n">
        <v>3805</v>
      </c>
      <c r="K3" s="55" t="n"/>
      <c r="L3" s="55" t="n">
        <v>3805</v>
      </c>
      <c r="M3" s="55" t="inlineStr">
        <is>
          <t>No.</t>
        </is>
      </c>
      <c r="N3" s="55" t="n">
        <v>3805</v>
      </c>
      <c r="O3" s="57" t="n">
        <v>0</v>
      </c>
      <c r="P3" s="58" t="n"/>
      <c r="Q3" s="59" t="n">
        <v>3805</v>
      </c>
      <c r="R3" s="60" t="n"/>
      <c r="S3" s="61" t="n"/>
      <c r="T3" s="55" t="inlineStr">
        <is>
          <t>19.06.2025</t>
        </is>
      </c>
      <c r="U3" s="55" t="inlineStr">
        <is>
          <t>L25F003</t>
        </is>
      </c>
      <c r="V3" s="55" t="n">
        <v>-3805</v>
      </c>
      <c r="W3" s="55" t="n"/>
      <c r="X3" s="55" t="n"/>
      <c r="Y3" s="55" t="n"/>
      <c r="Z3" s="55" t="n"/>
      <c r="AA3" s="55" t="n"/>
      <c r="AB3" s="55" t="n"/>
      <c r="AC3" s="55" t="n"/>
      <c r="AD3" s="55" t="n"/>
      <c r="AE3" s="55" t="n"/>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row>
    <row r="4">
      <c r="A4" s="55" t="inlineStr">
        <is>
          <t>Assambled</t>
        </is>
      </c>
      <c r="B4" s="55" t="n"/>
      <c r="C4" s="55" t="n"/>
      <c r="D4" s="55" t="inlineStr">
        <is>
          <t>PP0050</t>
        </is>
      </c>
      <c r="E4" s="55" t="inlineStr">
        <is>
          <t>24IPP026</t>
        </is>
      </c>
      <c r="F4" s="55" t="inlineStr">
        <is>
          <t>Assembled Outer Tube (155*23mm) for OMAS applicator Tinted</t>
        </is>
      </c>
      <c r="G4" s="70" t="n">
        <v>45536</v>
      </c>
      <c r="H4" s="70" t="n">
        <v>45992</v>
      </c>
      <c r="I4" s="55" t="n"/>
      <c r="J4" s="55" t="n">
        <v>15524</v>
      </c>
      <c r="K4" s="55" t="n"/>
      <c r="L4" s="55" t="n">
        <v>15524</v>
      </c>
      <c r="M4" s="55" t="inlineStr">
        <is>
          <t>No.</t>
        </is>
      </c>
      <c r="N4" s="55" t="n">
        <v>15524</v>
      </c>
      <c r="O4" s="57" t="n">
        <v>0</v>
      </c>
      <c r="P4" s="58" t="n"/>
      <c r="Q4" s="59" t="n">
        <v>15524</v>
      </c>
      <c r="R4" s="60" t="n"/>
      <c r="S4" s="61" t="n"/>
      <c r="T4" s="55" t="inlineStr">
        <is>
          <t>16.07.2025</t>
        </is>
      </c>
      <c r="U4" s="55" t="inlineStr">
        <is>
          <t>MR250133</t>
        </is>
      </c>
      <c r="V4" s="55" t="n">
        <v>-50</v>
      </c>
      <c r="W4" s="55" t="inlineStr">
        <is>
          <t>17.07.2025</t>
        </is>
      </c>
      <c r="X4" s="55" t="inlineStr">
        <is>
          <t>L25G006</t>
        </is>
      </c>
      <c r="Y4" s="55" t="n">
        <v>-4550</v>
      </c>
      <c r="Z4" s="55" t="inlineStr">
        <is>
          <t>20.07.2025</t>
        </is>
      </c>
      <c r="AA4" s="55" t="inlineStr">
        <is>
          <t>L25G007</t>
        </is>
      </c>
      <c r="AB4" s="55" t="n">
        <v>-10924</v>
      </c>
      <c r="AC4" s="55" t="n"/>
      <c r="AD4" s="55" t="n"/>
      <c r="AE4" s="55" t="n"/>
      <c r="AF4" s="55" t="n"/>
      <c r="AG4" s="55" t="n"/>
      <c r="AH4" s="55" t="n"/>
      <c r="AI4" s="55" t="n"/>
      <c r="AJ4" s="55" t="n"/>
      <c r="AK4" s="55" t="n"/>
      <c r="AL4" s="55" t="n"/>
      <c r="AM4" s="55" t="n"/>
      <c r="AN4" s="55" t="n"/>
      <c r="AO4" s="55" t="n"/>
      <c r="AP4" s="55" t="n"/>
      <c r="AQ4" s="55" t="n"/>
      <c r="AR4" s="55" t="n"/>
      <c r="AS4" s="55" t="n"/>
      <c r="AT4" s="55" t="n"/>
      <c r="AU4" s="55" t="n"/>
      <c r="AV4" s="55" t="n"/>
      <c r="AW4" s="55" t="n"/>
      <c r="AX4" s="55" t="n"/>
      <c r="AY4" s="55" t="n"/>
      <c r="AZ4" s="55" t="n"/>
      <c r="BA4" s="55" t="n"/>
      <c r="BB4" s="55" t="n"/>
      <c r="BC4" s="55" t="n"/>
    </row>
    <row r="5">
      <c r="A5" s="55" t="inlineStr">
        <is>
          <t>Assambled</t>
        </is>
      </c>
      <c r="B5" s="55" t="n"/>
      <c r="C5" s="55" t="n"/>
      <c r="D5" s="55" t="inlineStr">
        <is>
          <t>PP0039</t>
        </is>
      </c>
      <c r="E5" s="55" t="inlineStr">
        <is>
          <t>24IPP034</t>
        </is>
      </c>
      <c r="F5" s="55" t="inlineStr">
        <is>
          <t>Assembled Outer Tube (155*23mm) for OMAS applicator clear</t>
        </is>
      </c>
      <c r="G5" s="67" t="n">
        <v>45627</v>
      </c>
      <c r="H5" s="67" t="n">
        <v>45658</v>
      </c>
      <c r="I5" s="55" t="n"/>
      <c r="J5" s="55" t="n">
        <v>4109</v>
      </c>
      <c r="K5" s="55" t="n"/>
      <c r="L5" s="55" t="n">
        <v>4109</v>
      </c>
      <c r="M5" s="55" t="inlineStr">
        <is>
          <t>No.</t>
        </is>
      </c>
      <c r="N5" s="55" t="n">
        <v>4109</v>
      </c>
      <c r="O5" s="57" t="n">
        <v>0</v>
      </c>
      <c r="P5" s="58" t="n"/>
      <c r="Q5" s="59" t="n">
        <v>4109</v>
      </c>
      <c r="R5" s="60" t="n"/>
      <c r="S5" s="61" t="n"/>
      <c r="T5" s="55" t="inlineStr">
        <is>
          <t>02.06.2025</t>
        </is>
      </c>
      <c r="U5" s="55" t="inlineStr">
        <is>
          <t>MR250110</t>
        </is>
      </c>
      <c r="V5" s="55" t="n">
        <v>-50</v>
      </c>
      <c r="W5" s="55" t="inlineStr">
        <is>
          <t>28.07.2025</t>
        </is>
      </c>
      <c r="X5" s="55" t="inlineStr">
        <is>
          <t>L25G011</t>
        </is>
      </c>
      <c r="Y5" s="55" t="n">
        <v>-3080</v>
      </c>
      <c r="Z5" s="55" t="inlineStr">
        <is>
          <t>28.07.2025</t>
        </is>
      </c>
      <c r="AA5" s="55" t="inlineStr">
        <is>
          <t>L25G012</t>
        </is>
      </c>
      <c r="AB5" s="55" t="n">
        <v>-979</v>
      </c>
      <c r="AC5" s="55" t="n"/>
      <c r="AD5" s="55" t="n"/>
      <c r="AE5" s="55" t="n"/>
      <c r="AF5" s="55" t="n"/>
      <c r="AG5" s="55" t="n"/>
      <c r="AH5" s="55" t="n"/>
      <c r="AI5" s="55" t="n"/>
      <c r="AJ5" s="55" t="n"/>
      <c r="AK5" s="55" t="n"/>
      <c r="AL5" s="55" t="n"/>
      <c r="AM5" s="55" t="n"/>
      <c r="AN5" s="55" t="n"/>
      <c r="AO5" s="55" t="n"/>
      <c r="AP5" s="55" t="n"/>
      <c r="AQ5" s="55" t="n"/>
      <c r="AR5" s="55" t="n"/>
      <c r="AS5" s="55" t="n"/>
      <c r="AT5" s="55" t="n"/>
      <c r="AU5" s="55" t="n"/>
      <c r="AV5" s="55" t="n"/>
      <c r="AW5" s="55" t="n"/>
      <c r="AX5" s="55" t="n"/>
      <c r="AY5" s="55" t="n"/>
      <c r="AZ5" s="55" t="n"/>
      <c r="BA5" s="55" t="n"/>
      <c r="BB5" s="55" t="n"/>
      <c r="BC5" s="55" t="n"/>
    </row>
    <row r="6">
      <c r="A6" s="55" t="inlineStr">
        <is>
          <t>Assambled</t>
        </is>
      </c>
      <c r="B6" s="55" t="n"/>
      <c r="C6" s="55" t="n"/>
      <c r="D6" s="55" t="inlineStr">
        <is>
          <t>PP0038</t>
        </is>
      </c>
      <c r="E6" s="55" t="inlineStr">
        <is>
          <t>25IPP006</t>
        </is>
      </c>
      <c r="F6" s="55" t="inlineStr">
        <is>
          <t>Assembled Outer Tube (128*18mm) for OMAS applicator</t>
        </is>
      </c>
      <c r="G6" s="67" t="inlineStr">
        <is>
          <t>January.-2025</t>
        </is>
      </c>
      <c r="H6" s="67" t="inlineStr">
        <is>
          <t>December.-2025</t>
        </is>
      </c>
      <c r="I6" s="55" t="n"/>
      <c r="J6" s="55" t="n">
        <v>350</v>
      </c>
      <c r="K6" s="55" t="n"/>
      <c r="L6" s="55" t="n">
        <v>350</v>
      </c>
      <c r="M6" s="55" t="inlineStr">
        <is>
          <t>No.</t>
        </is>
      </c>
      <c r="N6" s="55" t="n">
        <v>350</v>
      </c>
      <c r="O6" s="57" t="n">
        <v>0</v>
      </c>
      <c r="P6" s="58" t="n"/>
      <c r="Q6" s="59" t="n">
        <v>350</v>
      </c>
      <c r="R6" s="60" t="n"/>
      <c r="S6" s="61" t="n"/>
      <c r="T6" s="55" t="inlineStr">
        <is>
          <t>29.06.2025</t>
        </is>
      </c>
      <c r="U6" s="55" t="inlineStr">
        <is>
          <t>L25F007</t>
        </is>
      </c>
      <c r="V6" s="55" t="n">
        <v>-350</v>
      </c>
      <c r="W6" s="55" t="n"/>
      <c r="X6" s="55" t="n"/>
      <c r="Y6" s="55" t="n"/>
      <c r="Z6" s="55" t="n"/>
      <c r="AA6" s="55" t="n"/>
      <c r="AB6" s="55" t="n"/>
      <c r="AC6" s="55" t="n"/>
      <c r="AD6" s="55" t="n"/>
      <c r="AE6" s="55" t="n"/>
      <c r="AF6" s="55" t="n"/>
      <c r="AG6" s="55" t="n"/>
      <c r="AH6" s="55" t="n"/>
      <c r="AI6" s="55" t="n"/>
      <c r="AJ6" s="55" t="n"/>
      <c r="AK6" s="55" t="n"/>
      <c r="AL6" s="55" t="n"/>
      <c r="AM6" s="55" t="n"/>
      <c r="AN6" s="55" t="n"/>
      <c r="AO6" s="55" t="n"/>
      <c r="AP6" s="55" t="n"/>
      <c r="AQ6" s="55" t="n"/>
      <c r="AR6" s="55" t="n"/>
      <c r="AS6" s="55" t="n"/>
      <c r="AT6" s="55" t="n"/>
      <c r="AU6" s="55" t="n"/>
      <c r="AV6" s="55" t="n"/>
      <c r="AW6" s="55" t="n"/>
      <c r="AX6" s="55" t="n"/>
      <c r="AY6" s="55" t="n"/>
      <c r="AZ6" s="55" t="n"/>
      <c r="BA6" s="55" t="n"/>
      <c r="BB6" s="55" t="n"/>
      <c r="BC6" s="55" t="n"/>
    </row>
    <row r="7">
      <c r="A7" s="55" t="inlineStr">
        <is>
          <t>Assambled</t>
        </is>
      </c>
      <c r="B7" s="55" t="n"/>
      <c r="C7" s="55" t="n"/>
      <c r="D7" s="55" t="inlineStr">
        <is>
          <t>PP0037</t>
        </is>
      </c>
      <c r="E7" s="55" t="inlineStr">
        <is>
          <t>25IPP008</t>
        </is>
      </c>
      <c r="F7" s="55" t="inlineStr">
        <is>
          <t>Assembled Outer Tube (105*15mm) for OMAS applicator Clear</t>
        </is>
      </c>
      <c r="G7" s="70" t="n">
        <v>45748</v>
      </c>
      <c r="H7" s="70" t="n">
        <v>46357</v>
      </c>
      <c r="I7" s="55" t="n"/>
      <c r="J7" s="55" t="n">
        <v>28961</v>
      </c>
      <c r="K7" s="55" t="n">
        <v>0</v>
      </c>
      <c r="L7" s="55" t="n">
        <v>28961</v>
      </c>
      <c r="M7" s="55" t="inlineStr">
        <is>
          <t>No.</t>
        </is>
      </c>
      <c r="N7" s="55" t="n">
        <v>28961</v>
      </c>
      <c r="O7" s="57" t="n">
        <v>0</v>
      </c>
      <c r="P7" s="58" t="n">
        <v>0</v>
      </c>
      <c r="Q7" s="59" t="n">
        <v>28961</v>
      </c>
      <c r="R7" s="60" t="n"/>
      <c r="S7" s="61" t="n"/>
      <c r="T7" s="55" t="inlineStr">
        <is>
          <t>02.06.2025</t>
        </is>
      </c>
      <c r="U7" s="55" t="inlineStr">
        <is>
          <t>MR250110</t>
        </is>
      </c>
      <c r="V7" s="55" t="n">
        <v>-50</v>
      </c>
      <c r="W7" s="55" t="inlineStr">
        <is>
          <t>22.06.2025</t>
        </is>
      </c>
      <c r="X7" s="55" t="inlineStr">
        <is>
          <t>L25F002</t>
        </is>
      </c>
      <c r="Y7" s="55" t="n">
        <v>49</v>
      </c>
      <c r="Z7" s="55" t="inlineStr">
        <is>
          <t>30.06.2025</t>
        </is>
      </c>
      <c r="AA7" s="55" t="inlineStr">
        <is>
          <t>L25F009</t>
        </is>
      </c>
      <c r="AB7" s="55" t="n">
        <v>-6800</v>
      </c>
      <c r="AC7" s="55" t="inlineStr">
        <is>
          <t>30.06.2025</t>
        </is>
      </c>
      <c r="AD7" s="55" t="inlineStr">
        <is>
          <t>L25F008</t>
        </is>
      </c>
      <c r="AE7" s="55" t="n">
        <v>-6773</v>
      </c>
      <c r="AF7" s="55" t="n"/>
      <c r="AG7" s="55" t="inlineStr">
        <is>
          <t>R</t>
        </is>
      </c>
      <c r="AH7" s="55" t="n">
        <v>100</v>
      </c>
      <c r="AI7" s="55" t="n"/>
      <c r="AJ7" s="55" t="inlineStr">
        <is>
          <t>R</t>
        </is>
      </c>
      <c r="AK7" s="55" t="n">
        <v>113</v>
      </c>
      <c r="AL7" s="55" t="inlineStr">
        <is>
          <t>07.07.2025</t>
        </is>
      </c>
      <c r="AM7" s="55" t="inlineStr">
        <is>
          <t>R-L25F008</t>
        </is>
      </c>
      <c r="AN7" s="55" t="n">
        <v>341</v>
      </c>
      <c r="AO7" s="55" t="inlineStr">
        <is>
          <t>07.07.2025</t>
        </is>
      </c>
      <c r="AP7" s="55" t="inlineStr">
        <is>
          <t>R-L25F009</t>
        </is>
      </c>
      <c r="AQ7" s="55" t="n">
        <v>226</v>
      </c>
      <c r="AR7" s="55" t="inlineStr">
        <is>
          <t>10.07.2025</t>
        </is>
      </c>
      <c r="AS7" s="55" t="inlineStr">
        <is>
          <t>L25G004</t>
        </is>
      </c>
      <c r="AT7" s="55" t="n">
        <v>-6607</v>
      </c>
      <c r="AU7" s="55" t="inlineStr">
        <is>
          <t>22.07.2025</t>
        </is>
      </c>
      <c r="AV7" s="55" t="inlineStr">
        <is>
          <t>L25G008</t>
        </is>
      </c>
      <c r="AW7" s="55" t="n">
        <v>-9600</v>
      </c>
      <c r="AX7" s="55" t="n"/>
      <c r="AY7" s="55" t="inlineStr">
        <is>
          <t>R</t>
        </is>
      </c>
      <c r="AZ7" s="55" t="n">
        <v>40</v>
      </c>
      <c r="BA7" s="55" t="n"/>
      <c r="BB7" s="55" t="n"/>
      <c r="BC7" s="55" t="n"/>
    </row>
    <row r="8">
      <c r="A8" s="55" t="inlineStr">
        <is>
          <t>Assambled</t>
        </is>
      </c>
      <c r="B8" s="55" t="n"/>
      <c r="C8" s="55" t="n"/>
      <c r="D8" s="55" t="inlineStr">
        <is>
          <t>PP0038</t>
        </is>
      </c>
      <c r="E8" s="55" t="inlineStr">
        <is>
          <t>25IPP010</t>
        </is>
      </c>
      <c r="F8" s="55" t="inlineStr">
        <is>
          <t>Assembled Outer Tube (128*18mm) for OMAS applicator</t>
        </is>
      </c>
      <c r="G8" s="55" t="inlineStr">
        <is>
          <t>May.-2025</t>
        </is>
      </c>
      <c r="H8" s="55" t="inlineStr">
        <is>
          <t>December.-2025</t>
        </is>
      </c>
      <c r="I8" s="55" t="n"/>
      <c r="J8" s="55" t="n">
        <v>54662</v>
      </c>
      <c r="K8" s="55" t="n"/>
      <c r="L8" s="55" t="n">
        <v>54662</v>
      </c>
      <c r="M8" s="55" t="inlineStr">
        <is>
          <t>No.</t>
        </is>
      </c>
      <c r="N8" s="55" t="n">
        <v>54662</v>
      </c>
      <c r="O8" s="57" t="n">
        <v>0</v>
      </c>
      <c r="P8" s="58" t="n">
        <v>0</v>
      </c>
      <c r="Q8" s="59" t="n">
        <v>54662</v>
      </c>
      <c r="R8" s="60" t="n"/>
      <c r="S8" s="61" t="n"/>
      <c r="T8" s="55" t="inlineStr">
        <is>
          <t>29.06.2025</t>
        </is>
      </c>
      <c r="U8" s="55" t="inlineStr">
        <is>
          <t>L25F007</t>
        </is>
      </c>
      <c r="V8" s="55" t="n">
        <v>-54662</v>
      </c>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row>
    <row r="9">
      <c r="A9" s="55" t="inlineStr">
        <is>
          <t>Assambled</t>
        </is>
      </c>
      <c r="B9" s="55" t="inlineStr">
        <is>
          <t>19.06.2025</t>
        </is>
      </c>
      <c r="C9" s="55" t="n">
        <v>848</v>
      </c>
      <c r="D9" s="55" t="inlineStr">
        <is>
          <t>PP0053</t>
        </is>
      </c>
      <c r="E9" s="55" t="inlineStr">
        <is>
          <t>25IPP012</t>
        </is>
      </c>
      <c r="F9" s="55" t="inlineStr">
        <is>
          <t>Assembled Outer Tube (105*15mm) for OMAS applicator Tinted</t>
        </is>
      </c>
      <c r="G9" s="67" t="n">
        <v>45809</v>
      </c>
      <c r="H9" s="67" t="n">
        <v>46446</v>
      </c>
      <c r="I9" s="55" t="n"/>
      <c r="J9" s="55" t="n">
        <v>7984</v>
      </c>
      <c r="K9" s="55" t="n"/>
      <c r="L9" s="55" t="n">
        <v>7984</v>
      </c>
      <c r="M9" s="55" t="inlineStr">
        <is>
          <t>No.</t>
        </is>
      </c>
      <c r="N9" s="55" t="n">
        <v>7984</v>
      </c>
      <c r="O9" s="57" t="n">
        <v>0</v>
      </c>
      <c r="P9" s="58" t="n"/>
      <c r="Q9" s="59" t="n">
        <v>7984</v>
      </c>
      <c r="R9" s="60" t="n"/>
      <c r="S9" s="61" t="n"/>
      <c r="T9" s="55" t="inlineStr">
        <is>
          <t>19.06.2025</t>
        </is>
      </c>
      <c r="U9" s="55" t="inlineStr">
        <is>
          <t>L25F003</t>
        </is>
      </c>
      <c r="V9" s="55" t="n">
        <v>-1984</v>
      </c>
      <c r="W9" s="55" t="inlineStr">
        <is>
          <t>24.07.2025</t>
        </is>
      </c>
      <c r="X9" s="55" t="inlineStr">
        <is>
          <t>L25G010</t>
        </is>
      </c>
      <c r="Y9" s="55" t="n">
        <v>-6000</v>
      </c>
      <c r="Z9" s="55" t="n"/>
      <c r="AA9" s="55" t="n"/>
      <c r="AB9" s="55" t="n"/>
      <c r="AC9" s="55" t="n"/>
      <c r="AD9" s="55" t="n"/>
      <c r="AE9" s="55" t="n"/>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row>
    <row r="10">
      <c r="A10" s="55" t="inlineStr">
        <is>
          <t xml:space="preserve">Inner </t>
        </is>
      </c>
      <c r="B10" s="483" t="inlineStr">
        <is>
          <t>23.06.2025</t>
        </is>
      </c>
      <c r="C10" s="55" t="n">
        <v>860</v>
      </c>
      <c r="D10" s="55" t="inlineStr">
        <is>
          <t>BP0047</t>
        </is>
      </c>
      <c r="E10" s="55" t="inlineStr">
        <is>
          <t>25IBP016</t>
        </is>
      </c>
      <c r="F10" s="55" t="inlineStr">
        <is>
          <t>FAS CHLOREX 2% Inner tube 1 ml tecnemaco</t>
        </is>
      </c>
      <c r="G10" s="69" t="n">
        <v>45809</v>
      </c>
      <c r="H10" s="69" t="n">
        <v>46905</v>
      </c>
      <c r="I10" s="55" t="inlineStr">
        <is>
          <t>Dispatched</t>
        </is>
      </c>
      <c r="J10" s="55" t="n">
        <v>12000</v>
      </c>
      <c r="K10" s="55" t="n"/>
      <c r="L10" s="55" t="n">
        <v>12000</v>
      </c>
      <c r="M10" s="55" t="inlineStr">
        <is>
          <t>No.</t>
        </is>
      </c>
      <c r="N10" s="55" t="n">
        <v>12000</v>
      </c>
      <c r="O10" s="57" t="n">
        <v>0</v>
      </c>
      <c r="P10" s="58" t="n"/>
      <c r="Q10" s="59" t="n">
        <v>12000</v>
      </c>
      <c r="R10" s="60" t="n"/>
      <c r="S10" s="61" t="n"/>
      <c r="T10" s="55" t="inlineStr">
        <is>
          <t>23.06.2025</t>
        </is>
      </c>
      <c r="U10" s="55" t="inlineStr">
        <is>
          <t>L25F005</t>
        </is>
      </c>
      <c r="V10" s="55" t="n">
        <v>-12000</v>
      </c>
      <c r="W10" s="55" t="n"/>
      <c r="X10" s="55" t="n"/>
      <c r="Y10" s="55" t="n"/>
      <c r="Z10" s="55" t="n"/>
      <c r="AA10" s="55" t="n"/>
      <c r="AB10" s="55" t="n"/>
      <c r="AC10" s="55" t="n"/>
      <c r="AD10" s="55" t="n"/>
      <c r="AE10" s="55" t="n"/>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row>
    <row r="11">
      <c r="A11" s="55" t="inlineStr">
        <is>
          <t xml:space="preserve">Inner </t>
        </is>
      </c>
      <c r="B11" s="483" t="inlineStr">
        <is>
          <t>26.06.2025</t>
        </is>
      </c>
      <c r="C11" s="55" t="n">
        <v>865</v>
      </c>
      <c r="D11" s="55" t="inlineStr">
        <is>
          <t>BP0047</t>
        </is>
      </c>
      <c r="E11" s="55" t="inlineStr">
        <is>
          <t>25IBP016</t>
        </is>
      </c>
      <c r="F11" s="55" t="inlineStr">
        <is>
          <t>FAS CHLOREX 2% Inner tube 1 ml tecnemaco</t>
        </is>
      </c>
      <c r="G11" s="69" t="n">
        <v>45809</v>
      </c>
      <c r="H11" s="69" t="n">
        <v>46905</v>
      </c>
      <c r="I11" s="55" t="inlineStr">
        <is>
          <t> </t>
        </is>
      </c>
      <c r="J11" s="55" t="n">
        <v>40500</v>
      </c>
      <c r="K11" s="55" t="n"/>
      <c r="L11" s="55" t="n">
        <v>40500</v>
      </c>
      <c r="M11" s="55" t="inlineStr">
        <is>
          <t>No.</t>
        </is>
      </c>
      <c r="N11" s="55" t="n">
        <v>40500</v>
      </c>
      <c r="O11" s="57" t="n">
        <v>0</v>
      </c>
      <c r="P11" s="58" t="n"/>
      <c r="Q11" s="59" t="n">
        <v>40500</v>
      </c>
      <c r="R11" s="60" t="n"/>
      <c r="S11" s="61" t="n"/>
      <c r="T11" s="55" t="inlineStr">
        <is>
          <t>23.06.2025</t>
        </is>
      </c>
      <c r="U11" s="55" t="inlineStr">
        <is>
          <t>L25F005</t>
        </is>
      </c>
      <c r="V11" s="55" t="n">
        <v>-40500</v>
      </c>
      <c r="W11" s="55" t="inlineStr">
        <is>
          <t> </t>
        </is>
      </c>
      <c r="X11" s="55" t="inlineStr">
        <is>
          <t> </t>
        </is>
      </c>
      <c r="Y11" s="55" t="n">
        <v>0</v>
      </c>
      <c r="Z11" s="55" t="n"/>
      <c r="AA11" s="55" t="n"/>
      <c r="AB11" s="55" t="n"/>
      <c r="AC11" s="55" t="n"/>
      <c r="AD11" s="55" t="n"/>
      <c r="AE11" s="55" t="n"/>
      <c r="AF11" s="55" t="n"/>
      <c r="AG11" s="55" t="n"/>
      <c r="AH11" s="55" t="n"/>
      <c r="AI11" s="55" t="n"/>
      <c r="AJ11" s="55" t="n"/>
      <c r="AK11" s="55" t="n"/>
      <c r="AL11" s="55" t="n"/>
      <c r="AM11" s="55" t="n"/>
      <c r="AN11" s="55" t="n"/>
      <c r="AO11" s="55" t="n"/>
      <c r="AP11" s="55" t="n"/>
      <c r="AQ11" s="55" t="n"/>
      <c r="AR11" s="55" t="n"/>
      <c r="AS11" s="55" t="n"/>
      <c r="AT11" s="55" t="n"/>
      <c r="AU11" s="55" t="n"/>
      <c r="AV11" s="55" t="n"/>
      <c r="AW11" s="55" t="n"/>
      <c r="AX11" s="55" t="n"/>
      <c r="AY11" s="55" t="n"/>
      <c r="AZ11" s="55" t="n"/>
      <c r="BA11" s="55" t="n"/>
      <c r="BB11" s="55" t="n"/>
      <c r="BC11" s="55" t="n"/>
    </row>
    <row r="12">
      <c r="A12" s="55" t="inlineStr">
        <is>
          <t xml:space="preserve">Inner </t>
        </is>
      </c>
      <c r="B12" s="483" t="inlineStr">
        <is>
          <t>29.06.2025</t>
        </is>
      </c>
      <c r="C12" s="55" t="n">
        <v>866</v>
      </c>
      <c r="D12" s="55" t="inlineStr">
        <is>
          <t>BP0048</t>
        </is>
      </c>
      <c r="E12" s="55" t="inlineStr">
        <is>
          <t>25IBP017</t>
        </is>
      </c>
      <c r="F12" s="55" t="inlineStr">
        <is>
          <t>FAS CHLOREX 2% Inner filled tube 81* 133mm</t>
        </is>
      </c>
      <c r="G12" s="69" t="n">
        <v>45809</v>
      </c>
      <c r="H12" s="69" t="n">
        <v>46905</v>
      </c>
      <c r="I12" s="55" t="n"/>
      <c r="J12" s="55" t="n">
        <v>6500</v>
      </c>
      <c r="K12" s="55" t="n"/>
      <c r="L12" s="55" t="n">
        <v>6500</v>
      </c>
      <c r="M12" s="55" t="inlineStr">
        <is>
          <t>No.</t>
        </is>
      </c>
      <c r="N12" s="55" t="n">
        <v>6500</v>
      </c>
      <c r="O12" s="57" t="n">
        <v>0</v>
      </c>
      <c r="P12" s="58" t="n"/>
      <c r="Q12" s="59" t="n">
        <v>6500</v>
      </c>
      <c r="R12" s="60" t="n"/>
      <c r="S12" s="61" t="n"/>
      <c r="T12" s="55" t="inlineStr">
        <is>
          <t>30.06.2025</t>
        </is>
      </c>
      <c r="U12" s="55" t="inlineStr">
        <is>
          <t>L25F008</t>
        </is>
      </c>
      <c r="V12" s="55" t="n">
        <v>-6500</v>
      </c>
      <c r="W12" s="55" t="n"/>
      <c r="X12" s="55" t="n"/>
      <c r="Y12" s="55" t="n"/>
      <c r="Z12" s="55" t="n"/>
      <c r="AA12" s="55" t="n"/>
      <c r="AB12" s="55" t="n"/>
      <c r="AC12" s="55" t="n"/>
      <c r="AD12" s="55" t="n"/>
      <c r="AE12" s="55" t="n"/>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row>
    <row r="13">
      <c r="A13" s="55" t="inlineStr">
        <is>
          <t xml:space="preserve">Inner </t>
        </is>
      </c>
      <c r="B13" s="483" t="inlineStr">
        <is>
          <t>30.06.2025</t>
        </is>
      </c>
      <c r="C13" s="55" t="n">
        <v>871</v>
      </c>
      <c r="D13" s="55" t="inlineStr">
        <is>
          <t>BP0021</t>
        </is>
      </c>
      <c r="E13" s="55" t="inlineStr">
        <is>
          <t>25IBP018</t>
        </is>
      </c>
      <c r="F13" s="55" t="inlineStr">
        <is>
          <t>FAS CHLOREX 0.5% Inner filled tube 81* 13mm 3ML</t>
        </is>
      </c>
      <c r="G13" s="69" t="n">
        <v>45809</v>
      </c>
      <c r="H13" s="69" t="n">
        <v>46905</v>
      </c>
      <c r="I13" s="55" t="n"/>
      <c r="J13" s="55" t="n">
        <v>6550</v>
      </c>
      <c r="K13" s="55" t="n"/>
      <c r="L13" s="55" t="n">
        <v>6550</v>
      </c>
      <c r="M13" s="55" t="inlineStr">
        <is>
          <t>No.</t>
        </is>
      </c>
      <c r="N13" s="55" t="n">
        <v>6550</v>
      </c>
      <c r="O13" s="57" t="n">
        <v>0</v>
      </c>
      <c r="P13" s="58" t="n"/>
      <c r="Q13" s="59" t="n">
        <v>6550</v>
      </c>
      <c r="R13" s="60" t="n"/>
      <c r="S13" s="61" t="n"/>
      <c r="T13" s="55" t="inlineStr">
        <is>
          <t>30.06.2025</t>
        </is>
      </c>
      <c r="U13" s="55" t="inlineStr">
        <is>
          <t>L25F009</t>
        </is>
      </c>
      <c r="V13" s="55" t="n">
        <v>-6550</v>
      </c>
      <c r="W13" s="55" t="n"/>
      <c r="X13" s="55" t="n"/>
      <c r="Y13" s="55" t="n"/>
      <c r="Z13" s="55" t="n"/>
      <c r="AA13" s="55" t="n"/>
      <c r="AB13" s="55" t="n"/>
      <c r="AC13" s="55" t="n"/>
      <c r="AD13" s="55" t="n"/>
      <c r="AE13" s="55" t="n"/>
      <c r="AF13" s="55" t="n"/>
      <c r="AG13" s="55" t="n"/>
      <c r="AH13" s="55" t="n"/>
      <c r="AI13" s="55" t="n"/>
      <c r="AJ13" s="55" t="n"/>
      <c r="AK13" s="55" t="n"/>
      <c r="AL13" s="55" t="n"/>
      <c r="AM13" s="55" t="n"/>
      <c r="AN13" s="55" t="n"/>
      <c r="AO13" s="55" t="n"/>
      <c r="AP13" s="55" t="n"/>
      <c r="AQ13" s="55" t="n"/>
      <c r="AR13" s="55" t="n"/>
      <c r="AS13" s="55" t="n"/>
      <c r="AT13" s="55" t="n"/>
      <c r="AU13" s="55" t="n"/>
      <c r="AV13" s="55" t="n"/>
      <c r="AW13" s="55" t="n"/>
      <c r="AX13" s="55" t="n"/>
      <c r="AY13" s="55" t="n"/>
      <c r="AZ13" s="55" t="n"/>
      <c r="BA13" s="55" t="n"/>
      <c r="BB13" s="55" t="n"/>
      <c r="BC13" s="55" t="n"/>
    </row>
    <row r="14">
      <c r="A14" s="55" t="inlineStr">
        <is>
          <t xml:space="preserve">Inner </t>
        </is>
      </c>
      <c r="B14" s="483" t="inlineStr">
        <is>
          <t>02.07.2025</t>
        </is>
      </c>
      <c r="C14" s="55" t="n">
        <v>876</v>
      </c>
      <c r="D14" s="55" t="inlineStr">
        <is>
          <t>BP0022</t>
        </is>
      </c>
      <c r="E14" s="55" t="inlineStr">
        <is>
          <t>25IBP019</t>
        </is>
      </c>
      <c r="F14" s="55" t="inlineStr">
        <is>
          <t>FAS CHLOREX 0.5% Inner filled tube 100* 18mm 10.5ML</t>
        </is>
      </c>
      <c r="G14" s="69" t="n">
        <v>45809</v>
      </c>
      <c r="H14" s="69" t="n">
        <v>46905</v>
      </c>
      <c r="I14" s="55" t="n"/>
      <c r="J14" s="55" t="n">
        <v>5670</v>
      </c>
      <c r="K14" s="55" t="n"/>
      <c r="L14" s="55" t="n">
        <v>5670</v>
      </c>
      <c r="M14" s="55" t="inlineStr">
        <is>
          <t>No.</t>
        </is>
      </c>
      <c r="N14" s="55" t="n">
        <v>5670</v>
      </c>
      <c r="O14" s="57" t="n">
        <v>0</v>
      </c>
      <c r="P14" s="58" t="n"/>
      <c r="Q14" s="59" t="n">
        <v>5670</v>
      </c>
      <c r="R14" s="60" t="n"/>
      <c r="S14" s="61" t="n"/>
      <c r="T14" s="55" t="inlineStr">
        <is>
          <t>09.07.2025</t>
        </is>
      </c>
      <c r="U14" s="55" t="inlineStr">
        <is>
          <t>L25G002</t>
        </is>
      </c>
      <c r="V14" s="55" t="n">
        <v>-5670</v>
      </c>
      <c r="W14" s="55" t="n"/>
      <c r="X14" s="55" t="n"/>
      <c r="Y14" s="55" t="n"/>
      <c r="Z14" s="55" t="n"/>
      <c r="AA14" s="55" t="n"/>
      <c r="AB14" s="55" t="n"/>
      <c r="AC14" s="55" t="n"/>
      <c r="AD14" s="55" t="n"/>
      <c r="AE14" s="55" t="n"/>
      <c r="AF14" s="55" t="n"/>
      <c r="AG14" s="55" t="n"/>
      <c r="AH14" s="55" t="n"/>
      <c r="AI14" s="55" t="n"/>
      <c r="AJ14" s="55" t="n"/>
      <c r="AK14" s="55" t="n"/>
      <c r="AL14" s="55" t="n"/>
      <c r="AM14" s="55" t="n"/>
      <c r="AN14" s="55" t="n"/>
      <c r="AO14" s="55" t="n"/>
      <c r="AP14" s="55" t="n"/>
      <c r="AQ14" s="55" t="n"/>
      <c r="AR14" s="55" t="n"/>
      <c r="AS14" s="55" t="n"/>
      <c r="AT14" s="55" t="n"/>
      <c r="AU14" s="55" t="n"/>
      <c r="AV14" s="55" t="n"/>
      <c r="AW14" s="55" t="n"/>
      <c r="AX14" s="55" t="n"/>
      <c r="AY14" s="55" t="n"/>
      <c r="AZ14" s="55" t="n"/>
      <c r="BA14" s="55" t="n"/>
      <c r="BB14" s="55" t="n"/>
      <c r="BC14" s="55" t="n"/>
    </row>
    <row r="15">
      <c r="A15" s="55" t="inlineStr">
        <is>
          <t xml:space="preserve">Inner </t>
        </is>
      </c>
      <c r="B15" s="483" t="inlineStr">
        <is>
          <t>03.07.2025</t>
        </is>
      </c>
      <c r="C15" s="55" t="n">
        <v>878</v>
      </c>
      <c r="D15" s="55" t="inlineStr">
        <is>
          <t>BP0019</t>
        </is>
      </c>
      <c r="E15" s="55" t="inlineStr">
        <is>
          <t>25IBP020</t>
        </is>
      </c>
      <c r="F15" s="55" t="inlineStr">
        <is>
          <t xml:space="preserve">FAS CHLOREX 1% Inner filled tube 100*18mm 10.5 ml </t>
        </is>
      </c>
      <c r="G15" s="69" t="inlineStr">
        <is>
          <t>july.-2025</t>
        </is>
      </c>
      <c r="H15" s="69" t="inlineStr">
        <is>
          <t>july.-2028</t>
        </is>
      </c>
      <c r="I15" s="55" t="n"/>
      <c r="J15" s="55" t="n">
        <v>5650</v>
      </c>
      <c r="K15" s="55" t="n"/>
      <c r="L15" s="55" t="n">
        <v>5650</v>
      </c>
      <c r="M15" s="55" t="inlineStr">
        <is>
          <t>No.</t>
        </is>
      </c>
      <c r="N15" s="55" t="n">
        <v>5650</v>
      </c>
      <c r="O15" s="57" t="n">
        <v>0</v>
      </c>
      <c r="P15" s="58" t="n"/>
      <c r="Q15" s="59" t="n">
        <v>5650</v>
      </c>
      <c r="R15" s="60" t="n"/>
      <c r="S15" s="61" t="n"/>
      <c r="T15" s="55" t="inlineStr">
        <is>
          <t>09.07.2025</t>
        </is>
      </c>
      <c r="U15" s="55" t="inlineStr">
        <is>
          <t>L25G003</t>
        </is>
      </c>
      <c r="V15" s="55" t="n">
        <v>-5650</v>
      </c>
      <c r="W15" s="55" t="n"/>
      <c r="X15" s="55" t="n"/>
      <c r="Y15" s="55" t="n"/>
      <c r="Z15" s="55" t="n"/>
      <c r="AA15" s="55" t="n"/>
      <c r="AB15" s="55" t="n"/>
      <c r="AC15" s="55" t="n"/>
      <c r="AD15" s="55" t="n"/>
      <c r="AE15" s="55" t="n"/>
      <c r="AF15" s="55" t="n"/>
      <c r="AG15" s="55" t="n"/>
      <c r="AH15" s="55" t="n"/>
      <c r="AI15" s="55" t="n"/>
      <c r="AJ15" s="55" t="n"/>
      <c r="AK15" s="55" t="n"/>
      <c r="AL15" s="55" t="n"/>
      <c r="AM15" s="55" t="n"/>
      <c r="AN15" s="55" t="n"/>
      <c r="AO15" s="55" t="n"/>
      <c r="AP15" s="55" t="n"/>
      <c r="AQ15" s="55" t="n"/>
      <c r="AR15" s="55" t="n"/>
      <c r="AS15" s="55" t="n"/>
      <c r="AT15" s="55" t="n"/>
      <c r="AU15" s="55" t="n"/>
      <c r="AV15" s="55" t="n"/>
      <c r="AW15" s="55" t="n"/>
      <c r="AX15" s="55" t="n"/>
      <c r="AY15" s="55" t="n"/>
      <c r="AZ15" s="55" t="n"/>
      <c r="BA15" s="55" t="n"/>
      <c r="BB15" s="55" t="n"/>
      <c r="BC15" s="55" t="n"/>
    </row>
    <row r="16">
      <c r="A16" s="55" t="inlineStr">
        <is>
          <t xml:space="preserve">Inner </t>
        </is>
      </c>
      <c r="B16" s="483" t="inlineStr">
        <is>
          <t>09.07.2025</t>
        </is>
      </c>
      <c r="C16" s="55" t="n">
        <v>890</v>
      </c>
      <c r="D16" s="55" t="inlineStr">
        <is>
          <t>BP0039</t>
        </is>
      </c>
      <c r="E16" s="55" t="inlineStr">
        <is>
          <t>25IBP022</t>
        </is>
      </c>
      <c r="F16" s="55" t="inlineStr">
        <is>
          <t>FAS CHLOREX 1% INNER FILLED TUBE 77*11MM 3ML Tecnomaco</t>
        </is>
      </c>
      <c r="G16" s="69" t="n">
        <v>45839</v>
      </c>
      <c r="H16" s="69" t="n">
        <v>46935</v>
      </c>
      <c r="I16" s="55" t="n"/>
      <c r="J16" s="55" t="n">
        <v>26550</v>
      </c>
      <c r="K16" s="55" t="n"/>
      <c r="L16" s="55" t="n">
        <v>26550</v>
      </c>
      <c r="M16" s="55" t="inlineStr">
        <is>
          <t>No.</t>
        </is>
      </c>
      <c r="N16" s="55" t="n">
        <v>26550</v>
      </c>
      <c r="O16" s="57" t="n">
        <v>0</v>
      </c>
      <c r="P16" s="58" t="n"/>
      <c r="Q16" s="59" t="n">
        <v>26550</v>
      </c>
      <c r="R16" s="60" t="n"/>
      <c r="S16" s="61" t="n"/>
      <c r="T16" s="55" t="inlineStr">
        <is>
          <t>15.07.2025</t>
        </is>
      </c>
      <c r="U16" s="55" t="inlineStr">
        <is>
          <t>L25G005</t>
        </is>
      </c>
      <c r="V16" s="55" t="n">
        <v>-26550</v>
      </c>
      <c r="W16" s="55" t="n"/>
      <c r="X16" s="55" t="n"/>
      <c r="Y16" s="55" t="n"/>
      <c r="Z16" s="55" t="n"/>
      <c r="AA16" s="55" t="n"/>
      <c r="AB16" s="55" t="n"/>
      <c r="AC16" s="55" t="n"/>
      <c r="AD16" s="55" t="n"/>
      <c r="AE16" s="55" t="n"/>
      <c r="AF16" s="55" t="n"/>
      <c r="AG16" s="55" t="n"/>
      <c r="AH16" s="55" t="n"/>
      <c r="AI16" s="55" t="n"/>
      <c r="AJ16" s="55" t="n"/>
      <c r="AK16" s="55" t="n"/>
      <c r="AL16" s="55" t="n"/>
      <c r="AM16" s="55" t="n"/>
      <c r="AN16" s="55" t="n"/>
      <c r="AO16" s="55" t="n"/>
      <c r="AP16" s="55" t="n"/>
      <c r="AQ16" s="55" t="n"/>
      <c r="AR16" s="55" t="n"/>
      <c r="AS16" s="55" t="n"/>
      <c r="AT16" s="55" t="n"/>
      <c r="AU16" s="55" t="n"/>
      <c r="AV16" s="55" t="n"/>
      <c r="AW16" s="55" t="n"/>
      <c r="AX16" s="55" t="n"/>
      <c r="AY16" s="55" t="n"/>
      <c r="AZ16" s="55" t="n"/>
      <c r="BA16" s="55" t="n"/>
      <c r="BB16" s="55" t="n"/>
      <c r="BC16" s="55" t="n"/>
    </row>
    <row r="17">
      <c r="A17" s="55" t="inlineStr">
        <is>
          <t>Assambled</t>
        </is>
      </c>
      <c r="B17" s="55" t="inlineStr">
        <is>
          <t>23.07.2025</t>
        </is>
      </c>
      <c r="C17" s="55" t="n">
        <v>912</v>
      </c>
      <c r="D17" s="55" t="inlineStr">
        <is>
          <t>PP0038</t>
        </is>
      </c>
      <c r="E17" s="55" t="inlineStr">
        <is>
          <t>25IPP014</t>
        </is>
      </c>
      <c r="F17" s="55" t="inlineStr">
        <is>
          <t>Assembled Outer Tube (128*18mm) for OMAS applicator</t>
        </is>
      </c>
      <c r="G17" s="67" t="n">
        <v>45839</v>
      </c>
      <c r="H17" s="67" t="n">
        <v>46023</v>
      </c>
      <c r="I17" s="55" t="n"/>
      <c r="J17" s="55" t="n">
        <v>24150</v>
      </c>
      <c r="K17" s="55" t="n"/>
      <c r="L17" s="55" t="n">
        <v>24150</v>
      </c>
      <c r="M17" s="55" t="inlineStr">
        <is>
          <t>No.</t>
        </is>
      </c>
      <c r="N17" s="55" t="n">
        <v>24150</v>
      </c>
      <c r="O17" s="57" t="n">
        <v>0</v>
      </c>
      <c r="P17" s="58" t="n"/>
      <c r="Q17" s="59" t="n">
        <v>24150</v>
      </c>
      <c r="R17" s="60" t="n"/>
      <c r="S17" s="61" t="n"/>
      <c r="T17" s="55" t="inlineStr">
        <is>
          <t>23.07.2025</t>
        </is>
      </c>
      <c r="U17" s="55" t="inlineStr">
        <is>
          <t>L25G009</t>
        </is>
      </c>
      <c r="V17" s="55" t="n">
        <v>-24150</v>
      </c>
      <c r="W17" s="55" t="n"/>
      <c r="X17" s="55" t="n"/>
      <c r="Y17" s="55" t="n"/>
      <c r="Z17" s="55" t="n"/>
      <c r="AA17" s="55" t="n"/>
      <c r="AB17" s="55" t="n"/>
      <c r="AC17" s="55" t="n"/>
      <c r="AD17" s="55" t="n"/>
      <c r="AE17" s="55" t="n"/>
      <c r="AF17" s="55" t="n"/>
      <c r="AG17" s="55" t="n"/>
      <c r="AH17" s="55" t="n"/>
      <c r="AI17" s="55" t="n"/>
      <c r="AJ17" s="55" t="n"/>
      <c r="AK17" s="55" t="n"/>
      <c r="AL17" s="55" t="n"/>
      <c r="AM17" s="55" t="n"/>
      <c r="AN17" s="55" t="n"/>
      <c r="AO17" s="55" t="n"/>
      <c r="AP17" s="55" t="n"/>
      <c r="AQ17" s="55" t="n"/>
      <c r="AR17" s="55" t="n"/>
      <c r="AS17" s="55" t="n"/>
      <c r="AT17" s="55" t="n"/>
      <c r="AU17" s="55" t="n"/>
      <c r="AV17" s="55" t="n"/>
      <c r="AW17" s="55" t="n"/>
      <c r="AX17" s="55" t="n"/>
      <c r="AY17" s="55" t="n"/>
      <c r="AZ17" s="55" t="n"/>
      <c r="BA17" s="55" t="n"/>
      <c r="BB17" s="55" t="n"/>
      <c r="BC17" s="55" t="n"/>
    </row>
    <row r="18">
      <c r="A18" s="55" t="inlineStr">
        <is>
          <t>Assambled</t>
        </is>
      </c>
      <c r="B18" s="55" t="inlineStr">
        <is>
          <t>31.07.2025</t>
        </is>
      </c>
      <c r="C18" s="55" t="n">
        <v>939</v>
      </c>
      <c r="D18" s="55" t="inlineStr">
        <is>
          <t>PP0053</t>
        </is>
      </c>
      <c r="E18" s="55" t="inlineStr">
        <is>
          <t>25IPP015</t>
        </is>
      </c>
      <c r="F18" s="55" t="inlineStr">
        <is>
          <t>Assembled Outer Tube (105*15mm) for OMAS applicator Tinted</t>
        </is>
      </c>
      <c r="G18" s="67" t="n">
        <v>45839</v>
      </c>
      <c r="H18" s="67" t="n">
        <v>46446</v>
      </c>
      <c r="I18" s="55" t="n"/>
      <c r="J18" s="55" t="n">
        <v>10000</v>
      </c>
      <c r="K18" s="55" t="n"/>
      <c r="L18" s="55" t="n">
        <v>10000</v>
      </c>
      <c r="M18" s="55" t="inlineStr">
        <is>
          <t>No.</t>
        </is>
      </c>
      <c r="N18" s="55" t="n">
        <v>10000</v>
      </c>
      <c r="O18" s="57" t="n">
        <v>0</v>
      </c>
      <c r="P18" s="58" t="n"/>
      <c r="Q18" s="59" t="n">
        <v>10000</v>
      </c>
      <c r="R18" s="60" t="n"/>
      <c r="S18" s="61" t="n"/>
      <c r="T18" s="55" t="inlineStr">
        <is>
          <t>31.07.2025</t>
        </is>
      </c>
      <c r="U18" s="55" t="inlineStr">
        <is>
          <t>L25G013</t>
        </is>
      </c>
      <c r="V18" s="55" t="n">
        <v>-10000</v>
      </c>
      <c r="W18" s="55" t="inlineStr">
        <is>
          <t> </t>
        </is>
      </c>
      <c r="X18" s="55" t="inlineStr">
        <is>
          <t> </t>
        </is>
      </c>
      <c r="Y18" s="55" t="n">
        <v>0</v>
      </c>
      <c r="Z18" s="55" t="n"/>
      <c r="AA18" s="55" t="n"/>
      <c r="AB18" s="55" t="n"/>
      <c r="AC18" s="55" t="n"/>
      <c r="AD18" s="55" t="n"/>
      <c r="AE18" s="55" t="n"/>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row>
    <row r="19">
      <c r="A19" s="55" t="inlineStr">
        <is>
          <t xml:space="preserve">Inner </t>
        </is>
      </c>
      <c r="B19" s="55" t="n"/>
      <c r="C19" s="55" t="n"/>
      <c r="D19" s="55" t="inlineStr">
        <is>
          <t>BP0016</t>
        </is>
      </c>
      <c r="E19" s="55" t="inlineStr">
        <is>
          <t>25IBP010</t>
        </is>
      </c>
      <c r="F19" s="55" t="inlineStr">
        <is>
          <t>Inner filled tube-FAS Chlorex 2% Sterile Solution-118X23mm</t>
        </is>
      </c>
      <c r="G19" s="55" t="inlineStr">
        <is>
          <t>April.-2025</t>
        </is>
      </c>
      <c r="H19" s="55" t="inlineStr">
        <is>
          <t>April.-2028</t>
        </is>
      </c>
      <c r="I19" s="55" t="inlineStr">
        <is>
          <t>Pending</t>
        </is>
      </c>
      <c r="J19" s="55" t="n">
        <v>7580</v>
      </c>
      <c r="K19" s="55" t="n"/>
      <c r="L19" s="55">
        <f>J19-K19</f>
        <v/>
      </c>
      <c r="M19" s="55" t="inlineStr">
        <is>
          <t>No.</t>
        </is>
      </c>
      <c r="N19" s="55">
        <f>P19+Q19+R19+S19</f>
        <v/>
      </c>
      <c r="O19" s="57">
        <f>Q19+V19+Y19+AB19+AE19+AH19+AK19+AN19+AQ19+AT19+AW19+AZ19+BC19</f>
        <v/>
      </c>
      <c r="P19" s="58" t="n"/>
      <c r="Q19" s="59">
        <f>L19-S19-R19-P19</f>
        <v/>
      </c>
      <c r="R19" s="60" t="n"/>
      <c r="S19" s="61" t="n"/>
      <c r="T19" s="55" t="inlineStr">
        <is>
          <t>17.07.2025</t>
        </is>
      </c>
      <c r="U19" s="55" t="inlineStr">
        <is>
          <t>L25G006</t>
        </is>
      </c>
      <c r="V19" s="55" t="n">
        <v>-4500</v>
      </c>
      <c r="W19" s="55" t="inlineStr">
        <is>
          <t>28.07.2025</t>
        </is>
      </c>
      <c r="X19" s="55" t="inlineStr">
        <is>
          <t>L25G011</t>
        </is>
      </c>
      <c r="Y19" s="55" t="n">
        <v>-3080</v>
      </c>
      <c r="Z19" s="55" t="n"/>
      <c r="AA19" s="55" t="n"/>
      <c r="AB19" s="55" t="n"/>
      <c r="AC19" s="55" t="n"/>
      <c r="AD19" s="55" t="n"/>
      <c r="AE19" s="55" t="n"/>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row>
    <row r="20">
      <c r="A20" s="55" t="inlineStr">
        <is>
          <t>Assambled</t>
        </is>
      </c>
      <c r="B20" s="55" t="inlineStr">
        <is>
          <t>03.08.2025</t>
        </is>
      </c>
      <c r="C20" s="55" t="n">
        <v>948</v>
      </c>
      <c r="D20" s="55" t="inlineStr">
        <is>
          <t>PP0053</t>
        </is>
      </c>
      <c r="E20" s="55" t="inlineStr">
        <is>
          <t>25IPP015</t>
        </is>
      </c>
      <c r="F20" s="55" t="inlineStr">
        <is>
          <t>Assembled Outer Tube (105*15mm) for OMAS applicator Tinted</t>
        </is>
      </c>
      <c r="G20" s="67" t="n">
        <v>45839</v>
      </c>
      <c r="H20" s="67" t="n">
        <v>46446</v>
      </c>
      <c r="I20" s="55" t="n"/>
      <c r="J20" s="55" t="n">
        <v>9200</v>
      </c>
      <c r="K20" s="55" t="n"/>
      <c r="L20" s="55">
        <f>J20-K20</f>
        <v/>
      </c>
      <c r="M20" s="55" t="n"/>
      <c r="N20" s="55">
        <f>P20+Q20+R20+S20</f>
        <v/>
      </c>
      <c r="O20" s="57">
        <f>Q20+V20+Y20+AB20+AE20+AH20+AK20+AN20+AQ20+AT20+AW20+AZ20+BC20</f>
        <v/>
      </c>
      <c r="P20" s="58" t="n"/>
      <c r="Q20" s="59">
        <f>L20-S20-R20-P20</f>
        <v/>
      </c>
      <c r="R20" s="60" t="n"/>
      <c r="S20" s="61" t="n"/>
      <c r="T20" s="55" t="inlineStr">
        <is>
          <t>03.08.2025</t>
        </is>
      </c>
      <c r="U20" s="55" t="inlineStr">
        <is>
          <t>L25G013</t>
        </is>
      </c>
      <c r="V20" s="55" t="n">
        <v>-9200</v>
      </c>
      <c r="W20" s="55" t="n"/>
      <c r="X20" s="55" t="n"/>
      <c r="Y20" s="55" t="n"/>
      <c r="Z20" s="55" t="n"/>
      <c r="AA20" s="55" t="n"/>
      <c r="AB20" s="55" t="n"/>
      <c r="AC20" s="55" t="n"/>
      <c r="AD20" s="55" t="n"/>
      <c r="AE20" s="55" t="n"/>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row>
    <row r="21">
      <c r="A21" s="55" t="inlineStr">
        <is>
          <t>Assambled</t>
        </is>
      </c>
      <c r="B21" s="55" t="inlineStr">
        <is>
          <t>04.08.2025</t>
        </is>
      </c>
      <c r="C21" s="55" t="n">
        <v>950</v>
      </c>
      <c r="D21" s="55" t="inlineStr">
        <is>
          <t>PP0053</t>
        </is>
      </c>
      <c r="E21" s="55" t="inlineStr">
        <is>
          <t>25IPP015</t>
        </is>
      </c>
      <c r="F21" s="55" t="inlineStr">
        <is>
          <t>Assembled Outer Tube (105*15mm) for OMAS applicator Tinted</t>
        </is>
      </c>
      <c r="G21" s="67" t="n">
        <v>45839</v>
      </c>
      <c r="H21" s="67" t="n">
        <v>46446</v>
      </c>
      <c r="I21" s="55" t="n"/>
      <c r="J21" s="55" t="n">
        <v>1200</v>
      </c>
      <c r="K21" s="55" t="n"/>
      <c r="L21" s="55">
        <f>J21-K21</f>
        <v/>
      </c>
      <c r="M21" s="55" t="n"/>
      <c r="N21" s="55" t="n">
        <v>1200</v>
      </c>
      <c r="O21" s="57">
        <f>Q21+V21+Y21+AB21+AE21+AH21+AK21+AN21+AQ21+AT21+AW21+AZ21+BC21</f>
        <v/>
      </c>
      <c r="P21" s="58" t="n"/>
      <c r="Q21" s="59">
        <f>L21-S21-R21-P21</f>
        <v/>
      </c>
      <c r="R21" s="60" t="n"/>
      <c r="S21" s="61" t="n"/>
      <c r="T21" s="55" t="inlineStr">
        <is>
          <t>04.08.2025</t>
        </is>
      </c>
      <c r="U21" s="55" t="inlineStr">
        <is>
          <t>L25G013</t>
        </is>
      </c>
      <c r="V21" s="55" t="n">
        <v>-1200</v>
      </c>
      <c r="W21" s="55" t="n"/>
      <c r="X21" s="55" t="n"/>
      <c r="Y21" s="55" t="n"/>
      <c r="Z21" s="55" t="n"/>
      <c r="AA21" s="55" t="n"/>
      <c r="AB21" s="55" t="n"/>
      <c r="AC21" s="55" t="n"/>
      <c r="AD21" s="55" t="n"/>
      <c r="AE21" s="55" t="n"/>
      <c r="AF21" s="55" t="n"/>
      <c r="AG21" s="55" t="n"/>
      <c r="AH21" s="55" t="n"/>
      <c r="AI21" s="55" t="n"/>
      <c r="AJ21" s="55" t="n"/>
      <c r="AK21" s="55" t="n"/>
      <c r="AL21" s="55" t="n"/>
      <c r="AM21" s="55" t="n"/>
      <c r="AN21" s="55" t="n"/>
      <c r="AO21" s="55" t="n"/>
      <c r="AP21" s="55" t="n"/>
      <c r="AQ21" s="55" t="n"/>
      <c r="AR21" s="55" t="n"/>
      <c r="AS21" s="55" t="n"/>
      <c r="AT21" s="55" t="n"/>
      <c r="AU21" s="55" t="n"/>
      <c r="AV21" s="55" t="n"/>
      <c r="AW21" s="55" t="n"/>
      <c r="AX21" s="55" t="n"/>
      <c r="AY21" s="55" t="n"/>
      <c r="AZ21" s="55" t="n"/>
      <c r="BA21" s="55" t="n"/>
      <c r="BB21" s="55" t="n"/>
      <c r="BC21" s="55" t="n"/>
    </row>
    <row r="22" ht="14.4" customHeight="1">
      <c r="A22" s="55" t="inlineStr">
        <is>
          <t xml:space="preserve">Inner </t>
        </is>
      </c>
      <c r="B22" s="55" t="n"/>
      <c r="C22" s="55" t="n"/>
      <c r="D22" s="55" t="inlineStr">
        <is>
          <t>FP0014</t>
        </is>
      </c>
      <c r="E22" s="55" t="inlineStr">
        <is>
          <t>L24C014</t>
        </is>
      </c>
      <c r="F22" s="55" t="inlineStr">
        <is>
          <t>Inner filled tube-FAS Chlorex 0.5% Sterile Solution-10.5ml OMAS</t>
        </is>
      </c>
      <c r="G22" s="55" t="inlineStr">
        <is>
          <t>December.-2023</t>
        </is>
      </c>
      <c r="H22" s="55" t="inlineStr">
        <is>
          <t>December.-2026</t>
        </is>
      </c>
      <c r="I22" s="55" t="inlineStr">
        <is>
          <t>Trials</t>
        </is>
      </c>
      <c r="J22" s="55" t="n">
        <v>90</v>
      </c>
      <c r="K22" s="55" t="n"/>
      <c r="L22" s="55">
        <f>J22-K22</f>
        <v/>
      </c>
      <c r="M22" s="55" t="inlineStr">
        <is>
          <t>No.</t>
        </is>
      </c>
      <c r="N22" s="55">
        <f>P22+Q22+R22+S22</f>
        <v/>
      </c>
      <c r="O22" s="57">
        <f>Q22+V22+Y22+AB22+AE22+AH22+AK22+AN22+AQ22+AT22+AW22+AZ22-BC22</f>
        <v/>
      </c>
      <c r="P22" s="58" t="n"/>
      <c r="Q22" s="59">
        <f>L22-S22-R22-P22</f>
        <v/>
      </c>
      <c r="R22" s="60" t="n"/>
      <c r="S22" s="61" t="n"/>
      <c r="T22" s="55" t="n"/>
      <c r="U22" s="55" t="n"/>
      <c r="V22" s="55" t="n"/>
      <c r="W22" s="55" t="n"/>
      <c r="X22" s="55" t="n"/>
      <c r="Y22" s="55" t="n"/>
      <c r="Z22" s="55" t="n"/>
      <c r="AA22" s="55" t="n"/>
      <c r="AB22" s="55" t="n"/>
      <c r="AC22" s="55" t="n"/>
      <c r="AD22" s="55" t="n"/>
      <c r="AE22" s="55" t="n"/>
      <c r="AF22" s="55" t="n"/>
      <c r="AG22" s="55" t="n"/>
      <c r="AH22" s="55" t="n"/>
      <c r="AI22" s="55" t="n"/>
      <c r="AJ22" s="55" t="n"/>
      <c r="AK22" s="55" t="n"/>
      <c r="AL22" s="55" t="n"/>
      <c r="AM22" s="55" t="n"/>
      <c r="AN22" s="55" t="n"/>
      <c r="AO22" s="55" t="n"/>
      <c r="AP22" s="55" t="n"/>
      <c r="AQ22" s="55" t="n"/>
      <c r="AR22" s="55" t="n"/>
      <c r="AS22" s="55" t="n"/>
      <c r="AT22" s="55" t="n"/>
      <c r="AU22" s="55" t="n"/>
      <c r="AV22" s="55" t="n"/>
      <c r="AW22" s="55" t="n"/>
      <c r="AX22" s="55" t="n"/>
      <c r="AY22" s="55" t="n"/>
      <c r="AZ22" s="55" t="n"/>
      <c r="BA22" s="55" t="inlineStr">
        <is>
          <t>07.08.2025</t>
        </is>
      </c>
      <c r="BB22" s="55" t="inlineStr">
        <is>
          <t xml:space="preserve">Destruction </t>
        </is>
      </c>
      <c r="BC22" s="61" t="n">
        <v>90</v>
      </c>
    </row>
    <row r="23" ht="13.2" customHeight="1">
      <c r="A23" s="55" t="inlineStr">
        <is>
          <t xml:space="preserve">Inner </t>
        </is>
      </c>
      <c r="B23" s="55" t="n"/>
      <c r="C23" s="55" t="n"/>
      <c r="D23" s="55" t="inlineStr">
        <is>
          <t>FP0014</t>
        </is>
      </c>
      <c r="E23" s="55" t="inlineStr">
        <is>
          <t>L24C015</t>
        </is>
      </c>
      <c r="F23" s="55" t="inlineStr">
        <is>
          <t>Inner filled tube-FAS Chlorex 0.5% Sterile Solution-10.5ml OMAS</t>
        </is>
      </c>
      <c r="G23" s="55" t="inlineStr">
        <is>
          <t>December.-2023</t>
        </is>
      </c>
      <c r="H23" s="55" t="inlineStr">
        <is>
          <t>December.-2026</t>
        </is>
      </c>
      <c r="I23" s="55" t="inlineStr">
        <is>
          <t>Trials</t>
        </is>
      </c>
      <c r="J23" s="55" t="n">
        <v>75</v>
      </c>
      <c r="K23" s="55" t="n"/>
      <c r="L23" s="55">
        <f>J23-K23</f>
        <v/>
      </c>
      <c r="M23" s="55" t="inlineStr">
        <is>
          <t>No.</t>
        </is>
      </c>
      <c r="N23" s="55">
        <f>P23+Q23+R23+S23</f>
        <v/>
      </c>
      <c r="O23" s="57">
        <f>Q23+V23+Y23+AB23+AE23+AH23+AK23+AN23+AQ23+AT23+AW23+AZ23-BC23</f>
        <v/>
      </c>
      <c r="P23" s="58" t="n"/>
      <c r="Q23" s="59">
        <f>L23-S23-R23-P23</f>
        <v/>
      </c>
      <c r="R23" s="60" t="n"/>
      <c r="S23" s="61" t="n"/>
      <c r="T23" s="55" t="n"/>
      <c r="U23" s="55" t="n"/>
      <c r="V23" s="55" t="n"/>
      <c r="W23" s="55" t="n"/>
      <c r="X23" s="55" t="n"/>
      <c r="Y23" s="55" t="n"/>
      <c r="Z23" s="55" t="n"/>
      <c r="AA23" s="55" t="n"/>
      <c r="AB23" s="55" t="n"/>
      <c r="AC23" s="55" t="n"/>
      <c r="AD23" s="55" t="n"/>
      <c r="AE23" s="55" t="n"/>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inlineStr">
        <is>
          <t>07.08.2026</t>
        </is>
      </c>
      <c r="BB23" s="55" t="inlineStr">
        <is>
          <t xml:space="preserve">Destruction </t>
        </is>
      </c>
      <c r="BC23" s="61" t="n">
        <v>75</v>
      </c>
    </row>
    <row r="24" ht="12.6" customHeight="1">
      <c r="A24" s="55" t="inlineStr">
        <is>
          <t xml:space="preserve">Inner </t>
        </is>
      </c>
      <c r="B24" s="55" t="n"/>
      <c r="C24" s="55" t="n"/>
      <c r="D24" s="55" t="inlineStr">
        <is>
          <t>FP0014</t>
        </is>
      </c>
      <c r="E24" s="55" t="inlineStr">
        <is>
          <t>L24C016</t>
        </is>
      </c>
      <c r="F24" s="55" t="inlineStr">
        <is>
          <t>Inner filled tube-FAS Chlorex 0.5% Sterile Solution-10.5ml OMAS</t>
        </is>
      </c>
      <c r="G24" s="55" t="inlineStr">
        <is>
          <t>December.-2023</t>
        </is>
      </c>
      <c r="H24" s="55" t="inlineStr">
        <is>
          <t>December.-2026</t>
        </is>
      </c>
      <c r="I24" s="55" t="inlineStr">
        <is>
          <t>Trials</t>
        </is>
      </c>
      <c r="J24" s="55" t="n">
        <v>88</v>
      </c>
      <c r="K24" s="55" t="n"/>
      <c r="L24" s="55">
        <f>J24-K24</f>
        <v/>
      </c>
      <c r="M24" s="55" t="inlineStr">
        <is>
          <t>No.</t>
        </is>
      </c>
      <c r="N24" s="55">
        <f>P24+Q24+R24+S24</f>
        <v/>
      </c>
      <c r="O24" s="57">
        <f>Q24+V24+Y24+AB24+AE24+AH24+AK24+AN24+AQ24+AT24+AW24+AZ24-BC24</f>
        <v/>
      </c>
      <c r="P24" s="58" t="n"/>
      <c r="Q24" s="59">
        <f>L24-S24-R24-P24</f>
        <v/>
      </c>
      <c r="R24" s="60" t="n"/>
      <c r="S24" s="61" t="n"/>
      <c r="T24" s="55" t="n"/>
      <c r="U24" s="55" t="n"/>
      <c r="V24" s="55" t="n"/>
      <c r="W24" s="55" t="n"/>
      <c r="X24" s="55" t="n"/>
      <c r="Y24" s="55" t="n"/>
      <c r="Z24" s="55" t="n"/>
      <c r="AA24" s="55" t="n"/>
      <c r="AB24" s="55" t="n"/>
      <c r="AC24" s="55" t="n"/>
      <c r="AD24" s="55" t="n"/>
      <c r="AE24" s="55" t="n"/>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inlineStr">
        <is>
          <t>07.08.2027</t>
        </is>
      </c>
      <c r="BB24" s="55" t="inlineStr">
        <is>
          <t xml:space="preserve">Destruction </t>
        </is>
      </c>
      <c r="BC24" s="61" t="n">
        <v>88</v>
      </c>
    </row>
    <row r="25">
      <c r="A25" s="55" t="inlineStr">
        <is>
          <t xml:space="preserve">Inner </t>
        </is>
      </c>
      <c r="B25" s="55" t="n"/>
      <c r="C25" s="55" t="n"/>
      <c r="D25" s="55" t="inlineStr">
        <is>
          <t>FP0012</t>
        </is>
      </c>
      <c r="E25" s="55" t="inlineStr">
        <is>
          <t>L24C002</t>
        </is>
      </c>
      <c r="F25" s="55" t="inlineStr">
        <is>
          <t>Inner filled tubeFAS Chlorex 0.5% Sterile Solution-3ml OMAS</t>
        </is>
      </c>
      <c r="G25" s="55" t="inlineStr">
        <is>
          <t>December.-2023</t>
        </is>
      </c>
      <c r="H25" s="55" t="inlineStr">
        <is>
          <t>December.-2026</t>
        </is>
      </c>
      <c r="I25" s="55" t="inlineStr">
        <is>
          <t>Trials</t>
        </is>
      </c>
      <c r="J25" s="55" t="n">
        <v>500</v>
      </c>
      <c r="K25" s="55" t="n"/>
      <c r="L25" s="55">
        <f>J25-K25</f>
        <v/>
      </c>
      <c r="M25" s="55" t="inlineStr">
        <is>
          <t>No.</t>
        </is>
      </c>
      <c r="N25" s="55">
        <f>P25+Q25+R25+S25</f>
        <v/>
      </c>
      <c r="O25" s="57">
        <f>Q25+V25+Y25+AB25+AE25+AH25+AK25+AN25+AQ25+AT25+AW25+AZ25-BC25</f>
        <v/>
      </c>
      <c r="P25" s="58" t="n"/>
      <c r="Q25" s="59">
        <f>L25-S25-R25-P25</f>
        <v/>
      </c>
      <c r="R25" s="60" t="n"/>
      <c r="S25" s="61" t="n"/>
      <c r="T25" s="55" t="n"/>
      <c r="U25" s="55" t="n"/>
      <c r="V25" s="55" t="n"/>
      <c r="W25" s="55" t="n"/>
      <c r="X25" s="55" t="n"/>
      <c r="Y25" s="55" t="n"/>
      <c r="Z25" s="55" t="n"/>
      <c r="AA25" s="55" t="n"/>
      <c r="AB25" s="55" t="n"/>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inlineStr">
        <is>
          <t>07.08.2028</t>
        </is>
      </c>
      <c r="BB25" s="55" t="inlineStr">
        <is>
          <t xml:space="preserve">Destruction </t>
        </is>
      </c>
      <c r="BC25" s="61" t="n">
        <v>500</v>
      </c>
    </row>
    <row r="26">
      <c r="A26" s="55" t="inlineStr">
        <is>
          <t xml:space="preserve">Inner </t>
        </is>
      </c>
      <c r="B26" s="55" t="n"/>
      <c r="C26" s="55" t="n"/>
      <c r="D26" s="55" t="inlineStr">
        <is>
          <t>FP0012</t>
        </is>
      </c>
      <c r="E26" s="55" t="inlineStr">
        <is>
          <t>L24C004</t>
        </is>
      </c>
      <c r="F26" s="55" t="inlineStr">
        <is>
          <t>Inner filled tube-FAS Chlorex 0.5% Sterile Solution-3ml OMAS</t>
        </is>
      </c>
      <c r="G26" s="55" t="inlineStr">
        <is>
          <t>December.-2023</t>
        </is>
      </c>
      <c r="H26" s="55" t="inlineStr">
        <is>
          <t>December.-2026</t>
        </is>
      </c>
      <c r="I26" s="55" t="inlineStr">
        <is>
          <t>Trials</t>
        </is>
      </c>
      <c r="J26" s="55" t="n">
        <v>220</v>
      </c>
      <c r="K26" s="55" t="n"/>
      <c r="L26" s="55">
        <f>J26-K26</f>
        <v/>
      </c>
      <c r="M26" s="55" t="inlineStr">
        <is>
          <t>No.</t>
        </is>
      </c>
      <c r="N26" s="55">
        <f>P26+Q26+R26+S26</f>
        <v/>
      </c>
      <c r="O26" s="57">
        <f>Q26+V26+Y26+AB26+AE26+AH26+AK26+AN26+AQ26+AT26+AW26+AZ26-BC26</f>
        <v/>
      </c>
      <c r="P26" s="58" t="n"/>
      <c r="Q26" s="59">
        <f>L26-S26-R26-P26</f>
        <v/>
      </c>
      <c r="R26" s="60" t="n"/>
      <c r="S26" s="61" t="n"/>
      <c r="T26" s="55" t="n"/>
      <c r="U26" s="55" t="n"/>
      <c r="V26" s="55" t="n"/>
      <c r="W26" s="55" t="n"/>
      <c r="X26" s="55" t="n"/>
      <c r="Y26" s="55" t="n"/>
      <c r="Z26" s="55" t="n"/>
      <c r="AA26" s="55" t="n"/>
      <c r="AB26" s="55" t="n"/>
      <c r="AC26" s="55" t="n"/>
      <c r="AD26" s="55" t="n"/>
      <c r="AE26" s="55" t="n"/>
      <c r="AF26" s="55" t="n"/>
      <c r="AG26" s="55" t="n"/>
      <c r="AH26" s="55" t="n"/>
      <c r="AI26" s="55" t="n"/>
      <c r="AJ26" s="55" t="n"/>
      <c r="AK26" s="55" t="n"/>
      <c r="AL26" s="55" t="n"/>
      <c r="AM26" s="55" t="n"/>
      <c r="AN26" s="55" t="n"/>
      <c r="AO26" s="55" t="n"/>
      <c r="AP26" s="55" t="n"/>
      <c r="AQ26" s="55" t="n"/>
      <c r="AR26" s="55" t="n"/>
      <c r="AS26" s="55" t="n"/>
      <c r="AT26" s="55" t="n"/>
      <c r="AU26" s="55" t="n"/>
      <c r="AV26" s="55" t="n"/>
      <c r="AW26" s="55" t="n"/>
      <c r="AX26" s="55" t="n"/>
      <c r="AY26" s="55" t="n"/>
      <c r="AZ26" s="55" t="n"/>
      <c r="BA26" s="55" t="inlineStr">
        <is>
          <t>07.08.2029</t>
        </is>
      </c>
      <c r="BB26" s="55" t="inlineStr">
        <is>
          <t xml:space="preserve">Destruction </t>
        </is>
      </c>
      <c r="BC26" s="61" t="n">
        <v>220</v>
      </c>
    </row>
    <row r="27">
      <c r="A27" s="55" t="inlineStr">
        <is>
          <t xml:space="preserve">Inner </t>
        </is>
      </c>
      <c r="B27" s="55" t="n"/>
      <c r="C27" s="55" t="n"/>
      <c r="D27" s="55" t="inlineStr">
        <is>
          <t>FP0018</t>
        </is>
      </c>
      <c r="E27" s="55" t="inlineStr">
        <is>
          <t>L24C008</t>
        </is>
      </c>
      <c r="F27" s="55" t="inlineStr">
        <is>
          <t>Inner filled tube-FAS Chlorex 0.5% Sterile Solution-6ml</t>
        </is>
      </c>
      <c r="G27" s="55" t="inlineStr">
        <is>
          <t>December.-2023</t>
        </is>
      </c>
      <c r="H27" s="55" t="inlineStr">
        <is>
          <t>December.-2026</t>
        </is>
      </c>
      <c r="I27" s="55" t="inlineStr">
        <is>
          <t>Trials</t>
        </is>
      </c>
      <c r="J27" s="55" t="n">
        <v>220</v>
      </c>
      <c r="K27" s="55" t="n"/>
      <c r="L27" s="55">
        <f>J27-K27</f>
        <v/>
      </c>
      <c r="M27" s="55" t="inlineStr">
        <is>
          <t>No.</t>
        </is>
      </c>
      <c r="N27" s="55">
        <f>P27+Q27+R27+S27</f>
        <v/>
      </c>
      <c r="O27" s="57">
        <f>Q27+V27+Y27+AB27+AE27+AH27+AK27+AN27+AQ27+AT27+AW27+AZ27-BC27</f>
        <v/>
      </c>
      <c r="P27" s="58" t="n"/>
      <c r="Q27" s="59">
        <f>L27-S27-R27-P27</f>
        <v/>
      </c>
      <c r="R27" s="60" t="n"/>
      <c r="S27" s="61" t="n"/>
      <c r="T27" s="55" t="n"/>
      <c r="U27" s="55" t="n"/>
      <c r="V27" s="55" t="n"/>
      <c r="W27" s="55" t="n"/>
      <c r="X27" s="55" t="n"/>
      <c r="Y27" s="55" t="n"/>
      <c r="Z27" s="55" t="n"/>
      <c r="AA27" s="55" t="n"/>
      <c r="AB27" s="55" t="n"/>
      <c r="AC27" s="55" t="n"/>
      <c r="AD27" s="55" t="n"/>
      <c r="AE27" s="55" t="n"/>
      <c r="AF27" s="55" t="n"/>
      <c r="AG27" s="55" t="n"/>
      <c r="AH27" s="55" t="n"/>
      <c r="AI27" s="55" t="n"/>
      <c r="AJ27" s="55" t="n"/>
      <c r="AK27" s="55" t="n"/>
      <c r="AL27" s="55" t="n"/>
      <c r="AM27" s="55" t="n"/>
      <c r="AN27" s="55" t="n"/>
      <c r="AO27" s="55" t="n"/>
      <c r="AP27" s="55" t="n"/>
      <c r="AQ27" s="55" t="n"/>
      <c r="AR27" s="55" t="n"/>
      <c r="AS27" s="55" t="n"/>
      <c r="AT27" s="55" t="n"/>
      <c r="AU27" s="55" t="n"/>
      <c r="AV27" s="55" t="n"/>
      <c r="AW27" s="55" t="n"/>
      <c r="AX27" s="55" t="n"/>
      <c r="AY27" s="55" t="n"/>
      <c r="AZ27" s="55" t="n"/>
      <c r="BA27" s="55" t="inlineStr">
        <is>
          <t>07.08.2030</t>
        </is>
      </c>
      <c r="BB27" s="55" t="inlineStr">
        <is>
          <t xml:space="preserve">Destruction </t>
        </is>
      </c>
      <c r="BC27" s="61" t="n">
        <v>220</v>
      </c>
    </row>
    <row r="28">
      <c r="A28" s="55" t="inlineStr">
        <is>
          <t xml:space="preserve">Inner </t>
        </is>
      </c>
      <c r="B28" s="55" t="n"/>
      <c r="C28" s="55" t="n"/>
      <c r="D28" s="55" t="inlineStr">
        <is>
          <t>FP0018</t>
        </is>
      </c>
      <c r="E28" s="55" t="inlineStr">
        <is>
          <t>L24C009</t>
        </is>
      </c>
      <c r="F28" s="55" t="inlineStr">
        <is>
          <t>Inner filled tube-FAS Chlorex 0.5% Sterile Solution-6ml</t>
        </is>
      </c>
      <c r="G28" s="55" t="inlineStr">
        <is>
          <t>December.-2023</t>
        </is>
      </c>
      <c r="H28" s="55" t="inlineStr">
        <is>
          <t>December.-2026</t>
        </is>
      </c>
      <c r="I28" s="55" t="inlineStr">
        <is>
          <t>Trials</t>
        </is>
      </c>
      <c r="J28" s="55" t="n">
        <v>180</v>
      </c>
      <c r="K28" s="55" t="n"/>
      <c r="L28" s="55">
        <f>J28-K28</f>
        <v/>
      </c>
      <c r="M28" s="55" t="inlineStr">
        <is>
          <t>No.</t>
        </is>
      </c>
      <c r="N28" s="55">
        <f>P28+Q28+R28+S28</f>
        <v/>
      </c>
      <c r="O28" s="57">
        <f>Q28+V28+Y28+AB28+AE28+AH28+AK28+AN28+AQ28+AT28+AW28+AZ28-BC28</f>
        <v/>
      </c>
      <c r="P28" s="58" t="n"/>
      <c r="Q28" s="59">
        <f>L28-S28-R28-P28</f>
        <v/>
      </c>
      <c r="R28" s="60" t="n"/>
      <c r="S28" s="61" t="n"/>
      <c r="T28" s="55" t="n"/>
      <c r="U28" s="55" t="n"/>
      <c r="V28" s="55" t="n"/>
      <c r="W28" s="55" t="n"/>
      <c r="X28" s="55" t="n"/>
      <c r="Y28" s="55" t="n"/>
      <c r="Z28" s="55" t="n"/>
      <c r="AA28" s="55" t="n"/>
      <c r="AB28" s="55" t="n"/>
      <c r="AC28" s="55" t="n"/>
      <c r="AD28" s="55" t="n"/>
      <c r="AE28" s="55" t="n"/>
      <c r="AF28" s="55" t="n"/>
      <c r="AG28" s="55" t="n"/>
      <c r="AH28" s="55" t="n"/>
      <c r="AI28" s="55" t="n"/>
      <c r="AJ28" s="55" t="n"/>
      <c r="AK28" s="55" t="n"/>
      <c r="AL28" s="55" t="n"/>
      <c r="AM28" s="55" t="n"/>
      <c r="AN28" s="55" t="n"/>
      <c r="AO28" s="55" t="n"/>
      <c r="AP28" s="55" t="n"/>
      <c r="AQ28" s="55" t="n"/>
      <c r="AR28" s="55" t="n"/>
      <c r="AS28" s="55" t="n"/>
      <c r="AT28" s="55" t="n"/>
      <c r="AU28" s="55" t="n"/>
      <c r="AV28" s="55" t="n"/>
      <c r="AW28" s="55" t="n"/>
      <c r="AX28" s="55" t="n"/>
      <c r="AY28" s="55" t="n"/>
      <c r="AZ28" s="55" t="n"/>
      <c r="BA28" s="55" t="inlineStr">
        <is>
          <t>07.08.2031</t>
        </is>
      </c>
      <c r="BB28" s="55" t="inlineStr">
        <is>
          <t xml:space="preserve">Destruction </t>
        </is>
      </c>
      <c r="BC28" s="61" t="n">
        <v>180</v>
      </c>
    </row>
    <row r="29">
      <c r="A29" s="55" t="inlineStr">
        <is>
          <t xml:space="preserve">Inner </t>
        </is>
      </c>
      <c r="B29" s="55" t="n"/>
      <c r="C29" s="55" t="n"/>
      <c r="D29" s="55" t="inlineStr">
        <is>
          <t>FP0018</t>
        </is>
      </c>
      <c r="E29" s="55" t="inlineStr">
        <is>
          <t>L24C010</t>
        </is>
      </c>
      <c r="F29" s="55" t="inlineStr">
        <is>
          <t>Inner filled tube-FAS Chlorex 0.5% Sterile Solution-6ml</t>
        </is>
      </c>
      <c r="G29" s="55" t="inlineStr">
        <is>
          <t>December.-2023</t>
        </is>
      </c>
      <c r="H29" s="55" t="inlineStr">
        <is>
          <t>December.-2026</t>
        </is>
      </c>
      <c r="I29" s="55" t="inlineStr">
        <is>
          <t>Trials</t>
        </is>
      </c>
      <c r="J29" s="55" t="n">
        <v>220</v>
      </c>
      <c r="K29" s="55" t="n"/>
      <c r="L29" s="55">
        <f>J29-K29</f>
        <v/>
      </c>
      <c r="M29" s="55" t="inlineStr">
        <is>
          <t>No.</t>
        </is>
      </c>
      <c r="N29" s="55">
        <f>P29+Q29+R29+S29</f>
        <v/>
      </c>
      <c r="O29" s="57">
        <f>Q29+V29+Y29+AB29+AE29+AH29+AK29+AN29+AQ29+AT29+AW29+AZ29-BC29</f>
        <v/>
      </c>
      <c r="P29" s="58" t="n"/>
      <c r="Q29" s="59">
        <f>L29-S29-R29-P29</f>
        <v/>
      </c>
      <c r="R29" s="60" t="n"/>
      <c r="S29" s="61" t="n"/>
      <c r="T29" s="55" t="n"/>
      <c r="U29" s="55" t="n"/>
      <c r="V29" s="55" t="n"/>
      <c r="W29" s="55" t="n"/>
      <c r="X29" s="55" t="n"/>
      <c r="Y29" s="55" t="n"/>
      <c r="Z29" s="55" t="n"/>
      <c r="AA29" s="55" t="n"/>
      <c r="AB29" s="55" t="n"/>
      <c r="AC29" s="55" t="n"/>
      <c r="AD29" s="55" t="n"/>
      <c r="AE29" s="55" t="n"/>
      <c r="AF29" s="55" t="n"/>
      <c r="AG29" s="55" t="n"/>
      <c r="AH29" s="55" t="n"/>
      <c r="AI29" s="55" t="n"/>
      <c r="AJ29" s="55" t="n"/>
      <c r="AK29" s="55" t="n"/>
      <c r="AL29" s="55" t="n"/>
      <c r="AM29" s="55" t="n"/>
      <c r="AN29" s="55" t="n"/>
      <c r="AO29" s="55" t="n"/>
      <c r="AP29" s="55" t="n"/>
      <c r="AQ29" s="55" t="n"/>
      <c r="AR29" s="55" t="n"/>
      <c r="AS29" s="55" t="n"/>
      <c r="AT29" s="55" t="n"/>
      <c r="AU29" s="55" t="n"/>
      <c r="AV29" s="55" t="n"/>
      <c r="AW29" s="55" t="n"/>
      <c r="AX29" s="55" t="n"/>
      <c r="AY29" s="55" t="n"/>
      <c r="AZ29" s="55" t="n"/>
      <c r="BA29" s="55" t="inlineStr">
        <is>
          <t>07.08.2032</t>
        </is>
      </c>
      <c r="BB29" s="55" t="inlineStr">
        <is>
          <t xml:space="preserve">Destruction </t>
        </is>
      </c>
      <c r="BC29" s="61" t="n">
        <v>220</v>
      </c>
    </row>
    <row r="30">
      <c r="A30" s="55" t="inlineStr">
        <is>
          <t xml:space="preserve">Inner </t>
        </is>
      </c>
      <c r="B30" s="55" t="n"/>
      <c r="C30" s="55" t="n"/>
      <c r="D30" s="55" t="inlineStr">
        <is>
          <t>FP0015</t>
        </is>
      </c>
      <c r="E30" s="55" t="inlineStr">
        <is>
          <t>L24C017</t>
        </is>
      </c>
      <c r="F30" s="55" t="inlineStr">
        <is>
          <t>Inner filled tube-FAS Chlorex 1% Sterile Solution-10.5ml</t>
        </is>
      </c>
      <c r="G30" s="55" t="inlineStr">
        <is>
          <t>December.-2023</t>
        </is>
      </c>
      <c r="H30" s="55" t="inlineStr">
        <is>
          <t>December.-2026</t>
        </is>
      </c>
      <c r="I30" s="55" t="inlineStr">
        <is>
          <t>Trials</t>
        </is>
      </c>
      <c r="J30" s="55" t="n">
        <v>100</v>
      </c>
      <c r="K30" s="55" t="n"/>
      <c r="L30" s="55">
        <f>J30-K30</f>
        <v/>
      </c>
      <c r="M30" s="55" t="inlineStr">
        <is>
          <t>No.</t>
        </is>
      </c>
      <c r="N30" s="55">
        <f>P30+Q30+R30+S30</f>
        <v/>
      </c>
      <c r="O30" s="57">
        <f>Q30+V30+Y30+AB30+AE30+AH30+AK30+AN30+AQ30+AT30+AW30+AZ30-BC30</f>
        <v/>
      </c>
      <c r="P30" s="58" t="n"/>
      <c r="Q30" s="59">
        <f>L30-S30-R30-P30</f>
        <v/>
      </c>
      <c r="R30" s="60" t="n"/>
      <c r="S30" s="61" t="n"/>
      <c r="T30" s="55" t="n"/>
      <c r="U30" s="55" t="n"/>
      <c r="V30" s="55" t="n"/>
      <c r="W30" s="55" t="n"/>
      <c r="X30" s="55" t="n"/>
      <c r="Y30" s="55" t="n"/>
      <c r="Z30" s="55" t="n"/>
      <c r="AA30" s="55" t="n"/>
      <c r="AB30" s="55" t="n"/>
      <c r="AC30" s="55" t="n"/>
      <c r="AD30" s="55" t="n"/>
      <c r="AE30" s="55" t="n"/>
      <c r="AF30" s="55" t="n"/>
      <c r="AG30" s="55" t="n"/>
      <c r="AH30" s="55" t="n"/>
      <c r="AI30" s="55" t="n"/>
      <c r="AJ30" s="55" t="n"/>
      <c r="AK30" s="55" t="n"/>
      <c r="AL30" s="55" t="n"/>
      <c r="AM30" s="55" t="n"/>
      <c r="AN30" s="55" t="n"/>
      <c r="AO30" s="55" t="n"/>
      <c r="AP30" s="55" t="n"/>
      <c r="AQ30" s="55" t="n"/>
      <c r="AR30" s="55" t="n"/>
      <c r="AS30" s="55" t="n"/>
      <c r="AT30" s="55" t="n"/>
      <c r="AU30" s="55" t="n"/>
      <c r="AV30" s="55" t="n"/>
      <c r="AW30" s="55" t="n"/>
      <c r="AX30" s="55" t="n"/>
      <c r="AY30" s="55" t="n"/>
      <c r="AZ30" s="55" t="n"/>
      <c r="BA30" s="55" t="inlineStr">
        <is>
          <t>07.08.2033</t>
        </is>
      </c>
      <c r="BB30" s="55" t="inlineStr">
        <is>
          <t xml:space="preserve">Destruction </t>
        </is>
      </c>
      <c r="BC30" s="61" t="n">
        <v>100</v>
      </c>
    </row>
    <row r="31">
      <c r="A31" s="55" t="inlineStr">
        <is>
          <t xml:space="preserve">Inner </t>
        </is>
      </c>
      <c r="B31" s="55" t="n"/>
      <c r="C31" s="55" t="n"/>
      <c r="D31" s="55" t="inlineStr">
        <is>
          <t>FP0015</t>
        </is>
      </c>
      <c r="E31" s="55" t="inlineStr">
        <is>
          <t>L24C018</t>
        </is>
      </c>
      <c r="F31" s="55" t="inlineStr">
        <is>
          <t>Inner filled tube-FAS Chlorex 1% Sterile Solution-10.5ml</t>
        </is>
      </c>
      <c r="G31" s="55" t="inlineStr">
        <is>
          <t>December.-2023</t>
        </is>
      </c>
      <c r="H31" s="55" t="inlineStr">
        <is>
          <t>December.-2026</t>
        </is>
      </c>
      <c r="I31" s="55" t="inlineStr">
        <is>
          <t>Trials</t>
        </is>
      </c>
      <c r="J31" s="55" t="n">
        <v>85</v>
      </c>
      <c r="K31" s="55" t="n"/>
      <c r="L31" s="55">
        <f>J31-K31</f>
        <v/>
      </c>
      <c r="M31" s="55" t="inlineStr">
        <is>
          <t>No.</t>
        </is>
      </c>
      <c r="N31" s="55">
        <f>P31+Q31+R31+S31</f>
        <v/>
      </c>
      <c r="O31" s="57">
        <f>Q31+V31+Y31+AB31+AE31+AH31+AK31+AN31+AQ31+AT31+AW31+AZ31-BC31</f>
        <v/>
      </c>
      <c r="P31" s="58" t="n"/>
      <c r="Q31" s="59">
        <f>L31-S31-R31-P31</f>
        <v/>
      </c>
      <c r="R31" s="60" t="n"/>
      <c r="S31" s="61" t="n"/>
      <c r="T31" s="55" t="n"/>
      <c r="U31" s="55" t="n"/>
      <c r="V31" s="55" t="n"/>
      <c r="W31" s="55" t="n"/>
      <c r="X31" s="55" t="n"/>
      <c r="Y31" s="55" t="n"/>
      <c r="Z31" s="55" t="n"/>
      <c r="AA31" s="55" t="n"/>
      <c r="AB31" s="55" t="n"/>
      <c r="AC31" s="55" t="n"/>
      <c r="AD31" s="55" t="n"/>
      <c r="AE31" s="55" t="n"/>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inlineStr">
        <is>
          <t>07.08.2034</t>
        </is>
      </c>
      <c r="BB31" s="55" t="inlineStr">
        <is>
          <t xml:space="preserve">Destruction </t>
        </is>
      </c>
      <c r="BC31" s="61" t="n">
        <v>85</v>
      </c>
    </row>
    <row r="32">
      <c r="A32" s="55" t="inlineStr">
        <is>
          <t xml:space="preserve">Inner </t>
        </is>
      </c>
      <c r="B32" s="55" t="n"/>
      <c r="C32" s="55" t="n"/>
      <c r="D32" s="55" t="inlineStr">
        <is>
          <t>FP0015</t>
        </is>
      </c>
      <c r="E32" s="55" t="inlineStr">
        <is>
          <t>L24C019</t>
        </is>
      </c>
      <c r="F32" s="55" t="inlineStr">
        <is>
          <t>Inner filled tube-FAS Chlorex 1% Sterile Solution-10.5ml</t>
        </is>
      </c>
      <c r="G32" s="55" t="inlineStr">
        <is>
          <t>December.-2023</t>
        </is>
      </c>
      <c r="H32" s="55" t="inlineStr">
        <is>
          <t>December.-2026</t>
        </is>
      </c>
      <c r="I32" s="55" t="inlineStr">
        <is>
          <t>Trials</t>
        </is>
      </c>
      <c r="J32" s="55" t="n">
        <v>130</v>
      </c>
      <c r="K32" s="55" t="n"/>
      <c r="L32" s="55">
        <f>J32-K32</f>
        <v/>
      </c>
      <c r="M32" s="55" t="inlineStr">
        <is>
          <t>No.</t>
        </is>
      </c>
      <c r="N32" s="55">
        <f>P32+Q32+R32+S32</f>
        <v/>
      </c>
      <c r="O32" s="57">
        <f>Q32+V32+Y32+AB32+AE32+AH32+AK32+AN32+AQ32+AT32+AW32+AZ32-BC32</f>
        <v/>
      </c>
      <c r="P32" s="58" t="n"/>
      <c r="Q32" s="59">
        <f>L32-S32-R32-P32</f>
        <v/>
      </c>
      <c r="R32" s="60" t="n"/>
      <c r="S32" s="61" t="n"/>
      <c r="T32" s="55" t="n"/>
      <c r="U32" s="55" t="n"/>
      <c r="V32" s="55" t="n"/>
      <c r="W32" s="55" t="n"/>
      <c r="X32" s="55" t="n"/>
      <c r="Y32" s="55" t="n"/>
      <c r="Z32" s="55" t="n"/>
      <c r="AA32" s="55" t="n"/>
      <c r="AB32" s="55" t="n"/>
      <c r="AC32" s="55" t="n"/>
      <c r="AD32" s="55" t="n"/>
      <c r="AE32" s="55" t="n"/>
      <c r="AF32" s="55" t="n"/>
      <c r="AG32" s="55" t="n"/>
      <c r="AH32" s="55" t="n"/>
      <c r="AI32" s="55" t="n"/>
      <c r="AJ32" s="55" t="n"/>
      <c r="AK32" s="55" t="n"/>
      <c r="AL32" s="55" t="n"/>
      <c r="AM32" s="55" t="n"/>
      <c r="AN32" s="55" t="n"/>
      <c r="AO32" s="55" t="n"/>
      <c r="AP32" s="55" t="n"/>
      <c r="AQ32" s="55" t="n"/>
      <c r="AR32" s="55" t="n"/>
      <c r="AS32" s="55" t="n"/>
      <c r="AT32" s="55" t="n"/>
      <c r="AU32" s="55" t="n"/>
      <c r="AV32" s="55" t="n"/>
      <c r="AW32" s="55" t="n"/>
      <c r="AX32" s="55" t="n"/>
      <c r="AY32" s="55" t="n"/>
      <c r="AZ32" s="55" t="n"/>
      <c r="BA32" s="55" t="inlineStr">
        <is>
          <t>07.08.2035</t>
        </is>
      </c>
      <c r="BB32" s="55" t="inlineStr">
        <is>
          <t xml:space="preserve">Destruction </t>
        </is>
      </c>
      <c r="BC32" s="61" t="n">
        <v>130</v>
      </c>
    </row>
    <row r="33">
      <c r="A33" s="55" t="inlineStr">
        <is>
          <t xml:space="preserve">Inner </t>
        </is>
      </c>
      <c r="B33" s="55" t="n"/>
      <c r="C33" s="55" t="n"/>
      <c r="D33" s="55" t="inlineStr">
        <is>
          <t>FP0013</t>
        </is>
      </c>
      <c r="E33" s="55" t="inlineStr">
        <is>
          <t>L24C007</t>
        </is>
      </c>
      <c r="F33" s="55" t="inlineStr">
        <is>
          <t>Inner filled tube-FAS Chlorex 1% Sterile Solution-3ml</t>
        </is>
      </c>
      <c r="G33" s="55" t="inlineStr">
        <is>
          <t>December.-2023</t>
        </is>
      </c>
      <c r="H33" s="55" t="inlineStr">
        <is>
          <t>December.-2026</t>
        </is>
      </c>
      <c r="I33" s="55" t="inlineStr">
        <is>
          <t>Trials</t>
        </is>
      </c>
      <c r="J33" s="55" t="n">
        <v>1000</v>
      </c>
      <c r="K33" s="55" t="n"/>
      <c r="L33" s="55">
        <f>J33-K33</f>
        <v/>
      </c>
      <c r="M33" s="55" t="inlineStr">
        <is>
          <t>No.</t>
        </is>
      </c>
      <c r="N33" s="55">
        <f>P33+Q33+R33+S33</f>
        <v/>
      </c>
      <c r="O33" s="57">
        <f>Q33+V33+Y33+AB33+AE33+AH33+AK33+AN33+AQ33+AT33+AW33+AZ33-BC33</f>
        <v/>
      </c>
      <c r="P33" s="58" t="n"/>
      <c r="Q33" s="59">
        <f>L33-S33-R33-P33</f>
        <v/>
      </c>
      <c r="R33" s="60" t="n"/>
      <c r="S33" s="61" t="n"/>
      <c r="T33" s="55" t="n"/>
      <c r="U33" s="55" t="n"/>
      <c r="V33" s="55" t="n"/>
      <c r="W33" s="55" t="n"/>
      <c r="X33" s="55" t="n"/>
      <c r="Y33" s="55" t="n"/>
      <c r="Z33" s="55" t="n"/>
      <c r="AA33" s="55" t="n"/>
      <c r="AB33" s="55" t="n"/>
      <c r="AC33" s="55" t="n"/>
      <c r="AD33" s="55" t="n"/>
      <c r="AE33" s="55" t="n"/>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inlineStr">
        <is>
          <t>07.08.2036</t>
        </is>
      </c>
      <c r="BB33" s="55" t="inlineStr">
        <is>
          <t xml:space="preserve">Destruction </t>
        </is>
      </c>
      <c r="BC33" s="61" t="n">
        <v>1000</v>
      </c>
    </row>
    <row r="34">
      <c r="A34" s="55" t="inlineStr">
        <is>
          <t xml:space="preserve">Inner </t>
        </is>
      </c>
      <c r="B34" s="55" t="n"/>
      <c r="C34" s="55" t="n"/>
      <c r="D34" s="55" t="inlineStr">
        <is>
          <t>FP0013</t>
        </is>
      </c>
      <c r="E34" s="55" t="inlineStr">
        <is>
          <t>L24C006</t>
        </is>
      </c>
      <c r="F34" s="55" t="inlineStr">
        <is>
          <t>Inner filled tube-FAS Chlorex 1% Sterile Solution-3ml OMAS</t>
        </is>
      </c>
      <c r="G34" s="55" t="inlineStr">
        <is>
          <t>December.-2023</t>
        </is>
      </c>
      <c r="H34" s="55" t="inlineStr">
        <is>
          <t>December.-2026</t>
        </is>
      </c>
      <c r="I34" s="55" t="inlineStr">
        <is>
          <t>Trials</t>
        </is>
      </c>
      <c r="J34" s="55" t="n">
        <v>450</v>
      </c>
      <c r="K34" s="55" t="n"/>
      <c r="L34" s="55">
        <f>J34-K34</f>
        <v/>
      </c>
      <c r="M34" s="55" t="inlineStr">
        <is>
          <t>No.</t>
        </is>
      </c>
      <c r="N34" s="55">
        <f>P34+Q34+R34+S34</f>
        <v/>
      </c>
      <c r="O34" s="57">
        <f>Q34+V34+Y34+AB34+AE34+AH34+AK34+AN34+AQ34+AT34+AW34+AZ34-BC34</f>
        <v/>
      </c>
      <c r="P34" s="58" t="n"/>
      <c r="Q34" s="59">
        <f>L34-S34-R34-P34</f>
        <v/>
      </c>
      <c r="R34" s="60" t="n"/>
      <c r="S34" s="61" t="n"/>
      <c r="T34" s="55" t="n"/>
      <c r="U34" s="55" t="n"/>
      <c r="V34" s="55" t="n"/>
      <c r="W34" s="55" t="n"/>
      <c r="X34" s="55" t="n"/>
      <c r="Y34" s="55" t="n"/>
      <c r="Z34" s="55" t="n"/>
      <c r="AA34" s="55" t="n"/>
      <c r="AB34" s="55" t="n"/>
      <c r="AC34" s="55" t="n"/>
      <c r="AD34" s="55" t="n"/>
      <c r="AE34" s="55" t="n"/>
      <c r="AF34" s="55" t="n"/>
      <c r="AG34" s="55" t="n"/>
      <c r="AH34" s="55" t="n"/>
      <c r="AI34" s="55" t="n"/>
      <c r="AJ34" s="55" t="n"/>
      <c r="AK34" s="55" t="n"/>
      <c r="AL34" s="55" t="n"/>
      <c r="AM34" s="55" t="n"/>
      <c r="AN34" s="55" t="n"/>
      <c r="AO34" s="55" t="n"/>
      <c r="AP34" s="55" t="n"/>
      <c r="AQ34" s="55" t="n"/>
      <c r="AR34" s="55" t="n"/>
      <c r="AS34" s="55" t="n"/>
      <c r="AT34" s="55" t="n"/>
      <c r="AU34" s="55" t="n"/>
      <c r="AV34" s="55" t="n"/>
      <c r="AW34" s="55" t="n"/>
      <c r="AX34" s="55" t="n"/>
      <c r="AY34" s="55" t="n"/>
      <c r="AZ34" s="55" t="n"/>
      <c r="BA34" s="55" t="inlineStr">
        <is>
          <t>07.08.2037</t>
        </is>
      </c>
      <c r="BB34" s="55" t="inlineStr">
        <is>
          <t xml:space="preserve">Destruction </t>
        </is>
      </c>
      <c r="BC34" s="61" t="n">
        <v>450</v>
      </c>
    </row>
    <row r="35">
      <c r="A35" s="55" t="inlineStr">
        <is>
          <t xml:space="preserve">Inner </t>
        </is>
      </c>
      <c r="B35" s="55" t="n"/>
      <c r="C35" s="55" t="n"/>
      <c r="D35" s="55" t="inlineStr">
        <is>
          <t>FP0019</t>
        </is>
      </c>
      <c r="E35" s="55" t="inlineStr">
        <is>
          <t>L24C011</t>
        </is>
      </c>
      <c r="F35" s="55" t="inlineStr">
        <is>
          <t>Inner filled tube-FAS Chlorex 1% Sterile Solution-6ml</t>
        </is>
      </c>
      <c r="G35" s="55" t="inlineStr">
        <is>
          <t>December.-2023</t>
        </is>
      </c>
      <c r="H35" s="55" t="inlineStr">
        <is>
          <t>December.-2026</t>
        </is>
      </c>
      <c r="I35" s="55" t="inlineStr">
        <is>
          <t>Trials</t>
        </is>
      </c>
      <c r="J35" s="55" t="n">
        <v>210</v>
      </c>
      <c r="K35" s="55" t="n"/>
      <c r="L35" s="55">
        <f>J35-K35</f>
        <v/>
      </c>
      <c r="M35" s="55" t="inlineStr">
        <is>
          <t>No.</t>
        </is>
      </c>
      <c r="N35" s="55">
        <f>P35+Q35+R35+S35</f>
        <v/>
      </c>
      <c r="O35" s="57">
        <f>Q35+V35+Y35+AB35+AE35+AH35+AK35+AN35+AQ35+AT35+AW35+AZ35-BC35</f>
        <v/>
      </c>
      <c r="P35" s="58" t="n"/>
      <c r="Q35" s="59">
        <f>L35-S35-R35-P35</f>
        <v/>
      </c>
      <c r="R35" s="60" t="n"/>
      <c r="S35" s="61" t="n"/>
      <c r="T35" s="55" t="n"/>
      <c r="U35" s="55" t="n"/>
      <c r="V35" s="55" t="n"/>
      <c r="W35" s="55" t="n"/>
      <c r="X35" s="55" t="n"/>
      <c r="Y35" s="55" t="n"/>
      <c r="Z35" s="55" t="n"/>
      <c r="AA35" s="55" t="n"/>
      <c r="AB35" s="55" t="n"/>
      <c r="AC35" s="55" t="n"/>
      <c r="AD35" s="55" t="n"/>
      <c r="AE35" s="55" t="n"/>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inlineStr">
        <is>
          <t>07.08.2038</t>
        </is>
      </c>
      <c r="BB35" s="55" t="inlineStr">
        <is>
          <t xml:space="preserve">Destruction </t>
        </is>
      </c>
      <c r="BC35" s="61" t="n">
        <v>210</v>
      </c>
    </row>
    <row r="36">
      <c r="A36" s="55" t="inlineStr">
        <is>
          <t xml:space="preserve">Inner </t>
        </is>
      </c>
      <c r="B36" s="55" t="n"/>
      <c r="C36" s="55" t="n"/>
      <c r="D36" s="55" t="inlineStr">
        <is>
          <t>FP0019</t>
        </is>
      </c>
      <c r="E36" s="55" t="inlineStr">
        <is>
          <t>L24C013</t>
        </is>
      </c>
      <c r="F36" s="55" t="inlineStr">
        <is>
          <t>Inner filled tube-FAS Chlorex 1% Sterile Solution-6ml</t>
        </is>
      </c>
      <c r="G36" s="55" t="inlineStr">
        <is>
          <t>December.-2023</t>
        </is>
      </c>
      <c r="H36" s="55" t="inlineStr">
        <is>
          <t>December.-2026</t>
        </is>
      </c>
      <c r="I36" s="55" t="inlineStr">
        <is>
          <t>Trials</t>
        </is>
      </c>
      <c r="J36" s="55" t="n">
        <v>250</v>
      </c>
      <c r="K36" s="55" t="n"/>
      <c r="L36" s="55">
        <f>J36-K36</f>
        <v/>
      </c>
      <c r="M36" s="55" t="inlineStr">
        <is>
          <t>No.</t>
        </is>
      </c>
      <c r="N36" s="55">
        <f>P36+Q36+R36+S36</f>
        <v/>
      </c>
      <c r="O36" s="57">
        <f>Q36+V36+Y36+AB36+AE36+AH36+AK36+AN36+AQ36+AT36+AW36+AZ36-BC36</f>
        <v/>
      </c>
      <c r="P36" s="58" t="n"/>
      <c r="Q36" s="59">
        <f>L36-S36-R36-P36</f>
        <v/>
      </c>
      <c r="R36" s="60" t="n"/>
      <c r="S36" s="61" t="n"/>
      <c r="T36" s="55" t="n"/>
      <c r="U36" s="55" t="n"/>
      <c r="V36" s="55" t="n"/>
      <c r="W36" s="55" t="n"/>
      <c r="X36" s="55" t="n"/>
      <c r="Y36" s="55" t="n"/>
      <c r="Z36" s="55" t="n"/>
      <c r="AA36" s="55" t="n"/>
      <c r="AB36" s="55" t="n"/>
      <c r="AC36" s="55" t="n"/>
      <c r="AD36" s="55" t="n"/>
      <c r="AE36" s="55" t="n"/>
      <c r="AF36" s="55" t="n"/>
      <c r="AG36" s="55" t="n"/>
      <c r="AH36" s="55" t="n"/>
      <c r="AI36" s="55" t="n"/>
      <c r="AJ36" s="55" t="n"/>
      <c r="AK36" s="55" t="n"/>
      <c r="AL36" s="55" t="n"/>
      <c r="AM36" s="55" t="n"/>
      <c r="AN36" s="55" t="n"/>
      <c r="AO36" s="55" t="n"/>
      <c r="AP36" s="55" t="n"/>
      <c r="AQ36" s="55" t="n"/>
      <c r="AR36" s="55" t="n"/>
      <c r="AS36" s="55" t="n"/>
      <c r="AT36" s="55" t="n"/>
      <c r="AU36" s="55" t="n"/>
      <c r="AV36" s="55" t="n"/>
      <c r="AW36" s="55" t="n"/>
      <c r="AX36" s="55" t="n"/>
      <c r="AY36" s="55" t="n"/>
      <c r="AZ36" s="55" t="n"/>
      <c r="BA36" s="55" t="inlineStr">
        <is>
          <t>07.08.2039</t>
        </is>
      </c>
      <c r="BB36" s="55" t="inlineStr">
        <is>
          <t xml:space="preserve">Destruction </t>
        </is>
      </c>
      <c r="BC36" s="61" t="n">
        <v>250</v>
      </c>
    </row>
    <row r="37">
      <c r="A37" s="55" t="inlineStr">
        <is>
          <t xml:space="preserve">Inner </t>
        </is>
      </c>
      <c r="B37" s="55" t="n"/>
      <c r="C37" s="55" t="n"/>
      <c r="D37" s="55" t="inlineStr">
        <is>
          <t>FP0019</t>
        </is>
      </c>
      <c r="E37" s="55" t="inlineStr">
        <is>
          <t>L24C012</t>
        </is>
      </c>
      <c r="F37" s="55" t="inlineStr">
        <is>
          <t>Inner filled tube-FAS Chlorex 1% Sterile Solution-6ml</t>
        </is>
      </c>
      <c r="G37" s="55" t="inlineStr">
        <is>
          <t>December.-2023</t>
        </is>
      </c>
      <c r="H37" s="55" t="inlineStr">
        <is>
          <t>December.-2026</t>
        </is>
      </c>
      <c r="I37" s="55" t="inlineStr">
        <is>
          <t>Trials</t>
        </is>
      </c>
      <c r="J37" s="55" t="n">
        <v>200</v>
      </c>
      <c r="K37" s="55" t="n"/>
      <c r="L37" s="55">
        <f>J37-K37</f>
        <v/>
      </c>
      <c r="M37" s="55" t="inlineStr">
        <is>
          <t>No.</t>
        </is>
      </c>
      <c r="N37" s="55">
        <f>P37+Q37+R37+S37</f>
        <v/>
      </c>
      <c r="O37" s="57">
        <f>Q37+V37+Y37+AB37+AE37+AH37+AK37+AN37+AQ37+AT37+AW37+AZ37-BC37</f>
        <v/>
      </c>
      <c r="P37" s="58" t="n"/>
      <c r="Q37" s="59">
        <f>L37-S37-R37-P37</f>
        <v/>
      </c>
      <c r="R37" s="60" t="n"/>
      <c r="S37" s="61" t="n"/>
      <c r="T37" s="55" t="n"/>
      <c r="U37" s="55" t="n"/>
      <c r="V37" s="55" t="n"/>
      <c r="W37" s="55" t="n"/>
      <c r="X37" s="55" t="n"/>
      <c r="Y37" s="55" t="n"/>
      <c r="Z37" s="55" t="n"/>
      <c r="AA37" s="55" t="n"/>
      <c r="AB37" s="55" t="n"/>
      <c r="AC37" s="55" t="n"/>
      <c r="AD37" s="55" t="n"/>
      <c r="AE37" s="55" t="n"/>
      <c r="AF37" s="55" t="n"/>
      <c r="AG37" s="55" t="n"/>
      <c r="AH37" s="55" t="n"/>
      <c r="AI37" s="55" t="n"/>
      <c r="AJ37" s="55" t="n"/>
      <c r="AK37" s="55" t="n"/>
      <c r="AL37" s="55" t="n"/>
      <c r="AM37" s="55" t="n"/>
      <c r="AN37" s="55" t="n"/>
      <c r="AO37" s="55" t="n"/>
      <c r="AP37" s="55" t="n"/>
      <c r="AQ37" s="55" t="n"/>
      <c r="AR37" s="55" t="n"/>
      <c r="AS37" s="55" t="n"/>
      <c r="AT37" s="55" t="n"/>
      <c r="AU37" s="55" t="n"/>
      <c r="AV37" s="55" t="n"/>
      <c r="AW37" s="55" t="n"/>
      <c r="AX37" s="55" t="n"/>
      <c r="AY37" s="55" t="n"/>
      <c r="AZ37" s="55" t="n"/>
      <c r="BA37" s="55" t="inlineStr">
        <is>
          <t>07.08.2040</t>
        </is>
      </c>
      <c r="BB37" s="55" t="inlineStr">
        <is>
          <t xml:space="preserve">Destruction </t>
        </is>
      </c>
      <c r="BC37" s="61" t="n">
        <v>200</v>
      </c>
    </row>
    <row r="38">
      <c r="A38" s="55" t="inlineStr">
        <is>
          <t xml:space="preserve">Inner </t>
        </is>
      </c>
      <c r="B38" s="55" t="n"/>
      <c r="C38" s="55" t="n"/>
      <c r="D38" s="55" t="inlineStr">
        <is>
          <t>FP0026</t>
        </is>
      </c>
      <c r="E38" s="55" t="inlineStr">
        <is>
          <t>L24C039</t>
        </is>
      </c>
      <c r="F38" s="55" t="inlineStr">
        <is>
          <t>Inner filled tube-FAS Chlorex 2% Sterile Solution-6ml</t>
        </is>
      </c>
      <c r="G38" s="55" t="inlineStr">
        <is>
          <t>December.-2023</t>
        </is>
      </c>
      <c r="H38" s="55" t="inlineStr">
        <is>
          <t>December.-2026</t>
        </is>
      </c>
      <c r="I38" s="55" t="inlineStr">
        <is>
          <t>Trials</t>
        </is>
      </c>
      <c r="J38" s="55" t="n">
        <v>590</v>
      </c>
      <c r="K38" s="55" t="n"/>
      <c r="L38" s="55">
        <f>J38-K38</f>
        <v/>
      </c>
      <c r="M38" s="55" t="inlineStr">
        <is>
          <t>No.</t>
        </is>
      </c>
      <c r="N38" s="55">
        <f>P38+Q38+R38+S38</f>
        <v/>
      </c>
      <c r="O38" s="57">
        <f>Q38+V38+Y38+AB38+AE38+AH38+AK38+AN38+AQ38+AT38+AW38+AZ38-BC38</f>
        <v/>
      </c>
      <c r="P38" s="58" t="n"/>
      <c r="Q38" s="59">
        <f>L38-S38-R38-P38</f>
        <v/>
      </c>
      <c r="R38" s="60" t="n"/>
      <c r="S38" s="61" t="n"/>
      <c r="T38" s="55" t="n"/>
      <c r="U38" s="55" t="n"/>
      <c r="V38" s="55" t="n"/>
      <c r="W38" s="55" t="n"/>
      <c r="X38" s="55" t="n"/>
      <c r="Y38" s="55" t="n"/>
      <c r="Z38" s="55" t="n"/>
      <c r="AA38" s="55" t="n"/>
      <c r="AB38" s="55" t="n"/>
      <c r="AC38" s="55" t="n"/>
      <c r="AD38" s="55" t="n"/>
      <c r="AE38" s="55" t="n"/>
      <c r="AF38" s="55" t="n"/>
      <c r="AG38" s="55" t="n"/>
      <c r="AH38" s="55" t="n"/>
      <c r="AI38" s="55" t="n"/>
      <c r="AJ38" s="55" t="n"/>
      <c r="AK38" s="55" t="n"/>
      <c r="AL38" s="55" t="n"/>
      <c r="AM38" s="55" t="n"/>
      <c r="AN38" s="55" t="n"/>
      <c r="AO38" s="55" t="n"/>
      <c r="AP38" s="55" t="n"/>
      <c r="AQ38" s="55" t="n"/>
      <c r="AR38" s="55" t="n"/>
      <c r="AS38" s="55" t="n"/>
      <c r="AT38" s="55" t="n"/>
      <c r="AU38" s="55" t="n"/>
      <c r="AV38" s="55" t="n"/>
      <c r="AW38" s="55" t="n"/>
      <c r="AX38" s="55" t="n"/>
      <c r="AY38" s="55" t="n"/>
      <c r="AZ38" s="55" t="n"/>
      <c r="BA38" s="55" t="inlineStr">
        <is>
          <t>07.08.2041</t>
        </is>
      </c>
      <c r="BB38" s="55" t="inlineStr">
        <is>
          <t xml:space="preserve">Destruction </t>
        </is>
      </c>
      <c r="BC38" s="61" t="n">
        <v>590</v>
      </c>
    </row>
    <row r="39">
      <c r="A39" s="55" t="inlineStr">
        <is>
          <t xml:space="preserve">Inner </t>
        </is>
      </c>
      <c r="B39" s="55" t="n"/>
      <c r="C39" s="55" t="n"/>
      <c r="D39" s="55" t="inlineStr">
        <is>
          <t>FP0026</t>
        </is>
      </c>
      <c r="E39" s="55" t="inlineStr">
        <is>
          <t>L24C040</t>
        </is>
      </c>
      <c r="F39" s="55" t="inlineStr">
        <is>
          <t>Inner filled tube-FAS Chlorex 2% Sterile Solution-6ml</t>
        </is>
      </c>
      <c r="G39" s="55" t="inlineStr">
        <is>
          <t>December.-2023</t>
        </is>
      </c>
      <c r="H39" s="55" t="inlineStr">
        <is>
          <t>December.-2026</t>
        </is>
      </c>
      <c r="I39" s="55" t="inlineStr">
        <is>
          <t>Trials</t>
        </is>
      </c>
      <c r="J39" s="55" t="n">
        <v>588</v>
      </c>
      <c r="K39" s="55" t="n"/>
      <c r="L39" s="55">
        <f>J39-K39</f>
        <v/>
      </c>
      <c r="M39" s="55" t="inlineStr">
        <is>
          <t>No.</t>
        </is>
      </c>
      <c r="N39" s="55">
        <f>P39+Q39+R39+S39</f>
        <v/>
      </c>
      <c r="O39" s="57">
        <f>Q39+V39+Y39+AB39+AE39+AH39+AK39+AN39+AQ39+AT39+AW39+AZ39-BC39</f>
        <v/>
      </c>
      <c r="P39" s="58" t="n"/>
      <c r="Q39" s="59">
        <f>L39-S39-R39-P39</f>
        <v/>
      </c>
      <c r="R39" s="60" t="n"/>
      <c r="S39" s="61" t="n"/>
      <c r="T39" s="55" t="n"/>
      <c r="U39" s="55" t="n"/>
      <c r="V39" s="55" t="n"/>
      <c r="W39" s="55" t="n"/>
      <c r="X39" s="55" t="n"/>
      <c r="Y39" s="55" t="n"/>
      <c r="Z39" s="55" t="n"/>
      <c r="AA39" s="55" t="n"/>
      <c r="AB39" s="55" t="n"/>
      <c r="AC39" s="55" t="n"/>
      <c r="AD39" s="55" t="n"/>
      <c r="AE39" s="55" t="n"/>
      <c r="AF39" s="55" t="n"/>
      <c r="AG39" s="55" t="n"/>
      <c r="AH39" s="55" t="n"/>
      <c r="AI39" s="55" t="n"/>
      <c r="AJ39" s="55" t="n"/>
      <c r="AK39" s="55" t="n"/>
      <c r="AL39" s="55" t="n"/>
      <c r="AM39" s="55" t="n"/>
      <c r="AN39" s="55" t="n"/>
      <c r="AO39" s="55" t="n"/>
      <c r="AP39" s="55" t="n"/>
      <c r="AQ39" s="55" t="n"/>
      <c r="AR39" s="55" t="n"/>
      <c r="AS39" s="55" t="n"/>
      <c r="AT39" s="55" t="n"/>
      <c r="AU39" s="55" t="n"/>
      <c r="AV39" s="55" t="n"/>
      <c r="AW39" s="55" t="n"/>
      <c r="AX39" s="55" t="n"/>
      <c r="AY39" s="55" t="n"/>
      <c r="AZ39" s="55" t="n"/>
      <c r="BA39" s="55" t="inlineStr">
        <is>
          <t>07.08.2042</t>
        </is>
      </c>
      <c r="BB39" s="55" t="inlineStr">
        <is>
          <t xml:space="preserve">Destruction </t>
        </is>
      </c>
      <c r="BC39" s="61" t="n">
        <v>588</v>
      </c>
    </row>
    <row r="40">
      <c r="A40" s="55" t="inlineStr">
        <is>
          <t xml:space="preserve">Inner </t>
        </is>
      </c>
      <c r="B40" s="55" t="n"/>
      <c r="C40" s="55" t="n"/>
      <c r="D40" s="55" t="inlineStr">
        <is>
          <t>FP0026</t>
        </is>
      </c>
      <c r="E40" s="55" t="inlineStr">
        <is>
          <t>L24C041</t>
        </is>
      </c>
      <c r="F40" s="55" t="inlineStr">
        <is>
          <t>Inner filled tube-FAS Chlorex 2% Sterile Solution-6ml</t>
        </is>
      </c>
      <c r="G40" s="55" t="inlineStr">
        <is>
          <t>December.-2023</t>
        </is>
      </c>
      <c r="H40" s="55" t="inlineStr">
        <is>
          <t>December.-2026</t>
        </is>
      </c>
      <c r="I40" s="55" t="inlineStr">
        <is>
          <t>Trials</t>
        </is>
      </c>
      <c r="J40" s="55" t="n">
        <v>585</v>
      </c>
      <c r="K40" s="55" t="n"/>
      <c r="L40" s="55">
        <f>J40-K40</f>
        <v/>
      </c>
      <c r="M40" s="55" t="inlineStr">
        <is>
          <t>No.</t>
        </is>
      </c>
      <c r="N40" s="55">
        <f>P40+Q40+R40+S40</f>
        <v/>
      </c>
      <c r="O40" s="57">
        <f>Q40+V40+Y40+AB40+AE40+AH40+AK40+AN40+AQ40+AT40+AW40+AZ40-BC40</f>
        <v/>
      </c>
      <c r="P40" s="58" t="n"/>
      <c r="Q40" s="59">
        <f>L40-S40-R40-P40</f>
        <v/>
      </c>
      <c r="R40" s="60" t="n"/>
      <c r="S40" s="61" t="n"/>
      <c r="T40" s="55" t="inlineStr">
        <is>
          <t>16.07.2025</t>
        </is>
      </c>
      <c r="U40" s="55" t="inlineStr">
        <is>
          <t>MR250133</t>
        </is>
      </c>
      <c r="V40" s="55" t="n">
        <v>-50</v>
      </c>
      <c r="W40" s="55" t="n"/>
      <c r="X40" s="55" t="n"/>
      <c r="Y40" s="55" t="n"/>
      <c r="Z40" s="55" t="n"/>
      <c r="AA40" s="55" t="n"/>
      <c r="AB40" s="55" t="n"/>
      <c r="AC40" s="55" t="n"/>
      <c r="AD40" s="55" t="n"/>
      <c r="AE40" s="55" t="n"/>
      <c r="AF40" s="55" t="n"/>
      <c r="AG40" s="55" t="n"/>
      <c r="AH40" s="55" t="n"/>
      <c r="AI40" s="55" t="n"/>
      <c r="AJ40" s="55" t="n"/>
      <c r="AK40" s="55" t="n"/>
      <c r="AL40" s="55" t="n"/>
      <c r="AM40" s="55" t="n"/>
      <c r="AN40" s="55" t="n"/>
      <c r="AO40" s="55" t="n"/>
      <c r="AP40" s="55" t="n"/>
      <c r="AQ40" s="55" t="n"/>
      <c r="AR40" s="55" t="n"/>
      <c r="AS40" s="55" t="n"/>
      <c r="AT40" s="55" t="n"/>
      <c r="AU40" s="55" t="n"/>
      <c r="AV40" s="55" t="n"/>
      <c r="AW40" s="55" t="n"/>
      <c r="AX40" s="55" t="n"/>
      <c r="AY40" s="55" t="n"/>
      <c r="AZ40" s="55" t="n"/>
      <c r="BA40" s="55" t="inlineStr">
        <is>
          <t>07.08.2043</t>
        </is>
      </c>
      <c r="BB40" s="55" t="inlineStr">
        <is>
          <t xml:space="preserve">Destruction </t>
        </is>
      </c>
      <c r="BC40" s="61" t="n">
        <v>535</v>
      </c>
    </row>
    <row r="41">
      <c r="A41" s="55" t="inlineStr">
        <is>
          <t xml:space="preserve">Inner </t>
        </is>
      </c>
      <c r="B41" s="55" t="n"/>
      <c r="C41" s="55" t="n"/>
      <c r="D41" s="55" t="inlineStr">
        <is>
          <t>FP0024</t>
        </is>
      </c>
      <c r="E41" s="55" t="inlineStr">
        <is>
          <t>L24C030</t>
        </is>
      </c>
      <c r="F41" s="55" t="inlineStr">
        <is>
          <t>Inner filled tube-FAS IODO 10% Sterile Solution-10.5ml</t>
        </is>
      </c>
      <c r="G41" s="55" t="inlineStr">
        <is>
          <t>January.-2024</t>
        </is>
      </c>
      <c r="H41" s="55" t="inlineStr">
        <is>
          <t>January.-2027</t>
        </is>
      </c>
      <c r="I41" s="55" t="inlineStr">
        <is>
          <t>Trials</t>
        </is>
      </c>
      <c r="J41" s="55" t="n">
        <v>150</v>
      </c>
      <c r="K41" s="55" t="n"/>
      <c r="L41" s="55">
        <f>J41-K41</f>
        <v/>
      </c>
      <c r="M41" s="55" t="inlineStr">
        <is>
          <t>No.</t>
        </is>
      </c>
      <c r="N41" s="55">
        <f>P41+Q41+R41+S41</f>
        <v/>
      </c>
      <c r="O41" s="57">
        <f>Q41+V41+Y41+AB41+AE41+AH41+AK41+AN41+AQ41+AT41+AW41+AZ41-BC41</f>
        <v/>
      </c>
      <c r="P41" s="58" t="n"/>
      <c r="Q41" s="59">
        <f>L41-S41-R41-P41</f>
        <v/>
      </c>
      <c r="R41" s="60" t="n"/>
      <c r="S41" s="61" t="n"/>
      <c r="T41" s="55" t="inlineStr">
        <is>
          <t>16.07.2025</t>
        </is>
      </c>
      <c r="U41" s="55" t="inlineStr">
        <is>
          <t>MR250133</t>
        </is>
      </c>
      <c r="V41" s="55" t="n">
        <v>-50</v>
      </c>
      <c r="W41" s="55" t="n"/>
      <c r="X41" s="55" t="n"/>
      <c r="Y41" s="55" t="n"/>
      <c r="Z41" s="55" t="n"/>
      <c r="AA41" s="55" t="n"/>
      <c r="AB41" s="55" t="n"/>
      <c r="AC41" s="55" t="n"/>
      <c r="AD41" s="55" t="n"/>
      <c r="AE41" s="55" t="n"/>
      <c r="AF41" s="55" t="n"/>
      <c r="AG41" s="55" t="n"/>
      <c r="AH41" s="55" t="n"/>
      <c r="AI41" s="55" t="n"/>
      <c r="AJ41" s="55" t="n"/>
      <c r="AK41" s="55" t="n"/>
      <c r="AL41" s="55" t="n"/>
      <c r="AM41" s="55" t="n"/>
      <c r="AN41" s="55" t="n"/>
      <c r="AO41" s="55" t="n"/>
      <c r="AP41" s="55" t="n"/>
      <c r="AQ41" s="55" t="n"/>
      <c r="AR41" s="55" t="n"/>
      <c r="AS41" s="55" t="n"/>
      <c r="AT41" s="55" t="n"/>
      <c r="AU41" s="55" t="n"/>
      <c r="AV41" s="55" t="n"/>
      <c r="AW41" s="55" t="n"/>
      <c r="AX41" s="55" t="n"/>
      <c r="AY41" s="55" t="n"/>
      <c r="AZ41" s="55" t="n"/>
      <c r="BA41" s="55" t="inlineStr">
        <is>
          <t>07.08.2044</t>
        </is>
      </c>
      <c r="BB41" s="55" t="inlineStr">
        <is>
          <t xml:space="preserve">Destruction </t>
        </is>
      </c>
      <c r="BC41" s="61" t="n">
        <v>100</v>
      </c>
    </row>
    <row r="42">
      <c r="A42" s="55" t="inlineStr">
        <is>
          <t xml:space="preserve">Inner </t>
        </is>
      </c>
      <c r="B42" s="55" t="n"/>
      <c r="C42" s="55" t="n"/>
      <c r="D42" s="55" t="inlineStr">
        <is>
          <t>FP0024</t>
        </is>
      </c>
      <c r="E42" s="55" t="inlineStr">
        <is>
          <t>L24C031</t>
        </is>
      </c>
      <c r="F42" s="55" t="inlineStr">
        <is>
          <t>Inner filled tube-FAS IODO 10% Sterile Solution-10.5ml</t>
        </is>
      </c>
      <c r="G42" s="55" t="inlineStr">
        <is>
          <t>January.-2024</t>
        </is>
      </c>
      <c r="H42" s="55" t="inlineStr">
        <is>
          <t>January.-2027</t>
        </is>
      </c>
      <c r="I42" s="55" t="inlineStr">
        <is>
          <t>Trials</t>
        </is>
      </c>
      <c r="J42" s="55" t="n">
        <v>192</v>
      </c>
      <c r="K42" s="55" t="n"/>
      <c r="L42" s="55">
        <f>J42-K42</f>
        <v/>
      </c>
      <c r="M42" s="55" t="inlineStr">
        <is>
          <t>No.</t>
        </is>
      </c>
      <c r="N42" s="55">
        <f>P42+Q42+R42+S42</f>
        <v/>
      </c>
      <c r="O42" s="57">
        <f>Q42+V42+Y42+AB42+AE42+AH42+AK42+AN42+AQ42+AT42+AW42+AZ42-BC42</f>
        <v/>
      </c>
      <c r="P42" s="58" t="n"/>
      <c r="Q42" s="59">
        <f>L42-S42-R42-P42</f>
        <v/>
      </c>
      <c r="R42" s="60" t="n"/>
      <c r="S42" s="61" t="n"/>
      <c r="T42" s="55" t="n"/>
      <c r="U42" s="55" t="n"/>
      <c r="V42" s="55" t="n"/>
      <c r="W42" s="55" t="n"/>
      <c r="X42" s="55" t="n"/>
      <c r="Y42" s="55" t="n"/>
      <c r="Z42" s="55" t="n"/>
      <c r="AA42" s="55" t="n"/>
      <c r="AB42" s="55" t="n"/>
      <c r="AC42" s="55" t="n"/>
      <c r="AD42" s="55" t="n"/>
      <c r="AE42" s="55" t="n"/>
      <c r="AF42" s="55" t="n"/>
      <c r="AG42" s="55" t="n"/>
      <c r="AH42" s="55" t="n"/>
      <c r="AI42" s="55" t="n"/>
      <c r="AJ42" s="55" t="n"/>
      <c r="AK42" s="55" t="n"/>
      <c r="AL42" s="55" t="n"/>
      <c r="AM42" s="55" t="n"/>
      <c r="AN42" s="55" t="n"/>
      <c r="AO42" s="55" t="n"/>
      <c r="AP42" s="55" t="n"/>
      <c r="AQ42" s="55" t="n"/>
      <c r="AR42" s="55" t="n"/>
      <c r="AS42" s="55" t="n"/>
      <c r="AT42" s="55" t="n"/>
      <c r="AU42" s="55" t="n"/>
      <c r="AV42" s="55" t="n"/>
      <c r="AW42" s="55" t="n"/>
      <c r="AX42" s="55" t="n"/>
      <c r="AY42" s="55" t="n"/>
      <c r="AZ42" s="55" t="n"/>
      <c r="BA42" s="55" t="inlineStr">
        <is>
          <t>07.08.2045</t>
        </is>
      </c>
      <c r="BB42" s="55" t="inlineStr">
        <is>
          <t xml:space="preserve">Destruction </t>
        </is>
      </c>
      <c r="BC42" s="61" t="n">
        <v>192</v>
      </c>
    </row>
    <row r="43">
      <c r="A43" s="55" t="inlineStr">
        <is>
          <t xml:space="preserve">Inner </t>
        </is>
      </c>
      <c r="B43" s="55" t="n"/>
      <c r="C43" s="55" t="n"/>
      <c r="D43" s="55" t="inlineStr">
        <is>
          <t>FP0024</t>
        </is>
      </c>
      <c r="E43" s="55" t="inlineStr">
        <is>
          <t>L24C032</t>
        </is>
      </c>
      <c r="F43" s="55" t="inlineStr">
        <is>
          <t>Inner filled tube-FAS IODO 10% Sterile Solution-10.5ml</t>
        </is>
      </c>
      <c r="G43" s="55" t="inlineStr">
        <is>
          <t>January.-2024</t>
        </is>
      </c>
      <c r="H43" s="55" t="inlineStr">
        <is>
          <t>January.-2027</t>
        </is>
      </c>
      <c r="I43" s="55" t="inlineStr">
        <is>
          <t>Trials</t>
        </is>
      </c>
      <c r="J43" s="55" t="n">
        <v>174</v>
      </c>
      <c r="K43" s="55" t="n"/>
      <c r="L43" s="55">
        <f>J43-K43</f>
        <v/>
      </c>
      <c r="M43" s="55" t="inlineStr">
        <is>
          <t>No.</t>
        </is>
      </c>
      <c r="N43" s="55">
        <f>P43+Q43+R43+S43</f>
        <v/>
      </c>
      <c r="O43" s="57">
        <f>Q43+V43+Y43+AB43+AE43+AH43+AK43+AN43+AQ43+AT43+AW43+AZ43-BC43</f>
        <v/>
      </c>
      <c r="P43" s="58" t="n"/>
      <c r="Q43" s="59">
        <f>L43-S43-R43-P43</f>
        <v/>
      </c>
      <c r="R43" s="60" t="n"/>
      <c r="S43" s="61" t="n"/>
      <c r="T43" s="55" t="n"/>
      <c r="U43" s="55" t="n"/>
      <c r="V43" s="55" t="n"/>
      <c r="W43" s="55" t="n"/>
      <c r="X43" s="55" t="n"/>
      <c r="Y43" s="55" t="n"/>
      <c r="Z43" s="55" t="n"/>
      <c r="AA43" s="55" t="n"/>
      <c r="AB43" s="55" t="n"/>
      <c r="AC43" s="55" t="n"/>
      <c r="AD43" s="55" t="n"/>
      <c r="AE43" s="55" t="n"/>
      <c r="AF43" s="55" t="n"/>
      <c r="AG43" s="55" t="n"/>
      <c r="AH43" s="55" t="n"/>
      <c r="AI43" s="55" t="n"/>
      <c r="AJ43" s="55" t="n"/>
      <c r="AK43" s="55" t="n"/>
      <c r="AL43" s="55" t="n"/>
      <c r="AM43" s="55" t="n"/>
      <c r="AN43" s="55" t="n"/>
      <c r="AO43" s="55" t="n"/>
      <c r="AP43" s="55" t="n"/>
      <c r="AQ43" s="55" t="n"/>
      <c r="AR43" s="55" t="n"/>
      <c r="AS43" s="55" t="n"/>
      <c r="AT43" s="55" t="n"/>
      <c r="AU43" s="55" t="n"/>
      <c r="AV43" s="55" t="n"/>
      <c r="AW43" s="55" t="n"/>
      <c r="AX43" s="55" t="n"/>
      <c r="AY43" s="55" t="n"/>
      <c r="AZ43" s="55" t="n"/>
      <c r="BA43" s="55" t="inlineStr">
        <is>
          <t>07.08.2046</t>
        </is>
      </c>
      <c r="BB43" s="55" t="inlineStr">
        <is>
          <t xml:space="preserve">Destruction </t>
        </is>
      </c>
      <c r="BC43" s="61" t="n">
        <v>174</v>
      </c>
    </row>
    <row r="44">
      <c r="A44" s="55" t="inlineStr">
        <is>
          <t xml:space="preserve">Inner </t>
        </is>
      </c>
      <c r="B44" s="55" t="n"/>
      <c r="C44" s="55" t="n"/>
      <c r="D44" s="55" t="inlineStr">
        <is>
          <t>FP0025</t>
        </is>
      </c>
      <c r="E44" s="55" t="inlineStr">
        <is>
          <t>L24C027</t>
        </is>
      </c>
      <c r="F44" s="55" t="inlineStr">
        <is>
          <t>Inner filled tube-FAS IODO 10% Sterile Solution-26ml</t>
        </is>
      </c>
      <c r="G44" s="55" t="inlineStr">
        <is>
          <t>January.-2024</t>
        </is>
      </c>
      <c r="H44" s="55" t="inlineStr">
        <is>
          <t>January.-2027</t>
        </is>
      </c>
      <c r="I44" s="55" t="inlineStr">
        <is>
          <t>Trials</t>
        </is>
      </c>
      <c r="J44" s="55" t="n">
        <v>105</v>
      </c>
      <c r="K44" s="55" t="n"/>
      <c r="L44" s="55">
        <f>J44-K44</f>
        <v/>
      </c>
      <c r="M44" s="55" t="inlineStr">
        <is>
          <t>No.</t>
        </is>
      </c>
      <c r="N44" s="55">
        <f>P44+Q44+R44+S44</f>
        <v/>
      </c>
      <c r="O44" s="57">
        <f>Q44+V44+Y44+AB44+AE44+AH44+AK44+AN44+AQ44+AT44+AW44+AZ44-BC44</f>
        <v/>
      </c>
      <c r="P44" s="58" t="n"/>
      <c r="Q44" s="59">
        <f>L44-S44-R44-P44</f>
        <v/>
      </c>
      <c r="R44" s="60" t="n"/>
      <c r="S44" s="61" t="n"/>
      <c r="T44" s="55" t="inlineStr">
        <is>
          <t>16.07.2025</t>
        </is>
      </c>
      <c r="U44" s="55" t="inlineStr">
        <is>
          <t>MR250133</t>
        </is>
      </c>
      <c r="V44" s="55" t="n">
        <v>-50</v>
      </c>
      <c r="W44" s="55" t="n"/>
      <c r="X44" s="55" t="n"/>
      <c r="Y44" s="55" t="n"/>
      <c r="Z44" s="55" t="n"/>
      <c r="AA44" s="55" t="n"/>
      <c r="AB44" s="55" t="n"/>
      <c r="AC44" s="55" t="n"/>
      <c r="AD44" s="55" t="n"/>
      <c r="AE44" s="55" t="n"/>
      <c r="AF44" s="55" t="n"/>
      <c r="AG44" s="55" t="n"/>
      <c r="AH44" s="55" t="n"/>
      <c r="AI44" s="55" t="n"/>
      <c r="AJ44" s="55" t="n"/>
      <c r="AK44" s="55" t="n"/>
      <c r="AL44" s="55" t="n"/>
      <c r="AM44" s="55" t="n"/>
      <c r="AN44" s="55" t="n"/>
      <c r="AO44" s="55" t="n"/>
      <c r="AP44" s="55" t="n"/>
      <c r="AQ44" s="55" t="n"/>
      <c r="AR44" s="55" t="n"/>
      <c r="AS44" s="55" t="n"/>
      <c r="AT44" s="55" t="n"/>
      <c r="AU44" s="55" t="n"/>
      <c r="AV44" s="55" t="n"/>
      <c r="AW44" s="55" t="n"/>
      <c r="AX44" s="55" t="n"/>
      <c r="AY44" s="55" t="n"/>
      <c r="AZ44" s="55" t="n"/>
      <c r="BA44" s="55" t="inlineStr">
        <is>
          <t>07.08.2047</t>
        </is>
      </c>
      <c r="BB44" s="55" t="inlineStr">
        <is>
          <t xml:space="preserve">Destruction </t>
        </is>
      </c>
      <c r="BC44" s="61" t="n">
        <v>55</v>
      </c>
    </row>
    <row r="45">
      <c r="A45" s="55" t="inlineStr">
        <is>
          <t xml:space="preserve">Inner </t>
        </is>
      </c>
      <c r="B45" s="55" t="n"/>
      <c r="C45" s="55" t="n"/>
      <c r="D45" s="55" t="inlineStr">
        <is>
          <t>FP0025</t>
        </is>
      </c>
      <c r="E45" s="55" t="inlineStr">
        <is>
          <t>L24C028</t>
        </is>
      </c>
      <c r="F45" s="55" t="inlineStr">
        <is>
          <t>Inner filled tube-FAS IODO 10% Sterile Solution-26ml</t>
        </is>
      </c>
      <c r="G45" s="55" t="inlineStr">
        <is>
          <t>January.-2024</t>
        </is>
      </c>
      <c r="H45" s="55" t="inlineStr">
        <is>
          <t>January.-2027</t>
        </is>
      </c>
      <c r="I45" s="55" t="inlineStr">
        <is>
          <t>Trials</t>
        </is>
      </c>
      <c r="J45" s="55" t="n">
        <v>115</v>
      </c>
      <c r="K45" s="55" t="n"/>
      <c r="L45" s="55">
        <f>J45-K45</f>
        <v/>
      </c>
      <c r="M45" s="55" t="inlineStr">
        <is>
          <t>No.</t>
        </is>
      </c>
      <c r="N45" s="55">
        <f>P45+Q45+R45+S45</f>
        <v/>
      </c>
      <c r="O45" s="57">
        <f>Q45+V45+Y45+AB45+AE45+AH45+AK45+AN45+AQ45+AT45+AW45+AZ45-BC45</f>
        <v/>
      </c>
      <c r="P45" s="58" t="n"/>
      <c r="Q45" s="59">
        <f>L45-S45-R45-P45</f>
        <v/>
      </c>
      <c r="R45" s="60" t="n"/>
      <c r="S45" s="61" t="n"/>
      <c r="T45" s="55" t="n"/>
      <c r="U45" s="55" t="n"/>
      <c r="V45" s="55" t="n"/>
      <c r="W45" s="55" t="n"/>
      <c r="X45" s="55" t="n"/>
      <c r="Y45" s="55" t="n"/>
      <c r="Z45" s="55" t="n"/>
      <c r="AA45" s="55" t="n"/>
      <c r="AB45" s="55" t="n"/>
      <c r="AC45" s="55" t="n"/>
      <c r="AD45" s="55" t="n"/>
      <c r="AE45" s="55" t="n"/>
      <c r="AF45" s="55" t="n"/>
      <c r="AG45" s="55" t="n"/>
      <c r="AH45" s="55" t="n"/>
      <c r="AI45" s="55" t="n"/>
      <c r="AJ45" s="55" t="n"/>
      <c r="AK45" s="55" t="n"/>
      <c r="AL45" s="55" t="n"/>
      <c r="AM45" s="55" t="n"/>
      <c r="AN45" s="55" t="n"/>
      <c r="AO45" s="55" t="n"/>
      <c r="AP45" s="55" t="n"/>
      <c r="AQ45" s="55" t="n"/>
      <c r="AR45" s="55" t="n"/>
      <c r="AS45" s="55" t="n"/>
      <c r="AT45" s="55" t="n"/>
      <c r="AU45" s="55" t="n"/>
      <c r="AV45" s="55" t="n"/>
      <c r="AW45" s="55" t="n"/>
      <c r="AX45" s="55" t="n"/>
      <c r="AY45" s="55" t="n"/>
      <c r="AZ45" s="55" t="n"/>
      <c r="BA45" s="55" t="inlineStr">
        <is>
          <t>07.08.2048</t>
        </is>
      </c>
      <c r="BB45" s="55" t="inlineStr">
        <is>
          <t xml:space="preserve">Destruction </t>
        </is>
      </c>
      <c r="BC45" s="61" t="n">
        <v>115</v>
      </c>
    </row>
    <row r="46">
      <c r="A46" s="55" t="inlineStr">
        <is>
          <t xml:space="preserve">Inner </t>
        </is>
      </c>
      <c r="B46" s="55" t="n"/>
      <c r="C46" s="55" t="n"/>
      <c r="D46" s="55" t="inlineStr">
        <is>
          <t>FP0024</t>
        </is>
      </c>
      <c r="E46" s="55" t="inlineStr">
        <is>
          <t>L24C029</t>
        </is>
      </c>
      <c r="F46" s="55" t="inlineStr">
        <is>
          <t>Inner filled tube-FAS IODO 10% Sterile Solution-26ml</t>
        </is>
      </c>
      <c r="G46" s="55" t="inlineStr">
        <is>
          <t>January.-2024</t>
        </is>
      </c>
      <c r="H46" s="55" t="inlineStr">
        <is>
          <t>January.-2027</t>
        </is>
      </c>
      <c r="I46" s="55" t="inlineStr">
        <is>
          <t>Trials</t>
        </is>
      </c>
      <c r="J46" s="55" t="n">
        <v>120</v>
      </c>
      <c r="K46" s="55" t="n"/>
      <c r="L46" s="55">
        <f>J46-K46</f>
        <v/>
      </c>
      <c r="M46" s="55" t="inlineStr">
        <is>
          <t>No.</t>
        </is>
      </c>
      <c r="N46" s="55">
        <f>P46+Q46+R46+S46</f>
        <v/>
      </c>
      <c r="O46" s="57">
        <f>Q46+V46+Y46+AB46+AE46+AH46+AK46+AN46+AQ46+AT46+AW46+AZ46-BC46</f>
        <v/>
      </c>
      <c r="P46" s="58" t="n"/>
      <c r="Q46" s="59">
        <f>L46-S46-R46-P46</f>
        <v/>
      </c>
      <c r="R46" s="60" t="n"/>
      <c r="S46" s="61" t="n"/>
      <c r="T46" s="55" t="n"/>
      <c r="U46" s="55" t="n"/>
      <c r="V46" s="55" t="n"/>
      <c r="W46" s="55" t="n"/>
      <c r="X46" s="55" t="n"/>
      <c r="Y46" s="55" t="n"/>
      <c r="Z46" s="55" t="n"/>
      <c r="AA46" s="55" t="n"/>
      <c r="AB46" s="55" t="n"/>
      <c r="AC46" s="55" t="n"/>
      <c r="AD46" s="55" t="n"/>
      <c r="AE46" s="55" t="n"/>
      <c r="AF46" s="55" t="n"/>
      <c r="AG46" s="55" t="n"/>
      <c r="AH46" s="55" t="n"/>
      <c r="AI46" s="55" t="n"/>
      <c r="AJ46" s="55" t="n"/>
      <c r="AK46" s="55" t="n"/>
      <c r="AL46" s="55" t="n"/>
      <c r="AM46" s="55" t="n"/>
      <c r="AN46" s="55" t="n"/>
      <c r="AO46" s="55" t="n"/>
      <c r="AP46" s="55" t="n"/>
      <c r="AQ46" s="55" t="n"/>
      <c r="AR46" s="55" t="n"/>
      <c r="AS46" s="55" t="n"/>
      <c r="AT46" s="55" t="n"/>
      <c r="AU46" s="55" t="n"/>
      <c r="AV46" s="55" t="n"/>
      <c r="AW46" s="55" t="n"/>
      <c r="AX46" s="55" t="n"/>
      <c r="AY46" s="55" t="n"/>
      <c r="AZ46" s="55" t="n"/>
      <c r="BA46" s="55" t="inlineStr">
        <is>
          <t>07.08.2049</t>
        </is>
      </c>
      <c r="BB46" s="55" t="inlineStr">
        <is>
          <t xml:space="preserve">Destruction </t>
        </is>
      </c>
      <c r="BC46" s="61" t="n">
        <v>120</v>
      </c>
    </row>
    <row r="47">
      <c r="A47" s="55" t="inlineStr">
        <is>
          <t xml:space="preserve">Inner </t>
        </is>
      </c>
      <c r="B47" s="55" t="n"/>
      <c r="C47" s="55" t="n"/>
      <c r="D47" s="55" t="inlineStr">
        <is>
          <t>FP0022</t>
        </is>
      </c>
      <c r="E47" s="55" t="inlineStr">
        <is>
          <t>L24C036</t>
        </is>
      </c>
      <c r="F47" s="55" t="inlineStr">
        <is>
          <t>Inner filled tube-FAS IODO 10% Sterile Solution-3ml</t>
        </is>
      </c>
      <c r="G47" s="55" t="inlineStr">
        <is>
          <t>January.-2024</t>
        </is>
      </c>
      <c r="H47" s="55" t="inlineStr">
        <is>
          <t>January.-2027</t>
        </is>
      </c>
      <c r="I47" s="55" t="inlineStr">
        <is>
          <t>Trials</t>
        </is>
      </c>
      <c r="J47" s="55" t="n">
        <v>1230</v>
      </c>
      <c r="K47" s="55" t="n"/>
      <c r="L47" s="55">
        <f>J47-K47</f>
        <v/>
      </c>
      <c r="M47" s="55" t="inlineStr">
        <is>
          <t>No.</t>
        </is>
      </c>
      <c r="N47" s="55">
        <f>P47+Q47+R47+S47</f>
        <v/>
      </c>
      <c r="O47" s="57">
        <f>Q47+V47+Y47+AB47+AE47+AH47+AK47+AN47+AQ47+AT47+AW47+AZ47-BC47</f>
        <v/>
      </c>
      <c r="P47" s="58" t="n"/>
      <c r="Q47" s="59">
        <f>L47-S47-R47-P47</f>
        <v/>
      </c>
      <c r="R47" s="60" t="n"/>
      <c r="S47" s="61" t="n"/>
      <c r="T47" s="55" t="n"/>
      <c r="U47" s="55" t="n"/>
      <c r="V47" s="55" t="n"/>
      <c r="W47" s="55" t="n"/>
      <c r="X47" s="55" t="n"/>
      <c r="Y47" s="55" t="n"/>
      <c r="Z47" s="55" t="n"/>
      <c r="AA47" s="55" t="n"/>
      <c r="AB47" s="55" t="n"/>
      <c r="AC47" s="55" t="n"/>
      <c r="AD47" s="55" t="n"/>
      <c r="AE47" s="55" t="n"/>
      <c r="AF47" s="55" t="n"/>
      <c r="AG47" s="55" t="n"/>
      <c r="AH47" s="55" t="n"/>
      <c r="AI47" s="55" t="n"/>
      <c r="AJ47" s="55" t="n"/>
      <c r="AK47" s="55" t="n"/>
      <c r="AL47" s="55" t="n"/>
      <c r="AM47" s="55" t="n"/>
      <c r="AN47" s="55" t="n"/>
      <c r="AO47" s="55" t="n"/>
      <c r="AP47" s="55" t="n"/>
      <c r="AQ47" s="55" t="n"/>
      <c r="AR47" s="55" t="n"/>
      <c r="AS47" s="55" t="n"/>
      <c r="AT47" s="55" t="n"/>
      <c r="AU47" s="55" t="n"/>
      <c r="AV47" s="55" t="n"/>
      <c r="AW47" s="55" t="n"/>
      <c r="AX47" s="55" t="n"/>
      <c r="AY47" s="55" t="n"/>
      <c r="AZ47" s="55" t="n"/>
      <c r="BA47" s="55" t="inlineStr">
        <is>
          <t>07.08.2050</t>
        </is>
      </c>
      <c r="BB47" s="55" t="inlineStr">
        <is>
          <t xml:space="preserve">Destruction </t>
        </is>
      </c>
      <c r="BC47" s="61" t="n">
        <v>1230</v>
      </c>
    </row>
    <row r="48">
      <c r="A48" s="55" t="inlineStr">
        <is>
          <t xml:space="preserve">Inner </t>
        </is>
      </c>
      <c r="B48" s="55" t="n"/>
      <c r="C48" s="55" t="n"/>
      <c r="D48" s="55" t="inlineStr">
        <is>
          <t>FP0022</t>
        </is>
      </c>
      <c r="E48" s="55" t="inlineStr">
        <is>
          <t>L24C037</t>
        </is>
      </c>
      <c r="F48" s="55" t="inlineStr">
        <is>
          <t>Inner filled tube-FAS IODO 10% Sterile Solution-3ml</t>
        </is>
      </c>
      <c r="G48" s="55" t="inlineStr">
        <is>
          <t>January.-2024</t>
        </is>
      </c>
      <c r="H48" s="55" t="inlineStr">
        <is>
          <t>January.-2027</t>
        </is>
      </c>
      <c r="I48" s="55" t="inlineStr">
        <is>
          <t>Trials</t>
        </is>
      </c>
      <c r="J48" s="55" t="n">
        <v>1235</v>
      </c>
      <c r="K48" s="55" t="n"/>
      <c r="L48" s="55">
        <f>J48-K48</f>
        <v/>
      </c>
      <c r="M48" s="55" t="inlineStr">
        <is>
          <t>No.</t>
        </is>
      </c>
      <c r="N48" s="55">
        <f>P48+Q48+R48+S48</f>
        <v/>
      </c>
      <c r="O48" s="57">
        <f>Q48+V48+Y48+AB48+AE48+AH48+AK48+AN48+AQ48+AT48+AW48+AZ48-BC48</f>
        <v/>
      </c>
      <c r="P48" s="58" t="n"/>
      <c r="Q48" s="59">
        <f>L48-S48-R48-P48</f>
        <v/>
      </c>
      <c r="R48" s="60" t="n"/>
      <c r="S48" s="61" t="n"/>
      <c r="T48" s="55" t="n"/>
      <c r="U48" s="55" t="n"/>
      <c r="V48" s="55" t="n"/>
      <c r="W48" s="55" t="n"/>
      <c r="X48" s="55" t="n"/>
      <c r="Y48" s="55" t="n"/>
      <c r="Z48" s="55" t="n"/>
      <c r="AA48" s="55" t="n"/>
      <c r="AB48" s="55" t="n"/>
      <c r="AC48" s="55" t="n"/>
      <c r="AD48" s="55" t="n"/>
      <c r="AE48" s="55" t="n"/>
      <c r="AF48" s="55" t="n"/>
      <c r="AG48" s="55" t="n"/>
      <c r="AH48" s="55" t="n"/>
      <c r="AI48" s="55" t="n"/>
      <c r="AJ48" s="55" t="n"/>
      <c r="AK48" s="55" t="n"/>
      <c r="AL48" s="55" t="n"/>
      <c r="AM48" s="55" t="n"/>
      <c r="AN48" s="55" t="n"/>
      <c r="AO48" s="55" t="n"/>
      <c r="AP48" s="55" t="n"/>
      <c r="AQ48" s="55" t="n"/>
      <c r="AR48" s="55" t="n"/>
      <c r="AS48" s="55" t="n"/>
      <c r="AT48" s="55" t="n"/>
      <c r="AU48" s="55" t="n"/>
      <c r="AV48" s="55" t="n"/>
      <c r="AW48" s="55" t="n"/>
      <c r="AX48" s="55" t="n"/>
      <c r="AY48" s="55" t="n"/>
      <c r="AZ48" s="55" t="n"/>
      <c r="BA48" s="55" t="inlineStr">
        <is>
          <t>07.08.2051</t>
        </is>
      </c>
      <c r="BB48" s="55" t="inlineStr">
        <is>
          <t xml:space="preserve">Destruction </t>
        </is>
      </c>
      <c r="BC48" s="61" t="n">
        <v>1235</v>
      </c>
    </row>
    <row r="49">
      <c r="A49" s="55" t="inlineStr">
        <is>
          <t xml:space="preserve">Inner </t>
        </is>
      </c>
      <c r="B49" s="55" t="n"/>
      <c r="C49" s="55" t="n"/>
      <c r="D49" s="55" t="inlineStr">
        <is>
          <t>FP0022</t>
        </is>
      </c>
      <c r="E49" s="55" t="inlineStr">
        <is>
          <t>L24C038</t>
        </is>
      </c>
      <c r="F49" s="55" t="inlineStr">
        <is>
          <t>Inner filled tube-FAS IODO 10% Sterile Solution-3ml</t>
        </is>
      </c>
      <c r="G49" s="55" t="inlineStr">
        <is>
          <t>January.-2024</t>
        </is>
      </c>
      <c r="H49" s="55" t="inlineStr">
        <is>
          <t>January.-2027</t>
        </is>
      </c>
      <c r="I49" s="55" t="inlineStr">
        <is>
          <t>Trials</t>
        </is>
      </c>
      <c r="J49" s="55" t="n">
        <v>1230</v>
      </c>
      <c r="K49" s="55" t="n"/>
      <c r="L49" s="55">
        <f>J49-K49</f>
        <v/>
      </c>
      <c r="M49" s="55" t="inlineStr">
        <is>
          <t>No.</t>
        </is>
      </c>
      <c r="N49" s="55">
        <f>P49+Q49+R49+S49</f>
        <v/>
      </c>
      <c r="O49" s="57">
        <f>Q49+V49+Y49+AB49+AE49+AH49+AK49+AN49+AQ49+AT49+AW49+AZ49-BC49</f>
        <v/>
      </c>
      <c r="P49" s="58" t="n"/>
      <c r="Q49" s="59">
        <f>L49-S49-R49-P49</f>
        <v/>
      </c>
      <c r="R49" s="60" t="n"/>
      <c r="S49" s="61" t="n"/>
      <c r="T49" s="55" t="n"/>
      <c r="U49" s="55" t="n"/>
      <c r="V49" s="55" t="n"/>
      <c r="W49" s="55" t="n"/>
      <c r="X49" s="55" t="n"/>
      <c r="Y49" s="55" t="n"/>
      <c r="Z49" s="55" t="n"/>
      <c r="AA49" s="55" t="n"/>
      <c r="AB49" s="55" t="n"/>
      <c r="AC49" s="55" t="n"/>
      <c r="AD49" s="55" t="n"/>
      <c r="AE49" s="55" t="n"/>
      <c r="AF49" s="55" t="n"/>
      <c r="AG49" s="55" t="n"/>
      <c r="AH49" s="55" t="n"/>
      <c r="AI49" s="55" t="n"/>
      <c r="AJ49" s="55" t="n"/>
      <c r="AK49" s="55" t="n"/>
      <c r="AL49" s="55" t="n"/>
      <c r="AM49" s="55" t="n"/>
      <c r="AN49" s="55" t="n"/>
      <c r="AO49" s="55" t="n"/>
      <c r="AP49" s="55" t="n"/>
      <c r="AQ49" s="55" t="n"/>
      <c r="AR49" s="55" t="n"/>
      <c r="AS49" s="55" t="n"/>
      <c r="AT49" s="55" t="n"/>
      <c r="AU49" s="55" t="n"/>
      <c r="AV49" s="55" t="n"/>
      <c r="AW49" s="55" t="n"/>
      <c r="AX49" s="55" t="n"/>
      <c r="AY49" s="55" t="n"/>
      <c r="AZ49" s="55" t="n"/>
      <c r="BA49" s="55" t="inlineStr">
        <is>
          <t>07.08.2052</t>
        </is>
      </c>
      <c r="BB49" s="55" t="inlineStr">
        <is>
          <t xml:space="preserve">Destruction </t>
        </is>
      </c>
      <c r="BC49" s="61" t="n">
        <v>1230</v>
      </c>
    </row>
    <row r="50">
      <c r="A50" s="55" t="inlineStr">
        <is>
          <t xml:space="preserve">Inner </t>
        </is>
      </c>
      <c r="B50" s="55" t="n"/>
      <c r="C50" s="55" t="n"/>
      <c r="D50" s="55" t="inlineStr">
        <is>
          <t>FP0023</t>
        </is>
      </c>
      <c r="E50" s="55" t="inlineStr">
        <is>
          <t>L24C033</t>
        </is>
      </c>
      <c r="F50" s="55" t="inlineStr">
        <is>
          <t>Inner filled tube-FAS IODO 10% Sterile Solution-6ml</t>
        </is>
      </c>
      <c r="G50" s="55" t="inlineStr">
        <is>
          <t>January.-2024</t>
        </is>
      </c>
      <c r="H50" s="55" t="inlineStr">
        <is>
          <t>January.-2027</t>
        </is>
      </c>
      <c r="I50" s="55" t="inlineStr">
        <is>
          <t>Trials</t>
        </is>
      </c>
      <c r="J50" s="55" t="n">
        <v>410</v>
      </c>
      <c r="K50" s="55" t="n"/>
      <c r="L50" s="55">
        <f>J50-K50</f>
        <v/>
      </c>
      <c r="M50" s="55" t="inlineStr">
        <is>
          <t>No.</t>
        </is>
      </c>
      <c r="N50" s="55">
        <f>P50+Q50+R50+S50</f>
        <v/>
      </c>
      <c r="O50" s="57">
        <f>Q50+V50+Y50+AB50+AE50+AH50+AK50+AN50+AQ50+AT50+AW50+AZ50-BC50</f>
        <v/>
      </c>
      <c r="P50" s="58" t="n"/>
      <c r="Q50" s="59">
        <f>L50-S50-R50-P50</f>
        <v/>
      </c>
      <c r="R50" s="60" t="n"/>
      <c r="S50" s="61" t="n"/>
      <c r="T50" s="55" t="n"/>
      <c r="U50" s="55" t="n"/>
      <c r="V50" s="55" t="n"/>
      <c r="W50" s="55" t="n"/>
      <c r="X50" s="55" t="n"/>
      <c r="Y50" s="55" t="n"/>
      <c r="Z50" s="55" t="n"/>
      <c r="AA50" s="55" t="n"/>
      <c r="AB50" s="55" t="n"/>
      <c r="AC50" s="55" t="n"/>
      <c r="AD50" s="55" t="n"/>
      <c r="AE50" s="55" t="n"/>
      <c r="AF50" s="55" t="n"/>
      <c r="AG50" s="55" t="n"/>
      <c r="AH50" s="55" t="n"/>
      <c r="AI50" s="55" t="n"/>
      <c r="AJ50" s="55" t="n"/>
      <c r="AK50" s="55" t="n"/>
      <c r="AL50" s="55" t="n"/>
      <c r="AM50" s="55" t="n"/>
      <c r="AN50" s="55" t="n"/>
      <c r="AO50" s="55" t="n"/>
      <c r="AP50" s="55" t="n"/>
      <c r="AQ50" s="55" t="n"/>
      <c r="AR50" s="55" t="n"/>
      <c r="AS50" s="55" t="n"/>
      <c r="AT50" s="55" t="n"/>
      <c r="AU50" s="55" t="n"/>
      <c r="AV50" s="55" t="n"/>
      <c r="AW50" s="55" t="n"/>
      <c r="AX50" s="55" t="n"/>
      <c r="AY50" s="55" t="n"/>
      <c r="AZ50" s="55" t="n"/>
      <c r="BA50" s="55" t="inlineStr">
        <is>
          <t>07.08.2053</t>
        </is>
      </c>
      <c r="BB50" s="55" t="inlineStr">
        <is>
          <t xml:space="preserve">Destruction </t>
        </is>
      </c>
      <c r="BC50" s="61" t="n">
        <v>410</v>
      </c>
    </row>
    <row r="51">
      <c r="A51" s="55" t="inlineStr">
        <is>
          <t xml:space="preserve">Inner </t>
        </is>
      </c>
      <c r="B51" s="55" t="n"/>
      <c r="C51" s="55" t="n"/>
      <c r="D51" s="55" t="inlineStr">
        <is>
          <t>FP0023</t>
        </is>
      </c>
      <c r="E51" s="55" t="inlineStr">
        <is>
          <t>L24C034</t>
        </is>
      </c>
      <c r="F51" s="55" t="inlineStr">
        <is>
          <t>Inner filled tube-FAS IODO 10% Sterile Solution-6ml</t>
        </is>
      </c>
      <c r="G51" s="55" t="inlineStr">
        <is>
          <t>January.-2024</t>
        </is>
      </c>
      <c r="H51" s="55" t="inlineStr">
        <is>
          <t>January.-2027</t>
        </is>
      </c>
      <c r="I51" s="55" t="inlineStr">
        <is>
          <t>Trials</t>
        </is>
      </c>
      <c r="J51" s="55" t="n">
        <v>540</v>
      </c>
      <c r="K51" s="55" t="n"/>
      <c r="L51" s="55">
        <f>J51-K51</f>
        <v/>
      </c>
      <c r="M51" s="55" t="inlineStr">
        <is>
          <t>No.</t>
        </is>
      </c>
      <c r="N51" s="55">
        <f>P51+Q51+R51+S51</f>
        <v/>
      </c>
      <c r="O51" s="57">
        <f>Q51+V51+Y51+AB51+AE51+AH51+AK51+AN51+AQ51+AT51+AW51+AZ51-BC51</f>
        <v/>
      </c>
      <c r="P51" s="58" t="n"/>
      <c r="Q51" s="59">
        <f>L51-S51-R51-P51</f>
        <v/>
      </c>
      <c r="R51" s="60" t="n"/>
      <c r="S51" s="61" t="n"/>
      <c r="T51" s="55" t="n"/>
      <c r="U51" s="55" t="n"/>
      <c r="V51" s="55" t="n"/>
      <c r="W51" s="55" t="n"/>
      <c r="X51" s="55" t="n"/>
      <c r="Y51" s="55" t="n"/>
      <c r="Z51" s="55" t="n"/>
      <c r="AA51" s="55" t="n"/>
      <c r="AB51" s="55" t="n"/>
      <c r="AC51" s="55" t="n"/>
      <c r="AD51" s="55" t="n"/>
      <c r="AE51" s="55" t="n"/>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inlineStr">
        <is>
          <t>07.08.2054</t>
        </is>
      </c>
      <c r="BB51" s="55" t="inlineStr">
        <is>
          <t xml:space="preserve">Destruction </t>
        </is>
      </c>
      <c r="BC51" s="61" t="n">
        <v>540</v>
      </c>
    </row>
    <row r="52">
      <c r="A52" s="55" t="inlineStr">
        <is>
          <t xml:space="preserve">Inner </t>
        </is>
      </c>
      <c r="B52" s="55" t="n"/>
      <c r="C52" s="55" t="n"/>
      <c r="D52" s="55" t="inlineStr">
        <is>
          <t>FP0023</t>
        </is>
      </c>
      <c r="E52" s="55" t="inlineStr">
        <is>
          <t>L24C035</t>
        </is>
      </c>
      <c r="F52" s="55" t="inlineStr">
        <is>
          <t>Inner filled tube-FAS IODO 10% Sterile Solution-6ml</t>
        </is>
      </c>
      <c r="G52" s="55" t="inlineStr">
        <is>
          <t>January.-2024</t>
        </is>
      </c>
      <c r="H52" s="55" t="inlineStr">
        <is>
          <t>January.-2027</t>
        </is>
      </c>
      <c r="I52" s="55" t="inlineStr">
        <is>
          <t>Trials</t>
        </is>
      </c>
      <c r="J52" s="55" t="n">
        <v>542</v>
      </c>
      <c r="K52" s="55" t="n"/>
      <c r="L52" s="55">
        <f>J52-K52</f>
        <v/>
      </c>
      <c r="M52" s="55" t="inlineStr">
        <is>
          <t>No.</t>
        </is>
      </c>
      <c r="N52" s="55">
        <f>P52+Q52+R52+S52</f>
        <v/>
      </c>
      <c r="O52" s="57">
        <f>Q52+V52+Y52+AB52+AE52+AH52+AK52+AN52+AQ52+AT52+AW52+AZ52-BC52</f>
        <v/>
      </c>
      <c r="P52" s="58" t="n"/>
      <c r="Q52" s="59">
        <f>L52-S52-R52-P52</f>
        <v/>
      </c>
      <c r="R52" s="60" t="n"/>
      <c r="S52" s="61" t="n"/>
      <c r="T52" s="55" t="n"/>
      <c r="U52" s="55" t="n"/>
      <c r="V52" s="55" t="n"/>
      <c r="W52" s="55" t="n"/>
      <c r="X52" s="55" t="n"/>
      <c r="Y52" s="55" t="n"/>
      <c r="Z52" s="55" t="n"/>
      <c r="AA52" s="55" t="n"/>
      <c r="AB52" s="55" t="n"/>
      <c r="AC52" s="55" t="n"/>
      <c r="AD52" s="55" t="n"/>
      <c r="AE52" s="55" t="n"/>
      <c r="AF52" s="55" t="n"/>
      <c r="AG52" s="55" t="n"/>
      <c r="AH52" s="55" t="n"/>
      <c r="AI52" s="55" t="n"/>
      <c r="AJ52" s="55" t="n"/>
      <c r="AK52" s="55" t="n"/>
      <c r="AL52" s="55" t="n"/>
      <c r="AM52" s="55" t="n"/>
      <c r="AN52" s="55" t="n"/>
      <c r="AO52" s="55" t="n"/>
      <c r="AP52" s="55" t="n"/>
      <c r="AQ52" s="55" t="n"/>
      <c r="AR52" s="55" t="n"/>
      <c r="AS52" s="55" t="n"/>
      <c r="AT52" s="55" t="n"/>
      <c r="AU52" s="55" t="n"/>
      <c r="AV52" s="55" t="n"/>
      <c r="AW52" s="55" t="n"/>
      <c r="AX52" s="55" t="n"/>
      <c r="AY52" s="55" t="n"/>
      <c r="AZ52" s="55" t="n"/>
      <c r="BA52" s="55" t="inlineStr">
        <is>
          <t>07.08.2055</t>
        </is>
      </c>
      <c r="BB52" s="55" t="inlineStr">
        <is>
          <t xml:space="preserve">Destruction </t>
        </is>
      </c>
      <c r="BC52" s="61" t="n">
        <v>542</v>
      </c>
    </row>
    <row r="53" ht="11.4" customHeight="1">
      <c r="A53" s="55" t="inlineStr">
        <is>
          <t xml:space="preserve">Inner </t>
        </is>
      </c>
      <c r="B53" s="55" t="inlineStr">
        <is>
          <t>06.08.2025</t>
        </is>
      </c>
      <c r="C53" s="55" t="n">
        <v>957</v>
      </c>
      <c r="D53" s="55" t="inlineStr">
        <is>
          <t>BP0016</t>
        </is>
      </c>
      <c r="E53" s="55" t="inlineStr">
        <is>
          <t>25IBP025</t>
        </is>
      </c>
      <c r="F53" s="55" t="inlineStr">
        <is>
          <t>Inner filled tube-FAS Chlorex 2% Sterile Solution-118X23mm</t>
        </is>
      </c>
      <c r="G53" s="95" t="n">
        <v>45839</v>
      </c>
      <c r="H53" s="95" t="n">
        <v>46935</v>
      </c>
      <c r="I53" s="55" t="inlineStr">
        <is>
          <t>Disp.</t>
        </is>
      </c>
      <c r="J53" s="55" t="n">
        <v>22640</v>
      </c>
      <c r="K53" s="55" t="n"/>
      <c r="L53" s="55" t="n">
        <v>22640</v>
      </c>
      <c r="M53" s="55" t="inlineStr">
        <is>
          <t>No.</t>
        </is>
      </c>
      <c r="N53" s="55" t="n">
        <v>22640</v>
      </c>
      <c r="O53" s="57" t="n">
        <v>0</v>
      </c>
      <c r="P53" s="58" t="n">
        <v>0</v>
      </c>
      <c r="Q53" s="59" t="n">
        <v>22640</v>
      </c>
      <c r="R53" s="60" t="n"/>
      <c r="S53" s="61" t="n"/>
      <c r="T53" s="55" t="inlineStr">
        <is>
          <t>11.08.2025</t>
        </is>
      </c>
      <c r="U53" s="55" t="inlineStr">
        <is>
          <t>L25H005</t>
        </is>
      </c>
      <c r="V53" s="55" t="n">
        <v>-15000</v>
      </c>
      <c r="W53" s="55" t="inlineStr">
        <is>
          <t>14.08.2025</t>
        </is>
      </c>
      <c r="X53" s="55" t="inlineStr">
        <is>
          <t>L25H009</t>
        </is>
      </c>
      <c r="Y53" s="55" t="n">
        <v>-7640</v>
      </c>
      <c r="Z53" s="55" t="n"/>
      <c r="AA53" s="55" t="n"/>
      <c r="AB53" s="55" t="n"/>
      <c r="AC53" s="55" t="n"/>
      <c r="AD53" s="55" t="n"/>
      <c r="AE53" s="55" t="n"/>
      <c r="AF53" s="55" t="n"/>
      <c r="AG53" s="55" t="n"/>
      <c r="AH53" s="55" t="n"/>
      <c r="AI53" s="55" t="n"/>
      <c r="AJ53" s="55" t="n"/>
      <c r="AK53" s="55" t="n"/>
      <c r="AL53" s="55" t="n"/>
      <c r="AM53" s="55" t="n"/>
      <c r="AN53" s="55" t="n"/>
      <c r="AO53" s="55" t="n"/>
      <c r="AP53" s="55" t="n"/>
      <c r="AQ53" s="55" t="n"/>
      <c r="AR53" s="55" t="n"/>
      <c r="AS53" s="55" t="n"/>
      <c r="AT53" s="55" t="n"/>
      <c r="AU53" s="55" t="n"/>
      <c r="AV53" s="55" t="n"/>
      <c r="AW53" s="55" t="n"/>
      <c r="AX53" s="55" t="n"/>
      <c r="AY53" s="55" t="n"/>
      <c r="AZ53" s="55" t="n"/>
      <c r="BA53" s="55" t="n"/>
      <c r="BB53" s="55" t="n"/>
      <c r="BC53" s="55" t="n"/>
    </row>
    <row r="54" ht="11.4" customHeight="1">
      <c r="A54" s="55" t="inlineStr">
        <is>
          <t xml:space="preserve">Inner </t>
        </is>
      </c>
      <c r="B54" s="483" t="n">
        <v>45812</v>
      </c>
      <c r="C54" s="55" t="n">
        <v>831</v>
      </c>
      <c r="D54" s="55" t="inlineStr">
        <is>
          <t>BP0017</t>
        </is>
      </c>
      <c r="E54" s="55" t="inlineStr">
        <is>
          <t>25IBP015</t>
        </is>
      </c>
      <c r="F54" s="55" t="inlineStr">
        <is>
          <t xml:space="preserve">Inner filled tube 81*15mm FAS Chlorex 2% </t>
        </is>
      </c>
      <c r="G54" s="69" t="n">
        <v>45778</v>
      </c>
      <c r="H54" s="69" t="n">
        <v>46874</v>
      </c>
      <c r="I54" s="55" t="inlineStr">
        <is>
          <t>Disp.</t>
        </is>
      </c>
      <c r="J54" s="55" t="n">
        <v>99000</v>
      </c>
      <c r="K54" s="55" t="n"/>
      <c r="L54" s="55" t="n">
        <v>99000</v>
      </c>
      <c r="M54" s="55" t="inlineStr">
        <is>
          <t>No.</t>
        </is>
      </c>
      <c r="N54" s="55" t="n">
        <v>99000</v>
      </c>
      <c r="O54" s="57" t="n">
        <v>0</v>
      </c>
      <c r="P54" s="58" t="n">
        <v>0</v>
      </c>
      <c r="Q54" s="59" t="n">
        <v>99000</v>
      </c>
      <c r="R54" s="60" t="n"/>
      <c r="S54" s="61" t="n"/>
      <c r="T54" s="55" t="inlineStr">
        <is>
          <t>04.08.2025</t>
        </is>
      </c>
      <c r="U54" s="55" t="inlineStr">
        <is>
          <t>L25H001</t>
        </is>
      </c>
      <c r="V54" s="55" t="n">
        <v>-16500</v>
      </c>
      <c r="W54" s="55" t="inlineStr">
        <is>
          <t>28.07.2025</t>
        </is>
      </c>
      <c r="X54" s="55" t="inlineStr">
        <is>
          <t>L25G013</t>
        </is>
      </c>
      <c r="Y54" s="55" t="n">
        <v>-13500</v>
      </c>
      <c r="Z54" s="55" t="inlineStr">
        <is>
          <t>05.08.2025</t>
        </is>
      </c>
      <c r="AA54" s="55" t="inlineStr">
        <is>
          <t>L25H003</t>
        </is>
      </c>
      <c r="AB54" s="55" t="n">
        <v>-69000</v>
      </c>
      <c r="AC54" s="55" t="n"/>
      <c r="AD54" s="55" t="n"/>
      <c r="AE54" s="55" t="n"/>
      <c r="AF54" s="55" t="n"/>
      <c r="AG54" s="55" t="n"/>
      <c r="AH54" s="55" t="n"/>
      <c r="AI54" s="55" t="n"/>
      <c r="AJ54" s="55" t="n"/>
      <c r="AK54" s="55" t="n"/>
      <c r="AL54" s="55" t="n"/>
      <c r="AM54" s="55" t="n"/>
      <c r="AN54" s="55" t="n"/>
      <c r="AO54" s="55" t="n"/>
      <c r="AP54" s="55" t="n"/>
      <c r="AQ54" s="55" t="n"/>
      <c r="AR54" s="55" t="n"/>
      <c r="AS54" s="55" t="n"/>
      <c r="AT54" s="55" t="n"/>
      <c r="AU54" s="55" t="n"/>
      <c r="AV54" s="55" t="n"/>
      <c r="AW54" s="55" t="n"/>
      <c r="AX54" s="55" t="n"/>
      <c r="AY54" s="55" t="n"/>
      <c r="AZ54" s="55" t="n"/>
      <c r="BA54" s="55" t="n"/>
      <c r="BB54" s="55" t="n"/>
      <c r="BC54" s="55" t="n"/>
    </row>
    <row r="55" ht="11.4" customHeight="1">
      <c r="A55" s="55" t="inlineStr">
        <is>
          <t>Assambled</t>
        </is>
      </c>
      <c r="B55" s="55" t="inlineStr">
        <is>
          <t>12.06.2025</t>
        </is>
      </c>
      <c r="C55" s="55" t="n">
        <v>836</v>
      </c>
      <c r="D55" s="55" t="inlineStr">
        <is>
          <t>PP0037</t>
        </is>
      </c>
      <c r="E55" s="55" t="inlineStr">
        <is>
          <t>25IPP011</t>
        </is>
      </c>
      <c r="F55" s="55" t="inlineStr">
        <is>
          <t>Assembled Outer Tube (105*15mm) for OMAS applicator Clear</t>
        </is>
      </c>
      <c r="G55" s="70" t="n">
        <v>45778</v>
      </c>
      <c r="H55" s="70" t="n">
        <v>46357</v>
      </c>
      <c r="I55" s="55" t="inlineStr">
        <is>
          <t>Disp.</t>
        </is>
      </c>
      <c r="J55" s="55" t="n">
        <v>64000</v>
      </c>
      <c r="K55" s="55" t="n"/>
      <c r="L55" s="55" t="n">
        <v>64000</v>
      </c>
      <c r="M55" s="55" t="inlineStr">
        <is>
          <t>No.</t>
        </is>
      </c>
      <c r="N55" s="55" t="n">
        <v>64000</v>
      </c>
      <c r="O55" s="57" t="n">
        <v>0</v>
      </c>
      <c r="P55" s="58" t="n">
        <v>0</v>
      </c>
      <c r="Q55" s="59" t="n">
        <v>64000</v>
      </c>
      <c r="R55" s="60" t="n"/>
      <c r="S55" s="61" t="n"/>
      <c r="T55" s="55" t="inlineStr">
        <is>
          <t>05.08.2025</t>
        </is>
      </c>
      <c r="U55" s="55" t="inlineStr">
        <is>
          <t>L25H003</t>
        </is>
      </c>
      <c r="V55" s="55" t="n">
        <v>-64000</v>
      </c>
      <c r="W55" s="55" t="n"/>
      <c r="X55" s="55" t="n"/>
      <c r="Y55" s="55" t="n"/>
      <c r="Z55" s="55" t="n"/>
      <c r="AA55" s="55" t="n"/>
      <c r="AB55" s="55" t="n"/>
      <c r="AC55" s="55" t="n"/>
      <c r="AD55" s="55" t="n"/>
      <c r="AE55" s="55" t="n"/>
      <c r="AF55" s="55" t="n"/>
      <c r="AG55" s="55" t="n"/>
      <c r="AH55" s="55" t="n"/>
      <c r="AI55" s="55" t="n"/>
      <c r="AJ55" s="55" t="n"/>
      <c r="AK55" s="55" t="n"/>
      <c r="AL55" s="55" t="n"/>
      <c r="AM55" s="55" t="n"/>
      <c r="AN55" s="55" t="n">
        <v>0</v>
      </c>
      <c r="AO55" s="55" t="n"/>
      <c r="AP55" s="55" t="n"/>
      <c r="AQ55" s="55" t="n"/>
      <c r="AR55" s="55" t="n"/>
      <c r="AS55" s="55" t="n"/>
      <c r="AT55" s="55" t="n"/>
      <c r="AU55" s="55" t="n"/>
      <c r="AV55" s="55" t="n"/>
      <c r="AW55" s="55" t="n"/>
      <c r="AX55" s="55" t="n"/>
      <c r="AY55" s="55" t="n"/>
      <c r="AZ55" s="55" t="n"/>
      <c r="BA55" s="55" t="n"/>
      <c r="BB55" s="55" t="n"/>
      <c r="BC55" s="55" t="n"/>
    </row>
    <row r="56" ht="11.4" customHeight="1">
      <c r="A56" s="55" t="inlineStr">
        <is>
          <t>Assambled</t>
        </is>
      </c>
      <c r="B56" s="55" t="n"/>
      <c r="C56" s="55" t="n"/>
      <c r="D56" s="55" t="inlineStr">
        <is>
          <t>PP0054</t>
        </is>
      </c>
      <c r="E56" s="55" t="inlineStr">
        <is>
          <t>24IPP022</t>
        </is>
      </c>
      <c r="F56" s="55" t="inlineStr">
        <is>
          <t>Assembled Outer Tube For OMAS Applicator 10.5ml Tinted</t>
        </is>
      </c>
      <c r="G56" s="70" t="n">
        <v>45474</v>
      </c>
      <c r="H56" s="70" t="n">
        <v>45992</v>
      </c>
      <c r="I56" s="55" t="inlineStr">
        <is>
          <t>Disp.</t>
        </is>
      </c>
      <c r="J56" s="55" t="n">
        <v>6330</v>
      </c>
      <c r="K56" s="55" t="n"/>
      <c r="L56" s="55" t="n">
        <v>6330</v>
      </c>
      <c r="M56" s="55" t="inlineStr">
        <is>
          <t>No.</t>
        </is>
      </c>
      <c r="N56" s="55" t="n">
        <v>6330</v>
      </c>
      <c r="O56" s="57" t="n">
        <v>0</v>
      </c>
      <c r="P56" s="58" t="n"/>
      <c r="Q56" s="59" t="n">
        <v>6330</v>
      </c>
      <c r="R56" s="60" t="n"/>
      <c r="S56" s="61" t="n"/>
      <c r="T56" s="55" t="inlineStr">
        <is>
          <t>16.07.2025</t>
        </is>
      </c>
      <c r="U56" s="55" t="inlineStr">
        <is>
          <t>MR250133</t>
        </is>
      </c>
      <c r="V56" s="55" t="n">
        <v>-50</v>
      </c>
      <c r="W56" s="55" t="inlineStr">
        <is>
          <t>12.08.2025</t>
        </is>
      </c>
      <c r="X56" s="55" t="inlineStr">
        <is>
          <t>L25H006</t>
        </is>
      </c>
      <c r="Y56" s="55" t="n">
        <v>-2530</v>
      </c>
      <c r="Z56" s="55" t="inlineStr">
        <is>
          <t>17.08.2025</t>
        </is>
      </c>
      <c r="AA56" s="55" t="inlineStr">
        <is>
          <t>L25H011</t>
        </is>
      </c>
      <c r="AB56" s="55" t="n">
        <v>-3750</v>
      </c>
      <c r="AC56" s="55" t="n"/>
      <c r="AD56" s="55" t="n"/>
      <c r="AE56" s="55" t="n"/>
      <c r="AF56" s="55" t="n"/>
      <c r="AG56" s="55" t="n"/>
      <c r="AH56" s="55" t="n"/>
      <c r="AI56" s="55" t="n"/>
      <c r="AJ56" s="55" t="n"/>
      <c r="AK56" s="55" t="n"/>
      <c r="AL56" s="55" t="n"/>
      <c r="AM56" s="55" t="n"/>
      <c r="AN56" s="55" t="n"/>
      <c r="AO56" s="55" t="n"/>
      <c r="AP56" s="55" t="n"/>
      <c r="AQ56" s="55" t="n"/>
      <c r="AR56" s="55" t="n"/>
      <c r="AS56" s="55" t="n"/>
      <c r="AT56" s="55" t="n"/>
      <c r="AU56" s="55" t="n"/>
      <c r="AV56" s="55" t="n"/>
      <c r="AW56" s="55" t="n"/>
      <c r="AX56" s="55" t="n"/>
      <c r="AY56" s="55" t="n"/>
      <c r="AZ56" s="55" t="n"/>
      <c r="BA56" s="55" t="n"/>
      <c r="BB56" s="55" t="n"/>
      <c r="BC56" s="55" t="n"/>
    </row>
    <row r="57" ht="11.4" customHeight="1">
      <c r="A57" s="55" t="inlineStr">
        <is>
          <t xml:space="preserve">Inner </t>
        </is>
      </c>
      <c r="B57" s="483" t="n">
        <v>45834</v>
      </c>
      <c r="C57" s="55" t="n">
        <v>863</v>
      </c>
      <c r="D57" s="55" t="inlineStr">
        <is>
          <t>BP0017</t>
        </is>
      </c>
      <c r="E57" s="55" t="inlineStr">
        <is>
          <t>25IBP015</t>
        </is>
      </c>
      <c r="F57" s="55" t="inlineStr">
        <is>
          <t xml:space="preserve">Inner filled tube 81*15mm FAS Chlorex 2% </t>
        </is>
      </c>
      <c r="G57" s="69" t="n">
        <v>45778</v>
      </c>
      <c r="H57" s="69" t="n">
        <v>46874</v>
      </c>
      <c r="I57" s="55" t="inlineStr">
        <is>
          <t> </t>
        </is>
      </c>
      <c r="J57" s="55" t="n">
        <v>26330</v>
      </c>
      <c r="K57" s="55" t="n"/>
      <c r="L57" s="55" t="n">
        <v>26330</v>
      </c>
      <c r="M57" s="55" t="inlineStr">
        <is>
          <t>No.</t>
        </is>
      </c>
      <c r="N57" s="55" t="n">
        <v>26330</v>
      </c>
      <c r="O57" s="57" t="n">
        <v>0</v>
      </c>
      <c r="P57" s="58" t="n">
        <v>0</v>
      </c>
      <c r="Q57" s="59" t="n">
        <v>26330</v>
      </c>
      <c r="R57" s="60" t="n"/>
      <c r="S57" s="61" t="n"/>
      <c r="T57" s="55" t="inlineStr">
        <is>
          <t>05.08.2025</t>
        </is>
      </c>
      <c r="U57" s="55" t="inlineStr">
        <is>
          <t>L25H003</t>
        </is>
      </c>
      <c r="V57" s="55" t="n">
        <v>-1500</v>
      </c>
      <c r="W57" s="55" t="inlineStr">
        <is>
          <t>06.08.2025</t>
        </is>
      </c>
      <c r="X57" s="55" t="inlineStr">
        <is>
          <t>R-25G0013</t>
        </is>
      </c>
      <c r="Y57" s="55" t="n">
        <v>388</v>
      </c>
      <c r="Z57" s="55" t="inlineStr">
        <is>
          <t>10.08.2025</t>
        </is>
      </c>
      <c r="AA57" s="55" t="inlineStr">
        <is>
          <t>R-L25H001</t>
        </is>
      </c>
      <c r="AB57" s="55" t="n">
        <v>758</v>
      </c>
      <c r="AC57" s="55" t="inlineStr">
        <is>
          <t>07.09.2025</t>
        </is>
      </c>
      <c r="AD57" s="55" t="inlineStr">
        <is>
          <t>R-L25H003</t>
        </is>
      </c>
      <c r="AE57" s="55" t="n">
        <v>1048</v>
      </c>
      <c r="AF57" s="55" t="inlineStr">
        <is>
          <t>08.10.2025</t>
        </is>
      </c>
      <c r="AG57" s="55" t="inlineStr">
        <is>
          <t>L25J003</t>
        </is>
      </c>
      <c r="AH57" s="55" t="n">
        <v>-27024</v>
      </c>
      <c r="AI57" s="55" t="n"/>
      <c r="AJ57" s="55" t="n"/>
      <c r="AK57" s="55" t="n"/>
      <c r="AL57" s="55" t="n"/>
      <c r="AM57" s="55" t="n"/>
      <c r="AN57" s="55" t="n"/>
      <c r="AO57" s="55" t="n"/>
      <c r="AP57" s="55" t="n"/>
      <c r="AQ57" s="55" t="n"/>
      <c r="AR57" s="55" t="n"/>
      <c r="AS57" s="55" t="n"/>
      <c r="AT57" s="55" t="n"/>
      <c r="AU57" s="55" t="n"/>
      <c r="AV57" s="55" t="n"/>
      <c r="AW57" s="55" t="n"/>
      <c r="AX57" s="55" t="n"/>
      <c r="AY57" s="55" t="n"/>
      <c r="AZ57" s="55" t="n"/>
      <c r="BA57" s="55" t="n"/>
      <c r="BB57" s="55" t="n"/>
      <c r="BC57" s="55" t="n"/>
    </row>
    <row r="58" ht="11.4" customHeight="1">
      <c r="A58" s="55" t="inlineStr">
        <is>
          <t xml:space="preserve">Inner </t>
        </is>
      </c>
      <c r="B58" s="483" t="inlineStr">
        <is>
          <t>03.07.2025</t>
        </is>
      </c>
      <c r="C58" s="55" t="n">
        <v>860</v>
      </c>
      <c r="D58" s="55" t="inlineStr">
        <is>
          <t>BP0047</t>
        </is>
      </c>
      <c r="E58" s="55" t="inlineStr">
        <is>
          <t>25IBP016</t>
        </is>
      </c>
      <c r="F58" s="55" t="inlineStr">
        <is>
          <t>FAS CHLOREX 2% Inner tube 1 ml tecnemaco</t>
        </is>
      </c>
      <c r="G58" s="69" t="n">
        <v>45809</v>
      </c>
      <c r="H58" s="69" t="n">
        <v>46905</v>
      </c>
      <c r="I58" s="55" t="inlineStr">
        <is>
          <t> </t>
        </is>
      </c>
      <c r="J58" s="55" t="n">
        <v>52300</v>
      </c>
      <c r="K58" s="55" t="n"/>
      <c r="L58" s="55" t="n">
        <v>52300</v>
      </c>
      <c r="M58" s="55" t="inlineStr">
        <is>
          <t>No.</t>
        </is>
      </c>
      <c r="N58" s="55" t="n">
        <v>52300</v>
      </c>
      <c r="O58" s="57" t="n">
        <v>0</v>
      </c>
      <c r="P58" s="58" t="n"/>
      <c r="Q58" s="59" t="n">
        <v>52300</v>
      </c>
      <c r="R58" s="60" t="n"/>
      <c r="S58" s="61" t="n"/>
      <c r="T58" s="55" t="inlineStr">
        <is>
          <t>03.07.2025</t>
        </is>
      </c>
      <c r="U58" s="55" t="inlineStr">
        <is>
          <t>L25G001</t>
        </is>
      </c>
      <c r="V58" s="55" t="n">
        <v>-48300</v>
      </c>
      <c r="W58" s="55" t="inlineStr">
        <is>
          <t>06.07.2025</t>
        </is>
      </c>
      <c r="X58" s="55" t="inlineStr">
        <is>
          <t>MR250126</t>
        </is>
      </c>
      <c r="Y58" s="55" t="n">
        <v>-2000</v>
      </c>
      <c r="Z58" s="55" t="inlineStr">
        <is>
          <t>09.07.2025</t>
        </is>
      </c>
      <c r="AA58" s="55" t="inlineStr">
        <is>
          <t>R-L25F005</t>
        </is>
      </c>
      <c r="AB58" s="55" t="n">
        <v>1570</v>
      </c>
      <c r="AC58" s="55" t="inlineStr">
        <is>
          <t>24.08.2025</t>
        </is>
      </c>
      <c r="AD58" s="55" t="inlineStr">
        <is>
          <t>R-L25G004</t>
        </is>
      </c>
      <c r="AE58" s="55" t="n">
        <v>2343</v>
      </c>
      <c r="AF58" s="55" t="inlineStr">
        <is>
          <t>09.10.2025</t>
        </is>
      </c>
      <c r="AG58" s="55" t="inlineStr">
        <is>
          <t>L25J004</t>
        </is>
      </c>
      <c r="AH58" s="55" t="n">
        <v>-5913</v>
      </c>
      <c r="AI58" s="55" t="n"/>
      <c r="AJ58" s="55" t="n"/>
      <c r="AK58" s="55" t="n"/>
      <c r="AL58" s="55" t="n"/>
      <c r="AM58" s="55" t="n"/>
      <c r="AN58" s="55" t="n"/>
      <c r="AO58" s="55" t="n"/>
      <c r="AP58" s="55" t="n"/>
      <c r="AQ58" s="55" t="n"/>
      <c r="AR58" s="55" t="n"/>
      <c r="AS58" s="55" t="n"/>
      <c r="AT58" s="55" t="n"/>
      <c r="AU58" s="55" t="n"/>
      <c r="AV58" s="55" t="n"/>
      <c r="AW58" s="55" t="n"/>
      <c r="AX58" s="55" t="n"/>
      <c r="AY58" s="55" t="n"/>
      <c r="AZ58" s="55" t="n"/>
      <c r="BA58" s="55" t="n"/>
      <c r="BB58" s="55" t="n"/>
      <c r="BC58" s="55" t="n"/>
    </row>
    <row r="59" ht="11.4" customHeight="1">
      <c r="A59" s="55" t="inlineStr">
        <is>
          <t>Assambled</t>
        </is>
      </c>
      <c r="B59" s="55" t="inlineStr">
        <is>
          <t>19.06.2025</t>
        </is>
      </c>
      <c r="C59" s="55" t="n">
        <v>847</v>
      </c>
      <c r="D59" s="55" t="inlineStr">
        <is>
          <t>PP0037</t>
        </is>
      </c>
      <c r="E59" s="55" t="inlineStr">
        <is>
          <t>25IPP011</t>
        </is>
      </c>
      <c r="F59" s="55" t="inlineStr">
        <is>
          <t>Assembled Outer Tube (105*15mm) for OMAS applicator Clear</t>
        </is>
      </c>
      <c r="G59" s="70" t="n">
        <v>45778</v>
      </c>
      <c r="H59" s="70" t="n">
        <v>46357</v>
      </c>
      <c r="I59" s="55" t="n"/>
      <c r="J59" s="55" t="n">
        <v>36064</v>
      </c>
      <c r="K59" s="55" t="n"/>
      <c r="L59" s="55" t="n">
        <v>36064</v>
      </c>
      <c r="M59" s="55" t="inlineStr">
        <is>
          <t>No.</t>
        </is>
      </c>
      <c r="N59" s="55" t="n">
        <v>36064</v>
      </c>
      <c r="O59" s="57" t="n">
        <v>0</v>
      </c>
      <c r="P59" s="58" t="n">
        <v>0</v>
      </c>
      <c r="Q59" s="59" t="n">
        <v>36064</v>
      </c>
      <c r="R59" s="60" t="n"/>
      <c r="S59" s="61" t="n"/>
      <c r="T59" s="55" t="inlineStr">
        <is>
          <t>02.06.2025</t>
        </is>
      </c>
      <c r="U59" s="55" t="inlineStr">
        <is>
          <t>MR250110</t>
        </is>
      </c>
      <c r="V59" s="55" t="n">
        <v>-50</v>
      </c>
      <c r="W59" s="55" t="inlineStr">
        <is>
          <t>22.07.2025</t>
        </is>
      </c>
      <c r="X59" s="55" t="inlineStr">
        <is>
          <t>L25G008</t>
        </is>
      </c>
      <c r="Y59" s="55" t="n">
        <v>-1200</v>
      </c>
      <c r="Z59" s="55" t="inlineStr">
        <is>
          <t>29.07.2025</t>
        </is>
      </c>
      <c r="AA59" s="55" t="inlineStr">
        <is>
          <t>R-L25F008</t>
        </is>
      </c>
      <c r="AB59" s="55" t="n">
        <v>463</v>
      </c>
      <c r="AC59" s="55" t="inlineStr">
        <is>
          <t>04.08.2025</t>
        </is>
      </c>
      <c r="AD59" s="55" t="inlineStr">
        <is>
          <t>L25H001</t>
        </is>
      </c>
      <c r="AE59" s="55" t="n">
        <v>-16000</v>
      </c>
      <c r="AF59" s="55" t="inlineStr">
        <is>
          <t>05.08.2025</t>
        </is>
      </c>
      <c r="AG59" s="55" t="inlineStr">
        <is>
          <t>L25H003</t>
        </is>
      </c>
      <c r="AH59" s="55" t="n">
        <v>-6000</v>
      </c>
      <c r="AI59" s="55" t="inlineStr">
        <is>
          <t>10.08.2025</t>
        </is>
      </c>
      <c r="AJ59" s="55" t="inlineStr">
        <is>
          <t>R-L25H001</t>
        </is>
      </c>
      <c r="AK59" s="55" t="n">
        <v>370</v>
      </c>
      <c r="AL59" s="55" t="inlineStr">
        <is>
          <t>14.08.2025</t>
        </is>
      </c>
      <c r="AM59" s="55" t="inlineStr">
        <is>
          <t>L25H007</t>
        </is>
      </c>
      <c r="AN59" s="55" t="n">
        <v>-4400</v>
      </c>
      <c r="AO59" s="55" t="inlineStr">
        <is>
          <t>18.08.2025</t>
        </is>
      </c>
      <c r="AP59" s="55" t="inlineStr">
        <is>
          <t>R-L25H007</t>
        </is>
      </c>
      <c r="AQ59" s="55" t="n">
        <v>400</v>
      </c>
      <c r="AR59" s="55" t="inlineStr">
        <is>
          <t>07.09.2025</t>
        </is>
      </c>
      <c r="AS59" s="55" t="inlineStr">
        <is>
          <t>R-L25H003</t>
        </is>
      </c>
      <c r="AT59" s="55" t="n">
        <v>155</v>
      </c>
      <c r="AU59" s="55" t="inlineStr">
        <is>
          <t>08.10.2025</t>
        </is>
      </c>
      <c r="AV59" s="55" t="inlineStr">
        <is>
          <t>L25J003</t>
        </is>
      </c>
      <c r="AW59" s="55" t="n">
        <v>-9802</v>
      </c>
      <c r="AX59" s="55" t="n"/>
      <c r="AY59" s="55" t="n"/>
      <c r="AZ59" s="55" t="n"/>
      <c r="BA59" s="55" t="n"/>
      <c r="BB59" s="55" t="n"/>
      <c r="BC59" s="55" t="n"/>
    </row>
    <row r="60" ht="11.4" customHeight="1">
      <c r="A60" s="55" t="inlineStr">
        <is>
          <t>Assambled</t>
        </is>
      </c>
      <c r="B60" s="483" t="inlineStr">
        <is>
          <t>24.07.2025</t>
        </is>
      </c>
      <c r="C60" s="55" t="n">
        <v>918</v>
      </c>
      <c r="D60" s="55" t="inlineStr">
        <is>
          <t>PP0037</t>
        </is>
      </c>
      <c r="E60" s="55" t="inlineStr">
        <is>
          <t>25IPP013</t>
        </is>
      </c>
      <c r="F60" s="55" t="inlineStr">
        <is>
          <t>Assembled Outer Tube (105*15mm) for OMAS applicator Clear</t>
        </is>
      </c>
      <c r="G60" s="67" t="n">
        <v>45809</v>
      </c>
      <c r="H60" s="67" t="n">
        <v>46419</v>
      </c>
      <c r="I60" s="55" t="n"/>
      <c r="J60" s="55" t="n">
        <v>112</v>
      </c>
      <c r="K60" s="55" t="n"/>
      <c r="L60" s="55" t="n">
        <v>112</v>
      </c>
      <c r="M60" s="55" t="inlineStr">
        <is>
          <t>No.</t>
        </is>
      </c>
      <c r="N60" s="55" t="n">
        <v>112</v>
      </c>
      <c r="O60" s="57" t="n">
        <v>0</v>
      </c>
      <c r="P60" s="58" t="n">
        <v>0</v>
      </c>
      <c r="Q60" s="59" t="n">
        <v>112</v>
      </c>
      <c r="R60" s="60" t="n"/>
      <c r="S60" s="61" t="n"/>
      <c r="T60" s="55" t="inlineStr">
        <is>
          <t>04.08.2025</t>
        </is>
      </c>
      <c r="U60" s="55" t="inlineStr">
        <is>
          <t>MR250147</t>
        </is>
      </c>
      <c r="V60" s="55" t="n">
        <v>-20</v>
      </c>
      <c r="W60" s="55" t="inlineStr">
        <is>
          <t>01.09.2025</t>
        </is>
      </c>
      <c r="X60" s="55" t="inlineStr">
        <is>
          <t>MR250160</t>
        </is>
      </c>
      <c r="Y60" s="55" t="n">
        <v>-30</v>
      </c>
      <c r="Z60" s="55" t="inlineStr">
        <is>
          <t>14.09.2025</t>
        </is>
      </c>
      <c r="AA60" s="55" t="inlineStr">
        <is>
          <t>MR250170</t>
        </is>
      </c>
      <c r="AB60" s="55" t="n">
        <v>-50</v>
      </c>
      <c r="AC60" s="55" t="inlineStr">
        <is>
          <t>08.10.2025</t>
        </is>
      </c>
      <c r="AD60" s="55" t="inlineStr">
        <is>
          <t>L25J003</t>
        </is>
      </c>
      <c r="AE60" s="55" t="n">
        <v>-12</v>
      </c>
      <c r="AF60" s="55" t="n"/>
      <c r="AG60" s="55" t="n"/>
      <c r="AH60" s="55" t="n">
        <v>0</v>
      </c>
      <c r="AI60" s="55" t="n"/>
      <c r="AJ60" s="55" t="n"/>
      <c r="AK60" s="55" t="n">
        <v>0</v>
      </c>
      <c r="AL60" s="55" t="n"/>
      <c r="AM60" s="55" t="n"/>
      <c r="AN60" s="55" t="n"/>
      <c r="AO60" s="55" t="n"/>
      <c r="AP60" s="55" t="n"/>
      <c r="AQ60" s="55" t="n"/>
      <c r="AR60" s="55" t="n"/>
      <c r="AS60" s="55" t="n"/>
      <c r="AT60" s="55" t="n"/>
      <c r="AU60" s="55" t="n"/>
      <c r="AV60" s="55" t="n"/>
      <c r="AW60" s="55" t="n"/>
      <c r="AX60" s="55" t="n"/>
      <c r="AY60" s="55" t="n"/>
      <c r="AZ60" s="55" t="n"/>
      <c r="BA60" s="55" t="n"/>
      <c r="BB60" s="55" t="n"/>
      <c r="BC60" s="55" t="n"/>
    </row>
    <row r="61" ht="11.4" customHeight="1">
      <c r="A61" s="55" t="inlineStr">
        <is>
          <t>Assambled</t>
        </is>
      </c>
      <c r="B61" s="55" t="n"/>
      <c r="C61" s="55" t="n"/>
      <c r="D61" s="55" t="inlineStr">
        <is>
          <t>PP0037</t>
        </is>
      </c>
      <c r="E61" s="55" t="inlineStr">
        <is>
          <t>25IPP008</t>
        </is>
      </c>
      <c r="F61" s="55" t="inlineStr">
        <is>
          <t>Assembled Outer Tube (105*15mm) for OMAS applicator Clear</t>
        </is>
      </c>
      <c r="G61" s="70" t="n">
        <v>45748</v>
      </c>
      <c r="H61" s="70" t="n">
        <v>46357</v>
      </c>
      <c r="I61" s="55" t="n"/>
      <c r="J61" s="55" t="n">
        <v>28961</v>
      </c>
      <c r="K61" s="55" t="n">
        <v>0</v>
      </c>
      <c r="L61" s="55" t="n">
        <v>28961</v>
      </c>
      <c r="M61" s="55" t="inlineStr">
        <is>
          <t>No.</t>
        </is>
      </c>
      <c r="N61" s="55" t="n">
        <v>28961</v>
      </c>
      <c r="O61" s="57" t="n">
        <v>0</v>
      </c>
      <c r="P61" s="58" t="n">
        <v>0</v>
      </c>
      <c r="Q61" s="59" t="n">
        <v>28961</v>
      </c>
      <c r="R61" s="60" t="n"/>
      <c r="S61" s="61" t="n"/>
      <c r="T61" s="55" t="inlineStr">
        <is>
          <t>02.06.2025</t>
        </is>
      </c>
      <c r="U61" s="55" t="inlineStr">
        <is>
          <t>MR250110</t>
        </is>
      </c>
      <c r="V61" s="55" t="n">
        <v>-50</v>
      </c>
      <c r="W61" s="55" t="inlineStr">
        <is>
          <t>22.06.2025</t>
        </is>
      </c>
      <c r="X61" s="55" t="inlineStr">
        <is>
          <t>L25F002</t>
        </is>
      </c>
      <c r="Y61" s="55" t="n">
        <v>49</v>
      </c>
      <c r="Z61" s="55" t="inlineStr">
        <is>
          <t>30.06.2025</t>
        </is>
      </c>
      <c r="AA61" s="55" t="inlineStr">
        <is>
          <t>L25F009</t>
        </is>
      </c>
      <c r="AB61" s="55" t="n">
        <v>-6800</v>
      </c>
      <c r="AC61" s="55" t="inlineStr">
        <is>
          <t>30.06.2025</t>
        </is>
      </c>
      <c r="AD61" s="55" t="inlineStr">
        <is>
          <t>L25F008</t>
        </is>
      </c>
      <c r="AE61" s="55" t="n">
        <v>-6773</v>
      </c>
      <c r="AF61" s="55" t="n"/>
      <c r="AG61" s="55" t="inlineStr">
        <is>
          <t>R</t>
        </is>
      </c>
      <c r="AH61" s="55" t="n">
        <v>100</v>
      </c>
      <c r="AI61" s="55" t="n"/>
      <c r="AJ61" s="55" t="inlineStr">
        <is>
          <t>R</t>
        </is>
      </c>
      <c r="AK61" s="55" t="n">
        <v>113</v>
      </c>
      <c r="AL61" s="55" t="inlineStr">
        <is>
          <t>07.07.2025</t>
        </is>
      </c>
      <c r="AM61" s="55" t="inlineStr">
        <is>
          <t>R-L25F008</t>
        </is>
      </c>
      <c r="AN61" s="55" t="n">
        <v>341</v>
      </c>
      <c r="AO61" s="55" t="inlineStr">
        <is>
          <t>07.07.2025</t>
        </is>
      </c>
      <c r="AP61" s="55" t="inlineStr">
        <is>
          <t>R-L25F009</t>
        </is>
      </c>
      <c r="AQ61" s="55" t="n">
        <v>226</v>
      </c>
      <c r="AR61" s="55" t="inlineStr">
        <is>
          <t>10.07.2025</t>
        </is>
      </c>
      <c r="AS61" s="55" t="inlineStr">
        <is>
          <t>L25G004</t>
        </is>
      </c>
      <c r="AT61" s="55" t="n">
        <v>-6607</v>
      </c>
      <c r="AU61" s="55" t="inlineStr">
        <is>
          <t>22.07.2025 08.10.2025</t>
        </is>
      </c>
      <c r="AV61" s="55" t="inlineStr">
        <is>
          <t>L25G008 L25J003</t>
        </is>
      </c>
      <c r="AW61" s="55" t="n">
        <v>-9803</v>
      </c>
      <c r="AX61" s="55" t="n"/>
      <c r="AY61" s="55" t="inlineStr">
        <is>
          <t>R</t>
        </is>
      </c>
      <c r="AZ61" s="55" t="n">
        <v>40</v>
      </c>
      <c r="BA61" s="55" t="inlineStr">
        <is>
          <t>10.08.2025</t>
        </is>
      </c>
      <c r="BB61" s="55" t="inlineStr">
        <is>
          <t>R-L25G004</t>
        </is>
      </c>
      <c r="BC61" s="55" t="n">
        <v>203</v>
      </c>
    </row>
    <row r="62">
      <c r="A62" s="55" t="inlineStr">
        <is>
          <t xml:space="preserve">Inner </t>
        </is>
      </c>
      <c r="B62" s="483" t="inlineStr">
        <is>
          <t>29.09.2025</t>
        </is>
      </c>
      <c r="C62" s="55" t="n">
        <v>1027</v>
      </c>
      <c r="D62" s="55" t="inlineStr">
        <is>
          <t>BP0014</t>
        </is>
      </c>
      <c r="E62" s="55" t="inlineStr">
        <is>
          <t>25IBP031</t>
        </is>
      </c>
      <c r="F62" s="55" t="inlineStr">
        <is>
          <t xml:space="preserve">Inner filled tube 100*18mm FAS Chlorex 2% </t>
        </is>
      </c>
      <c r="G62" s="69" t="n">
        <v>45901</v>
      </c>
      <c r="H62" s="69" t="n">
        <v>46997</v>
      </c>
      <c r="I62" s="55" t="n"/>
      <c r="J62" s="55" t="n">
        <v>24750</v>
      </c>
      <c r="K62" s="55" t="n"/>
      <c r="L62" s="55" t="n">
        <v>24750</v>
      </c>
      <c r="M62" s="55" t="inlineStr">
        <is>
          <t>No.</t>
        </is>
      </c>
      <c r="N62" s="55" t="n">
        <v>24750</v>
      </c>
      <c r="O62" s="57" t="n">
        <v>0</v>
      </c>
      <c r="P62" s="58" t="n"/>
      <c r="Q62" s="59" t="n">
        <v>24750</v>
      </c>
      <c r="R62" s="60" t="n"/>
      <c r="S62" s="61" t="n"/>
      <c r="T62" s="55" t="inlineStr">
        <is>
          <t>30.09.2025</t>
        </is>
      </c>
      <c r="U62" s="55" t="inlineStr">
        <is>
          <t>L25I013</t>
        </is>
      </c>
      <c r="V62" s="55" t="n">
        <v>-19000</v>
      </c>
      <c r="W62" s="55" t="inlineStr">
        <is>
          <t>13.10.2025</t>
        </is>
      </c>
      <c r="X62" s="55" t="inlineStr">
        <is>
          <t>L25J006</t>
        </is>
      </c>
      <c r="Y62" s="55" t="n">
        <v>-5750</v>
      </c>
      <c r="Z62" s="55" t="n"/>
      <c r="AA62" s="55" t="n"/>
      <c r="AB62" s="55" t="n"/>
      <c r="AC62" s="55" t="n"/>
      <c r="AD62" s="55" t="n"/>
      <c r="AE62" s="55" t="n"/>
      <c r="AF62" s="55" t="n"/>
      <c r="AG62" s="55" t="n"/>
      <c r="AH62" s="55" t="n"/>
      <c r="AI62" s="55" t="n"/>
      <c r="AJ62" s="55" t="n"/>
      <c r="AK62" s="55" t="n"/>
      <c r="AL62" s="55" t="n"/>
      <c r="AM62" s="55" t="n"/>
      <c r="AN62" s="55" t="n"/>
      <c r="AO62" s="55" t="n"/>
      <c r="AP62" s="55" t="n"/>
      <c r="AQ62" s="55" t="n"/>
      <c r="AR62" s="55" t="n"/>
      <c r="AS62" s="55" t="n"/>
      <c r="AT62" s="55" t="n"/>
      <c r="AU62" s="55" t="n"/>
      <c r="AV62" s="55" t="n"/>
      <c r="AW62" s="55" t="n"/>
      <c r="AX62" s="55" t="n"/>
      <c r="AY62" s="55" t="n"/>
      <c r="AZ62" s="55" t="n"/>
      <c r="BA62" s="55" t="n"/>
      <c r="BB62" s="55" t="n"/>
      <c r="BC62" s="55" t="n"/>
    </row>
    <row r="63">
      <c r="A63" s="55" t="inlineStr">
        <is>
          <t>Assambled</t>
        </is>
      </c>
      <c r="B63" s="483" t="inlineStr">
        <is>
          <t>06.07.2025</t>
        </is>
      </c>
      <c r="C63" s="55" t="n">
        <v>881</v>
      </c>
      <c r="D63" s="55" t="inlineStr">
        <is>
          <t>PP0037</t>
        </is>
      </c>
      <c r="E63" s="55" t="inlineStr">
        <is>
          <t>25IPP013</t>
        </is>
      </c>
      <c r="F63" s="55" t="inlineStr">
        <is>
          <t>Assembled Outer Tube (105*15mm) for OMAS applicator Clear</t>
        </is>
      </c>
      <c r="G63" s="69" t="n">
        <v>45809</v>
      </c>
      <c r="H63" s="69" t="n">
        <v>46419</v>
      </c>
      <c r="I63" s="55" t="n"/>
      <c r="J63" s="55" t="n">
        <v>23600</v>
      </c>
      <c r="K63" s="55" t="n"/>
      <c r="L63" s="55" t="n">
        <v>23600</v>
      </c>
      <c r="M63" s="55" t="inlineStr">
        <is>
          <t>No.</t>
        </is>
      </c>
      <c r="N63" s="55" t="n">
        <v>23600</v>
      </c>
      <c r="O63" s="57" t="n">
        <v>0</v>
      </c>
      <c r="P63" s="58" t="n">
        <v>0</v>
      </c>
      <c r="Q63" s="59" t="n">
        <v>23600</v>
      </c>
      <c r="R63" s="60" t="n"/>
      <c r="S63" s="61" t="n"/>
      <c r="T63" s="55" t="inlineStr">
        <is>
          <t>08.10.2025</t>
        </is>
      </c>
      <c r="U63" s="55" t="inlineStr">
        <is>
          <t>L25J003</t>
        </is>
      </c>
      <c r="V63" s="55" t="n">
        <v>-17188</v>
      </c>
      <c r="W63" s="55" t="inlineStr">
        <is>
          <t>15.10.2025</t>
        </is>
      </c>
      <c r="X63" s="55" t="inlineStr">
        <is>
          <t>R-L25J003</t>
        </is>
      </c>
      <c r="Y63" s="55" t="n">
        <v>250</v>
      </c>
      <c r="Z63" s="55" t="inlineStr">
        <is>
          <t>21.10.2025</t>
        </is>
      </c>
      <c r="AA63" s="55" t="inlineStr">
        <is>
          <t>L25J010</t>
        </is>
      </c>
      <c r="AB63" s="55" t="n">
        <v>-6650</v>
      </c>
      <c r="AC63" s="55" t="inlineStr">
        <is>
          <t>21.10.2025</t>
        </is>
      </c>
      <c r="AD63" s="55" t="inlineStr">
        <is>
          <t>L25J009</t>
        </is>
      </c>
      <c r="AE63" s="55" t="n">
        <v>-12</v>
      </c>
      <c r="AF63" s="55" t="n"/>
      <c r="AG63" s="55" t="n"/>
      <c r="AH63" s="55" t="n">
        <v>0</v>
      </c>
      <c r="AI63" s="55" t="n"/>
      <c r="AJ63" s="55" t="n"/>
      <c r="AK63" s="55" t="n">
        <v>0</v>
      </c>
      <c r="AL63" s="55" t="n"/>
      <c r="AM63" s="55" t="n"/>
      <c r="AN63" s="55" t="n"/>
      <c r="AO63" s="55" t="n"/>
      <c r="AP63" s="55" t="n"/>
      <c r="AQ63" s="55" t="n"/>
      <c r="AR63" s="55" t="n"/>
      <c r="AS63" s="55" t="n"/>
      <c r="AT63" s="55" t="n"/>
      <c r="AU63" s="55" t="n"/>
      <c r="AV63" s="55" t="n"/>
      <c r="AW63" s="55" t="n"/>
      <c r="AX63" s="55" t="n"/>
      <c r="AY63" s="55" t="n"/>
      <c r="AZ63" s="55" t="n"/>
      <c r="BA63" s="55" t="n"/>
      <c r="BB63" s="55" t="n"/>
      <c r="BC63" s="55" t="n"/>
    </row>
    <row r="64">
      <c r="A64" s="55" t="inlineStr">
        <is>
          <t>Assambled</t>
        </is>
      </c>
      <c r="B64" s="483" t="inlineStr">
        <is>
          <t>04.08.2025</t>
        </is>
      </c>
      <c r="C64" s="55" t="n">
        <v>952</v>
      </c>
      <c r="D64" s="55" t="inlineStr">
        <is>
          <t>PP0053</t>
        </is>
      </c>
      <c r="E64" s="55" t="inlineStr">
        <is>
          <t>25IPP015</t>
        </is>
      </c>
      <c r="F64" s="55" t="inlineStr">
        <is>
          <t>Assembled Outer Tube (105*15mm) for OMAS applicator Tinted</t>
        </is>
      </c>
      <c r="G64" s="69" t="n">
        <v>45839</v>
      </c>
      <c r="H64" s="69" t="n">
        <v>46446</v>
      </c>
      <c r="I64" s="55" t="n"/>
      <c r="J64" s="55" t="n">
        <v>3553</v>
      </c>
      <c r="K64" s="55" t="n"/>
      <c r="L64" s="55" t="n">
        <v>3553</v>
      </c>
      <c r="M64" s="55" t="inlineStr">
        <is>
          <t>No.</t>
        </is>
      </c>
      <c r="N64" s="55" t="n">
        <v>3553</v>
      </c>
      <c r="O64" s="57" t="n">
        <v>0</v>
      </c>
      <c r="P64" s="58" t="n"/>
      <c r="Q64" s="59" t="n">
        <v>3553</v>
      </c>
      <c r="R64" s="60" t="n"/>
      <c r="S64" s="61" t="n"/>
      <c r="T64" s="55" t="inlineStr">
        <is>
          <t>23.10.2025</t>
        </is>
      </c>
      <c r="U64" s="55" t="inlineStr">
        <is>
          <t>L25J011</t>
        </is>
      </c>
      <c r="V64" s="55" t="n">
        <v>-3553</v>
      </c>
      <c r="W64" s="55" t="n"/>
      <c r="X64" s="55" t="n"/>
      <c r="Y64" s="55" t="n"/>
      <c r="Z64" s="55" t="n"/>
      <c r="AA64" s="55" t="n"/>
      <c r="AB64" s="55" t="n"/>
      <c r="AC64" s="55" t="n"/>
      <c r="AD64" s="55" t="n"/>
      <c r="AE64" s="55" t="n"/>
      <c r="AF64" s="55" t="n"/>
      <c r="AG64" s="55" t="n"/>
      <c r="AH64" s="55" t="n"/>
      <c r="AI64" s="55" t="n"/>
      <c r="AJ64" s="55" t="n"/>
      <c r="AK64" s="55" t="n"/>
      <c r="AL64" s="55" t="n"/>
      <c r="AM64" s="55" t="n"/>
      <c r="AN64" s="55" t="n"/>
      <c r="AO64" s="55" t="n"/>
      <c r="AP64" s="55" t="n"/>
      <c r="AQ64" s="55" t="n"/>
      <c r="AR64" s="55" t="n"/>
      <c r="AS64" s="55" t="n"/>
      <c r="AT64" s="55" t="n"/>
      <c r="AU64" s="55" t="n"/>
      <c r="AV64" s="55" t="n"/>
      <c r="AW64" s="55" t="n"/>
      <c r="AX64" s="55" t="n"/>
      <c r="AY64" s="55" t="n"/>
      <c r="AZ64" s="55" t="n"/>
      <c r="BA64" s="55" t="n"/>
      <c r="BB64" s="55" t="n"/>
      <c r="BC64" s="55" t="n"/>
    </row>
    <row r="65">
      <c r="A65" s="55" t="inlineStr">
        <is>
          <t>Assambled</t>
        </is>
      </c>
      <c r="B65" s="483" t="inlineStr">
        <is>
          <t>08.09.2025</t>
        </is>
      </c>
      <c r="C65" s="55" t="n">
        <v>1020</v>
      </c>
      <c r="D65" s="55" t="inlineStr">
        <is>
          <t>PP0053</t>
        </is>
      </c>
      <c r="E65" s="55" t="inlineStr">
        <is>
          <t>25IPP020</t>
        </is>
      </c>
      <c r="F65" s="55" t="inlineStr">
        <is>
          <t>Assembled Outer Tube (105*15mm) for OMAS applicator Tinted</t>
        </is>
      </c>
      <c r="G65" s="69" t="n">
        <v>45901</v>
      </c>
      <c r="H65" s="69" t="n">
        <v>46446</v>
      </c>
      <c r="I65" s="55" t="n"/>
      <c r="J65" s="55" t="n">
        <v>19927</v>
      </c>
      <c r="K65" s="55" t="n"/>
      <c r="L65" s="55" t="n">
        <v>19927</v>
      </c>
      <c r="M65" s="55" t="inlineStr">
        <is>
          <t>No.</t>
        </is>
      </c>
      <c r="N65" s="55" t="n">
        <v>19927</v>
      </c>
      <c r="O65" s="57" t="n">
        <v>0</v>
      </c>
      <c r="P65" s="58" t="n"/>
      <c r="Q65" s="59" t="n">
        <v>19927</v>
      </c>
      <c r="R65" s="60" t="n"/>
      <c r="S65" s="61" t="n"/>
      <c r="T65" s="55" t="inlineStr">
        <is>
          <t>23.10.2025</t>
        </is>
      </c>
      <c r="U65" s="55" t="inlineStr">
        <is>
          <t>L25J011</t>
        </is>
      </c>
      <c r="V65" s="55" t="n">
        <v>-19927</v>
      </c>
      <c r="W65" s="55" t="n"/>
      <c r="X65" s="55" t="n"/>
      <c r="Y65" s="55" t="n"/>
      <c r="Z65" s="55" t="n"/>
      <c r="AA65" s="55" t="n"/>
      <c r="AB65" s="55" t="n"/>
      <c r="AC65" s="55" t="n"/>
      <c r="AD65" s="55" t="n"/>
      <c r="AE65" s="55" t="n"/>
      <c r="AF65" s="55" t="n"/>
      <c r="AG65" s="55" t="n"/>
      <c r="AH65" s="55" t="n"/>
      <c r="AI65" s="55" t="n"/>
      <c r="AJ65" s="55" t="n"/>
      <c r="AK65" s="55" t="n"/>
      <c r="AL65" s="55" t="n"/>
      <c r="AM65" s="55" t="n"/>
      <c r="AN65" s="55" t="n"/>
      <c r="AO65" s="55" t="n"/>
      <c r="AP65" s="55" t="n"/>
      <c r="AQ65" s="55" t="n"/>
      <c r="AR65" s="55" t="n"/>
      <c r="AS65" s="55" t="n"/>
      <c r="AT65" s="55" t="n"/>
      <c r="AU65" s="55" t="n"/>
      <c r="AV65" s="55" t="n"/>
      <c r="AW65" s="55" t="n"/>
      <c r="AX65" s="55" t="n"/>
      <c r="AY65" s="55" t="n"/>
      <c r="AZ65" s="55" t="n"/>
      <c r="BA65" s="55" t="n"/>
      <c r="BB65" s="55" t="n"/>
      <c r="BC65" s="55" t="n"/>
    </row>
    <row r="66">
      <c r="A66" s="55" t="inlineStr">
        <is>
          <t>Assambled</t>
        </is>
      </c>
      <c r="B66" s="483" t="inlineStr">
        <is>
          <t>17.08.2025</t>
        </is>
      </c>
      <c r="C66" s="55" t="n">
        <v>973</v>
      </c>
      <c r="D66" s="55" t="inlineStr">
        <is>
          <t>PP0054</t>
        </is>
      </c>
      <c r="E66" s="55" t="inlineStr">
        <is>
          <t>25IPP017</t>
        </is>
      </c>
      <c r="F66" s="55" t="inlineStr">
        <is>
          <t xml:space="preserve">Assembled Outer Tube 128*18mm Tinted </t>
        </is>
      </c>
      <c r="G66" s="69" t="n">
        <v>45870</v>
      </c>
      <c r="H66" s="69" t="n">
        <v>46388</v>
      </c>
      <c r="I66" s="55" t="n"/>
      <c r="J66" s="55" t="n">
        <v>29707</v>
      </c>
      <c r="K66" s="55" t="n"/>
      <c r="L66" s="55" t="n">
        <v>29707</v>
      </c>
      <c r="M66" s="55" t="inlineStr">
        <is>
          <t>No.</t>
        </is>
      </c>
      <c r="N66" s="55" t="n">
        <v>29707</v>
      </c>
      <c r="O66" s="57" t="n">
        <v>0</v>
      </c>
      <c r="P66" s="58" t="n"/>
      <c r="Q66" s="59" t="n">
        <v>29707</v>
      </c>
      <c r="R66" s="60" t="n"/>
      <c r="S66" s="61" t="n"/>
      <c r="T66" s="55" t="inlineStr">
        <is>
          <t>17.08.2025</t>
        </is>
      </c>
      <c r="U66" s="55" t="inlineStr">
        <is>
          <t>L25H011</t>
        </is>
      </c>
      <c r="V66" s="55" t="n">
        <v>-22770</v>
      </c>
      <c r="W66" s="55" t="inlineStr">
        <is>
          <t>28.08.2025</t>
        </is>
      </c>
      <c r="X66" s="55" t="inlineStr">
        <is>
          <t>R-L25H011</t>
        </is>
      </c>
      <c r="Y66" s="55" t="n">
        <v>27</v>
      </c>
      <c r="Z66" s="55" t="inlineStr">
        <is>
          <t>13.10.2025</t>
        </is>
      </c>
      <c r="AA66" s="55" t="inlineStr">
        <is>
          <t>L25J006</t>
        </is>
      </c>
      <c r="AB66" s="55" t="n">
        <v>-5750</v>
      </c>
      <c r="AC66" s="55" t="inlineStr">
        <is>
          <t>13.10.2025</t>
        </is>
      </c>
      <c r="AD66" s="55" t="inlineStr">
        <is>
          <t>L25J007</t>
        </is>
      </c>
      <c r="AE66" s="55" t="n">
        <v>-1214</v>
      </c>
      <c r="AF66" s="55" t="n"/>
      <c r="AG66" s="55" t="n"/>
      <c r="AH66" s="55" t="n"/>
      <c r="AI66" s="55" t="n"/>
      <c r="AJ66" s="55" t="n"/>
      <c r="AK66" s="55" t="n"/>
      <c r="AL66" s="55" t="n"/>
      <c r="AM66" s="55" t="n"/>
      <c r="AN66" s="55" t="n"/>
      <c r="AO66" s="55" t="n"/>
      <c r="AP66" s="55" t="n"/>
      <c r="AQ66" s="55" t="n"/>
      <c r="AR66" s="55" t="n"/>
      <c r="AS66" s="55" t="n"/>
      <c r="AT66" s="55" t="n"/>
      <c r="AU66" s="55" t="n"/>
      <c r="AV66" s="55" t="n"/>
      <c r="AW66" s="55" t="n"/>
      <c r="AX66" s="55" t="n"/>
      <c r="AY66" s="55" t="n"/>
      <c r="AZ66" s="55" t="n"/>
      <c r="BA66" s="55" t="n"/>
      <c r="BB66" s="55" t="n"/>
      <c r="BC66" s="55" t="n"/>
    </row>
    <row r="67">
      <c r="A67" s="55" t="inlineStr">
        <is>
          <t>Assambled</t>
        </is>
      </c>
      <c r="B67" s="483" t="inlineStr">
        <is>
          <t>01.09.2025</t>
        </is>
      </c>
      <c r="C67" s="55" t="n">
        <v>1012</v>
      </c>
      <c r="D67" s="55" t="inlineStr">
        <is>
          <t>PP0054</t>
        </is>
      </c>
      <c r="E67" s="55" t="inlineStr">
        <is>
          <t>25IPP019</t>
        </is>
      </c>
      <c r="F67" s="55" t="inlineStr">
        <is>
          <t xml:space="preserve">Assembled Outer Tube 128*18mm Tinted </t>
        </is>
      </c>
      <c r="G67" s="69" t="n">
        <v>45870</v>
      </c>
      <c r="H67" s="69" t="n">
        <v>46388</v>
      </c>
      <c r="I67" s="55" t="n"/>
      <c r="J67" s="55" t="n">
        <v>24606</v>
      </c>
      <c r="K67" s="55" t="n"/>
      <c r="L67" s="55" t="n">
        <v>24606</v>
      </c>
      <c r="M67" s="55" t="inlineStr">
        <is>
          <t>No.</t>
        </is>
      </c>
      <c r="N67" s="55" t="n">
        <v>24606</v>
      </c>
      <c r="O67" s="57" t="n">
        <v>0</v>
      </c>
      <c r="P67" s="58" t="n"/>
      <c r="Q67" s="59" t="n">
        <v>24606</v>
      </c>
      <c r="R67" s="60" t="n"/>
      <c r="S67" s="61" t="n"/>
      <c r="T67" s="55" t="inlineStr">
        <is>
          <t>13.10.2025</t>
        </is>
      </c>
      <c r="U67" s="55" t="inlineStr">
        <is>
          <t>L25J007</t>
        </is>
      </c>
      <c r="V67" s="55" t="n">
        <v>-24606</v>
      </c>
      <c r="W67" s="55" t="n"/>
      <c r="X67" s="55" t="n"/>
      <c r="Y67" s="55" t="n"/>
      <c r="Z67" s="55" t="n"/>
      <c r="AA67" s="55" t="n"/>
      <c r="AB67" s="55" t="n"/>
      <c r="AC67" s="55" t="n"/>
      <c r="AD67" s="55" t="n"/>
      <c r="AE67" s="55" t="n"/>
      <c r="AF67" s="55" t="n"/>
      <c r="AG67" s="55" t="n"/>
      <c r="AH67" s="55" t="n"/>
      <c r="AI67" s="55" t="n"/>
      <c r="AJ67" s="55" t="n"/>
      <c r="AK67" s="55" t="n"/>
      <c r="AL67" s="55" t="n"/>
      <c r="AM67" s="55" t="n"/>
      <c r="AN67" s="55" t="n"/>
      <c r="AO67" s="55" t="n"/>
      <c r="AP67" s="55" t="n"/>
      <c r="AQ67" s="55" t="n"/>
      <c r="AR67" s="55" t="n"/>
      <c r="AS67" s="55" t="n"/>
      <c r="AT67" s="55" t="n"/>
      <c r="AU67" s="55" t="n"/>
      <c r="AV67" s="55" t="n"/>
      <c r="AW67" s="55" t="n"/>
      <c r="AX67" s="55" t="n"/>
      <c r="AY67" s="55" t="n"/>
      <c r="AZ67" s="55" t="n"/>
      <c r="BA67" s="55" t="n"/>
      <c r="BB67" s="55" t="n"/>
      <c r="BC67" s="55" t="n"/>
    </row>
    <row r="68">
      <c r="A68" s="55" t="inlineStr">
        <is>
          <t xml:space="preserve">Inner </t>
        </is>
      </c>
      <c r="B68" s="483" t="inlineStr">
        <is>
          <t>14.10.2025</t>
        </is>
      </c>
      <c r="C68" s="55" t="n">
        <v>1104</v>
      </c>
      <c r="D68" s="55" t="inlineStr">
        <is>
          <t>BP0047</t>
        </is>
      </c>
      <c r="E68" s="55" t="inlineStr">
        <is>
          <t>25IBP032</t>
        </is>
      </c>
      <c r="F68" s="55" t="inlineStr">
        <is>
          <t>Inner filled tube FAS chlorex 2% 1ml technomaco</t>
        </is>
      </c>
      <c r="G68" s="69" t="n">
        <v>45931</v>
      </c>
      <c r="H68" s="69" t="n">
        <v>47027</v>
      </c>
      <c r="I68" s="55" t="n"/>
      <c r="J68" s="55" t="n">
        <v>30000</v>
      </c>
      <c r="K68" s="55" t="n"/>
      <c r="L68" s="55" t="n">
        <v>30000</v>
      </c>
      <c r="M68" s="55" t="inlineStr">
        <is>
          <t>No.</t>
        </is>
      </c>
      <c r="N68" s="55" t="n">
        <v>30000</v>
      </c>
      <c r="O68" s="57" t="n">
        <v>0</v>
      </c>
      <c r="P68" s="58" t="n"/>
      <c r="Q68" s="59" t="n">
        <v>30000</v>
      </c>
      <c r="R68" s="60" t="n"/>
      <c r="S68" s="61" t="n"/>
      <c r="T68" s="55" t="inlineStr">
        <is>
          <t>14.10.2025</t>
        </is>
      </c>
      <c r="U68" s="55" t="inlineStr">
        <is>
          <t>L25J005</t>
        </is>
      </c>
      <c r="V68" s="55" t="n">
        <v>-30000</v>
      </c>
      <c r="W68" s="55" t="n"/>
      <c r="X68" s="55" t="n"/>
      <c r="Y68" s="55" t="n"/>
      <c r="Z68" s="55" t="n"/>
      <c r="AA68" s="55" t="n"/>
      <c r="AB68" s="55" t="n"/>
      <c r="AC68" s="55" t="n"/>
      <c r="AD68" s="55" t="n"/>
      <c r="AE68" s="55" t="n"/>
      <c r="AF68" s="55" t="n"/>
      <c r="AG68" s="55" t="n"/>
      <c r="AH68" s="55" t="n"/>
      <c r="AI68" s="55" t="n"/>
      <c r="AJ68" s="55" t="n"/>
      <c r="AK68" s="55" t="n"/>
      <c r="AL68" s="55" t="n"/>
      <c r="AM68" s="55" t="n"/>
      <c r="AN68" s="55" t="n"/>
      <c r="AO68" s="55" t="n"/>
      <c r="AP68" s="55" t="n"/>
      <c r="AQ68" s="55" t="n"/>
      <c r="AR68" s="55" t="n"/>
      <c r="AS68" s="55" t="n"/>
      <c r="AT68" s="55" t="n"/>
      <c r="AU68" s="55" t="n"/>
      <c r="AV68" s="55" t="n"/>
      <c r="AW68" s="55" t="n"/>
      <c r="AX68" s="55" t="n"/>
      <c r="AY68" s="55" t="n"/>
      <c r="AZ68" s="55" t="n"/>
      <c r="BA68" s="55" t="n"/>
      <c r="BB68" s="55" t="n"/>
      <c r="BC68" s="55" t="n"/>
    </row>
    <row r="69">
      <c r="A69" s="55" t="inlineStr">
        <is>
          <t>Assambled</t>
        </is>
      </c>
      <c r="B69" s="483" t="inlineStr">
        <is>
          <t>14.10.2025</t>
        </is>
      </c>
      <c r="C69" s="55" t="n">
        <v>1102</v>
      </c>
      <c r="D69" s="55" t="inlineStr">
        <is>
          <t>PP0038</t>
        </is>
      </c>
      <c r="E69" s="55" t="inlineStr">
        <is>
          <t>25IPP027</t>
        </is>
      </c>
      <c r="F69" s="55" t="inlineStr">
        <is>
          <t xml:space="preserve">Assembled Outer Tube 128*18mm clear </t>
        </is>
      </c>
      <c r="G69" s="69" t="n">
        <v>45931</v>
      </c>
      <c r="H69" s="69" t="n">
        <v>46388</v>
      </c>
      <c r="I69" s="55" t="n"/>
      <c r="J69" s="55" t="n">
        <v>25000</v>
      </c>
      <c r="K69" s="55" t="n"/>
      <c r="L69" s="55" t="n">
        <v>25000</v>
      </c>
      <c r="M69" s="55" t="inlineStr">
        <is>
          <t>No.</t>
        </is>
      </c>
      <c r="N69" s="55" t="n">
        <v>25000</v>
      </c>
      <c r="O69" s="57" t="n">
        <v>0</v>
      </c>
      <c r="P69" s="58" t="n"/>
      <c r="Q69" s="59" t="n">
        <v>25000</v>
      </c>
      <c r="R69" s="60" t="n"/>
      <c r="S69" s="61" t="n"/>
      <c r="T69" s="55" t="inlineStr">
        <is>
          <t>19.10.2025</t>
        </is>
      </c>
      <c r="U69" s="55" t="inlineStr">
        <is>
          <t>L25J008</t>
        </is>
      </c>
      <c r="V69" s="55" t="n">
        <v>-25000</v>
      </c>
      <c r="W69" s="55" t="n"/>
      <c r="X69" s="55" t="n"/>
      <c r="Y69" s="55" t="n"/>
      <c r="Z69" s="55" t="n"/>
      <c r="AA69" s="55" t="n"/>
      <c r="AB69" s="55" t="n"/>
      <c r="AC69" s="55" t="n"/>
      <c r="AD69" s="55" t="n"/>
      <c r="AE69" s="55" t="n"/>
      <c r="AF69" s="55" t="n"/>
      <c r="AG69" s="55" t="n"/>
      <c r="AH69" s="55" t="n"/>
      <c r="AI69" s="55" t="n"/>
      <c r="AJ69" s="55" t="n"/>
      <c r="AK69" s="55" t="n"/>
      <c r="AL69" s="55" t="n"/>
      <c r="AM69" s="55" t="n"/>
      <c r="AN69" s="55" t="n"/>
      <c r="AO69" s="55" t="n"/>
      <c r="AP69" s="55" t="n"/>
      <c r="AQ69" s="55" t="n"/>
      <c r="AR69" s="55" t="n"/>
      <c r="AS69" s="55" t="n"/>
      <c r="AT69" s="55" t="n"/>
      <c r="AU69" s="55" t="n"/>
      <c r="AV69" s="55" t="n"/>
      <c r="AW69" s="55" t="n"/>
      <c r="AX69" s="55" t="n"/>
      <c r="AY69" s="55" t="n"/>
      <c r="AZ69" s="55" t="n"/>
      <c r="BA69" s="55" t="n"/>
      <c r="BB69" s="55" t="n"/>
      <c r="BC69" s="55" t="n"/>
    </row>
    <row r="70">
      <c r="A70" s="55" t="inlineStr">
        <is>
          <t xml:space="preserve">Inner </t>
        </is>
      </c>
      <c r="B70" s="483" t="inlineStr">
        <is>
          <t>15.10.2025</t>
        </is>
      </c>
      <c r="C70" s="55" t="n">
        <v>1105</v>
      </c>
      <c r="D70" s="55" t="inlineStr">
        <is>
          <t>BP0014</t>
        </is>
      </c>
      <c r="E70" s="55" t="inlineStr">
        <is>
          <t>25IBP033</t>
        </is>
      </c>
      <c r="F70" s="55" t="inlineStr">
        <is>
          <t>Inner filled tube FAS chlorex 2% 100*18mm Omas</t>
        </is>
      </c>
      <c r="G70" s="69" t="n">
        <v>45931</v>
      </c>
      <c r="H70" s="69" t="n">
        <v>47027</v>
      </c>
      <c r="I70" s="55" t="n"/>
      <c r="J70" s="55" t="n">
        <v>24000</v>
      </c>
      <c r="K70" s="55" t="n"/>
      <c r="L70" s="55" t="n">
        <v>24000</v>
      </c>
      <c r="M70" s="55" t="inlineStr">
        <is>
          <t>No.</t>
        </is>
      </c>
      <c r="N70" s="55" t="n">
        <v>24000</v>
      </c>
      <c r="O70" s="57" t="n">
        <v>0</v>
      </c>
      <c r="P70" s="58" t="n"/>
      <c r="Q70" s="59" t="n">
        <v>24000</v>
      </c>
      <c r="R70" s="60" t="n"/>
      <c r="S70" s="61" t="n"/>
      <c r="T70" s="55" t="inlineStr">
        <is>
          <t>15.10.2025</t>
        </is>
      </c>
      <c r="U70" s="55" t="inlineStr">
        <is>
          <t>L25J007</t>
        </is>
      </c>
      <c r="V70" s="55" t="n">
        <v>-24000</v>
      </c>
      <c r="W70" s="55" t="n"/>
      <c r="X70" s="55" t="n"/>
      <c r="Y70" s="55" t="n"/>
      <c r="Z70" s="55" t="n"/>
      <c r="AA70" s="55" t="n"/>
      <c r="AB70" s="55" t="n"/>
      <c r="AC70" s="55" t="n"/>
      <c r="AD70" s="55" t="n"/>
      <c r="AE70" s="55" t="n"/>
      <c r="AF70" s="55" t="n"/>
      <c r="AG70" s="55" t="n"/>
      <c r="AH70" s="55" t="n"/>
      <c r="AI70" s="55" t="n"/>
      <c r="AJ70" s="55" t="n"/>
      <c r="AK70" s="55" t="n"/>
      <c r="AL70" s="55" t="n"/>
      <c r="AM70" s="55" t="n"/>
      <c r="AN70" s="55" t="n"/>
      <c r="AO70" s="55" t="n"/>
      <c r="AP70" s="55" t="n"/>
      <c r="AQ70" s="55" t="n"/>
      <c r="AR70" s="55" t="n"/>
      <c r="AS70" s="55" t="n"/>
      <c r="AT70" s="55" t="n"/>
      <c r="AU70" s="55" t="n"/>
      <c r="AV70" s="55" t="n"/>
      <c r="AW70" s="55" t="n"/>
      <c r="AX70" s="55" t="n"/>
      <c r="AY70" s="55" t="n"/>
      <c r="AZ70" s="55" t="n"/>
      <c r="BA70" s="55" t="n"/>
      <c r="BB70" s="55" t="n"/>
      <c r="BC70" s="55" t="n"/>
    </row>
    <row r="71">
      <c r="A71" s="55" t="inlineStr">
        <is>
          <t xml:space="preserve">Inner </t>
        </is>
      </c>
      <c r="B71" s="483" t="inlineStr">
        <is>
          <t>15.10.2025</t>
        </is>
      </c>
      <c r="C71" s="55" t="n">
        <v>1106</v>
      </c>
      <c r="D71" s="55" t="inlineStr">
        <is>
          <t>BP0014</t>
        </is>
      </c>
      <c r="E71" s="55" t="inlineStr">
        <is>
          <t>25IBP033</t>
        </is>
      </c>
      <c r="F71" s="55" t="inlineStr">
        <is>
          <t>Inner filled tube FAS chlorex 2% 100*18mm Omas</t>
        </is>
      </c>
      <c r="G71" s="69" t="n">
        <v>45931</v>
      </c>
      <c r="H71" s="69" t="n">
        <v>47027</v>
      </c>
      <c r="I71" s="55" t="n"/>
      <c r="J71" s="55" t="n">
        <v>1820</v>
      </c>
      <c r="K71" s="55" t="n"/>
      <c r="L71" s="55" t="n">
        <v>1820</v>
      </c>
      <c r="M71" s="55" t="inlineStr">
        <is>
          <t>No.</t>
        </is>
      </c>
      <c r="N71" s="55" t="n">
        <v>1820</v>
      </c>
      <c r="O71" s="57" t="n">
        <v>0</v>
      </c>
      <c r="P71" s="58" t="n"/>
      <c r="Q71" s="59" t="n">
        <v>1820</v>
      </c>
      <c r="R71" s="60" t="n"/>
      <c r="S71" s="61" t="n"/>
      <c r="T71" s="55" t="inlineStr">
        <is>
          <t>15.10.2025</t>
        </is>
      </c>
      <c r="U71" s="55" t="inlineStr">
        <is>
          <t>L25J007</t>
        </is>
      </c>
      <c r="V71" s="55" t="n">
        <v>-1820</v>
      </c>
      <c r="W71" s="55" t="n"/>
      <c r="X71" s="55" t="n"/>
      <c r="Y71" s="55" t="n"/>
      <c r="Z71" s="55" t="n"/>
      <c r="AA71" s="55" t="n"/>
      <c r="AB71" s="55" t="n"/>
      <c r="AC71" s="55" t="n"/>
      <c r="AD71" s="55" t="n"/>
      <c r="AE71" s="55" t="n"/>
      <c r="AF71" s="55" t="n"/>
      <c r="AG71" s="55" t="n"/>
      <c r="AH71" s="55" t="n"/>
      <c r="AI71" s="55" t="n"/>
      <c r="AJ71" s="55" t="n"/>
      <c r="AK71" s="55" t="n"/>
      <c r="AL71" s="55" t="n"/>
      <c r="AM71" s="55" t="n"/>
      <c r="AN71" s="55" t="n"/>
      <c r="AO71" s="55" t="n"/>
      <c r="AP71" s="55" t="n"/>
      <c r="AQ71" s="55" t="n"/>
      <c r="AR71" s="55" t="n"/>
      <c r="AS71" s="55" t="n"/>
      <c r="AT71" s="55" t="n"/>
      <c r="AU71" s="55" t="n"/>
      <c r="AV71" s="55" t="n"/>
      <c r="AW71" s="55" t="n"/>
      <c r="AX71" s="55" t="n"/>
      <c r="AY71" s="55" t="n"/>
      <c r="AZ71" s="55" t="n"/>
      <c r="BA71" s="55" t="n"/>
      <c r="BB71" s="55" t="n"/>
      <c r="BC71" s="55" t="n"/>
    </row>
    <row r="72">
      <c r="A72" s="55" t="inlineStr">
        <is>
          <t xml:space="preserve">Inner </t>
        </is>
      </c>
      <c r="B72" s="483" t="inlineStr">
        <is>
          <t>19.10.2025</t>
        </is>
      </c>
      <c r="C72" s="55" t="n">
        <v>1113</v>
      </c>
      <c r="D72" s="55" t="inlineStr">
        <is>
          <t>BP0014</t>
        </is>
      </c>
      <c r="E72" s="55" t="inlineStr">
        <is>
          <t>25IBP033</t>
        </is>
      </c>
      <c r="F72" s="55" t="inlineStr">
        <is>
          <t>Inner filled tube FAS chlorex 2% 100*18mm Omas</t>
        </is>
      </c>
      <c r="G72" s="69" t="n">
        <v>45931</v>
      </c>
      <c r="H72" s="69" t="n">
        <v>47027</v>
      </c>
      <c r="I72" s="55" t="n"/>
      <c r="J72" s="55" t="n">
        <v>11900</v>
      </c>
      <c r="K72" s="55" t="n"/>
      <c r="L72" s="55" t="n">
        <v>11900</v>
      </c>
      <c r="M72" s="55" t="inlineStr">
        <is>
          <t>No.</t>
        </is>
      </c>
      <c r="N72" s="55" t="n">
        <v>11900</v>
      </c>
      <c r="O72" s="57" t="n">
        <v>0</v>
      </c>
      <c r="P72" s="58" t="n"/>
      <c r="Q72" s="59" t="n">
        <v>11900</v>
      </c>
      <c r="R72" s="60" t="n"/>
      <c r="S72" s="61" t="n"/>
      <c r="T72" s="55" t="inlineStr">
        <is>
          <t>19.10.2025</t>
        </is>
      </c>
      <c r="U72" s="55" t="inlineStr">
        <is>
          <t>L25J008</t>
        </is>
      </c>
      <c r="V72" s="55" t="n">
        <v>-11900</v>
      </c>
      <c r="W72" s="55" t="n"/>
      <c r="X72" s="55" t="n"/>
      <c r="Y72" s="55" t="n"/>
      <c r="Z72" s="55" t="n"/>
      <c r="AA72" s="55" t="n"/>
      <c r="AB72" s="55" t="n"/>
      <c r="AC72" s="55" t="n"/>
      <c r="AD72" s="55" t="n"/>
      <c r="AE72" s="55" t="n"/>
      <c r="AF72" s="55" t="n"/>
      <c r="AG72" s="55" t="n"/>
      <c r="AH72" s="55" t="n"/>
      <c r="AI72" s="55" t="n"/>
      <c r="AJ72" s="55" t="n"/>
      <c r="AK72" s="55" t="n"/>
      <c r="AL72" s="55" t="n"/>
      <c r="AM72" s="55" t="n"/>
      <c r="AN72" s="55" t="n"/>
      <c r="AO72" s="55" t="n"/>
      <c r="AP72" s="55" t="n"/>
      <c r="AQ72" s="55" t="n"/>
      <c r="AR72" s="55" t="n"/>
      <c r="AS72" s="55" t="n"/>
      <c r="AT72" s="55" t="n"/>
      <c r="AU72" s="55" t="n"/>
      <c r="AV72" s="55" t="n"/>
      <c r="AW72" s="55" t="n"/>
      <c r="AX72" s="55" t="n"/>
      <c r="AY72" s="55" t="n"/>
      <c r="AZ72" s="55" t="n"/>
      <c r="BA72" s="55" t="n"/>
      <c r="BB72" s="55" t="n"/>
      <c r="BC72" s="55" t="n"/>
    </row>
    <row r="73">
      <c r="A73" s="55" t="inlineStr">
        <is>
          <t xml:space="preserve">Inner </t>
        </is>
      </c>
      <c r="B73" s="483" t="inlineStr">
        <is>
          <t>21.10.2025</t>
        </is>
      </c>
      <c r="C73" s="55" t="n">
        <v>1118</v>
      </c>
      <c r="D73" s="55" t="inlineStr">
        <is>
          <t>BP0014</t>
        </is>
      </c>
      <c r="E73" s="55" t="inlineStr">
        <is>
          <t>25IBP034</t>
        </is>
      </c>
      <c r="F73" s="55" t="inlineStr">
        <is>
          <t>Inner filled tube FAS chlorex 2% 100*18mm Omas</t>
        </is>
      </c>
      <c r="G73" s="69" t="n">
        <v>45931</v>
      </c>
      <c r="H73" s="69" t="n">
        <v>47027</v>
      </c>
      <c r="I73" s="55" t="n"/>
      <c r="J73" s="55" t="n">
        <v>13000</v>
      </c>
      <c r="K73" s="55" t="n"/>
      <c r="L73" s="55" t="n">
        <v>13000</v>
      </c>
      <c r="M73" s="55" t="inlineStr">
        <is>
          <t>No.</t>
        </is>
      </c>
      <c r="N73" s="55" t="n">
        <v>13000</v>
      </c>
      <c r="O73" s="57" t="n">
        <v>0</v>
      </c>
      <c r="P73" s="58" t="n"/>
      <c r="Q73" s="59" t="n">
        <v>13000</v>
      </c>
      <c r="R73" s="60" t="n"/>
      <c r="S73" s="61" t="n"/>
      <c r="T73" s="55" t="inlineStr">
        <is>
          <t>21.10.2025</t>
        </is>
      </c>
      <c r="U73" s="55" t="inlineStr">
        <is>
          <t>L25J008</t>
        </is>
      </c>
      <c r="V73" s="55" t="n">
        <v>-13000</v>
      </c>
      <c r="W73" s="55" t="n"/>
      <c r="X73" s="55" t="n"/>
      <c r="Y73" s="55" t="n"/>
      <c r="Z73" s="55" t="n"/>
      <c r="AA73" s="55" t="n"/>
      <c r="AB73" s="55" t="n"/>
      <c r="AC73" s="55" t="n"/>
      <c r="AD73" s="55" t="n"/>
      <c r="AE73" s="55" t="n"/>
      <c r="AF73" s="55" t="n"/>
      <c r="AG73" s="55" t="n"/>
      <c r="AH73" s="55" t="n"/>
      <c r="AI73" s="55" t="n"/>
      <c r="AJ73" s="55" t="n"/>
      <c r="AK73" s="55" t="n"/>
      <c r="AL73" s="55" t="n"/>
      <c r="AM73" s="55" t="n"/>
      <c r="AN73" s="55" t="n"/>
      <c r="AO73" s="55" t="n"/>
      <c r="AP73" s="55" t="n"/>
      <c r="AQ73" s="55" t="n"/>
      <c r="AR73" s="55" t="n"/>
      <c r="AS73" s="55" t="n"/>
      <c r="AT73" s="55" t="n"/>
      <c r="AU73" s="55" t="n"/>
      <c r="AV73" s="55" t="n"/>
      <c r="AW73" s="55" t="n"/>
      <c r="AX73" s="55" t="n"/>
      <c r="AY73" s="55" t="n"/>
      <c r="AZ73" s="55" t="n"/>
      <c r="BA73" s="55" t="n"/>
      <c r="BB73" s="55" t="n"/>
      <c r="BC73" s="55" t="n"/>
    </row>
    <row r="74">
      <c r="A74" s="55" t="inlineStr">
        <is>
          <t xml:space="preserve">Inner </t>
        </is>
      </c>
      <c r="B74" s="483" t="inlineStr">
        <is>
          <t>22.10.2025</t>
        </is>
      </c>
      <c r="C74" s="55" t="n">
        <v>1122</v>
      </c>
      <c r="D74" s="55" t="inlineStr">
        <is>
          <t>BP0021</t>
        </is>
      </c>
      <c r="E74" s="55" t="inlineStr">
        <is>
          <t>25IBP036</t>
        </is>
      </c>
      <c r="F74" s="55" t="inlineStr">
        <is>
          <t>FAS CHLOREX 0.5% Inner filled tube 81*18mm 3ML</t>
        </is>
      </c>
      <c r="G74" s="69" t="n">
        <v>45931</v>
      </c>
      <c r="H74" s="69" t="n">
        <v>47027</v>
      </c>
      <c r="I74" s="55" t="n"/>
      <c r="J74" s="55" t="n">
        <v>3000</v>
      </c>
      <c r="K74" s="55" t="n"/>
      <c r="L74" s="55" t="n">
        <v>3000</v>
      </c>
      <c r="M74" s="55" t="inlineStr">
        <is>
          <t>No.</t>
        </is>
      </c>
      <c r="N74" s="55" t="n">
        <v>3000</v>
      </c>
      <c r="O74" s="57" t="n">
        <v>0</v>
      </c>
      <c r="P74" s="58" t="n"/>
      <c r="Q74" s="59" t="n">
        <v>3000</v>
      </c>
      <c r="R74" s="60" t="n"/>
      <c r="S74" s="61" t="n"/>
      <c r="T74" s="55" t="inlineStr">
        <is>
          <t>22.10.2025</t>
        </is>
      </c>
      <c r="U74" s="55" t="inlineStr">
        <is>
          <t>L25J009</t>
        </is>
      </c>
      <c r="V74" s="55" t="n">
        <v>-3000</v>
      </c>
      <c r="W74" s="55" t="n"/>
      <c r="X74" s="55" t="n"/>
      <c r="Y74" s="55" t="n"/>
      <c r="Z74" s="55" t="n"/>
      <c r="AA74" s="55" t="n"/>
      <c r="AB74" s="55" t="n"/>
      <c r="AC74" s="55" t="n"/>
      <c r="AD74" s="55" t="n"/>
      <c r="AE74" s="55" t="n"/>
      <c r="AF74" s="55" t="n"/>
      <c r="AG74" s="55" t="n"/>
      <c r="AH74" s="55" t="n"/>
      <c r="AI74" s="55" t="n"/>
      <c r="AJ74" s="55" t="n"/>
      <c r="AK74" s="55" t="n"/>
      <c r="AL74" s="55" t="n"/>
      <c r="AM74" s="55" t="n"/>
      <c r="AN74" s="55" t="n"/>
      <c r="AO74" s="55" t="n"/>
      <c r="AP74" s="55" t="n"/>
      <c r="AQ74" s="55" t="n"/>
      <c r="AR74" s="55" t="n"/>
      <c r="AS74" s="55" t="n"/>
      <c r="AT74" s="55" t="n"/>
      <c r="AU74" s="55" t="n"/>
      <c r="AV74" s="55" t="n"/>
      <c r="AW74" s="55" t="n"/>
      <c r="AX74" s="55" t="n"/>
      <c r="AY74" s="55" t="n"/>
      <c r="AZ74" s="55" t="n"/>
      <c r="BA74" s="55" t="n"/>
      <c r="BB74" s="55" t="n"/>
      <c r="BC74" s="55" t="n"/>
    </row>
    <row r="75">
      <c r="A75" s="55" t="inlineStr">
        <is>
          <t xml:space="preserve">Inner </t>
        </is>
      </c>
      <c r="B75" s="483" t="inlineStr">
        <is>
          <t>23.10.2025</t>
        </is>
      </c>
      <c r="C75" s="55" t="n">
        <v>1123</v>
      </c>
      <c r="D75" s="55" t="inlineStr">
        <is>
          <t>BP0021</t>
        </is>
      </c>
      <c r="E75" s="55" t="inlineStr">
        <is>
          <t>25IBP036</t>
        </is>
      </c>
      <c r="F75" s="55" t="inlineStr">
        <is>
          <t>FAS CHLOREX 0.5% Inner filled tube 81* 13mm 3ML</t>
        </is>
      </c>
      <c r="G75" s="69" t="n">
        <v>45931</v>
      </c>
      <c r="H75" s="69" t="n">
        <v>47027</v>
      </c>
      <c r="I75" s="55" t="n"/>
      <c r="J75" s="55" t="n">
        <v>1200</v>
      </c>
      <c r="K75" s="55" t="n"/>
      <c r="L75" s="55" t="n">
        <v>1200</v>
      </c>
      <c r="M75" s="55" t="inlineStr">
        <is>
          <t>No.</t>
        </is>
      </c>
      <c r="N75" s="55" t="n">
        <v>1200</v>
      </c>
      <c r="O75" s="57" t="n">
        <v>0</v>
      </c>
      <c r="P75" s="58" t="n"/>
      <c r="Q75" s="59" t="n">
        <v>1200</v>
      </c>
      <c r="R75" s="60" t="n"/>
      <c r="S75" s="61" t="n"/>
      <c r="T75" s="55" t="inlineStr">
        <is>
          <t>23.10.2025</t>
        </is>
      </c>
      <c r="U75" s="55" t="inlineStr">
        <is>
          <t>L25J009</t>
        </is>
      </c>
      <c r="V75" s="55" t="n">
        <v>-1200</v>
      </c>
      <c r="W75" s="55" t="n"/>
      <c r="X75" s="55" t="n"/>
      <c r="Y75" s="55" t="n"/>
      <c r="Z75" s="55" t="n"/>
      <c r="AA75" s="55" t="n"/>
      <c r="AB75" s="55" t="n"/>
      <c r="AC75" s="55" t="n"/>
      <c r="AD75" s="55" t="n"/>
      <c r="AE75" s="55" t="n"/>
      <c r="AF75" s="55" t="n"/>
      <c r="AG75" s="55" t="n"/>
      <c r="AH75" s="55" t="n"/>
      <c r="AI75" s="55" t="n"/>
      <c r="AJ75" s="55" t="n"/>
      <c r="AK75" s="55" t="n"/>
      <c r="AL75" s="55" t="n"/>
      <c r="AM75" s="55" t="n"/>
      <c r="AN75" s="55" t="n"/>
      <c r="AO75" s="55" t="n"/>
      <c r="AP75" s="55" t="n"/>
      <c r="AQ75" s="55" t="n"/>
      <c r="AR75" s="55" t="n"/>
      <c r="AS75" s="55" t="n"/>
      <c r="AT75" s="55" t="n"/>
      <c r="AU75" s="55" t="n"/>
      <c r="AV75" s="55" t="n"/>
      <c r="AW75" s="55" t="n"/>
      <c r="AX75" s="55" t="n"/>
      <c r="AY75" s="55" t="n"/>
      <c r="AZ75" s="55" t="n"/>
      <c r="BA75" s="55" t="n"/>
      <c r="BB75" s="55" t="n"/>
      <c r="BC75" s="55" t="n"/>
    </row>
    <row r="76">
      <c r="A76" s="55" t="inlineStr">
        <is>
          <t>Assambled</t>
        </is>
      </c>
      <c r="B76" s="483" t="inlineStr">
        <is>
          <t>23.10.2025</t>
        </is>
      </c>
      <c r="C76" s="55" t="n">
        <v>1126</v>
      </c>
      <c r="D76" s="55" t="inlineStr">
        <is>
          <t>PP0038</t>
        </is>
      </c>
      <c r="E76" s="55" t="inlineStr">
        <is>
          <t>25IPP029</t>
        </is>
      </c>
      <c r="F76" s="55" t="inlineStr">
        <is>
          <t xml:space="preserve">Assembled Outer Tube 128*18mm clear </t>
        </is>
      </c>
      <c r="G76" s="69" t="n">
        <v>45931</v>
      </c>
      <c r="H76" s="69" t="n">
        <v>46388</v>
      </c>
      <c r="I76" s="55" t="n"/>
      <c r="J76" s="55" t="n">
        <v>260</v>
      </c>
      <c r="K76" s="55" t="n"/>
      <c r="L76" s="55" t="n">
        <v>260</v>
      </c>
      <c r="M76" s="55" t="inlineStr">
        <is>
          <t>No.</t>
        </is>
      </c>
      <c r="N76" s="55" t="n">
        <v>260</v>
      </c>
      <c r="O76" s="57" t="n">
        <v>0</v>
      </c>
      <c r="P76" s="58" t="n"/>
      <c r="Q76" s="59" t="n">
        <v>260</v>
      </c>
      <c r="R76" s="60" t="n"/>
      <c r="S76" s="61" t="n"/>
      <c r="T76" s="55" t="inlineStr">
        <is>
          <t>26.10.2025</t>
        </is>
      </c>
      <c r="U76" s="55" t="inlineStr">
        <is>
          <t>MR250208</t>
        </is>
      </c>
      <c r="V76" s="55" t="n">
        <v>-260</v>
      </c>
      <c r="W76" s="55" t="n"/>
      <c r="X76" s="55" t="n"/>
      <c r="Y76" s="55" t="n"/>
      <c r="Z76" s="55" t="n"/>
      <c r="AA76" s="55" t="n"/>
      <c r="AB76" s="55" t="n"/>
      <c r="AC76" s="55" t="n"/>
      <c r="AD76" s="55" t="n"/>
      <c r="AE76" s="55" t="n"/>
      <c r="AF76" s="55" t="n"/>
      <c r="AG76" s="55" t="n"/>
      <c r="AH76" s="55" t="n"/>
      <c r="AI76" s="55" t="n"/>
      <c r="AJ76" s="55" t="n"/>
      <c r="AK76" s="55" t="n"/>
      <c r="AL76" s="55" t="n"/>
      <c r="AM76" s="55" t="n"/>
      <c r="AN76" s="55" t="n"/>
      <c r="AO76" s="55" t="n"/>
      <c r="AP76" s="55" t="n"/>
      <c r="AQ76" s="55" t="n"/>
      <c r="AR76" s="55" t="n"/>
      <c r="AS76" s="55" t="n"/>
      <c r="AT76" s="55" t="n"/>
      <c r="AU76" s="55" t="n"/>
      <c r="AV76" s="55" t="n"/>
      <c r="AW76" s="55" t="n"/>
      <c r="AX76" s="55" t="n"/>
      <c r="AY76" s="55" t="n"/>
      <c r="AZ76" s="55" t="n"/>
      <c r="BA76" s="55" t="n"/>
      <c r="BB76" s="55" t="n"/>
      <c r="BC76" s="55" t="n"/>
    </row>
    <row r="77">
      <c r="A77" s="55" t="inlineStr">
        <is>
          <t xml:space="preserve">Inner </t>
        </is>
      </c>
      <c r="B77" s="483" t="inlineStr">
        <is>
          <t>23.10.2025</t>
        </is>
      </c>
      <c r="C77" s="55" t="n">
        <v>1128</v>
      </c>
      <c r="D77" s="55" t="inlineStr">
        <is>
          <t>BP0049</t>
        </is>
      </c>
      <c r="E77" s="55" t="inlineStr">
        <is>
          <t>25IBP037</t>
        </is>
      </c>
      <c r="F77" s="55" t="inlineStr">
        <is>
          <t>FAS CHLOREX 1% INNER FILLED TUBE 81*15MM 6ML OMAS</t>
        </is>
      </c>
      <c r="G77" s="69" t="n">
        <v>45931</v>
      </c>
      <c r="H77" s="69" t="n">
        <v>47027</v>
      </c>
      <c r="I77" s="55" t="n"/>
      <c r="J77" s="55" t="n">
        <v>4500</v>
      </c>
      <c r="K77" s="55" t="n"/>
      <c r="L77" s="55" t="n">
        <v>4500</v>
      </c>
      <c r="M77" s="55" t="inlineStr">
        <is>
          <t>No.</t>
        </is>
      </c>
      <c r="N77" s="55" t="n">
        <v>4500</v>
      </c>
      <c r="O77" s="57" t="n">
        <v>0</v>
      </c>
      <c r="P77" s="58" t="n"/>
      <c r="Q77" s="59" t="n">
        <v>4500</v>
      </c>
      <c r="R77" s="60" t="n"/>
      <c r="S77" s="61" t="n"/>
      <c r="T77" s="55" t="inlineStr">
        <is>
          <t>23.10.2025</t>
        </is>
      </c>
      <c r="U77" s="55" t="inlineStr">
        <is>
          <t>L25J010</t>
        </is>
      </c>
      <c r="V77" s="55" t="n">
        <v>-4500</v>
      </c>
      <c r="W77" s="55" t="inlineStr">
        <is>
          <t> </t>
        </is>
      </c>
      <c r="X77" s="55" t="inlineStr">
        <is>
          <t> </t>
        </is>
      </c>
      <c r="Y77" s="55" t="n">
        <v>0</v>
      </c>
      <c r="Z77" s="55" t="n"/>
      <c r="AA77" s="55" t="n"/>
      <c r="AB77" s="55" t="n"/>
      <c r="AC77" s="55" t="n"/>
      <c r="AD77" s="55" t="n"/>
      <c r="AE77" s="55" t="n"/>
      <c r="AF77" s="55" t="n"/>
      <c r="AG77" s="55" t="n"/>
      <c r="AH77" s="55" t="n"/>
      <c r="AI77" s="55" t="n"/>
      <c r="AJ77" s="55" t="n"/>
      <c r="AK77" s="55" t="n"/>
      <c r="AL77" s="55" t="n"/>
      <c r="AM77" s="55" t="n"/>
      <c r="AN77" s="55" t="n"/>
      <c r="AO77" s="55" t="n"/>
      <c r="AP77" s="55" t="n"/>
      <c r="AQ77" s="55" t="n"/>
      <c r="AR77" s="55" t="n"/>
      <c r="AS77" s="55" t="n"/>
      <c r="AT77" s="55" t="n"/>
      <c r="AU77" s="55" t="n"/>
      <c r="AV77" s="55" t="n"/>
      <c r="AW77" s="55" t="n"/>
      <c r="AX77" s="55" t="n"/>
      <c r="AY77" s="55" t="n"/>
      <c r="AZ77" s="55" t="n"/>
      <c r="BA77" s="55" t="n"/>
      <c r="BB77" s="55" t="n"/>
      <c r="BC77" s="55" t="n"/>
    </row>
    <row r="78">
      <c r="A78" s="55" t="inlineStr">
        <is>
          <t xml:space="preserve">Inner </t>
        </is>
      </c>
      <c r="B78" s="483" t="inlineStr">
        <is>
          <t>26.10.2025</t>
        </is>
      </c>
      <c r="C78" s="55" t="n">
        <v>1131</v>
      </c>
      <c r="D78" s="55" t="inlineStr">
        <is>
          <t>BP0049</t>
        </is>
      </c>
      <c r="E78" s="55" t="inlineStr">
        <is>
          <t>25IBP037</t>
        </is>
      </c>
      <c r="F78" s="55" t="inlineStr">
        <is>
          <t>FAS CHLOREX 1% INNER FILLED TUBE 81*15MM 6ML OMAS</t>
        </is>
      </c>
      <c r="G78" s="69" t="n">
        <v>45931</v>
      </c>
      <c r="H78" s="69" t="n">
        <v>47027</v>
      </c>
      <c r="I78" s="55" t="n"/>
      <c r="J78" s="55" t="n">
        <v>2100</v>
      </c>
      <c r="K78" s="55" t="n"/>
      <c r="L78" s="55" t="n">
        <v>2100</v>
      </c>
      <c r="M78" s="55" t="inlineStr">
        <is>
          <t>No.</t>
        </is>
      </c>
      <c r="N78" s="55" t="n">
        <v>2100</v>
      </c>
      <c r="O78" s="57" t="n">
        <v>0</v>
      </c>
      <c r="P78" s="58" t="n"/>
      <c r="Q78" s="59" t="n">
        <v>2100</v>
      </c>
      <c r="R78" s="60" t="n"/>
      <c r="S78" s="61" t="n"/>
      <c r="T78" s="55" t="inlineStr">
        <is>
          <t>23.10.2025</t>
        </is>
      </c>
      <c r="U78" s="55" t="inlineStr">
        <is>
          <t>L25J010</t>
        </is>
      </c>
      <c r="V78" s="55" t="n">
        <v>-2100</v>
      </c>
      <c r="W78" s="55" t="n"/>
      <c r="X78" s="55" t="n"/>
      <c r="Y78" s="55" t="n"/>
      <c r="Z78" s="55" t="n"/>
      <c r="AA78" s="55" t="n"/>
      <c r="AB78" s="55" t="n"/>
      <c r="AC78" s="55" t="n"/>
      <c r="AD78" s="55" t="n"/>
      <c r="AE78" s="55" t="n"/>
      <c r="AF78" s="55" t="n"/>
      <c r="AG78" s="55" t="n"/>
      <c r="AH78" s="55" t="n"/>
      <c r="AI78" s="55" t="n"/>
      <c r="AJ78" s="55" t="n"/>
      <c r="AK78" s="55" t="n"/>
      <c r="AL78" s="55" t="n"/>
      <c r="AM78" s="55" t="n"/>
      <c r="AN78" s="55" t="n"/>
      <c r="AO78" s="55" t="n"/>
      <c r="AP78" s="55" t="n"/>
      <c r="AQ78" s="55" t="n"/>
      <c r="AR78" s="55" t="n"/>
      <c r="AS78" s="55" t="n"/>
      <c r="AT78" s="55" t="n"/>
      <c r="AU78" s="55" t="n"/>
      <c r="AV78" s="55" t="n"/>
      <c r="AW78" s="55" t="n"/>
      <c r="AX78" s="55" t="n"/>
      <c r="AY78" s="55" t="n"/>
      <c r="AZ78" s="55" t="n"/>
      <c r="BA78" s="55" t="n"/>
      <c r="BB78" s="55" t="n"/>
      <c r="BC78" s="55" t="n"/>
    </row>
    <row r="79" ht="24" customHeight="1">
      <c r="A79" s="55" t="inlineStr">
        <is>
          <t xml:space="preserve">Inner </t>
        </is>
      </c>
      <c r="B79" s="483" t="inlineStr">
        <is>
          <t>26.10.2025</t>
        </is>
      </c>
      <c r="C79" s="55" t="n">
        <v>1135</v>
      </c>
      <c r="D79" s="55" t="inlineStr">
        <is>
          <t>BP0054</t>
        </is>
      </c>
      <c r="E79" s="55" t="inlineStr">
        <is>
          <t>25IBP035</t>
        </is>
      </c>
      <c r="F79" s="55" t="inlineStr">
        <is>
          <t>FAS CHLOREX 2% INNER FILLED TUBE 77*11MM 3ML TECHNOMACO</t>
        </is>
      </c>
      <c r="G79" s="69" t="n">
        <v>45931</v>
      </c>
      <c r="H79" s="69" t="n">
        <v>47027</v>
      </c>
      <c r="I79" s="55" t="n"/>
      <c r="J79" s="55" t="n">
        <v>34500</v>
      </c>
      <c r="K79" s="55" t="n"/>
      <c r="L79" s="55" t="n">
        <v>34500</v>
      </c>
      <c r="M79" s="55" t="inlineStr">
        <is>
          <t>No.</t>
        </is>
      </c>
      <c r="N79" s="55" t="n">
        <v>34500</v>
      </c>
      <c r="O79" s="57" t="n">
        <v>0</v>
      </c>
      <c r="P79" s="58" t="n"/>
      <c r="Q79" s="59" t="n">
        <v>34500</v>
      </c>
      <c r="R79" s="60" t="n"/>
      <c r="S79" s="61" t="n"/>
      <c r="T79" s="55" t="inlineStr">
        <is>
          <t>02.11.2025</t>
        </is>
      </c>
      <c r="U79" s="55" t="inlineStr">
        <is>
          <t>L25K002</t>
        </is>
      </c>
      <c r="V79" s="55" t="n">
        <v>-34500</v>
      </c>
      <c r="W79" s="55" t="n"/>
      <c r="X79" s="55" t="n"/>
      <c r="Y79" s="55" t="n"/>
      <c r="Z79" s="55" t="n"/>
      <c r="AA79" s="55" t="n"/>
      <c r="AB79" s="55" t="n"/>
      <c r="AC79" s="55" t="n"/>
      <c r="AD79" s="55" t="n"/>
      <c r="AE79" s="55" t="n"/>
      <c r="AF79" s="55" t="n"/>
      <c r="AG79" s="55" t="n"/>
      <c r="AH79" s="55" t="n"/>
      <c r="AI79" s="55" t="n"/>
      <c r="AJ79" s="55" t="n"/>
      <c r="AK79" s="55" t="n"/>
      <c r="AL79" s="55" t="n"/>
      <c r="AM79" s="55" t="n"/>
      <c r="AN79" s="55" t="n"/>
      <c r="AO79" s="55" t="n"/>
      <c r="AP79" s="55" t="n"/>
      <c r="AQ79" s="55" t="n"/>
      <c r="AR79" s="55" t="n"/>
      <c r="AS79" s="55" t="n"/>
      <c r="AT79" s="55" t="n"/>
      <c r="AU79" s="55" t="n"/>
      <c r="AV79" s="55" t="n"/>
      <c r="AW79" s="55" t="n"/>
      <c r="AX79" s="55" t="n"/>
      <c r="AY79" s="55" t="n"/>
      <c r="AZ79" s="55" t="n"/>
      <c r="BA79" s="55" t="n"/>
      <c r="BB79" s="55" t="n"/>
      <c r="BC79" s="55" t="n"/>
    </row>
    <row r="80">
      <c r="A80" s="55" t="inlineStr">
        <is>
          <t xml:space="preserve">Inner </t>
        </is>
      </c>
      <c r="B80" s="483" t="inlineStr">
        <is>
          <t>28.10.2025</t>
        </is>
      </c>
      <c r="C80" s="55" t="n">
        <v>1139</v>
      </c>
      <c r="D80" s="55" t="inlineStr">
        <is>
          <t>BP0017</t>
        </is>
      </c>
      <c r="E80" s="55" t="inlineStr">
        <is>
          <t>25IBP038</t>
        </is>
      </c>
      <c r="F80" s="55" t="inlineStr">
        <is>
          <t>Inner filled tube 81*15mm FAS Chlorex 2% OMAS</t>
        </is>
      </c>
      <c r="G80" s="69" t="n">
        <v>45931</v>
      </c>
      <c r="H80" s="69" t="n">
        <v>47027</v>
      </c>
      <c r="I80" s="55" t="inlineStr">
        <is>
          <t> </t>
        </is>
      </c>
      <c r="J80" s="55" t="n">
        <v>15000</v>
      </c>
      <c r="K80" s="55" t="n"/>
      <c r="L80" s="55" t="n">
        <v>15000</v>
      </c>
      <c r="M80" s="55" t="inlineStr">
        <is>
          <t>No.</t>
        </is>
      </c>
      <c r="N80" s="55" t="n">
        <v>15000</v>
      </c>
      <c r="O80" s="57" t="n">
        <v>0</v>
      </c>
      <c r="P80" s="58" t="n"/>
      <c r="Q80" s="59" t="n">
        <v>15000</v>
      </c>
      <c r="R80" s="60" t="n"/>
      <c r="S80" s="61" t="n"/>
      <c r="T80" s="55" t="inlineStr">
        <is>
          <t>28.10.2025</t>
        </is>
      </c>
      <c r="U80" s="55" t="inlineStr">
        <is>
          <t>L25J011</t>
        </is>
      </c>
      <c r="V80" s="55" t="n">
        <v>-15000</v>
      </c>
      <c r="W80" s="55" t="inlineStr">
        <is>
          <t> </t>
        </is>
      </c>
      <c r="X80" s="55" t="inlineStr">
        <is>
          <t> </t>
        </is>
      </c>
      <c r="Y80" s="55" t="n">
        <v>0</v>
      </c>
      <c r="Z80" s="55" t="n"/>
      <c r="AA80" s="55" t="n"/>
      <c r="AB80" s="55" t="n"/>
      <c r="AC80" s="55" t="n"/>
      <c r="AD80" s="55" t="n"/>
      <c r="AE80" s="55" t="n"/>
      <c r="AF80" s="55" t="n"/>
      <c r="AG80" s="55" t="n"/>
      <c r="AH80" s="55" t="n"/>
      <c r="AI80" s="55" t="n"/>
      <c r="AJ80" s="55" t="n"/>
      <c r="AK80" s="55" t="n"/>
      <c r="AL80" s="55" t="n"/>
      <c r="AM80" s="55" t="n"/>
      <c r="AN80" s="55" t="n"/>
      <c r="AO80" s="55" t="n"/>
      <c r="AP80" s="55" t="n"/>
      <c r="AQ80" s="55" t="n"/>
      <c r="AR80" s="55" t="n"/>
      <c r="AS80" s="55" t="n"/>
      <c r="AT80" s="55" t="n"/>
      <c r="AU80" s="55" t="n"/>
      <c r="AV80" s="55" t="n"/>
      <c r="AW80" s="55" t="n"/>
      <c r="AX80" s="55" t="n"/>
      <c r="AY80" s="55" t="n"/>
      <c r="AZ80" s="55" t="n"/>
      <c r="BA80" s="55" t="n"/>
      <c r="BB80" s="55" t="n"/>
      <c r="BC80" s="55" t="n"/>
    </row>
    <row r="81">
      <c r="A81" s="55" t="inlineStr">
        <is>
          <t xml:space="preserve">Inner </t>
        </is>
      </c>
      <c r="B81" s="483" t="inlineStr">
        <is>
          <t>29.10.2025</t>
        </is>
      </c>
      <c r="C81" s="55" t="n">
        <v>1144</v>
      </c>
      <c r="D81" s="55" t="inlineStr">
        <is>
          <t>BP0017</t>
        </is>
      </c>
      <c r="E81" s="55" t="inlineStr">
        <is>
          <t>25IBP038</t>
        </is>
      </c>
      <c r="F81" s="55" t="inlineStr">
        <is>
          <t>Inner filled tube 81*15mm FAS Chlorex 2% OMAS</t>
        </is>
      </c>
      <c r="G81" s="69" t="n">
        <v>45931</v>
      </c>
      <c r="H81" s="69" t="n">
        <v>47027</v>
      </c>
      <c r="I81" s="55" t="n"/>
      <c r="J81" s="55" t="n">
        <v>9000</v>
      </c>
      <c r="K81" s="55" t="n"/>
      <c r="L81" s="55" t="n">
        <v>9000</v>
      </c>
      <c r="M81" s="55" t="inlineStr">
        <is>
          <t>No.</t>
        </is>
      </c>
      <c r="N81" s="55" t="n">
        <v>9000</v>
      </c>
      <c r="O81" s="57" t="n">
        <v>0</v>
      </c>
      <c r="P81" s="58" t="n"/>
      <c r="Q81" s="59" t="n">
        <v>9000</v>
      </c>
      <c r="R81" s="60" t="n"/>
      <c r="S81" s="61" t="n"/>
      <c r="T81" s="55" t="inlineStr">
        <is>
          <t>29.10.2025</t>
        </is>
      </c>
      <c r="U81" s="55" t="inlineStr">
        <is>
          <t>L25J011</t>
        </is>
      </c>
      <c r="V81" s="55" t="n">
        <v>-9000</v>
      </c>
      <c r="W81" s="55" t="n"/>
      <c r="X81" s="55" t="n"/>
      <c r="Y81" s="55" t="n"/>
      <c r="Z81" s="55" t="n"/>
      <c r="AA81" s="55" t="n"/>
      <c r="AB81" s="55" t="n"/>
      <c r="AC81" s="55" t="n"/>
      <c r="AD81" s="55" t="n"/>
      <c r="AE81" s="55" t="n"/>
      <c r="AF81" s="55" t="n"/>
      <c r="AG81" s="55" t="n"/>
      <c r="AH81" s="55" t="n"/>
      <c r="AI81" s="55" t="n"/>
      <c r="AJ81" s="55" t="n"/>
      <c r="AK81" s="55" t="n"/>
      <c r="AL81" s="55" t="n"/>
      <c r="AM81" s="55" t="n"/>
      <c r="AN81" s="55" t="n"/>
      <c r="AO81" s="55" t="n"/>
      <c r="AP81" s="55" t="n"/>
      <c r="AQ81" s="55" t="n"/>
      <c r="AR81" s="55" t="n"/>
      <c r="AS81" s="55" t="n"/>
      <c r="AT81" s="55" t="n"/>
      <c r="AU81" s="55" t="n"/>
      <c r="AV81" s="55" t="n"/>
      <c r="AW81" s="55" t="n"/>
      <c r="AX81" s="55" t="n"/>
      <c r="AY81" s="55" t="n"/>
      <c r="AZ81" s="55" t="n"/>
      <c r="BA81" s="55" t="n"/>
      <c r="BB81" s="55" t="n"/>
      <c r="BC81" s="55" t="n"/>
    </row>
    <row r="82">
      <c r="A82" s="55" t="inlineStr">
        <is>
          <t xml:space="preserve">Inner </t>
        </is>
      </c>
      <c r="B82" s="483" t="inlineStr">
        <is>
          <t>30.10.2025</t>
        </is>
      </c>
      <c r="C82" s="55" t="n">
        <v>1146</v>
      </c>
      <c r="D82" s="55" t="inlineStr">
        <is>
          <t>BP0017</t>
        </is>
      </c>
      <c r="E82" s="55" t="inlineStr">
        <is>
          <t>25IBP038</t>
        </is>
      </c>
      <c r="F82" s="55" t="inlineStr">
        <is>
          <t>Inner filled tube 81*15mm FAS Chlorex 2% OMAS</t>
        </is>
      </c>
      <c r="G82" s="69" t="n">
        <v>45931</v>
      </c>
      <c r="H82" s="69" t="n">
        <v>47027</v>
      </c>
      <c r="I82" s="55" t="n"/>
      <c r="J82" s="55" t="n">
        <v>7500</v>
      </c>
      <c r="K82" s="55" t="n"/>
      <c r="L82" s="55" t="n">
        <v>7500</v>
      </c>
      <c r="M82" s="55" t="inlineStr">
        <is>
          <t>No.</t>
        </is>
      </c>
      <c r="N82" s="55" t="n">
        <v>7500</v>
      </c>
      <c r="O82" s="57" t="n">
        <v>0</v>
      </c>
      <c r="P82" s="58" t="n"/>
      <c r="Q82" s="59" t="n">
        <v>7500</v>
      </c>
      <c r="R82" s="60" t="n"/>
      <c r="S82" s="61" t="n"/>
      <c r="T82" s="55" t="inlineStr">
        <is>
          <t>29.10.2025</t>
        </is>
      </c>
      <c r="U82" s="55" t="inlineStr">
        <is>
          <t>L25J011</t>
        </is>
      </c>
      <c r="V82" s="55" t="n">
        <v>-7500</v>
      </c>
      <c r="W82" s="55" t="n"/>
      <c r="X82" s="55" t="n"/>
      <c r="Y82" s="55" t="n"/>
      <c r="Z82" s="55" t="n"/>
      <c r="AA82" s="55" t="n"/>
      <c r="AB82" s="55" t="n"/>
      <c r="AC82" s="55" t="n"/>
      <c r="AD82" s="55" t="n"/>
      <c r="AE82" s="55" t="n"/>
      <c r="AF82" s="55" t="n"/>
      <c r="AG82" s="55" t="n"/>
      <c r="AH82" s="55" t="n"/>
      <c r="AI82" s="55" t="n"/>
      <c r="AJ82" s="55" t="n"/>
      <c r="AK82" s="55" t="n"/>
      <c r="AL82" s="55" t="n"/>
      <c r="AM82" s="55" t="n"/>
      <c r="AN82" s="55" t="n"/>
      <c r="AO82" s="55" t="n"/>
      <c r="AP82" s="55" t="n"/>
      <c r="AQ82" s="55" t="n"/>
      <c r="AR82" s="55" t="n"/>
      <c r="AS82" s="55" t="n"/>
      <c r="AT82" s="55" t="n"/>
      <c r="AU82" s="55" t="n"/>
      <c r="AV82" s="55" t="n"/>
      <c r="AW82" s="55" t="n"/>
      <c r="AX82" s="55" t="n"/>
      <c r="AY82" s="55" t="n"/>
      <c r="AZ82" s="55" t="n"/>
      <c r="BA82" s="55" t="n"/>
      <c r="BB82" s="55" t="n"/>
      <c r="BC82" s="55" t="n"/>
    </row>
    <row r="83">
      <c r="A83" s="55" t="inlineStr">
        <is>
          <t xml:space="preserve">Inner </t>
        </is>
      </c>
      <c r="B83" s="483" t="inlineStr">
        <is>
          <t>02.11.2025</t>
        </is>
      </c>
      <c r="C83" s="55" t="n">
        <v>1148</v>
      </c>
      <c r="D83" s="55" t="inlineStr">
        <is>
          <t>BP0017</t>
        </is>
      </c>
      <c r="E83" s="55" t="inlineStr">
        <is>
          <t>25IBP038</t>
        </is>
      </c>
      <c r="F83" s="55" t="inlineStr">
        <is>
          <t>Inner filled tube 81*15mm FAS Chlorex 2% OMAS</t>
        </is>
      </c>
      <c r="G83" s="69" t="n">
        <v>45931</v>
      </c>
      <c r="H83" s="69" t="n">
        <v>47027</v>
      </c>
      <c r="I83" s="55" t="n"/>
      <c r="J83" s="55" t="n">
        <v>9000</v>
      </c>
      <c r="K83" s="55" t="n"/>
      <c r="L83" s="55" t="n">
        <v>9000</v>
      </c>
      <c r="M83" s="55" t="inlineStr">
        <is>
          <t>No.</t>
        </is>
      </c>
      <c r="N83" s="55" t="n">
        <v>9000</v>
      </c>
      <c r="O83" s="57" t="n">
        <v>0</v>
      </c>
      <c r="P83" s="58" t="n"/>
      <c r="Q83" s="59" t="n">
        <v>9000</v>
      </c>
      <c r="R83" s="60" t="n"/>
      <c r="S83" s="61" t="n"/>
      <c r="T83" s="55" t="inlineStr">
        <is>
          <t>02.11.2025</t>
        </is>
      </c>
      <c r="U83" s="55" t="inlineStr">
        <is>
          <t>L25J011</t>
        </is>
      </c>
      <c r="V83" s="55" t="n">
        <v>-9000</v>
      </c>
      <c r="W83" s="55" t="n"/>
      <c r="X83" s="55" t="n"/>
      <c r="Y83" s="55" t="n"/>
      <c r="Z83" s="55" t="n"/>
      <c r="AA83" s="55" t="n"/>
      <c r="AB83" s="55" t="n"/>
      <c r="AC83" s="55" t="n"/>
      <c r="AD83" s="55" t="n"/>
      <c r="AE83" s="55" t="n"/>
      <c r="AF83" s="55" t="n"/>
      <c r="AG83" s="55" t="n"/>
      <c r="AH83" s="55" t="n"/>
      <c r="AI83" s="55" t="n"/>
      <c r="AJ83" s="55" t="n"/>
      <c r="AK83" s="55" t="n"/>
      <c r="AL83" s="55" t="n"/>
      <c r="AM83" s="55" t="n"/>
      <c r="AN83" s="55" t="n"/>
      <c r="AO83" s="55" t="n"/>
      <c r="AP83" s="55" t="n"/>
      <c r="AQ83" s="55" t="n"/>
      <c r="AR83" s="55" t="n"/>
      <c r="AS83" s="55" t="n"/>
      <c r="AT83" s="55" t="n"/>
      <c r="AU83" s="55" t="n"/>
      <c r="AV83" s="55" t="n"/>
      <c r="AW83" s="55" t="n"/>
      <c r="AX83" s="55" t="n"/>
      <c r="AY83" s="55" t="n"/>
      <c r="AZ83" s="55" t="n"/>
      <c r="BA83" s="55" t="n"/>
      <c r="BB83" s="55" t="n"/>
      <c r="BC83" s="55" t="n"/>
    </row>
    <row r="84">
      <c r="A84" s="55" t="inlineStr">
        <is>
          <t xml:space="preserve">Inner </t>
        </is>
      </c>
      <c r="B84" s="483" t="inlineStr">
        <is>
          <t>03.11.2025</t>
        </is>
      </c>
      <c r="C84" s="55" t="n">
        <v>1151</v>
      </c>
      <c r="D84" s="55" t="inlineStr">
        <is>
          <t>BP0017</t>
        </is>
      </c>
      <c r="E84" s="55" t="inlineStr">
        <is>
          <t>25IBP038</t>
        </is>
      </c>
      <c r="F84" s="55" t="inlineStr">
        <is>
          <t>Inner filled tube 81*15mm FAS Chlorex 2% OMAS</t>
        </is>
      </c>
      <c r="G84" s="69" t="n">
        <v>45931</v>
      </c>
      <c r="H84" s="69" t="n">
        <v>47027</v>
      </c>
      <c r="I84" s="55" t="n"/>
      <c r="J84" s="55" t="n">
        <v>7500</v>
      </c>
      <c r="K84" s="55" t="n"/>
      <c r="L84" s="55" t="n">
        <v>7500</v>
      </c>
      <c r="M84" s="55" t="inlineStr">
        <is>
          <t>No.</t>
        </is>
      </c>
      <c r="N84" s="55" t="n">
        <v>7500</v>
      </c>
      <c r="O84" s="57" t="n">
        <v>0</v>
      </c>
      <c r="P84" s="58" t="n"/>
      <c r="Q84" s="59" t="n">
        <v>7500</v>
      </c>
      <c r="R84" s="60" t="n"/>
      <c r="S84" s="61" t="n"/>
      <c r="T84" s="55" t="inlineStr">
        <is>
          <t>03.11.2025</t>
        </is>
      </c>
      <c r="U84" s="55" t="inlineStr">
        <is>
          <t>L25J011</t>
        </is>
      </c>
      <c r="V84" s="55" t="n">
        <v>-7500</v>
      </c>
      <c r="W84" s="55" t="n"/>
      <c r="X84" s="55" t="n"/>
      <c r="Y84" s="55" t="n"/>
      <c r="Z84" s="55" t="n"/>
      <c r="AA84" s="55" t="n"/>
      <c r="AB84" s="55" t="n"/>
      <c r="AC84" s="55" t="n"/>
      <c r="AD84" s="55" t="n"/>
      <c r="AE84" s="55" t="n"/>
      <c r="AF84" s="55" t="n"/>
      <c r="AG84" s="55" t="n"/>
      <c r="AH84" s="55" t="n"/>
      <c r="AI84" s="55" t="n"/>
      <c r="AJ84" s="55" t="n"/>
      <c r="AK84" s="55" t="n"/>
      <c r="AL84" s="55" t="n"/>
      <c r="AM84" s="55" t="n"/>
      <c r="AN84" s="55" t="n"/>
      <c r="AO84" s="55" t="n"/>
      <c r="AP84" s="55" t="n"/>
      <c r="AQ84" s="55" t="n"/>
      <c r="AR84" s="55" t="n"/>
      <c r="AS84" s="55" t="n"/>
      <c r="AT84" s="55" t="n"/>
      <c r="AU84" s="55" t="n"/>
      <c r="AV84" s="55" t="n"/>
      <c r="AW84" s="55" t="n"/>
      <c r="AX84" s="55" t="n"/>
      <c r="AY84" s="55" t="n"/>
      <c r="AZ84" s="55" t="n"/>
      <c r="BA84" s="55" t="n"/>
      <c r="BB84" s="55" t="n"/>
      <c r="BC84" s="55" t="n"/>
    </row>
    <row r="85">
      <c r="A85" s="55" t="inlineStr">
        <is>
          <t xml:space="preserve">Inner </t>
        </is>
      </c>
      <c r="B85" s="483" t="inlineStr">
        <is>
          <t>04.11.2025</t>
        </is>
      </c>
      <c r="C85" s="55" t="n">
        <v>1160</v>
      </c>
      <c r="D85" s="55" t="inlineStr">
        <is>
          <t>BP0017</t>
        </is>
      </c>
      <c r="E85" s="55" t="inlineStr">
        <is>
          <t>25IBP038</t>
        </is>
      </c>
      <c r="F85" s="55" t="inlineStr">
        <is>
          <t>Inner filled tube 81*15mm FAS Chlorex 2% OMAS</t>
        </is>
      </c>
      <c r="G85" s="69" t="n">
        <v>45931</v>
      </c>
      <c r="H85" s="69" t="n">
        <v>47027</v>
      </c>
      <c r="I85" s="55" t="n"/>
      <c r="J85" s="55" t="n">
        <v>3000</v>
      </c>
      <c r="K85" s="55" t="n"/>
      <c r="L85" s="55" t="n">
        <v>3000</v>
      </c>
      <c r="M85" s="55" t="inlineStr">
        <is>
          <t>No.</t>
        </is>
      </c>
      <c r="N85" s="55" t="n">
        <v>3000</v>
      </c>
      <c r="O85" s="57" t="n">
        <v>0</v>
      </c>
      <c r="P85" s="58" t="n"/>
      <c r="Q85" s="59" t="n">
        <v>3000</v>
      </c>
      <c r="R85" s="60" t="n"/>
      <c r="S85" s="61" t="n"/>
      <c r="T85" s="55" t="inlineStr">
        <is>
          <t>04.11.2025</t>
        </is>
      </c>
      <c r="U85" s="55" t="inlineStr">
        <is>
          <t>L25J011</t>
        </is>
      </c>
      <c r="V85" s="55" t="n">
        <v>-3000</v>
      </c>
      <c r="W85" s="55" t="n"/>
      <c r="X85" s="55" t="n"/>
      <c r="Y85" s="55" t="n"/>
      <c r="Z85" s="55" t="n"/>
      <c r="AA85" s="55" t="n"/>
      <c r="AB85" s="55" t="n"/>
      <c r="AC85" s="55" t="n"/>
      <c r="AD85" s="55" t="n"/>
      <c r="AE85" s="55" t="n"/>
      <c r="AF85" s="55" t="n"/>
      <c r="AG85" s="55" t="n"/>
      <c r="AH85" s="55" t="n"/>
      <c r="AI85" s="55" t="n"/>
      <c r="AJ85" s="55" t="n"/>
      <c r="AK85" s="55" t="n"/>
      <c r="AL85" s="55" t="n"/>
      <c r="AM85" s="55" t="n"/>
      <c r="AN85" s="55" t="n"/>
      <c r="AO85" s="55" t="n"/>
      <c r="AP85" s="55" t="n"/>
      <c r="AQ85" s="55" t="n"/>
      <c r="AR85" s="55" t="n"/>
      <c r="AS85" s="55" t="n"/>
      <c r="AT85" s="55" t="n"/>
      <c r="AU85" s="55" t="n"/>
      <c r="AV85" s="55" t="n"/>
      <c r="AW85" s="55" t="n"/>
      <c r="AX85" s="55" t="n"/>
      <c r="AY85" s="55" t="n"/>
      <c r="AZ85" s="55" t="n"/>
      <c r="BA85" s="55" t="n"/>
      <c r="BB85" s="55" t="n"/>
      <c r="BC85" s="55" t="n"/>
    </row>
    <row r="86">
      <c r="A86" s="55" t="inlineStr">
        <is>
          <t xml:space="preserve">Inner </t>
        </is>
      </c>
      <c r="B86" s="483" t="inlineStr">
        <is>
          <t>04.11.2025</t>
        </is>
      </c>
      <c r="C86" s="55" t="n">
        <v>1154</v>
      </c>
      <c r="D86" s="55" t="inlineStr">
        <is>
          <t>BP0017</t>
        </is>
      </c>
      <c r="E86" s="55" t="inlineStr">
        <is>
          <t>25IBP038</t>
        </is>
      </c>
      <c r="F86" s="55" t="inlineStr">
        <is>
          <t>Inner filled tube 81*15mm FAS Chlorex 2% OMAS</t>
        </is>
      </c>
      <c r="G86" s="69" t="n">
        <v>45931</v>
      </c>
      <c r="H86" s="69" t="n">
        <v>47027</v>
      </c>
      <c r="I86" s="55" t="n"/>
      <c r="J86" s="55" t="n">
        <v>6000</v>
      </c>
      <c r="K86" s="55" t="n"/>
      <c r="L86" s="55" t="n">
        <v>6000</v>
      </c>
      <c r="M86" s="55" t="inlineStr">
        <is>
          <t>No.</t>
        </is>
      </c>
      <c r="N86" s="55" t="n">
        <v>6000</v>
      </c>
      <c r="O86" s="57" t="n">
        <v>0</v>
      </c>
      <c r="P86" s="58" t="n"/>
      <c r="Q86" s="59" t="n">
        <v>6000</v>
      </c>
      <c r="R86" s="60" t="n"/>
      <c r="S86" s="61" t="n"/>
      <c r="T86" s="55" t="inlineStr">
        <is>
          <t>04.11.2025</t>
        </is>
      </c>
      <c r="U86" s="55" t="inlineStr">
        <is>
          <t>L25J011</t>
        </is>
      </c>
      <c r="V86" s="55" t="n">
        <v>-6000</v>
      </c>
      <c r="W86" s="55" t="n"/>
      <c r="X86" s="55" t="n"/>
      <c r="Y86" s="55" t="n"/>
      <c r="Z86" s="55" t="n"/>
      <c r="AA86" s="55" t="n"/>
      <c r="AB86" s="55" t="n"/>
      <c r="AC86" s="55" t="n"/>
      <c r="AD86" s="55" t="n"/>
      <c r="AE86" s="55" t="n"/>
      <c r="AF86" s="55" t="n"/>
      <c r="AG86" s="55" t="n"/>
      <c r="AH86" s="55" t="n"/>
      <c r="AI86" s="55" t="n"/>
      <c r="AJ86" s="55" t="n"/>
      <c r="AK86" s="55" t="n"/>
      <c r="AL86" s="55" t="n"/>
      <c r="AM86" s="55" t="n"/>
      <c r="AN86" s="55" t="n"/>
      <c r="AO86" s="55" t="n"/>
      <c r="AP86" s="55" t="n"/>
      <c r="AQ86" s="55" t="n"/>
      <c r="AR86" s="55" t="n"/>
      <c r="AS86" s="55" t="n"/>
      <c r="AT86" s="55" t="n"/>
      <c r="AU86" s="55" t="n"/>
      <c r="AV86" s="55" t="n"/>
      <c r="AW86" s="55" t="n"/>
      <c r="AX86" s="55" t="n"/>
      <c r="AY86" s="55" t="n"/>
      <c r="AZ86" s="55" t="n"/>
      <c r="BA86" s="55" t="n"/>
      <c r="BB86" s="55" t="n"/>
      <c r="BC86" s="55" t="n"/>
    </row>
    <row r="87">
      <c r="A87" s="55" t="inlineStr">
        <is>
          <t xml:space="preserve">Inner </t>
        </is>
      </c>
      <c r="B87" s="483" t="inlineStr">
        <is>
          <t>05.11.2025</t>
        </is>
      </c>
      <c r="C87" s="55" t="n">
        <v>1162</v>
      </c>
      <c r="D87" s="55" t="inlineStr">
        <is>
          <t>BP0017</t>
        </is>
      </c>
      <c r="E87" s="55" t="inlineStr">
        <is>
          <t>25IBP038</t>
        </is>
      </c>
      <c r="F87" s="55" t="inlineStr">
        <is>
          <t>Inner filled tube 81*15mm FAS Chlorex 2% OMAS</t>
        </is>
      </c>
      <c r="G87" s="69" t="n">
        <v>45931</v>
      </c>
      <c r="H87" s="69" t="n">
        <v>47027</v>
      </c>
      <c r="I87" s="55" t="n"/>
      <c r="J87" s="55" t="n">
        <v>4500</v>
      </c>
      <c r="K87" s="55" t="n"/>
      <c r="L87" s="55" t="n">
        <v>4500</v>
      </c>
      <c r="M87" s="55" t="inlineStr">
        <is>
          <t>No.</t>
        </is>
      </c>
      <c r="N87" s="55" t="n">
        <v>4500</v>
      </c>
      <c r="O87" s="57" t="n">
        <v>0</v>
      </c>
      <c r="P87" s="58" t="n"/>
      <c r="Q87" s="59" t="n">
        <v>4500</v>
      </c>
      <c r="R87" s="60" t="n"/>
      <c r="S87" s="61" t="n"/>
      <c r="T87" s="55" t="inlineStr">
        <is>
          <t>05.11.2025</t>
        </is>
      </c>
      <c r="U87" s="55" t="inlineStr">
        <is>
          <t>L25J011</t>
        </is>
      </c>
      <c r="V87" s="55" t="n">
        <v>-4500</v>
      </c>
      <c r="W87" s="55" t="n"/>
      <c r="X87" s="55" t="n"/>
      <c r="Y87" s="55" t="n"/>
      <c r="Z87" s="55" t="n"/>
      <c r="AA87" s="55" t="n"/>
      <c r="AB87" s="55" t="n"/>
      <c r="AC87" s="55" t="n"/>
      <c r="AD87" s="55" t="n"/>
      <c r="AE87" s="55" t="n"/>
      <c r="AF87" s="55" t="n"/>
      <c r="AG87" s="55" t="n"/>
      <c r="AH87" s="55" t="n"/>
      <c r="AI87" s="55" t="n"/>
      <c r="AJ87" s="55" t="n"/>
      <c r="AK87" s="55" t="n"/>
      <c r="AL87" s="55" t="n"/>
      <c r="AM87" s="55" t="n"/>
      <c r="AN87" s="55" t="n"/>
      <c r="AO87" s="55" t="n"/>
      <c r="AP87" s="55" t="n"/>
      <c r="AQ87" s="55" t="n"/>
      <c r="AR87" s="55" t="n"/>
      <c r="AS87" s="55" t="n"/>
      <c r="AT87" s="55" t="n"/>
      <c r="AU87" s="55" t="n"/>
      <c r="AV87" s="55" t="n"/>
      <c r="AW87" s="55" t="n"/>
      <c r="AX87" s="55" t="n"/>
      <c r="AY87" s="55" t="n"/>
      <c r="AZ87" s="55" t="n"/>
      <c r="BA87" s="55" t="n"/>
      <c r="BB87" s="55" t="n"/>
      <c r="BC87" s="55" t="n"/>
    </row>
    <row r="88">
      <c r="A88" s="55" t="inlineStr">
        <is>
          <t xml:space="preserve">Inner </t>
        </is>
      </c>
      <c r="B88" s="483" t="inlineStr">
        <is>
          <t>05.11.2025</t>
        </is>
      </c>
      <c r="C88" s="55" t="n">
        <v>1163</v>
      </c>
      <c r="D88" s="55" t="inlineStr">
        <is>
          <t>BP0017</t>
        </is>
      </c>
      <c r="E88" s="55" t="inlineStr">
        <is>
          <t>25IBP038</t>
        </is>
      </c>
      <c r="F88" s="55" t="inlineStr">
        <is>
          <t>Inner filled tube 81*15mm FAS Chlorex 2% OMAS</t>
        </is>
      </c>
      <c r="G88" s="69" t="n">
        <v>45931</v>
      </c>
      <c r="H88" s="69" t="n">
        <v>47027</v>
      </c>
      <c r="I88" s="55" t="n"/>
      <c r="J88" s="55" t="n">
        <v>3000</v>
      </c>
      <c r="K88" s="55" t="n"/>
      <c r="L88" s="55" t="n">
        <v>3000</v>
      </c>
      <c r="M88" s="55" t="inlineStr">
        <is>
          <t>No.</t>
        </is>
      </c>
      <c r="N88" s="55" t="n">
        <v>3000</v>
      </c>
      <c r="O88" s="57" t="n">
        <v>0</v>
      </c>
      <c r="P88" s="58" t="n"/>
      <c r="Q88" s="59" t="n">
        <v>3000</v>
      </c>
      <c r="R88" s="60" t="n"/>
      <c r="S88" s="61" t="n"/>
      <c r="T88" s="55" t="inlineStr">
        <is>
          <t>05.11.2025</t>
        </is>
      </c>
      <c r="U88" s="55" t="inlineStr">
        <is>
          <t>L25J011</t>
        </is>
      </c>
      <c r="V88" s="55" t="n">
        <v>-3000</v>
      </c>
      <c r="W88" s="55" t="n"/>
      <c r="X88" s="55" t="n"/>
      <c r="Y88" s="55" t="n"/>
      <c r="Z88" s="55" t="n"/>
      <c r="AA88" s="55" t="n"/>
      <c r="AB88" s="55" t="n"/>
      <c r="AC88" s="55" t="n"/>
      <c r="AD88" s="55" t="n"/>
      <c r="AE88" s="55" t="n"/>
      <c r="AF88" s="55" t="n"/>
      <c r="AG88" s="55" t="n"/>
      <c r="AH88" s="55" t="n"/>
      <c r="AI88" s="55" t="n"/>
      <c r="AJ88" s="55" t="n"/>
      <c r="AK88" s="55" t="n"/>
      <c r="AL88" s="55" t="n"/>
      <c r="AM88" s="55" t="n"/>
      <c r="AN88" s="55" t="n"/>
      <c r="AO88" s="55" t="n"/>
      <c r="AP88" s="55" t="n"/>
      <c r="AQ88" s="55" t="n"/>
      <c r="AR88" s="55" t="n"/>
      <c r="AS88" s="55" t="n"/>
      <c r="AT88" s="55" t="n"/>
      <c r="AU88" s="55" t="n"/>
      <c r="AV88" s="55" t="n"/>
      <c r="AW88" s="55" t="n"/>
      <c r="AX88" s="55" t="n"/>
      <c r="AY88" s="55" t="n"/>
      <c r="AZ88" s="55" t="n"/>
      <c r="BA88" s="55" t="n"/>
      <c r="BB88" s="55" t="n"/>
      <c r="BC88" s="55" t="n"/>
    </row>
    <row r="89">
      <c r="A89" s="55" t="inlineStr">
        <is>
          <t xml:space="preserve">Inner </t>
        </is>
      </c>
      <c r="B89" s="483" t="inlineStr">
        <is>
          <t>05.11.2025</t>
        </is>
      </c>
      <c r="C89" s="55" t="n">
        <v>1162</v>
      </c>
      <c r="D89" s="55" t="inlineStr">
        <is>
          <t>BP0017</t>
        </is>
      </c>
      <c r="E89" s="55" t="inlineStr">
        <is>
          <t>25IBP038</t>
        </is>
      </c>
      <c r="F89" s="55" t="inlineStr">
        <is>
          <t>Inner filled tube 81*15mm FAS Chlorex 2% OMAS</t>
        </is>
      </c>
      <c r="G89" s="69" t="n">
        <v>45931</v>
      </c>
      <c r="H89" s="69" t="n">
        <v>47027</v>
      </c>
      <c r="I89" s="55" t="n"/>
      <c r="J89" s="55" t="n">
        <v>2500</v>
      </c>
      <c r="K89" s="55" t="n"/>
      <c r="L89" s="55" t="n">
        <v>2500</v>
      </c>
      <c r="M89" s="55" t="inlineStr">
        <is>
          <t>No.</t>
        </is>
      </c>
      <c r="N89" s="55" t="n">
        <v>2500</v>
      </c>
      <c r="O89" s="57" t="n">
        <v>0</v>
      </c>
      <c r="P89" s="58" t="n"/>
      <c r="Q89" s="59" t="n">
        <v>2500</v>
      </c>
      <c r="R89" s="60" t="n"/>
      <c r="S89" s="61" t="n"/>
      <c r="T89" s="55" t="inlineStr">
        <is>
          <t>05.11.2025</t>
        </is>
      </c>
      <c r="U89" s="55" t="inlineStr">
        <is>
          <t>L25J011</t>
        </is>
      </c>
      <c r="V89" s="55" t="n">
        <v>-2500</v>
      </c>
      <c r="W89" s="55" t="n"/>
      <c r="X89" s="55" t="n"/>
      <c r="Y89" s="55" t="n"/>
      <c r="Z89" s="55" t="n"/>
      <c r="AA89" s="55" t="n"/>
      <c r="AB89" s="55" t="n"/>
      <c r="AC89" s="55" t="n"/>
      <c r="AD89" s="55" t="n"/>
      <c r="AE89" s="55" t="n"/>
      <c r="AF89" s="55" t="n"/>
      <c r="AG89" s="55" t="n"/>
      <c r="AH89" s="55" t="n"/>
      <c r="AI89" s="55" t="n"/>
      <c r="AJ89" s="55" t="n"/>
      <c r="AK89" s="55" t="n"/>
      <c r="AL89" s="55" t="n"/>
      <c r="AM89" s="55" t="n"/>
      <c r="AN89" s="55" t="n"/>
      <c r="AO89" s="55" t="n"/>
      <c r="AP89" s="55" t="n"/>
      <c r="AQ89" s="55" t="n"/>
      <c r="AR89" s="55" t="n"/>
      <c r="AS89" s="55" t="n"/>
      <c r="AT89" s="55" t="n"/>
      <c r="AU89" s="55" t="n"/>
      <c r="AV89" s="55" t="n"/>
      <c r="AW89" s="55" t="n"/>
      <c r="AX89" s="55" t="n"/>
      <c r="AY89" s="55" t="n"/>
      <c r="AZ89" s="55" t="n"/>
      <c r="BA89" s="55" t="n"/>
      <c r="BB89" s="55" t="n"/>
      <c r="BC89" s="55" t="n"/>
    </row>
    <row r="90" ht="11.4" customHeight="1">
      <c r="A90" s="55" t="inlineStr">
        <is>
          <t>Assambled</t>
        </is>
      </c>
      <c r="B90" s="483" t="inlineStr">
        <is>
          <t>21.10.2025</t>
        </is>
      </c>
      <c r="C90" s="55" t="n">
        <v>1119</v>
      </c>
      <c r="D90" s="55" t="inlineStr">
        <is>
          <t>PP0053</t>
        </is>
      </c>
      <c r="E90" s="55" t="inlineStr">
        <is>
          <t>25IPP028</t>
        </is>
      </c>
      <c r="F90" s="55" t="inlineStr">
        <is>
          <t>Assembled Outer Tube (105*15mm) for OMAS applicator Tinted</t>
        </is>
      </c>
      <c r="G90" s="70" t="n">
        <v>45931</v>
      </c>
      <c r="H90" s="70" t="n">
        <v>46419</v>
      </c>
      <c r="I90" s="55" t="n"/>
      <c r="J90" s="55" t="n">
        <v>49600</v>
      </c>
      <c r="K90" s="55" t="n"/>
      <c r="L90" s="55" t="n">
        <v>49600</v>
      </c>
      <c r="M90" s="55" t="inlineStr">
        <is>
          <t>No.</t>
        </is>
      </c>
      <c r="N90" s="55" t="n">
        <v>49600</v>
      </c>
      <c r="O90" s="57" t="n">
        <v>0</v>
      </c>
      <c r="P90" s="58" t="n"/>
      <c r="Q90" s="59" t="n">
        <v>49600</v>
      </c>
      <c r="R90" s="60" t="n"/>
      <c r="S90" s="61" t="n"/>
      <c r="T90" s="55" t="inlineStr">
        <is>
          <t>21.10.2025</t>
        </is>
      </c>
      <c r="U90" s="55" t="inlineStr">
        <is>
          <t>L25J008</t>
        </is>
      </c>
      <c r="V90" s="55" t="n">
        <v>-32800</v>
      </c>
      <c r="W90" s="55" t="inlineStr">
        <is>
          <t>06.11.2025</t>
        </is>
      </c>
      <c r="X90" s="55" t="inlineStr">
        <is>
          <t>MR20223</t>
        </is>
      </c>
      <c r="Y90" s="55" t="n">
        <v>-800</v>
      </c>
      <c r="Z90" s="55" t="inlineStr">
        <is>
          <t>08.11.2025</t>
        </is>
      </c>
      <c r="AA90" s="55" t="inlineStr">
        <is>
          <t>R-L25J011</t>
        </is>
      </c>
      <c r="AB90" s="55" t="n">
        <v>215</v>
      </c>
      <c r="AC90" s="55" t="inlineStr">
        <is>
          <t>11.11.2025</t>
        </is>
      </c>
      <c r="AD90" s="55" t="n">
        <v>13</v>
      </c>
      <c r="AE90" s="55" t="n">
        <v>-10</v>
      </c>
      <c r="AF90" s="55" t="inlineStr">
        <is>
          <t>11.11.2025</t>
        </is>
      </c>
      <c r="AG90" s="55" t="n">
        <v>18</v>
      </c>
      <c r="AH90" s="55" t="n">
        <v>-10</v>
      </c>
      <c r="AI90" s="55" t="n"/>
      <c r="AJ90" s="55" t="inlineStr">
        <is>
          <t>L25J008</t>
        </is>
      </c>
      <c r="AK90" s="55" t="n">
        <v>-10000</v>
      </c>
      <c r="AL90" s="55" t="inlineStr">
        <is>
          <t>25.11.2025</t>
        </is>
      </c>
      <c r="AM90" s="55" t="inlineStr">
        <is>
          <t>L25K010</t>
        </is>
      </c>
      <c r="AN90" s="55" t="n">
        <v>-6195</v>
      </c>
      <c r="AO90" s="55" t="n"/>
      <c r="AP90" s="55" t="n"/>
      <c r="AQ90" s="55" t="n"/>
      <c r="AR90" s="55" t="n"/>
      <c r="AS90" s="55" t="n"/>
      <c r="AT90" s="55" t="n"/>
      <c r="AU90" s="55" t="n"/>
      <c r="AV90" s="55" t="n"/>
      <c r="AW90" s="55" t="n"/>
      <c r="AX90" s="55" t="n"/>
      <c r="AY90" s="55" t="n"/>
      <c r="AZ90" s="55" t="n"/>
      <c r="BA90" s="55" t="n"/>
      <c r="BB90" s="55" t="n"/>
      <c r="BC90" s="55" t="n"/>
    </row>
    <row r="91" ht="24" customHeight="1">
      <c r="A91" s="55" t="inlineStr">
        <is>
          <t xml:space="preserve">Inner </t>
        </is>
      </c>
      <c r="B91" s="483" t="inlineStr">
        <is>
          <t>15.11.2025</t>
        </is>
      </c>
      <c r="C91" s="55" t="n">
        <v>1214</v>
      </c>
      <c r="D91" s="55" t="inlineStr">
        <is>
          <t>BP0054</t>
        </is>
      </c>
      <c r="E91" s="55" t="inlineStr">
        <is>
          <t>25IBP035</t>
        </is>
      </c>
      <c r="F91" s="55" t="inlineStr">
        <is>
          <t>FAS CHLOREX 2% INNER FILLED TUBE 77*11MM 3ML TECHNOMACO</t>
        </is>
      </c>
      <c r="G91" s="69" t="n">
        <v>45931</v>
      </c>
      <c r="H91" s="69" t="n">
        <v>47027</v>
      </c>
      <c r="I91" s="55" t="n"/>
      <c r="J91" s="55" t="n">
        <v>37400</v>
      </c>
      <c r="K91" s="55" t="n"/>
      <c r="L91" s="55" t="n">
        <v>37400</v>
      </c>
      <c r="M91" s="55" t="inlineStr">
        <is>
          <t>No.</t>
        </is>
      </c>
      <c r="N91" s="55" t="n">
        <v>37400</v>
      </c>
      <c r="O91" s="57" t="n">
        <v>0</v>
      </c>
      <c r="P91" s="58" t="n"/>
      <c r="Q91" s="59" t="n">
        <v>37400</v>
      </c>
      <c r="R91" s="60" t="n"/>
      <c r="S91" s="61" t="n"/>
      <c r="T91" s="55" t="inlineStr">
        <is>
          <t>15.11.2025</t>
        </is>
      </c>
      <c r="U91" s="55" t="inlineStr">
        <is>
          <t>L25K005</t>
        </is>
      </c>
      <c r="V91" s="55" t="n">
        <v>-37400</v>
      </c>
      <c r="W91" s="55" t="n"/>
      <c r="X91" s="55" t="n"/>
      <c r="Y91" s="55" t="n"/>
      <c r="Z91" s="55" t="n"/>
      <c r="AA91" s="55" t="n"/>
      <c r="AB91" s="55" t="n"/>
      <c r="AC91" s="55" t="n"/>
      <c r="AD91" s="55" t="n"/>
      <c r="AE91" s="55" t="n"/>
      <c r="AF91" s="55" t="n"/>
      <c r="AG91" s="55" t="n"/>
      <c r="AH91" s="55" t="n"/>
      <c r="AI91" s="55" t="n"/>
      <c r="AJ91" s="55" t="n"/>
      <c r="AK91" s="55" t="n"/>
      <c r="AL91" s="55" t="n"/>
      <c r="AM91" s="55" t="n"/>
      <c r="AN91" s="55" t="n"/>
      <c r="AO91" s="55" t="n"/>
      <c r="AP91" s="55" t="n"/>
      <c r="AQ91" s="55" t="n"/>
      <c r="AR91" s="55" t="n"/>
      <c r="AS91" s="55" t="n"/>
      <c r="AT91" s="55" t="n"/>
      <c r="AU91" s="55" t="n"/>
      <c r="AV91" s="55" t="n"/>
      <c r="AW91" s="55" t="n"/>
      <c r="AX91" s="55" t="n"/>
      <c r="AY91" s="55" t="n"/>
      <c r="AZ91" s="55" t="n"/>
      <c r="BA91" s="55" t="n"/>
      <c r="BB91" s="55" t="n"/>
      <c r="BC91" s="55" t="n"/>
    </row>
    <row r="92">
      <c r="A92" s="55" t="inlineStr">
        <is>
          <t xml:space="preserve">Inner </t>
        </is>
      </c>
      <c r="B92" s="483" t="inlineStr">
        <is>
          <t>16.11.2025</t>
        </is>
      </c>
      <c r="C92" s="55" t="n">
        <v>1217</v>
      </c>
      <c r="D92" s="55" t="inlineStr">
        <is>
          <t>BP0048</t>
        </is>
      </c>
      <c r="E92" s="55" t="inlineStr">
        <is>
          <t>25IBP039</t>
        </is>
      </c>
      <c r="F92" s="55" t="inlineStr">
        <is>
          <t>Inner filled tube-FAS Chlorex 2% 81*15mm 6 ML</t>
        </is>
      </c>
      <c r="G92" s="69" t="n">
        <v>45962</v>
      </c>
      <c r="H92" s="69" t="n">
        <v>47058</v>
      </c>
      <c r="I92" s="55" t="n"/>
      <c r="J92" s="55" t="n">
        <v>18000</v>
      </c>
      <c r="K92" s="55" t="n"/>
      <c r="L92" s="55" t="n">
        <v>18000</v>
      </c>
      <c r="M92" s="55" t="inlineStr">
        <is>
          <t>No.</t>
        </is>
      </c>
      <c r="N92" s="55" t="n">
        <v>18000</v>
      </c>
      <c r="O92" s="57" t="n">
        <v>0</v>
      </c>
      <c r="P92" s="58" t="n"/>
      <c r="Q92" s="59" t="n">
        <v>18000</v>
      </c>
      <c r="R92" s="60" t="n"/>
      <c r="S92" s="61" t="n"/>
      <c r="T92" s="55" t="inlineStr">
        <is>
          <t>16.11.2025</t>
        </is>
      </c>
      <c r="U92" s="55" t="inlineStr">
        <is>
          <t>L25K001</t>
        </is>
      </c>
      <c r="V92" s="55" t="n">
        <v>-18000</v>
      </c>
      <c r="W92" s="55" t="n"/>
      <c r="X92" s="55" t="n"/>
      <c r="Y92" s="55" t="n"/>
      <c r="Z92" s="55" t="n"/>
      <c r="AA92" s="55" t="n"/>
      <c r="AB92" s="55" t="n"/>
      <c r="AC92" s="55" t="n"/>
      <c r="AD92" s="55" t="n"/>
      <c r="AE92" s="55" t="n"/>
      <c r="AF92" s="55" t="n"/>
      <c r="AG92" s="55" t="n"/>
      <c r="AH92" s="55" t="n"/>
      <c r="AI92" s="55" t="n"/>
      <c r="AJ92" s="55" t="n"/>
      <c r="AK92" s="55" t="n"/>
      <c r="AL92" s="55" t="n"/>
      <c r="AM92" s="55" t="n"/>
      <c r="AN92" s="55" t="n"/>
      <c r="AO92" s="55" t="n"/>
      <c r="AP92" s="55" t="n"/>
      <c r="AQ92" s="55" t="n"/>
      <c r="AR92" s="55" t="n"/>
      <c r="AS92" s="55" t="n"/>
      <c r="AT92" s="55" t="n"/>
      <c r="AU92" s="55" t="n"/>
      <c r="AV92" s="55" t="n"/>
      <c r="AW92" s="55" t="n"/>
      <c r="AX92" s="55" t="n"/>
      <c r="AY92" s="55" t="n"/>
      <c r="AZ92" s="55" t="n"/>
      <c r="BA92" s="55" t="n"/>
      <c r="BB92" s="55" t="n"/>
      <c r="BC92" s="55" t="n"/>
    </row>
    <row r="93" ht="11.4" customHeight="1">
      <c r="A93" s="55" t="inlineStr">
        <is>
          <t xml:space="preserve">Inner </t>
        </is>
      </c>
      <c r="B93" s="483" t="inlineStr">
        <is>
          <t>17.11.2025</t>
        </is>
      </c>
      <c r="C93" s="55" t="n">
        <v>1219</v>
      </c>
      <c r="D93" s="55" t="inlineStr">
        <is>
          <t>BP0054</t>
        </is>
      </c>
      <c r="E93" s="55" t="inlineStr">
        <is>
          <t>25IBP040</t>
        </is>
      </c>
      <c r="F93" s="55" t="inlineStr">
        <is>
          <t>FAS CHLOREX 2% INNER FILLED TUBE 77*11MM 3ML TECHNOMACO</t>
        </is>
      </c>
      <c r="G93" s="69" t="n">
        <v>45962</v>
      </c>
      <c r="H93" s="69" t="n">
        <v>47058</v>
      </c>
      <c r="I93" s="55" t="n"/>
      <c r="J93" s="55" t="n">
        <v>9930</v>
      </c>
      <c r="K93" s="55" t="n"/>
      <c r="L93" s="55" t="n">
        <v>9930</v>
      </c>
      <c r="M93" s="55" t="inlineStr">
        <is>
          <t>No.</t>
        </is>
      </c>
      <c r="N93" s="55" t="n">
        <v>9930</v>
      </c>
      <c r="O93" s="57" t="n">
        <v>0</v>
      </c>
      <c r="P93" s="58" t="n"/>
      <c r="Q93" s="59" t="n">
        <v>9930</v>
      </c>
      <c r="R93" s="60" t="n"/>
      <c r="S93" s="61" t="n"/>
      <c r="T93" s="55" t="inlineStr">
        <is>
          <t>25.11.2025</t>
        </is>
      </c>
      <c r="U93" s="55" t="inlineStr">
        <is>
          <t>L25K011</t>
        </is>
      </c>
      <c r="V93" s="55" t="n">
        <v>-9930</v>
      </c>
      <c r="W93" s="55" t="n"/>
      <c r="X93" s="55" t="n"/>
      <c r="Y93" s="55" t="n"/>
      <c r="Z93" s="55" t="n"/>
      <c r="AA93" s="55" t="n"/>
      <c r="AB93" s="55" t="n"/>
      <c r="AC93" s="55" t="n"/>
      <c r="AD93" s="55" t="n"/>
      <c r="AE93" s="55" t="n"/>
      <c r="AF93" s="55" t="n"/>
      <c r="AG93" s="55" t="n"/>
      <c r="AH93" s="55" t="n"/>
      <c r="AI93" s="55" t="n"/>
      <c r="AJ93" s="55" t="n"/>
      <c r="AK93" s="55" t="n"/>
      <c r="AL93" s="55" t="n"/>
      <c r="AM93" s="55" t="n"/>
      <c r="AN93" s="55" t="n"/>
      <c r="AO93" s="55" t="n"/>
      <c r="AP93" s="55" t="n"/>
      <c r="AQ93" s="55" t="n"/>
      <c r="AR93" s="55" t="n"/>
      <c r="AS93" s="55" t="n"/>
      <c r="AT93" s="55" t="n"/>
      <c r="AU93" s="55" t="n"/>
      <c r="AV93" s="55" t="n"/>
      <c r="AW93" s="55" t="n"/>
      <c r="AX93" s="55" t="n"/>
      <c r="AY93" s="55" t="n"/>
      <c r="AZ93" s="55" t="n"/>
      <c r="BA93" s="55" t="n"/>
      <c r="BB93" s="55" t="n"/>
      <c r="BC93" s="55" t="n"/>
    </row>
    <row r="94" ht="11.4" customHeight="1">
      <c r="A94" s="55" t="inlineStr">
        <is>
          <t xml:space="preserve">Inner </t>
        </is>
      </c>
      <c r="B94" s="483" t="inlineStr">
        <is>
          <t>19.11.2025</t>
        </is>
      </c>
      <c r="C94" s="55" t="n">
        <v>1225</v>
      </c>
      <c r="D94" s="55" t="inlineStr">
        <is>
          <t>BP0048</t>
        </is>
      </c>
      <c r="E94" s="55" t="inlineStr">
        <is>
          <t>25IBP039</t>
        </is>
      </c>
      <c r="F94" s="55" t="inlineStr">
        <is>
          <t>Inner filled tube-FAS Chlorex 2% 81*15mm 6 ML</t>
        </is>
      </c>
      <c r="G94" s="69" t="n">
        <v>45962</v>
      </c>
      <c r="H94" s="69" t="n">
        <v>47058</v>
      </c>
      <c r="I94" s="55" t="n"/>
      <c r="J94" s="55" t="n">
        <v>16850</v>
      </c>
      <c r="K94" s="55" t="n"/>
      <c r="L94" s="55" t="n">
        <v>16850</v>
      </c>
      <c r="M94" s="55" t="inlineStr">
        <is>
          <t>No.</t>
        </is>
      </c>
      <c r="N94" s="55" t="n">
        <v>16850</v>
      </c>
      <c r="O94" s="57" t="n">
        <v>0</v>
      </c>
      <c r="P94" s="58" t="n"/>
      <c r="Q94" s="59" t="n">
        <v>16850</v>
      </c>
      <c r="R94" s="60" t="n"/>
      <c r="S94" s="61" t="n"/>
      <c r="T94" s="55" t="inlineStr">
        <is>
          <t>19.11.2025</t>
        </is>
      </c>
      <c r="U94" s="55" t="inlineStr">
        <is>
          <t>L25K001</t>
        </is>
      </c>
      <c r="V94" s="55" t="n">
        <v>-16850</v>
      </c>
      <c r="W94" s="55" t="n"/>
      <c r="X94" s="55" t="n"/>
      <c r="Y94" s="55" t="n"/>
      <c r="Z94" s="55" t="n"/>
      <c r="AA94" s="55" t="n"/>
      <c r="AB94" s="55" t="n"/>
      <c r="AC94" s="55" t="n"/>
      <c r="AD94" s="55" t="n"/>
      <c r="AE94" s="55" t="n"/>
      <c r="AF94" s="55" t="n"/>
      <c r="AG94" s="55" t="n"/>
      <c r="AH94" s="55" t="n"/>
      <c r="AI94" s="55" t="n"/>
      <c r="AJ94" s="55" t="n"/>
      <c r="AK94" s="55" t="n"/>
      <c r="AL94" s="55" t="n"/>
      <c r="AM94" s="55" t="n"/>
      <c r="AN94" s="55" t="n"/>
      <c r="AO94" s="55" t="n"/>
      <c r="AP94" s="55" t="n"/>
      <c r="AQ94" s="55" t="n"/>
      <c r="AR94" s="55" t="n"/>
      <c r="AS94" s="55" t="n"/>
      <c r="AT94" s="55" t="n"/>
      <c r="AU94" s="55" t="n"/>
      <c r="AV94" s="55" t="n"/>
      <c r="AW94" s="55" t="n"/>
      <c r="AX94" s="55" t="n"/>
      <c r="AY94" s="55" t="n"/>
      <c r="AZ94" s="55" t="n"/>
      <c r="BA94" s="55" t="n"/>
      <c r="BB94" s="55" t="n"/>
      <c r="BC94" s="55" t="n"/>
    </row>
    <row r="95" ht="11.4" customHeight="1">
      <c r="A95" s="55" t="inlineStr">
        <is>
          <t>Assambled</t>
        </is>
      </c>
      <c r="B95" s="483" t="inlineStr">
        <is>
          <t>25.11.2025</t>
        </is>
      </c>
      <c r="C95" s="55" t="n">
        <v>1244</v>
      </c>
      <c r="D95" s="55" t="inlineStr">
        <is>
          <t>PP0053</t>
        </is>
      </c>
      <c r="E95" s="55" t="inlineStr">
        <is>
          <t>25IPP032</t>
        </is>
      </c>
      <c r="F95" s="55" t="inlineStr">
        <is>
          <t xml:space="preserve">Assembled outer tube 105*15mm for OMAS - Tinted </t>
        </is>
      </c>
      <c r="G95" s="69" t="n">
        <v>45962</v>
      </c>
      <c r="H95" s="69" t="n">
        <v>46447</v>
      </c>
      <c r="I95" s="55" t="n"/>
      <c r="J95" s="55" t="n">
        <v>25600</v>
      </c>
      <c r="K95" s="55" t="n"/>
      <c r="L95" s="55" t="n">
        <v>25600</v>
      </c>
      <c r="M95" s="55" t="inlineStr">
        <is>
          <t>No.</t>
        </is>
      </c>
      <c r="N95" s="55" t="n">
        <v>25600</v>
      </c>
      <c r="O95" s="57" t="n">
        <v>0</v>
      </c>
      <c r="P95" s="58" t="n"/>
      <c r="Q95" s="59" t="n">
        <v>25600</v>
      </c>
      <c r="R95" s="60" t="n"/>
      <c r="S95" s="61" t="n"/>
      <c r="T95" s="55" t="inlineStr">
        <is>
          <t>25.11.2025</t>
        </is>
      </c>
      <c r="U95" s="55" t="inlineStr">
        <is>
          <t>L25K010</t>
        </is>
      </c>
      <c r="V95" s="55" t="n">
        <v>-25600</v>
      </c>
      <c r="W95" s="55" t="n"/>
      <c r="X95" s="55" t="n"/>
      <c r="Y95" s="55" t="n"/>
      <c r="Z95" s="55" t="n"/>
      <c r="AA95" s="55" t="n"/>
      <c r="AB95" s="55" t="n"/>
      <c r="AC95" s="55" t="n"/>
      <c r="AD95" s="55" t="n"/>
      <c r="AE95" s="55" t="n"/>
      <c r="AF95" s="55" t="n"/>
      <c r="AG95" s="55" t="n"/>
      <c r="AH95" s="55" t="n"/>
      <c r="AI95" s="55" t="n"/>
      <c r="AJ95" s="55" t="n"/>
      <c r="AK95" s="55" t="n"/>
      <c r="AL95" s="55" t="n"/>
      <c r="AM95" s="55" t="n"/>
      <c r="AN95" s="55" t="n"/>
      <c r="AO95" s="55" t="n"/>
      <c r="AP95" s="55" t="n"/>
      <c r="AQ95" s="55" t="n"/>
      <c r="AR95" s="55" t="n"/>
      <c r="AS95" s="55" t="n"/>
      <c r="AT95" s="55" t="n"/>
      <c r="AU95" s="55" t="n"/>
      <c r="AV95" s="55" t="n"/>
      <c r="AW95" s="55" t="n"/>
      <c r="AX95" s="55" t="n"/>
      <c r="AY95" s="55" t="n"/>
      <c r="AZ95" s="55" t="n"/>
      <c r="BA95" s="55" t="n"/>
      <c r="BB95" s="55" t="n"/>
      <c r="BC95" s="55" t="n"/>
    </row>
    <row r="96" ht="11.4" customHeight="1">
      <c r="A96" s="55" t="inlineStr">
        <is>
          <t>Assambled</t>
        </is>
      </c>
      <c r="B96" s="483" t="inlineStr">
        <is>
          <t>27.11.2025</t>
        </is>
      </c>
      <c r="C96" s="55" t="n">
        <v>1253</v>
      </c>
      <c r="D96" s="55" t="inlineStr">
        <is>
          <t>PP0053</t>
        </is>
      </c>
      <c r="E96" s="55" t="inlineStr">
        <is>
          <t>25IPP032</t>
        </is>
      </c>
      <c r="F96" s="55" t="inlineStr">
        <is>
          <t xml:space="preserve">Assembled outer tube 105*15mm for OMAS - Tinted </t>
        </is>
      </c>
      <c r="G96" s="69" t="n">
        <v>45962</v>
      </c>
      <c r="H96" s="69" t="n">
        <v>46447</v>
      </c>
      <c r="I96" s="55" t="n"/>
      <c r="J96" s="55" t="n">
        <v>14595</v>
      </c>
      <c r="K96" s="55" t="n"/>
      <c r="L96" s="55" t="n">
        <v>14595</v>
      </c>
      <c r="M96" s="55" t="inlineStr">
        <is>
          <t>No.</t>
        </is>
      </c>
      <c r="N96" s="55" t="n">
        <v>14595</v>
      </c>
      <c r="O96" s="57" t="n">
        <v>0</v>
      </c>
      <c r="P96" s="58" t="n"/>
      <c r="Q96" s="59" t="n">
        <v>14595</v>
      </c>
      <c r="R96" s="60" t="n"/>
      <c r="S96" s="61" t="n"/>
      <c r="T96" s="55" t="inlineStr">
        <is>
          <t>27.11.2025</t>
        </is>
      </c>
      <c r="U96" s="55" t="inlineStr">
        <is>
          <t>L25K010</t>
        </is>
      </c>
      <c r="V96" s="55" t="n">
        <v>-14595</v>
      </c>
      <c r="W96" s="55" t="n"/>
      <c r="X96" s="55" t="n"/>
      <c r="Y96" s="55" t="n"/>
      <c r="Z96" s="55" t="n"/>
      <c r="AA96" s="55" t="n"/>
      <c r="AB96" s="55" t="n"/>
      <c r="AC96" s="55" t="n"/>
      <c r="AD96" s="55" t="n"/>
      <c r="AE96" s="55" t="n"/>
      <c r="AF96" s="55" t="n"/>
      <c r="AG96" s="55" t="n"/>
      <c r="AH96" s="55" t="n"/>
      <c r="AI96" s="55" t="n"/>
      <c r="AJ96" s="55" t="n"/>
      <c r="AK96" s="55" t="n"/>
      <c r="AL96" s="55" t="n"/>
      <c r="AM96" s="55" t="n"/>
      <c r="AN96" s="55" t="n"/>
      <c r="AO96" s="55" t="n"/>
      <c r="AP96" s="55" t="n"/>
      <c r="AQ96" s="55" t="n"/>
      <c r="AR96" s="55" t="n"/>
      <c r="AS96" s="55" t="n"/>
      <c r="AT96" s="55" t="n"/>
      <c r="AU96" s="55" t="n"/>
      <c r="AV96" s="55" t="n"/>
      <c r="AW96" s="55" t="n"/>
      <c r="AX96" s="55" t="n"/>
      <c r="AY96" s="55" t="n"/>
      <c r="AZ96" s="55" t="n"/>
      <c r="BA96" s="55" t="n"/>
      <c r="BB96" s="55" t="n"/>
      <c r="BC96" s="55" t="n"/>
    </row>
    <row r="97" ht="11.4" customHeight="1">
      <c r="A97" s="55" t="inlineStr">
        <is>
          <t xml:space="preserve">Inner </t>
        </is>
      </c>
      <c r="B97" s="483" t="inlineStr">
        <is>
          <t>30.11.2025</t>
        </is>
      </c>
      <c r="C97" s="55" t="n">
        <v>1261</v>
      </c>
      <c r="D97" s="55" t="inlineStr">
        <is>
          <t>BP0017</t>
        </is>
      </c>
      <c r="E97" s="55" t="inlineStr">
        <is>
          <t>25IBP041</t>
        </is>
      </c>
      <c r="F97" s="55" t="inlineStr">
        <is>
          <t>Inner filled tube 81*15mm FAS Chlorex 2%</t>
        </is>
      </c>
      <c r="G97" s="69" t="n">
        <v>45962</v>
      </c>
      <c r="H97" s="69" t="n">
        <v>47058</v>
      </c>
      <c r="I97" s="55" t="n"/>
      <c r="J97" s="55" t="n">
        <v>55000</v>
      </c>
      <c r="K97" s="55" t="n"/>
      <c r="L97" s="55" t="n">
        <v>55000</v>
      </c>
      <c r="M97" s="55" t="inlineStr">
        <is>
          <t>No.</t>
        </is>
      </c>
      <c r="N97" s="55" t="n">
        <v>55000</v>
      </c>
      <c r="O97" s="57" t="n">
        <v>0</v>
      </c>
      <c r="P97" s="58" t="n"/>
      <c r="Q97" s="59" t="n">
        <v>55000</v>
      </c>
      <c r="R97" s="60" t="n"/>
      <c r="S97" s="61" t="n"/>
      <c r="T97" s="55" t="inlineStr">
        <is>
          <t>30.11.2025</t>
        </is>
      </c>
      <c r="U97" s="55" t="inlineStr">
        <is>
          <t>L25K010</t>
        </is>
      </c>
      <c r="V97" s="55" t="n">
        <v>-55000</v>
      </c>
      <c r="W97" s="55" t="n"/>
      <c r="X97" s="55" t="n"/>
      <c r="Y97" s="55" t="n"/>
      <c r="Z97" s="55" t="n"/>
      <c r="AA97" s="55" t="n"/>
      <c r="AB97" s="55" t="n"/>
      <c r="AC97" s="55" t="n"/>
      <c r="AD97" s="55" t="n"/>
      <c r="AE97" s="55" t="n"/>
      <c r="AF97" s="55" t="n"/>
      <c r="AG97" s="55" t="n"/>
      <c r="AH97" s="55" t="n"/>
      <c r="AI97" s="55" t="n"/>
      <c r="AJ97" s="55" t="n"/>
      <c r="AK97" s="55" t="n"/>
      <c r="AL97" s="55" t="n"/>
      <c r="AM97" s="55" t="n"/>
      <c r="AN97" s="55" t="n"/>
      <c r="AO97" s="55" t="n"/>
      <c r="AP97" s="55" t="n"/>
      <c r="AQ97" s="55" t="n"/>
      <c r="AR97" s="55" t="n"/>
      <c r="AS97" s="55" t="n"/>
      <c r="AT97" s="55" t="n"/>
      <c r="AU97" s="55" t="n"/>
      <c r="AV97" s="55" t="n"/>
      <c r="AW97" s="55" t="n"/>
      <c r="AX97" s="55" t="n"/>
      <c r="AY97" s="55" t="n"/>
      <c r="AZ97" s="55" t="n"/>
      <c r="BA97" s="55" t="n"/>
      <c r="BB97" s="55" t="n"/>
      <c r="BC97" s="55" t="n"/>
    </row>
    <row r="98" ht="11.4" customHeight="1">
      <c r="A98" s="55" t="inlineStr">
        <is>
          <t xml:space="preserve">Inner </t>
        </is>
      </c>
      <c r="B98" s="483" t="inlineStr">
        <is>
          <t>13.08.2025</t>
        </is>
      </c>
      <c r="C98" s="55" t="n">
        <v>969</v>
      </c>
      <c r="D98" s="55" t="inlineStr">
        <is>
          <t>BP0048</t>
        </is>
      </c>
      <c r="E98" s="55" t="inlineStr">
        <is>
          <t>25IBP027</t>
        </is>
      </c>
      <c r="F98" s="55" t="inlineStr">
        <is>
          <t>Inner filled tube-FAS Chlorex 2% 81*15mm 6 ML</t>
        </is>
      </c>
      <c r="G98" s="70" t="n">
        <v>45870</v>
      </c>
      <c r="H98" s="70" t="n">
        <v>46966</v>
      </c>
      <c r="I98" s="55" t="n"/>
      <c r="J98" s="55" t="n">
        <v>9980</v>
      </c>
      <c r="K98" s="55" t="n"/>
      <c r="L98" s="55" t="n">
        <v>9980</v>
      </c>
      <c r="M98" s="55" t="inlineStr">
        <is>
          <t>No.</t>
        </is>
      </c>
      <c r="N98" s="55" t="n">
        <v>9980</v>
      </c>
      <c r="O98" s="57" t="n">
        <v>0</v>
      </c>
      <c r="P98" s="58" t="n"/>
      <c r="Q98" s="59" t="n">
        <v>9980</v>
      </c>
      <c r="R98" s="60" t="n"/>
      <c r="S98" s="61" t="n"/>
      <c r="T98" s="55" t="inlineStr">
        <is>
          <t>14.08.2025</t>
        </is>
      </c>
      <c r="U98" s="55" t="inlineStr">
        <is>
          <t>L25H007</t>
        </is>
      </c>
      <c r="V98" s="55" t="n">
        <v>-4500</v>
      </c>
      <c r="W98" s="55" t="inlineStr">
        <is>
          <t>18.08.2025</t>
        </is>
      </c>
      <c r="X98" s="55" t="inlineStr">
        <is>
          <t>R-L25H007</t>
        </is>
      </c>
      <c r="Y98" s="55" t="n">
        <v>504</v>
      </c>
      <c r="Z98" s="55" t="inlineStr">
        <is>
          <t>11.11.2025</t>
        </is>
      </c>
      <c r="AA98" s="55" t="n">
        <v>17</v>
      </c>
      <c r="AB98" s="55" t="n">
        <v>-10</v>
      </c>
      <c r="AC98" s="55" t="inlineStr">
        <is>
          <t>11.11.2025</t>
        </is>
      </c>
      <c r="AD98" s="55" t="n">
        <v>18</v>
      </c>
      <c r="AE98" s="55" t="n">
        <v>-10</v>
      </c>
      <c r="AF98" s="55" t="inlineStr">
        <is>
          <t>28.12.2025</t>
        </is>
      </c>
      <c r="AG98" s="55" t="inlineStr">
        <is>
          <t>L25L007</t>
        </is>
      </c>
      <c r="AH98" s="55" t="n">
        <v>-5964</v>
      </c>
      <c r="AI98" s="55" t="n"/>
      <c r="AJ98" s="55" t="n"/>
      <c r="AK98" s="55" t="n"/>
      <c r="AL98" s="55" t="n"/>
      <c r="AM98" s="55" t="n"/>
      <c r="AN98" s="55" t="n"/>
      <c r="AO98" s="55" t="n"/>
      <c r="AP98" s="55" t="n"/>
      <c r="AQ98" s="55" t="n"/>
      <c r="AR98" s="55" t="n"/>
      <c r="AS98" s="55" t="n"/>
      <c r="AT98" s="55" t="n"/>
      <c r="AU98" s="55" t="n"/>
      <c r="AV98" s="55" t="n"/>
      <c r="AW98" s="55" t="n"/>
      <c r="AX98" s="55" t="n"/>
      <c r="AY98" s="55" t="n"/>
      <c r="AZ98" s="55" t="n"/>
      <c r="BA98" s="55" t="n"/>
      <c r="BB98" s="55" t="n"/>
      <c r="BC98" s="55" t="n"/>
    </row>
    <row r="99" ht="11.4" customHeight="1">
      <c r="A99" s="55" t="inlineStr">
        <is>
          <t>Assambled</t>
        </is>
      </c>
      <c r="B99" s="483" t="inlineStr">
        <is>
          <t>02.07.2025</t>
        </is>
      </c>
      <c r="C99" s="55" t="n">
        <v>877</v>
      </c>
      <c r="D99" s="55" t="inlineStr">
        <is>
          <t>PP0037</t>
        </is>
      </c>
      <c r="E99" s="55" t="inlineStr">
        <is>
          <t>25IPP013</t>
        </is>
      </c>
      <c r="F99" s="55" t="inlineStr">
        <is>
          <t>Assembled Outer Tube (105*15mm) for OMAS applicator Clear</t>
        </is>
      </c>
      <c r="G99" s="70" t="n">
        <v>45809</v>
      </c>
      <c r="H99" s="70" t="n">
        <v>46419</v>
      </c>
      <c r="I99" s="55" t="n"/>
      <c r="J99" s="55" t="n">
        <v>51200</v>
      </c>
      <c r="K99" s="55" t="n"/>
      <c r="L99" s="55" t="n">
        <v>51200</v>
      </c>
      <c r="M99" s="55" t="inlineStr">
        <is>
          <t>No.</t>
        </is>
      </c>
      <c r="N99" s="55" t="n">
        <v>51200</v>
      </c>
      <c r="O99" s="57" t="n">
        <v>0</v>
      </c>
      <c r="P99" s="58" t="n">
        <v>0</v>
      </c>
      <c r="Q99" s="59" t="n">
        <v>51200</v>
      </c>
      <c r="R99" s="60" t="n"/>
      <c r="S99" s="61" t="n"/>
      <c r="T99" s="55" t="inlineStr">
        <is>
          <t>21.10.2025</t>
        </is>
      </c>
      <c r="U99" s="55" t="inlineStr">
        <is>
          <t>L25J009</t>
        </is>
      </c>
      <c r="V99" s="55" t="n">
        <v>-3988</v>
      </c>
      <c r="W99" s="55" t="inlineStr">
        <is>
          <t>26.10.2025</t>
        </is>
      </c>
      <c r="X99" s="55" t="inlineStr">
        <is>
          <t>MR250207</t>
        </is>
      </c>
      <c r="Y99" s="55" t="n">
        <v>-400</v>
      </c>
      <c r="Z99" s="55" t="inlineStr">
        <is>
          <t>23.10.2025</t>
        </is>
      </c>
      <c r="AA99" s="55" t="inlineStr">
        <is>
          <t>R-L25J009</t>
        </is>
      </c>
      <c r="AB99" s="55" t="n">
        <v>140</v>
      </c>
      <c r="AC99" s="55" t="inlineStr">
        <is>
          <t>05.11.2025</t>
        </is>
      </c>
      <c r="AD99" s="55" t="inlineStr">
        <is>
          <t>L25K004</t>
        </is>
      </c>
      <c r="AE99" s="55" t="n">
        <v>-2000</v>
      </c>
      <c r="AF99" s="55" t="inlineStr">
        <is>
          <t>11.11.2025</t>
        </is>
      </c>
      <c r="AG99" s="55" t="inlineStr">
        <is>
          <t>L25K001</t>
        </is>
      </c>
      <c r="AH99" s="55" t="n">
        <v>-33200</v>
      </c>
      <c r="AI99" s="55" t="inlineStr">
        <is>
          <t>11.11.2025</t>
        </is>
      </c>
      <c r="AJ99" s="55" t="n">
        <v>17</v>
      </c>
      <c r="AK99" s="55" t="n">
        <v>-10</v>
      </c>
      <c r="AL99" s="55" t="inlineStr">
        <is>
          <t>11.11.2025</t>
        </is>
      </c>
      <c r="AM99" s="55" t="n">
        <v>14</v>
      </c>
      <c r="AN99" s="55" t="n">
        <v>-90</v>
      </c>
      <c r="AO99" s="55" t="inlineStr">
        <is>
          <t>15.11.2025</t>
        </is>
      </c>
      <c r="AP99" s="55" t="inlineStr">
        <is>
          <t>R-L25K004</t>
        </is>
      </c>
      <c r="AQ99" s="55" t="n">
        <v>433</v>
      </c>
      <c r="AR99" s="55" t="inlineStr">
        <is>
          <t>20.11.2025</t>
        </is>
      </c>
      <c r="AS99" s="55" t="inlineStr">
        <is>
          <t>MR250232</t>
        </is>
      </c>
      <c r="AT99" s="55" t="n">
        <v>-1683</v>
      </c>
      <c r="AU99" s="55" t="inlineStr">
        <is>
          <t>23.11.2025 24.12.2025</t>
        </is>
      </c>
      <c r="AV99" s="55" t="inlineStr">
        <is>
          <t>MR250237 L25L004</t>
        </is>
      </c>
      <c r="AW99" s="55" t="n">
        <v>-2400</v>
      </c>
      <c r="AX99" s="55" t="inlineStr">
        <is>
          <t>25.11.2025</t>
        </is>
      </c>
      <c r="AY99" s="55" t="inlineStr">
        <is>
          <t>R-L25K001</t>
        </is>
      </c>
      <c r="AZ99" s="55" t="n">
        <v>271</v>
      </c>
      <c r="BA99" s="55" t="inlineStr">
        <is>
          <t>26.11.2025 2-28.12.2025</t>
        </is>
      </c>
      <c r="BB99" s="55" t="inlineStr">
        <is>
          <t>45 L25L005 L25L007</t>
        </is>
      </c>
      <c r="BC99" s="55" t="n">
        <v>-8273</v>
      </c>
    </row>
    <row r="100" ht="11.4" customHeight="1">
      <c r="A100" s="55" t="inlineStr">
        <is>
          <t>Assambled</t>
        </is>
      </c>
      <c r="B100" s="483" t="inlineStr">
        <is>
          <t>27.11.2025</t>
        </is>
      </c>
      <c r="C100" s="55" t="n">
        <v>1260</v>
      </c>
      <c r="D100" s="55" t="inlineStr">
        <is>
          <t>PP0053</t>
        </is>
      </c>
      <c r="E100" s="55" t="inlineStr">
        <is>
          <t>25IPP032</t>
        </is>
      </c>
      <c r="F100" s="55" t="inlineStr">
        <is>
          <t xml:space="preserve">Assembled outer tube 105*15mm for OMAS - Tinted </t>
        </is>
      </c>
      <c r="G100" s="69" t="n">
        <v>45962</v>
      </c>
      <c r="H100" s="69" t="n">
        <v>46447</v>
      </c>
      <c r="I100" s="55" t="n"/>
      <c r="J100" s="55" t="n">
        <v>10948</v>
      </c>
      <c r="K100" s="55" t="n"/>
      <c r="L100" s="55" t="n">
        <v>10948</v>
      </c>
      <c r="M100" s="55" t="inlineStr">
        <is>
          <t>No.</t>
        </is>
      </c>
      <c r="N100" s="55" t="n">
        <v>10948</v>
      </c>
      <c r="O100" s="57" t="n">
        <v>0</v>
      </c>
      <c r="P100" s="58" t="n"/>
      <c r="Q100" s="59" t="n">
        <v>10948</v>
      </c>
      <c r="R100" s="60" t="n"/>
      <c r="S100" s="61" t="n"/>
      <c r="T100" s="55" t="inlineStr">
        <is>
          <t>27.11.2025</t>
        </is>
      </c>
      <c r="U100" s="55" t="inlineStr">
        <is>
          <t>L25K010</t>
        </is>
      </c>
      <c r="V100" s="55" t="n">
        <v>-8800</v>
      </c>
      <c r="W100" s="55" t="inlineStr">
        <is>
          <t>07.12.2025</t>
        </is>
      </c>
      <c r="X100" s="55" t="inlineStr">
        <is>
          <t>L25L001</t>
        </is>
      </c>
      <c r="Y100" s="55" t="n">
        <v>-2148</v>
      </c>
      <c r="Z100" s="55" t="inlineStr">
        <is>
          <t>08.12.2025</t>
        </is>
      </c>
      <c r="AA100" s="55" t="inlineStr">
        <is>
          <t>R-L25K010</t>
        </is>
      </c>
      <c r="AB100" s="55" t="n">
        <v>600</v>
      </c>
      <c r="AC100" s="55" t="inlineStr">
        <is>
          <t>17.12.2025</t>
        </is>
      </c>
      <c r="AD100" s="55" t="inlineStr">
        <is>
          <t>L25L003</t>
        </is>
      </c>
      <c r="AE100" s="55" t="n">
        <v>-600</v>
      </c>
      <c r="AF100" s="55" t="n"/>
      <c r="AG100" s="55" t="n"/>
      <c r="AH100" s="55" t="n"/>
      <c r="AI100" s="55" t="n"/>
      <c r="AJ100" s="55" t="n"/>
      <c r="AK100" s="55" t="n"/>
      <c r="AL100" s="55" t="n"/>
      <c r="AM100" s="55" t="n"/>
      <c r="AN100" s="55" t="n"/>
      <c r="AO100" s="55" t="n"/>
      <c r="AP100" s="55" t="n"/>
      <c r="AQ100" s="55" t="n"/>
      <c r="AR100" s="55" t="n"/>
      <c r="AS100" s="55" t="n"/>
      <c r="AT100" s="55" t="n"/>
      <c r="AU100" s="55" t="n"/>
      <c r="AV100" s="55" t="n"/>
      <c r="AW100" s="55" t="n"/>
      <c r="AX100" s="55" t="n"/>
      <c r="AY100" s="55" t="n"/>
      <c r="AZ100" s="55" t="n"/>
      <c r="BA100" s="55" t="n"/>
      <c r="BB100" s="55" t="n"/>
      <c r="BC100" s="55" t="n"/>
    </row>
    <row r="101" ht="11.4" customHeight="1">
      <c r="A101" s="55" t="inlineStr">
        <is>
          <t>Assambled</t>
        </is>
      </c>
      <c r="B101" s="483" t="inlineStr">
        <is>
          <t>08.12.2025</t>
        </is>
      </c>
      <c r="C101" s="55" t="n">
        <v>1288</v>
      </c>
      <c r="D101" s="55" t="inlineStr">
        <is>
          <t>PP0053</t>
        </is>
      </c>
      <c r="E101" s="55" t="inlineStr">
        <is>
          <t>25IPP033</t>
        </is>
      </c>
      <c r="F101" s="55" t="inlineStr">
        <is>
          <t xml:space="preserve">Assembled outer tube 105*15mm for OMAS - Tinted </t>
        </is>
      </c>
      <c r="G101" s="69" t="n">
        <v>45992</v>
      </c>
      <c r="H101" s="69" t="n">
        <v>46447</v>
      </c>
      <c r="I101" s="55" t="n"/>
      <c r="J101" s="55" t="n">
        <v>6800</v>
      </c>
      <c r="K101" s="55" t="n"/>
      <c r="L101" s="55" t="n">
        <v>6800</v>
      </c>
      <c r="M101" s="55" t="inlineStr">
        <is>
          <t>No.</t>
        </is>
      </c>
      <c r="N101" s="55" t="n">
        <v>6800</v>
      </c>
      <c r="O101" s="57" t="n">
        <v>0</v>
      </c>
      <c r="P101" s="58" t="n"/>
      <c r="Q101" s="59" t="n">
        <v>6800</v>
      </c>
      <c r="R101" s="60" t="n"/>
      <c r="S101" s="61" t="n"/>
      <c r="T101" s="55" t="inlineStr">
        <is>
          <t>08.12.2025</t>
        </is>
      </c>
      <c r="U101" s="55" t="inlineStr">
        <is>
          <t>L25L001</t>
        </is>
      </c>
      <c r="V101" s="55" t="n">
        <v>-6800</v>
      </c>
      <c r="W101" s="55" t="n"/>
      <c r="X101" s="55" t="n"/>
      <c r="Y101" s="55" t="n"/>
      <c r="Z101" s="55" t="n"/>
      <c r="AA101" s="55" t="n"/>
      <c r="AB101" s="55" t="n"/>
      <c r="AC101" s="55" t="n"/>
      <c r="AD101" s="55" t="n"/>
      <c r="AE101" s="55" t="n"/>
      <c r="AF101" s="55" t="n"/>
      <c r="AG101" s="55" t="n"/>
      <c r="AH101" s="55" t="n"/>
      <c r="AI101" s="55" t="n"/>
      <c r="AJ101" s="55" t="n"/>
      <c r="AK101" s="55" t="n"/>
      <c r="AL101" s="55" t="n"/>
      <c r="AM101" s="55" t="n"/>
      <c r="AN101" s="55" t="n"/>
      <c r="AO101" s="55" t="n"/>
      <c r="AP101" s="55" t="n"/>
      <c r="AQ101" s="55" t="n"/>
      <c r="AR101" s="55" t="n"/>
      <c r="AS101" s="55" t="n"/>
      <c r="AT101" s="55" t="n"/>
      <c r="AU101" s="55" t="n"/>
      <c r="AV101" s="55" t="n"/>
      <c r="AW101" s="55" t="n"/>
      <c r="AX101" s="55" t="n"/>
      <c r="AY101" s="55" t="n"/>
      <c r="AZ101" s="55" t="n"/>
      <c r="BA101" s="55" t="n"/>
      <c r="BB101" s="55" t="n"/>
      <c r="BC101" s="55" t="n"/>
    </row>
    <row r="102" ht="11.4" customHeight="1">
      <c r="A102" s="55" t="inlineStr">
        <is>
          <t>Assambled</t>
        </is>
      </c>
      <c r="B102" s="483" t="inlineStr">
        <is>
          <t>09.12.2025</t>
        </is>
      </c>
      <c r="C102" s="55" t="n">
        <v>1292</v>
      </c>
      <c r="D102" s="55" t="inlineStr">
        <is>
          <t>PP0053</t>
        </is>
      </c>
      <c r="E102" s="55" t="inlineStr">
        <is>
          <t>25IPP033</t>
        </is>
      </c>
      <c r="F102" s="55" t="inlineStr">
        <is>
          <t xml:space="preserve">Assembled outer tube 105*15mm for OMAS - Tinted </t>
        </is>
      </c>
      <c r="G102" s="69" t="n">
        <v>45992</v>
      </c>
      <c r="H102" s="69" t="n">
        <v>46447</v>
      </c>
      <c r="I102" s="55" t="n"/>
      <c r="J102" s="55" t="n">
        <v>8000</v>
      </c>
      <c r="K102" s="55" t="n"/>
      <c r="L102" s="55" t="n">
        <v>8000</v>
      </c>
      <c r="M102" s="55" t="inlineStr">
        <is>
          <t>No.</t>
        </is>
      </c>
      <c r="N102" s="55" t="n">
        <v>8000</v>
      </c>
      <c r="O102" s="57" t="n">
        <v>0</v>
      </c>
      <c r="P102" s="58" t="n"/>
      <c r="Q102" s="59" t="n">
        <v>8000</v>
      </c>
      <c r="R102" s="60" t="n"/>
      <c r="S102" s="61" t="n"/>
      <c r="T102" s="55" t="inlineStr">
        <is>
          <t>09.12.2025</t>
        </is>
      </c>
      <c r="U102" s="55" t="inlineStr">
        <is>
          <t>L25L001</t>
        </is>
      </c>
      <c r="V102" s="55" t="n">
        <v>-8000</v>
      </c>
      <c r="W102" s="55" t="n"/>
      <c r="X102" s="55" t="n"/>
      <c r="Y102" s="55" t="n"/>
      <c r="Z102" s="55" t="n"/>
      <c r="AA102" s="55" t="n"/>
      <c r="AB102" s="55" t="n"/>
      <c r="AC102" s="55" t="n"/>
      <c r="AD102" s="55" t="n"/>
      <c r="AE102" s="55" t="n"/>
      <c r="AF102" s="55" t="n"/>
      <c r="AG102" s="55" t="n"/>
      <c r="AH102" s="55" t="n"/>
      <c r="AI102" s="55" t="n"/>
      <c r="AJ102" s="55" t="n"/>
      <c r="AK102" s="55" t="n"/>
      <c r="AL102" s="55" t="n"/>
      <c r="AM102" s="55" t="n"/>
      <c r="AN102" s="55" t="n"/>
      <c r="AO102" s="55" t="n"/>
      <c r="AP102" s="55" t="n"/>
      <c r="AQ102" s="55" t="n"/>
      <c r="AR102" s="55" t="n"/>
      <c r="AS102" s="55" t="n"/>
      <c r="AT102" s="55" t="n"/>
      <c r="AU102" s="55" t="n"/>
      <c r="AV102" s="55" t="n"/>
      <c r="AW102" s="55" t="n"/>
      <c r="AX102" s="55" t="n"/>
      <c r="AY102" s="55" t="n"/>
      <c r="AZ102" s="55" t="n"/>
      <c r="BA102" s="55" t="n"/>
      <c r="BB102" s="55" t="n"/>
      <c r="BC102" s="55" t="n"/>
    </row>
    <row r="103" ht="11.4" customHeight="1">
      <c r="A103" s="55" t="inlineStr">
        <is>
          <t xml:space="preserve">Inner </t>
        </is>
      </c>
      <c r="B103" s="483" t="inlineStr">
        <is>
          <t>09.12.2025</t>
        </is>
      </c>
      <c r="C103" s="55" t="n">
        <v>1291</v>
      </c>
      <c r="D103" s="55" t="inlineStr">
        <is>
          <t>BP0017</t>
        </is>
      </c>
      <c r="E103" s="55" t="inlineStr">
        <is>
          <t>25IBP042</t>
        </is>
      </c>
      <c r="F103" s="55" t="inlineStr">
        <is>
          <t>Inner filled tube 81*15mm FAS Chlorex 2%</t>
        </is>
      </c>
      <c r="G103" s="69" t="n">
        <v>45992</v>
      </c>
      <c r="H103" s="69" t="n">
        <v>47088</v>
      </c>
      <c r="I103" s="55" t="n"/>
      <c r="J103" s="55" t="n">
        <v>48000</v>
      </c>
      <c r="K103" s="55" t="n"/>
      <c r="L103" s="55" t="n">
        <v>48000</v>
      </c>
      <c r="M103" s="55" t="inlineStr">
        <is>
          <t>No.</t>
        </is>
      </c>
      <c r="N103" s="55" t="n">
        <v>48000</v>
      </c>
      <c r="O103" s="57" t="n">
        <v>0</v>
      </c>
      <c r="P103" s="58" t="n"/>
      <c r="Q103" s="59" t="n">
        <v>48000</v>
      </c>
      <c r="R103" s="60" t="n"/>
      <c r="S103" s="61" t="n"/>
      <c r="T103" s="55" t="inlineStr">
        <is>
          <t>09.12.2025</t>
        </is>
      </c>
      <c r="U103" s="55" t="inlineStr">
        <is>
          <t>L25L001</t>
        </is>
      </c>
      <c r="V103" s="55" t="n">
        <v>-48000</v>
      </c>
      <c r="W103" s="55" t="n"/>
      <c r="X103" s="55" t="n"/>
      <c r="Y103" s="55" t="n"/>
      <c r="Z103" s="55" t="n"/>
      <c r="AA103" s="55" t="n"/>
      <c r="AB103" s="55" t="n"/>
      <c r="AC103" s="55" t="n"/>
      <c r="AD103" s="55" t="n"/>
      <c r="AE103" s="55" t="n"/>
      <c r="AF103" s="55" t="n"/>
      <c r="AG103" s="55" t="n"/>
      <c r="AH103" s="55" t="n"/>
      <c r="AI103" s="55" t="n"/>
      <c r="AJ103" s="55" t="n"/>
      <c r="AK103" s="55" t="n"/>
      <c r="AL103" s="55" t="n"/>
      <c r="AM103" s="55" t="n"/>
      <c r="AN103" s="55" t="n"/>
      <c r="AO103" s="55" t="n"/>
      <c r="AP103" s="55" t="n"/>
      <c r="AQ103" s="55" t="n"/>
      <c r="AR103" s="55" t="n"/>
      <c r="AS103" s="55" t="n"/>
      <c r="AT103" s="55" t="n"/>
      <c r="AU103" s="55" t="n"/>
      <c r="AV103" s="55" t="n"/>
      <c r="AW103" s="55" t="n"/>
      <c r="AX103" s="55" t="n"/>
      <c r="AY103" s="55" t="n"/>
      <c r="AZ103" s="55" t="n"/>
      <c r="BA103" s="55" t="n"/>
      <c r="BB103" s="55" t="n"/>
      <c r="BC103" s="55" t="n"/>
    </row>
    <row r="104" ht="11.4" customHeight="1">
      <c r="A104" s="55" t="inlineStr">
        <is>
          <t>Assambled</t>
        </is>
      </c>
      <c r="B104" s="483" t="inlineStr">
        <is>
          <t>10.12.2025</t>
        </is>
      </c>
      <c r="C104" s="55" t="n">
        <v>1296</v>
      </c>
      <c r="D104" s="55" t="inlineStr">
        <is>
          <t>PP0053</t>
        </is>
      </c>
      <c r="E104" s="55" t="inlineStr">
        <is>
          <t>25IPP033</t>
        </is>
      </c>
      <c r="F104" s="55" t="inlineStr">
        <is>
          <t xml:space="preserve">Assembled outer tube 105*15mm for OMAS - Tinted </t>
        </is>
      </c>
      <c r="G104" s="69" t="n">
        <v>45992</v>
      </c>
      <c r="H104" s="69" t="n">
        <v>46447</v>
      </c>
      <c r="I104" s="55" t="n"/>
      <c r="J104" s="55" t="n">
        <v>11200</v>
      </c>
      <c r="K104" s="55" t="n"/>
      <c r="L104" s="55" t="n">
        <v>11200</v>
      </c>
      <c r="M104" s="55" t="inlineStr">
        <is>
          <t>No.</t>
        </is>
      </c>
      <c r="N104" s="55" t="n">
        <v>11200</v>
      </c>
      <c r="O104" s="57" t="n">
        <v>0</v>
      </c>
      <c r="P104" s="58" t="n"/>
      <c r="Q104" s="59" t="n">
        <v>11200</v>
      </c>
      <c r="R104" s="60" t="n"/>
      <c r="S104" s="61" t="n"/>
      <c r="T104" s="55" t="inlineStr">
        <is>
          <t>10.12.2025</t>
        </is>
      </c>
      <c r="U104" s="55" t="inlineStr">
        <is>
          <t>L25L001</t>
        </is>
      </c>
      <c r="V104" s="55" t="n">
        <v>-11200</v>
      </c>
      <c r="W104" s="55" t="n"/>
      <c r="X104" s="55" t="n"/>
      <c r="Y104" s="55" t="n"/>
      <c r="Z104" s="55" t="n"/>
      <c r="AA104" s="55" t="n"/>
      <c r="AB104" s="55" t="n"/>
      <c r="AC104" s="55" t="n"/>
      <c r="AD104" s="55" t="n"/>
      <c r="AE104" s="55" t="n"/>
      <c r="AF104" s="55" t="n"/>
      <c r="AG104" s="55" t="n"/>
      <c r="AH104" s="55" t="n"/>
      <c r="AI104" s="55" t="n"/>
      <c r="AJ104" s="55" t="n"/>
      <c r="AK104" s="55" t="n"/>
      <c r="AL104" s="55" t="n"/>
      <c r="AM104" s="55" t="n"/>
      <c r="AN104" s="55" t="n"/>
      <c r="AO104" s="55" t="n"/>
      <c r="AP104" s="55" t="n"/>
      <c r="AQ104" s="55" t="n"/>
      <c r="AR104" s="55" t="n"/>
      <c r="AS104" s="55" t="n"/>
      <c r="AT104" s="55" t="n"/>
      <c r="AU104" s="55" t="n"/>
      <c r="AV104" s="55" t="n"/>
      <c r="AW104" s="55" t="n"/>
      <c r="AX104" s="55" t="n"/>
      <c r="AY104" s="55" t="n"/>
      <c r="AZ104" s="55" t="n"/>
      <c r="BA104" s="55" t="n"/>
      <c r="BB104" s="55" t="n"/>
      <c r="BC104" s="55" t="n"/>
    </row>
    <row r="105" ht="11.4" customHeight="1">
      <c r="A105" s="55" t="inlineStr">
        <is>
          <t>Assambled</t>
        </is>
      </c>
      <c r="B105" s="483" t="inlineStr">
        <is>
          <t>10.12.2025</t>
        </is>
      </c>
      <c r="C105" s="55" t="n">
        <v>1300</v>
      </c>
      <c r="D105" s="55" t="inlineStr">
        <is>
          <t>PP0053</t>
        </is>
      </c>
      <c r="E105" s="55" t="inlineStr">
        <is>
          <t>25IPP033</t>
        </is>
      </c>
      <c r="F105" s="55" t="inlineStr">
        <is>
          <t xml:space="preserve">Assembled outer tube 105*15mm for OMAS - Tinted </t>
        </is>
      </c>
      <c r="G105" s="69" t="n">
        <v>45992</v>
      </c>
      <c r="H105" s="69" t="n">
        <v>46447</v>
      </c>
      <c r="I105" s="55" t="n"/>
      <c r="J105" s="55" t="n">
        <v>12800</v>
      </c>
      <c r="K105" s="55" t="n"/>
      <c r="L105" s="55" t="n">
        <v>12800</v>
      </c>
      <c r="M105" s="55" t="inlineStr">
        <is>
          <t>No.</t>
        </is>
      </c>
      <c r="N105" s="55" t="n">
        <v>12800</v>
      </c>
      <c r="O105" s="57" t="n">
        <v>0</v>
      </c>
      <c r="P105" s="58" t="n"/>
      <c r="Q105" s="59" t="n">
        <v>12800</v>
      </c>
      <c r="R105" s="60" t="n"/>
      <c r="S105" s="61" t="n"/>
      <c r="T105" s="55" t="inlineStr">
        <is>
          <t>10.12.2025</t>
        </is>
      </c>
      <c r="U105" s="55" t="inlineStr">
        <is>
          <t>L25L001</t>
        </is>
      </c>
      <c r="V105" s="55" t="n">
        <v>-12800</v>
      </c>
      <c r="W105" s="55" t="n"/>
      <c r="X105" s="55" t="n"/>
      <c r="Y105" s="55" t="n"/>
      <c r="Z105" s="55" t="n"/>
      <c r="AA105" s="55" t="n"/>
      <c r="AB105" s="55" t="n"/>
      <c r="AC105" s="55" t="n"/>
      <c r="AD105" s="55" t="n"/>
      <c r="AE105" s="55" t="n"/>
      <c r="AF105" s="55" t="n"/>
      <c r="AG105" s="55" t="n"/>
      <c r="AH105" s="55" t="n"/>
      <c r="AI105" s="55" t="n"/>
      <c r="AJ105" s="55" t="n"/>
      <c r="AK105" s="55" t="n"/>
      <c r="AL105" s="55" t="n"/>
      <c r="AM105" s="55" t="n"/>
      <c r="AN105" s="55" t="n"/>
      <c r="AO105" s="55" t="n"/>
      <c r="AP105" s="55" t="n"/>
      <c r="AQ105" s="55" t="n"/>
      <c r="AR105" s="55" t="n"/>
      <c r="AS105" s="55" t="n"/>
      <c r="AT105" s="55" t="n"/>
      <c r="AU105" s="55" t="n"/>
      <c r="AV105" s="55" t="n"/>
      <c r="AW105" s="55" t="n"/>
      <c r="AX105" s="55" t="n"/>
      <c r="AY105" s="55" t="n"/>
      <c r="AZ105" s="55" t="n"/>
      <c r="BA105" s="55" t="n"/>
      <c r="BB105" s="55" t="n"/>
      <c r="BC105" s="55" t="n"/>
    </row>
    <row r="106" ht="11.4" customHeight="1">
      <c r="A106" s="55" t="inlineStr">
        <is>
          <t xml:space="preserve">Inner </t>
        </is>
      </c>
      <c r="B106" s="483" t="inlineStr">
        <is>
          <t>14.12.2025</t>
        </is>
      </c>
      <c r="C106" s="55" t="n">
        <v>1322</v>
      </c>
      <c r="D106" s="55" t="inlineStr">
        <is>
          <t>BP0017</t>
        </is>
      </c>
      <c r="E106" s="55" t="inlineStr">
        <is>
          <t>25IBP042</t>
        </is>
      </c>
      <c r="F106" s="55" t="inlineStr">
        <is>
          <t>Inner filled tube 81*15mm FAS Chlorex 2%</t>
        </is>
      </c>
      <c r="G106" s="69" t="n">
        <v>45992</v>
      </c>
      <c r="H106" s="69" t="n">
        <v>47088</v>
      </c>
      <c r="I106" s="55" t="n"/>
      <c r="J106" s="55" t="n">
        <v>16050</v>
      </c>
      <c r="K106" s="55" t="n"/>
      <c r="L106" s="55" t="n">
        <v>16050</v>
      </c>
      <c r="M106" s="55" t="inlineStr">
        <is>
          <t>No.</t>
        </is>
      </c>
      <c r="N106" s="55" t="n">
        <v>16050</v>
      </c>
      <c r="O106" s="57" t="n">
        <v>0</v>
      </c>
      <c r="P106" s="58" t="n"/>
      <c r="Q106" s="59" t="n">
        <v>16050</v>
      </c>
      <c r="R106" s="60" t="n"/>
      <c r="S106" s="61" t="n"/>
      <c r="T106" s="55" t="inlineStr">
        <is>
          <t>14.12.2025</t>
        </is>
      </c>
      <c r="U106" s="55" t="inlineStr">
        <is>
          <t>L25L001</t>
        </is>
      </c>
      <c r="V106" s="55" t="n">
        <v>-2000</v>
      </c>
      <c r="W106" s="55" t="inlineStr">
        <is>
          <t>17.12.2025</t>
        </is>
      </c>
      <c r="X106" s="55" t="inlineStr">
        <is>
          <t>L25L003</t>
        </is>
      </c>
      <c r="Y106" s="55" t="n">
        <v>-14050</v>
      </c>
      <c r="Z106" s="55" t="n"/>
      <c r="AA106" s="55" t="n"/>
      <c r="AB106" s="55" t="n"/>
      <c r="AC106" s="55" t="n"/>
      <c r="AD106" s="55" t="n"/>
      <c r="AE106" s="55" t="n"/>
      <c r="AF106" s="55" t="n"/>
      <c r="AG106" s="55" t="n"/>
      <c r="AH106" s="55" t="n"/>
      <c r="AI106" s="55" t="n"/>
      <c r="AJ106" s="55" t="n"/>
      <c r="AK106" s="55" t="n"/>
      <c r="AL106" s="55" t="n"/>
      <c r="AM106" s="55" t="n"/>
      <c r="AN106" s="55" t="n"/>
      <c r="AO106" s="55" t="n"/>
      <c r="AP106" s="55" t="n"/>
      <c r="AQ106" s="55" t="n"/>
      <c r="AR106" s="55" t="n"/>
      <c r="AS106" s="55" t="n"/>
      <c r="AT106" s="55" t="n"/>
      <c r="AU106" s="55" t="n"/>
      <c r="AV106" s="55" t="n"/>
      <c r="AW106" s="55" t="n"/>
      <c r="AX106" s="55" t="n"/>
      <c r="AY106" s="55" t="n"/>
      <c r="AZ106" s="55" t="n"/>
      <c r="BA106" s="55" t="n"/>
      <c r="BB106" s="55" t="n"/>
      <c r="BC106" s="55" t="n"/>
    </row>
    <row r="107" ht="11.4" customHeight="1">
      <c r="A107" s="55" t="inlineStr">
        <is>
          <t xml:space="preserve">Inner </t>
        </is>
      </c>
      <c r="B107" s="483" t="inlineStr">
        <is>
          <t>16.12.2025</t>
        </is>
      </c>
      <c r="C107" s="55" t="n">
        <v>1326</v>
      </c>
      <c r="D107" s="55" t="inlineStr">
        <is>
          <t>BP0054</t>
        </is>
      </c>
      <c r="E107" s="55" t="inlineStr">
        <is>
          <t>25IBP043</t>
        </is>
      </c>
      <c r="F107" s="55" t="inlineStr">
        <is>
          <t>Inner filled tube 77*11mm FAS Chlorex 2% Tech.</t>
        </is>
      </c>
      <c r="G107" s="69" t="n">
        <v>45992</v>
      </c>
      <c r="H107" s="69" t="n">
        <v>47088</v>
      </c>
      <c r="I107" s="55" t="n"/>
      <c r="J107" s="55" t="n">
        <v>40000</v>
      </c>
      <c r="K107" s="55" t="n"/>
      <c r="L107" s="55" t="n">
        <v>40000</v>
      </c>
      <c r="M107" s="55" t="inlineStr">
        <is>
          <t>No.</t>
        </is>
      </c>
      <c r="N107" s="55" t="n">
        <v>40000</v>
      </c>
      <c r="O107" s="57" t="n">
        <v>0</v>
      </c>
      <c r="P107" s="58" t="n"/>
      <c r="Q107" s="59" t="n">
        <v>40000</v>
      </c>
      <c r="R107" s="60" t="n"/>
      <c r="S107" s="61" t="n"/>
      <c r="T107" s="55" t="inlineStr">
        <is>
          <t>16.12.2025</t>
        </is>
      </c>
      <c r="U107" s="55" t="inlineStr">
        <is>
          <t>L25L002</t>
        </is>
      </c>
      <c r="V107" s="55" t="n">
        <v>-40000</v>
      </c>
      <c r="W107" s="55" t="n"/>
      <c r="X107" s="55" t="n"/>
      <c r="Y107" s="55" t="n"/>
      <c r="Z107" s="55" t="n"/>
      <c r="AA107" s="55" t="n"/>
      <c r="AB107" s="55" t="n"/>
      <c r="AC107" s="55" t="n"/>
      <c r="AD107" s="55" t="n"/>
      <c r="AE107" s="55" t="n"/>
      <c r="AF107" s="55" t="n"/>
      <c r="AG107" s="55" t="n"/>
      <c r="AH107" s="55" t="n"/>
      <c r="AI107" s="55" t="n"/>
      <c r="AJ107" s="55" t="n"/>
      <c r="AK107" s="55" t="n"/>
      <c r="AL107" s="55" t="n"/>
      <c r="AM107" s="55" t="n"/>
      <c r="AN107" s="55" t="n"/>
      <c r="AO107" s="55" t="n"/>
      <c r="AP107" s="55" t="n"/>
      <c r="AQ107" s="55" t="n"/>
      <c r="AR107" s="55" t="n"/>
      <c r="AS107" s="55" t="n"/>
      <c r="AT107" s="55" t="n"/>
      <c r="AU107" s="55" t="n"/>
      <c r="AV107" s="55" t="n"/>
      <c r="AW107" s="55" t="n"/>
      <c r="AX107" s="55" t="n"/>
      <c r="AY107" s="55" t="n"/>
      <c r="AZ107" s="55" t="n"/>
      <c r="BA107" s="55" t="n"/>
      <c r="BB107" s="55" t="n"/>
      <c r="BC107" s="55" t="n"/>
    </row>
    <row r="108" ht="11.4" customHeight="1">
      <c r="A108" s="55" t="inlineStr">
        <is>
          <t>Assambled</t>
        </is>
      </c>
      <c r="B108" s="483" t="inlineStr">
        <is>
          <t>17.12.2025</t>
        </is>
      </c>
      <c r="C108" s="55" t="n">
        <v>1331</v>
      </c>
      <c r="D108" s="55" t="inlineStr">
        <is>
          <t>PP0053</t>
        </is>
      </c>
      <c r="E108" s="55" t="inlineStr">
        <is>
          <t>25IPP034</t>
        </is>
      </c>
      <c r="F108" s="55" t="inlineStr">
        <is>
          <t xml:space="preserve">Assembled outer tube 105*15mm for OMAS - Tinted </t>
        </is>
      </c>
      <c r="G108" s="69" t="n">
        <v>45992</v>
      </c>
      <c r="H108" s="69" t="n">
        <v>46478</v>
      </c>
      <c r="I108" s="55" t="n"/>
      <c r="J108" s="55" t="n">
        <v>12800</v>
      </c>
      <c r="K108" s="55" t="n"/>
      <c r="L108" s="55" t="n">
        <v>12800</v>
      </c>
      <c r="M108" s="55" t="inlineStr">
        <is>
          <t>No.</t>
        </is>
      </c>
      <c r="N108" s="55" t="n">
        <v>12800</v>
      </c>
      <c r="O108" s="57" t="n">
        <v>0</v>
      </c>
      <c r="P108" s="58" t="n"/>
      <c r="Q108" s="59" t="n">
        <v>12800</v>
      </c>
      <c r="R108" s="60" t="n"/>
      <c r="S108" s="61" t="n"/>
      <c r="T108" s="55" t="inlineStr">
        <is>
          <t>17.12.2025</t>
        </is>
      </c>
      <c r="U108" s="55" t="inlineStr">
        <is>
          <t>L25L003</t>
        </is>
      </c>
      <c r="V108" s="55" t="n">
        <v>-12800</v>
      </c>
      <c r="W108" s="55" t="n"/>
      <c r="X108" s="55" t="n"/>
      <c r="Y108" s="55" t="n"/>
      <c r="Z108" s="55" t="n"/>
      <c r="AA108" s="55" t="n"/>
      <c r="AB108" s="55" t="n"/>
      <c r="AC108" s="55" t="n"/>
      <c r="AD108" s="55" t="n"/>
      <c r="AE108" s="55" t="n"/>
      <c r="AF108" s="55" t="n"/>
      <c r="AG108" s="55" t="n"/>
      <c r="AH108" s="55" t="n"/>
      <c r="AI108" s="55" t="n"/>
      <c r="AJ108" s="55" t="n"/>
      <c r="AK108" s="55" t="n"/>
      <c r="AL108" s="55" t="n"/>
      <c r="AM108" s="55" t="n"/>
      <c r="AN108" s="55" t="n"/>
      <c r="AO108" s="55" t="n"/>
      <c r="AP108" s="55" t="n"/>
      <c r="AQ108" s="55" t="n"/>
      <c r="AR108" s="55" t="n"/>
      <c r="AS108" s="55" t="n"/>
      <c r="AT108" s="55" t="n"/>
      <c r="AU108" s="55" t="n"/>
      <c r="AV108" s="55" t="n"/>
      <c r="AW108" s="55" t="n"/>
      <c r="AX108" s="55" t="n"/>
      <c r="AY108" s="55" t="n"/>
      <c r="AZ108" s="55" t="n"/>
      <c r="BA108" s="55" t="n"/>
      <c r="BB108" s="55" t="n"/>
      <c r="BC108" s="55" t="n"/>
    </row>
    <row r="109" ht="11.4" customHeight="1">
      <c r="A109" s="55" t="inlineStr">
        <is>
          <t>Soln</t>
        </is>
      </c>
      <c r="B109" s="483" t="inlineStr">
        <is>
          <t>24.12.2025</t>
        </is>
      </c>
      <c r="C109" s="55" t="n">
        <v>1347</v>
      </c>
      <c r="D109" s="55" t="inlineStr">
        <is>
          <t>BP0057</t>
        </is>
      </c>
      <c r="E109" s="55" t="inlineStr">
        <is>
          <t>25IBP046</t>
        </is>
      </c>
      <c r="F109" s="55" t="inlineStr">
        <is>
          <t xml:space="preserve">FAS IODO Soln. 1% </t>
        </is>
      </c>
      <c r="G109" s="69" t="inlineStr">
        <is>
          <t>24.12.2025</t>
        </is>
      </c>
      <c r="H109" s="69" t="inlineStr">
        <is>
          <t>27.12.2025</t>
        </is>
      </c>
      <c r="I109" s="55" t="n"/>
      <c r="J109" s="55" t="n">
        <v>4.15</v>
      </c>
      <c r="K109" s="55" t="n"/>
      <c r="L109" s="55" t="n">
        <v>4.15</v>
      </c>
      <c r="M109" s="55" t="inlineStr">
        <is>
          <t>kg</t>
        </is>
      </c>
      <c r="N109" s="55" t="n">
        <v>4.15</v>
      </c>
      <c r="O109" s="57" t="n">
        <v>0</v>
      </c>
      <c r="P109" s="58" t="n"/>
      <c r="Q109" s="59" t="n">
        <v>4.15</v>
      </c>
      <c r="R109" s="60" t="n"/>
      <c r="S109" s="61" t="n"/>
      <c r="T109" s="55" t="inlineStr">
        <is>
          <t>25.12.2025</t>
        </is>
      </c>
      <c r="U109" s="55" t="inlineStr">
        <is>
          <t>L25L004</t>
        </is>
      </c>
      <c r="V109" s="55" t="n">
        <v>-4.15</v>
      </c>
      <c r="W109" s="55" t="n"/>
      <c r="X109" s="55" t="n"/>
      <c r="Y109" s="55" t="n"/>
      <c r="Z109" s="55" t="n"/>
      <c r="AA109" s="55" t="n"/>
      <c r="AB109" s="55" t="n"/>
      <c r="AC109" s="55" t="n"/>
      <c r="AD109" s="55" t="n"/>
      <c r="AE109" s="55" t="n"/>
      <c r="AF109" s="55" t="n"/>
      <c r="AG109" s="55" t="n"/>
      <c r="AH109" s="55" t="n"/>
      <c r="AI109" s="55" t="n"/>
      <c r="AJ109" s="55" t="n"/>
      <c r="AK109" s="55" t="n"/>
      <c r="AL109" s="55" t="n"/>
      <c r="AM109" s="55" t="n"/>
      <c r="AN109" s="55" t="n"/>
      <c r="AO109" s="55" t="n"/>
      <c r="AP109" s="55" t="n"/>
      <c r="AQ109" s="55" t="n"/>
      <c r="AR109" s="55" t="n"/>
      <c r="AS109" s="55" t="n"/>
      <c r="AT109" s="55" t="n"/>
      <c r="AU109" s="55" t="n"/>
      <c r="AV109" s="55" t="n"/>
      <c r="AW109" s="55" t="n"/>
      <c r="AX109" s="55" t="n"/>
      <c r="AY109" s="55" t="n"/>
      <c r="AZ109" s="55" t="n"/>
      <c r="BA109" s="55" t="n"/>
      <c r="BB109" s="55" t="n"/>
      <c r="BC109" s="55" t="n"/>
    </row>
    <row r="110" ht="11.4" customHeight="1">
      <c r="A110" s="55" t="inlineStr">
        <is>
          <t xml:space="preserve">Inner </t>
        </is>
      </c>
      <c r="B110" s="483" t="inlineStr">
        <is>
          <t>25.12.2025</t>
        </is>
      </c>
      <c r="C110" s="55" t="n">
        <v>1350</v>
      </c>
      <c r="D110" s="55" t="inlineStr">
        <is>
          <t>BP0052</t>
        </is>
      </c>
      <c r="E110" s="55" t="inlineStr">
        <is>
          <t>25IBP049</t>
        </is>
      </c>
      <c r="F110" s="55" t="inlineStr">
        <is>
          <t>FAS IODO Soln. 1% Inner filled tube 81*15mm 3ml</t>
        </is>
      </c>
      <c r="G110" s="69" t="n">
        <v>45992</v>
      </c>
      <c r="H110" s="69" t="n">
        <v>47088</v>
      </c>
      <c r="I110" s="55" t="n"/>
      <c r="J110" s="55" t="n">
        <v>1595</v>
      </c>
      <c r="K110" s="55" t="n"/>
      <c r="L110" s="55" t="n">
        <v>1595</v>
      </c>
      <c r="M110" s="55" t="inlineStr">
        <is>
          <t>No.</t>
        </is>
      </c>
      <c r="N110" s="55" t="n">
        <v>1595</v>
      </c>
      <c r="O110" s="57" t="n">
        <v>0</v>
      </c>
      <c r="P110" s="58" t="n"/>
      <c r="Q110" s="59" t="n">
        <v>1595</v>
      </c>
      <c r="R110" s="60" t="n"/>
      <c r="S110" s="61" t="n"/>
      <c r="T110" s="55" t="inlineStr">
        <is>
          <t>25.12.2025</t>
        </is>
      </c>
      <c r="U110" s="55" t="inlineStr">
        <is>
          <t>L25L004</t>
        </is>
      </c>
      <c r="V110" s="55" t="n">
        <v>-1595</v>
      </c>
      <c r="W110" s="55" t="n"/>
      <c r="X110" s="55" t="n"/>
      <c r="Y110" s="55" t="n"/>
      <c r="Z110" s="55" t="n"/>
      <c r="AA110" s="55" t="n"/>
      <c r="AB110" s="55" t="n"/>
      <c r="AC110" s="55" t="n"/>
      <c r="AD110" s="55" t="n"/>
      <c r="AE110" s="55" t="n"/>
      <c r="AF110" s="55" t="n"/>
      <c r="AG110" s="55" t="n"/>
      <c r="AH110" s="55" t="n"/>
      <c r="AI110" s="55" t="n"/>
      <c r="AJ110" s="55" t="n"/>
      <c r="AK110" s="55" t="n"/>
      <c r="AL110" s="55" t="n"/>
      <c r="AM110" s="55" t="n"/>
      <c r="AN110" s="55" t="n"/>
      <c r="AO110" s="55" t="n"/>
      <c r="AP110" s="55" t="n"/>
      <c r="AQ110" s="55" t="n"/>
      <c r="AR110" s="55" t="n"/>
      <c r="AS110" s="55" t="n"/>
      <c r="AT110" s="55" t="n"/>
      <c r="AU110" s="55" t="n"/>
      <c r="AV110" s="55" t="n"/>
      <c r="AW110" s="55" t="n"/>
      <c r="AX110" s="55" t="n"/>
      <c r="AY110" s="55" t="n"/>
      <c r="AZ110" s="55" t="n"/>
      <c r="BA110" s="55" t="n"/>
      <c r="BB110" s="55" t="n"/>
      <c r="BC110" s="55" t="n"/>
    </row>
    <row r="111" ht="11.4" customHeight="1">
      <c r="A111" s="55" t="inlineStr">
        <is>
          <t xml:space="preserve">Inner </t>
        </is>
      </c>
      <c r="B111" s="483" t="inlineStr">
        <is>
          <t>28.12.2025</t>
        </is>
      </c>
      <c r="C111" s="55" t="n">
        <v>1352</v>
      </c>
      <c r="D111" s="55" t="inlineStr">
        <is>
          <t>BP0021</t>
        </is>
      </c>
      <c r="E111" s="55" t="inlineStr">
        <is>
          <t>25IBP048</t>
        </is>
      </c>
      <c r="F111" s="55" t="inlineStr">
        <is>
          <t xml:space="preserve">FAS Chlorex 0.5% inner filled tube 18*15 3ml </t>
        </is>
      </c>
      <c r="G111" s="69" t="n">
        <v>45992</v>
      </c>
      <c r="H111" s="69" t="n">
        <v>47088</v>
      </c>
      <c r="I111" s="55" t="n"/>
      <c r="J111" s="55" t="n">
        <v>3950</v>
      </c>
      <c r="K111" s="55" t="n"/>
      <c r="L111" s="55" t="n">
        <v>3950</v>
      </c>
      <c r="M111" s="55" t="inlineStr">
        <is>
          <t>No.</t>
        </is>
      </c>
      <c r="N111" s="55" t="n">
        <v>3950</v>
      </c>
      <c r="O111" s="57" t="n">
        <v>0</v>
      </c>
      <c r="P111" s="58" t="n"/>
      <c r="Q111" s="59" t="n">
        <v>3950</v>
      </c>
      <c r="R111" s="60" t="n"/>
      <c r="S111" s="61" t="n"/>
      <c r="T111" s="55" t="inlineStr">
        <is>
          <t>28.12.2025</t>
        </is>
      </c>
      <c r="U111" s="55" t="inlineStr">
        <is>
          <t>L25L005</t>
        </is>
      </c>
      <c r="V111" s="55" t="n">
        <v>-3950</v>
      </c>
      <c r="W111" s="55" t="n"/>
      <c r="X111" s="55" t="n"/>
      <c r="Y111" s="55" t="n"/>
      <c r="Z111" s="55" t="n"/>
      <c r="AA111" s="55" t="n"/>
      <c r="AB111" s="55" t="n"/>
      <c r="AC111" s="55" t="n"/>
      <c r="AD111" s="55" t="n"/>
      <c r="AE111" s="55" t="n"/>
      <c r="AF111" s="55" t="n"/>
      <c r="AG111" s="55" t="n"/>
      <c r="AH111" s="55" t="n"/>
      <c r="AI111" s="55" t="n"/>
      <c r="AJ111" s="55" t="n"/>
      <c r="AK111" s="55" t="n"/>
      <c r="AL111" s="55" t="n"/>
      <c r="AM111" s="55" t="n"/>
      <c r="AN111" s="55" t="n"/>
      <c r="AO111" s="55" t="n"/>
      <c r="AP111" s="55" t="n"/>
      <c r="AQ111" s="55" t="n"/>
      <c r="AR111" s="55" t="n"/>
      <c r="AS111" s="55" t="n"/>
      <c r="AT111" s="55" t="n"/>
      <c r="AU111" s="55" t="n"/>
      <c r="AV111" s="55" t="n"/>
      <c r="AW111" s="55" t="n"/>
      <c r="AX111" s="55" t="n"/>
      <c r="AY111" s="55" t="n"/>
      <c r="AZ111" s="55" t="n"/>
      <c r="BA111" s="55" t="n"/>
      <c r="BB111" s="55" t="n"/>
      <c r="BC111" s="55" t="n"/>
    </row>
    <row r="112" ht="11.4" customHeight="1">
      <c r="A112" s="55" t="inlineStr">
        <is>
          <t>Assambled</t>
        </is>
      </c>
      <c r="B112" s="483" t="inlineStr">
        <is>
          <t>18.09.2025</t>
        </is>
      </c>
      <c r="C112" s="55" t="n">
        <v>1047</v>
      </c>
      <c r="D112" s="55" t="inlineStr">
        <is>
          <t>PP0050</t>
        </is>
      </c>
      <c r="E112" s="55" t="inlineStr">
        <is>
          <t>25IPP022</t>
        </is>
      </c>
      <c r="F112" s="55" t="inlineStr">
        <is>
          <t>Assembled Outer Tube (155*23mm) for OMAS applicator Tinted</t>
        </is>
      </c>
      <c r="G112" s="70" t="n">
        <v>45901</v>
      </c>
      <c r="H112" s="70" t="n">
        <v>46204</v>
      </c>
      <c r="I112" s="55" t="n"/>
      <c r="J112" s="55" t="n">
        <v>14820</v>
      </c>
      <c r="K112" s="55" t="n"/>
      <c r="L112" s="55" t="n">
        <v>14820</v>
      </c>
      <c r="M112" s="55" t="inlineStr">
        <is>
          <t>No.</t>
        </is>
      </c>
      <c r="N112" s="55" t="n">
        <v>14820</v>
      </c>
      <c r="O112" s="57" t="n">
        <v>0</v>
      </c>
      <c r="P112" s="58" t="n"/>
      <c r="Q112" s="59" t="n">
        <v>14820</v>
      </c>
      <c r="R112" s="60" t="n"/>
      <c r="S112" s="61" t="n"/>
      <c r="T112" s="55" t="inlineStr">
        <is>
          <t>18.09.2025</t>
        </is>
      </c>
      <c r="U112" s="55" t="inlineStr">
        <is>
          <t>L25I005</t>
        </is>
      </c>
      <c r="V112" s="55" t="n">
        <v>-10660</v>
      </c>
      <c r="W112" s="55" t="inlineStr">
        <is>
          <t>11.11.2025</t>
        </is>
      </c>
      <c r="X112" s="55" t="n">
        <v>27</v>
      </c>
      <c r="Y112" s="55" t="n">
        <v>-10</v>
      </c>
      <c r="Z112" s="55" t="inlineStr">
        <is>
          <t>01.01.2026</t>
        </is>
      </c>
      <c r="AA112" s="55" t="inlineStr">
        <is>
          <t>L26A001</t>
        </is>
      </c>
      <c r="AB112" s="55" t="n">
        <v>-4150</v>
      </c>
      <c r="AC112" s="55" t="n"/>
      <c r="AD112" s="55" t="n"/>
      <c r="AE112" s="55" t="n"/>
      <c r="AF112" s="55" t="n"/>
      <c r="AG112" s="55" t="n"/>
      <c r="AH112" s="55" t="n"/>
      <c r="AI112" s="55" t="n"/>
      <c r="AJ112" s="55" t="n"/>
      <c r="AK112" s="55" t="n"/>
      <c r="AL112" s="55" t="n"/>
      <c r="AM112" s="55" t="n"/>
      <c r="AN112" s="55" t="n"/>
      <c r="AO112" s="55" t="n"/>
      <c r="AP112" s="55" t="n"/>
      <c r="AQ112" s="55" t="n"/>
      <c r="AR112" s="55" t="n"/>
      <c r="AS112" s="55" t="n"/>
      <c r="AT112" s="55" t="n"/>
      <c r="AU112" s="55" t="n"/>
      <c r="AV112" s="55" t="n"/>
      <c r="AW112" s="55" t="n"/>
      <c r="AX112" s="55" t="n"/>
      <c r="AY112" s="55" t="n"/>
      <c r="AZ112" s="55" t="n"/>
      <c r="BA112" s="55" t="n"/>
      <c r="BB112" s="55" t="n"/>
      <c r="BC112" s="55" t="n"/>
    </row>
    <row r="113" ht="11.4" customHeight="1">
      <c r="A113" s="55" t="inlineStr">
        <is>
          <t>Assambled</t>
        </is>
      </c>
      <c r="B113" s="483" t="inlineStr">
        <is>
          <t>19.10.2025</t>
        </is>
      </c>
      <c r="C113" s="55" t="n">
        <v>1114</v>
      </c>
      <c r="D113" s="55" t="inlineStr">
        <is>
          <t>PP0050</t>
        </is>
      </c>
      <c r="E113" s="55" t="inlineStr">
        <is>
          <t>25IPP026</t>
        </is>
      </c>
      <c r="F113" s="55" t="inlineStr">
        <is>
          <t>Assembled Outer Tube (155*23mm) for OMAS applicator Tinted</t>
        </is>
      </c>
      <c r="G113" s="70" t="n">
        <v>45931</v>
      </c>
      <c r="H113" s="70" t="n">
        <v>46204</v>
      </c>
      <c r="I113" s="55" t="n"/>
      <c r="J113" s="55" t="n">
        <v>14971</v>
      </c>
      <c r="K113" s="55" t="n"/>
      <c r="L113" s="55" t="n">
        <v>14971</v>
      </c>
      <c r="M113" s="55" t="inlineStr">
        <is>
          <t>No.</t>
        </is>
      </c>
      <c r="N113" s="55" t="n">
        <v>14971</v>
      </c>
      <c r="O113" s="57" t="n">
        <v>0</v>
      </c>
      <c r="P113" s="58" t="n"/>
      <c r="Q113" s="59" t="n">
        <v>14971</v>
      </c>
      <c r="R113" s="60" t="n"/>
      <c r="S113" s="61" t="n"/>
      <c r="T113" s="55" t="inlineStr">
        <is>
          <t>01.01.2026</t>
        </is>
      </c>
      <c r="U113" s="55" t="inlineStr">
        <is>
          <t>L26A001</t>
        </is>
      </c>
      <c r="V113" s="55" t="n">
        <v>-14971</v>
      </c>
      <c r="W113" s="55" t="n"/>
      <c r="X113" s="55" t="n"/>
      <c r="Y113" s="55" t="n"/>
      <c r="Z113" s="55" t="n"/>
      <c r="AA113" s="55" t="n"/>
      <c r="AB113" s="55" t="n"/>
      <c r="AC113" s="55" t="n"/>
      <c r="AD113" s="55" t="n"/>
      <c r="AE113" s="55" t="n"/>
      <c r="AF113" s="55" t="n"/>
      <c r="AG113" s="55" t="n"/>
      <c r="AH113" s="55" t="n"/>
      <c r="AI113" s="55" t="n"/>
      <c r="AJ113" s="55" t="n"/>
      <c r="AK113" s="55" t="n"/>
      <c r="AL113" s="55" t="n"/>
      <c r="AM113" s="55" t="n"/>
      <c r="AN113" s="55" t="n"/>
      <c r="AO113" s="55" t="n"/>
      <c r="AP113" s="55" t="n"/>
      <c r="AQ113" s="55" t="n"/>
      <c r="AR113" s="55" t="n"/>
      <c r="AS113" s="55" t="n"/>
      <c r="AT113" s="55" t="n"/>
      <c r="AU113" s="55" t="n"/>
      <c r="AV113" s="55" t="n"/>
      <c r="AW113" s="55" t="n"/>
      <c r="AX113" s="55" t="n"/>
      <c r="AY113" s="55" t="n"/>
      <c r="AZ113" s="55" t="n"/>
      <c r="BA113" s="55" t="n"/>
      <c r="BB113" s="55" t="n"/>
      <c r="BC113" s="55" t="n"/>
    </row>
    <row r="114" ht="11.4" customHeight="1">
      <c r="A114" s="55" t="inlineStr">
        <is>
          <t>Assambled</t>
        </is>
      </c>
      <c r="B114" s="483" t="inlineStr">
        <is>
          <t>11.12.2025</t>
        </is>
      </c>
      <c r="C114" s="55" t="n">
        <v>1302</v>
      </c>
      <c r="D114" s="55" t="inlineStr">
        <is>
          <t>PP0053</t>
        </is>
      </c>
      <c r="E114" s="55" t="inlineStr">
        <is>
          <t>25IPP033</t>
        </is>
      </c>
      <c r="F114" s="55" t="inlineStr">
        <is>
          <t xml:space="preserve">Assembled outer tube 105*15mm for OMAS - Tinted </t>
        </is>
      </c>
      <c r="G114" s="69" t="n">
        <v>45992</v>
      </c>
      <c r="H114" s="69" t="n">
        <v>46447</v>
      </c>
      <c r="I114" s="55" t="n"/>
      <c r="J114" s="55" t="n">
        <v>10492</v>
      </c>
      <c r="K114" s="55" t="n"/>
      <c r="L114" s="55" t="n">
        <v>10492</v>
      </c>
      <c r="M114" s="55" t="inlineStr">
        <is>
          <t>No.</t>
        </is>
      </c>
      <c r="N114" s="55" t="n">
        <v>10492</v>
      </c>
      <c r="O114" s="57" t="n">
        <v>0</v>
      </c>
      <c r="P114" s="58" t="n"/>
      <c r="Q114" s="59" t="n">
        <v>10492</v>
      </c>
      <c r="R114" s="60" t="n"/>
      <c r="S114" s="61" t="n"/>
      <c r="T114" s="55" t="inlineStr">
        <is>
          <t>11.12.2025</t>
        </is>
      </c>
      <c r="U114" s="55" t="inlineStr">
        <is>
          <t>L25L001</t>
        </is>
      </c>
      <c r="V114" s="55" t="n">
        <v>-9200</v>
      </c>
      <c r="W114" s="55" t="inlineStr">
        <is>
          <t>17.12.2025</t>
        </is>
      </c>
      <c r="X114" s="55" t="inlineStr">
        <is>
          <t>L25L003</t>
        </is>
      </c>
      <c r="Y114" s="55" t="n">
        <v>-1292</v>
      </c>
      <c r="Z114" s="55" t="inlineStr">
        <is>
          <t>21.12.2025</t>
        </is>
      </c>
      <c r="AA114" s="55" t="inlineStr">
        <is>
          <t>R-L25L001</t>
        </is>
      </c>
      <c r="AB114" s="55" t="n">
        <v>191</v>
      </c>
      <c r="AC114" s="55" t="inlineStr">
        <is>
          <t>07.01.2026</t>
        </is>
      </c>
      <c r="AD114" s="55" t="inlineStr">
        <is>
          <t>L26A006</t>
        </is>
      </c>
      <c r="AE114" s="55" t="n">
        <v>-191</v>
      </c>
      <c r="AF114" s="55" t="n"/>
      <c r="AG114" s="55" t="n"/>
      <c r="AH114" s="55" t="n"/>
      <c r="AI114" s="55" t="n"/>
      <c r="AJ114" s="55" t="n"/>
      <c r="AK114" s="55" t="n"/>
      <c r="AL114" s="55" t="n"/>
      <c r="AM114" s="55" t="n"/>
      <c r="AN114" s="55" t="n"/>
      <c r="AO114" s="55" t="n"/>
      <c r="AP114" s="55" t="n"/>
      <c r="AQ114" s="55" t="n"/>
      <c r="AR114" s="55" t="n"/>
      <c r="AS114" s="55" t="n"/>
      <c r="AT114" s="55" t="n"/>
      <c r="AU114" s="55" t="n"/>
      <c r="AV114" s="55" t="n"/>
      <c r="AW114" s="55" t="n"/>
      <c r="AX114" s="55" t="n"/>
      <c r="AY114" s="55" t="n"/>
      <c r="AZ114" s="55" t="n"/>
      <c r="BA114" s="55" t="n"/>
      <c r="BB114" s="55" t="n"/>
      <c r="BC114" s="55" t="n"/>
    </row>
    <row r="115" ht="11.4" customHeight="1">
      <c r="A115" s="55" t="inlineStr">
        <is>
          <t xml:space="preserve">Inner </t>
        </is>
      </c>
      <c r="B115" s="483" t="inlineStr">
        <is>
          <t>17.12.2025</t>
        </is>
      </c>
      <c r="C115" s="55" t="n">
        <v>1332</v>
      </c>
      <c r="D115" s="55" t="inlineStr">
        <is>
          <t>BP0017</t>
        </is>
      </c>
      <c r="E115" s="55" t="inlineStr">
        <is>
          <t>25IBP044</t>
        </is>
      </c>
      <c r="F115" s="55" t="inlineStr">
        <is>
          <t>Inner filled tube 81*15mm FAS Chlorex 2%</t>
        </is>
      </c>
      <c r="G115" s="69" t="n">
        <v>45992</v>
      </c>
      <c r="H115" s="69" t="n">
        <v>47088</v>
      </c>
      <c r="I115" s="55" t="n"/>
      <c r="J115" s="55" t="n">
        <v>22450</v>
      </c>
      <c r="K115" s="55" t="n"/>
      <c r="L115" s="55" t="n">
        <v>22450</v>
      </c>
      <c r="M115" s="55" t="inlineStr">
        <is>
          <t>No.</t>
        </is>
      </c>
      <c r="N115" s="55" t="n">
        <v>22450</v>
      </c>
      <c r="O115" s="57" t="n">
        <v>0</v>
      </c>
      <c r="P115" s="58" t="n"/>
      <c r="Q115" s="59" t="n">
        <v>22450</v>
      </c>
      <c r="R115" s="60" t="n"/>
      <c r="S115" s="61" t="n"/>
      <c r="T115" s="55" t="inlineStr">
        <is>
          <t>17.12.2025</t>
        </is>
      </c>
      <c r="U115" s="55" t="inlineStr">
        <is>
          <t>L25L003</t>
        </is>
      </c>
      <c r="V115" s="55" t="n">
        <v>-22450</v>
      </c>
      <c r="W115" s="55" t="inlineStr">
        <is>
          <t>25.12.2025</t>
        </is>
      </c>
      <c r="X115" s="55" t="inlineStr">
        <is>
          <t>R-L25L003</t>
        </is>
      </c>
      <c r="Y115" s="55" t="n">
        <v>390</v>
      </c>
      <c r="Z115" s="55" t="inlineStr">
        <is>
          <t>11.01.2026</t>
        </is>
      </c>
      <c r="AA115" s="55" t="inlineStr">
        <is>
          <t>R-L26A006</t>
        </is>
      </c>
      <c r="AB115" s="55" t="n">
        <v>280</v>
      </c>
      <c r="AC115" s="55" t="inlineStr">
        <is>
          <t>15.01.2026</t>
        </is>
      </c>
      <c r="AD115" s="55" t="inlineStr">
        <is>
          <t>L26A009</t>
        </is>
      </c>
      <c r="AE115" s="55" t="n">
        <v>-670</v>
      </c>
      <c r="AF115" s="55" t="n"/>
      <c r="AG115" s="55" t="n"/>
      <c r="AH115" s="55" t="n"/>
      <c r="AI115" s="55" t="n"/>
      <c r="AJ115" s="55" t="n"/>
      <c r="AK115" s="55" t="n"/>
      <c r="AL115" s="55" t="n"/>
      <c r="AM115" s="55" t="n"/>
      <c r="AN115" s="55" t="n"/>
      <c r="AO115" s="55" t="n"/>
      <c r="AP115" s="55" t="n"/>
      <c r="AQ115" s="55" t="n"/>
      <c r="AR115" s="55" t="n"/>
      <c r="AS115" s="55" t="n"/>
      <c r="AT115" s="55" t="n"/>
      <c r="AU115" s="55" t="n"/>
      <c r="AV115" s="55" t="n"/>
      <c r="AW115" s="55" t="n"/>
      <c r="AX115" s="55" t="n"/>
      <c r="AY115" s="55" t="n"/>
      <c r="AZ115" s="55" t="n"/>
      <c r="BA115" s="55" t="n"/>
      <c r="BB115" s="55" t="n"/>
      <c r="BC115" s="55" t="n"/>
    </row>
    <row r="116" ht="11.4" customHeight="1">
      <c r="A116" s="55" t="inlineStr">
        <is>
          <t xml:space="preserve">Inner </t>
        </is>
      </c>
      <c r="B116" s="483" t="inlineStr">
        <is>
          <t>31.12.2025</t>
        </is>
      </c>
      <c r="C116" s="55" t="n">
        <v>1362</v>
      </c>
      <c r="D116" s="55" t="inlineStr">
        <is>
          <t>BP0048</t>
        </is>
      </c>
      <c r="E116" s="55" t="inlineStr">
        <is>
          <t>25IBP050</t>
        </is>
      </c>
      <c r="F116" s="55" t="inlineStr">
        <is>
          <t>FAS CHLOREX 2% Inner filled tube 81*15MM 6ML</t>
        </is>
      </c>
      <c r="G116" s="69" t="n">
        <v>45992</v>
      </c>
      <c r="H116" s="69" t="n">
        <v>47088</v>
      </c>
      <c r="I116" s="55" t="n"/>
      <c r="J116" s="55" t="n">
        <v>13500</v>
      </c>
      <c r="K116" s="55" t="n"/>
      <c r="L116" s="55" t="n">
        <v>13500</v>
      </c>
      <c r="M116" s="55" t="inlineStr">
        <is>
          <t>No.</t>
        </is>
      </c>
      <c r="N116" s="55" t="n">
        <v>13500</v>
      </c>
      <c r="O116" s="57" t="n">
        <v>0</v>
      </c>
      <c r="P116" s="58" t="n"/>
      <c r="Q116" s="59" t="n">
        <v>13500</v>
      </c>
      <c r="R116" s="60" t="n"/>
      <c r="S116" s="61" t="n"/>
      <c r="T116" s="55" t="inlineStr">
        <is>
          <t>31.12.2025</t>
        </is>
      </c>
      <c r="U116" s="55" t="inlineStr">
        <is>
          <t>L25L008</t>
        </is>
      </c>
      <c r="V116" s="55" t="n">
        <v>-13500</v>
      </c>
      <c r="W116" s="55" t="n"/>
      <c r="X116" s="55" t="n"/>
      <c r="Y116" s="55" t="n"/>
      <c r="Z116" s="55" t="n"/>
      <c r="AA116" s="55" t="n"/>
      <c r="AB116" s="55" t="n"/>
      <c r="AC116" s="55" t="n"/>
      <c r="AD116" s="55" t="n"/>
      <c r="AE116" s="55" t="n"/>
      <c r="AF116" s="55" t="n"/>
      <c r="AG116" s="55" t="n"/>
      <c r="AH116" s="55" t="n"/>
      <c r="AI116" s="55" t="n"/>
      <c r="AJ116" s="55" t="n"/>
      <c r="AK116" s="55" t="n"/>
      <c r="AL116" s="55" t="n"/>
      <c r="AM116" s="55" t="n"/>
      <c r="AN116" s="55" t="n"/>
      <c r="AO116" s="55" t="n"/>
      <c r="AP116" s="55" t="n"/>
      <c r="AQ116" s="55" t="n"/>
      <c r="AR116" s="55" t="n"/>
      <c r="AS116" s="55" t="n"/>
      <c r="AT116" s="55" t="n"/>
      <c r="AU116" s="55" t="n"/>
      <c r="AV116" s="55" t="n"/>
      <c r="AW116" s="55" t="n"/>
      <c r="AX116" s="55" t="n"/>
      <c r="AY116" s="55" t="n"/>
      <c r="AZ116" s="55" t="n"/>
      <c r="BA116" s="55" t="n"/>
      <c r="BB116" s="55" t="n"/>
      <c r="BC116" s="55" t="n"/>
    </row>
    <row r="117" ht="11.4" customHeight="1">
      <c r="A117" s="55" t="inlineStr">
        <is>
          <t xml:space="preserve">Inner </t>
        </is>
      </c>
      <c r="B117" s="483" t="inlineStr">
        <is>
          <t>04.01.2026</t>
        </is>
      </c>
      <c r="C117" s="55" t="n">
        <v>1366</v>
      </c>
      <c r="D117" s="55" t="inlineStr">
        <is>
          <t>BP0048</t>
        </is>
      </c>
      <c r="E117" s="55" t="inlineStr">
        <is>
          <t>25IBP050</t>
        </is>
      </c>
      <c r="F117" s="55" t="inlineStr">
        <is>
          <t>FAS CHLOREX 2% Inner filled tube 81*15MM 6ML</t>
        </is>
      </c>
      <c r="G117" s="69" t="n">
        <v>45992</v>
      </c>
      <c r="H117" s="69" t="n">
        <v>47088</v>
      </c>
      <c r="I117" s="55" t="n"/>
      <c r="J117" s="55" t="n">
        <v>16500</v>
      </c>
      <c r="K117" s="55" t="n"/>
      <c r="L117" s="55" t="n">
        <v>16500</v>
      </c>
      <c r="M117" s="55" t="inlineStr">
        <is>
          <t>No.</t>
        </is>
      </c>
      <c r="N117" s="55" t="n">
        <v>16500</v>
      </c>
      <c r="O117" s="57" t="n">
        <v>0</v>
      </c>
      <c r="P117" s="58" t="n"/>
      <c r="Q117" s="59" t="n">
        <v>16500</v>
      </c>
      <c r="R117" s="60" t="n"/>
      <c r="S117" s="61" t="n"/>
      <c r="T117" s="55" t="inlineStr">
        <is>
          <t>04.01.2026</t>
        </is>
      </c>
      <c r="U117" s="55" t="inlineStr">
        <is>
          <t>L25L008</t>
        </is>
      </c>
      <c r="V117" s="55" t="n">
        <v>-16500</v>
      </c>
      <c r="W117" s="55" t="n"/>
      <c r="X117" s="55" t="n"/>
      <c r="Y117" s="55" t="n"/>
      <c r="Z117" s="55" t="n"/>
      <c r="AA117" s="55" t="n"/>
      <c r="AB117" s="55" t="n"/>
      <c r="AC117" s="55" t="n"/>
      <c r="AD117" s="55" t="n"/>
      <c r="AE117" s="55" t="n"/>
      <c r="AF117" s="55" t="n"/>
      <c r="AG117" s="55" t="n"/>
      <c r="AH117" s="55" t="n"/>
      <c r="AI117" s="55" t="n"/>
      <c r="AJ117" s="55" t="n"/>
      <c r="AK117" s="55" t="n"/>
      <c r="AL117" s="55" t="n"/>
      <c r="AM117" s="55" t="n"/>
      <c r="AN117" s="55" t="n"/>
      <c r="AO117" s="55" t="n"/>
      <c r="AP117" s="55" t="n"/>
      <c r="AQ117" s="55" t="n"/>
      <c r="AR117" s="55" t="n"/>
      <c r="AS117" s="55" t="n"/>
      <c r="AT117" s="55" t="n"/>
      <c r="AU117" s="55" t="n"/>
      <c r="AV117" s="55" t="n"/>
      <c r="AW117" s="55" t="n"/>
      <c r="AX117" s="55" t="n"/>
      <c r="AY117" s="55" t="n"/>
      <c r="AZ117" s="55" t="n"/>
      <c r="BA117" s="55" t="n"/>
      <c r="BB117" s="55" t="n"/>
      <c r="BC117" s="55" t="n"/>
    </row>
    <row r="118" ht="11.4" customHeight="1">
      <c r="A118" s="55" t="inlineStr">
        <is>
          <t xml:space="preserve">Inner </t>
        </is>
      </c>
      <c r="B118" s="55" t="inlineStr">
        <is>
          <t>05.01.2026</t>
        </is>
      </c>
      <c r="C118" s="55" t="n">
        <v>1369</v>
      </c>
      <c r="D118" s="55" t="inlineStr">
        <is>
          <t>BP0016</t>
        </is>
      </c>
      <c r="E118" s="55" t="inlineStr">
        <is>
          <t>26IBP001</t>
        </is>
      </c>
      <c r="F118" s="55" t="inlineStr">
        <is>
          <t>Inner filled tube-FAS Chlorex 2% Sterile Solution-118X23mm</t>
        </is>
      </c>
      <c r="G118" s="69" t="n">
        <v>46023</v>
      </c>
      <c r="H118" s="69" t="n">
        <v>46753</v>
      </c>
      <c r="I118" s="55" t="n"/>
      <c r="J118" s="55" t="n">
        <v>3000</v>
      </c>
      <c r="K118" s="55" t="n"/>
      <c r="L118" s="55" t="n">
        <v>3000</v>
      </c>
      <c r="M118" s="55" t="inlineStr">
        <is>
          <t>No.</t>
        </is>
      </c>
      <c r="N118" s="55" t="n">
        <v>3000</v>
      </c>
      <c r="O118" s="57" t="n">
        <v>0</v>
      </c>
      <c r="P118" s="58" t="n"/>
      <c r="Q118" s="59" t="n">
        <v>3000</v>
      </c>
      <c r="R118" s="60" t="n"/>
      <c r="S118" s="61" t="n"/>
      <c r="T118" s="55" t="inlineStr">
        <is>
          <t>05.01.2026</t>
        </is>
      </c>
      <c r="U118" s="55" t="inlineStr">
        <is>
          <t>L26A001</t>
        </is>
      </c>
      <c r="V118" s="55" t="n">
        <v>-3000</v>
      </c>
      <c r="W118" s="55" t="n"/>
      <c r="X118" s="55" t="n"/>
      <c r="Y118" s="55" t="n"/>
      <c r="Z118" s="55" t="n"/>
      <c r="AA118" s="55" t="n"/>
      <c r="AB118" s="55" t="n"/>
      <c r="AC118" s="55" t="n"/>
      <c r="AD118" s="55" t="n"/>
      <c r="AE118" s="55" t="n"/>
      <c r="AF118" s="55" t="n"/>
      <c r="AG118" s="55" t="n"/>
      <c r="AH118" s="55" t="n"/>
      <c r="AI118" s="55" t="n"/>
      <c r="AJ118" s="55" t="n"/>
      <c r="AK118" s="55" t="n"/>
      <c r="AL118" s="55" t="n"/>
      <c r="AM118" s="55" t="n"/>
      <c r="AN118" s="55" t="n"/>
      <c r="AO118" s="55" t="n"/>
      <c r="AP118" s="55" t="n"/>
      <c r="AQ118" s="55" t="n"/>
      <c r="AR118" s="55" t="n"/>
      <c r="AS118" s="55" t="n"/>
      <c r="AT118" s="55" t="n"/>
      <c r="AU118" s="55" t="n"/>
      <c r="AV118" s="55" t="n"/>
      <c r="AW118" s="55" t="n"/>
      <c r="AX118" s="55" t="n"/>
      <c r="AY118" s="55" t="n"/>
      <c r="AZ118" s="55" t="n"/>
      <c r="BA118" s="55" t="n"/>
      <c r="BB118" s="55" t="n"/>
      <c r="BC118" s="55" t="n"/>
    </row>
    <row r="119" ht="11.4" customHeight="1">
      <c r="A119" s="55" t="inlineStr">
        <is>
          <t xml:space="preserve">Inner </t>
        </is>
      </c>
      <c r="B119" s="55" t="inlineStr">
        <is>
          <t>05.01.2026</t>
        </is>
      </c>
      <c r="C119" s="55" t="n">
        <v>1372</v>
      </c>
      <c r="D119" s="55" t="inlineStr">
        <is>
          <t>BP0016</t>
        </is>
      </c>
      <c r="E119" s="55" t="inlineStr">
        <is>
          <t>26IBP001</t>
        </is>
      </c>
      <c r="F119" s="55" t="inlineStr">
        <is>
          <t>Inner filled tube-FAS Chlorex 2% Sterile Solution-118X23mm</t>
        </is>
      </c>
      <c r="G119" s="69" t="n">
        <v>46023</v>
      </c>
      <c r="H119" s="69" t="n">
        <v>46753</v>
      </c>
      <c r="I119" s="55" t="n"/>
      <c r="J119" s="55" t="n">
        <v>7390</v>
      </c>
      <c r="K119" s="55" t="n"/>
      <c r="L119" s="55" t="n">
        <v>7390</v>
      </c>
      <c r="M119" s="55" t="inlineStr">
        <is>
          <t>No.</t>
        </is>
      </c>
      <c r="N119" s="55" t="n">
        <v>7390</v>
      </c>
      <c r="O119" s="57" t="n">
        <v>0</v>
      </c>
      <c r="P119" s="58" t="n"/>
      <c r="Q119" s="59" t="n">
        <v>7390</v>
      </c>
      <c r="R119" s="60" t="n"/>
      <c r="S119" s="61" t="n"/>
      <c r="T119" s="55" t="inlineStr">
        <is>
          <t>05.01.2026</t>
        </is>
      </c>
      <c r="U119" s="55" t="inlineStr">
        <is>
          <t>L26A001</t>
        </is>
      </c>
      <c r="V119" s="55" t="n">
        <v>-7390</v>
      </c>
      <c r="W119" s="55" t="n"/>
      <c r="X119" s="55" t="n"/>
      <c r="Y119" s="55" t="n"/>
      <c r="Z119" s="55" t="n"/>
      <c r="AA119" s="55" t="n"/>
      <c r="AB119" s="55" t="n"/>
      <c r="AC119" s="55" t="n"/>
      <c r="AD119" s="55" t="n"/>
      <c r="AE119" s="55" t="n"/>
      <c r="AF119" s="55" t="n"/>
      <c r="AG119" s="55" t="n"/>
      <c r="AH119" s="55" t="n"/>
      <c r="AI119" s="55" t="n"/>
      <c r="AJ119" s="55" t="n"/>
      <c r="AK119" s="55" t="n"/>
      <c r="AL119" s="55" t="n"/>
      <c r="AM119" s="55" t="n"/>
      <c r="AN119" s="55" t="n"/>
      <c r="AO119" s="55" t="n"/>
      <c r="AP119" s="55" t="n"/>
      <c r="AQ119" s="55" t="n"/>
      <c r="AR119" s="55" t="n"/>
      <c r="AS119" s="55" t="n"/>
      <c r="AT119" s="55" t="n"/>
      <c r="AU119" s="55" t="n"/>
      <c r="AV119" s="55" t="n"/>
      <c r="AW119" s="55" t="n"/>
      <c r="AX119" s="55" t="n"/>
      <c r="AY119" s="55" t="n"/>
      <c r="AZ119" s="55" t="n"/>
      <c r="BA119" s="55" t="n"/>
      <c r="BB119" s="55" t="n"/>
      <c r="BC119" s="55" t="n"/>
    </row>
    <row r="120" ht="11.4" customHeight="1">
      <c r="A120" s="55" t="inlineStr">
        <is>
          <t xml:space="preserve">Inner </t>
        </is>
      </c>
      <c r="B120" s="55" t="inlineStr">
        <is>
          <t>06.01.2026</t>
        </is>
      </c>
      <c r="C120" s="55" t="n">
        <v>1378</v>
      </c>
      <c r="D120" s="55" t="inlineStr">
        <is>
          <t>BP0016</t>
        </is>
      </c>
      <c r="E120" s="55" t="inlineStr">
        <is>
          <t>26IBP002</t>
        </is>
      </c>
      <c r="F120" s="55" t="inlineStr">
        <is>
          <t>Inner filled tube-FAS Chlorex 2% Sterile Solution-118X23mm</t>
        </is>
      </c>
      <c r="G120" s="69" t="n">
        <v>46023</v>
      </c>
      <c r="H120" s="69" t="n">
        <v>46753</v>
      </c>
      <c r="I120" s="55" t="n"/>
      <c r="J120" s="55" t="n">
        <v>4000</v>
      </c>
      <c r="K120" s="55" t="n"/>
      <c r="L120" s="55" t="n">
        <v>4000</v>
      </c>
      <c r="M120" s="55" t="inlineStr">
        <is>
          <t>No.</t>
        </is>
      </c>
      <c r="N120" s="55" t="n">
        <v>4000</v>
      </c>
      <c r="O120" s="57" t="n">
        <v>0</v>
      </c>
      <c r="P120" s="58" t="n"/>
      <c r="Q120" s="59" t="n">
        <v>4000</v>
      </c>
      <c r="R120" s="60" t="n"/>
      <c r="S120" s="61" t="n"/>
      <c r="T120" s="55" t="inlineStr">
        <is>
          <t>06.01.2026</t>
        </is>
      </c>
      <c r="U120" s="55" t="inlineStr">
        <is>
          <t>L26A001</t>
        </is>
      </c>
      <c r="V120" s="55" t="n">
        <v>-4000</v>
      </c>
      <c r="W120" s="55" t="n"/>
      <c r="X120" s="55" t="n"/>
      <c r="Y120" s="55" t="n"/>
      <c r="Z120" s="55" t="n"/>
      <c r="AA120" s="55" t="n"/>
      <c r="AB120" s="55" t="n"/>
      <c r="AC120" s="55" t="n"/>
      <c r="AD120" s="55" t="n"/>
      <c r="AE120" s="55" t="n"/>
      <c r="AF120" s="55" t="n"/>
      <c r="AG120" s="55" t="n"/>
      <c r="AH120" s="55" t="n"/>
      <c r="AI120" s="55" t="n"/>
      <c r="AJ120" s="55" t="n"/>
      <c r="AK120" s="55" t="n"/>
      <c r="AL120" s="55" t="n"/>
      <c r="AM120" s="55" t="n"/>
      <c r="AN120" s="55" t="n"/>
      <c r="AO120" s="55" t="n"/>
      <c r="AP120" s="55" t="n"/>
      <c r="AQ120" s="55" t="n"/>
      <c r="AR120" s="55" t="n"/>
      <c r="AS120" s="55" t="n"/>
      <c r="AT120" s="55" t="n"/>
      <c r="AU120" s="55" t="n"/>
      <c r="AV120" s="55" t="n"/>
      <c r="AW120" s="55" t="n"/>
      <c r="AX120" s="55" t="n"/>
      <c r="AY120" s="55" t="n"/>
      <c r="AZ120" s="55" t="n"/>
      <c r="BA120" s="55" t="n"/>
      <c r="BB120" s="55" t="n"/>
      <c r="BC120" s="55" t="n"/>
    </row>
    <row r="121" ht="11.4" customHeight="1">
      <c r="A121" s="55" t="inlineStr">
        <is>
          <t xml:space="preserve">Inner </t>
        </is>
      </c>
      <c r="B121" s="483" t="inlineStr">
        <is>
          <t>06.01.2026</t>
        </is>
      </c>
      <c r="C121" s="55" t="n">
        <v>1379</v>
      </c>
      <c r="D121" s="55" t="inlineStr">
        <is>
          <t>BP0016</t>
        </is>
      </c>
      <c r="E121" s="55" t="inlineStr">
        <is>
          <t>26IBP002</t>
        </is>
      </c>
      <c r="F121" s="55" t="inlineStr">
        <is>
          <t>Inner filled tube-FAS Chlorex 2% Sterile Solution-118X23mm</t>
        </is>
      </c>
      <c r="G121" s="69" t="n">
        <v>46023</v>
      </c>
      <c r="H121" s="69" t="n">
        <v>46753</v>
      </c>
      <c r="I121" s="55" t="n"/>
      <c r="J121" s="55" t="n">
        <v>3500</v>
      </c>
      <c r="K121" s="55" t="n"/>
      <c r="L121" s="55" t="n">
        <v>3500</v>
      </c>
      <c r="M121" s="55" t="inlineStr">
        <is>
          <t>No.</t>
        </is>
      </c>
      <c r="N121" s="55" t="n">
        <v>3500</v>
      </c>
      <c r="O121" s="57" t="n">
        <v>0</v>
      </c>
      <c r="P121" s="58" t="n"/>
      <c r="Q121" s="59" t="n">
        <v>3500</v>
      </c>
      <c r="R121" s="60" t="n"/>
      <c r="S121" s="61" t="n"/>
      <c r="T121" s="55" t="inlineStr">
        <is>
          <t>06.01.2026</t>
        </is>
      </c>
      <c r="U121" s="55" t="inlineStr">
        <is>
          <t>L26A001</t>
        </is>
      </c>
      <c r="V121" s="55" t="n">
        <v>-3500</v>
      </c>
      <c r="W121" s="55" t="n"/>
      <c r="X121" s="55" t="n"/>
      <c r="Y121" s="55" t="n"/>
      <c r="Z121" s="55" t="n"/>
      <c r="AA121" s="55" t="n"/>
      <c r="AB121" s="55" t="n"/>
      <c r="AC121" s="55" t="n"/>
      <c r="AD121" s="55" t="n"/>
      <c r="AE121" s="55" t="n"/>
      <c r="AF121" s="55" t="n"/>
      <c r="AG121" s="55" t="n"/>
      <c r="AH121" s="55" t="n"/>
      <c r="AI121" s="55" t="n"/>
      <c r="AJ121" s="55" t="n"/>
      <c r="AK121" s="55" t="n"/>
      <c r="AL121" s="55" t="n"/>
      <c r="AM121" s="55" t="n"/>
      <c r="AN121" s="55" t="n"/>
      <c r="AO121" s="55" t="n"/>
      <c r="AP121" s="55" t="n"/>
      <c r="AQ121" s="55" t="n"/>
      <c r="AR121" s="55" t="n"/>
      <c r="AS121" s="55" t="n"/>
      <c r="AT121" s="55" t="n"/>
      <c r="AU121" s="55" t="n"/>
      <c r="AV121" s="55" t="n"/>
      <c r="AW121" s="55" t="n"/>
      <c r="AX121" s="55" t="n"/>
      <c r="AY121" s="55" t="n"/>
      <c r="AZ121" s="55" t="n"/>
      <c r="BA121" s="55" t="n"/>
      <c r="BB121" s="55" t="n"/>
      <c r="BC121" s="55" t="n"/>
    </row>
    <row r="122" ht="11.4" customHeight="1">
      <c r="A122" s="55" t="inlineStr">
        <is>
          <t xml:space="preserve">Inner </t>
        </is>
      </c>
      <c r="B122" s="483" t="inlineStr">
        <is>
          <t>06.01.2026</t>
        </is>
      </c>
      <c r="C122" s="55" t="n">
        <v>1382</v>
      </c>
      <c r="D122" s="55" t="inlineStr">
        <is>
          <t>BP0016</t>
        </is>
      </c>
      <c r="E122" s="55" t="inlineStr">
        <is>
          <t>26IBP002</t>
        </is>
      </c>
      <c r="F122" s="55" t="inlineStr">
        <is>
          <t>Inner filled tube-FAS Chlorex 2% Sterile Solution-118X23mm</t>
        </is>
      </c>
      <c r="G122" s="69" t="n">
        <v>46023</v>
      </c>
      <c r="H122" s="69" t="n">
        <v>46753</v>
      </c>
      <c r="I122" s="55" t="n"/>
      <c r="J122" s="55" t="n">
        <v>3500</v>
      </c>
      <c r="K122" s="55" t="n"/>
      <c r="L122" s="55" t="n">
        <v>3500</v>
      </c>
      <c r="M122" s="55" t="inlineStr">
        <is>
          <t>No.</t>
        </is>
      </c>
      <c r="N122" s="55" t="n">
        <v>3500</v>
      </c>
      <c r="O122" s="57" t="n">
        <v>0</v>
      </c>
      <c r="P122" s="58" t="n"/>
      <c r="Q122" s="59" t="n">
        <v>3500</v>
      </c>
      <c r="R122" s="60" t="n"/>
      <c r="S122" s="61" t="n"/>
      <c r="T122" s="55" t="inlineStr">
        <is>
          <t>06.01.2026</t>
        </is>
      </c>
      <c r="U122" s="55" t="inlineStr">
        <is>
          <t>L26A001</t>
        </is>
      </c>
      <c r="V122" s="55" t="n">
        <v>-3500</v>
      </c>
      <c r="W122" s="55" t="n"/>
      <c r="X122" s="55" t="n"/>
      <c r="Y122" s="55" t="n"/>
      <c r="Z122" s="55" t="n"/>
      <c r="AA122" s="55" t="n"/>
      <c r="AB122" s="55" t="n"/>
      <c r="AC122" s="55" t="n"/>
      <c r="AD122" s="55" t="n"/>
      <c r="AE122" s="55" t="n"/>
      <c r="AF122" s="55" t="n"/>
      <c r="AG122" s="55" t="n"/>
      <c r="AH122" s="55" t="n"/>
      <c r="AI122" s="55" t="n"/>
      <c r="AJ122" s="55" t="n"/>
      <c r="AK122" s="55" t="n"/>
      <c r="AL122" s="55" t="n"/>
      <c r="AM122" s="55" t="n"/>
      <c r="AN122" s="55" t="n"/>
      <c r="AO122" s="55" t="n"/>
      <c r="AP122" s="55" t="n"/>
      <c r="AQ122" s="55" t="n"/>
      <c r="AR122" s="55" t="n"/>
      <c r="AS122" s="55" t="n"/>
      <c r="AT122" s="55" t="n"/>
      <c r="AU122" s="55" t="n"/>
      <c r="AV122" s="55" t="n"/>
      <c r="AW122" s="55" t="n"/>
      <c r="AX122" s="55" t="n"/>
      <c r="AY122" s="55" t="n"/>
      <c r="AZ122" s="55" t="n"/>
      <c r="BA122" s="55" t="n"/>
      <c r="BB122" s="55" t="n"/>
      <c r="BC122" s="55" t="n"/>
    </row>
    <row r="123" ht="11.4" customHeight="1">
      <c r="A123" s="55" t="inlineStr">
        <is>
          <t xml:space="preserve">Inner </t>
        </is>
      </c>
      <c r="B123" s="483" t="inlineStr">
        <is>
          <t>06.01.2026</t>
        </is>
      </c>
      <c r="C123" s="55" t="n">
        <v>1383</v>
      </c>
      <c r="D123" s="55" t="inlineStr">
        <is>
          <t>BP0016</t>
        </is>
      </c>
      <c r="E123" s="55" t="inlineStr">
        <is>
          <t>26IBP002</t>
        </is>
      </c>
      <c r="F123" s="55" t="inlineStr">
        <is>
          <t>Inner filled tube-FAS Chlorex 2% Sterile Solution-118X23mm</t>
        </is>
      </c>
      <c r="G123" s="69" t="n">
        <v>46023</v>
      </c>
      <c r="H123" s="69" t="n">
        <v>46753</v>
      </c>
      <c r="I123" s="55" t="n"/>
      <c r="J123" s="55" t="n">
        <v>650</v>
      </c>
      <c r="K123" s="55" t="n"/>
      <c r="L123" s="55" t="n">
        <v>650</v>
      </c>
      <c r="M123" s="55" t="inlineStr">
        <is>
          <t>No.</t>
        </is>
      </c>
      <c r="N123" s="55" t="n">
        <v>650</v>
      </c>
      <c r="O123" s="57" t="n">
        <v>0</v>
      </c>
      <c r="P123" s="58" t="n"/>
      <c r="Q123" s="59" t="n">
        <v>650</v>
      </c>
      <c r="R123" s="60" t="n"/>
      <c r="S123" s="61" t="n"/>
      <c r="T123" s="55" t="inlineStr">
        <is>
          <t>06.01.2026</t>
        </is>
      </c>
      <c r="U123" s="55" t="inlineStr">
        <is>
          <t>L26A001</t>
        </is>
      </c>
      <c r="V123" s="55" t="n">
        <v>-650</v>
      </c>
      <c r="W123" s="55" t="n"/>
      <c r="X123" s="55" t="n"/>
      <c r="Y123" s="55" t="n"/>
      <c r="Z123" s="55" t="n"/>
      <c r="AA123" s="55" t="n"/>
      <c r="AB123" s="55" t="n"/>
      <c r="AC123" s="55" t="n"/>
      <c r="AD123" s="55" t="n"/>
      <c r="AE123" s="55" t="n"/>
      <c r="AF123" s="55" t="n"/>
      <c r="AG123" s="55" t="n"/>
      <c r="AH123" s="55" t="n"/>
      <c r="AI123" s="55" t="n"/>
      <c r="AJ123" s="55" t="n"/>
      <c r="AK123" s="55" t="n"/>
      <c r="AL123" s="55" t="n"/>
      <c r="AM123" s="55" t="n"/>
      <c r="AN123" s="55" t="n"/>
      <c r="AO123" s="55" t="n"/>
      <c r="AP123" s="55" t="n"/>
      <c r="AQ123" s="55" t="n"/>
      <c r="AR123" s="55" t="n"/>
      <c r="AS123" s="55" t="n"/>
      <c r="AT123" s="55" t="n"/>
      <c r="AU123" s="55" t="n"/>
      <c r="AV123" s="55" t="n"/>
      <c r="AW123" s="55" t="n"/>
      <c r="AX123" s="55" t="n"/>
      <c r="AY123" s="55" t="n"/>
      <c r="AZ123" s="55" t="n"/>
      <c r="BA123" s="55" t="n"/>
      <c r="BB123" s="55" t="n"/>
      <c r="BC123" s="55" t="n"/>
    </row>
    <row r="124" ht="11.4" customHeight="1">
      <c r="A124" s="55" t="inlineStr">
        <is>
          <t xml:space="preserve">Inner </t>
        </is>
      </c>
      <c r="B124" s="483" t="inlineStr">
        <is>
          <t>08.01.2026</t>
        </is>
      </c>
      <c r="C124" s="55" t="n">
        <v>1387</v>
      </c>
      <c r="D124" s="55" t="inlineStr">
        <is>
          <t>BP0016</t>
        </is>
      </c>
      <c r="E124" s="55" t="inlineStr">
        <is>
          <t>26IBP002</t>
        </is>
      </c>
      <c r="F124" s="55" t="inlineStr">
        <is>
          <t>Inner filled tube-FAS Chlorex 2% Sterile Solution-118X23mm</t>
        </is>
      </c>
      <c r="G124" s="69" t="n">
        <v>46023</v>
      </c>
      <c r="H124" s="69" t="n">
        <v>46753</v>
      </c>
      <c r="I124" s="55" t="n"/>
      <c r="J124" s="55" t="n">
        <v>3650</v>
      </c>
      <c r="K124" s="55" t="n"/>
      <c r="L124" s="55" t="n">
        <v>3650</v>
      </c>
      <c r="M124" s="55" t="inlineStr">
        <is>
          <t>No.</t>
        </is>
      </c>
      <c r="N124" s="55" t="n">
        <v>3650</v>
      </c>
      <c r="O124" s="57" t="n">
        <v>0</v>
      </c>
      <c r="P124" s="58" t="n"/>
      <c r="Q124" s="59" t="n">
        <v>3650</v>
      </c>
      <c r="R124" s="60" t="n"/>
      <c r="S124" s="61" t="n"/>
      <c r="T124" s="55" t="inlineStr">
        <is>
          <t>11.01.2026</t>
        </is>
      </c>
      <c r="U124" s="55" t="inlineStr">
        <is>
          <t>R-L26A001</t>
        </is>
      </c>
      <c r="V124" s="55" t="n">
        <v>69</v>
      </c>
      <c r="W124" s="55" t="inlineStr">
        <is>
          <t>15.01.2026</t>
        </is>
      </c>
      <c r="X124" s="55" t="inlineStr">
        <is>
          <t>L26A010</t>
        </is>
      </c>
      <c r="Y124" s="55" t="n">
        <v>-3719</v>
      </c>
      <c r="Z124" s="55" t="n"/>
      <c r="AA124" s="55" t="n"/>
      <c r="AB124" s="55" t="n"/>
      <c r="AC124" s="55" t="n"/>
      <c r="AD124" s="55" t="n"/>
      <c r="AE124" s="55" t="n"/>
      <c r="AF124" s="55" t="n"/>
      <c r="AG124" s="55" t="n"/>
      <c r="AH124" s="55" t="n"/>
      <c r="AI124" s="55" t="n"/>
      <c r="AJ124" s="55" t="n"/>
      <c r="AK124" s="55" t="n"/>
      <c r="AL124" s="55" t="n"/>
      <c r="AM124" s="55" t="n"/>
      <c r="AN124" s="55" t="n"/>
      <c r="AO124" s="55" t="n"/>
      <c r="AP124" s="55" t="n"/>
      <c r="AQ124" s="55" t="n"/>
      <c r="AR124" s="55" t="n"/>
      <c r="AS124" s="55" t="n"/>
      <c r="AT124" s="55" t="n"/>
      <c r="AU124" s="55" t="n"/>
      <c r="AV124" s="55" t="n"/>
      <c r="AW124" s="55" t="n"/>
      <c r="AX124" s="55" t="n"/>
      <c r="AY124" s="55" t="n"/>
      <c r="AZ124" s="55" t="n"/>
      <c r="BA124" s="55" t="n"/>
      <c r="BB124" s="55" t="n"/>
      <c r="BC124" s="55" t="n"/>
    </row>
    <row r="125" ht="11.4" customHeight="1">
      <c r="A125" s="55" t="inlineStr">
        <is>
          <t xml:space="preserve">Inner </t>
        </is>
      </c>
      <c r="B125" s="483" t="inlineStr">
        <is>
          <t>11.01.2026</t>
        </is>
      </c>
      <c r="C125" s="55" t="n">
        <v>1394</v>
      </c>
      <c r="D125" s="55" t="inlineStr">
        <is>
          <t>BP0022</t>
        </is>
      </c>
      <c r="E125" s="55" t="inlineStr">
        <is>
          <t>26IBP004</t>
        </is>
      </c>
      <c r="F125" s="55" t="inlineStr">
        <is>
          <t>FAS Chlorex 0.5% Inner Filled tube 100*18mm 10.5ml OMAS</t>
        </is>
      </c>
      <c r="G125" s="69" t="n">
        <v>46023</v>
      </c>
      <c r="H125" s="69" t="n">
        <v>47119</v>
      </c>
      <c r="I125" s="55" t="n"/>
      <c r="J125" s="55" t="n">
        <v>3760</v>
      </c>
      <c r="K125" s="55" t="n"/>
      <c r="L125" s="55" t="n">
        <v>3760</v>
      </c>
      <c r="M125" s="55" t="inlineStr">
        <is>
          <t>No.</t>
        </is>
      </c>
      <c r="N125" s="55" t="n">
        <v>3760</v>
      </c>
      <c r="O125" s="57" t="n">
        <v>0</v>
      </c>
      <c r="P125" s="58" t="n"/>
      <c r="Q125" s="59" t="n">
        <v>3760</v>
      </c>
      <c r="R125" s="60" t="n"/>
      <c r="S125" s="61" t="n"/>
      <c r="T125" s="55" t="inlineStr">
        <is>
          <t>11.01.2026</t>
        </is>
      </c>
      <c r="U125" s="55" t="inlineStr">
        <is>
          <t>L26A004</t>
        </is>
      </c>
      <c r="V125" s="55" t="n">
        <v>-3760</v>
      </c>
      <c r="W125" s="55" t="n"/>
      <c r="X125" s="55" t="n"/>
      <c r="Y125" s="55" t="n"/>
      <c r="Z125" s="55" t="n"/>
      <c r="AA125" s="55" t="n"/>
      <c r="AB125" s="55" t="n"/>
      <c r="AC125" s="55" t="n"/>
      <c r="AD125" s="55" t="n"/>
      <c r="AE125" s="55" t="n"/>
      <c r="AF125" s="55" t="n"/>
      <c r="AG125" s="55" t="n"/>
      <c r="AH125" s="55" t="n"/>
      <c r="AI125" s="55" t="n"/>
      <c r="AJ125" s="55" t="n"/>
      <c r="AK125" s="55" t="n"/>
      <c r="AL125" s="55" t="n"/>
      <c r="AM125" s="55" t="n"/>
      <c r="AN125" s="55" t="n"/>
      <c r="AO125" s="55" t="n"/>
      <c r="AP125" s="55" t="n"/>
      <c r="AQ125" s="55" t="n"/>
      <c r="AR125" s="55" t="n"/>
      <c r="AS125" s="55" t="n"/>
      <c r="AT125" s="55" t="n"/>
      <c r="AU125" s="55" t="n"/>
      <c r="AV125" s="55" t="n"/>
      <c r="AW125" s="55" t="n"/>
      <c r="AX125" s="55" t="n"/>
      <c r="AY125" s="55" t="n"/>
      <c r="AZ125" s="55" t="n"/>
      <c r="BA125" s="55" t="n"/>
      <c r="BB125" s="55" t="n"/>
      <c r="BC125" s="55" t="n"/>
    </row>
    <row r="126" ht="11.4" customHeight="1">
      <c r="A126" s="55" t="inlineStr">
        <is>
          <t xml:space="preserve">Inner </t>
        </is>
      </c>
      <c r="B126" s="483" t="inlineStr">
        <is>
          <t>11.01.2026</t>
        </is>
      </c>
      <c r="C126" s="55" t="n">
        <v>1395</v>
      </c>
      <c r="D126" s="55" t="inlineStr">
        <is>
          <t>BP0019</t>
        </is>
      </c>
      <c r="E126" s="55" t="inlineStr">
        <is>
          <t>26IBP003</t>
        </is>
      </c>
      <c r="F126" s="55" t="inlineStr">
        <is>
          <t>FAS Chlorex 1% Inner Filled tube 100*18mm 10.5ml OMAS</t>
        </is>
      </c>
      <c r="G126" s="69" t="n">
        <v>46023</v>
      </c>
      <c r="H126" s="69" t="n">
        <v>47119</v>
      </c>
      <c r="I126" s="55" t="n"/>
      <c r="J126" s="55" t="n">
        <v>3915</v>
      </c>
      <c r="K126" s="55" t="n"/>
      <c r="L126" s="55" t="n">
        <v>3915</v>
      </c>
      <c r="M126" s="55" t="inlineStr">
        <is>
          <t>No.</t>
        </is>
      </c>
      <c r="N126" s="55" t="n">
        <v>3915</v>
      </c>
      <c r="O126" s="57" t="n">
        <v>0</v>
      </c>
      <c r="P126" s="58" t="n"/>
      <c r="Q126" s="59" t="n">
        <v>3915</v>
      </c>
      <c r="R126" s="60" t="n"/>
      <c r="S126" s="61" t="n"/>
      <c r="T126" s="55" t="inlineStr">
        <is>
          <t>11.01.2026</t>
        </is>
      </c>
      <c r="U126" s="55" t="inlineStr">
        <is>
          <t>L26A005</t>
        </is>
      </c>
      <c r="V126" s="55" t="n">
        <v>-3915</v>
      </c>
      <c r="W126" s="55" t="n"/>
      <c r="X126" s="55" t="n"/>
      <c r="Y126" s="55" t="n"/>
      <c r="Z126" s="55" t="n"/>
      <c r="AA126" s="55" t="n"/>
      <c r="AB126" s="55" t="n"/>
      <c r="AC126" s="55" t="n"/>
      <c r="AD126" s="55" t="n"/>
      <c r="AE126" s="55" t="n"/>
      <c r="AF126" s="55" t="n"/>
      <c r="AG126" s="55" t="n"/>
      <c r="AH126" s="55" t="n"/>
      <c r="AI126" s="55" t="n"/>
      <c r="AJ126" s="55" t="n"/>
      <c r="AK126" s="55" t="n"/>
      <c r="AL126" s="55" t="n"/>
      <c r="AM126" s="55" t="n"/>
      <c r="AN126" s="55" t="n"/>
      <c r="AO126" s="55" t="n"/>
      <c r="AP126" s="55" t="n"/>
      <c r="AQ126" s="55" t="n"/>
      <c r="AR126" s="55" t="n"/>
      <c r="AS126" s="55" t="n"/>
      <c r="AT126" s="55" t="n"/>
      <c r="AU126" s="55" t="n"/>
      <c r="AV126" s="55" t="n"/>
      <c r="AW126" s="55" t="n"/>
      <c r="AX126" s="55" t="n"/>
      <c r="AY126" s="55" t="n"/>
      <c r="AZ126" s="55" t="n"/>
      <c r="BA126" s="55" t="n"/>
      <c r="BB126" s="55" t="n"/>
      <c r="BC126" s="55" t="n"/>
    </row>
    <row r="127" ht="11.4" customHeight="1">
      <c r="A127" s="55" t="inlineStr">
        <is>
          <t xml:space="preserve">Inner </t>
        </is>
      </c>
      <c r="B127" s="483" t="inlineStr">
        <is>
          <t>12.01.2026</t>
        </is>
      </c>
      <c r="C127" s="55" t="n">
        <v>1399</v>
      </c>
      <c r="D127" s="55" t="inlineStr">
        <is>
          <t>BP0049</t>
        </is>
      </c>
      <c r="E127" s="55" t="inlineStr">
        <is>
          <t>26IBP005</t>
        </is>
      </c>
      <c r="F127" s="55" t="inlineStr">
        <is>
          <t>FAS CHLOREX 1% INNER FILLED TUBE 81*15MM 6ML OMAS</t>
        </is>
      </c>
      <c r="G127" s="69" t="n">
        <v>46023</v>
      </c>
      <c r="H127" s="69" t="n">
        <v>47119</v>
      </c>
      <c r="I127" s="55" t="n"/>
      <c r="J127" s="55" t="n">
        <v>3280</v>
      </c>
      <c r="K127" s="55" t="n"/>
      <c r="L127" s="55" t="n">
        <v>3280</v>
      </c>
      <c r="M127" s="55" t="inlineStr">
        <is>
          <t>No.</t>
        </is>
      </c>
      <c r="N127" s="55" t="n">
        <v>3280</v>
      </c>
      <c r="O127" s="57" t="n">
        <v>0</v>
      </c>
      <c r="P127" s="58" t="n"/>
      <c r="Q127" s="59" t="n">
        <v>3280</v>
      </c>
      <c r="R127" s="60" t="n"/>
      <c r="S127" s="61" t="n"/>
      <c r="T127" s="55" t="inlineStr">
        <is>
          <t>12.01.2026</t>
        </is>
      </c>
      <c r="U127" s="55" t="inlineStr">
        <is>
          <t>L26A008</t>
        </is>
      </c>
      <c r="V127" s="55" t="n">
        <v>-3280</v>
      </c>
      <c r="W127" s="55" t="n"/>
      <c r="X127" s="55" t="n"/>
      <c r="Y127" s="55" t="n"/>
      <c r="Z127" s="55" t="n"/>
      <c r="AA127" s="55" t="n"/>
      <c r="AB127" s="55" t="n"/>
      <c r="AC127" s="55" t="n"/>
      <c r="AD127" s="55" t="n"/>
      <c r="AE127" s="55" t="n"/>
      <c r="AF127" s="55" t="n"/>
      <c r="AG127" s="55" t="n"/>
      <c r="AH127" s="55" t="n"/>
      <c r="AI127" s="55" t="n"/>
      <c r="AJ127" s="55" t="n"/>
      <c r="AK127" s="55" t="n"/>
      <c r="AL127" s="55" t="n"/>
      <c r="AM127" s="55" t="n"/>
      <c r="AN127" s="55" t="n"/>
      <c r="AO127" s="55" t="n"/>
      <c r="AP127" s="55" t="n"/>
      <c r="AQ127" s="55" t="n"/>
      <c r="AR127" s="55" t="n"/>
      <c r="AS127" s="55" t="n"/>
      <c r="AT127" s="55" t="n"/>
      <c r="AU127" s="55" t="n"/>
      <c r="AV127" s="55" t="n"/>
      <c r="AW127" s="55" t="n"/>
      <c r="AX127" s="55" t="n"/>
      <c r="AY127" s="55" t="n"/>
      <c r="AZ127" s="55" t="n"/>
      <c r="BA127" s="55" t="n"/>
      <c r="BB127" s="55" t="n"/>
      <c r="BC127" s="55" t="n"/>
    </row>
    <row r="128" ht="11.4" customHeight="1">
      <c r="A128" s="55" t="inlineStr">
        <is>
          <t xml:space="preserve">Inner </t>
        </is>
      </c>
      <c r="B128" s="483" t="inlineStr">
        <is>
          <t>12.01.2026</t>
        </is>
      </c>
      <c r="C128" s="55" t="n">
        <v>1401</v>
      </c>
      <c r="D128" s="55" t="inlineStr">
        <is>
          <t>BP0039</t>
        </is>
      </c>
      <c r="E128" s="55" t="inlineStr">
        <is>
          <t>26IBP006</t>
        </is>
      </c>
      <c r="F128" s="55" t="inlineStr">
        <is>
          <t>FAS CHLOREX 1% INNER FILLED TUBE 77*81MM 3ML Tecnomaco</t>
        </is>
      </c>
      <c r="G128" s="69" t="n">
        <v>46023</v>
      </c>
      <c r="H128" s="69" t="n">
        <v>47119</v>
      </c>
      <c r="I128" s="55" t="n"/>
      <c r="J128" s="55" t="n">
        <v>1950</v>
      </c>
      <c r="K128" s="55" t="n"/>
      <c r="L128" s="55" t="n">
        <v>1950</v>
      </c>
      <c r="M128" s="55" t="inlineStr">
        <is>
          <t>No.</t>
        </is>
      </c>
      <c r="N128" s="55" t="n">
        <v>1950</v>
      </c>
      <c r="O128" s="57" t="n">
        <v>0</v>
      </c>
      <c r="P128" s="58" t="n"/>
      <c r="Q128" s="59" t="n">
        <v>1950</v>
      </c>
      <c r="R128" s="60" t="n"/>
      <c r="S128" s="61" t="n"/>
      <c r="T128" s="55" t="inlineStr">
        <is>
          <t>12.01.2026</t>
        </is>
      </c>
      <c r="U128" s="55" t="inlineStr">
        <is>
          <t>L26A007</t>
        </is>
      </c>
      <c r="V128" s="55" t="n">
        <v>-1950</v>
      </c>
      <c r="W128" s="55" t="n"/>
      <c r="X128" s="55" t="n"/>
      <c r="Y128" s="55" t="n"/>
      <c r="Z128" s="55" t="n"/>
      <c r="AA128" s="55" t="n"/>
      <c r="AB128" s="55" t="n"/>
      <c r="AC128" s="55" t="n"/>
      <c r="AD128" s="55" t="n"/>
      <c r="AE128" s="55" t="n"/>
      <c r="AF128" s="55" t="n"/>
      <c r="AG128" s="55" t="n"/>
      <c r="AH128" s="55" t="n"/>
      <c r="AI128" s="55" t="n"/>
      <c r="AJ128" s="55" t="n"/>
      <c r="AK128" s="55" t="n"/>
      <c r="AL128" s="55" t="n"/>
      <c r="AM128" s="55" t="n"/>
      <c r="AN128" s="55" t="n"/>
      <c r="AO128" s="55" t="n"/>
      <c r="AP128" s="55" t="n"/>
      <c r="AQ128" s="55" t="n"/>
      <c r="AR128" s="55" t="n"/>
      <c r="AS128" s="55" t="n"/>
      <c r="AT128" s="55" t="n"/>
      <c r="AU128" s="55" t="n"/>
      <c r="AV128" s="55" t="n"/>
      <c r="AW128" s="55" t="n"/>
      <c r="AX128" s="55" t="n"/>
      <c r="AY128" s="55" t="n"/>
      <c r="AZ128" s="55" t="n"/>
      <c r="BA128" s="55" t="n"/>
      <c r="BB128" s="55" t="n"/>
      <c r="BC128" s="55" t="n"/>
    </row>
    <row r="129" ht="11.4" customHeight="1">
      <c r="A129" s="55" t="inlineStr">
        <is>
          <t>Assambled</t>
        </is>
      </c>
      <c r="B129" s="483" t="inlineStr">
        <is>
          <t>25.12.2025</t>
        </is>
      </c>
      <c r="C129" s="55" t="n">
        <v>1349</v>
      </c>
      <c r="D129" s="55" t="inlineStr">
        <is>
          <t>PP0037</t>
        </is>
      </c>
      <c r="E129" s="55" t="inlineStr">
        <is>
          <t>25IPP035</t>
        </is>
      </c>
      <c r="F129" s="55" t="inlineStr">
        <is>
          <t>Assembled Outer Tube (105*15mm) for OMAS applicator Clear</t>
        </is>
      </c>
      <c r="G129" s="70" t="n">
        <v>45992</v>
      </c>
      <c r="H129" s="70" t="n">
        <v>46478</v>
      </c>
      <c r="I129" s="55" t="n"/>
      <c r="J129" s="55" t="n">
        <v>35839</v>
      </c>
      <c r="K129" s="55" t="n"/>
      <c r="L129" s="55">
        <f>J129-K129</f>
        <v/>
      </c>
      <c r="M129" s="55" t="inlineStr">
        <is>
          <t>No.</t>
        </is>
      </c>
      <c r="N129" s="55">
        <f>P129+Q129+R129+S129</f>
        <v/>
      </c>
      <c r="O129" s="57">
        <f>Q129+V129+Y129+AB129+AE129+AH129+AK129+AN129+AQ129+AT129+AW129+AZ129+BC129</f>
        <v/>
      </c>
      <c r="P129" s="58" t="n">
        <v>0</v>
      </c>
      <c r="Q129" s="59">
        <f>L129-S129-R129-P129</f>
        <v/>
      </c>
      <c r="R129" s="60" t="n"/>
      <c r="S129" s="61" t="n"/>
      <c r="T129" s="55" t="inlineStr">
        <is>
          <t>28.12.2025</t>
        </is>
      </c>
      <c r="U129" s="55" t="inlineStr">
        <is>
          <t>L25L005</t>
        </is>
      </c>
      <c r="V129" s="55" t="n">
        <v>-30000</v>
      </c>
      <c r="W129" s="55" t="inlineStr">
        <is>
          <t>28.12.2025</t>
        </is>
      </c>
      <c r="X129" s="55" t="inlineStr">
        <is>
          <t>L25L007</t>
        </is>
      </c>
      <c r="Y129" s="55" t="n">
        <v>-1839</v>
      </c>
      <c r="Z129" s="55" t="inlineStr">
        <is>
          <t>07.01.2026</t>
        </is>
      </c>
      <c r="AA129" s="55" t="inlineStr">
        <is>
          <t xml:space="preserve">R-L25L008 </t>
        </is>
      </c>
      <c r="AB129" s="55" t="n">
        <v>195</v>
      </c>
      <c r="AC129" s="55" t="inlineStr">
        <is>
          <t>11.01.2026</t>
        </is>
      </c>
      <c r="AD129" s="55" t="inlineStr">
        <is>
          <t>L26A008</t>
        </is>
      </c>
      <c r="AE129" s="55" t="n">
        <v>-3395</v>
      </c>
      <c r="AF129" s="55" t="inlineStr">
        <is>
          <t>15.01.2026</t>
        </is>
      </c>
      <c r="AG129" s="55" t="inlineStr">
        <is>
          <t>R-L26A008</t>
        </is>
      </c>
      <c r="AH129" s="55" t="n">
        <v>107</v>
      </c>
      <c r="AI129" s="55" t="inlineStr">
        <is>
          <t>29.01.2026</t>
        </is>
      </c>
      <c r="AJ129" s="55" t="inlineStr">
        <is>
          <t>L26A017</t>
        </is>
      </c>
      <c r="AK129" s="55" t="n">
        <v>-907</v>
      </c>
      <c r="AL129" s="55" t="n"/>
      <c r="AM129" s="55" t="n"/>
      <c r="AN129" s="55" t="n"/>
      <c r="AO129" s="55" t="n"/>
      <c r="AP129" s="55" t="n"/>
      <c r="AQ129" s="55" t="n"/>
      <c r="AR129" s="55" t="n"/>
      <c r="AS129" s="55" t="n"/>
      <c r="AT129" s="55" t="n"/>
      <c r="AU129" s="55" t="n"/>
      <c r="AV129" s="55" t="n"/>
      <c r="AW129" s="55" t="n"/>
      <c r="AX129" s="55" t="n"/>
      <c r="AY129" s="55" t="n"/>
      <c r="AZ129" s="55" t="n"/>
      <c r="BA129" s="55" t="n"/>
      <c r="BB129" s="55" t="n"/>
      <c r="BC129" s="55" t="n"/>
    </row>
    <row r="130" ht="11.4" customHeight="1">
      <c r="A130" s="55" t="inlineStr">
        <is>
          <t xml:space="preserve">Inner </t>
        </is>
      </c>
      <c r="B130" s="483" t="inlineStr">
        <is>
          <t>18.12.2025</t>
        </is>
      </c>
      <c r="C130" s="55" t="n">
        <v>1339</v>
      </c>
      <c r="D130" s="55" t="inlineStr">
        <is>
          <t>BP0054</t>
        </is>
      </c>
      <c r="E130" s="55" t="inlineStr">
        <is>
          <t>25IBP043</t>
        </is>
      </c>
      <c r="F130" s="55" t="inlineStr">
        <is>
          <t xml:space="preserve">Inner filled tube 77*11mm FAS Chlorex 2% Tech. 3ML </t>
        </is>
      </c>
      <c r="G130" s="69" t="n">
        <v>45992</v>
      </c>
      <c r="H130" s="69" t="n">
        <v>47088</v>
      </c>
      <c r="I130" s="55" t="n"/>
      <c r="J130" s="55" t="n">
        <v>25800</v>
      </c>
      <c r="K130" s="55" t="n"/>
      <c r="L130" s="55">
        <f>J130-K130</f>
        <v/>
      </c>
      <c r="M130" s="55" t="inlineStr">
        <is>
          <t>No.</t>
        </is>
      </c>
      <c r="N130" s="55">
        <f>P130+Q130+R130+S130</f>
        <v/>
      </c>
      <c r="O130" s="57">
        <f>Q130+V130+Y130+AB130+AE130+AH130+AK130+AN130+AQ130+AT130+AW130+AZ130+BC130</f>
        <v/>
      </c>
      <c r="P130" s="58" t="n"/>
      <c r="Q130" s="59">
        <f>L130-S130-R130-P130</f>
        <v/>
      </c>
      <c r="R130" s="60" t="n"/>
      <c r="S130" s="61" t="n"/>
      <c r="T130" s="55" t="inlineStr">
        <is>
          <t>29.01.2026</t>
        </is>
      </c>
      <c r="U130" s="55" t="inlineStr">
        <is>
          <t>L26A018</t>
        </is>
      </c>
      <c r="V130" s="55" t="n">
        <v>-25800</v>
      </c>
      <c r="W130" s="55" t="n"/>
      <c r="X130" s="55" t="n"/>
      <c r="Y130" s="55" t="n"/>
      <c r="Z130" s="55" t="n"/>
      <c r="AA130" s="55" t="n"/>
      <c r="AB130" s="55" t="n"/>
      <c r="AC130" s="55" t="n"/>
      <c r="AD130" s="55" t="n"/>
      <c r="AE130" s="55" t="n"/>
      <c r="AF130" s="55" t="n"/>
      <c r="AG130" s="55" t="n"/>
      <c r="AH130" s="55" t="n"/>
      <c r="AI130" s="55" t="n"/>
      <c r="AJ130" s="55" t="n"/>
      <c r="AK130" s="55" t="n"/>
      <c r="AL130" s="55" t="n"/>
      <c r="AM130" s="55" t="n"/>
      <c r="AN130" s="55" t="n"/>
      <c r="AO130" s="55" t="n"/>
      <c r="AP130" s="55" t="n"/>
      <c r="AQ130" s="55" t="n"/>
      <c r="AR130" s="55" t="n"/>
      <c r="AS130" s="55" t="n"/>
      <c r="AT130" s="55" t="n"/>
      <c r="AU130" s="55" t="n"/>
      <c r="AV130" s="55" t="n"/>
      <c r="AW130" s="55" t="n"/>
      <c r="AX130" s="55" t="n"/>
      <c r="AY130" s="55" t="n"/>
      <c r="AZ130" s="55" t="n"/>
      <c r="BA130" s="55" t="n"/>
      <c r="BB130" s="55" t="n"/>
      <c r="BC130" s="55" t="n"/>
    </row>
    <row r="131" ht="11.4" customHeight="1">
      <c r="A131" s="55" t="inlineStr">
        <is>
          <t xml:space="preserve">Inner </t>
        </is>
      </c>
      <c r="B131" s="483" t="inlineStr">
        <is>
          <t>28.12.2025</t>
        </is>
      </c>
      <c r="C131" s="55" t="n">
        <v>1353</v>
      </c>
      <c r="D131" s="55" t="inlineStr">
        <is>
          <t>BP0017</t>
        </is>
      </c>
      <c r="E131" s="55" t="inlineStr">
        <is>
          <t>25IBP044</t>
        </is>
      </c>
      <c r="F131" s="55" t="inlineStr">
        <is>
          <t xml:space="preserve">FAS CHLOREX 2% Inner filled tube 81*15mm - OMAS </t>
        </is>
      </c>
      <c r="G131" s="69" t="n">
        <v>45992</v>
      </c>
      <c r="H131" s="69" t="n">
        <v>47088</v>
      </c>
      <c r="I131" s="55" t="n"/>
      <c r="J131" s="55" t="n">
        <v>41350</v>
      </c>
      <c r="K131" s="55" t="n"/>
      <c r="L131" s="55" t="n">
        <v>41350</v>
      </c>
      <c r="M131" s="55" t="inlineStr">
        <is>
          <t>No.</t>
        </is>
      </c>
      <c r="N131" s="55" t="n">
        <v>41350</v>
      </c>
      <c r="O131" s="57" t="n">
        <v>0</v>
      </c>
      <c r="P131" s="58" t="n"/>
      <c r="Q131" s="59" t="n">
        <v>41350</v>
      </c>
      <c r="R131" s="60" t="n"/>
      <c r="S131" s="61" t="n"/>
      <c r="T131" s="55" t="inlineStr">
        <is>
          <t>07.01.2026</t>
        </is>
      </c>
      <c r="U131" s="55" t="inlineStr">
        <is>
          <t>L26L006</t>
        </is>
      </c>
      <c r="V131" s="55" t="n">
        <v>-3850</v>
      </c>
      <c r="W131" s="55" t="inlineStr">
        <is>
          <t>21.01.2026</t>
        </is>
      </c>
      <c r="X131" s="55" t="inlineStr">
        <is>
          <t>R-L26A009</t>
        </is>
      </c>
      <c r="Y131" s="55" t="n">
        <v>415</v>
      </c>
      <c r="Z131" s="55" t="inlineStr">
        <is>
          <t>29.01.2026</t>
        </is>
      </c>
      <c r="AA131" s="55" t="inlineStr">
        <is>
          <t>L26A017</t>
        </is>
      </c>
      <c r="AB131" s="55" t="n">
        <v>-16500</v>
      </c>
      <c r="AC131" s="55" t="inlineStr">
        <is>
          <t>15.01.2026</t>
        </is>
      </c>
      <c r="AD131" s="55" t="inlineStr">
        <is>
          <t>L26A009</t>
        </is>
      </c>
      <c r="AE131" s="55" t="n">
        <v>-3830</v>
      </c>
      <c r="AF131" s="55" t="inlineStr">
        <is>
          <t>01.02.2026</t>
        </is>
      </c>
      <c r="AG131" s="55" t="inlineStr">
        <is>
          <t>L26B002</t>
        </is>
      </c>
      <c r="AH131" s="55" t="n">
        <v>-17585</v>
      </c>
      <c r="AI131" s="55" t="n"/>
      <c r="AJ131" s="55" t="n"/>
      <c r="AK131" s="55" t="n"/>
      <c r="AL131" s="55" t="n"/>
      <c r="AM131" s="55" t="n"/>
      <c r="AN131" s="55" t="n"/>
      <c r="AO131" s="55" t="n"/>
      <c r="AP131" s="55" t="n"/>
      <c r="AQ131" s="55" t="n"/>
      <c r="AR131" s="55" t="n"/>
      <c r="AS131" s="55" t="n"/>
      <c r="AT131" s="55" t="n"/>
      <c r="AU131" s="55" t="n"/>
      <c r="AV131" s="55" t="n"/>
      <c r="AW131" s="55" t="n"/>
      <c r="AX131" s="55" t="n"/>
      <c r="AY131" s="55" t="n"/>
      <c r="AZ131" s="55" t="n"/>
      <c r="BA131" s="55" t="n"/>
      <c r="BB131" s="55" t="n"/>
      <c r="BC131" s="55" t="n"/>
    </row>
    <row r="132" ht="11.4" customHeight="1">
      <c r="A132" s="55" t="inlineStr">
        <is>
          <t>Assambled</t>
        </is>
      </c>
      <c r="B132" s="55" t="inlineStr">
        <is>
          <t>06.01.2026</t>
        </is>
      </c>
      <c r="C132" s="55" t="n">
        <v>1377</v>
      </c>
      <c r="D132" s="55" t="inlineStr">
        <is>
          <t>PP0050</t>
        </is>
      </c>
      <c r="E132" s="55" t="inlineStr">
        <is>
          <t>25IPP036</t>
        </is>
      </c>
      <c r="F132" s="55" t="inlineStr">
        <is>
          <t>Assembled Outer Tube (155*23mm) for OMAS applicator Tinted</t>
        </is>
      </c>
      <c r="G132" s="69" t="n">
        <v>45992</v>
      </c>
      <c r="H132" s="69" t="n">
        <v>46204</v>
      </c>
      <c r="I132" s="55" t="n"/>
      <c r="J132" s="55" t="n">
        <v>20800</v>
      </c>
      <c r="K132" s="55" t="n"/>
      <c r="L132" s="55" t="n">
        <v>20800</v>
      </c>
      <c r="M132" s="55" t="inlineStr">
        <is>
          <t>No.</t>
        </is>
      </c>
      <c r="N132" s="55" t="n">
        <v>20800</v>
      </c>
      <c r="O132" s="57" t="n">
        <v>0</v>
      </c>
      <c r="P132" s="58" t="n"/>
      <c r="Q132" s="59" t="n">
        <v>20800</v>
      </c>
      <c r="R132" s="60" t="n"/>
      <c r="S132" s="61" t="n"/>
      <c r="T132" s="55" t="inlineStr">
        <is>
          <t>01.02.2026</t>
        </is>
      </c>
      <c r="U132" s="55" t="inlineStr">
        <is>
          <t>L26A015</t>
        </is>
      </c>
      <c r="V132" s="55" t="n">
        <v>-20800</v>
      </c>
      <c r="W132" s="55" t="n"/>
      <c r="X132" s="55" t="n"/>
      <c r="Y132" s="55" t="n"/>
      <c r="Z132" s="55" t="n"/>
      <c r="AA132" s="55" t="n"/>
      <c r="AB132" s="55" t="n"/>
      <c r="AC132" s="55" t="n"/>
      <c r="AD132" s="55" t="n"/>
      <c r="AE132" s="55" t="n"/>
      <c r="AF132" s="55" t="n"/>
      <c r="AG132" s="55" t="n"/>
      <c r="AH132" s="55" t="n"/>
      <c r="AI132" s="55" t="n"/>
      <c r="AJ132" s="55" t="n"/>
      <c r="AK132" s="55" t="n"/>
      <c r="AL132" s="55" t="n"/>
      <c r="AM132" s="55" t="n"/>
      <c r="AN132" s="55" t="n"/>
      <c r="AO132" s="55" t="n"/>
      <c r="AP132" s="55" t="n"/>
      <c r="AQ132" s="55" t="n"/>
      <c r="AR132" s="55" t="n"/>
      <c r="AS132" s="55" t="n"/>
      <c r="AT132" s="55" t="n"/>
      <c r="AU132" s="55" t="n"/>
      <c r="AV132" s="55" t="n"/>
      <c r="AW132" s="55" t="n"/>
      <c r="AX132" s="55" t="n"/>
      <c r="AY132" s="55" t="n"/>
      <c r="AZ132" s="55" t="n"/>
      <c r="BA132" s="55" t="n"/>
      <c r="BB132" s="55" t="n"/>
      <c r="BC132" s="55" t="n"/>
    </row>
    <row r="133" ht="11.4" customHeight="1">
      <c r="A133" s="55" t="inlineStr">
        <is>
          <t>Assambled</t>
        </is>
      </c>
      <c r="B133" s="483" t="inlineStr">
        <is>
          <t>15.01.2026</t>
        </is>
      </c>
      <c r="C133" s="55" t="n">
        <v>1411</v>
      </c>
      <c r="D133" s="55" t="inlineStr">
        <is>
          <t>PP0039</t>
        </is>
      </c>
      <c r="E133" s="55" t="inlineStr">
        <is>
          <t>26IPP001</t>
        </is>
      </c>
      <c r="F133" s="55" t="inlineStr">
        <is>
          <t xml:space="preserve">Assembled outer tube (155*23mm) Clear </t>
        </is>
      </c>
      <c r="G133" s="69" t="n">
        <v>46023</v>
      </c>
      <c r="H133" s="69" t="n">
        <v>46266</v>
      </c>
      <c r="I133" s="55" t="n"/>
      <c r="J133" s="55" t="n">
        <v>20800</v>
      </c>
      <c r="K133" s="55" t="n"/>
      <c r="L133" s="55" t="n">
        <v>20800</v>
      </c>
      <c r="M133" s="55" t="inlineStr">
        <is>
          <t>No.</t>
        </is>
      </c>
      <c r="N133" s="55" t="n">
        <v>20800</v>
      </c>
      <c r="O133" s="57" t="n">
        <v>0</v>
      </c>
      <c r="P133" s="58" t="n"/>
      <c r="Q133" s="59" t="n">
        <v>20800</v>
      </c>
      <c r="R133" s="60" t="n"/>
      <c r="S133" s="61" t="n"/>
      <c r="T133" s="55" t="inlineStr">
        <is>
          <t>02.02.2026</t>
        </is>
      </c>
      <c r="U133" s="55" t="inlineStr">
        <is>
          <t>L26A016</t>
        </is>
      </c>
      <c r="V133" s="55" t="n">
        <v>-20800</v>
      </c>
      <c r="W133" s="55" t="n"/>
      <c r="X133" s="55" t="n"/>
      <c r="Y133" s="55" t="n"/>
      <c r="Z133" s="55" t="n"/>
      <c r="AA133" s="55" t="n"/>
      <c r="AB133" s="55" t="n"/>
      <c r="AC133" s="55" t="n"/>
      <c r="AD133" s="55" t="n"/>
      <c r="AE133" s="55" t="n"/>
      <c r="AF133" s="55" t="n"/>
      <c r="AG133" s="55" t="n"/>
      <c r="AH133" s="55" t="n"/>
      <c r="AI133" s="55" t="n"/>
      <c r="AJ133" s="55" t="n"/>
      <c r="AK133" s="55" t="n"/>
      <c r="AL133" s="55" t="n"/>
      <c r="AM133" s="55" t="n"/>
      <c r="AN133" s="55" t="n"/>
      <c r="AO133" s="55" t="n"/>
      <c r="AP133" s="55" t="n"/>
      <c r="AQ133" s="55" t="n"/>
      <c r="AR133" s="55" t="n"/>
      <c r="AS133" s="55" t="n"/>
      <c r="AT133" s="55" t="n"/>
      <c r="AU133" s="55" t="n"/>
      <c r="AV133" s="55" t="n"/>
      <c r="AW133" s="55" t="n"/>
      <c r="AX133" s="55" t="n"/>
      <c r="AY133" s="55" t="n"/>
      <c r="AZ133" s="55" t="n"/>
      <c r="BA133" s="55" t="n"/>
      <c r="BB133" s="55" t="n"/>
      <c r="BC133" s="55" t="n"/>
    </row>
    <row r="134" ht="11.4" customHeight="1">
      <c r="A134" s="55" t="inlineStr">
        <is>
          <t>Assambled</t>
        </is>
      </c>
      <c r="B134" s="483" t="inlineStr">
        <is>
          <t>15.01.2026</t>
        </is>
      </c>
      <c r="C134" s="55" t="n">
        <v>1412</v>
      </c>
      <c r="D134" s="55" t="inlineStr">
        <is>
          <t>PP0039</t>
        </is>
      </c>
      <c r="E134" s="55" t="inlineStr">
        <is>
          <t>26IPP001</t>
        </is>
      </c>
      <c r="F134" s="55" t="inlineStr">
        <is>
          <t xml:space="preserve">Assembled outer tube (155*23mm) Clear </t>
        </is>
      </c>
      <c r="G134" s="69" t="n">
        <v>46023</v>
      </c>
      <c r="H134" s="69" t="n">
        <v>46266</v>
      </c>
      <c r="I134" s="55" t="n"/>
      <c r="J134" s="55" t="n">
        <v>9203</v>
      </c>
      <c r="K134" s="55" t="n"/>
      <c r="L134" s="55" t="n">
        <v>9203</v>
      </c>
      <c r="M134" s="55" t="inlineStr">
        <is>
          <t>No.</t>
        </is>
      </c>
      <c r="N134" s="55" t="n">
        <v>9203</v>
      </c>
      <c r="O134" s="57" t="n">
        <v>0</v>
      </c>
      <c r="P134" s="58" t="n"/>
      <c r="Q134" s="59" t="n">
        <v>9203</v>
      </c>
      <c r="R134" s="60" t="n"/>
      <c r="S134" s="61" t="n"/>
      <c r="T134" s="55" t="inlineStr">
        <is>
          <t>02.02.2026</t>
        </is>
      </c>
      <c r="U134" s="55" t="inlineStr">
        <is>
          <t>L26A016</t>
        </is>
      </c>
      <c r="V134" s="55" t="n">
        <v>-9203</v>
      </c>
      <c r="W134" s="55" t="n"/>
      <c r="X134" s="55" t="n"/>
      <c r="Y134" s="55" t="n"/>
      <c r="Z134" s="55" t="n"/>
      <c r="AA134" s="55" t="n"/>
      <c r="AB134" s="55" t="n"/>
      <c r="AC134" s="55" t="n"/>
      <c r="AD134" s="55" t="n"/>
      <c r="AE134" s="55" t="n"/>
      <c r="AF134" s="55" t="n"/>
      <c r="AG134" s="55" t="n"/>
      <c r="AH134" s="55" t="n"/>
      <c r="AI134" s="55" t="n"/>
      <c r="AJ134" s="55" t="n"/>
      <c r="AK134" s="55" t="n"/>
      <c r="AL134" s="55" t="n"/>
      <c r="AM134" s="55" t="n"/>
      <c r="AN134" s="55" t="n"/>
      <c r="AO134" s="55" t="n"/>
      <c r="AP134" s="55" t="n"/>
      <c r="AQ134" s="55" t="n"/>
      <c r="AR134" s="55" t="n"/>
      <c r="AS134" s="55" t="n"/>
      <c r="AT134" s="55" t="n"/>
      <c r="AU134" s="55" t="n"/>
      <c r="AV134" s="55" t="n"/>
      <c r="AW134" s="55" t="n"/>
      <c r="AX134" s="55" t="n"/>
      <c r="AY134" s="55" t="n"/>
      <c r="AZ134" s="55" t="n"/>
      <c r="BA134" s="55" t="n"/>
      <c r="BB134" s="55" t="n"/>
      <c r="BC134" s="55" t="n"/>
    </row>
    <row r="135" ht="11.4" customHeight="1">
      <c r="A135" s="55" t="inlineStr">
        <is>
          <t>Assambled</t>
        </is>
      </c>
      <c r="B135" s="483" t="inlineStr">
        <is>
          <t>21.01.2026</t>
        </is>
      </c>
      <c r="C135" s="55" t="n">
        <v>1429</v>
      </c>
      <c r="D135" s="55" t="inlineStr">
        <is>
          <t>PP0037</t>
        </is>
      </c>
      <c r="E135" s="55" t="inlineStr">
        <is>
          <t>26IPP002</t>
        </is>
      </c>
      <c r="F135" s="55" t="inlineStr">
        <is>
          <t>Assembled Outer Tube (105*15mm) for OMAS applicator Clear</t>
        </is>
      </c>
      <c r="G135" s="70" t="n">
        <v>46023</v>
      </c>
      <c r="H135" s="70" t="n">
        <v>46447</v>
      </c>
      <c r="I135" s="55" t="n"/>
      <c r="J135" s="55" t="n">
        <v>30547</v>
      </c>
      <c r="K135" s="55" t="n"/>
      <c r="L135" s="55" t="n">
        <v>30547</v>
      </c>
      <c r="M135" s="55" t="inlineStr">
        <is>
          <t>No.</t>
        </is>
      </c>
      <c r="N135" s="55" t="n">
        <v>30547</v>
      </c>
      <c r="O135" s="57" t="n">
        <v>0</v>
      </c>
      <c r="P135" s="58" t="n">
        <v>0</v>
      </c>
      <c r="Q135" s="59" t="n">
        <v>30547</v>
      </c>
      <c r="R135" s="60" t="n"/>
      <c r="S135" s="61" t="n"/>
      <c r="T135" s="55" t="inlineStr">
        <is>
          <t>29.01.2026</t>
        </is>
      </c>
      <c r="U135" s="55" t="inlineStr">
        <is>
          <t>L26A017</t>
        </is>
      </c>
      <c r="V135" s="55" t="n">
        <v>-15200</v>
      </c>
      <c r="W135" s="55" t="inlineStr">
        <is>
          <t>01.02.2026</t>
        </is>
      </c>
      <c r="X135" s="55" t="inlineStr">
        <is>
          <t>MR260020</t>
        </is>
      </c>
      <c r="Y135" s="55" t="n">
        <v>-30</v>
      </c>
      <c r="Z135" s="55" t="inlineStr">
        <is>
          <t>01.02.2026</t>
        </is>
      </c>
      <c r="AA135" s="55" t="inlineStr">
        <is>
          <t>L26B001</t>
        </is>
      </c>
      <c r="AB135" s="55" t="n">
        <v>-15317</v>
      </c>
      <c r="AC135" s="55" t="inlineStr">
        <is>
          <t> </t>
        </is>
      </c>
      <c r="AD135" s="55" t="inlineStr">
        <is>
          <t> </t>
        </is>
      </c>
      <c r="AE135" s="55" t="n">
        <v>0</v>
      </c>
      <c r="AF135" s="55" t="inlineStr">
        <is>
          <t> </t>
        </is>
      </c>
      <c r="AG135" s="55" t="inlineStr">
        <is>
          <t> </t>
        </is>
      </c>
      <c r="AH135" s="55" t="n">
        <v>0</v>
      </c>
      <c r="AI135" s="55" t="n"/>
      <c r="AJ135" s="55" t="n"/>
      <c r="AK135" s="55" t="n"/>
      <c r="AL135" s="55" t="n"/>
      <c r="AM135" s="55" t="n"/>
      <c r="AN135" s="55" t="n"/>
      <c r="AO135" s="55" t="n"/>
      <c r="AP135" s="55" t="n"/>
      <c r="AQ135" s="55" t="n"/>
      <c r="AR135" s="55" t="n"/>
      <c r="AS135" s="55" t="n"/>
      <c r="AT135" s="55" t="n"/>
      <c r="AU135" s="55" t="n"/>
      <c r="AV135" s="55" t="n"/>
      <c r="AW135" s="55" t="n"/>
      <c r="AX135" s="55" t="n"/>
      <c r="AY135" s="55" t="n"/>
      <c r="AZ135" s="55" t="n"/>
      <c r="BA135" s="55" t="n"/>
      <c r="BB135" s="55" t="n"/>
      <c r="BC135" s="55" t="n"/>
    </row>
    <row r="136" ht="11.4" customHeight="1">
      <c r="A136" s="55" t="inlineStr">
        <is>
          <t>Assambled</t>
        </is>
      </c>
      <c r="B136" s="483" t="inlineStr">
        <is>
          <t>02.02.2026</t>
        </is>
      </c>
      <c r="C136" s="55" t="n">
        <v>1499</v>
      </c>
      <c r="D136" s="55" t="inlineStr">
        <is>
          <t>PP0037</t>
        </is>
      </c>
      <c r="E136" s="55" t="inlineStr">
        <is>
          <t>26IPP005</t>
        </is>
      </c>
      <c r="F136" s="55" t="inlineStr">
        <is>
          <t xml:space="preserve">Assembled outer tube (105*15mm) Clear </t>
        </is>
      </c>
      <c r="G136" s="69" t="n">
        <v>46054</v>
      </c>
      <c r="H136" s="69" t="n">
        <v>46508</v>
      </c>
      <c r="I136" s="55" t="n"/>
      <c r="J136" s="55" t="n">
        <v>2800</v>
      </c>
      <c r="K136" s="55" t="n"/>
      <c r="L136" s="55" t="n">
        <v>2800</v>
      </c>
      <c r="M136" s="55" t="inlineStr">
        <is>
          <t>No.</t>
        </is>
      </c>
      <c r="N136" s="55" t="n">
        <v>2800</v>
      </c>
      <c r="O136" s="57" t="n">
        <v>0</v>
      </c>
      <c r="P136" s="58" t="n"/>
      <c r="Q136" s="59" t="n">
        <v>2800</v>
      </c>
      <c r="R136" s="60" t="n"/>
      <c r="S136" s="61" t="n"/>
      <c r="T136" s="55" t="inlineStr">
        <is>
          <t>02.02.2026</t>
        </is>
      </c>
      <c r="U136" s="55" t="inlineStr">
        <is>
          <t>L26B001</t>
        </is>
      </c>
      <c r="V136" s="55" t="n">
        <v>-2800</v>
      </c>
      <c r="W136" s="55" t="n"/>
      <c r="X136" s="55" t="n"/>
      <c r="Y136" s="55" t="n"/>
      <c r="Z136" s="55" t="n"/>
      <c r="AA136" s="55" t="n"/>
      <c r="AB136" s="55" t="n"/>
      <c r="AC136" s="55" t="n"/>
      <c r="AD136" s="55" t="n"/>
      <c r="AE136" s="55" t="n"/>
      <c r="AF136" s="55" t="n"/>
      <c r="AG136" s="55" t="n"/>
      <c r="AH136" s="55" t="n"/>
      <c r="AI136" s="55" t="n"/>
      <c r="AJ136" s="55" t="n"/>
      <c r="AK136" s="55" t="n"/>
      <c r="AL136" s="55" t="n"/>
      <c r="AM136" s="55" t="n"/>
      <c r="AN136" s="55" t="n"/>
      <c r="AO136" s="55" t="n"/>
      <c r="AP136" s="55" t="n"/>
      <c r="AQ136" s="55" t="n"/>
      <c r="AR136" s="55" t="n"/>
      <c r="AS136" s="55" t="n"/>
      <c r="AT136" s="55" t="n"/>
      <c r="AU136" s="55" t="n"/>
      <c r="AV136" s="55" t="n"/>
      <c r="AW136" s="55" t="n"/>
      <c r="AX136" s="55" t="n"/>
      <c r="AY136" s="55" t="n"/>
      <c r="AZ136" s="55" t="n"/>
      <c r="BA136" s="55" t="n"/>
      <c r="BB136" s="55" t="n"/>
      <c r="BC136" s="55" t="n"/>
    </row>
    <row r="137" ht="11.4" customHeight="1">
      <c r="A137" s="55" t="inlineStr">
        <is>
          <t xml:space="preserve">Inner </t>
        </is>
      </c>
      <c r="B137" s="483" t="inlineStr">
        <is>
          <t>03.02.2026</t>
        </is>
      </c>
      <c r="C137" s="55" t="n">
        <v>1509</v>
      </c>
      <c r="D137" s="55" t="inlineStr">
        <is>
          <t>BP0016</t>
        </is>
      </c>
      <c r="E137" s="55" t="inlineStr">
        <is>
          <t xml:space="preserve">26IBP007 </t>
        </is>
      </c>
      <c r="F137" s="55" t="inlineStr">
        <is>
          <t>FAS Chlorex 2% Inner Filled 118*23mm OMAS Sub-Batch 1</t>
        </is>
      </c>
      <c r="G137" s="69" t="n">
        <v>46054</v>
      </c>
      <c r="H137" s="69" t="n">
        <v>47150</v>
      </c>
      <c r="I137" s="55" t="n"/>
      <c r="J137" s="55" t="n">
        <v>16000</v>
      </c>
      <c r="K137" s="55" t="n"/>
      <c r="L137" s="55" t="n">
        <v>16000</v>
      </c>
      <c r="M137" s="55" t="inlineStr">
        <is>
          <t>No.</t>
        </is>
      </c>
      <c r="N137" s="55" t="n">
        <v>16000</v>
      </c>
      <c r="O137" s="57" t="n">
        <v>0</v>
      </c>
      <c r="P137" s="58" t="n"/>
      <c r="Q137" s="59" t="n">
        <v>16000</v>
      </c>
      <c r="R137" s="60" t="n"/>
      <c r="S137" s="61" t="n"/>
      <c r="T137" s="55" t="inlineStr">
        <is>
          <t>03.02.2026</t>
        </is>
      </c>
      <c r="U137" s="55" t="inlineStr">
        <is>
          <t>L26A016</t>
        </is>
      </c>
      <c r="V137" s="55" t="n">
        <v>-16000</v>
      </c>
      <c r="W137" s="55" t="n"/>
      <c r="X137" s="55" t="n"/>
      <c r="Y137" s="55" t="n"/>
      <c r="Z137" s="55" t="n"/>
      <c r="AA137" s="55" t="n"/>
      <c r="AB137" s="55" t="n"/>
      <c r="AC137" s="55" t="n"/>
      <c r="AD137" s="55" t="n"/>
      <c r="AE137" s="55" t="n"/>
      <c r="AF137" s="55" t="n"/>
      <c r="AG137" s="55" t="n"/>
      <c r="AH137" s="55" t="n"/>
      <c r="AI137" s="55" t="n"/>
      <c r="AJ137" s="55" t="n"/>
      <c r="AK137" s="55" t="n"/>
      <c r="AL137" s="55" t="n"/>
      <c r="AM137" s="55" t="n"/>
      <c r="AN137" s="55" t="n"/>
      <c r="AO137" s="55" t="n"/>
      <c r="AP137" s="55" t="n"/>
      <c r="AQ137" s="55" t="n"/>
      <c r="AR137" s="55" t="n"/>
      <c r="AS137" s="55" t="n"/>
      <c r="AT137" s="55" t="n"/>
      <c r="AU137" s="55" t="n"/>
      <c r="AV137" s="55" t="n"/>
      <c r="AW137" s="55" t="n"/>
      <c r="AX137" s="55" t="n"/>
      <c r="AY137" s="55" t="n"/>
      <c r="AZ137" s="55" t="n"/>
      <c r="BA137" s="55" t="n"/>
      <c r="BB137" s="55" t="n"/>
      <c r="BC137" s="55" t="n"/>
    </row>
    <row r="138" ht="11.4" customHeight="1">
      <c r="A138" s="55" t="inlineStr">
        <is>
          <t xml:space="preserve">Inner </t>
        </is>
      </c>
      <c r="B138" s="483" t="inlineStr">
        <is>
          <t>03.02.2026</t>
        </is>
      </c>
      <c r="C138" s="55" t="n">
        <v>1510</v>
      </c>
      <c r="D138" s="55" t="inlineStr">
        <is>
          <t>BP0017</t>
        </is>
      </c>
      <c r="E138" s="55" t="inlineStr">
        <is>
          <t xml:space="preserve">26IBP008 </t>
        </is>
      </c>
      <c r="F138" s="55" t="inlineStr">
        <is>
          <t>FAS Chlorex 2% Inner Filled 118*23mm OMAS</t>
        </is>
      </c>
      <c r="G138" s="69" t="n">
        <v>46054</v>
      </c>
      <c r="H138" s="69" t="n">
        <v>47150</v>
      </c>
      <c r="I138" s="55" t="n"/>
      <c r="J138" s="55" t="n">
        <v>3000</v>
      </c>
      <c r="K138" s="55" t="n"/>
      <c r="L138" s="55" t="n">
        <v>3000</v>
      </c>
      <c r="M138" s="55" t="inlineStr">
        <is>
          <t>No.</t>
        </is>
      </c>
      <c r="N138" s="55" t="n">
        <v>3000</v>
      </c>
      <c r="O138" s="57" t="n">
        <v>0</v>
      </c>
      <c r="P138" s="58" t="n"/>
      <c r="Q138" s="59" t="n">
        <v>3000</v>
      </c>
      <c r="R138" s="60" t="n"/>
      <c r="S138" s="61" t="n"/>
      <c r="T138" s="55" t="inlineStr">
        <is>
          <t>03.02.2026</t>
        </is>
      </c>
      <c r="U138" s="55" t="inlineStr">
        <is>
          <t>L26B002</t>
        </is>
      </c>
      <c r="V138" s="55" t="n">
        <v>-3000</v>
      </c>
      <c r="W138" s="55" t="n"/>
      <c r="X138" s="55" t="n"/>
      <c r="Y138" s="55" t="n"/>
      <c r="Z138" s="55" t="n"/>
      <c r="AA138" s="55" t="n"/>
      <c r="AB138" s="55" t="n"/>
      <c r="AC138" s="55" t="n"/>
      <c r="AD138" s="55" t="n"/>
      <c r="AE138" s="55" t="n"/>
      <c r="AF138" s="55" t="n"/>
      <c r="AG138" s="55" t="n"/>
      <c r="AH138" s="55" t="n"/>
      <c r="AI138" s="55" t="n"/>
      <c r="AJ138" s="55" t="n"/>
      <c r="AK138" s="55" t="n"/>
      <c r="AL138" s="55" t="n"/>
      <c r="AM138" s="55" t="n"/>
      <c r="AN138" s="55" t="n"/>
      <c r="AO138" s="55" t="n"/>
      <c r="AP138" s="55" t="n"/>
      <c r="AQ138" s="55" t="n"/>
      <c r="AR138" s="55" t="n"/>
      <c r="AS138" s="55" t="n"/>
      <c r="AT138" s="55" t="n"/>
      <c r="AU138" s="55" t="n"/>
      <c r="AV138" s="55" t="n"/>
      <c r="AW138" s="55" t="n"/>
      <c r="AX138" s="55" t="n"/>
      <c r="AY138" s="55" t="n"/>
      <c r="AZ138" s="55" t="n"/>
      <c r="BA138" s="55" t="n"/>
      <c r="BB138" s="55" t="n"/>
      <c r="BC138" s="55" t="n"/>
    </row>
    <row r="139" ht="11.4" customHeight="1">
      <c r="A139" s="55" t="inlineStr">
        <is>
          <t xml:space="preserve">Inner </t>
        </is>
      </c>
      <c r="B139" s="483" t="inlineStr">
        <is>
          <t>03.02.2026</t>
        </is>
      </c>
      <c r="C139" s="55" t="n">
        <v>1511</v>
      </c>
      <c r="D139" s="55" t="inlineStr">
        <is>
          <t>BP0017</t>
        </is>
      </c>
      <c r="E139" s="55" t="inlineStr">
        <is>
          <t xml:space="preserve">26IBP008 </t>
        </is>
      </c>
      <c r="F139" s="55" t="inlineStr">
        <is>
          <t>FAS Chlorex 2% Inner Filled 118*23mm OMAS</t>
        </is>
      </c>
      <c r="G139" s="69" t="n">
        <v>46054</v>
      </c>
      <c r="H139" s="69" t="n">
        <v>47150</v>
      </c>
      <c r="I139" s="55" t="n"/>
      <c r="J139" s="55" t="n">
        <v>4500</v>
      </c>
      <c r="K139" s="55" t="n"/>
      <c r="L139" s="55" t="n">
        <v>4500</v>
      </c>
      <c r="M139" s="55" t="inlineStr">
        <is>
          <t>No.</t>
        </is>
      </c>
      <c r="N139" s="55" t="n">
        <v>4500</v>
      </c>
      <c r="O139" s="57" t="n">
        <v>0</v>
      </c>
      <c r="P139" s="58" t="n"/>
      <c r="Q139" s="59" t="n">
        <v>4500</v>
      </c>
      <c r="R139" s="60" t="n"/>
      <c r="S139" s="61" t="n"/>
      <c r="T139" s="55" t="inlineStr">
        <is>
          <t>03.02.2026</t>
        </is>
      </c>
      <c r="U139" s="55" t="inlineStr">
        <is>
          <t>L26B002</t>
        </is>
      </c>
      <c r="V139" s="55" t="n">
        <v>-4500</v>
      </c>
      <c r="W139" s="55" t="n"/>
      <c r="X139" s="55" t="n"/>
      <c r="Y139" s="55" t="n"/>
      <c r="Z139" s="55" t="n"/>
      <c r="AA139" s="55" t="n"/>
      <c r="AB139" s="55" t="n"/>
      <c r="AC139" s="55" t="n"/>
      <c r="AD139" s="55" t="n"/>
      <c r="AE139" s="55" t="n"/>
      <c r="AF139" s="55" t="n"/>
      <c r="AG139" s="55" t="n"/>
      <c r="AH139" s="55" t="n"/>
      <c r="AI139" s="55" t="n"/>
      <c r="AJ139" s="55" t="n"/>
      <c r="AK139" s="55" t="n"/>
      <c r="AL139" s="55" t="n"/>
      <c r="AM139" s="55" t="n"/>
      <c r="AN139" s="55" t="n"/>
      <c r="AO139" s="55" t="n"/>
      <c r="AP139" s="55" t="n"/>
      <c r="AQ139" s="55" t="n"/>
      <c r="AR139" s="55" t="n"/>
      <c r="AS139" s="55" t="n"/>
      <c r="AT139" s="55" t="n"/>
      <c r="AU139" s="55" t="n"/>
      <c r="AV139" s="55" t="n"/>
      <c r="AW139" s="55" t="n"/>
      <c r="AX139" s="55" t="n"/>
      <c r="AY139" s="55" t="n"/>
      <c r="AZ139" s="55" t="n"/>
      <c r="BA139" s="55" t="n"/>
      <c r="BB139" s="55" t="n"/>
      <c r="BC139" s="55" t="n"/>
    </row>
    <row r="140" ht="11.4" customHeight="1">
      <c r="A140" s="55" t="inlineStr">
        <is>
          <t xml:space="preserve">Inner </t>
        </is>
      </c>
      <c r="B140" s="483" t="inlineStr">
        <is>
          <t>03.02.2026</t>
        </is>
      </c>
      <c r="C140" s="55" t="n">
        <v>1512</v>
      </c>
      <c r="D140" s="55" t="inlineStr">
        <is>
          <t>BP0017</t>
        </is>
      </c>
      <c r="E140" s="55" t="inlineStr">
        <is>
          <t xml:space="preserve">26IBP008 </t>
        </is>
      </c>
      <c r="F140" s="55" t="inlineStr">
        <is>
          <t>FAS Chlorex 2% Inner Filled 118*23mm OMAS</t>
        </is>
      </c>
      <c r="G140" s="69" t="n">
        <v>46054</v>
      </c>
      <c r="H140" s="69" t="n">
        <v>47150</v>
      </c>
      <c r="I140" s="55" t="n"/>
      <c r="J140" s="55" t="n">
        <v>3000</v>
      </c>
      <c r="K140" s="55" t="n"/>
      <c r="L140" s="55" t="n">
        <v>3000</v>
      </c>
      <c r="M140" s="55" t="inlineStr">
        <is>
          <t>No.</t>
        </is>
      </c>
      <c r="N140" s="55" t="n">
        <v>3000</v>
      </c>
      <c r="O140" s="57" t="n">
        <v>0</v>
      </c>
      <c r="P140" s="58" t="n"/>
      <c r="Q140" s="59" t="n">
        <v>3000</v>
      </c>
      <c r="R140" s="60" t="n"/>
      <c r="S140" s="61" t="n"/>
      <c r="T140" s="55" t="inlineStr">
        <is>
          <t>04.02.2026</t>
        </is>
      </c>
      <c r="U140" s="55" t="inlineStr">
        <is>
          <t>L26B002</t>
        </is>
      </c>
      <c r="V140" s="55" t="n">
        <v>-3000</v>
      </c>
      <c r="W140" s="55" t="n"/>
      <c r="X140" s="55" t="n"/>
      <c r="Y140" s="55" t="n"/>
      <c r="Z140" s="55" t="n"/>
      <c r="AA140" s="55" t="n"/>
      <c r="AB140" s="55" t="n"/>
      <c r="AC140" s="55" t="n"/>
      <c r="AD140" s="55" t="n"/>
      <c r="AE140" s="55" t="n"/>
      <c r="AF140" s="55" t="n"/>
      <c r="AG140" s="55" t="n"/>
      <c r="AH140" s="55" t="n"/>
      <c r="AI140" s="55" t="n"/>
      <c r="AJ140" s="55" t="n"/>
      <c r="AK140" s="55" t="n"/>
      <c r="AL140" s="55" t="n"/>
      <c r="AM140" s="55" t="n"/>
      <c r="AN140" s="55" t="n"/>
      <c r="AO140" s="55" t="n"/>
      <c r="AP140" s="55" t="n"/>
      <c r="AQ140" s="55" t="n"/>
      <c r="AR140" s="55" t="n"/>
      <c r="AS140" s="55" t="n"/>
      <c r="AT140" s="55" t="n"/>
      <c r="AU140" s="55" t="n"/>
      <c r="AV140" s="55" t="n"/>
      <c r="AW140" s="55" t="n"/>
      <c r="AX140" s="55" t="n"/>
      <c r="AY140" s="55" t="n"/>
      <c r="AZ140" s="55" t="n"/>
      <c r="BA140" s="55" t="n"/>
      <c r="BB140" s="55" t="n"/>
      <c r="BC140" s="55" t="n"/>
    </row>
    <row r="141" ht="11.4" customHeight="1">
      <c r="A141" s="55" t="inlineStr">
        <is>
          <t xml:space="preserve">Inner </t>
        </is>
      </c>
      <c r="B141" s="483" t="inlineStr">
        <is>
          <t>03.02.2026</t>
        </is>
      </c>
      <c r="C141" s="55" t="n">
        <v>1517</v>
      </c>
      <c r="D141" s="55" t="inlineStr">
        <is>
          <t>BP0017</t>
        </is>
      </c>
      <c r="E141" s="55" t="inlineStr">
        <is>
          <t xml:space="preserve">26IBP008 </t>
        </is>
      </c>
      <c r="F141" s="55" t="inlineStr">
        <is>
          <t>FAS Chlorex 2% Inner Filled 118*23mm OMAS</t>
        </is>
      </c>
      <c r="G141" s="69" t="n">
        <v>46054</v>
      </c>
      <c r="H141" s="69" t="n">
        <v>47150</v>
      </c>
      <c r="I141" s="55" t="n"/>
      <c r="J141" s="55" t="n">
        <v>2800</v>
      </c>
      <c r="K141" s="55" t="n"/>
      <c r="L141" s="55" t="n">
        <v>2800</v>
      </c>
      <c r="M141" s="55" t="inlineStr">
        <is>
          <t>No.</t>
        </is>
      </c>
      <c r="N141" s="55" t="n">
        <v>2800</v>
      </c>
      <c r="O141" s="57" t="n">
        <v>0</v>
      </c>
      <c r="P141" s="58" t="n"/>
      <c r="Q141" s="59" t="n">
        <v>2800</v>
      </c>
      <c r="R141" s="60" t="n"/>
      <c r="S141" s="61" t="n"/>
      <c r="T141" s="55" t="inlineStr">
        <is>
          <t>04.02.2026</t>
        </is>
      </c>
      <c r="U141" s="55" t="inlineStr">
        <is>
          <t>L26B002</t>
        </is>
      </c>
      <c r="V141" s="55" t="n">
        <v>-2800</v>
      </c>
      <c r="W141" s="55" t="n"/>
      <c r="X141" s="55" t="n"/>
      <c r="Y141" s="55" t="n"/>
      <c r="Z141" s="55" t="n"/>
      <c r="AA141" s="55" t="n"/>
      <c r="AB141" s="55" t="n"/>
      <c r="AC141" s="55" t="n"/>
      <c r="AD141" s="55" t="n"/>
      <c r="AE141" s="55" t="n"/>
      <c r="AF141" s="55" t="n"/>
      <c r="AG141" s="55" t="n"/>
      <c r="AH141" s="55" t="n"/>
      <c r="AI141" s="55" t="n"/>
      <c r="AJ141" s="55" t="n"/>
      <c r="AK141" s="55" t="n"/>
      <c r="AL141" s="55" t="n"/>
      <c r="AM141" s="55" t="n"/>
      <c r="AN141" s="55" t="n"/>
      <c r="AO141" s="55" t="n"/>
      <c r="AP141" s="55" t="n"/>
      <c r="AQ141" s="55" t="n"/>
      <c r="AR141" s="55" t="n"/>
      <c r="AS141" s="55" t="n"/>
      <c r="AT141" s="55" t="n"/>
      <c r="AU141" s="55" t="n"/>
      <c r="AV141" s="55" t="n"/>
      <c r="AW141" s="55" t="n"/>
      <c r="AX141" s="55" t="n"/>
      <c r="AY141" s="55" t="n"/>
      <c r="AZ141" s="55" t="n"/>
      <c r="BA141" s="55" t="n"/>
      <c r="BB141" s="55" t="n"/>
      <c r="BC141" s="55" t="n"/>
    </row>
    <row r="142">
      <c r="A142" s="55" t="n"/>
      <c r="B142" s="483" t="n"/>
      <c r="C142" s="55" t="n"/>
      <c r="D142" s="55" t="n"/>
      <c r="E142" s="55" t="n"/>
      <c r="F142" s="55" t="n"/>
      <c r="G142" s="69" t="n"/>
      <c r="H142" s="69" t="n"/>
      <c r="I142" s="55" t="n"/>
      <c r="J142" s="55" t="n"/>
      <c r="K142" s="55" t="n"/>
      <c r="L142" s="55">
        <f>J142-K142</f>
        <v/>
      </c>
      <c r="M142" s="55" t="n"/>
      <c r="N142" s="55">
        <f>P142+Q142+R142+S142</f>
        <v/>
      </c>
      <c r="O142" s="57">
        <f>Q142+V142+Y142+AB142+AE142+AH142+AK142+AN142+AQ142+AT142+AW142+AZ142+BC142</f>
        <v/>
      </c>
      <c r="P142" s="58" t="n"/>
      <c r="Q142" s="59">
        <f>L142-S142-R142-P142</f>
        <v/>
      </c>
      <c r="R142" s="60" t="n"/>
      <c r="S142" s="61" t="n"/>
      <c r="T142" s="55" t="n"/>
      <c r="U142" s="55" t="n"/>
      <c r="V142" s="55" t="n"/>
      <c r="W142" s="55" t="n"/>
      <c r="X142" s="55" t="n"/>
      <c r="Y142" s="55" t="n"/>
      <c r="Z142" s="55" t="n"/>
      <c r="AA142" s="55" t="n"/>
      <c r="AB142" s="55" t="n"/>
      <c r="AC142" s="55" t="n"/>
      <c r="AD142" s="55" t="n"/>
      <c r="AE142" s="55" t="n"/>
      <c r="AF142" s="55" t="n"/>
      <c r="AG142" s="55" t="n"/>
      <c r="AH142" s="55" t="n"/>
      <c r="AI142" s="55" t="n"/>
      <c r="AJ142" s="55" t="n"/>
      <c r="AK142" s="55" t="n"/>
      <c r="AL142" s="55" t="n"/>
      <c r="AM142" s="55" t="n"/>
      <c r="AN142" s="55" t="n"/>
      <c r="AO142" s="55" t="n"/>
      <c r="AP142" s="55" t="n"/>
      <c r="AQ142" s="55" t="n"/>
      <c r="AR142" s="55" t="n"/>
      <c r="AS142" s="55" t="n"/>
      <c r="AT142" s="55" t="n"/>
      <c r="AU142" s="55" t="n"/>
      <c r="AV142" s="55" t="n"/>
      <c r="AW142" s="55" t="n"/>
      <c r="AX142" s="55" t="n"/>
      <c r="AY142" s="55" t="n"/>
      <c r="AZ142" s="55" t="n"/>
      <c r="BA142" s="55" t="n"/>
      <c r="BB142" s="55" t="n"/>
      <c r="BC142" s="55" t="n"/>
    </row>
    <row r="143">
      <c r="A143" s="55" t="n"/>
      <c r="B143" s="483" t="n"/>
      <c r="C143" s="55" t="n"/>
      <c r="D143" s="55" t="n"/>
      <c r="E143" s="55" t="n"/>
      <c r="F143" s="55" t="n"/>
      <c r="G143" s="69" t="n"/>
      <c r="H143" s="69" t="n"/>
      <c r="I143" s="55" t="n"/>
      <c r="J143" s="55" t="n"/>
      <c r="K143" s="55" t="n"/>
      <c r="L143" s="55">
        <f>J143-K143</f>
        <v/>
      </c>
      <c r="M143" s="55" t="n"/>
      <c r="N143" s="55">
        <f>P143+Q143+R143+S143</f>
        <v/>
      </c>
      <c r="O143" s="57">
        <f>Q143+V143+Y143+AB143+AE143+AH143+AK143+AN143+AQ143+AT143+AW143+AZ143+BC143</f>
        <v/>
      </c>
      <c r="P143" s="58" t="n"/>
      <c r="Q143" s="59">
        <f>L143-S143-R143-P143</f>
        <v/>
      </c>
      <c r="R143" s="60" t="n"/>
      <c r="S143" s="61" t="n"/>
      <c r="T143" s="55" t="n"/>
      <c r="U143" s="55" t="n"/>
      <c r="V143" s="55" t="n"/>
      <c r="W143" s="55" t="n"/>
      <c r="X143" s="55" t="n"/>
      <c r="Y143" s="55" t="n"/>
      <c r="Z143" s="55" t="n"/>
      <c r="AA143" s="55" t="n"/>
      <c r="AB143" s="55" t="n"/>
      <c r="AC143" s="55" t="n"/>
      <c r="AD143" s="55" t="n"/>
      <c r="AE143" s="55" t="n"/>
      <c r="AF143" s="55" t="n"/>
      <c r="AG143" s="55" t="n"/>
      <c r="AH143" s="55" t="n"/>
      <c r="AI143" s="55" t="n"/>
      <c r="AJ143" s="55" t="n"/>
      <c r="AK143" s="55" t="n"/>
      <c r="AL143" s="55" t="n"/>
      <c r="AM143" s="55" t="n"/>
      <c r="AN143" s="55" t="n"/>
      <c r="AO143" s="55" t="n"/>
      <c r="AP143" s="55" t="n"/>
      <c r="AQ143" s="55" t="n"/>
      <c r="AR143" s="55" t="n"/>
      <c r="AS143" s="55" t="n"/>
      <c r="AT143" s="55" t="n"/>
      <c r="AU143" s="55" t="n"/>
      <c r="AV143" s="55" t="n"/>
      <c r="AW143" s="55" t="n"/>
      <c r="AX143" s="55" t="n"/>
      <c r="AY143" s="55" t="n"/>
      <c r="AZ143" s="55" t="n"/>
      <c r="BA143" s="55" t="n"/>
      <c r="BB143" s="55" t="n"/>
      <c r="BC143" s="55" t="n"/>
    </row>
    <row r="144">
      <c r="A144" s="55" t="n"/>
      <c r="B144" s="483" t="n"/>
      <c r="C144" s="55" t="n"/>
      <c r="D144" s="55" t="n"/>
      <c r="E144" s="55" t="n"/>
      <c r="F144" s="55" t="n"/>
      <c r="G144" s="69" t="n"/>
      <c r="H144" s="69" t="n"/>
      <c r="I144" s="55" t="n"/>
      <c r="J144" s="55" t="n"/>
      <c r="K144" s="55" t="n"/>
      <c r="L144" s="55">
        <f>J144-K144</f>
        <v/>
      </c>
      <c r="M144" s="55" t="n"/>
      <c r="N144" s="55">
        <f>P144+Q144+R144+S144</f>
        <v/>
      </c>
      <c r="O144" s="57">
        <f>Q144+V144+Y144+AB144+AE144+AH144+AK144+AN144+AQ144+AT144+AW144+AZ144+BC144</f>
        <v/>
      </c>
      <c r="P144" s="58" t="n"/>
      <c r="Q144" s="59">
        <f>L144-S144-R144-P144</f>
        <v/>
      </c>
      <c r="R144" s="60" t="n"/>
      <c r="S144" s="61" t="n"/>
      <c r="T144" s="55" t="n"/>
      <c r="U144" s="55" t="n"/>
      <c r="V144" s="55" t="n"/>
      <c r="W144" s="55" t="n"/>
      <c r="X144" s="55" t="n"/>
      <c r="Y144" s="55" t="n"/>
      <c r="Z144" s="55" t="n"/>
      <c r="AA144" s="55" t="n"/>
      <c r="AB144" s="55" t="n"/>
      <c r="AC144" s="55" t="n"/>
      <c r="AD144" s="55" t="n"/>
      <c r="AE144" s="55" t="n"/>
      <c r="AF144" s="55" t="n"/>
      <c r="AG144" s="55" t="n"/>
      <c r="AH144" s="55" t="n"/>
      <c r="AI144" s="55" t="n"/>
      <c r="AJ144" s="55" t="n"/>
      <c r="AK144" s="55" t="n"/>
      <c r="AL144" s="55" t="n"/>
      <c r="AM144" s="55" t="n"/>
      <c r="AN144" s="55" t="n"/>
      <c r="AO144" s="55" t="n"/>
      <c r="AP144" s="55" t="n"/>
      <c r="AQ144" s="55" t="n"/>
      <c r="AR144" s="55" t="n"/>
      <c r="AS144" s="55" t="n"/>
      <c r="AT144" s="55" t="n"/>
      <c r="AU144" s="55" t="n"/>
      <c r="AV144" s="55" t="n"/>
      <c r="AW144" s="55" t="n"/>
      <c r="AX144" s="55" t="n"/>
      <c r="AY144" s="55" t="n"/>
      <c r="AZ144" s="55" t="n"/>
      <c r="BA144" s="55" t="n"/>
      <c r="BB144" s="55" t="n"/>
      <c r="BC144" s="55" t="n"/>
    </row>
    <row r="145">
      <c r="A145" s="55" t="n"/>
      <c r="B145" s="483" t="n"/>
      <c r="C145" s="55" t="n"/>
      <c r="D145" s="55" t="n"/>
      <c r="E145" s="55" t="n"/>
      <c r="F145" s="55" t="n"/>
      <c r="G145" s="69" t="n"/>
      <c r="H145" s="69" t="n"/>
      <c r="I145" s="55" t="n"/>
      <c r="J145" s="55" t="n"/>
      <c r="K145" s="55" t="n"/>
      <c r="L145" s="55">
        <f>J145-K145</f>
        <v/>
      </c>
      <c r="M145" s="55" t="n"/>
      <c r="N145" s="55">
        <f>P145+Q145+R145+S145</f>
        <v/>
      </c>
      <c r="O145" s="57">
        <f>Q145+V145+Y145+AB145+AE145+AH145+AK145+AN145+AQ145+AT145+AW145+AZ145+BC145</f>
        <v/>
      </c>
      <c r="P145" s="58" t="n"/>
      <c r="Q145" s="59">
        <f>L145-S145-R145-P145</f>
        <v/>
      </c>
      <c r="R145" s="60" t="n"/>
      <c r="S145" s="61" t="n"/>
      <c r="T145" s="55" t="n"/>
      <c r="U145" s="55" t="n"/>
      <c r="V145" s="55" t="n"/>
      <c r="W145" s="55" t="n"/>
      <c r="X145" s="55" t="n"/>
      <c r="Y145" s="55" t="n"/>
      <c r="Z145" s="55" t="n"/>
      <c r="AA145" s="55" t="n"/>
      <c r="AB145" s="55" t="n"/>
      <c r="AC145" s="55" t="n"/>
      <c r="AD145" s="55" t="n"/>
      <c r="AE145" s="55" t="n"/>
      <c r="AF145" s="55" t="n"/>
      <c r="AG145" s="55" t="n"/>
      <c r="AH145" s="55" t="n"/>
      <c r="AI145" s="55" t="n"/>
      <c r="AJ145" s="55" t="n"/>
      <c r="AK145" s="55" t="n"/>
      <c r="AL145" s="55" t="n"/>
      <c r="AM145" s="55" t="n"/>
      <c r="AN145" s="55" t="n"/>
      <c r="AO145" s="55" t="n"/>
      <c r="AP145" s="55" t="n"/>
      <c r="AQ145" s="55" t="n"/>
      <c r="AR145" s="55" t="n"/>
      <c r="AS145" s="55" t="n"/>
      <c r="AT145" s="55" t="n"/>
      <c r="AU145" s="55" t="n"/>
      <c r="AV145" s="55" t="n"/>
      <c r="AW145" s="55" t="n"/>
      <c r="AX145" s="55" t="n"/>
      <c r="AY145" s="55" t="n"/>
      <c r="AZ145" s="55" t="n"/>
      <c r="BA145" s="55" t="n"/>
      <c r="BB145" s="55" t="n"/>
      <c r="BC145" s="55" t="n"/>
    </row>
    <row r="146">
      <c r="A146" s="55" t="n"/>
      <c r="B146" s="483" t="n"/>
      <c r="C146" s="55" t="n"/>
      <c r="D146" s="55" t="n"/>
      <c r="E146" s="55" t="n"/>
      <c r="F146" s="55" t="n"/>
      <c r="G146" s="69" t="n"/>
      <c r="H146" s="69" t="n"/>
      <c r="I146" s="55" t="n"/>
      <c r="J146" s="55" t="n"/>
      <c r="K146" s="55" t="n"/>
      <c r="L146" s="55">
        <f>J146-K146</f>
        <v/>
      </c>
      <c r="M146" s="55" t="n"/>
      <c r="N146" s="55">
        <f>P146+Q146+R146+S146</f>
        <v/>
      </c>
      <c r="O146" s="57">
        <f>Q146+V146+Y146+AB146+AE146+AH146+AK146+AN146+AQ146+AT146+AW146+AZ146+BC146</f>
        <v/>
      </c>
      <c r="P146" s="58" t="n"/>
      <c r="Q146" s="59">
        <f>L146-S146-R146-P146</f>
        <v/>
      </c>
      <c r="R146" s="60" t="n"/>
      <c r="S146" s="61" t="n"/>
      <c r="T146" s="55" t="n"/>
      <c r="U146" s="55" t="n"/>
      <c r="V146" s="55" t="n"/>
      <c r="W146" s="55" t="n"/>
      <c r="X146" s="55" t="n"/>
      <c r="Y146" s="55" t="n"/>
      <c r="Z146" s="55" t="n"/>
      <c r="AA146" s="55" t="n"/>
      <c r="AB146" s="55" t="n"/>
      <c r="AC146" s="55" t="n"/>
      <c r="AD146" s="55" t="n"/>
      <c r="AE146" s="55" t="n"/>
      <c r="AF146" s="55" t="n"/>
      <c r="AG146" s="55" t="n"/>
      <c r="AH146" s="55" t="n"/>
      <c r="AI146" s="55" t="n"/>
      <c r="AJ146" s="55" t="n"/>
      <c r="AK146" s="55" t="n"/>
      <c r="AL146" s="55" t="n"/>
      <c r="AM146" s="55" t="n"/>
      <c r="AN146" s="55" t="n"/>
      <c r="AO146" s="55" t="n"/>
      <c r="AP146" s="55" t="n"/>
      <c r="AQ146" s="55" t="n"/>
      <c r="AR146" s="55" t="n"/>
      <c r="AS146" s="55" t="n"/>
      <c r="AT146" s="55" t="n"/>
      <c r="AU146" s="55" t="n"/>
      <c r="AV146" s="55" t="n"/>
      <c r="AW146" s="55" t="n"/>
      <c r="AX146" s="55" t="n"/>
      <c r="AY146" s="55" t="n"/>
      <c r="AZ146" s="55" t="n"/>
      <c r="BA146" s="55" t="n"/>
      <c r="BB146" s="55" t="n"/>
      <c r="BC146" s="55" t="n"/>
    </row>
    <row r="147">
      <c r="A147" s="55" t="n"/>
      <c r="B147" s="483" t="n"/>
      <c r="C147" s="55" t="n"/>
      <c r="D147" s="55" t="n"/>
      <c r="E147" s="55" t="n"/>
      <c r="F147" s="55" t="n"/>
      <c r="G147" s="69" t="n"/>
      <c r="H147" s="69" t="n"/>
      <c r="I147" s="55" t="n"/>
      <c r="J147" s="55" t="n"/>
      <c r="K147" s="55" t="n"/>
      <c r="L147" s="55">
        <f>J147-K147</f>
        <v/>
      </c>
      <c r="M147" s="55" t="n"/>
      <c r="N147" s="55">
        <f>P147+Q147+R147+S147</f>
        <v/>
      </c>
      <c r="O147" s="57">
        <f>Q147+V147+Y147+AB147+AE147+AH147+AK147+AN147+AQ147+AT147+AW147+AZ147+BC147</f>
        <v/>
      </c>
      <c r="P147" s="58" t="n"/>
      <c r="Q147" s="59">
        <f>L147-S147-R147-P147</f>
        <v/>
      </c>
      <c r="R147" s="60" t="n"/>
      <c r="S147" s="61" t="n"/>
      <c r="T147" s="55" t="n"/>
      <c r="U147" s="55" t="n"/>
      <c r="V147" s="55" t="n"/>
      <c r="W147" s="55" t="n"/>
      <c r="X147" s="55" t="n"/>
      <c r="Y147" s="55" t="n"/>
      <c r="Z147" s="55" t="n"/>
      <c r="AA147" s="55" t="n"/>
      <c r="AB147" s="55" t="n"/>
      <c r="AC147" s="55" t="n"/>
      <c r="AD147" s="55" t="n"/>
      <c r="AE147" s="55" t="n"/>
      <c r="AF147" s="55" t="n"/>
      <c r="AG147" s="55" t="n"/>
      <c r="AH147" s="55" t="n"/>
      <c r="AI147" s="55" t="n"/>
      <c r="AJ147" s="55" t="n"/>
      <c r="AK147" s="55" t="n"/>
      <c r="AL147" s="55" t="n"/>
      <c r="AM147" s="55" t="n"/>
      <c r="AN147" s="55" t="n"/>
      <c r="AO147" s="55" t="n"/>
      <c r="AP147" s="55" t="n"/>
      <c r="AQ147" s="55" t="n"/>
      <c r="AR147" s="55" t="n"/>
      <c r="AS147" s="55" t="n"/>
      <c r="AT147" s="55" t="n"/>
      <c r="AU147" s="55" t="n"/>
      <c r="AV147" s="55" t="n"/>
      <c r="AW147" s="55" t="n"/>
      <c r="AX147" s="55" t="n"/>
      <c r="AY147" s="55" t="n"/>
      <c r="AZ147" s="55" t="n"/>
      <c r="BA147" s="55" t="n"/>
      <c r="BB147" s="55" t="n"/>
      <c r="BC147" s="55" t="n"/>
    </row>
    <row r="148">
      <c r="A148" s="55" t="n"/>
      <c r="B148" s="483" t="n"/>
      <c r="C148" s="55" t="n"/>
      <c r="D148" s="55" t="n"/>
      <c r="E148" s="55" t="n"/>
      <c r="F148" s="55" t="n"/>
      <c r="G148" s="69" t="n"/>
      <c r="H148" s="69" t="n"/>
      <c r="I148" s="55" t="n"/>
      <c r="J148" s="55" t="n"/>
      <c r="K148" s="55" t="n"/>
      <c r="L148" s="55">
        <f>J148-K148</f>
        <v/>
      </c>
      <c r="M148" s="55" t="n"/>
      <c r="N148" s="55">
        <f>P148+Q148+R148+S148</f>
        <v/>
      </c>
      <c r="O148" s="57">
        <f>Q148+V148+Y148+AB148+AE148+AH148+AK148+AN148+AQ148+AT148+AW148+AZ148+BC148</f>
        <v/>
      </c>
      <c r="P148" s="58" t="n"/>
      <c r="Q148" s="59">
        <f>L148-S148-R148-P148</f>
        <v/>
      </c>
      <c r="R148" s="60" t="n"/>
      <c r="S148" s="61" t="n"/>
      <c r="T148" s="55" t="n"/>
      <c r="U148" s="55" t="n"/>
      <c r="V148" s="55" t="n"/>
      <c r="W148" s="55" t="n"/>
      <c r="X148" s="55" t="n"/>
      <c r="Y148" s="55" t="n"/>
      <c r="Z148" s="55" t="n"/>
      <c r="AA148" s="55" t="n"/>
      <c r="AB148" s="55" t="n"/>
      <c r="AC148" s="55" t="n"/>
      <c r="AD148" s="55" t="n"/>
      <c r="AE148" s="55" t="n"/>
      <c r="AF148" s="55" t="n"/>
      <c r="AG148" s="55" t="n"/>
      <c r="AH148" s="55" t="n"/>
      <c r="AI148" s="55" t="n"/>
      <c r="AJ148" s="55" t="n"/>
      <c r="AK148" s="55" t="n"/>
      <c r="AL148" s="55" t="n"/>
      <c r="AM148" s="55" t="n"/>
      <c r="AN148" s="55" t="n"/>
      <c r="AO148" s="55" t="n"/>
      <c r="AP148" s="55" t="n"/>
      <c r="AQ148" s="55" t="n"/>
      <c r="AR148" s="55" t="n"/>
      <c r="AS148" s="55" t="n"/>
      <c r="AT148" s="55" t="n"/>
      <c r="AU148" s="55" t="n"/>
      <c r="AV148" s="55" t="n"/>
      <c r="AW148" s="55" t="n"/>
      <c r="AX148" s="55" t="n"/>
      <c r="AY148" s="55" t="n"/>
      <c r="AZ148" s="55" t="n"/>
      <c r="BA148" s="55" t="n"/>
      <c r="BB148" s="55" t="n"/>
      <c r="BC148" s="55" t="n"/>
    </row>
    <row r="149">
      <c r="A149" s="55" t="n"/>
      <c r="B149" s="483" t="n"/>
      <c r="C149" s="55" t="n"/>
      <c r="D149" s="55" t="n"/>
      <c r="E149" s="55" t="n"/>
      <c r="F149" s="55" t="n"/>
      <c r="G149" s="69" t="n"/>
      <c r="H149" s="69" t="n"/>
      <c r="I149" s="55" t="n"/>
      <c r="J149" s="55" t="n"/>
      <c r="K149" s="55" t="n"/>
      <c r="L149" s="55">
        <f>J149-K149</f>
        <v/>
      </c>
      <c r="M149" s="55" t="n"/>
      <c r="N149" s="55">
        <f>P149+Q149+R149+S149</f>
        <v/>
      </c>
      <c r="O149" s="57">
        <f>Q149+V149+Y149+AB149+AE149+AH149+AK149+AN149+AQ149+AT149+AW149+AZ149+BC149</f>
        <v/>
      </c>
      <c r="P149" s="58" t="n"/>
      <c r="Q149" s="59">
        <f>L149-S149-R149-P149</f>
        <v/>
      </c>
      <c r="R149" s="60" t="n"/>
      <c r="S149" s="61" t="n"/>
      <c r="T149" s="55" t="n"/>
      <c r="U149" s="55" t="n"/>
      <c r="V149" s="55" t="n"/>
      <c r="W149" s="55" t="n"/>
      <c r="X149" s="55" t="n"/>
      <c r="Y149" s="55" t="n"/>
      <c r="Z149" s="55" t="n"/>
      <c r="AA149" s="55" t="n"/>
      <c r="AB149" s="55" t="n"/>
      <c r="AC149" s="55" t="n"/>
      <c r="AD149" s="55" t="n"/>
      <c r="AE149" s="55" t="n"/>
      <c r="AF149" s="55" t="n"/>
      <c r="AG149" s="55" t="n"/>
      <c r="AH149" s="55" t="n"/>
      <c r="AI149" s="55" t="n"/>
      <c r="AJ149" s="55" t="n"/>
      <c r="AK149" s="55" t="n"/>
      <c r="AL149" s="55" t="n"/>
      <c r="AM149" s="55" t="n"/>
      <c r="AN149" s="55" t="n"/>
      <c r="AO149" s="55" t="n"/>
      <c r="AP149" s="55" t="n"/>
      <c r="AQ149" s="55" t="n"/>
      <c r="AR149" s="55" t="n"/>
      <c r="AS149" s="55" t="n"/>
      <c r="AT149" s="55" t="n"/>
      <c r="AU149" s="55" t="n"/>
      <c r="AV149" s="55" t="n"/>
      <c r="AW149" s="55" t="n"/>
      <c r="AX149" s="55" t="n"/>
      <c r="AY149" s="55" t="n"/>
      <c r="AZ149" s="55" t="n"/>
      <c r="BA149" s="55" t="n"/>
      <c r="BB149" s="55" t="n"/>
      <c r="BC149" s="55" t="n"/>
    </row>
    <row r="150">
      <c r="A150" s="55" t="n"/>
      <c r="B150" s="483" t="n"/>
      <c r="C150" s="55" t="n"/>
      <c r="D150" s="55" t="n"/>
      <c r="E150" s="55" t="n"/>
      <c r="F150" s="55" t="n"/>
      <c r="G150" s="69" t="n"/>
      <c r="H150" s="69" t="n"/>
      <c r="I150" s="55" t="n"/>
      <c r="J150" s="55" t="n"/>
      <c r="K150" s="55" t="n"/>
      <c r="L150" s="55">
        <f>J150-K150</f>
        <v/>
      </c>
      <c r="M150" s="55" t="n"/>
      <c r="N150" s="55">
        <f>P150+Q150+R150+S150</f>
        <v/>
      </c>
      <c r="O150" s="57">
        <f>Q150+V150+Y150+AB150+AE150+AH150+AK150+AN150+AQ150+AT150+AW150+AZ150+BC150</f>
        <v/>
      </c>
      <c r="P150" s="58" t="n"/>
      <c r="Q150" s="59">
        <f>L150-S150-R150-P150</f>
        <v/>
      </c>
      <c r="R150" s="60" t="n"/>
      <c r="S150" s="61" t="n"/>
      <c r="T150" s="55" t="n"/>
      <c r="U150" s="55" t="n"/>
      <c r="V150" s="55" t="n"/>
      <c r="W150" s="55" t="n"/>
      <c r="X150" s="55" t="n"/>
      <c r="Y150" s="55" t="n"/>
      <c r="Z150" s="55" t="n"/>
      <c r="AA150" s="55" t="n"/>
      <c r="AB150" s="55" t="n"/>
      <c r="AC150" s="55" t="n"/>
      <c r="AD150" s="55" t="n"/>
      <c r="AE150" s="55" t="n"/>
      <c r="AF150" s="55" t="n"/>
      <c r="AG150" s="55" t="n"/>
      <c r="AH150" s="55" t="n"/>
      <c r="AI150" s="55" t="n"/>
      <c r="AJ150" s="55" t="n"/>
      <c r="AK150" s="55" t="n"/>
      <c r="AL150" s="55" t="n"/>
      <c r="AM150" s="55" t="n"/>
      <c r="AN150" s="55" t="n"/>
      <c r="AO150" s="55" t="n"/>
      <c r="AP150" s="55" t="n"/>
      <c r="AQ150" s="55" t="n"/>
      <c r="AR150" s="55" t="n"/>
      <c r="AS150" s="55" t="n"/>
      <c r="AT150" s="55" t="n"/>
      <c r="AU150" s="55" t="n"/>
      <c r="AV150" s="55" t="n"/>
      <c r="AW150" s="55" t="n"/>
      <c r="AX150" s="55" t="n"/>
      <c r="AY150" s="55" t="n"/>
      <c r="AZ150" s="55" t="n"/>
      <c r="BA150" s="55" t="n"/>
      <c r="BB150" s="55" t="n"/>
      <c r="BC150" s="55" t="n"/>
    </row>
    <row r="151">
      <c r="A151" s="55" t="n"/>
      <c r="B151" s="483" t="n"/>
      <c r="C151" s="55" t="n"/>
      <c r="D151" s="55" t="n"/>
      <c r="E151" s="55" t="n"/>
      <c r="F151" s="55" t="n"/>
      <c r="G151" s="69" t="n"/>
      <c r="H151" s="69" t="n"/>
      <c r="I151" s="55" t="n"/>
      <c r="J151" s="55" t="n"/>
      <c r="K151" s="55" t="n"/>
      <c r="L151" s="55">
        <f>J151-K151</f>
        <v/>
      </c>
      <c r="M151" s="55" t="n"/>
      <c r="N151" s="55">
        <f>P151+Q151+R151+S151</f>
        <v/>
      </c>
      <c r="O151" s="57">
        <f>Q151+V151+Y151+AB151+AE151+AH151+AK151+AN151+AQ151+AT151+AW151+AZ151+BC151</f>
        <v/>
      </c>
      <c r="P151" s="58" t="n"/>
      <c r="Q151" s="59">
        <f>L151-S151-R151-P151</f>
        <v/>
      </c>
      <c r="R151" s="60" t="n"/>
      <c r="S151" s="61" t="n"/>
      <c r="T151" s="55" t="n"/>
      <c r="U151" s="55" t="n"/>
      <c r="V151" s="55" t="n"/>
      <c r="W151" s="55" t="n"/>
      <c r="X151" s="55" t="n"/>
      <c r="Y151" s="55" t="n"/>
      <c r="Z151" s="55" t="n"/>
      <c r="AA151" s="55" t="n"/>
      <c r="AB151" s="55" t="n"/>
      <c r="AC151" s="55" t="n"/>
      <c r="AD151" s="55" t="n"/>
      <c r="AE151" s="55" t="n"/>
      <c r="AF151" s="55" t="n"/>
      <c r="AG151" s="55" t="n"/>
      <c r="AH151" s="55" t="n"/>
      <c r="AI151" s="55" t="n"/>
      <c r="AJ151" s="55" t="n"/>
      <c r="AK151" s="55" t="n"/>
      <c r="AL151" s="55" t="n"/>
      <c r="AM151" s="55" t="n"/>
      <c r="AN151" s="55" t="n"/>
      <c r="AO151" s="55" t="n"/>
      <c r="AP151" s="55" t="n"/>
      <c r="AQ151" s="55" t="n"/>
      <c r="AR151" s="55" t="n"/>
      <c r="AS151" s="55" t="n"/>
      <c r="AT151" s="55" t="n"/>
      <c r="AU151" s="55" t="n"/>
      <c r="AV151" s="55" t="n"/>
      <c r="AW151" s="55" t="n"/>
      <c r="AX151" s="55" t="n"/>
      <c r="AY151" s="55" t="n"/>
      <c r="AZ151" s="55" t="n"/>
      <c r="BA151" s="55" t="n"/>
      <c r="BB151" s="55" t="n"/>
      <c r="BC151" s="55" t="n"/>
    </row>
    <row r="152">
      <c r="A152" s="55" t="n"/>
      <c r="B152" s="483" t="n"/>
      <c r="C152" s="55" t="n"/>
      <c r="D152" s="55" t="n"/>
      <c r="E152" s="55" t="n"/>
      <c r="F152" s="55" t="n"/>
      <c r="G152" s="69" t="n"/>
      <c r="H152" s="69" t="n"/>
      <c r="I152" s="55" t="n"/>
      <c r="J152" s="55" t="n"/>
      <c r="K152" s="55" t="n"/>
      <c r="L152" s="55">
        <f>J152-K152</f>
        <v/>
      </c>
      <c r="M152" s="55" t="n"/>
      <c r="N152" s="55">
        <f>P152+Q152+R152+S152</f>
        <v/>
      </c>
      <c r="O152" s="57">
        <f>Q152+V152+Y152+AB152+AE152+AH152+AK152+AN152+AQ152+AT152+AW152+AZ152+BC152</f>
        <v/>
      </c>
      <c r="P152" s="58" t="n"/>
      <c r="Q152" s="59">
        <f>L152-S152-R152-P152</f>
        <v/>
      </c>
      <c r="R152" s="60" t="n"/>
      <c r="S152" s="61" t="n"/>
      <c r="T152" s="55" t="n"/>
      <c r="U152" s="55" t="n"/>
      <c r="V152" s="55" t="n"/>
      <c r="W152" s="55" t="n"/>
      <c r="X152" s="55" t="n"/>
      <c r="Y152" s="55" t="n"/>
      <c r="Z152" s="55" t="n"/>
      <c r="AA152" s="55" t="n"/>
      <c r="AB152" s="55" t="n"/>
      <c r="AC152" s="55" t="n"/>
      <c r="AD152" s="55" t="n"/>
      <c r="AE152" s="55" t="n"/>
      <c r="AF152" s="55" t="n"/>
      <c r="AG152" s="55" t="n"/>
      <c r="AH152" s="55" t="n"/>
      <c r="AI152" s="55" t="n"/>
      <c r="AJ152" s="55" t="n"/>
      <c r="AK152" s="55" t="n"/>
      <c r="AL152" s="55" t="n"/>
      <c r="AM152" s="55" t="n"/>
      <c r="AN152" s="55" t="n"/>
      <c r="AO152" s="55" t="n"/>
      <c r="AP152" s="55" t="n"/>
      <c r="AQ152" s="55" t="n"/>
      <c r="AR152" s="55" t="n"/>
      <c r="AS152" s="55" t="n"/>
      <c r="AT152" s="55" t="n"/>
      <c r="AU152" s="55" t="n"/>
      <c r="AV152" s="55" t="n"/>
      <c r="AW152" s="55" t="n"/>
      <c r="AX152" s="55" t="n"/>
      <c r="AY152" s="55" t="n"/>
      <c r="AZ152" s="55" t="n"/>
      <c r="BA152" s="55" t="n"/>
      <c r="BB152" s="55" t="n"/>
      <c r="BC152" s="55" t="n"/>
    </row>
    <row r="153">
      <c r="A153" s="55" t="n"/>
      <c r="B153" s="483" t="n"/>
      <c r="C153" s="55" t="n"/>
      <c r="D153" s="55" t="n"/>
      <c r="E153" s="55" t="n"/>
      <c r="F153" s="55" t="n"/>
      <c r="G153" s="69" t="n"/>
      <c r="H153" s="69" t="n"/>
      <c r="I153" s="55" t="n"/>
      <c r="J153" s="55" t="n"/>
      <c r="K153" s="55" t="n"/>
      <c r="L153" s="55">
        <f>J153-K153</f>
        <v/>
      </c>
      <c r="M153" s="55" t="n"/>
      <c r="N153" s="55">
        <f>P153+Q153+R153+S153</f>
        <v/>
      </c>
      <c r="O153" s="57">
        <f>Q153+V153+Y153+AB153+AE153+AH153+AK153+AN153+AQ153+AT153+AW153+AZ153+BC153</f>
        <v/>
      </c>
      <c r="P153" s="58" t="n"/>
      <c r="Q153" s="59">
        <f>L153-S153-R153-P153</f>
        <v/>
      </c>
      <c r="R153" s="60" t="n"/>
      <c r="S153" s="61" t="n"/>
      <c r="T153" s="55" t="n"/>
      <c r="U153" s="55" t="n"/>
      <c r="V153" s="55" t="n"/>
      <c r="W153" s="55" t="n"/>
      <c r="X153" s="55" t="n"/>
      <c r="Y153" s="55" t="n"/>
      <c r="Z153" s="55" t="n"/>
      <c r="AA153" s="55" t="n"/>
      <c r="AB153" s="55" t="n"/>
      <c r="AC153" s="55" t="n"/>
      <c r="AD153" s="55" t="n"/>
      <c r="AE153" s="55" t="n"/>
      <c r="AF153" s="55" t="n"/>
      <c r="AG153" s="55" t="n"/>
      <c r="AH153" s="55" t="n"/>
      <c r="AI153" s="55" t="n"/>
      <c r="AJ153" s="55" t="n"/>
      <c r="AK153" s="55" t="n"/>
      <c r="AL153" s="55" t="n"/>
      <c r="AM153" s="55" t="n"/>
      <c r="AN153" s="55" t="n"/>
      <c r="AO153" s="55" t="n"/>
      <c r="AP153" s="55" t="n"/>
      <c r="AQ153" s="55" t="n"/>
      <c r="AR153" s="55" t="n"/>
      <c r="AS153" s="55" t="n"/>
      <c r="AT153" s="55" t="n"/>
      <c r="AU153" s="55" t="n"/>
      <c r="AV153" s="55" t="n"/>
      <c r="AW153" s="55" t="n"/>
      <c r="AX153" s="55" t="n"/>
      <c r="AY153" s="55" t="n"/>
      <c r="AZ153" s="55" t="n"/>
      <c r="BA153" s="55" t="n"/>
      <c r="BB153" s="55" t="n"/>
      <c r="BC153" s="55" t="n"/>
    </row>
    <row r="154">
      <c r="A154" s="55" t="n"/>
      <c r="B154" s="483" t="n"/>
      <c r="C154" s="55" t="n"/>
      <c r="D154" s="55" t="n"/>
      <c r="E154" s="55" t="n"/>
      <c r="F154" s="55" t="n"/>
      <c r="G154" s="69" t="n"/>
      <c r="H154" s="69" t="n"/>
      <c r="I154" s="55" t="n"/>
      <c r="J154" s="55" t="n"/>
      <c r="K154" s="55" t="n"/>
      <c r="L154" s="55">
        <f>J154-K154</f>
        <v/>
      </c>
      <c r="M154" s="55" t="n"/>
      <c r="N154" s="55">
        <f>P154+Q154+R154+S154</f>
        <v/>
      </c>
      <c r="O154" s="57">
        <f>Q154+V154+Y154+AB154+AE154+AH154+AK154+AN154+AQ154+AT154+AW154+AZ154+BC154</f>
        <v/>
      </c>
      <c r="P154" s="58" t="n"/>
      <c r="Q154" s="59">
        <f>L154-S154-R154-P154</f>
        <v/>
      </c>
      <c r="R154" s="60" t="n"/>
      <c r="S154" s="61" t="n"/>
      <c r="T154" s="55" t="n"/>
      <c r="U154" s="55" t="n"/>
      <c r="V154" s="55" t="n"/>
      <c r="W154" s="55" t="n"/>
      <c r="X154" s="55" t="n"/>
      <c r="Y154" s="55" t="n"/>
      <c r="Z154" s="55" t="n"/>
      <c r="AA154" s="55" t="n"/>
      <c r="AB154" s="55" t="n"/>
      <c r="AC154" s="55" t="n"/>
      <c r="AD154" s="55" t="n"/>
      <c r="AE154" s="55" t="n"/>
      <c r="AF154" s="55" t="n"/>
      <c r="AG154" s="55" t="n"/>
      <c r="AH154" s="55" t="n"/>
      <c r="AI154" s="55" t="n"/>
      <c r="AJ154" s="55" t="n"/>
      <c r="AK154" s="55" t="n"/>
      <c r="AL154" s="55" t="n"/>
      <c r="AM154" s="55" t="n"/>
      <c r="AN154" s="55" t="n"/>
      <c r="AO154" s="55" t="n"/>
      <c r="AP154" s="55" t="n"/>
      <c r="AQ154" s="55" t="n"/>
      <c r="AR154" s="55" t="n"/>
      <c r="AS154" s="55" t="n"/>
      <c r="AT154" s="55" t="n"/>
      <c r="AU154" s="55" t="n"/>
      <c r="AV154" s="55" t="n"/>
      <c r="AW154" s="55" t="n"/>
      <c r="AX154" s="55" t="n"/>
      <c r="AY154" s="55" t="n"/>
      <c r="AZ154" s="55" t="n"/>
      <c r="BA154" s="55" t="n"/>
      <c r="BB154" s="55" t="n"/>
      <c r="BC154" s="55" t="n"/>
    </row>
    <row r="155">
      <c r="A155" s="55" t="n"/>
      <c r="B155" s="483" t="n"/>
      <c r="C155" s="55" t="n"/>
      <c r="D155" s="55" t="n"/>
      <c r="E155" s="55" t="n"/>
      <c r="F155" s="55" t="n"/>
      <c r="G155" s="69" t="n"/>
      <c r="H155" s="69" t="n"/>
      <c r="I155" s="55" t="n"/>
      <c r="J155" s="55" t="n"/>
      <c r="K155" s="55" t="n"/>
      <c r="L155" s="55">
        <f>J155-K155</f>
        <v/>
      </c>
      <c r="M155" s="55" t="n"/>
      <c r="N155" s="55">
        <f>P155+Q155+R155+S155</f>
        <v/>
      </c>
      <c r="O155" s="57">
        <f>Q155+V155+Y155+AB155+AE155+AH155+AK155+AN155+AQ155+AT155+AW155+AZ155+BC155</f>
        <v/>
      </c>
      <c r="P155" s="58" t="n"/>
      <c r="Q155" s="59">
        <f>L155-S155-R155-P155</f>
        <v/>
      </c>
      <c r="R155" s="60" t="n"/>
      <c r="S155" s="61" t="n"/>
      <c r="T155" s="55" t="n"/>
      <c r="U155" s="55" t="n"/>
      <c r="V155" s="55" t="n"/>
      <c r="W155" s="55" t="n"/>
      <c r="X155" s="55" t="n"/>
      <c r="Y155" s="55" t="n"/>
      <c r="Z155" s="55" t="n"/>
      <c r="AA155" s="55" t="n"/>
      <c r="AB155" s="55" t="n"/>
      <c r="AC155" s="55" t="n"/>
      <c r="AD155" s="55" t="n"/>
      <c r="AE155" s="55" t="n"/>
      <c r="AF155" s="55" t="n"/>
      <c r="AG155" s="55" t="n"/>
      <c r="AH155" s="55" t="n"/>
      <c r="AI155" s="55" t="n"/>
      <c r="AJ155" s="55" t="n"/>
      <c r="AK155" s="55" t="n"/>
      <c r="AL155" s="55" t="n"/>
      <c r="AM155" s="55" t="n"/>
      <c r="AN155" s="55" t="n"/>
      <c r="AO155" s="55" t="n"/>
      <c r="AP155" s="55" t="n"/>
      <c r="AQ155" s="55" t="n"/>
      <c r="AR155" s="55" t="n"/>
      <c r="AS155" s="55" t="n"/>
      <c r="AT155" s="55" t="n"/>
      <c r="AU155" s="55" t="n"/>
      <c r="AV155" s="55" t="n"/>
      <c r="AW155" s="55" t="n"/>
      <c r="AX155" s="55" t="n"/>
      <c r="AY155" s="55" t="n"/>
      <c r="AZ155" s="55" t="n"/>
      <c r="BA155" s="55" t="n"/>
      <c r="BB155" s="55" t="n"/>
      <c r="BC155" s="55" t="n"/>
    </row>
    <row r="156">
      <c r="A156" s="55" t="n"/>
      <c r="B156" s="483" t="n"/>
      <c r="C156" s="55" t="n"/>
      <c r="D156" s="55" t="n"/>
      <c r="E156" s="55" t="n"/>
      <c r="F156" s="55" t="n"/>
      <c r="G156" s="69" t="n"/>
      <c r="H156" s="69" t="n"/>
      <c r="I156" s="55" t="n"/>
      <c r="J156" s="55" t="n"/>
      <c r="K156" s="55" t="n"/>
      <c r="L156" s="55">
        <f>J156-K156</f>
        <v/>
      </c>
      <c r="M156" s="55" t="n"/>
      <c r="N156" s="55">
        <f>P156+Q156+R156+S156</f>
        <v/>
      </c>
      <c r="O156" s="57">
        <f>Q156+V156+Y156+AB156+AE156+AH156+AK156+AN156+AQ156+AT156+AW156+AZ156+BC156</f>
        <v/>
      </c>
      <c r="P156" s="58" t="n"/>
      <c r="Q156" s="59">
        <f>L156-S156-R156-P156</f>
        <v/>
      </c>
      <c r="R156" s="60" t="n"/>
      <c r="S156" s="61" t="n"/>
      <c r="T156" s="55" t="n"/>
      <c r="U156" s="55" t="n"/>
      <c r="V156" s="55" t="n"/>
      <c r="W156" s="55" t="n"/>
      <c r="X156" s="55" t="n"/>
      <c r="Y156" s="55" t="n"/>
      <c r="Z156" s="55" t="n"/>
      <c r="AA156" s="55" t="n"/>
      <c r="AB156" s="55" t="n"/>
      <c r="AC156" s="55" t="n"/>
      <c r="AD156" s="55" t="n"/>
      <c r="AE156" s="55" t="n"/>
      <c r="AF156" s="55" t="n"/>
      <c r="AG156" s="55" t="n"/>
      <c r="AH156" s="55" t="n"/>
      <c r="AI156" s="55" t="n"/>
      <c r="AJ156" s="55" t="n"/>
      <c r="AK156" s="55" t="n"/>
      <c r="AL156" s="55" t="n"/>
      <c r="AM156" s="55" t="n"/>
      <c r="AN156" s="55" t="n"/>
      <c r="AO156" s="55" t="n"/>
      <c r="AP156" s="55" t="n"/>
      <c r="AQ156" s="55" t="n"/>
      <c r="AR156" s="55" t="n"/>
      <c r="AS156" s="55" t="n"/>
      <c r="AT156" s="55" t="n"/>
      <c r="AU156" s="55" t="n"/>
      <c r="AV156" s="55" t="n"/>
      <c r="AW156" s="55" t="n"/>
      <c r="AX156" s="55" t="n"/>
      <c r="AY156" s="55" t="n"/>
      <c r="AZ156" s="55" t="n"/>
      <c r="BA156" s="55" t="n"/>
      <c r="BB156" s="55" t="n"/>
      <c r="BC156" s="55" t="n"/>
    </row>
    <row r="157">
      <c r="A157" s="55" t="n"/>
      <c r="B157" s="483" t="n"/>
      <c r="C157" s="55" t="n"/>
      <c r="D157" s="55" t="n"/>
      <c r="E157" s="55" t="n"/>
      <c r="F157" s="55" t="n"/>
      <c r="G157" s="69" t="n"/>
      <c r="H157" s="69" t="n"/>
      <c r="I157" s="55" t="n"/>
      <c r="J157" s="55" t="n"/>
      <c r="K157" s="55" t="n"/>
      <c r="L157" s="55">
        <f>J157-K157</f>
        <v/>
      </c>
      <c r="M157" s="55" t="n"/>
      <c r="N157" s="55">
        <f>P157+Q157+R157+S157</f>
        <v/>
      </c>
      <c r="O157" s="57">
        <f>Q157+V157+Y157+AB157+AE157+AH157+AK157+AN157+AQ157+AT157+AW157+AZ157+BC157</f>
        <v/>
      </c>
      <c r="P157" s="58" t="n"/>
      <c r="Q157" s="59">
        <f>L157-S157-R157-P157</f>
        <v/>
      </c>
      <c r="R157" s="60" t="n"/>
      <c r="S157" s="61" t="n"/>
      <c r="T157" s="55" t="n"/>
      <c r="U157" s="55" t="n"/>
      <c r="V157" s="55" t="n"/>
      <c r="W157" s="55" t="n"/>
      <c r="X157" s="55" t="n"/>
      <c r="Y157" s="55" t="n"/>
      <c r="Z157" s="55" t="n"/>
      <c r="AA157" s="55" t="n"/>
      <c r="AB157" s="55" t="n"/>
      <c r="AC157" s="55" t="n"/>
      <c r="AD157" s="55" t="n"/>
      <c r="AE157" s="55" t="n"/>
      <c r="AF157" s="55" t="n"/>
      <c r="AG157" s="55" t="n"/>
      <c r="AH157" s="55" t="n"/>
      <c r="AI157" s="55" t="n"/>
      <c r="AJ157" s="55" t="n"/>
      <c r="AK157" s="55" t="n"/>
      <c r="AL157" s="55" t="n"/>
      <c r="AM157" s="55" t="n"/>
      <c r="AN157" s="55" t="n"/>
      <c r="AO157" s="55" t="n"/>
      <c r="AP157" s="55" t="n"/>
      <c r="AQ157" s="55" t="n"/>
      <c r="AR157" s="55" t="n"/>
      <c r="AS157" s="55" t="n"/>
      <c r="AT157" s="55" t="n"/>
      <c r="AU157" s="55" t="n"/>
      <c r="AV157" s="55" t="n"/>
      <c r="AW157" s="55" t="n"/>
      <c r="AX157" s="55" t="n"/>
      <c r="AY157" s="55" t="n"/>
      <c r="AZ157" s="55" t="n"/>
      <c r="BA157" s="55" t="n"/>
      <c r="BB157" s="55" t="n"/>
      <c r="BC157" s="55" t="n"/>
    </row>
    <row r="158">
      <c r="A158" s="55" t="n"/>
      <c r="B158" s="483" t="n"/>
      <c r="C158" s="55" t="n"/>
      <c r="D158" s="55" t="n"/>
      <c r="E158" s="55" t="n"/>
      <c r="F158" s="55" t="n"/>
      <c r="G158" s="69" t="n"/>
      <c r="H158" s="69" t="n"/>
      <c r="I158" s="55" t="n"/>
      <c r="J158" s="55" t="n"/>
      <c r="K158" s="55" t="n"/>
      <c r="L158" s="55">
        <f>J158-K158</f>
        <v/>
      </c>
      <c r="M158" s="55" t="n"/>
      <c r="N158" s="55">
        <f>P158+Q158+R158+S158</f>
        <v/>
      </c>
      <c r="O158" s="57">
        <f>Q158+V158+Y158+AB158+AE158+AH158+AK158+AN158+AQ158+AT158+AW158+AZ158+BC158</f>
        <v/>
      </c>
      <c r="P158" s="58" t="n"/>
      <c r="Q158" s="59">
        <f>L158-S158-R158-P158</f>
        <v/>
      </c>
      <c r="R158" s="60" t="n"/>
      <c r="S158" s="61" t="n"/>
      <c r="T158" s="55" t="n"/>
      <c r="U158" s="55" t="n"/>
      <c r="V158" s="55" t="n"/>
      <c r="W158" s="55" t="n"/>
      <c r="X158" s="55" t="n"/>
      <c r="Y158" s="55" t="n"/>
      <c r="Z158" s="55" t="n"/>
      <c r="AA158" s="55" t="n"/>
      <c r="AB158" s="55" t="n"/>
      <c r="AC158" s="55" t="n"/>
      <c r="AD158" s="55" t="n"/>
      <c r="AE158" s="55" t="n"/>
      <c r="AF158" s="55" t="n"/>
      <c r="AG158" s="55" t="n"/>
      <c r="AH158" s="55" t="n"/>
      <c r="AI158" s="55" t="n"/>
      <c r="AJ158" s="55" t="n"/>
      <c r="AK158" s="55" t="n"/>
      <c r="AL158" s="55" t="n"/>
      <c r="AM158" s="55" t="n"/>
      <c r="AN158" s="55" t="n"/>
      <c r="AO158" s="55" t="n"/>
      <c r="AP158" s="55" t="n"/>
      <c r="AQ158" s="55" t="n"/>
      <c r="AR158" s="55" t="n"/>
      <c r="AS158" s="55" t="n"/>
      <c r="AT158" s="55" t="n"/>
      <c r="AU158" s="55" t="n"/>
      <c r="AV158" s="55" t="n"/>
      <c r="AW158" s="55" t="n"/>
      <c r="AX158" s="55" t="n"/>
      <c r="AY158" s="55" t="n"/>
      <c r="AZ158" s="55" t="n"/>
      <c r="BA158" s="55" t="n"/>
      <c r="BB158" s="55" t="n"/>
      <c r="BC158" s="55" t="n"/>
    </row>
    <row r="159">
      <c r="A159" s="55" t="n"/>
      <c r="B159" s="483" t="n"/>
      <c r="C159" s="55" t="n"/>
      <c r="D159" s="55" t="n"/>
      <c r="E159" s="55" t="n"/>
      <c r="F159" s="55" t="n"/>
      <c r="G159" s="69" t="n"/>
      <c r="H159" s="69" t="n"/>
      <c r="I159" s="55" t="n"/>
      <c r="J159" s="55" t="n"/>
      <c r="K159" s="55" t="n"/>
      <c r="L159" s="55">
        <f>J159-K159</f>
        <v/>
      </c>
      <c r="M159" s="55" t="n"/>
      <c r="N159" s="55">
        <f>P159+Q159+R159+S159</f>
        <v/>
      </c>
      <c r="O159" s="57">
        <f>Q159+V159+Y159+AB159+AE159+AH159+AK159+AN159+AQ159+AT159+AW159+AZ159+BC159</f>
        <v/>
      </c>
      <c r="P159" s="58" t="n"/>
      <c r="Q159" s="59">
        <f>L159-S159-R159-P159</f>
        <v/>
      </c>
      <c r="R159" s="60" t="n"/>
      <c r="S159" s="61" t="n"/>
      <c r="T159" s="55" t="n"/>
      <c r="U159" s="55" t="n"/>
      <c r="V159" s="55" t="n"/>
      <c r="W159" s="55" t="n"/>
      <c r="X159" s="55" t="n"/>
      <c r="Y159" s="55" t="n"/>
      <c r="Z159" s="55" t="n"/>
      <c r="AA159" s="55" t="n"/>
      <c r="AB159" s="55" t="n"/>
      <c r="AC159" s="55" t="n"/>
      <c r="AD159" s="55" t="n"/>
      <c r="AE159" s="55" t="n"/>
      <c r="AF159" s="55" t="n"/>
      <c r="AG159" s="55" t="n"/>
      <c r="AH159" s="55" t="n"/>
      <c r="AI159" s="55" t="n"/>
      <c r="AJ159" s="55" t="n"/>
      <c r="AK159" s="55" t="n"/>
      <c r="AL159" s="55" t="n"/>
      <c r="AM159" s="55" t="n"/>
      <c r="AN159" s="55" t="n"/>
      <c r="AO159" s="55" t="n"/>
      <c r="AP159" s="55" t="n"/>
      <c r="AQ159" s="55" t="n"/>
      <c r="AR159" s="55" t="n"/>
      <c r="AS159" s="55" t="n"/>
      <c r="AT159" s="55" t="n"/>
      <c r="AU159" s="55" t="n"/>
      <c r="AV159" s="55" t="n"/>
      <c r="AW159" s="55" t="n"/>
      <c r="AX159" s="55" t="n"/>
      <c r="AY159" s="55" t="n"/>
      <c r="AZ159" s="55" t="n"/>
      <c r="BA159" s="55" t="n"/>
      <c r="BB159" s="55" t="n"/>
      <c r="BC159" s="55" t="n"/>
    </row>
    <row r="160">
      <c r="A160" s="55" t="n"/>
      <c r="B160" s="483" t="n"/>
      <c r="C160" s="55" t="n"/>
      <c r="D160" s="55" t="n"/>
      <c r="E160" s="55" t="n"/>
      <c r="F160" s="55" t="n"/>
      <c r="G160" s="69" t="n"/>
      <c r="H160" s="69" t="n"/>
      <c r="I160" s="55" t="n"/>
      <c r="J160" s="55" t="n"/>
      <c r="K160" s="55" t="n"/>
      <c r="L160" s="55">
        <f>J160-K160</f>
        <v/>
      </c>
      <c r="M160" s="55" t="n"/>
      <c r="N160" s="55">
        <f>P160+Q160+R160+S160</f>
        <v/>
      </c>
      <c r="O160" s="57">
        <f>Q160+V160+Y160+AB160+AE160+AH160+AK160+AN160+AQ160+AT160+AW160+AZ160+BC160</f>
        <v/>
      </c>
      <c r="P160" s="58" t="n"/>
      <c r="Q160" s="59">
        <f>L160-S160-R160-P160</f>
        <v/>
      </c>
      <c r="R160" s="60" t="n"/>
      <c r="S160" s="61" t="n"/>
      <c r="T160" s="55" t="n"/>
      <c r="U160" s="55" t="n"/>
      <c r="V160" s="55" t="n"/>
      <c r="W160" s="55" t="n"/>
      <c r="X160" s="55" t="n"/>
      <c r="Y160" s="55" t="n"/>
      <c r="Z160" s="55" t="n"/>
      <c r="AA160" s="55" t="n"/>
      <c r="AB160" s="55" t="n"/>
      <c r="AC160" s="55" t="n"/>
      <c r="AD160" s="55" t="n"/>
      <c r="AE160" s="55" t="n"/>
      <c r="AF160" s="55" t="n"/>
      <c r="AG160" s="55" t="n"/>
      <c r="AH160" s="55" t="n"/>
      <c r="AI160" s="55" t="n"/>
      <c r="AJ160" s="55" t="n"/>
      <c r="AK160" s="55" t="n"/>
      <c r="AL160" s="55" t="n"/>
      <c r="AM160" s="55" t="n"/>
      <c r="AN160" s="55" t="n"/>
      <c r="AO160" s="55" t="n"/>
      <c r="AP160" s="55" t="n"/>
      <c r="AQ160" s="55" t="n"/>
      <c r="AR160" s="55" t="n"/>
      <c r="AS160" s="55" t="n"/>
      <c r="AT160" s="55" t="n"/>
      <c r="AU160" s="55" t="n"/>
      <c r="AV160" s="55" t="n"/>
      <c r="AW160" s="55" t="n"/>
      <c r="AX160" s="55" t="n"/>
      <c r="AY160" s="55" t="n"/>
      <c r="AZ160" s="55" t="n"/>
      <c r="BA160" s="55" t="n"/>
      <c r="BB160" s="55" t="n"/>
      <c r="BC160" s="55" t="n"/>
    </row>
    <row r="161">
      <c r="A161" s="55" t="n"/>
      <c r="B161" s="483" t="n"/>
      <c r="C161" s="55" t="n"/>
      <c r="D161" s="55" t="n"/>
      <c r="E161" s="55" t="n"/>
      <c r="F161" s="55" t="n"/>
      <c r="G161" s="69" t="n"/>
      <c r="H161" s="69" t="n"/>
      <c r="I161" s="55" t="n"/>
      <c r="J161" s="55" t="n"/>
      <c r="K161" s="55" t="n"/>
      <c r="L161" s="55">
        <f>J161-K161</f>
        <v/>
      </c>
      <c r="M161" s="55" t="n"/>
      <c r="N161" s="55">
        <f>P161+Q161+R161+S161</f>
        <v/>
      </c>
      <c r="O161" s="57">
        <f>Q161+V161+Y161+AB161+AE161+AH161+AK161+AN161+AQ161+AT161+AW161+AZ161+BC161</f>
        <v/>
      </c>
      <c r="P161" s="58" t="n"/>
      <c r="Q161" s="59">
        <f>L161-S161-R161-P161</f>
        <v/>
      </c>
      <c r="R161" s="60" t="n"/>
      <c r="S161" s="61" t="n"/>
      <c r="T161" s="55" t="n"/>
      <c r="U161" s="55" t="n"/>
      <c r="V161" s="55" t="n"/>
      <c r="W161" s="55" t="n"/>
      <c r="X161" s="55" t="n"/>
      <c r="Y161" s="55" t="n"/>
      <c r="Z161" s="55" t="n"/>
      <c r="AA161" s="55" t="n"/>
      <c r="AB161" s="55" t="n"/>
      <c r="AC161" s="55" t="n"/>
      <c r="AD161" s="55" t="n"/>
      <c r="AE161" s="55" t="n"/>
      <c r="AF161" s="55" t="n"/>
      <c r="AG161" s="55" t="n"/>
      <c r="AH161" s="55" t="n"/>
      <c r="AI161" s="55" t="n"/>
      <c r="AJ161" s="55" t="n"/>
      <c r="AK161" s="55" t="n"/>
      <c r="AL161" s="55" t="n"/>
      <c r="AM161" s="55" t="n"/>
      <c r="AN161" s="55" t="n"/>
      <c r="AO161" s="55" t="n"/>
      <c r="AP161" s="55" t="n"/>
      <c r="AQ161" s="55" t="n"/>
      <c r="AR161" s="55" t="n"/>
      <c r="AS161" s="55" t="n"/>
      <c r="AT161" s="55" t="n"/>
      <c r="AU161" s="55" t="n"/>
      <c r="AV161" s="55" t="n"/>
      <c r="AW161" s="55" t="n"/>
      <c r="AX161" s="55" t="n"/>
      <c r="AY161" s="55" t="n"/>
      <c r="AZ161" s="55" t="n"/>
      <c r="BA161" s="55" t="n"/>
      <c r="BB161" s="55" t="n"/>
      <c r="BC161" s="55" t="n"/>
    </row>
    <row r="162">
      <c r="A162" s="55" t="n"/>
      <c r="B162" s="483" t="n"/>
      <c r="C162" s="55" t="n"/>
      <c r="D162" s="55" t="n"/>
      <c r="E162" s="55" t="n"/>
      <c r="F162" s="55" t="n"/>
      <c r="G162" s="69" t="n"/>
      <c r="H162" s="69" t="n"/>
      <c r="I162" s="55" t="n"/>
      <c r="J162" s="55" t="n"/>
      <c r="K162" s="55" t="n"/>
      <c r="L162" s="55">
        <f>J162-K162</f>
        <v/>
      </c>
      <c r="M162" s="55" t="n"/>
      <c r="N162" s="55">
        <f>P162+Q162+R162+S162</f>
        <v/>
      </c>
      <c r="O162" s="57">
        <f>Q162+V162+Y162+AB162+AE162+AH162+AK162+AN162+AQ162+AT162+AW162+AZ162+BC162</f>
        <v/>
      </c>
      <c r="P162" s="58" t="n"/>
      <c r="Q162" s="59">
        <f>L162-S162-R162-P162</f>
        <v/>
      </c>
      <c r="R162" s="60" t="n"/>
      <c r="S162" s="61" t="n"/>
      <c r="T162" s="55" t="n"/>
      <c r="U162" s="55" t="n"/>
      <c r="V162" s="55" t="n"/>
      <c r="W162" s="55" t="n"/>
      <c r="X162" s="55" t="n"/>
      <c r="Y162" s="55" t="n"/>
      <c r="Z162" s="55" t="n"/>
      <c r="AA162" s="55" t="n"/>
      <c r="AB162" s="55" t="n"/>
      <c r="AC162" s="55" t="n"/>
      <c r="AD162" s="55" t="n"/>
      <c r="AE162" s="55" t="n"/>
      <c r="AF162" s="55" t="n"/>
      <c r="AG162" s="55" t="n"/>
      <c r="AH162" s="55" t="n"/>
      <c r="AI162" s="55" t="n"/>
      <c r="AJ162" s="55" t="n"/>
      <c r="AK162" s="55" t="n"/>
      <c r="AL162" s="55" t="n"/>
      <c r="AM162" s="55" t="n"/>
      <c r="AN162" s="55" t="n"/>
      <c r="AO162" s="55" t="n"/>
      <c r="AP162" s="55" t="n"/>
      <c r="AQ162" s="55" t="n"/>
      <c r="AR162" s="55" t="n"/>
      <c r="AS162" s="55" t="n"/>
      <c r="AT162" s="55" t="n"/>
      <c r="AU162" s="55" t="n"/>
      <c r="AV162" s="55" t="n"/>
      <c r="AW162" s="55" t="n"/>
      <c r="AX162" s="55" t="n"/>
      <c r="AY162" s="55" t="n"/>
      <c r="AZ162" s="55" t="n"/>
      <c r="BA162" s="55" t="n"/>
      <c r="BB162" s="55" t="n"/>
      <c r="BC162" s="55" t="n"/>
    </row>
    <row r="163">
      <c r="A163" s="55" t="n"/>
      <c r="B163" s="483" t="n"/>
      <c r="C163" s="55" t="n"/>
      <c r="D163" s="55" t="n"/>
      <c r="E163" s="55" t="n"/>
      <c r="F163" s="55" t="n"/>
      <c r="G163" s="69" t="n"/>
      <c r="H163" s="69" t="n"/>
      <c r="I163" s="55" t="n"/>
      <c r="J163" s="55" t="n"/>
      <c r="K163" s="55" t="n"/>
      <c r="L163" s="55">
        <f>J163-K163</f>
        <v/>
      </c>
      <c r="M163" s="55" t="n"/>
      <c r="N163" s="55">
        <f>P163+Q163+R163+S163</f>
        <v/>
      </c>
      <c r="O163" s="57">
        <f>Q163+V163+Y163+AB163+AE163+AH163+AK163+AN163+AQ163+AT163+AW163+AZ163+BC163</f>
        <v/>
      </c>
      <c r="P163" s="58" t="n"/>
      <c r="Q163" s="59">
        <f>L163-S163-R163-P163</f>
        <v/>
      </c>
      <c r="R163" s="60" t="n"/>
      <c r="S163" s="61" t="n"/>
      <c r="T163" s="55" t="n"/>
      <c r="U163" s="55" t="n"/>
      <c r="V163" s="55" t="n"/>
      <c r="W163" s="55" t="n"/>
      <c r="X163" s="55" t="n"/>
      <c r="Y163" s="55" t="n"/>
      <c r="Z163" s="55" t="n"/>
      <c r="AA163" s="55" t="n"/>
      <c r="AB163" s="55" t="n"/>
      <c r="AC163" s="55" t="n"/>
      <c r="AD163" s="55" t="n"/>
      <c r="AE163" s="55" t="n"/>
      <c r="AF163" s="55" t="n"/>
      <c r="AG163" s="55" t="n"/>
      <c r="AH163" s="55" t="n"/>
      <c r="AI163" s="55" t="n"/>
      <c r="AJ163" s="55" t="n"/>
      <c r="AK163" s="55" t="n"/>
      <c r="AL163" s="55" t="n"/>
      <c r="AM163" s="55" t="n"/>
      <c r="AN163" s="55" t="n"/>
      <c r="AO163" s="55" t="n"/>
      <c r="AP163" s="55" t="n"/>
      <c r="AQ163" s="55" t="n"/>
      <c r="AR163" s="55" t="n"/>
      <c r="AS163" s="55" t="n"/>
      <c r="AT163" s="55" t="n"/>
      <c r="AU163" s="55" t="n"/>
      <c r="AV163" s="55" t="n"/>
      <c r="AW163" s="55" t="n"/>
      <c r="AX163" s="55" t="n"/>
      <c r="AY163" s="55" t="n"/>
      <c r="AZ163" s="55" t="n"/>
      <c r="BA163" s="55" t="n"/>
      <c r="BB163" s="55" t="n"/>
      <c r="BC163" s="55" t="n"/>
    </row>
    <row r="164">
      <c r="A164" s="55" t="n"/>
      <c r="B164" s="483" t="n"/>
      <c r="C164" s="55" t="n"/>
      <c r="D164" s="55" t="n"/>
      <c r="E164" s="55" t="n"/>
      <c r="F164" s="55" t="n"/>
      <c r="G164" s="69" t="n"/>
      <c r="H164" s="69" t="n"/>
      <c r="I164" s="55" t="n"/>
      <c r="J164" s="55" t="n"/>
      <c r="K164" s="55" t="n"/>
      <c r="L164" s="55">
        <f>J164-K164</f>
        <v/>
      </c>
      <c r="M164" s="55" t="n"/>
      <c r="N164" s="55">
        <f>P164+Q164+R164+S164</f>
        <v/>
      </c>
      <c r="O164" s="57">
        <f>Q164+V164+Y164+AB164+AE164+AH164+AK164+AN164+AQ164+AT164+AW164+AZ164+BC164</f>
        <v/>
      </c>
      <c r="P164" s="58" t="n"/>
      <c r="Q164" s="59">
        <f>L164-S164-R164-P164</f>
        <v/>
      </c>
      <c r="R164" s="60" t="n"/>
      <c r="S164" s="61" t="n"/>
      <c r="T164" s="55" t="n"/>
      <c r="U164" s="55" t="n"/>
      <c r="V164" s="55" t="n"/>
      <c r="W164" s="55" t="n"/>
      <c r="X164" s="55" t="n"/>
      <c r="Y164" s="55" t="n"/>
      <c r="Z164" s="55" t="n"/>
      <c r="AA164" s="55" t="n"/>
      <c r="AB164" s="55" t="n"/>
      <c r="AC164" s="55" t="n"/>
      <c r="AD164" s="55" t="n"/>
      <c r="AE164" s="55" t="n"/>
      <c r="AF164" s="55" t="n"/>
      <c r="AG164" s="55" t="n"/>
      <c r="AH164" s="55" t="n"/>
      <c r="AI164" s="55" t="n"/>
      <c r="AJ164" s="55" t="n"/>
      <c r="AK164" s="55" t="n"/>
      <c r="AL164" s="55" t="n"/>
      <c r="AM164" s="55" t="n"/>
      <c r="AN164" s="55" t="n"/>
      <c r="AO164" s="55" t="n"/>
      <c r="AP164" s="55" t="n"/>
      <c r="AQ164" s="55" t="n"/>
      <c r="AR164" s="55" t="n"/>
      <c r="AS164" s="55" t="n"/>
      <c r="AT164" s="55" t="n"/>
      <c r="AU164" s="55" t="n"/>
      <c r="AV164" s="55" t="n"/>
      <c r="AW164" s="55" t="n"/>
      <c r="AX164" s="55" t="n"/>
      <c r="AY164" s="55" t="n"/>
      <c r="AZ164" s="55" t="n"/>
      <c r="BA164" s="55" t="n"/>
      <c r="BB164" s="55" t="n"/>
      <c r="BC164" s="55" t="n"/>
    </row>
    <row r="165">
      <c r="A165" s="55" t="n"/>
      <c r="B165" s="483" t="n"/>
      <c r="C165" s="55" t="n"/>
      <c r="D165" s="55" t="n"/>
      <c r="E165" s="55" t="n"/>
      <c r="F165" s="55" t="n"/>
      <c r="G165" s="69" t="n"/>
      <c r="H165" s="69" t="n"/>
      <c r="I165" s="55" t="n"/>
      <c r="J165" s="55" t="n"/>
      <c r="K165" s="55" t="n"/>
      <c r="L165" s="55">
        <f>J165-K165</f>
        <v/>
      </c>
      <c r="M165" s="55" t="n"/>
      <c r="N165" s="55">
        <f>P165+Q165+R165+S165</f>
        <v/>
      </c>
      <c r="O165" s="57">
        <f>Q165+V165+Y165+AB165+AE165+AH165+AK165+AN165+AQ165+AT165+AW165+AZ165+BC165</f>
        <v/>
      </c>
      <c r="P165" s="58" t="n"/>
      <c r="Q165" s="59">
        <f>L165-S165-R165-P165</f>
        <v/>
      </c>
      <c r="R165" s="60" t="n"/>
      <c r="S165" s="61" t="n"/>
      <c r="T165" s="55" t="n"/>
      <c r="U165" s="55" t="n"/>
      <c r="V165" s="55" t="n"/>
      <c r="W165" s="55" t="n"/>
      <c r="X165" s="55" t="n"/>
      <c r="Y165" s="55" t="n"/>
      <c r="Z165" s="55" t="n"/>
      <c r="AA165" s="55" t="n"/>
      <c r="AB165" s="55" t="n"/>
      <c r="AC165" s="55" t="n"/>
      <c r="AD165" s="55" t="n"/>
      <c r="AE165" s="55" t="n"/>
      <c r="AF165" s="55" t="n"/>
      <c r="AG165" s="55" t="n"/>
      <c r="AH165" s="55" t="n"/>
      <c r="AI165" s="55" t="n"/>
      <c r="AJ165" s="55" t="n"/>
      <c r="AK165" s="55" t="n"/>
      <c r="AL165" s="55" t="n"/>
      <c r="AM165" s="55" t="n"/>
      <c r="AN165" s="55" t="n"/>
      <c r="AO165" s="55" t="n"/>
      <c r="AP165" s="55" t="n"/>
      <c r="AQ165" s="55" t="n"/>
      <c r="AR165" s="55" t="n"/>
      <c r="AS165" s="55" t="n"/>
      <c r="AT165" s="55" t="n"/>
      <c r="AU165" s="55" t="n"/>
      <c r="AV165" s="55" t="n"/>
      <c r="AW165" s="55" t="n"/>
      <c r="AX165" s="55" t="n"/>
      <c r="AY165" s="55" t="n"/>
      <c r="AZ165" s="55" t="n"/>
      <c r="BA165" s="55" t="n"/>
      <c r="BB165" s="55" t="n"/>
      <c r="BC165" s="55" t="n"/>
    </row>
    <row r="166">
      <c r="A166" s="55" t="n"/>
      <c r="B166" s="483" t="n"/>
      <c r="C166" s="55" t="n"/>
      <c r="D166" s="55" t="n"/>
      <c r="E166" s="55" t="n"/>
      <c r="F166" s="55" t="n"/>
      <c r="G166" s="69" t="n"/>
      <c r="H166" s="69" t="n"/>
      <c r="I166" s="55" t="n"/>
      <c r="J166" s="55" t="n"/>
      <c r="K166" s="55" t="n"/>
      <c r="L166" s="55">
        <f>J166-K166</f>
        <v/>
      </c>
      <c r="M166" s="55" t="n"/>
      <c r="N166" s="55">
        <f>P166+Q166+R166+S166</f>
        <v/>
      </c>
      <c r="O166" s="57">
        <f>Q166+V166+Y166+AB166+AE166+AH166+AK166+AN166+AQ166+AT166+AW166+AZ166+BC166</f>
        <v/>
      </c>
      <c r="P166" s="58" t="n"/>
      <c r="Q166" s="59">
        <f>L166-S166-R166-P166</f>
        <v/>
      </c>
      <c r="R166" s="60" t="n"/>
      <c r="S166" s="61" t="n"/>
      <c r="T166" s="55" t="n"/>
      <c r="U166" s="55" t="n"/>
      <c r="V166" s="55" t="n"/>
      <c r="W166" s="55" t="n"/>
      <c r="X166" s="55" t="n"/>
      <c r="Y166" s="55" t="n"/>
      <c r="Z166" s="55" t="n"/>
      <c r="AA166" s="55" t="n"/>
      <c r="AB166" s="55" t="n"/>
      <c r="AC166" s="55" t="n"/>
      <c r="AD166" s="55" t="n"/>
      <c r="AE166" s="55" t="n"/>
      <c r="AF166" s="55" t="n"/>
      <c r="AG166" s="55" t="n"/>
      <c r="AH166" s="55" t="n"/>
      <c r="AI166" s="55" t="n"/>
      <c r="AJ166" s="55" t="n"/>
      <c r="AK166" s="55" t="n"/>
      <c r="AL166" s="55" t="n"/>
      <c r="AM166" s="55" t="n"/>
      <c r="AN166" s="55" t="n"/>
      <c r="AO166" s="55" t="n"/>
      <c r="AP166" s="55" t="n"/>
      <c r="AQ166" s="55" t="n"/>
      <c r="AR166" s="55" t="n"/>
      <c r="AS166" s="55" t="n"/>
      <c r="AT166" s="55" t="n"/>
      <c r="AU166" s="55" t="n"/>
      <c r="AV166" s="55" t="n"/>
      <c r="AW166" s="55" t="n"/>
      <c r="AX166" s="55" t="n"/>
      <c r="AY166" s="55" t="n"/>
      <c r="AZ166" s="55" t="n"/>
      <c r="BA166" s="55" t="n"/>
      <c r="BB166" s="55" t="n"/>
      <c r="BC166" s="55" t="n"/>
    </row>
    <row r="167">
      <c r="A167" s="55" t="n"/>
      <c r="B167" s="483" t="n"/>
      <c r="C167" s="55" t="n"/>
      <c r="D167" s="55" t="n"/>
      <c r="E167" s="55" t="n"/>
      <c r="F167" s="55" t="n"/>
      <c r="G167" s="69" t="n"/>
      <c r="H167" s="69" t="n"/>
      <c r="I167" s="55" t="n"/>
      <c r="J167" s="55" t="n"/>
      <c r="K167" s="55" t="n"/>
      <c r="L167" s="55">
        <f>J167-K167</f>
        <v/>
      </c>
      <c r="M167" s="55" t="n"/>
      <c r="N167" s="55">
        <f>P167+Q167+R167+S167</f>
        <v/>
      </c>
      <c r="O167" s="57">
        <f>Q167+V167+Y167+AB167+AE167+AH167+AK167+AN167+AQ167+AT167+AW167+AZ167+BC167</f>
        <v/>
      </c>
      <c r="P167" s="58" t="n"/>
      <c r="Q167" s="59">
        <f>L167-S167-R167-P167</f>
        <v/>
      </c>
      <c r="R167" s="60" t="n"/>
      <c r="S167" s="61" t="n"/>
      <c r="T167" s="55" t="n"/>
      <c r="U167" s="55" t="n"/>
      <c r="V167" s="55" t="n"/>
      <c r="W167" s="55" t="n"/>
      <c r="X167" s="55" t="n"/>
      <c r="Y167" s="55" t="n"/>
      <c r="Z167" s="55" t="n"/>
      <c r="AA167" s="55" t="n"/>
      <c r="AB167" s="55" t="n"/>
      <c r="AC167" s="55" t="n"/>
      <c r="AD167" s="55" t="n"/>
      <c r="AE167" s="55" t="n"/>
      <c r="AF167" s="55" t="n"/>
      <c r="AG167" s="55" t="n"/>
      <c r="AH167" s="55" t="n"/>
      <c r="AI167" s="55" t="n"/>
      <c r="AJ167" s="55" t="n"/>
      <c r="AK167" s="55" t="n"/>
      <c r="AL167" s="55" t="n"/>
      <c r="AM167" s="55" t="n"/>
      <c r="AN167" s="55" t="n"/>
      <c r="AO167" s="55" t="n"/>
      <c r="AP167" s="55" t="n"/>
      <c r="AQ167" s="55" t="n"/>
      <c r="AR167" s="55" t="n"/>
      <c r="AS167" s="55" t="n"/>
      <c r="AT167" s="55" t="n"/>
      <c r="AU167" s="55" t="n"/>
      <c r="AV167" s="55" t="n"/>
      <c r="AW167" s="55" t="n"/>
      <c r="AX167" s="55" t="n"/>
      <c r="AY167" s="55" t="n"/>
      <c r="AZ167" s="55" t="n"/>
      <c r="BA167" s="55" t="n"/>
      <c r="BB167" s="55" t="n"/>
      <c r="BC167" s="55" t="n"/>
    </row>
    <row r="168">
      <c r="A168" s="55" t="n"/>
      <c r="B168" s="483" t="n"/>
      <c r="C168" s="55" t="n"/>
      <c r="D168" s="55" t="n"/>
      <c r="E168" s="55" t="n"/>
      <c r="F168" s="55" t="n"/>
      <c r="G168" s="69" t="n"/>
      <c r="H168" s="69" t="n"/>
      <c r="I168" s="55" t="n"/>
      <c r="J168" s="55" t="n"/>
      <c r="K168" s="55" t="n"/>
      <c r="L168" s="55">
        <f>J168-K168</f>
        <v/>
      </c>
      <c r="M168" s="55" t="n"/>
      <c r="N168" s="55">
        <f>P168+Q168+R168+S168</f>
        <v/>
      </c>
      <c r="O168" s="57">
        <f>Q168+V168+Y168+AB168+AE168+AH168+AK168+AN168+AQ168+AT168+AW168+AZ168+BC168</f>
        <v/>
      </c>
      <c r="P168" s="58" t="n"/>
      <c r="Q168" s="59">
        <f>L168-S168-R168-P168</f>
        <v/>
      </c>
      <c r="R168" s="60" t="n"/>
      <c r="S168" s="61" t="n"/>
      <c r="T168" s="55" t="n"/>
      <c r="U168" s="55" t="n"/>
      <c r="V168" s="55" t="n"/>
      <c r="W168" s="55" t="n"/>
      <c r="X168" s="55" t="n"/>
      <c r="Y168" s="55" t="n"/>
      <c r="Z168" s="55" t="n"/>
      <c r="AA168" s="55" t="n"/>
      <c r="AB168" s="55" t="n"/>
      <c r="AC168" s="55" t="n"/>
      <c r="AD168" s="55" t="n"/>
      <c r="AE168" s="55" t="n"/>
      <c r="AF168" s="55" t="n"/>
      <c r="AG168" s="55" t="n"/>
      <c r="AH168" s="55" t="n"/>
      <c r="AI168" s="55" t="n"/>
      <c r="AJ168" s="55" t="n"/>
      <c r="AK168" s="55" t="n"/>
      <c r="AL168" s="55" t="n"/>
      <c r="AM168" s="55" t="n"/>
      <c r="AN168" s="55" t="n"/>
      <c r="AO168" s="55" t="n"/>
      <c r="AP168" s="55" t="n"/>
      <c r="AQ168" s="55" t="n"/>
      <c r="AR168" s="55" t="n"/>
      <c r="AS168" s="55" t="n"/>
      <c r="AT168" s="55" t="n"/>
      <c r="AU168" s="55" t="n"/>
      <c r="AV168" s="55" t="n"/>
      <c r="AW168" s="55" t="n"/>
      <c r="AX168" s="55" t="n"/>
      <c r="AY168" s="55" t="n"/>
      <c r="AZ168" s="55" t="n"/>
      <c r="BA168" s="55" t="n"/>
      <c r="BB168" s="55" t="n"/>
      <c r="BC168" s="55" t="n"/>
    </row>
    <row r="169">
      <c r="A169" s="55" t="n"/>
      <c r="B169" s="483" t="n"/>
      <c r="C169" s="55" t="n"/>
      <c r="D169" s="55" t="n"/>
      <c r="E169" s="55" t="n"/>
      <c r="F169" s="55" t="n"/>
      <c r="G169" s="69" t="n"/>
      <c r="H169" s="69" t="n"/>
      <c r="I169" s="55" t="n"/>
      <c r="J169" s="55" t="n"/>
      <c r="K169" s="55" t="n"/>
      <c r="L169" s="55">
        <f>J169-K169</f>
        <v/>
      </c>
      <c r="M169" s="55" t="n"/>
      <c r="N169" s="55">
        <f>P169+Q169+R169+S169</f>
        <v/>
      </c>
      <c r="O169" s="57">
        <f>Q169+V169+Y169+AB169+AE169+AH169+AK169+AN169+AQ169+AT169+AW169+AZ169+BC169</f>
        <v/>
      </c>
      <c r="P169" s="58" t="n"/>
      <c r="Q169" s="59">
        <f>L169-S169-R169-P169</f>
        <v/>
      </c>
      <c r="R169" s="60" t="n"/>
      <c r="S169" s="61" t="n"/>
      <c r="T169" s="55" t="n"/>
      <c r="U169" s="55" t="n"/>
      <c r="V169" s="55" t="n"/>
      <c r="W169" s="55" t="n"/>
      <c r="X169" s="55" t="n"/>
      <c r="Y169" s="55" t="n"/>
      <c r="Z169" s="55" t="n"/>
      <c r="AA169" s="55" t="n"/>
      <c r="AB169" s="55" t="n"/>
      <c r="AC169" s="55" t="n"/>
      <c r="AD169" s="55" t="n"/>
      <c r="AE169" s="55" t="n"/>
      <c r="AF169" s="55" t="n"/>
      <c r="AG169" s="55" t="n"/>
      <c r="AH169" s="55" t="n"/>
      <c r="AI169" s="55" t="n"/>
      <c r="AJ169" s="55" t="n"/>
      <c r="AK169" s="55" t="n"/>
      <c r="AL169" s="55" t="n"/>
      <c r="AM169" s="55" t="n"/>
      <c r="AN169" s="55" t="n"/>
      <c r="AO169" s="55" t="n"/>
      <c r="AP169" s="55" t="n"/>
      <c r="AQ169" s="55" t="n"/>
      <c r="AR169" s="55" t="n"/>
      <c r="AS169" s="55" t="n"/>
      <c r="AT169" s="55" t="n"/>
      <c r="AU169" s="55" t="n"/>
      <c r="AV169" s="55" t="n"/>
      <c r="AW169" s="55" t="n"/>
      <c r="AX169" s="55" t="n"/>
      <c r="AY169" s="55" t="n"/>
      <c r="AZ169" s="55" t="n"/>
      <c r="BA169" s="55" t="n"/>
      <c r="BB169" s="55" t="n"/>
      <c r="BC169" s="55" t="n"/>
    </row>
    <row r="170">
      <c r="A170" s="55" t="n"/>
      <c r="B170" s="483" t="n"/>
      <c r="C170" s="55" t="n"/>
      <c r="D170" s="55" t="n"/>
      <c r="E170" s="55" t="n"/>
      <c r="F170" s="55" t="n"/>
      <c r="G170" s="69" t="n"/>
      <c r="H170" s="69" t="n"/>
      <c r="I170" s="55" t="n"/>
      <c r="J170" s="55" t="n"/>
      <c r="K170" s="55" t="n"/>
      <c r="L170" s="55">
        <f>J170-K170</f>
        <v/>
      </c>
      <c r="M170" s="55" t="n"/>
      <c r="N170" s="55">
        <f>P170+Q170+R170+S170</f>
        <v/>
      </c>
      <c r="O170" s="57">
        <f>Q170+V170+Y170+AB170+AE170+AH170+AK170+AN170+AQ170+AT170+AW170+AZ170+BC170</f>
        <v/>
      </c>
      <c r="P170" s="58" t="n"/>
      <c r="Q170" s="59">
        <f>L170-S170-R170-P170</f>
        <v/>
      </c>
      <c r="R170" s="60" t="n"/>
      <c r="S170" s="61" t="n"/>
      <c r="T170" s="55" t="n"/>
      <c r="U170" s="55" t="n"/>
      <c r="V170" s="55" t="n"/>
      <c r="W170" s="55" t="n"/>
      <c r="X170" s="55" t="n"/>
      <c r="Y170" s="55" t="n"/>
      <c r="Z170" s="55" t="n"/>
      <c r="AA170" s="55" t="n"/>
      <c r="AB170" s="55" t="n"/>
      <c r="AC170" s="55" t="n"/>
      <c r="AD170" s="55" t="n"/>
      <c r="AE170" s="55" t="n"/>
      <c r="AF170" s="55" t="n"/>
      <c r="AG170" s="55" t="n"/>
      <c r="AH170" s="55" t="n"/>
      <c r="AI170" s="55" t="n"/>
      <c r="AJ170" s="55" t="n"/>
      <c r="AK170" s="55" t="n"/>
      <c r="AL170" s="55" t="n"/>
      <c r="AM170" s="55" t="n"/>
      <c r="AN170" s="55" t="n"/>
      <c r="AO170" s="55" t="n"/>
      <c r="AP170" s="55" t="n"/>
      <c r="AQ170" s="55" t="n"/>
      <c r="AR170" s="55" t="n"/>
      <c r="AS170" s="55" t="n"/>
      <c r="AT170" s="55" t="n"/>
      <c r="AU170" s="55" t="n"/>
      <c r="AV170" s="55" t="n"/>
      <c r="AW170" s="55" t="n"/>
      <c r="AX170" s="55" t="n"/>
      <c r="AY170" s="55" t="n"/>
      <c r="AZ170" s="55" t="n"/>
      <c r="BA170" s="55" t="n"/>
      <c r="BB170" s="55" t="n"/>
      <c r="BC170" s="55" t="n"/>
    </row>
    <row r="171">
      <c r="A171" s="55" t="n"/>
      <c r="B171" s="483" t="n"/>
      <c r="C171" s="55" t="n"/>
      <c r="D171" s="55" t="n"/>
      <c r="E171" s="55" t="n"/>
      <c r="F171" s="55" t="n"/>
      <c r="G171" s="69" t="n"/>
      <c r="H171" s="69" t="n"/>
      <c r="I171" s="55" t="n"/>
      <c r="J171" s="55" t="n"/>
      <c r="K171" s="55" t="n"/>
      <c r="L171" s="55">
        <f>J171-K171</f>
        <v/>
      </c>
      <c r="M171" s="55" t="n"/>
      <c r="N171" s="55">
        <f>P171+Q171+R171+S171</f>
        <v/>
      </c>
      <c r="O171" s="57">
        <f>Q171+V171+Y171+AB171+AE171+AH171+AK171+AN171+AQ171+AT171+AW171+AZ171+BC171</f>
        <v/>
      </c>
      <c r="P171" s="58" t="n"/>
      <c r="Q171" s="59">
        <f>L171-S171-R171-P171</f>
        <v/>
      </c>
      <c r="R171" s="60" t="n"/>
      <c r="S171" s="61" t="n"/>
      <c r="T171" s="55" t="n"/>
      <c r="U171" s="55" t="n"/>
      <c r="V171" s="55" t="n"/>
      <c r="W171" s="55" t="n"/>
      <c r="X171" s="55" t="n"/>
      <c r="Y171" s="55" t="n"/>
      <c r="Z171" s="55" t="n"/>
      <c r="AA171" s="55" t="n"/>
      <c r="AB171" s="55" t="n"/>
      <c r="AC171" s="55" t="n"/>
      <c r="AD171" s="55" t="n"/>
      <c r="AE171" s="55" t="n"/>
      <c r="AF171" s="55" t="n"/>
      <c r="AG171" s="55" t="n"/>
      <c r="AH171" s="55" t="n"/>
      <c r="AI171" s="55" t="n"/>
      <c r="AJ171" s="55" t="n"/>
      <c r="AK171" s="55" t="n"/>
      <c r="AL171" s="55" t="n"/>
      <c r="AM171" s="55" t="n"/>
      <c r="AN171" s="55" t="n"/>
      <c r="AO171" s="55" t="n"/>
      <c r="AP171" s="55" t="n"/>
      <c r="AQ171" s="55" t="n"/>
      <c r="AR171" s="55" t="n"/>
      <c r="AS171" s="55" t="n"/>
      <c r="AT171" s="55" t="n"/>
      <c r="AU171" s="55" t="n"/>
      <c r="AV171" s="55" t="n"/>
      <c r="AW171" s="55" t="n"/>
      <c r="AX171" s="55" t="n"/>
      <c r="AY171" s="55" t="n"/>
      <c r="AZ171" s="55" t="n"/>
      <c r="BA171" s="55" t="n"/>
      <c r="BB171" s="55" t="n"/>
      <c r="BC171" s="55" t="n"/>
    </row>
    <row r="172">
      <c r="A172" s="55" t="n"/>
      <c r="B172" s="483" t="n"/>
      <c r="C172" s="55" t="n"/>
      <c r="D172" s="55" t="n"/>
      <c r="E172" s="55" t="n"/>
      <c r="F172" s="55" t="n"/>
      <c r="G172" s="69" t="n"/>
      <c r="H172" s="69" t="n"/>
      <c r="I172" s="55" t="n"/>
      <c r="J172" s="55" t="n"/>
      <c r="K172" s="55" t="n"/>
      <c r="L172" s="55">
        <f>J172-K172</f>
        <v/>
      </c>
      <c r="M172" s="55" t="n"/>
      <c r="N172" s="55">
        <f>P172+Q172+R172+S172</f>
        <v/>
      </c>
      <c r="O172" s="57">
        <f>Q172+V172+Y172+AB172+AE172+AH172+AK172+AN172+AQ172+AT172+AW172+AZ172+BC172</f>
        <v/>
      </c>
      <c r="P172" s="58" t="n"/>
      <c r="Q172" s="59">
        <f>L172-S172-R172-P172</f>
        <v/>
      </c>
      <c r="R172" s="60" t="n"/>
      <c r="S172" s="61" t="n"/>
      <c r="T172" s="55" t="n"/>
      <c r="U172" s="55" t="n"/>
      <c r="V172" s="55" t="n"/>
      <c r="W172" s="55" t="n"/>
      <c r="X172" s="55" t="n"/>
      <c r="Y172" s="55" t="n"/>
      <c r="Z172" s="55" t="n"/>
      <c r="AA172" s="55" t="n"/>
      <c r="AB172" s="55" t="n"/>
      <c r="AC172" s="55" t="n"/>
      <c r="AD172" s="55" t="n"/>
      <c r="AE172" s="55" t="n"/>
      <c r="AF172" s="55" t="n"/>
      <c r="AG172" s="55" t="n"/>
      <c r="AH172" s="55" t="n"/>
      <c r="AI172" s="55" t="n"/>
      <c r="AJ172" s="55" t="n"/>
      <c r="AK172" s="55" t="n"/>
      <c r="AL172" s="55" t="n"/>
      <c r="AM172" s="55" t="n"/>
      <c r="AN172" s="55" t="n"/>
      <c r="AO172" s="55" t="n"/>
      <c r="AP172" s="55" t="n"/>
      <c r="AQ172" s="55" t="n"/>
      <c r="AR172" s="55" t="n"/>
      <c r="AS172" s="55" t="n"/>
      <c r="AT172" s="55" t="n"/>
      <c r="AU172" s="55" t="n"/>
      <c r="AV172" s="55" t="n"/>
      <c r="AW172" s="55" t="n"/>
      <c r="AX172" s="55" t="n"/>
      <c r="AY172" s="55" t="n"/>
      <c r="AZ172" s="55" t="n"/>
      <c r="BA172" s="55" t="n"/>
      <c r="BB172" s="55" t="n"/>
      <c r="BC172" s="55" t="n"/>
    </row>
    <row r="173">
      <c r="A173" s="55" t="n"/>
      <c r="B173" s="483" t="n"/>
      <c r="C173" s="55" t="n"/>
      <c r="D173" s="55" t="n"/>
      <c r="E173" s="55" t="n"/>
      <c r="F173" s="55" t="n"/>
      <c r="G173" s="69" t="n"/>
      <c r="H173" s="69" t="n"/>
      <c r="I173" s="55" t="n"/>
      <c r="J173" s="55" t="n"/>
      <c r="K173" s="55" t="n"/>
      <c r="L173" s="55">
        <f>J173-K173</f>
        <v/>
      </c>
      <c r="M173" s="55" t="n"/>
      <c r="N173" s="55">
        <f>P173+Q173+R173+S173</f>
        <v/>
      </c>
      <c r="O173" s="57">
        <f>Q173+V173+Y173+AB173+AE173+AH173+AK173+AN173+AQ173+AT173+AW173+AZ173+BC173</f>
        <v/>
      </c>
      <c r="P173" s="58" t="n"/>
      <c r="Q173" s="59">
        <f>L173-S173-R173-P173</f>
        <v/>
      </c>
      <c r="R173" s="60" t="n"/>
      <c r="S173" s="61" t="n"/>
      <c r="T173" s="55" t="n"/>
      <c r="U173" s="55" t="n"/>
      <c r="V173" s="55" t="n"/>
      <c r="W173" s="55" t="n"/>
      <c r="X173" s="55" t="n"/>
      <c r="Y173" s="55" t="n"/>
      <c r="Z173" s="55" t="n"/>
      <c r="AA173" s="55" t="n"/>
      <c r="AB173" s="55" t="n"/>
      <c r="AC173" s="55" t="n"/>
      <c r="AD173" s="55" t="n"/>
      <c r="AE173" s="55" t="n"/>
      <c r="AF173" s="55" t="n"/>
      <c r="AG173" s="55" t="n"/>
      <c r="AH173" s="55" t="n"/>
      <c r="AI173" s="55" t="n"/>
      <c r="AJ173" s="55" t="n"/>
      <c r="AK173" s="55" t="n"/>
      <c r="AL173" s="55" t="n"/>
      <c r="AM173" s="55" t="n"/>
      <c r="AN173" s="55" t="n"/>
      <c r="AO173" s="55" t="n"/>
      <c r="AP173" s="55" t="n"/>
      <c r="AQ173" s="55" t="n"/>
      <c r="AR173" s="55" t="n"/>
      <c r="AS173" s="55" t="n"/>
      <c r="AT173" s="55" t="n"/>
      <c r="AU173" s="55" t="n"/>
      <c r="AV173" s="55" t="n"/>
      <c r="AW173" s="55" t="n"/>
      <c r="AX173" s="55" t="n"/>
      <c r="AY173" s="55" t="n"/>
      <c r="AZ173" s="55" t="n"/>
      <c r="BA173" s="55" t="n"/>
      <c r="BB173" s="55" t="n"/>
      <c r="BC173" s="55" t="n"/>
    </row>
    <row r="174">
      <c r="A174" s="55" t="n"/>
      <c r="B174" s="483" t="n"/>
      <c r="C174" s="55" t="n"/>
      <c r="D174" s="55" t="n"/>
      <c r="E174" s="55" t="n"/>
      <c r="F174" s="55" t="n"/>
      <c r="G174" s="69" t="n"/>
      <c r="H174" s="69" t="n"/>
      <c r="I174" s="55" t="n"/>
      <c r="J174" s="55" t="n"/>
      <c r="K174" s="55" t="n"/>
      <c r="L174" s="55">
        <f>J174-K174</f>
        <v/>
      </c>
      <c r="M174" s="55" t="n"/>
      <c r="N174" s="55">
        <f>P174+Q174+R174+S174</f>
        <v/>
      </c>
      <c r="O174" s="57">
        <f>Q174+V174+Y174+AB174+AE174+AH174+AK174+AN174+AQ174+AT174+AW174+AZ174+BC174</f>
        <v/>
      </c>
      <c r="P174" s="58" t="n"/>
      <c r="Q174" s="59">
        <f>L174-S174-R174-P174</f>
        <v/>
      </c>
      <c r="R174" s="60" t="n"/>
      <c r="S174" s="61" t="n"/>
      <c r="T174" s="55" t="n"/>
      <c r="U174" s="55" t="n"/>
      <c r="V174" s="55" t="n"/>
      <c r="W174" s="55" t="n"/>
      <c r="X174" s="55" t="n"/>
      <c r="Y174" s="55" t="n"/>
      <c r="Z174" s="55" t="n"/>
      <c r="AA174" s="55" t="n"/>
      <c r="AB174" s="55" t="n"/>
      <c r="AC174" s="55" t="n"/>
      <c r="AD174" s="55" t="n"/>
      <c r="AE174" s="55" t="n"/>
      <c r="AF174" s="55" t="n"/>
      <c r="AG174" s="55" t="n"/>
      <c r="AH174" s="55" t="n"/>
      <c r="AI174" s="55" t="n"/>
      <c r="AJ174" s="55" t="n"/>
      <c r="AK174" s="55" t="n"/>
      <c r="AL174" s="55" t="n"/>
      <c r="AM174" s="55" t="n"/>
      <c r="AN174" s="55" t="n"/>
      <c r="AO174" s="55" t="n"/>
      <c r="AP174" s="55" t="n"/>
      <c r="AQ174" s="55" t="n"/>
      <c r="AR174" s="55" t="n"/>
      <c r="AS174" s="55" t="n"/>
      <c r="AT174" s="55" t="n"/>
      <c r="AU174" s="55" t="n"/>
      <c r="AV174" s="55" t="n"/>
      <c r="AW174" s="55" t="n"/>
      <c r="AX174" s="55" t="n"/>
      <c r="AY174" s="55" t="n"/>
      <c r="AZ174" s="55" t="n"/>
      <c r="BA174" s="55" t="n"/>
      <c r="BB174" s="55" t="n"/>
      <c r="BC174" s="55" t="n"/>
    </row>
    <row r="175">
      <c r="A175" s="55" t="n"/>
      <c r="B175" s="483" t="n"/>
      <c r="C175" s="55" t="n"/>
      <c r="D175" s="55" t="n"/>
      <c r="E175" s="55" t="n"/>
      <c r="F175" s="55" t="n"/>
      <c r="G175" s="69" t="n"/>
      <c r="H175" s="69" t="n"/>
      <c r="I175" s="55" t="n"/>
      <c r="J175" s="55" t="n"/>
      <c r="K175" s="55" t="n"/>
      <c r="L175" s="55">
        <f>J175-K175</f>
        <v/>
      </c>
      <c r="M175" s="55" t="n"/>
      <c r="N175" s="55">
        <f>P175+Q175+R175+S175</f>
        <v/>
      </c>
      <c r="O175" s="57">
        <f>Q175+V175+Y175+AB175+AE175+AH175+AK175+AN175+AQ175+AT175+AW175+AZ175+BC175</f>
        <v/>
      </c>
      <c r="P175" s="58" t="n"/>
      <c r="Q175" s="59">
        <f>L175-S175-R175-P175</f>
        <v/>
      </c>
      <c r="R175" s="60" t="n"/>
      <c r="S175" s="61" t="n"/>
      <c r="T175" s="55" t="n"/>
      <c r="U175" s="55" t="n"/>
      <c r="V175" s="55" t="n"/>
      <c r="W175" s="55" t="n"/>
      <c r="X175" s="55" t="n"/>
      <c r="Y175" s="55" t="n"/>
      <c r="Z175" s="55" t="n"/>
      <c r="AA175" s="55" t="n"/>
      <c r="AB175" s="55" t="n"/>
      <c r="AC175" s="55" t="n"/>
      <c r="AD175" s="55" t="n"/>
      <c r="AE175" s="55" t="n"/>
      <c r="AF175" s="55" t="n"/>
      <c r="AG175" s="55" t="n"/>
      <c r="AH175" s="55" t="n"/>
      <c r="AI175" s="55" t="n"/>
      <c r="AJ175" s="55" t="n"/>
      <c r="AK175" s="55" t="n"/>
      <c r="AL175" s="55" t="n"/>
      <c r="AM175" s="55" t="n"/>
      <c r="AN175" s="55" t="n"/>
      <c r="AO175" s="55" t="n"/>
      <c r="AP175" s="55" t="n"/>
      <c r="AQ175" s="55" t="n"/>
      <c r="AR175" s="55" t="n"/>
      <c r="AS175" s="55" t="n"/>
      <c r="AT175" s="55" t="n"/>
      <c r="AU175" s="55" t="n"/>
      <c r="AV175" s="55" t="n"/>
      <c r="AW175" s="55" t="n"/>
      <c r="AX175" s="55" t="n"/>
      <c r="AY175" s="55" t="n"/>
      <c r="AZ175" s="55" t="n"/>
      <c r="BA175" s="55" t="n"/>
      <c r="BB175" s="55" t="n"/>
      <c r="BC175" s="55" t="n"/>
    </row>
    <row r="176">
      <c r="A176" s="55" t="n"/>
      <c r="B176" s="483" t="n"/>
      <c r="C176" s="55" t="n"/>
      <c r="D176" s="55" t="n"/>
      <c r="E176" s="55" t="n"/>
      <c r="F176" s="55" t="n"/>
      <c r="G176" s="69" t="n"/>
      <c r="H176" s="69" t="n"/>
      <c r="I176" s="55" t="n"/>
      <c r="J176" s="55" t="n"/>
      <c r="K176" s="55" t="n"/>
      <c r="L176" s="55">
        <f>J176-K176</f>
        <v/>
      </c>
      <c r="M176" s="55" t="n"/>
      <c r="N176" s="55">
        <f>P176+Q176+R176+S176</f>
        <v/>
      </c>
      <c r="O176" s="57">
        <f>Q176+V176+Y176+AB176+AE176+AH176+AK176+AN176+AQ176+AT176+AW176+AZ176+BC176</f>
        <v/>
      </c>
      <c r="P176" s="58" t="n"/>
      <c r="Q176" s="59">
        <f>L176-S176-R176-P176</f>
        <v/>
      </c>
      <c r="R176" s="60" t="n"/>
      <c r="S176" s="61" t="n"/>
      <c r="T176" s="55" t="n"/>
      <c r="U176" s="55" t="n"/>
      <c r="V176" s="55" t="n"/>
      <c r="W176" s="55" t="n"/>
      <c r="X176" s="55" t="n"/>
      <c r="Y176" s="55" t="n"/>
      <c r="Z176" s="55" t="n"/>
      <c r="AA176" s="55" t="n"/>
      <c r="AB176" s="55" t="n"/>
      <c r="AC176" s="55" t="n"/>
      <c r="AD176" s="55" t="n"/>
      <c r="AE176" s="55" t="n"/>
      <c r="AF176" s="55" t="n"/>
      <c r="AG176" s="55" t="n"/>
      <c r="AH176" s="55" t="n"/>
      <c r="AI176" s="55" t="n"/>
      <c r="AJ176" s="55" t="n"/>
      <c r="AK176" s="55" t="n"/>
      <c r="AL176" s="55" t="n"/>
      <c r="AM176" s="55" t="n"/>
      <c r="AN176" s="55" t="n"/>
      <c r="AO176" s="55" t="n"/>
      <c r="AP176" s="55" t="n"/>
      <c r="AQ176" s="55" t="n"/>
      <c r="AR176" s="55" t="n"/>
      <c r="AS176" s="55" t="n"/>
      <c r="AT176" s="55" t="n"/>
      <c r="AU176" s="55" t="n"/>
      <c r="AV176" s="55" t="n"/>
      <c r="AW176" s="55" t="n"/>
      <c r="AX176" s="55" t="n"/>
      <c r="AY176" s="55" t="n"/>
      <c r="AZ176" s="55" t="n"/>
      <c r="BA176" s="55" t="n"/>
      <c r="BB176" s="55" t="n"/>
      <c r="BC176" s="55" t="n"/>
    </row>
    <row r="177">
      <c r="A177" s="55" t="n"/>
      <c r="B177" s="483" t="n"/>
      <c r="C177" s="55" t="n"/>
      <c r="D177" s="55" t="n"/>
      <c r="E177" s="55" t="n"/>
      <c r="F177" s="55" t="n"/>
      <c r="G177" s="69" t="n"/>
      <c r="H177" s="69" t="n"/>
      <c r="I177" s="55" t="n"/>
      <c r="J177" s="55" t="n"/>
      <c r="K177" s="55" t="n"/>
      <c r="L177" s="55">
        <f>J177-K177</f>
        <v/>
      </c>
      <c r="M177" s="55" t="n"/>
      <c r="N177" s="55">
        <f>P177+Q177+R177+S177</f>
        <v/>
      </c>
      <c r="O177" s="57">
        <f>Q177+V177+Y177+AB177+AE177+AH177+AK177+AN177+AQ177+AT177+AW177+AZ177+BC177</f>
        <v/>
      </c>
      <c r="P177" s="58" t="n"/>
      <c r="Q177" s="59">
        <f>L177-S177-R177-P177</f>
        <v/>
      </c>
      <c r="R177" s="60" t="n"/>
      <c r="S177" s="61" t="n"/>
      <c r="T177" s="55" t="n"/>
      <c r="U177" s="55" t="n"/>
      <c r="V177" s="55" t="n"/>
      <c r="W177" s="55" t="n"/>
      <c r="X177" s="55" t="n"/>
      <c r="Y177" s="55" t="n"/>
      <c r="Z177" s="55" t="n"/>
      <c r="AA177" s="55" t="n"/>
      <c r="AB177" s="55" t="n"/>
      <c r="AC177" s="55" t="n"/>
      <c r="AD177" s="55" t="n"/>
      <c r="AE177" s="55" t="n"/>
      <c r="AF177" s="55" t="n"/>
      <c r="AG177" s="55" t="n"/>
      <c r="AH177" s="55" t="n"/>
      <c r="AI177" s="55" t="n"/>
      <c r="AJ177" s="55" t="n"/>
      <c r="AK177" s="55" t="n"/>
      <c r="AL177" s="55" t="n"/>
      <c r="AM177" s="55" t="n"/>
      <c r="AN177" s="55" t="n"/>
      <c r="AO177" s="55" t="n"/>
      <c r="AP177" s="55" t="n"/>
      <c r="AQ177" s="55" t="n"/>
      <c r="AR177" s="55" t="n"/>
      <c r="AS177" s="55" t="n"/>
      <c r="AT177" s="55" t="n"/>
      <c r="AU177" s="55" t="n"/>
      <c r="AV177" s="55" t="n"/>
      <c r="AW177" s="55" t="n"/>
      <c r="AX177" s="55" t="n"/>
      <c r="AY177" s="55" t="n"/>
      <c r="AZ177" s="55" t="n"/>
      <c r="BA177" s="55" t="n"/>
      <c r="BB177" s="55" t="n"/>
      <c r="BC177" s="55" t="n"/>
    </row>
    <row r="178">
      <c r="A178" s="55" t="n"/>
      <c r="B178" s="483" t="n"/>
      <c r="C178" s="55" t="n"/>
      <c r="D178" s="55" t="n"/>
      <c r="E178" s="55" t="n"/>
      <c r="F178" s="55" t="n"/>
      <c r="G178" s="69" t="n"/>
      <c r="H178" s="69" t="n"/>
      <c r="I178" s="55" t="n"/>
      <c r="J178" s="55" t="n"/>
      <c r="K178" s="55" t="n"/>
      <c r="L178" s="55">
        <f>J178-K178</f>
        <v/>
      </c>
      <c r="M178" s="55" t="n"/>
      <c r="N178" s="55">
        <f>P178+Q178+R178+S178</f>
        <v/>
      </c>
      <c r="O178" s="57">
        <f>Q178+V178+Y178+AB178+AE178+AH178+AK178+AN178+AQ178+AT178+AW178+AZ178+BC178</f>
        <v/>
      </c>
      <c r="P178" s="58" t="n"/>
      <c r="Q178" s="59">
        <f>L178-S178-R178-P178</f>
        <v/>
      </c>
      <c r="R178" s="60" t="n"/>
      <c r="S178" s="61" t="n"/>
      <c r="T178" s="55" t="n"/>
      <c r="U178" s="55" t="n"/>
      <c r="V178" s="55" t="n"/>
      <c r="W178" s="55" t="n"/>
      <c r="X178" s="55" t="n"/>
      <c r="Y178" s="55" t="n"/>
      <c r="Z178" s="55" t="n"/>
      <c r="AA178" s="55" t="n"/>
      <c r="AB178" s="55" t="n"/>
      <c r="AC178" s="55" t="n"/>
      <c r="AD178" s="55" t="n"/>
      <c r="AE178" s="55" t="n"/>
      <c r="AF178" s="55" t="n"/>
      <c r="AG178" s="55" t="n"/>
      <c r="AH178" s="55" t="n"/>
      <c r="AI178" s="55" t="n"/>
      <c r="AJ178" s="55" t="n"/>
      <c r="AK178" s="55" t="n"/>
      <c r="AL178" s="55" t="n"/>
      <c r="AM178" s="55" t="n"/>
      <c r="AN178" s="55" t="n"/>
      <c r="AO178" s="55" t="n"/>
      <c r="AP178" s="55" t="n"/>
      <c r="AQ178" s="55" t="n"/>
      <c r="AR178" s="55" t="n"/>
      <c r="AS178" s="55" t="n"/>
      <c r="AT178" s="55" t="n"/>
      <c r="AU178" s="55" t="n"/>
      <c r="AV178" s="55" t="n"/>
      <c r="AW178" s="55" t="n"/>
      <c r="AX178" s="55" t="n"/>
      <c r="AY178" s="55" t="n"/>
      <c r="AZ178" s="55" t="n"/>
      <c r="BA178" s="55" t="n"/>
      <c r="BB178" s="55" t="n"/>
      <c r="BC178" s="55" t="n"/>
    </row>
    <row r="179">
      <c r="A179" s="55" t="n"/>
      <c r="B179" s="483" t="n"/>
      <c r="C179" s="55" t="n"/>
      <c r="D179" s="55" t="n"/>
      <c r="E179" s="55" t="n"/>
      <c r="F179" s="55" t="n"/>
      <c r="G179" s="69" t="n"/>
      <c r="H179" s="69" t="n"/>
      <c r="I179" s="55" t="n"/>
      <c r="J179" s="55" t="n"/>
      <c r="K179" s="55" t="n"/>
      <c r="L179" s="55">
        <f>J179-K179</f>
        <v/>
      </c>
      <c r="M179" s="55" t="n"/>
      <c r="N179" s="55">
        <f>P179+Q179+R179+S179</f>
        <v/>
      </c>
      <c r="O179" s="57">
        <f>Q179+V179+Y179+AB179+AE179+AH179+AK179+AN179+AQ179+AT179+AW179+AZ179+BC179</f>
        <v/>
      </c>
      <c r="P179" s="58" t="n"/>
      <c r="Q179" s="59">
        <f>L179-S179-R179-P179</f>
        <v/>
      </c>
      <c r="R179" s="60" t="n"/>
      <c r="S179" s="61" t="n"/>
      <c r="T179" s="55" t="n"/>
      <c r="U179" s="55" t="n"/>
      <c r="V179" s="55" t="n"/>
      <c r="W179" s="55" t="n"/>
      <c r="X179" s="55" t="n"/>
      <c r="Y179" s="55" t="n"/>
      <c r="Z179" s="55" t="n"/>
      <c r="AA179" s="55" t="n"/>
      <c r="AB179" s="55" t="n"/>
      <c r="AC179" s="55" t="n"/>
      <c r="AD179" s="55" t="n"/>
      <c r="AE179" s="55" t="n"/>
      <c r="AF179" s="55" t="n"/>
      <c r="AG179" s="55" t="n"/>
      <c r="AH179" s="55" t="n"/>
      <c r="AI179" s="55" t="n"/>
      <c r="AJ179" s="55" t="n"/>
      <c r="AK179" s="55" t="n"/>
      <c r="AL179" s="55" t="n"/>
      <c r="AM179" s="55" t="n"/>
      <c r="AN179" s="55" t="n"/>
      <c r="AO179" s="55" t="n"/>
      <c r="AP179" s="55" t="n"/>
      <c r="AQ179" s="55" t="n"/>
      <c r="AR179" s="55" t="n"/>
      <c r="AS179" s="55" t="n"/>
      <c r="AT179" s="55" t="n"/>
      <c r="AU179" s="55" t="n"/>
      <c r="AV179" s="55" t="n"/>
      <c r="AW179" s="55" t="n"/>
      <c r="AX179" s="55" t="n"/>
      <c r="AY179" s="55" t="n"/>
      <c r="AZ179" s="55" t="n"/>
      <c r="BA179" s="55" t="n"/>
      <c r="BB179" s="55" t="n"/>
      <c r="BC179" s="55" t="n"/>
    </row>
    <row r="180">
      <c r="A180" s="55" t="n"/>
      <c r="B180" s="483" t="n"/>
      <c r="C180" s="55" t="n"/>
      <c r="D180" s="55" t="n"/>
      <c r="E180" s="55" t="n"/>
      <c r="F180" s="55" t="n"/>
      <c r="G180" s="69" t="n"/>
      <c r="H180" s="69" t="n"/>
      <c r="I180" s="55" t="n"/>
      <c r="J180" s="55" t="n"/>
      <c r="K180" s="55" t="n"/>
      <c r="L180" s="55">
        <f>J180-K180</f>
        <v/>
      </c>
      <c r="M180" s="55" t="n"/>
      <c r="N180" s="55">
        <f>P180+Q180+R180+S180</f>
        <v/>
      </c>
      <c r="O180" s="57">
        <f>Q180+V180+Y180+AB180+AE180+AH180+AK180+AN180+AQ180+AT180+AW180+AZ180+BC180</f>
        <v/>
      </c>
      <c r="P180" s="58" t="n"/>
      <c r="Q180" s="59">
        <f>L180-S180-R180-P180</f>
        <v/>
      </c>
      <c r="R180" s="60" t="n"/>
      <c r="S180" s="61" t="n"/>
      <c r="T180" s="55" t="n"/>
      <c r="U180" s="55" t="n"/>
      <c r="V180" s="55" t="n"/>
      <c r="W180" s="55" t="n"/>
      <c r="X180" s="55" t="n"/>
      <c r="Y180" s="55" t="n"/>
      <c r="Z180" s="55" t="n"/>
      <c r="AA180" s="55" t="n"/>
      <c r="AB180" s="55" t="n"/>
      <c r="AC180" s="55" t="n"/>
      <c r="AD180" s="55" t="n"/>
      <c r="AE180" s="55" t="n"/>
      <c r="AF180" s="55" t="n"/>
      <c r="AG180" s="55" t="n"/>
      <c r="AH180" s="55" t="n"/>
      <c r="AI180" s="55" t="n"/>
      <c r="AJ180" s="55" t="n"/>
      <c r="AK180" s="55" t="n"/>
      <c r="AL180" s="55" t="n"/>
      <c r="AM180" s="55" t="n"/>
      <c r="AN180" s="55" t="n"/>
      <c r="AO180" s="55" t="n"/>
      <c r="AP180" s="55" t="n"/>
      <c r="AQ180" s="55" t="n"/>
      <c r="AR180" s="55" t="n"/>
      <c r="AS180" s="55" t="n"/>
      <c r="AT180" s="55" t="n"/>
      <c r="AU180" s="55" t="n"/>
      <c r="AV180" s="55" t="n"/>
      <c r="AW180" s="55" t="n"/>
      <c r="AX180" s="55" t="n"/>
      <c r="AY180" s="55" t="n"/>
      <c r="AZ180" s="55" t="n"/>
      <c r="BA180" s="55" t="n"/>
      <c r="BB180" s="55" t="n"/>
      <c r="BC180" s="55" t="n"/>
    </row>
    <row r="181">
      <c r="A181" s="55" t="n"/>
      <c r="B181" s="483" t="n"/>
      <c r="C181" s="55" t="n"/>
      <c r="D181" s="55" t="n"/>
      <c r="E181" s="55" t="n"/>
      <c r="F181" s="55" t="n"/>
      <c r="G181" s="69" t="n"/>
      <c r="H181" s="69" t="n"/>
      <c r="I181" s="55" t="n"/>
      <c r="J181" s="55" t="n"/>
      <c r="K181" s="55" t="n"/>
      <c r="L181" s="55">
        <f>J181-K181</f>
        <v/>
      </c>
      <c r="M181" s="55" t="n"/>
      <c r="N181" s="55">
        <f>P181+Q181+R181+S181</f>
        <v/>
      </c>
      <c r="O181" s="57">
        <f>Q181+V181+Y181+AB181+AE181+AH181+AK181+AN181+AQ181+AT181+AW181+AZ181+BC181</f>
        <v/>
      </c>
      <c r="P181" s="58" t="n"/>
      <c r="Q181" s="59">
        <f>L181-S181-R181-P181</f>
        <v/>
      </c>
      <c r="R181" s="60" t="n"/>
      <c r="S181" s="61" t="n"/>
      <c r="T181" s="55" t="n"/>
      <c r="U181" s="55" t="n"/>
      <c r="V181" s="55" t="n"/>
      <c r="W181" s="55" t="n"/>
      <c r="X181" s="55" t="n"/>
      <c r="Y181" s="55" t="n"/>
      <c r="Z181" s="55" t="n"/>
      <c r="AA181" s="55" t="n"/>
      <c r="AB181" s="55" t="n"/>
      <c r="AC181" s="55" t="n"/>
      <c r="AD181" s="55" t="n"/>
      <c r="AE181" s="55" t="n"/>
      <c r="AF181" s="55" t="n"/>
      <c r="AG181" s="55" t="n"/>
      <c r="AH181" s="55" t="n"/>
      <c r="AI181" s="55" t="n"/>
      <c r="AJ181" s="55" t="n"/>
      <c r="AK181" s="55" t="n"/>
      <c r="AL181" s="55" t="n"/>
      <c r="AM181" s="55" t="n"/>
      <c r="AN181" s="55" t="n"/>
      <c r="AO181" s="55" t="n"/>
      <c r="AP181" s="55" t="n"/>
      <c r="AQ181" s="55" t="n"/>
      <c r="AR181" s="55" t="n"/>
      <c r="AS181" s="55" t="n"/>
      <c r="AT181" s="55" t="n"/>
      <c r="AU181" s="55" t="n"/>
      <c r="AV181" s="55" t="n"/>
      <c r="AW181" s="55" t="n"/>
      <c r="AX181" s="55" t="n"/>
      <c r="AY181" s="55" t="n"/>
      <c r="AZ181" s="55" t="n"/>
      <c r="BA181" s="55" t="n"/>
      <c r="BB181" s="55" t="n"/>
      <c r="BC181" s="55" t="n"/>
    </row>
    <row r="182">
      <c r="A182" s="55" t="n"/>
      <c r="B182" s="483" t="n"/>
      <c r="C182" s="55" t="n"/>
      <c r="D182" s="55" t="n"/>
      <c r="E182" s="55" t="n"/>
      <c r="F182" s="55" t="n"/>
      <c r="G182" s="69" t="n"/>
      <c r="H182" s="69" t="n"/>
      <c r="I182" s="55" t="n"/>
      <c r="J182" s="55" t="n"/>
      <c r="K182" s="55" t="n"/>
      <c r="L182" s="55">
        <f>J182-K182</f>
        <v/>
      </c>
      <c r="M182" s="55" t="n"/>
      <c r="N182" s="55">
        <f>P182+Q182+R182+S182</f>
        <v/>
      </c>
      <c r="O182" s="57">
        <f>Q182+V182+Y182+AB182+AE182+AH182+AK182+AN182+AQ182+AT182+AW182+AZ182+BC182</f>
        <v/>
      </c>
      <c r="P182" s="58" t="n"/>
      <c r="Q182" s="59">
        <f>L182-S182-R182-P182</f>
        <v/>
      </c>
      <c r="R182" s="60" t="n"/>
      <c r="S182" s="61" t="n"/>
      <c r="T182" s="55" t="n"/>
      <c r="U182" s="55" t="n"/>
      <c r="V182" s="55" t="n"/>
      <c r="W182" s="55" t="n"/>
      <c r="X182" s="55" t="n"/>
      <c r="Y182" s="55" t="n"/>
      <c r="Z182" s="55" t="n"/>
      <c r="AA182" s="55" t="n"/>
      <c r="AB182" s="55" t="n"/>
      <c r="AC182" s="55" t="n"/>
      <c r="AD182" s="55" t="n"/>
      <c r="AE182" s="55" t="n"/>
      <c r="AF182" s="55" t="n"/>
      <c r="AG182" s="55" t="n"/>
      <c r="AH182" s="55" t="n"/>
      <c r="AI182" s="55" t="n"/>
      <c r="AJ182" s="55" t="n"/>
      <c r="AK182" s="55" t="n"/>
      <c r="AL182" s="55" t="n"/>
      <c r="AM182" s="55" t="n"/>
      <c r="AN182" s="55" t="n"/>
      <c r="AO182" s="55" t="n"/>
      <c r="AP182" s="55" t="n"/>
      <c r="AQ182" s="55" t="n"/>
      <c r="AR182" s="55" t="n"/>
      <c r="AS182" s="55" t="n"/>
      <c r="AT182" s="55" t="n"/>
      <c r="AU182" s="55" t="n"/>
      <c r="AV182" s="55" t="n"/>
      <c r="AW182" s="55" t="n"/>
      <c r="AX182" s="55" t="n"/>
      <c r="AY182" s="55" t="n"/>
      <c r="AZ182" s="55" t="n"/>
      <c r="BA182" s="55" t="n"/>
      <c r="BB182" s="55" t="n"/>
      <c r="BC182" s="55" t="n"/>
    </row>
    <row r="183">
      <c r="A183" s="55" t="n"/>
      <c r="B183" s="483" t="n"/>
      <c r="C183" s="55" t="n"/>
      <c r="D183" s="55" t="n"/>
      <c r="E183" s="55" t="n"/>
      <c r="F183" s="55" t="n"/>
      <c r="G183" s="69" t="n"/>
      <c r="H183" s="69" t="n"/>
      <c r="I183" s="55" t="n"/>
      <c r="J183" s="55" t="n"/>
      <c r="K183" s="55" t="n"/>
      <c r="L183" s="55">
        <f>J183-K183</f>
        <v/>
      </c>
      <c r="M183" s="55" t="n"/>
      <c r="N183" s="55">
        <f>P183+Q183+R183+S183</f>
        <v/>
      </c>
      <c r="O183" s="57">
        <f>Q183+V183+Y183+AB183+AE183+AH183+AK183+AN183+AQ183+AT183+AW183+AZ183+BC183</f>
        <v/>
      </c>
      <c r="P183" s="58" t="n"/>
      <c r="Q183" s="59">
        <f>L183-S183-R183-P183</f>
        <v/>
      </c>
      <c r="R183" s="60" t="n"/>
      <c r="S183" s="61" t="n"/>
      <c r="T183" s="55" t="n"/>
      <c r="U183" s="55" t="n"/>
      <c r="V183" s="55" t="n"/>
      <c r="W183" s="55" t="n"/>
      <c r="X183" s="55" t="n"/>
      <c r="Y183" s="55" t="n"/>
      <c r="Z183" s="55" t="n"/>
      <c r="AA183" s="55" t="n"/>
      <c r="AB183" s="55" t="n"/>
      <c r="AC183" s="55" t="n"/>
      <c r="AD183" s="55" t="n"/>
      <c r="AE183" s="55" t="n"/>
      <c r="AF183" s="55" t="n"/>
      <c r="AG183" s="55" t="n"/>
      <c r="AH183" s="55" t="n"/>
      <c r="AI183" s="55" t="n"/>
      <c r="AJ183" s="55" t="n"/>
      <c r="AK183" s="55" t="n"/>
      <c r="AL183" s="55" t="n"/>
      <c r="AM183" s="55" t="n"/>
      <c r="AN183" s="55" t="n"/>
      <c r="AO183" s="55" t="n"/>
      <c r="AP183" s="55" t="n"/>
      <c r="AQ183" s="55" t="n"/>
      <c r="AR183" s="55" t="n"/>
      <c r="AS183" s="55" t="n"/>
      <c r="AT183" s="55" t="n"/>
      <c r="AU183" s="55" t="n"/>
      <c r="AV183" s="55" t="n"/>
      <c r="AW183" s="55" t="n"/>
      <c r="AX183" s="55" t="n"/>
      <c r="AY183" s="55" t="n"/>
      <c r="AZ183" s="55" t="n"/>
      <c r="BA183" s="55" t="n"/>
      <c r="BB183" s="55" t="n"/>
      <c r="BC183" s="55" t="n"/>
    </row>
    <row r="184">
      <c r="A184" s="55" t="n"/>
      <c r="B184" s="483" t="n"/>
      <c r="C184" s="55" t="n"/>
      <c r="D184" s="55" t="n"/>
      <c r="E184" s="55" t="n"/>
      <c r="F184" s="55" t="n"/>
      <c r="G184" s="69" t="n"/>
      <c r="H184" s="69" t="n"/>
      <c r="I184" s="55" t="n"/>
      <c r="J184" s="55" t="n"/>
      <c r="K184" s="55" t="n"/>
      <c r="L184" s="55">
        <f>J184-K184</f>
        <v/>
      </c>
      <c r="M184" s="55" t="n"/>
      <c r="N184" s="55">
        <f>P184+Q184+R184+S184</f>
        <v/>
      </c>
      <c r="O184" s="57">
        <f>Q184+V184+Y184+AB184+AE184+AH184+AK184+AN184+AQ184+AT184+AW184+AZ184+BC184</f>
        <v/>
      </c>
      <c r="P184" s="58" t="n"/>
      <c r="Q184" s="59">
        <f>L184-S184-R184-P184</f>
        <v/>
      </c>
      <c r="R184" s="60" t="n"/>
      <c r="S184" s="61" t="n"/>
      <c r="T184" s="55" t="n"/>
      <c r="U184" s="55" t="n"/>
      <c r="V184" s="55" t="n"/>
      <c r="W184" s="55" t="n"/>
      <c r="X184" s="55" t="n"/>
      <c r="Y184" s="55" t="n"/>
      <c r="Z184" s="55" t="n"/>
      <c r="AA184" s="55" t="n"/>
      <c r="AB184" s="55" t="n"/>
      <c r="AC184" s="55" t="n"/>
      <c r="AD184" s="55" t="n"/>
      <c r="AE184" s="55" t="n"/>
      <c r="AF184" s="55" t="n"/>
      <c r="AG184" s="55" t="n"/>
      <c r="AH184" s="55" t="n"/>
      <c r="AI184" s="55" t="n"/>
      <c r="AJ184" s="55" t="n"/>
      <c r="AK184" s="55" t="n"/>
      <c r="AL184" s="55" t="n"/>
      <c r="AM184" s="55" t="n"/>
      <c r="AN184" s="55" t="n"/>
      <c r="AO184" s="55" t="n"/>
      <c r="AP184" s="55" t="n"/>
      <c r="AQ184" s="55" t="n"/>
      <c r="AR184" s="55" t="n"/>
      <c r="AS184" s="55" t="n"/>
      <c r="AT184" s="55" t="n"/>
      <c r="AU184" s="55" t="n"/>
      <c r="AV184" s="55" t="n"/>
      <c r="AW184" s="55" t="n"/>
      <c r="AX184" s="55" t="n"/>
      <c r="AY184" s="55" t="n"/>
      <c r="AZ184" s="55" t="n"/>
      <c r="BA184" s="55" t="n"/>
      <c r="BB184" s="55" t="n"/>
      <c r="BC184" s="55" t="n"/>
    </row>
    <row r="185">
      <c r="A185" s="55" t="n"/>
      <c r="B185" s="483" t="n"/>
      <c r="C185" s="55" t="n"/>
      <c r="D185" s="55" t="n"/>
      <c r="E185" s="55" t="n"/>
      <c r="F185" s="55" t="n"/>
      <c r="G185" s="69" t="n"/>
      <c r="H185" s="69" t="n"/>
      <c r="I185" s="55" t="n"/>
      <c r="J185" s="55" t="n"/>
      <c r="K185" s="55" t="n"/>
      <c r="L185" s="55">
        <f>J185-K185</f>
        <v/>
      </c>
      <c r="M185" s="55" t="n"/>
      <c r="N185" s="55">
        <f>P185+Q185+R185+S185</f>
        <v/>
      </c>
      <c r="O185" s="57">
        <f>Q185+V185+Y185+AB185+AE185+AH185+AK185+AN185+AQ185+AT185+AW185+AZ185+BC185</f>
        <v/>
      </c>
      <c r="P185" s="58" t="n"/>
      <c r="Q185" s="59">
        <f>L185-S185-R185-P185</f>
        <v/>
      </c>
      <c r="R185" s="60" t="n"/>
      <c r="S185" s="61" t="n"/>
      <c r="T185" s="55" t="n"/>
      <c r="U185" s="55" t="n"/>
      <c r="V185" s="55" t="n"/>
      <c r="W185" s="55" t="n"/>
      <c r="X185" s="55" t="n"/>
      <c r="Y185" s="55" t="n"/>
      <c r="Z185" s="55" t="n"/>
      <c r="AA185" s="55" t="n"/>
      <c r="AB185" s="55" t="n"/>
      <c r="AC185" s="55" t="n"/>
      <c r="AD185" s="55" t="n"/>
      <c r="AE185" s="55" t="n"/>
      <c r="AF185" s="55" t="n"/>
      <c r="AG185" s="55" t="n"/>
      <c r="AH185" s="55" t="n"/>
      <c r="AI185" s="55" t="n"/>
      <c r="AJ185" s="55" t="n"/>
      <c r="AK185" s="55" t="n"/>
      <c r="AL185" s="55" t="n"/>
      <c r="AM185" s="55" t="n"/>
      <c r="AN185" s="55" t="n"/>
      <c r="AO185" s="55" t="n"/>
      <c r="AP185" s="55" t="n"/>
      <c r="AQ185" s="55" t="n"/>
      <c r="AR185" s="55" t="n"/>
      <c r="AS185" s="55" t="n"/>
      <c r="AT185" s="55" t="n"/>
      <c r="AU185" s="55" t="n"/>
      <c r="AV185" s="55" t="n"/>
      <c r="AW185" s="55" t="n"/>
      <c r="AX185" s="55" t="n"/>
      <c r="AY185" s="55" t="n"/>
      <c r="AZ185" s="55" t="n"/>
      <c r="BA185" s="55" t="n"/>
      <c r="BB185" s="55" t="n"/>
      <c r="BC185" s="55" t="n"/>
    </row>
    <row r="186">
      <c r="A186" s="55" t="n"/>
      <c r="B186" s="483" t="n"/>
      <c r="C186" s="55" t="n"/>
      <c r="D186" s="55" t="n"/>
      <c r="E186" s="55" t="n"/>
      <c r="F186" s="55" t="n"/>
      <c r="G186" s="69" t="n"/>
      <c r="H186" s="69" t="n"/>
      <c r="I186" s="55" t="n"/>
      <c r="J186" s="55" t="n"/>
      <c r="K186" s="55" t="n"/>
      <c r="L186" s="55">
        <f>J186-K186</f>
        <v/>
      </c>
      <c r="M186" s="55" t="n"/>
      <c r="N186" s="55">
        <f>P186+Q186+R186+S186</f>
        <v/>
      </c>
      <c r="O186" s="57">
        <f>Q186+V186+Y186+AB186+AE186+AH186+AK186+AN186+AQ186+AT186+AW186+AZ186+BC186</f>
        <v/>
      </c>
      <c r="P186" s="58" t="n"/>
      <c r="Q186" s="59">
        <f>L186-S186-R186-P186</f>
        <v/>
      </c>
      <c r="R186" s="60" t="n"/>
      <c r="S186" s="61" t="n"/>
      <c r="T186" s="55" t="n"/>
      <c r="U186" s="55" t="n"/>
      <c r="V186" s="55" t="n"/>
      <c r="W186" s="55" t="n"/>
      <c r="X186" s="55" t="n"/>
      <c r="Y186" s="55" t="n"/>
      <c r="Z186" s="55" t="n"/>
      <c r="AA186" s="55" t="n"/>
      <c r="AB186" s="55" t="n"/>
      <c r="AC186" s="55" t="n"/>
      <c r="AD186" s="55" t="n"/>
      <c r="AE186" s="55" t="n"/>
      <c r="AF186" s="55" t="n"/>
      <c r="AG186" s="55" t="n"/>
      <c r="AH186" s="55" t="n"/>
      <c r="AI186" s="55" t="n"/>
      <c r="AJ186" s="55" t="n"/>
      <c r="AK186" s="55" t="n"/>
      <c r="AL186" s="55" t="n"/>
      <c r="AM186" s="55" t="n"/>
      <c r="AN186" s="55" t="n"/>
      <c r="AO186" s="55" t="n"/>
      <c r="AP186" s="55" t="n"/>
      <c r="AQ186" s="55" t="n"/>
      <c r="AR186" s="55" t="n"/>
      <c r="AS186" s="55" t="n"/>
      <c r="AT186" s="55" t="n"/>
      <c r="AU186" s="55" t="n"/>
      <c r="AV186" s="55" t="n"/>
      <c r="AW186" s="55" t="n"/>
      <c r="AX186" s="55" t="n"/>
      <c r="AY186" s="55" t="n"/>
      <c r="AZ186" s="55" t="n"/>
      <c r="BA186" s="55" t="n"/>
      <c r="BB186" s="55" t="n"/>
      <c r="BC186" s="55" t="n"/>
    </row>
    <row r="187">
      <c r="A187" s="55" t="n"/>
      <c r="B187" s="483" t="n"/>
      <c r="C187" s="55" t="n"/>
      <c r="D187" s="55" t="n"/>
      <c r="E187" s="55" t="n"/>
      <c r="F187" s="55" t="n"/>
      <c r="G187" s="69" t="n"/>
      <c r="H187" s="69" t="n"/>
      <c r="I187" s="55" t="n"/>
      <c r="J187" s="55" t="n"/>
      <c r="K187" s="55" t="n"/>
      <c r="L187" s="55">
        <f>J187-K187</f>
        <v/>
      </c>
      <c r="M187" s="55" t="n"/>
      <c r="N187" s="55">
        <f>P187+Q187+R187+S187</f>
        <v/>
      </c>
      <c r="O187" s="57">
        <f>Q187+V187+Y187+AB187+AE187+AH187+AK187+AN187+AQ187+AT187+AW187+AZ187+BC187</f>
        <v/>
      </c>
      <c r="P187" s="58" t="n"/>
      <c r="Q187" s="59">
        <f>L187-S187-R187-P187</f>
        <v/>
      </c>
      <c r="R187" s="60" t="n"/>
      <c r="S187" s="61" t="n"/>
      <c r="T187" s="55" t="n"/>
      <c r="U187" s="55" t="n"/>
      <c r="V187" s="55" t="n"/>
      <c r="W187" s="55" t="n"/>
      <c r="X187" s="55" t="n"/>
      <c r="Y187" s="55" t="n"/>
      <c r="Z187" s="55" t="n"/>
      <c r="AA187" s="55" t="n"/>
      <c r="AB187" s="55" t="n"/>
      <c r="AC187" s="55" t="n"/>
      <c r="AD187" s="55" t="n"/>
      <c r="AE187" s="55" t="n"/>
      <c r="AF187" s="55" t="n"/>
      <c r="AG187" s="55" t="n"/>
      <c r="AH187" s="55" t="n"/>
      <c r="AI187" s="55" t="n"/>
      <c r="AJ187" s="55" t="n"/>
      <c r="AK187" s="55" t="n"/>
      <c r="AL187" s="55" t="n"/>
      <c r="AM187" s="55" t="n"/>
      <c r="AN187" s="55" t="n"/>
      <c r="AO187" s="55" t="n"/>
      <c r="AP187" s="55" t="n"/>
      <c r="AQ187" s="55" t="n"/>
      <c r="AR187" s="55" t="n"/>
      <c r="AS187" s="55" t="n"/>
      <c r="AT187" s="55" t="n"/>
      <c r="AU187" s="55" t="n"/>
      <c r="AV187" s="55" t="n"/>
      <c r="AW187" s="55" t="n"/>
      <c r="AX187" s="55" t="n"/>
      <c r="AY187" s="55" t="n"/>
      <c r="AZ187" s="55" t="n"/>
      <c r="BA187" s="55" t="n"/>
      <c r="BB187" s="55" t="n"/>
      <c r="BC187" s="55" t="n"/>
    </row>
    <row r="188">
      <c r="A188" s="55" t="n"/>
      <c r="B188" s="483" t="n"/>
      <c r="C188" s="55" t="n"/>
      <c r="D188" s="55" t="n"/>
      <c r="E188" s="55" t="n"/>
      <c r="F188" s="55" t="n"/>
      <c r="G188" s="69" t="n"/>
      <c r="H188" s="69" t="n"/>
      <c r="I188" s="55" t="n"/>
      <c r="J188" s="55" t="n"/>
      <c r="K188" s="55" t="n"/>
      <c r="L188" s="55">
        <f>J188-K188</f>
        <v/>
      </c>
      <c r="M188" s="55" t="n"/>
      <c r="N188" s="55">
        <f>P188+Q188+R188+S188</f>
        <v/>
      </c>
      <c r="O188" s="57">
        <f>Q188+V188+Y188+AB188+AE188+AH188+AK188+AN188+AQ188+AT188+AW188+AZ188+BC188</f>
        <v/>
      </c>
      <c r="P188" s="58" t="n"/>
      <c r="Q188" s="59">
        <f>L188-S188-R188-P188</f>
        <v/>
      </c>
      <c r="R188" s="60" t="n"/>
      <c r="S188" s="61" t="n"/>
      <c r="T188" s="55" t="n"/>
      <c r="U188" s="55" t="n"/>
      <c r="V188" s="55" t="n"/>
      <c r="W188" s="55" t="n"/>
      <c r="X188" s="55" t="n"/>
      <c r="Y188" s="55" t="n"/>
      <c r="Z188" s="55" t="n"/>
      <c r="AA188" s="55" t="n"/>
      <c r="AB188" s="55" t="n"/>
      <c r="AC188" s="55" t="n"/>
      <c r="AD188" s="55" t="n"/>
      <c r="AE188" s="55" t="n"/>
      <c r="AF188" s="55" t="n"/>
      <c r="AG188" s="55" t="n"/>
      <c r="AH188" s="55" t="n"/>
      <c r="AI188" s="55" t="n"/>
      <c r="AJ188" s="55" t="n"/>
      <c r="AK188" s="55" t="n"/>
      <c r="AL188" s="55" t="n"/>
      <c r="AM188" s="55" t="n"/>
      <c r="AN188" s="55" t="n"/>
      <c r="AO188" s="55" t="n"/>
      <c r="AP188" s="55" t="n"/>
      <c r="AQ188" s="55" t="n"/>
      <c r="AR188" s="55" t="n"/>
      <c r="AS188" s="55" t="n"/>
      <c r="AT188" s="55" t="n"/>
      <c r="AU188" s="55" t="n"/>
      <c r="AV188" s="55" t="n"/>
      <c r="AW188" s="55" t="n"/>
      <c r="AX188" s="55" t="n"/>
      <c r="AY188" s="55" t="n"/>
      <c r="AZ188" s="55" t="n"/>
      <c r="BA188" s="55" t="n"/>
      <c r="BB188" s="55" t="n"/>
      <c r="BC188" s="55" t="n"/>
    </row>
    <row r="189">
      <c r="A189" s="55" t="n"/>
      <c r="B189" s="483" t="n"/>
      <c r="C189" s="55" t="n"/>
      <c r="D189" s="55" t="n"/>
      <c r="E189" s="55" t="n"/>
      <c r="F189" s="55" t="n"/>
      <c r="G189" s="69" t="n"/>
      <c r="H189" s="69" t="n"/>
      <c r="I189" s="55" t="n"/>
      <c r="J189" s="55" t="n"/>
      <c r="K189" s="55" t="n"/>
      <c r="L189" s="55">
        <f>J189-K189</f>
        <v/>
      </c>
      <c r="M189" s="55" t="n"/>
      <c r="N189" s="55">
        <f>P189+Q189+R189+S189</f>
        <v/>
      </c>
      <c r="O189" s="57">
        <f>Q189+V189+Y189+AB189+AE189+AH189+AK189+AN189+AQ189+AT189+AW189+AZ189+BC189</f>
        <v/>
      </c>
      <c r="P189" s="58" t="n"/>
      <c r="Q189" s="59">
        <f>L189-S189-R189-P189</f>
        <v/>
      </c>
      <c r="R189" s="60" t="n"/>
      <c r="S189" s="61" t="n"/>
      <c r="T189" s="55" t="n"/>
      <c r="U189" s="55" t="n"/>
      <c r="V189" s="55" t="n"/>
      <c r="W189" s="55" t="n"/>
      <c r="X189" s="55" t="n"/>
      <c r="Y189" s="55" t="n"/>
      <c r="Z189" s="55" t="n"/>
      <c r="AA189" s="55" t="n"/>
      <c r="AB189" s="55" t="n"/>
      <c r="AC189" s="55" t="n"/>
      <c r="AD189" s="55" t="n"/>
      <c r="AE189" s="55" t="n"/>
      <c r="AF189" s="55" t="n"/>
      <c r="AG189" s="55" t="n"/>
      <c r="AH189" s="55" t="n"/>
      <c r="AI189" s="55" t="n"/>
      <c r="AJ189" s="55" t="n"/>
      <c r="AK189" s="55" t="n"/>
      <c r="AL189" s="55" t="n"/>
      <c r="AM189" s="55" t="n"/>
      <c r="AN189" s="55" t="n"/>
      <c r="AO189" s="55" t="n"/>
      <c r="AP189" s="55" t="n"/>
      <c r="AQ189" s="55" t="n"/>
      <c r="AR189" s="55" t="n"/>
      <c r="AS189" s="55" t="n"/>
      <c r="AT189" s="55" t="n"/>
      <c r="AU189" s="55" t="n"/>
      <c r="AV189" s="55" t="n"/>
      <c r="AW189" s="55" t="n"/>
      <c r="AX189" s="55" t="n"/>
      <c r="AY189" s="55" t="n"/>
      <c r="AZ189" s="55" t="n"/>
      <c r="BA189" s="55" t="n"/>
      <c r="BB189" s="55" t="n"/>
      <c r="BC189" s="55" t="n"/>
    </row>
    <row r="190">
      <c r="A190" s="55" t="n"/>
      <c r="B190" s="483" t="n"/>
      <c r="C190" s="55" t="n"/>
      <c r="D190" s="55" t="n"/>
      <c r="E190" s="55" t="n"/>
      <c r="F190" s="55" t="n"/>
      <c r="G190" s="69" t="n"/>
      <c r="H190" s="69" t="n"/>
      <c r="I190" s="55" t="n"/>
      <c r="J190" s="55" t="n"/>
      <c r="K190" s="55" t="n"/>
      <c r="L190" s="55">
        <f>J190-K190</f>
        <v/>
      </c>
      <c r="M190" s="55" t="n"/>
      <c r="N190" s="55">
        <f>P190+Q190+R190+S190</f>
        <v/>
      </c>
      <c r="O190" s="57">
        <f>Q190+V190+Y190+AB190+AE190+AH190+AK190+AN190+AQ190+AT190+AW190+AZ190+BC190</f>
        <v/>
      </c>
      <c r="P190" s="58" t="n"/>
      <c r="Q190" s="59">
        <f>L190-S190-R190-P190</f>
        <v/>
      </c>
      <c r="R190" s="60" t="n"/>
      <c r="S190" s="61" t="n"/>
      <c r="T190" s="55" t="n"/>
      <c r="U190" s="55" t="n"/>
      <c r="V190" s="55" t="n"/>
      <c r="W190" s="55" t="n"/>
      <c r="X190" s="55" t="n"/>
      <c r="Y190" s="55" t="n"/>
      <c r="Z190" s="55" t="n"/>
      <c r="AA190" s="55" t="n"/>
      <c r="AB190" s="55" t="n"/>
      <c r="AC190" s="55" t="n"/>
      <c r="AD190" s="55" t="n"/>
      <c r="AE190" s="55" t="n"/>
      <c r="AF190" s="55" t="n"/>
      <c r="AG190" s="55" t="n"/>
      <c r="AH190" s="55" t="n"/>
      <c r="AI190" s="55" t="n"/>
      <c r="AJ190" s="55" t="n"/>
      <c r="AK190" s="55" t="n"/>
      <c r="AL190" s="55" t="n"/>
      <c r="AM190" s="55" t="n"/>
      <c r="AN190" s="55" t="n"/>
      <c r="AO190" s="55" t="n"/>
      <c r="AP190" s="55" t="n"/>
      <c r="AQ190" s="55" t="n"/>
      <c r="AR190" s="55" t="n"/>
      <c r="AS190" s="55" t="n"/>
      <c r="AT190" s="55" t="n"/>
      <c r="AU190" s="55" t="n"/>
      <c r="AV190" s="55" t="n"/>
      <c r="AW190" s="55" t="n"/>
      <c r="AX190" s="55" t="n"/>
      <c r="AY190" s="55" t="n"/>
      <c r="AZ190" s="55" t="n"/>
      <c r="BA190" s="55" t="n"/>
      <c r="BB190" s="55" t="n"/>
      <c r="BC190" s="55" t="n"/>
    </row>
    <row r="191">
      <c r="A191" s="55" t="n"/>
      <c r="B191" s="483" t="n"/>
      <c r="C191" s="55" t="n"/>
      <c r="D191" s="55" t="n"/>
      <c r="E191" s="55" t="n"/>
      <c r="F191" s="55" t="n"/>
      <c r="G191" s="69" t="n"/>
      <c r="H191" s="69" t="n"/>
      <c r="I191" s="55" t="n"/>
      <c r="J191" s="55" t="n"/>
      <c r="K191" s="55" t="n"/>
      <c r="L191" s="55">
        <f>J191-K191</f>
        <v/>
      </c>
      <c r="M191" s="55" t="n"/>
      <c r="N191" s="55">
        <f>P191+Q191+R191+S191</f>
        <v/>
      </c>
      <c r="O191" s="57">
        <f>Q191+V191+Y191+AB191+AE191+AH191+AK191+AN191+AQ191+AT191+AW191+AZ191+BC191</f>
        <v/>
      </c>
      <c r="P191" s="58" t="n"/>
      <c r="Q191" s="59">
        <f>L191-S191-R191-P191</f>
        <v/>
      </c>
      <c r="R191" s="60" t="n"/>
      <c r="S191" s="61" t="n"/>
      <c r="T191" s="55" t="n"/>
      <c r="U191" s="55" t="n"/>
      <c r="V191" s="55" t="n"/>
      <c r="W191" s="55" t="n"/>
      <c r="X191" s="55" t="n"/>
      <c r="Y191" s="55" t="n"/>
      <c r="Z191" s="55" t="n"/>
      <c r="AA191" s="55" t="n"/>
      <c r="AB191" s="55" t="n"/>
      <c r="AC191" s="55" t="n"/>
      <c r="AD191" s="55" t="n"/>
      <c r="AE191" s="55" t="n"/>
      <c r="AF191" s="55" t="n"/>
      <c r="AG191" s="55" t="n"/>
      <c r="AH191" s="55" t="n"/>
      <c r="AI191" s="55" t="n"/>
      <c r="AJ191" s="55" t="n"/>
      <c r="AK191" s="55" t="n"/>
      <c r="AL191" s="55" t="n"/>
      <c r="AM191" s="55" t="n"/>
      <c r="AN191" s="55" t="n"/>
      <c r="AO191" s="55" t="n"/>
      <c r="AP191" s="55" t="n"/>
      <c r="AQ191" s="55" t="n"/>
      <c r="AR191" s="55" t="n"/>
      <c r="AS191" s="55" t="n"/>
      <c r="AT191" s="55" t="n"/>
      <c r="AU191" s="55" t="n"/>
      <c r="AV191" s="55" t="n"/>
      <c r="AW191" s="55" t="n"/>
      <c r="AX191" s="55" t="n"/>
      <c r="AY191" s="55" t="n"/>
      <c r="AZ191" s="55" t="n"/>
      <c r="BA191" s="55" t="n"/>
      <c r="BB191" s="55" t="n"/>
      <c r="BC191" s="55" t="n"/>
    </row>
    <row r="192">
      <c r="A192" s="55" t="n"/>
      <c r="B192" s="483" t="n"/>
      <c r="C192" s="55" t="n"/>
      <c r="D192" s="55" t="n"/>
      <c r="E192" s="55" t="n"/>
      <c r="F192" s="55" t="n"/>
      <c r="G192" s="69" t="n"/>
      <c r="H192" s="69" t="n"/>
      <c r="I192" s="55" t="n"/>
      <c r="J192" s="55" t="n"/>
      <c r="K192" s="55" t="n"/>
      <c r="L192" s="55">
        <f>J192-K192</f>
        <v/>
      </c>
      <c r="M192" s="55" t="n"/>
      <c r="N192" s="55">
        <f>P192+Q192+R192+S192</f>
        <v/>
      </c>
      <c r="O192" s="57">
        <f>Q192+V192+Y192+AB192+AE192+AH192+AK192+AN192+AQ192+AT192+AW192+AZ192+BC192</f>
        <v/>
      </c>
      <c r="P192" s="58" t="n"/>
      <c r="Q192" s="59">
        <f>L192-S192-R192-P192</f>
        <v/>
      </c>
      <c r="R192" s="60" t="n"/>
      <c r="S192" s="61" t="n"/>
      <c r="T192" s="55" t="n"/>
      <c r="U192" s="55" t="n"/>
      <c r="V192" s="55" t="n"/>
      <c r="W192" s="55" t="n"/>
      <c r="X192" s="55" t="n"/>
      <c r="Y192" s="55" t="n"/>
      <c r="Z192" s="55" t="n"/>
      <c r="AA192" s="55" t="n"/>
      <c r="AB192" s="55" t="n"/>
      <c r="AC192" s="55" t="n"/>
      <c r="AD192" s="55" t="n"/>
      <c r="AE192" s="55" t="n"/>
      <c r="AF192" s="55" t="n"/>
      <c r="AG192" s="55" t="n"/>
      <c r="AH192" s="55" t="n"/>
      <c r="AI192" s="55" t="n"/>
      <c r="AJ192" s="55" t="n"/>
      <c r="AK192" s="55" t="n"/>
      <c r="AL192" s="55" t="n"/>
      <c r="AM192" s="55" t="n"/>
      <c r="AN192" s="55" t="n"/>
      <c r="AO192" s="55" t="n"/>
      <c r="AP192" s="55" t="n"/>
      <c r="AQ192" s="55" t="n"/>
      <c r="AR192" s="55" t="n"/>
      <c r="AS192" s="55" t="n"/>
      <c r="AT192" s="55" t="n"/>
      <c r="AU192" s="55" t="n"/>
      <c r="AV192" s="55" t="n"/>
      <c r="AW192" s="55" t="n"/>
      <c r="AX192" s="55" t="n"/>
      <c r="AY192" s="55" t="n"/>
      <c r="AZ192" s="55" t="n"/>
      <c r="BA192" s="55" t="n"/>
      <c r="BB192" s="55" t="n"/>
      <c r="BC192" s="55" t="n"/>
    </row>
    <row r="193">
      <c r="A193" s="55" t="n"/>
      <c r="B193" s="483" t="n"/>
      <c r="C193" s="55" t="n"/>
      <c r="D193" s="55" t="n"/>
      <c r="E193" s="55" t="n"/>
      <c r="F193" s="55" t="n"/>
      <c r="G193" s="69" t="n"/>
      <c r="H193" s="69" t="n"/>
      <c r="I193" s="55" t="n"/>
      <c r="J193" s="55" t="n"/>
      <c r="K193" s="55" t="n"/>
      <c r="L193" s="55">
        <f>J193-K193</f>
        <v/>
      </c>
      <c r="M193" s="55" t="n"/>
      <c r="N193" s="55">
        <f>P193+Q193+R193+S193</f>
        <v/>
      </c>
      <c r="O193" s="57">
        <f>Q193+V193+Y193+AB193+AE193+AH193+AK193+AN193+AQ193+AT193+AW193+AZ193+BC193</f>
        <v/>
      </c>
      <c r="P193" s="58" t="n"/>
      <c r="Q193" s="59">
        <f>L193-S193-R193-P193</f>
        <v/>
      </c>
      <c r="R193" s="60" t="n"/>
      <c r="S193" s="61" t="n"/>
      <c r="T193" s="55" t="n"/>
      <c r="U193" s="55" t="n"/>
      <c r="V193" s="55" t="n"/>
      <c r="W193" s="55" t="n"/>
      <c r="X193" s="55" t="n"/>
      <c r="Y193" s="55" t="n"/>
      <c r="Z193" s="55" t="n"/>
      <c r="AA193" s="55" t="n"/>
      <c r="AB193" s="55" t="n"/>
      <c r="AC193" s="55" t="n"/>
      <c r="AD193" s="55" t="n"/>
      <c r="AE193" s="55" t="n"/>
      <c r="AF193" s="55" t="n"/>
      <c r="AG193" s="55" t="n"/>
      <c r="AH193" s="55" t="n"/>
      <c r="AI193" s="55" t="n"/>
      <c r="AJ193" s="55" t="n"/>
      <c r="AK193" s="55" t="n"/>
      <c r="AL193" s="55" t="n"/>
      <c r="AM193" s="55" t="n"/>
      <c r="AN193" s="55" t="n"/>
      <c r="AO193" s="55" t="n"/>
      <c r="AP193" s="55" t="n"/>
      <c r="AQ193" s="55" t="n"/>
      <c r="AR193" s="55" t="n"/>
      <c r="AS193" s="55" t="n"/>
      <c r="AT193" s="55" t="n"/>
      <c r="AU193" s="55" t="n"/>
      <c r="AV193" s="55" t="n"/>
      <c r="AW193" s="55" t="n"/>
      <c r="AX193" s="55" t="n"/>
      <c r="AY193" s="55" t="n"/>
      <c r="AZ193" s="55" t="n"/>
      <c r="BA193" s="55" t="n"/>
      <c r="BB193" s="55" t="n"/>
      <c r="BC193" s="55" t="n"/>
    </row>
    <row r="194">
      <c r="A194" s="55" t="n"/>
      <c r="B194" s="483" t="n"/>
      <c r="C194" s="55" t="n"/>
      <c r="D194" s="55" t="n"/>
      <c r="E194" s="55" t="n"/>
      <c r="F194" s="55" t="n"/>
      <c r="G194" s="69" t="n"/>
      <c r="H194" s="69" t="n"/>
      <c r="I194" s="55" t="n"/>
      <c r="J194" s="55" t="n"/>
      <c r="K194" s="55" t="n"/>
      <c r="L194" s="55">
        <f>J194-K194</f>
        <v/>
      </c>
      <c r="M194" s="55" t="n"/>
      <c r="N194" s="55">
        <f>P194+Q194+R194+S194</f>
        <v/>
      </c>
      <c r="O194" s="57">
        <f>Q194+V194+Y194+AB194+AE194+AH194+AK194+AN194+AQ194+AT194+AW194+AZ194+BC194</f>
        <v/>
      </c>
      <c r="P194" s="58" t="n"/>
      <c r="Q194" s="59">
        <f>L194-S194-R194-P194</f>
        <v/>
      </c>
      <c r="R194" s="60" t="n"/>
      <c r="S194" s="61" t="n"/>
      <c r="T194" s="55" t="n"/>
      <c r="U194" s="55" t="n"/>
      <c r="V194" s="55" t="n"/>
      <c r="W194" s="55" t="n"/>
      <c r="X194" s="55" t="n"/>
      <c r="Y194" s="55" t="n"/>
      <c r="Z194" s="55" t="n"/>
      <c r="AA194" s="55" t="n"/>
      <c r="AB194" s="55" t="n"/>
      <c r="AC194" s="55" t="n"/>
      <c r="AD194" s="55" t="n"/>
      <c r="AE194" s="55" t="n"/>
      <c r="AF194" s="55" t="n"/>
      <c r="AG194" s="55" t="n"/>
      <c r="AH194" s="55" t="n"/>
      <c r="AI194" s="55" t="n"/>
      <c r="AJ194" s="55" t="n"/>
      <c r="AK194" s="55" t="n"/>
      <c r="AL194" s="55" t="n"/>
      <c r="AM194" s="55" t="n"/>
      <c r="AN194" s="55" t="n"/>
      <c r="AO194" s="55" t="n"/>
      <c r="AP194" s="55" t="n"/>
      <c r="AQ194" s="55" t="n"/>
      <c r="AR194" s="55" t="n"/>
      <c r="AS194" s="55" t="n"/>
      <c r="AT194" s="55" t="n"/>
      <c r="AU194" s="55" t="n"/>
      <c r="AV194" s="55" t="n"/>
      <c r="AW194" s="55" t="n"/>
      <c r="AX194" s="55" t="n"/>
      <c r="AY194" s="55" t="n"/>
      <c r="AZ194" s="55" t="n"/>
      <c r="BA194" s="55" t="n"/>
      <c r="BB194" s="55" t="n"/>
      <c r="BC194" s="55" t="n"/>
    </row>
    <row r="195">
      <c r="A195" s="55" t="n"/>
      <c r="B195" s="483" t="n"/>
      <c r="C195" s="55" t="n"/>
      <c r="D195" s="55" t="n"/>
      <c r="E195" s="55" t="n"/>
      <c r="F195" s="55" t="n"/>
      <c r="G195" s="69" t="n"/>
      <c r="H195" s="69" t="n"/>
      <c r="I195" s="55" t="n"/>
      <c r="J195" s="55" t="n"/>
      <c r="K195" s="55" t="n"/>
      <c r="L195" s="55">
        <f>J195-K195</f>
        <v/>
      </c>
      <c r="M195" s="55" t="n"/>
      <c r="N195" s="55">
        <f>P195+Q195+R195+S195</f>
        <v/>
      </c>
      <c r="O195" s="57">
        <f>Q195+V195+Y195+AB195+AE195+AH195+AK195+AN195+AQ195+AT195+AW195+AZ195+BC195</f>
        <v/>
      </c>
      <c r="P195" s="58" t="n"/>
      <c r="Q195" s="59">
        <f>L195-S195-R195-P195</f>
        <v/>
      </c>
      <c r="R195" s="60" t="n"/>
      <c r="S195" s="61" t="n"/>
      <c r="T195" s="55" t="n"/>
      <c r="U195" s="55" t="n"/>
      <c r="V195" s="55" t="n"/>
      <c r="W195" s="55" t="n"/>
      <c r="X195" s="55" t="n"/>
      <c r="Y195" s="55" t="n"/>
      <c r="Z195" s="55" t="n"/>
      <c r="AA195" s="55" t="n"/>
      <c r="AB195" s="55" t="n"/>
      <c r="AC195" s="55" t="n"/>
      <c r="AD195" s="55" t="n"/>
      <c r="AE195" s="55" t="n"/>
      <c r="AF195" s="55" t="n"/>
      <c r="AG195" s="55" t="n"/>
      <c r="AH195" s="55" t="n"/>
      <c r="AI195" s="55" t="n"/>
      <c r="AJ195" s="55" t="n"/>
      <c r="AK195" s="55" t="n"/>
      <c r="AL195" s="55" t="n"/>
      <c r="AM195" s="55" t="n"/>
      <c r="AN195" s="55" t="n"/>
      <c r="AO195" s="55" t="n"/>
      <c r="AP195" s="55" t="n"/>
      <c r="AQ195" s="55" t="n"/>
      <c r="AR195" s="55" t="n"/>
      <c r="AS195" s="55" t="n"/>
      <c r="AT195" s="55" t="n"/>
      <c r="AU195" s="55" t="n"/>
      <c r="AV195" s="55" t="n"/>
      <c r="AW195" s="55" t="n"/>
      <c r="AX195" s="55" t="n"/>
      <c r="AY195" s="55" t="n"/>
      <c r="AZ195" s="55" t="n"/>
      <c r="BA195" s="55" t="n"/>
      <c r="BB195" s="55" t="n"/>
      <c r="BC195" s="55" t="n"/>
    </row>
    <row r="196">
      <c r="A196" s="55" t="n"/>
      <c r="B196" s="483" t="n"/>
      <c r="C196" s="55" t="n"/>
      <c r="D196" s="55" t="n"/>
      <c r="E196" s="55" t="n"/>
      <c r="F196" s="55" t="n"/>
      <c r="G196" s="69" t="n"/>
      <c r="H196" s="69" t="n"/>
      <c r="I196" s="55" t="n"/>
      <c r="J196" s="55" t="n"/>
      <c r="K196" s="55" t="n"/>
      <c r="L196" s="55">
        <f>J196-K196</f>
        <v/>
      </c>
      <c r="M196" s="55" t="n"/>
      <c r="N196" s="55">
        <f>P196+Q196+R196+S196</f>
        <v/>
      </c>
      <c r="O196" s="57">
        <f>Q196+V196+Y196+AB196+AE196+AH196+AK196+AN196+AQ196+AT196+AW196+AZ196+BC196</f>
        <v/>
      </c>
      <c r="P196" s="58" t="n"/>
      <c r="Q196" s="59">
        <f>L196-S196-R196-P196</f>
        <v/>
      </c>
      <c r="R196" s="60" t="n"/>
      <c r="S196" s="61" t="n"/>
      <c r="T196" s="55" t="n"/>
      <c r="U196" s="55" t="n"/>
      <c r="V196" s="55" t="n"/>
      <c r="W196" s="55" t="n"/>
      <c r="X196" s="55" t="n"/>
      <c r="Y196" s="55" t="n"/>
      <c r="Z196" s="55" t="n"/>
      <c r="AA196" s="55" t="n"/>
      <c r="AB196" s="55" t="n"/>
      <c r="AC196" s="55" t="n"/>
      <c r="AD196" s="55" t="n"/>
      <c r="AE196" s="55" t="n"/>
      <c r="AF196" s="55" t="n"/>
      <c r="AG196" s="55" t="n"/>
      <c r="AH196" s="55" t="n"/>
      <c r="AI196" s="55" t="n"/>
      <c r="AJ196" s="55" t="n"/>
      <c r="AK196" s="55" t="n"/>
      <c r="AL196" s="55" t="n"/>
      <c r="AM196" s="55" t="n"/>
      <c r="AN196" s="55" t="n"/>
      <c r="AO196" s="55" t="n"/>
      <c r="AP196" s="55" t="n"/>
      <c r="AQ196" s="55" t="n"/>
      <c r="AR196" s="55" t="n"/>
      <c r="AS196" s="55" t="n"/>
      <c r="AT196" s="55" t="n"/>
      <c r="AU196" s="55" t="n"/>
      <c r="AV196" s="55" t="n"/>
      <c r="AW196" s="55" t="n"/>
      <c r="AX196" s="55" t="n"/>
      <c r="AY196" s="55" t="n"/>
      <c r="AZ196" s="55" t="n"/>
      <c r="BA196" s="55" t="n"/>
      <c r="BB196" s="55" t="n"/>
      <c r="BC196" s="55" t="n"/>
    </row>
    <row r="197">
      <c r="A197" s="55" t="n"/>
      <c r="B197" s="483" t="n"/>
      <c r="C197" s="55" t="n"/>
      <c r="D197" s="55" t="n"/>
      <c r="E197" s="55" t="n"/>
      <c r="F197" s="55" t="n"/>
      <c r="G197" s="69" t="n"/>
      <c r="H197" s="69" t="n"/>
      <c r="I197" s="55" t="n"/>
      <c r="J197" s="55" t="n"/>
      <c r="K197" s="55" t="n"/>
      <c r="L197" s="55">
        <f>J197-K197</f>
        <v/>
      </c>
      <c r="M197" s="55" t="n"/>
      <c r="N197" s="55">
        <f>P197+Q197+R197+S197</f>
        <v/>
      </c>
      <c r="O197" s="57">
        <f>Q197+V197+Y197+AB197+AE197+AH197+AK197+AN197+AQ197+AT197+AW197+AZ197+BC197</f>
        <v/>
      </c>
      <c r="P197" s="58" t="n"/>
      <c r="Q197" s="59">
        <f>L197-S197-R197-P197</f>
        <v/>
      </c>
      <c r="R197" s="60" t="n"/>
      <c r="S197" s="61" t="n"/>
      <c r="T197" s="55" t="n"/>
      <c r="U197" s="55" t="n"/>
      <c r="V197" s="55" t="n"/>
      <c r="W197" s="55" t="n"/>
      <c r="X197" s="55" t="n"/>
      <c r="Y197" s="55" t="n"/>
      <c r="Z197" s="55" t="n"/>
      <c r="AA197" s="55" t="n"/>
      <c r="AB197" s="55" t="n"/>
      <c r="AC197" s="55" t="n"/>
      <c r="AD197" s="55" t="n"/>
      <c r="AE197" s="55" t="n"/>
      <c r="AF197" s="55" t="n"/>
      <c r="AG197" s="55" t="n"/>
      <c r="AH197" s="55" t="n"/>
      <c r="AI197" s="55" t="n"/>
      <c r="AJ197" s="55" t="n"/>
      <c r="AK197" s="55" t="n"/>
      <c r="AL197" s="55" t="n"/>
      <c r="AM197" s="55" t="n"/>
      <c r="AN197" s="55" t="n"/>
      <c r="AO197" s="55" t="n"/>
      <c r="AP197" s="55" t="n"/>
      <c r="AQ197" s="55" t="n"/>
      <c r="AR197" s="55" t="n"/>
      <c r="AS197" s="55" t="n"/>
      <c r="AT197" s="55" t="n"/>
      <c r="AU197" s="55" t="n"/>
      <c r="AV197" s="55" t="n"/>
      <c r="AW197" s="55" t="n"/>
      <c r="AX197" s="55" t="n"/>
      <c r="AY197" s="55" t="n"/>
      <c r="AZ197" s="55" t="n"/>
      <c r="BA197" s="55" t="n"/>
      <c r="BB197" s="55" t="n"/>
      <c r="BC197" s="55" t="n"/>
    </row>
    <row r="198">
      <c r="A198" s="55" t="n"/>
      <c r="B198" s="483" t="n"/>
      <c r="C198" s="55" t="n"/>
      <c r="D198" s="55" t="n"/>
      <c r="E198" s="55" t="n"/>
      <c r="F198" s="55" t="n"/>
      <c r="G198" s="69" t="n"/>
      <c r="H198" s="69" t="n"/>
      <c r="I198" s="55" t="n"/>
      <c r="J198" s="55" t="n"/>
      <c r="K198" s="55" t="n"/>
      <c r="L198" s="55">
        <f>J198-K198</f>
        <v/>
      </c>
      <c r="M198" s="55" t="n"/>
      <c r="N198" s="55">
        <f>P198+Q198+R198+S198</f>
        <v/>
      </c>
      <c r="O198" s="57">
        <f>Q198+V198+Y198+AB198+AE198+AH198+AK198+AN198+AQ198+AT198+AW198+AZ198+BC198</f>
        <v/>
      </c>
      <c r="P198" s="58" t="n"/>
      <c r="Q198" s="59">
        <f>L198-S198-R198-P198</f>
        <v/>
      </c>
      <c r="R198" s="60" t="n"/>
      <c r="S198" s="61" t="n"/>
      <c r="T198" s="55" t="n"/>
      <c r="U198" s="55" t="n"/>
      <c r="V198" s="55" t="n"/>
      <c r="W198" s="55" t="n"/>
      <c r="X198" s="55" t="n"/>
      <c r="Y198" s="55" t="n"/>
      <c r="Z198" s="55" t="n"/>
      <c r="AA198" s="55" t="n"/>
      <c r="AB198" s="55" t="n"/>
      <c r="AC198" s="55" t="n"/>
      <c r="AD198" s="55" t="n"/>
      <c r="AE198" s="55" t="n"/>
      <c r="AF198" s="55" t="n"/>
      <c r="AG198" s="55" t="n"/>
      <c r="AH198" s="55" t="n"/>
      <c r="AI198" s="55" t="n"/>
      <c r="AJ198" s="55" t="n"/>
      <c r="AK198" s="55" t="n"/>
      <c r="AL198" s="55" t="n"/>
      <c r="AM198" s="55" t="n"/>
      <c r="AN198" s="55" t="n"/>
      <c r="AO198" s="55" t="n"/>
      <c r="AP198" s="55" t="n"/>
      <c r="AQ198" s="55" t="n"/>
      <c r="AR198" s="55" t="n"/>
      <c r="AS198" s="55" t="n"/>
      <c r="AT198" s="55" t="n"/>
      <c r="AU198" s="55" t="n"/>
      <c r="AV198" s="55" t="n"/>
      <c r="AW198" s="55" t="n"/>
      <c r="AX198" s="55" t="n"/>
      <c r="AY198" s="55" t="n"/>
      <c r="AZ198" s="55" t="n"/>
      <c r="BA198" s="55" t="n"/>
      <c r="BB198" s="55" t="n"/>
      <c r="BC198" s="55" t="n"/>
    </row>
    <row r="199">
      <c r="A199" s="55" t="n"/>
      <c r="B199" s="483" t="n"/>
      <c r="C199" s="55" t="n"/>
      <c r="D199" s="55" t="n"/>
      <c r="E199" s="55" t="n"/>
      <c r="F199" s="55" t="n"/>
      <c r="G199" s="69" t="n"/>
      <c r="H199" s="69" t="n"/>
      <c r="I199" s="55" t="n"/>
      <c r="J199" s="55" t="n"/>
      <c r="K199" s="55" t="n"/>
      <c r="L199" s="55">
        <f>J199-K199</f>
        <v/>
      </c>
      <c r="M199" s="55" t="n"/>
      <c r="N199" s="55">
        <f>P199+Q199+R199+S199</f>
        <v/>
      </c>
      <c r="O199" s="57">
        <f>Q199+V199+Y199+AB199+AE199+AH199+AK199+AN199+AQ199+AT199+AW199+AZ199+BC199</f>
        <v/>
      </c>
      <c r="P199" s="58" t="n"/>
      <c r="Q199" s="59">
        <f>L199-S199-R199-P199</f>
        <v/>
      </c>
      <c r="R199" s="60" t="n"/>
      <c r="S199" s="61" t="n"/>
      <c r="T199" s="55" t="n"/>
      <c r="U199" s="55" t="n"/>
      <c r="V199" s="55" t="n"/>
      <c r="W199" s="55" t="n"/>
      <c r="X199" s="55" t="n"/>
      <c r="Y199" s="55" t="n"/>
      <c r="Z199" s="55" t="n"/>
      <c r="AA199" s="55" t="n"/>
      <c r="AB199" s="55" t="n"/>
      <c r="AC199" s="55" t="n"/>
      <c r="AD199" s="55" t="n"/>
      <c r="AE199" s="55" t="n"/>
      <c r="AF199" s="55" t="n"/>
      <c r="AG199" s="55" t="n"/>
      <c r="AH199" s="55" t="n"/>
      <c r="AI199" s="55" t="n"/>
      <c r="AJ199" s="55" t="n"/>
      <c r="AK199" s="55" t="n"/>
      <c r="AL199" s="55" t="n"/>
      <c r="AM199" s="55" t="n"/>
      <c r="AN199" s="55" t="n"/>
      <c r="AO199" s="55" t="n"/>
      <c r="AP199" s="55" t="n"/>
      <c r="AQ199" s="55" t="n"/>
      <c r="AR199" s="55" t="n"/>
      <c r="AS199" s="55" t="n"/>
      <c r="AT199" s="55" t="n"/>
      <c r="AU199" s="55" t="n"/>
      <c r="AV199" s="55" t="n"/>
      <c r="AW199" s="55" t="n"/>
      <c r="AX199" s="55" t="n"/>
      <c r="AY199" s="55" t="n"/>
      <c r="AZ199" s="55" t="n"/>
      <c r="BA199" s="55" t="n"/>
      <c r="BB199" s="55" t="n"/>
      <c r="BC199" s="55" t="n"/>
    </row>
    <row r="200">
      <c r="A200" s="55" t="n"/>
      <c r="B200" s="483" t="n"/>
      <c r="C200" s="55" t="n"/>
      <c r="D200" s="55" t="n"/>
      <c r="E200" s="55" t="n"/>
      <c r="F200" s="55" t="n"/>
      <c r="G200" s="69" t="n"/>
      <c r="H200" s="69" t="n"/>
      <c r="I200" s="55" t="n"/>
      <c r="J200" s="55" t="n"/>
      <c r="K200" s="55" t="n"/>
      <c r="L200" s="55">
        <f>J200-K200</f>
        <v/>
      </c>
      <c r="M200" s="55" t="n"/>
      <c r="N200" s="55">
        <f>P200+Q200+R200+S200</f>
        <v/>
      </c>
      <c r="O200" s="57">
        <f>Q200+V200+Y200+AB200+AE200+AH200+AK200+AN200+AQ200+AT200+AW200+AZ200+BC200</f>
        <v/>
      </c>
      <c r="P200" s="58" t="n"/>
      <c r="Q200" s="59">
        <f>L200-S200-R200-P200</f>
        <v/>
      </c>
      <c r="R200" s="60" t="n"/>
      <c r="S200" s="61" t="n"/>
      <c r="T200" s="55" t="n"/>
      <c r="U200" s="55" t="n"/>
      <c r="V200" s="55" t="n"/>
      <c r="W200" s="55" t="n"/>
      <c r="X200" s="55" t="n"/>
      <c r="Y200" s="55" t="n"/>
      <c r="Z200" s="55" t="n"/>
      <c r="AA200" s="55" t="n"/>
      <c r="AB200" s="55" t="n"/>
      <c r="AC200" s="55" t="n"/>
      <c r="AD200" s="55" t="n"/>
      <c r="AE200" s="55" t="n"/>
      <c r="AF200" s="55" t="n"/>
      <c r="AG200" s="55" t="n"/>
      <c r="AH200" s="55" t="n"/>
      <c r="AI200" s="55" t="n"/>
      <c r="AJ200" s="55" t="n"/>
      <c r="AK200" s="55" t="n"/>
      <c r="AL200" s="55" t="n"/>
      <c r="AM200" s="55" t="n"/>
      <c r="AN200" s="55" t="n"/>
      <c r="AO200" s="55" t="n"/>
      <c r="AP200" s="55" t="n"/>
      <c r="AQ200" s="55" t="n"/>
      <c r="AR200" s="55" t="n"/>
      <c r="AS200" s="55" t="n"/>
      <c r="AT200" s="55" t="n"/>
      <c r="AU200" s="55" t="n"/>
      <c r="AV200" s="55" t="n"/>
      <c r="AW200" s="55" t="n"/>
      <c r="AX200" s="55" t="n"/>
      <c r="AY200" s="55" t="n"/>
      <c r="AZ200" s="55" t="n"/>
      <c r="BA200" s="55" t="n"/>
      <c r="BB200" s="55" t="n"/>
      <c r="BC200" s="55" t="n"/>
    </row>
    <row r="201">
      <c r="A201" s="55" t="n"/>
      <c r="B201" s="483" t="n"/>
      <c r="C201" s="55" t="n"/>
      <c r="D201" s="55" t="n"/>
      <c r="E201" s="55" t="n"/>
      <c r="F201" s="55" t="n"/>
      <c r="G201" s="69" t="n"/>
      <c r="H201" s="69" t="n"/>
      <c r="I201" s="55" t="n"/>
      <c r="J201" s="55" t="n"/>
      <c r="K201" s="55" t="n"/>
      <c r="L201" s="55">
        <f>J201-K201</f>
        <v/>
      </c>
      <c r="M201" s="55" t="n"/>
      <c r="N201" s="55">
        <f>P201+Q201+R201+S201</f>
        <v/>
      </c>
      <c r="O201" s="57">
        <f>Q201+V201+Y201+AB201+AE201+AH201+AK201+AN201+AQ201+AT201+AW201+AZ201+BC201</f>
        <v/>
      </c>
      <c r="P201" s="58" t="n"/>
      <c r="Q201" s="59">
        <f>L201-S201-R201-P201</f>
        <v/>
      </c>
      <c r="R201" s="60" t="n"/>
      <c r="S201" s="61" t="n"/>
      <c r="T201" s="55" t="n"/>
      <c r="U201" s="55" t="n"/>
      <c r="V201" s="55" t="n"/>
      <c r="W201" s="55" t="n"/>
      <c r="X201" s="55" t="n"/>
      <c r="Y201" s="55" t="n"/>
      <c r="Z201" s="55" t="n"/>
      <c r="AA201" s="55" t="n"/>
      <c r="AB201" s="55" t="n"/>
      <c r="AC201" s="55" t="n"/>
      <c r="AD201" s="55" t="n"/>
      <c r="AE201" s="55" t="n"/>
      <c r="AF201" s="55" t="n"/>
      <c r="AG201" s="55" t="n"/>
      <c r="AH201" s="55" t="n"/>
      <c r="AI201" s="55" t="n"/>
      <c r="AJ201" s="55" t="n"/>
      <c r="AK201" s="55" t="n"/>
      <c r="AL201" s="55" t="n"/>
      <c r="AM201" s="55" t="n"/>
      <c r="AN201" s="55" t="n"/>
      <c r="AO201" s="55" t="n"/>
      <c r="AP201" s="55" t="n"/>
      <c r="AQ201" s="55" t="n"/>
      <c r="AR201" s="55" t="n"/>
      <c r="AS201" s="55" t="n"/>
      <c r="AT201" s="55" t="n"/>
      <c r="AU201" s="55" t="n"/>
      <c r="AV201" s="55" t="n"/>
      <c r="AW201" s="55" t="n"/>
      <c r="AX201" s="55" t="n"/>
      <c r="AY201" s="55" t="n"/>
      <c r="AZ201" s="55" t="n"/>
      <c r="BA201" s="55" t="n"/>
      <c r="BB201" s="55" t="n"/>
      <c r="BC201" s="55" t="n"/>
    </row>
    <row r="202">
      <c r="A202" s="55" t="n"/>
      <c r="B202" s="483" t="n"/>
      <c r="C202" s="55" t="n"/>
      <c r="D202" s="55" t="n"/>
      <c r="E202" s="55" t="n"/>
      <c r="F202" s="55" t="n"/>
      <c r="G202" s="69" t="n"/>
      <c r="H202" s="69" t="n"/>
      <c r="I202" s="55" t="n"/>
      <c r="J202" s="55" t="n"/>
      <c r="K202" s="55" t="n"/>
      <c r="L202" s="55">
        <f>J202-K202</f>
        <v/>
      </c>
      <c r="M202" s="55" t="n"/>
      <c r="N202" s="55">
        <f>P202+Q202+R202+S202</f>
        <v/>
      </c>
      <c r="O202" s="57">
        <f>Q202+V202+Y202+AB202+AE202+AH202+AK202+AN202+AQ202+AT202+AW202+AZ202+BC202</f>
        <v/>
      </c>
      <c r="P202" s="58" t="n"/>
      <c r="Q202" s="59">
        <f>L202-S202-R202-P202</f>
        <v/>
      </c>
      <c r="R202" s="60" t="n"/>
      <c r="S202" s="61" t="n"/>
      <c r="T202" s="55" t="n"/>
      <c r="U202" s="55" t="n"/>
      <c r="V202" s="55" t="n"/>
      <c r="W202" s="55" t="n"/>
      <c r="X202" s="55" t="n"/>
      <c r="Y202" s="55" t="n"/>
      <c r="Z202" s="55" t="n"/>
      <c r="AA202" s="55" t="n"/>
      <c r="AB202" s="55" t="n"/>
      <c r="AC202" s="55" t="n"/>
      <c r="AD202" s="55" t="n"/>
      <c r="AE202" s="55" t="n"/>
      <c r="AF202" s="55" t="n"/>
      <c r="AG202" s="55" t="n"/>
      <c r="AH202" s="55" t="n"/>
      <c r="AI202" s="55" t="n"/>
      <c r="AJ202" s="55" t="n"/>
      <c r="AK202" s="55" t="n"/>
      <c r="AL202" s="55" t="n"/>
      <c r="AM202" s="55" t="n"/>
      <c r="AN202" s="55" t="n"/>
      <c r="AO202" s="55" t="n"/>
      <c r="AP202" s="55" t="n"/>
      <c r="AQ202" s="55" t="n"/>
      <c r="AR202" s="55" t="n"/>
      <c r="AS202" s="55" t="n"/>
      <c r="AT202" s="55" t="n"/>
      <c r="AU202" s="55" t="n"/>
      <c r="AV202" s="55" t="n"/>
      <c r="AW202" s="55" t="n"/>
      <c r="AX202" s="55" t="n"/>
      <c r="AY202" s="55" t="n"/>
      <c r="AZ202" s="55" t="n"/>
      <c r="BA202" s="55" t="n"/>
      <c r="BB202" s="55" t="n"/>
      <c r="BC202" s="55" t="n"/>
    </row>
    <row r="203">
      <c r="A203" s="55" t="n"/>
      <c r="B203" s="483" t="n"/>
      <c r="C203" s="55" t="n"/>
      <c r="D203" s="55" t="n"/>
      <c r="E203" s="55" t="n"/>
      <c r="F203" s="55" t="n"/>
      <c r="G203" s="69" t="n"/>
      <c r="H203" s="69" t="n"/>
      <c r="I203" s="55" t="n"/>
      <c r="J203" s="55" t="n"/>
      <c r="K203" s="55" t="n"/>
      <c r="L203" s="55">
        <f>J203-K203</f>
        <v/>
      </c>
      <c r="M203" s="55" t="n"/>
      <c r="N203" s="55">
        <f>P203+Q203+R203+S203</f>
        <v/>
      </c>
      <c r="O203" s="57">
        <f>Q203+V203+Y203+AB203+AE203+AH203+AK203+AN203+AQ203+AT203+AW203+AZ203+BC203</f>
        <v/>
      </c>
      <c r="P203" s="58" t="n"/>
      <c r="Q203" s="59">
        <f>L203-S203-R203-P203</f>
        <v/>
      </c>
      <c r="R203" s="60" t="n"/>
      <c r="S203" s="61" t="n"/>
      <c r="T203" s="55" t="n"/>
      <c r="U203" s="55" t="n"/>
      <c r="V203" s="55" t="n"/>
      <c r="W203" s="55" t="n"/>
      <c r="X203" s="55" t="n"/>
      <c r="Y203" s="55" t="n"/>
      <c r="Z203" s="55" t="n"/>
      <c r="AA203" s="55" t="n"/>
      <c r="AB203" s="55" t="n"/>
      <c r="AC203" s="55" t="n"/>
      <c r="AD203" s="55" t="n"/>
      <c r="AE203" s="55" t="n"/>
      <c r="AF203" s="55" t="n"/>
      <c r="AG203" s="55" t="n"/>
      <c r="AH203" s="55" t="n"/>
      <c r="AI203" s="55" t="n"/>
      <c r="AJ203" s="55" t="n"/>
      <c r="AK203" s="55" t="n"/>
      <c r="AL203" s="55" t="n"/>
      <c r="AM203" s="55" t="n"/>
      <c r="AN203" s="55" t="n"/>
      <c r="AO203" s="55" t="n"/>
      <c r="AP203" s="55" t="n"/>
      <c r="AQ203" s="55" t="n"/>
      <c r="AR203" s="55" t="n"/>
      <c r="AS203" s="55" t="n"/>
      <c r="AT203" s="55" t="n"/>
      <c r="AU203" s="55" t="n"/>
      <c r="AV203" s="55" t="n"/>
      <c r="AW203" s="55" t="n"/>
      <c r="AX203" s="55" t="n"/>
      <c r="AY203" s="55" t="n"/>
      <c r="AZ203" s="55" t="n"/>
      <c r="BA203" s="55" t="n"/>
      <c r="BB203" s="55" t="n"/>
      <c r="BC203" s="55" t="n"/>
    </row>
    <row r="204">
      <c r="A204" s="55" t="n"/>
      <c r="B204" s="483" t="n"/>
      <c r="C204" s="55" t="n"/>
      <c r="D204" s="55" t="n"/>
      <c r="E204" s="55" t="n"/>
      <c r="F204" s="55" t="n"/>
      <c r="G204" s="69" t="n"/>
      <c r="H204" s="69" t="n"/>
      <c r="I204" s="55" t="n"/>
      <c r="J204" s="55" t="n"/>
      <c r="K204" s="55" t="n"/>
      <c r="L204" s="55">
        <f>J204-K204</f>
        <v/>
      </c>
      <c r="M204" s="55" t="n"/>
      <c r="N204" s="55">
        <f>P204+Q204+R204+S204</f>
        <v/>
      </c>
      <c r="O204" s="57">
        <f>Q204+V204+Y204+AB204+AE204+AH204+AK204+AN204+AQ204+AT204+AW204+AZ204+BC204</f>
        <v/>
      </c>
      <c r="P204" s="58" t="n"/>
      <c r="Q204" s="59">
        <f>L204-S204-R204-P204</f>
        <v/>
      </c>
      <c r="R204" s="60" t="n"/>
      <c r="S204" s="61" t="n"/>
      <c r="T204" s="55" t="n"/>
      <c r="U204" s="55" t="n"/>
      <c r="V204" s="55" t="n"/>
      <c r="W204" s="55" t="n"/>
      <c r="X204" s="55" t="n"/>
      <c r="Y204" s="55" t="n"/>
      <c r="Z204" s="55" t="n"/>
      <c r="AA204" s="55" t="n"/>
      <c r="AB204" s="55" t="n"/>
      <c r="AC204" s="55" t="n"/>
      <c r="AD204" s="55" t="n"/>
      <c r="AE204" s="55" t="n"/>
      <c r="AF204" s="55" t="n"/>
      <c r="AG204" s="55" t="n"/>
      <c r="AH204" s="55" t="n"/>
      <c r="AI204" s="55" t="n"/>
      <c r="AJ204" s="55" t="n"/>
      <c r="AK204" s="55" t="n"/>
      <c r="AL204" s="55" t="n"/>
      <c r="AM204" s="55" t="n"/>
      <c r="AN204" s="55" t="n"/>
      <c r="AO204" s="55" t="n"/>
      <c r="AP204" s="55" t="n"/>
      <c r="AQ204" s="55" t="n"/>
      <c r="AR204" s="55" t="n"/>
      <c r="AS204" s="55" t="n"/>
      <c r="AT204" s="55" t="n"/>
      <c r="AU204" s="55" t="n"/>
      <c r="AV204" s="55" t="n"/>
      <c r="AW204" s="55" t="n"/>
      <c r="AX204" s="55" t="n"/>
      <c r="AY204" s="55" t="n"/>
      <c r="AZ204" s="55" t="n"/>
      <c r="BA204" s="55" t="n"/>
      <c r="BB204" s="55" t="n"/>
      <c r="BC204" s="55" t="n"/>
    </row>
    <row r="205">
      <c r="A205" s="55" t="n"/>
      <c r="B205" s="483" t="n"/>
      <c r="C205" s="55" t="n"/>
      <c r="D205" s="55" t="n"/>
      <c r="E205" s="55" t="n"/>
      <c r="F205" s="55" t="n"/>
      <c r="G205" s="69" t="n"/>
      <c r="H205" s="69" t="n"/>
      <c r="I205" s="55" t="n"/>
      <c r="J205" s="55" t="n"/>
      <c r="K205" s="55" t="n"/>
      <c r="L205" s="55">
        <f>J205-K205</f>
        <v/>
      </c>
      <c r="M205" s="55" t="n"/>
      <c r="N205" s="55">
        <f>P205+Q205+R205+S205</f>
        <v/>
      </c>
      <c r="O205" s="57">
        <f>Q205+V205+Y205+AB205+AE205+AH205+AK205+AN205+AQ205+AT205+AW205+AZ205+BC205</f>
        <v/>
      </c>
      <c r="P205" s="58" t="n"/>
      <c r="Q205" s="59">
        <f>L205-S205-R205-P205</f>
        <v/>
      </c>
      <c r="R205" s="60" t="n"/>
      <c r="S205" s="61" t="n"/>
      <c r="T205" s="55" t="n"/>
      <c r="U205" s="55" t="n"/>
      <c r="V205" s="55" t="n"/>
      <c r="W205" s="55" t="n"/>
      <c r="X205" s="55" t="n"/>
      <c r="Y205" s="55" t="n"/>
      <c r="Z205" s="55" t="n"/>
      <c r="AA205" s="55" t="n"/>
      <c r="AB205" s="55" t="n"/>
      <c r="AC205" s="55" t="n"/>
      <c r="AD205" s="55" t="n"/>
      <c r="AE205" s="55" t="n"/>
      <c r="AF205" s="55" t="n"/>
      <c r="AG205" s="55" t="n"/>
      <c r="AH205" s="55" t="n"/>
      <c r="AI205" s="55" t="n"/>
      <c r="AJ205" s="55" t="n"/>
      <c r="AK205" s="55" t="n"/>
      <c r="AL205" s="55" t="n"/>
      <c r="AM205" s="55" t="n"/>
      <c r="AN205" s="55" t="n"/>
      <c r="AO205" s="55" t="n"/>
      <c r="AP205" s="55" t="n"/>
      <c r="AQ205" s="55" t="n"/>
      <c r="AR205" s="55" t="n"/>
      <c r="AS205" s="55" t="n"/>
      <c r="AT205" s="55" t="n"/>
      <c r="AU205" s="55" t="n"/>
      <c r="AV205" s="55" t="n"/>
      <c r="AW205" s="55" t="n"/>
      <c r="AX205" s="55" t="n"/>
      <c r="AY205" s="55" t="n"/>
      <c r="AZ205" s="55" t="n"/>
      <c r="BA205" s="55" t="n"/>
      <c r="BB205" s="55" t="n"/>
      <c r="BC205" s="55" t="n"/>
    </row>
    <row r="206">
      <c r="A206" s="55" t="n"/>
      <c r="B206" s="483" t="n"/>
      <c r="C206" s="55" t="n"/>
      <c r="D206" s="55" t="n"/>
      <c r="E206" s="55" t="n"/>
      <c r="F206" s="55" t="n"/>
      <c r="G206" s="69" t="n"/>
      <c r="H206" s="69" t="n"/>
      <c r="I206" s="55" t="n"/>
      <c r="J206" s="55" t="n"/>
      <c r="K206" s="55" t="n"/>
      <c r="L206" s="55">
        <f>J206-K206</f>
        <v/>
      </c>
      <c r="M206" s="55" t="n"/>
      <c r="N206" s="55">
        <f>P206+Q206+R206+S206</f>
        <v/>
      </c>
      <c r="O206" s="57">
        <f>Q206+V206+Y206+AB206+AE206+AH206+AK206+AN206+AQ206+AT206+AW206+AZ206+BC206</f>
        <v/>
      </c>
      <c r="P206" s="58" t="n"/>
      <c r="Q206" s="59">
        <f>L206-S206-R206-P206</f>
        <v/>
      </c>
      <c r="R206" s="60" t="n"/>
      <c r="S206" s="61" t="n"/>
      <c r="T206" s="55" t="n"/>
      <c r="U206" s="55" t="n"/>
      <c r="V206" s="55" t="n"/>
      <c r="W206" s="55" t="n"/>
      <c r="X206" s="55" t="n"/>
      <c r="Y206" s="55" t="n"/>
      <c r="Z206" s="55" t="n"/>
      <c r="AA206" s="55" t="n"/>
      <c r="AB206" s="55" t="n"/>
      <c r="AC206" s="55" t="n"/>
      <c r="AD206" s="55" t="n"/>
      <c r="AE206" s="55" t="n"/>
      <c r="AF206" s="55" t="n"/>
      <c r="AG206" s="55" t="n"/>
      <c r="AH206" s="55" t="n"/>
      <c r="AI206" s="55" t="n"/>
      <c r="AJ206" s="55" t="n"/>
      <c r="AK206" s="55" t="n"/>
      <c r="AL206" s="55" t="n"/>
      <c r="AM206" s="55" t="n"/>
      <c r="AN206" s="55" t="n"/>
      <c r="AO206" s="55" t="n"/>
      <c r="AP206" s="55" t="n"/>
      <c r="AQ206" s="55" t="n"/>
      <c r="AR206" s="55" t="n"/>
      <c r="AS206" s="55" t="n"/>
      <c r="AT206" s="55" t="n"/>
      <c r="AU206" s="55" t="n"/>
      <c r="AV206" s="55" t="n"/>
      <c r="AW206" s="55" t="n"/>
      <c r="AX206" s="55" t="n"/>
      <c r="AY206" s="55" t="n"/>
      <c r="AZ206" s="55" t="n"/>
      <c r="BA206" s="55" t="n"/>
      <c r="BB206" s="55" t="n"/>
      <c r="BC206" s="55" t="n"/>
    </row>
    <row r="207">
      <c r="A207" s="55" t="n"/>
      <c r="B207" s="483" t="n"/>
      <c r="C207" s="55" t="n"/>
      <c r="D207" s="55" t="n"/>
      <c r="E207" s="55" t="n"/>
      <c r="F207" s="55" t="n"/>
      <c r="G207" s="69" t="n"/>
      <c r="H207" s="69" t="n"/>
      <c r="I207" s="55" t="n"/>
      <c r="J207" s="55" t="n"/>
      <c r="K207" s="55" t="n"/>
      <c r="L207" s="55">
        <f>J207-K207</f>
        <v/>
      </c>
      <c r="M207" s="55" t="n"/>
      <c r="N207" s="55">
        <f>P207+Q207+R207+S207</f>
        <v/>
      </c>
      <c r="O207" s="57">
        <f>Q207+V207+Y207+AB207+AE207+AH207+AK207+AN207+AQ207+AT207+AW207+AZ207+BC207</f>
        <v/>
      </c>
      <c r="P207" s="58" t="n"/>
      <c r="Q207" s="59">
        <f>L207-S207-R207-P207</f>
        <v/>
      </c>
      <c r="R207" s="60" t="n"/>
      <c r="S207" s="61" t="n"/>
      <c r="T207" s="55" t="n"/>
      <c r="U207" s="55" t="n"/>
      <c r="V207" s="55" t="n"/>
      <c r="W207" s="55" t="n"/>
      <c r="X207" s="55" t="n"/>
      <c r="Y207" s="55" t="n"/>
      <c r="Z207" s="55" t="n"/>
      <c r="AA207" s="55" t="n"/>
      <c r="AB207" s="55" t="n"/>
      <c r="AC207" s="55" t="n"/>
      <c r="AD207" s="55" t="n"/>
      <c r="AE207" s="55" t="n"/>
      <c r="AF207" s="55" t="n"/>
      <c r="AG207" s="55" t="n"/>
      <c r="AH207" s="55" t="n"/>
      <c r="AI207" s="55" t="n"/>
      <c r="AJ207" s="55" t="n"/>
      <c r="AK207" s="55" t="n"/>
      <c r="AL207" s="55" t="n"/>
      <c r="AM207" s="55" t="n"/>
      <c r="AN207" s="55" t="n"/>
      <c r="AO207" s="55" t="n"/>
      <c r="AP207" s="55" t="n"/>
      <c r="AQ207" s="55" t="n"/>
      <c r="AR207" s="55" t="n"/>
      <c r="AS207" s="55" t="n"/>
      <c r="AT207" s="55" t="n"/>
      <c r="AU207" s="55" t="n"/>
      <c r="AV207" s="55" t="n"/>
      <c r="AW207" s="55" t="n"/>
      <c r="AX207" s="55" t="n"/>
      <c r="AY207" s="55" t="n"/>
      <c r="AZ207" s="55" t="n"/>
      <c r="BA207" s="55" t="n"/>
      <c r="BB207" s="55" t="n"/>
      <c r="BC207" s="55" t="n"/>
    </row>
    <row r="208">
      <c r="A208" s="55" t="n"/>
      <c r="B208" s="483" t="n"/>
      <c r="C208" s="55" t="n"/>
      <c r="D208" s="55" t="n"/>
      <c r="E208" s="55" t="n"/>
      <c r="F208" s="55" t="n"/>
      <c r="G208" s="69" t="n"/>
      <c r="H208" s="69" t="n"/>
      <c r="I208" s="55" t="n"/>
      <c r="J208" s="55" t="n"/>
      <c r="K208" s="55" t="n"/>
      <c r="L208" s="55">
        <f>J208-K208</f>
        <v/>
      </c>
      <c r="M208" s="55" t="n"/>
      <c r="N208" s="55">
        <f>P208+Q208+R208+S208</f>
        <v/>
      </c>
      <c r="O208" s="57">
        <f>Q208+V208+Y208+AB208+AE208+AH208+AK208+AN208+AQ208+AT208+AW208+AZ208+BC208</f>
        <v/>
      </c>
      <c r="P208" s="58" t="n"/>
      <c r="Q208" s="59">
        <f>L208-S208-R208-P208</f>
        <v/>
      </c>
      <c r="R208" s="60" t="n"/>
      <c r="S208" s="61" t="n"/>
      <c r="T208" s="55" t="n"/>
      <c r="U208" s="55" t="n"/>
      <c r="V208" s="55" t="n"/>
      <c r="W208" s="55" t="n"/>
      <c r="X208" s="55" t="n"/>
      <c r="Y208" s="55" t="n"/>
      <c r="Z208" s="55" t="n"/>
      <c r="AA208" s="55" t="n"/>
      <c r="AB208" s="55" t="n"/>
      <c r="AC208" s="55" t="n"/>
      <c r="AD208" s="55" t="n"/>
      <c r="AE208" s="55" t="n"/>
      <c r="AF208" s="55" t="n"/>
      <c r="AG208" s="55" t="n"/>
      <c r="AH208" s="55" t="n"/>
      <c r="AI208" s="55" t="n"/>
      <c r="AJ208" s="55" t="n"/>
      <c r="AK208" s="55" t="n"/>
      <c r="AL208" s="55" t="n"/>
      <c r="AM208" s="55" t="n"/>
      <c r="AN208" s="55" t="n"/>
      <c r="AO208" s="55" t="n"/>
      <c r="AP208" s="55" t="n"/>
      <c r="AQ208" s="55" t="n"/>
      <c r="AR208" s="55" t="n"/>
      <c r="AS208" s="55" t="n"/>
      <c r="AT208" s="55" t="n"/>
      <c r="AU208" s="55" t="n"/>
      <c r="AV208" s="55" t="n"/>
      <c r="AW208" s="55" t="n"/>
      <c r="AX208" s="55" t="n"/>
      <c r="AY208" s="55" t="n"/>
      <c r="AZ208" s="55" t="n"/>
      <c r="BA208" s="55" t="n"/>
      <c r="BB208" s="55" t="n"/>
      <c r="BC208" s="55" t="n"/>
    </row>
    <row r="209">
      <c r="A209" s="55" t="n"/>
      <c r="B209" s="483" t="n"/>
      <c r="C209" s="55" t="n"/>
      <c r="D209" s="55" t="n"/>
      <c r="E209" s="55" t="n"/>
      <c r="F209" s="55" t="n"/>
      <c r="G209" s="69" t="n"/>
      <c r="H209" s="69" t="n"/>
      <c r="I209" s="55" t="n"/>
      <c r="J209" s="55" t="n"/>
      <c r="K209" s="55" t="n"/>
      <c r="L209" s="55">
        <f>J209-K209</f>
        <v/>
      </c>
      <c r="M209" s="55" t="n"/>
      <c r="N209" s="55">
        <f>P209+Q209+R209+S209</f>
        <v/>
      </c>
      <c r="O209" s="57">
        <f>Q209+V209+Y209+AB209+AE209+AH209+AK209+AN209+AQ209+AT209+AW209+AZ209+BC209</f>
        <v/>
      </c>
      <c r="P209" s="58" t="n"/>
      <c r="Q209" s="59">
        <f>L209-S209-R209-P209</f>
        <v/>
      </c>
      <c r="R209" s="60" t="n"/>
      <c r="S209" s="61" t="n"/>
      <c r="T209" s="55" t="n"/>
      <c r="U209" s="55" t="n"/>
      <c r="V209" s="55" t="n"/>
      <c r="W209" s="55" t="n"/>
      <c r="X209" s="55" t="n"/>
      <c r="Y209" s="55" t="n"/>
      <c r="Z209" s="55" t="n"/>
      <c r="AA209" s="55" t="n"/>
      <c r="AB209" s="55" t="n"/>
      <c r="AC209" s="55" t="n"/>
      <c r="AD209" s="55" t="n"/>
      <c r="AE209" s="55" t="n"/>
      <c r="AF209" s="55" t="n"/>
      <c r="AG209" s="55" t="n"/>
      <c r="AH209" s="55" t="n"/>
      <c r="AI209" s="55" t="n"/>
      <c r="AJ209" s="55" t="n"/>
      <c r="AK209" s="55" t="n"/>
      <c r="AL209" s="55" t="n"/>
      <c r="AM209" s="55" t="n"/>
      <c r="AN209" s="55" t="n"/>
      <c r="AO209" s="55" t="n"/>
      <c r="AP209" s="55" t="n"/>
      <c r="AQ209" s="55" t="n"/>
      <c r="AR209" s="55" t="n"/>
      <c r="AS209" s="55" t="n"/>
      <c r="AT209" s="55" t="n"/>
      <c r="AU209" s="55" t="n"/>
      <c r="AV209" s="55" t="n"/>
      <c r="AW209" s="55" t="n"/>
      <c r="AX209" s="55" t="n"/>
      <c r="AY209" s="55" t="n"/>
      <c r="AZ209" s="55" t="n"/>
      <c r="BA209" s="55" t="n"/>
      <c r="BB209" s="55" t="n"/>
      <c r="BC209" s="55" t="n"/>
    </row>
    <row r="210">
      <c r="A210" s="55" t="n"/>
      <c r="B210" s="483" t="n"/>
      <c r="C210" s="55" t="n"/>
      <c r="D210" s="55" t="n"/>
      <c r="E210" s="55" t="n"/>
      <c r="F210" s="55" t="n"/>
      <c r="G210" s="69" t="n"/>
      <c r="H210" s="69" t="n"/>
      <c r="I210" s="55" t="n"/>
      <c r="J210" s="55" t="n"/>
      <c r="K210" s="55" t="n"/>
      <c r="L210" s="55">
        <f>J210-K210</f>
        <v/>
      </c>
      <c r="M210" s="55" t="n"/>
      <c r="N210" s="55">
        <f>P210+Q210+R210+S210</f>
        <v/>
      </c>
      <c r="O210" s="57">
        <f>Q210+V210+Y210+AB210+AE210+AH210+AK210+AN210+AQ210+AT210+AW210+AZ210+BC210</f>
        <v/>
      </c>
      <c r="P210" s="58" t="n"/>
      <c r="Q210" s="59">
        <f>L210-S210-R210-P210</f>
        <v/>
      </c>
      <c r="R210" s="60" t="n"/>
      <c r="S210" s="61" t="n"/>
      <c r="T210" s="55" t="n"/>
      <c r="U210" s="55" t="n"/>
      <c r="V210" s="55" t="n"/>
      <c r="W210" s="55" t="n"/>
      <c r="X210" s="55" t="n"/>
      <c r="Y210" s="55" t="n"/>
      <c r="Z210" s="55" t="n"/>
      <c r="AA210" s="55" t="n"/>
      <c r="AB210" s="55" t="n"/>
      <c r="AC210" s="55" t="n"/>
      <c r="AD210" s="55" t="n"/>
      <c r="AE210" s="55" t="n"/>
      <c r="AF210" s="55" t="n"/>
      <c r="AG210" s="55" t="n"/>
      <c r="AH210" s="55" t="n"/>
      <c r="AI210" s="55" t="n"/>
      <c r="AJ210" s="55" t="n"/>
      <c r="AK210" s="55" t="n"/>
      <c r="AL210" s="55" t="n"/>
      <c r="AM210" s="55" t="n"/>
      <c r="AN210" s="55" t="n"/>
      <c r="AO210" s="55" t="n"/>
      <c r="AP210" s="55" t="n"/>
      <c r="AQ210" s="55" t="n"/>
      <c r="AR210" s="55" t="n"/>
      <c r="AS210" s="55" t="n"/>
      <c r="AT210" s="55" t="n"/>
      <c r="AU210" s="55" t="n"/>
      <c r="AV210" s="55" t="n"/>
      <c r="AW210" s="55" t="n"/>
      <c r="AX210" s="55" t="n"/>
      <c r="AY210" s="55" t="n"/>
      <c r="AZ210" s="55" t="n"/>
      <c r="BA210" s="55" t="n"/>
      <c r="BB210" s="55" t="n"/>
      <c r="BC210" s="55" t="n"/>
    </row>
    <row r="211">
      <c r="A211" s="55" t="n"/>
      <c r="B211" s="483" t="n"/>
      <c r="C211" s="55" t="n"/>
      <c r="D211" s="55" t="n"/>
      <c r="E211" s="55" t="n"/>
      <c r="F211" s="55" t="n"/>
      <c r="G211" s="69" t="n"/>
      <c r="H211" s="69" t="n"/>
      <c r="I211" s="55" t="n"/>
      <c r="J211" s="55" t="n"/>
      <c r="K211" s="55" t="n"/>
      <c r="L211" s="55">
        <f>J211-K211</f>
        <v/>
      </c>
      <c r="M211" s="55" t="n"/>
      <c r="N211" s="55">
        <f>P211+Q211+R211+S211</f>
        <v/>
      </c>
      <c r="O211" s="57">
        <f>Q211+V211+Y211+AB211+AE211+AH211+AK211+AN211+AQ211+AT211+AW211+AZ211+BC211</f>
        <v/>
      </c>
      <c r="P211" s="58" t="n"/>
      <c r="Q211" s="59">
        <f>L211-S211-R211-P211</f>
        <v/>
      </c>
      <c r="R211" s="60" t="n"/>
      <c r="S211" s="61" t="n"/>
      <c r="T211" s="55" t="n"/>
      <c r="U211" s="55" t="n"/>
      <c r="V211" s="55" t="n"/>
      <c r="W211" s="55" t="n"/>
      <c r="X211" s="55" t="n"/>
      <c r="Y211" s="55" t="n"/>
      <c r="Z211" s="55" t="n"/>
      <c r="AA211" s="55" t="n"/>
      <c r="AB211" s="55" t="n"/>
      <c r="AC211" s="55" t="n"/>
      <c r="AD211" s="55" t="n"/>
      <c r="AE211" s="55" t="n"/>
      <c r="AF211" s="55" t="n"/>
      <c r="AG211" s="55" t="n"/>
      <c r="AH211" s="55" t="n"/>
      <c r="AI211" s="55" t="n"/>
      <c r="AJ211" s="55" t="n"/>
      <c r="AK211" s="55" t="n"/>
      <c r="AL211" s="55" t="n"/>
      <c r="AM211" s="55" t="n"/>
      <c r="AN211" s="55" t="n"/>
      <c r="AO211" s="55" t="n"/>
      <c r="AP211" s="55" t="n"/>
      <c r="AQ211" s="55" t="n"/>
      <c r="AR211" s="55" t="n"/>
      <c r="AS211" s="55" t="n"/>
      <c r="AT211" s="55" t="n"/>
      <c r="AU211" s="55" t="n"/>
      <c r="AV211" s="55" t="n"/>
      <c r="AW211" s="55" t="n"/>
      <c r="AX211" s="55" t="n"/>
      <c r="AY211" s="55" t="n"/>
      <c r="AZ211" s="55" t="n"/>
      <c r="BA211" s="55" t="n"/>
      <c r="BB211" s="55" t="n"/>
      <c r="BC211" s="55" t="n"/>
    </row>
    <row r="212">
      <c r="A212" s="55" t="n"/>
      <c r="B212" s="483" t="n"/>
      <c r="C212" s="55" t="n"/>
      <c r="D212" s="55" t="n"/>
      <c r="E212" s="55" t="n"/>
      <c r="F212" s="55" t="n"/>
      <c r="G212" s="69" t="n"/>
      <c r="H212" s="69" t="n"/>
      <c r="I212" s="55" t="n"/>
      <c r="J212" s="55" t="n"/>
      <c r="K212" s="55" t="n"/>
      <c r="L212" s="55">
        <f>J212-K212</f>
        <v/>
      </c>
      <c r="M212" s="55" t="n"/>
      <c r="N212" s="55">
        <f>P212+Q212+R212+S212</f>
        <v/>
      </c>
      <c r="O212" s="57">
        <f>Q212+V212+Y212+AB212+AE212+AH212+AK212+AN212+AQ212+AT212+AW212+AZ212+BC212</f>
        <v/>
      </c>
      <c r="P212" s="58" t="n"/>
      <c r="Q212" s="59">
        <f>L212-S212-R212-P212</f>
        <v/>
      </c>
      <c r="R212" s="60" t="n"/>
      <c r="S212" s="61" t="n"/>
      <c r="T212" s="55" t="n"/>
      <c r="U212" s="55" t="n"/>
      <c r="V212" s="55" t="n"/>
      <c r="W212" s="55" t="n"/>
      <c r="X212" s="55" t="n"/>
      <c r="Y212" s="55" t="n"/>
      <c r="Z212" s="55" t="n"/>
      <c r="AA212" s="55" t="n"/>
      <c r="AB212" s="55" t="n"/>
      <c r="AC212" s="55" t="n"/>
      <c r="AD212" s="55" t="n"/>
      <c r="AE212" s="55" t="n"/>
      <c r="AF212" s="55" t="n"/>
      <c r="AG212" s="55" t="n"/>
      <c r="AH212" s="55" t="n"/>
      <c r="AI212" s="55" t="n"/>
      <c r="AJ212" s="55" t="n"/>
      <c r="AK212" s="55" t="n"/>
      <c r="AL212" s="55" t="n"/>
      <c r="AM212" s="55" t="n"/>
      <c r="AN212" s="55" t="n"/>
      <c r="AO212" s="55" t="n"/>
      <c r="AP212" s="55" t="n"/>
      <c r="AQ212" s="55" t="n"/>
      <c r="AR212" s="55" t="n"/>
      <c r="AS212" s="55" t="n"/>
      <c r="AT212" s="55" t="n"/>
      <c r="AU212" s="55" t="n"/>
      <c r="AV212" s="55" t="n"/>
      <c r="AW212" s="55" t="n"/>
      <c r="AX212" s="55" t="n"/>
      <c r="AY212" s="55" t="n"/>
      <c r="AZ212" s="55" t="n"/>
      <c r="BA212" s="55" t="n"/>
      <c r="BB212" s="55" t="n"/>
      <c r="BC212" s="55" t="n"/>
    </row>
    <row r="213">
      <c r="A213" s="55" t="n"/>
      <c r="B213" s="483" t="n"/>
      <c r="C213" s="55" t="n"/>
      <c r="D213" s="55" t="n"/>
      <c r="E213" s="55" t="n"/>
      <c r="F213" s="55" t="n"/>
      <c r="G213" s="69" t="n"/>
      <c r="H213" s="69" t="n"/>
      <c r="I213" s="55" t="n"/>
      <c r="J213" s="55" t="n"/>
      <c r="K213" s="55" t="n"/>
      <c r="L213" s="55">
        <f>J213-K213</f>
        <v/>
      </c>
      <c r="M213" s="55" t="n"/>
      <c r="N213" s="55">
        <f>P213+Q213+R213+S213</f>
        <v/>
      </c>
      <c r="O213" s="57">
        <f>Q213+V213+Y213+AB213+AE213+AH213+AK213+AN213+AQ213+AT213+AW213+AZ213+BC213</f>
        <v/>
      </c>
      <c r="P213" s="58" t="n"/>
      <c r="Q213" s="59">
        <f>L213-S213-R213-P213</f>
        <v/>
      </c>
      <c r="R213" s="60" t="n"/>
      <c r="S213" s="61" t="n"/>
      <c r="T213" s="55" t="n"/>
      <c r="U213" s="55" t="n"/>
      <c r="V213" s="55" t="n"/>
      <c r="W213" s="55" t="n"/>
      <c r="X213" s="55" t="n"/>
      <c r="Y213" s="55" t="n"/>
      <c r="Z213" s="55" t="n"/>
      <c r="AA213" s="55" t="n"/>
      <c r="AB213" s="55" t="n"/>
      <c r="AC213" s="55" t="n"/>
      <c r="AD213" s="55" t="n"/>
      <c r="AE213" s="55" t="n"/>
      <c r="AF213" s="55" t="n"/>
      <c r="AG213" s="55" t="n"/>
      <c r="AH213" s="55" t="n"/>
      <c r="AI213" s="55" t="n"/>
      <c r="AJ213" s="55" t="n"/>
      <c r="AK213" s="55" t="n"/>
      <c r="AL213" s="55" t="n"/>
      <c r="AM213" s="55" t="n"/>
      <c r="AN213" s="55" t="n"/>
      <c r="AO213" s="55" t="n"/>
      <c r="AP213" s="55" t="n"/>
      <c r="AQ213" s="55" t="n"/>
      <c r="AR213" s="55" t="n"/>
      <c r="AS213" s="55" t="n"/>
      <c r="AT213" s="55" t="n"/>
      <c r="AU213" s="55" t="n"/>
      <c r="AV213" s="55" t="n"/>
      <c r="AW213" s="55" t="n"/>
      <c r="AX213" s="55" t="n"/>
      <c r="AY213" s="55" t="n"/>
      <c r="AZ213" s="55" t="n"/>
      <c r="BA213" s="55" t="n"/>
      <c r="BB213" s="55" t="n"/>
      <c r="BC213" s="55" t="n"/>
    </row>
    <row r="214">
      <c r="A214" s="55" t="n"/>
      <c r="B214" s="483" t="n"/>
      <c r="C214" s="55" t="n"/>
      <c r="D214" s="55" t="n"/>
      <c r="E214" s="55" t="n"/>
      <c r="F214" s="55" t="n"/>
      <c r="G214" s="69" t="n"/>
      <c r="H214" s="69" t="n"/>
      <c r="I214" s="55" t="n"/>
      <c r="J214" s="55" t="n"/>
      <c r="K214" s="55" t="n"/>
      <c r="L214" s="55">
        <f>J214-K214</f>
        <v/>
      </c>
      <c r="M214" s="55" t="n"/>
      <c r="N214" s="55">
        <f>P214+Q214+R214+S214</f>
        <v/>
      </c>
      <c r="O214" s="57">
        <f>Q214+V214+Y214+AB214+AE214+AH214+AK214+AN214+AQ214+AT214+AW214+AZ214+BC214</f>
        <v/>
      </c>
      <c r="P214" s="58" t="n"/>
      <c r="Q214" s="59">
        <f>L214-S214-R214-P214</f>
        <v/>
      </c>
      <c r="R214" s="60" t="n"/>
      <c r="S214" s="61" t="n"/>
      <c r="T214" s="55" t="n"/>
      <c r="U214" s="55" t="n"/>
      <c r="V214" s="55" t="n"/>
      <c r="W214" s="55" t="n"/>
      <c r="X214" s="55" t="n"/>
      <c r="Y214" s="55" t="n"/>
      <c r="Z214" s="55" t="n"/>
      <c r="AA214" s="55" t="n"/>
      <c r="AB214" s="55" t="n"/>
      <c r="AC214" s="55" t="n"/>
      <c r="AD214" s="55" t="n"/>
      <c r="AE214" s="55" t="n"/>
      <c r="AF214" s="55" t="n"/>
      <c r="AG214" s="55" t="n"/>
      <c r="AH214" s="55" t="n"/>
      <c r="AI214" s="55" t="n"/>
      <c r="AJ214" s="55" t="n"/>
      <c r="AK214" s="55" t="n"/>
      <c r="AL214" s="55" t="n"/>
      <c r="AM214" s="55" t="n"/>
      <c r="AN214" s="55" t="n"/>
      <c r="AO214" s="55" t="n"/>
      <c r="AP214" s="55" t="n"/>
      <c r="AQ214" s="55" t="n"/>
      <c r="AR214" s="55" t="n"/>
      <c r="AS214" s="55" t="n"/>
      <c r="AT214" s="55" t="n"/>
      <c r="AU214" s="55" t="n"/>
      <c r="AV214" s="55" t="n"/>
      <c r="AW214" s="55" t="n"/>
      <c r="AX214" s="55" t="n"/>
      <c r="AY214" s="55" t="n"/>
      <c r="AZ214" s="55" t="n"/>
      <c r="BA214" s="55" t="n"/>
      <c r="BB214" s="55" t="n"/>
      <c r="BC214" s="55" t="n"/>
    </row>
    <row r="215">
      <c r="A215" s="55" t="n"/>
      <c r="B215" s="483" t="n"/>
      <c r="C215" s="55" t="n"/>
      <c r="D215" s="55" t="n"/>
      <c r="E215" s="55" t="n"/>
      <c r="F215" s="55" t="n"/>
      <c r="G215" s="69" t="n"/>
      <c r="H215" s="69" t="n"/>
      <c r="I215" s="55" t="n"/>
      <c r="J215" s="55" t="n"/>
      <c r="K215" s="55" t="n"/>
      <c r="L215" s="55">
        <f>J215-K215</f>
        <v/>
      </c>
      <c r="M215" s="55" t="n"/>
      <c r="N215" s="55">
        <f>P215+Q215+R215+S215</f>
        <v/>
      </c>
      <c r="O215" s="57">
        <f>Q215+V215+Y215+AB215+AE215+AH215+AK215+AN215+AQ215+AT215+AW215+AZ215+BC215</f>
        <v/>
      </c>
      <c r="P215" s="58" t="n"/>
      <c r="Q215" s="59">
        <f>L215-S215-R215-P215</f>
        <v/>
      </c>
      <c r="R215" s="60" t="n"/>
      <c r="S215" s="61" t="n"/>
      <c r="T215" s="55" t="n"/>
      <c r="U215" s="55" t="n"/>
      <c r="V215" s="55" t="n"/>
      <c r="W215" s="55" t="n"/>
      <c r="X215" s="55" t="n"/>
      <c r="Y215" s="55" t="n"/>
      <c r="Z215" s="55" t="n"/>
      <c r="AA215" s="55" t="n"/>
      <c r="AB215" s="55" t="n"/>
      <c r="AC215" s="55" t="n"/>
      <c r="AD215" s="55" t="n"/>
      <c r="AE215" s="55" t="n"/>
      <c r="AF215" s="55" t="n"/>
      <c r="AG215" s="55" t="n"/>
      <c r="AH215" s="55" t="n"/>
      <c r="AI215" s="55" t="n"/>
      <c r="AJ215" s="55" t="n"/>
      <c r="AK215" s="55" t="n"/>
      <c r="AL215" s="55" t="n"/>
      <c r="AM215" s="55" t="n"/>
      <c r="AN215" s="55" t="n"/>
      <c r="AO215" s="55" t="n"/>
      <c r="AP215" s="55" t="n"/>
      <c r="AQ215" s="55" t="n"/>
      <c r="AR215" s="55" t="n"/>
      <c r="AS215" s="55" t="n"/>
      <c r="AT215" s="55" t="n"/>
      <c r="AU215" s="55" t="n"/>
      <c r="AV215" s="55" t="n"/>
      <c r="AW215" s="55" t="n"/>
      <c r="AX215" s="55" t="n"/>
      <c r="AY215" s="55" t="n"/>
      <c r="AZ215" s="55" t="n"/>
      <c r="BA215" s="55" t="n"/>
      <c r="BB215" s="55" t="n"/>
      <c r="BC215" s="55" t="n"/>
    </row>
    <row r="216">
      <c r="A216" s="55" t="n"/>
      <c r="B216" s="483" t="n"/>
      <c r="C216" s="55" t="n"/>
      <c r="D216" s="55" t="n"/>
      <c r="E216" s="55" t="n"/>
      <c r="F216" s="55" t="n"/>
      <c r="G216" s="69" t="n"/>
      <c r="H216" s="69" t="n"/>
      <c r="I216" s="55" t="n"/>
      <c r="J216" s="55" t="n"/>
      <c r="K216" s="55" t="n"/>
      <c r="L216" s="55">
        <f>J216-K216</f>
        <v/>
      </c>
      <c r="M216" s="55" t="n"/>
      <c r="N216" s="55">
        <f>P216+Q216+R216+S216</f>
        <v/>
      </c>
      <c r="O216" s="57">
        <f>Q216+V216+Y216+AB216+AE216+AH216+AK216+AN216+AQ216+AT216+AW216+AZ216+BC216</f>
        <v/>
      </c>
      <c r="P216" s="58" t="n"/>
      <c r="Q216" s="59">
        <f>L216-S216-R216-P216</f>
        <v/>
      </c>
      <c r="R216" s="60" t="n"/>
      <c r="S216" s="61" t="n"/>
      <c r="T216" s="55" t="n"/>
      <c r="U216" s="55" t="n"/>
      <c r="V216" s="55" t="n"/>
      <c r="W216" s="55" t="n"/>
      <c r="X216" s="55" t="n"/>
      <c r="Y216" s="55" t="n"/>
      <c r="Z216" s="55" t="n"/>
      <c r="AA216" s="55" t="n"/>
      <c r="AB216" s="55" t="n"/>
      <c r="AC216" s="55" t="n"/>
      <c r="AD216" s="55" t="n"/>
      <c r="AE216" s="55" t="n"/>
      <c r="AF216" s="55" t="n"/>
      <c r="AG216" s="55" t="n"/>
      <c r="AH216" s="55" t="n"/>
      <c r="AI216" s="55" t="n"/>
      <c r="AJ216" s="55" t="n"/>
      <c r="AK216" s="55" t="n"/>
      <c r="AL216" s="55" t="n"/>
      <c r="AM216" s="55" t="n"/>
      <c r="AN216" s="55" t="n"/>
      <c r="AO216" s="55" t="n"/>
      <c r="AP216" s="55" t="n"/>
      <c r="AQ216" s="55" t="n"/>
      <c r="AR216" s="55" t="n"/>
      <c r="AS216" s="55" t="n"/>
      <c r="AT216" s="55" t="n"/>
      <c r="AU216" s="55" t="n"/>
      <c r="AV216" s="55" t="n"/>
      <c r="AW216" s="55" t="n"/>
      <c r="AX216" s="55" t="n"/>
      <c r="AY216" s="55" t="n"/>
      <c r="AZ216" s="55" t="n"/>
      <c r="BA216" s="55" t="n"/>
      <c r="BB216" s="55" t="n"/>
      <c r="BC216" s="55" t="n"/>
    </row>
    <row r="217">
      <c r="A217" s="55" t="n"/>
      <c r="B217" s="483" t="n"/>
      <c r="C217" s="55" t="n"/>
      <c r="D217" s="55" t="n"/>
      <c r="E217" s="55" t="n"/>
      <c r="F217" s="55" t="n"/>
      <c r="G217" s="69" t="n"/>
      <c r="H217" s="69" t="n"/>
      <c r="I217" s="55" t="n"/>
      <c r="J217" s="55" t="n"/>
      <c r="K217" s="55" t="n"/>
      <c r="L217" s="55">
        <f>J217-K217</f>
        <v/>
      </c>
      <c r="M217" s="55" t="n"/>
      <c r="N217" s="55">
        <f>P217+Q217+R217+S217</f>
        <v/>
      </c>
      <c r="O217" s="57">
        <f>Q217+V217+Y217+AB217+AE217+AH217+AK217+AN217+AQ217+AT217+AW217+AZ217+BC217</f>
        <v/>
      </c>
      <c r="P217" s="58" t="n"/>
      <c r="Q217" s="59">
        <f>L217-S217-R217-P217</f>
        <v/>
      </c>
      <c r="R217" s="60" t="n"/>
      <c r="S217" s="61" t="n"/>
      <c r="T217" s="55" t="n"/>
      <c r="U217" s="55" t="n"/>
      <c r="V217" s="55" t="n"/>
      <c r="W217" s="55" t="n"/>
      <c r="X217" s="55" t="n"/>
      <c r="Y217" s="55" t="n"/>
      <c r="Z217" s="55" t="n"/>
      <c r="AA217" s="55" t="n"/>
      <c r="AB217" s="55" t="n"/>
      <c r="AC217" s="55" t="n"/>
      <c r="AD217" s="55" t="n"/>
      <c r="AE217" s="55" t="n"/>
      <c r="AF217" s="55" t="n"/>
      <c r="AG217" s="55" t="n"/>
      <c r="AH217" s="55" t="n"/>
      <c r="AI217" s="55" t="n"/>
      <c r="AJ217" s="55" t="n"/>
      <c r="AK217" s="55" t="n"/>
      <c r="AL217" s="55" t="n"/>
      <c r="AM217" s="55" t="n"/>
      <c r="AN217" s="55" t="n"/>
      <c r="AO217" s="55" t="n"/>
      <c r="AP217" s="55" t="n"/>
      <c r="AQ217" s="55" t="n"/>
      <c r="AR217" s="55" t="n"/>
      <c r="AS217" s="55" t="n"/>
      <c r="AT217" s="55" t="n"/>
      <c r="AU217" s="55" t="n"/>
      <c r="AV217" s="55" t="n"/>
      <c r="AW217" s="55" t="n"/>
      <c r="AX217" s="55" t="n"/>
      <c r="AY217" s="55" t="n"/>
      <c r="AZ217" s="55" t="n"/>
      <c r="BA217" s="55" t="n"/>
      <c r="BB217" s="55" t="n"/>
      <c r="BC217" s="55" t="n"/>
    </row>
    <row r="218">
      <c r="A218" s="55" t="n"/>
      <c r="B218" s="483" t="n"/>
      <c r="C218" s="55" t="n"/>
      <c r="D218" s="55" t="n"/>
      <c r="E218" s="55" t="n"/>
      <c r="F218" s="55" t="n"/>
      <c r="G218" s="69" t="n"/>
      <c r="H218" s="69" t="n"/>
      <c r="I218" s="55" t="n"/>
      <c r="J218" s="55" t="n"/>
      <c r="K218" s="55" t="n"/>
      <c r="L218" s="55">
        <f>J218-K218</f>
        <v/>
      </c>
      <c r="M218" s="55" t="n"/>
      <c r="N218" s="55">
        <f>P218+Q218+R218+S218</f>
        <v/>
      </c>
      <c r="O218" s="57">
        <f>Q218+V218+Y218+AB218+AE218+AH218+AK218+AN218+AQ218+AT218+AW218+AZ218+BC218</f>
        <v/>
      </c>
      <c r="P218" s="58" t="n"/>
      <c r="Q218" s="59">
        <f>L218-S218-R218-P218</f>
        <v/>
      </c>
      <c r="R218" s="60" t="n"/>
      <c r="S218" s="61" t="n"/>
      <c r="T218" s="55" t="n"/>
      <c r="U218" s="55" t="n"/>
      <c r="V218" s="55" t="n"/>
      <c r="W218" s="55" t="n"/>
      <c r="X218" s="55" t="n"/>
      <c r="Y218" s="55" t="n"/>
      <c r="Z218" s="55" t="n"/>
      <c r="AA218" s="55" t="n"/>
      <c r="AB218" s="55" t="n"/>
      <c r="AC218" s="55" t="n"/>
      <c r="AD218" s="55" t="n"/>
      <c r="AE218" s="55" t="n"/>
      <c r="AF218" s="55" t="n"/>
      <c r="AG218" s="55" t="n"/>
      <c r="AH218" s="55" t="n"/>
      <c r="AI218" s="55" t="n"/>
      <c r="AJ218" s="55" t="n"/>
      <c r="AK218" s="55" t="n"/>
      <c r="AL218" s="55" t="n"/>
      <c r="AM218" s="55" t="n"/>
      <c r="AN218" s="55" t="n"/>
      <c r="AO218" s="55" t="n"/>
      <c r="AP218" s="55" t="n"/>
      <c r="AQ218" s="55" t="n"/>
      <c r="AR218" s="55" t="n"/>
      <c r="AS218" s="55" t="n"/>
      <c r="AT218" s="55" t="n"/>
      <c r="AU218" s="55" t="n"/>
      <c r="AV218" s="55" t="n"/>
      <c r="AW218" s="55" t="n"/>
      <c r="AX218" s="55" t="n"/>
      <c r="AY218" s="55" t="n"/>
      <c r="AZ218" s="55" t="n"/>
      <c r="BA218" s="55" t="n"/>
      <c r="BB218" s="55" t="n"/>
      <c r="BC218" s="55" t="n"/>
    </row>
    <row r="219">
      <c r="A219" s="55" t="n"/>
      <c r="B219" s="483" t="n"/>
      <c r="C219" s="55" t="n"/>
      <c r="D219" s="55" t="n"/>
      <c r="E219" s="55" t="n"/>
      <c r="F219" s="55" t="n"/>
      <c r="G219" s="69" t="n"/>
      <c r="H219" s="69" t="n"/>
      <c r="I219" s="55" t="n"/>
      <c r="J219" s="55" t="n"/>
      <c r="K219" s="55" t="n"/>
      <c r="L219" s="55">
        <f>J219-K219</f>
        <v/>
      </c>
      <c r="M219" s="55" t="n"/>
      <c r="N219" s="55">
        <f>P219+Q219+R219+S219</f>
        <v/>
      </c>
      <c r="O219" s="57">
        <f>Q219+V219+Y219+AB219+AE219+AH219+AK219+AN219+AQ219+AT219+AW219+AZ219+BC219</f>
        <v/>
      </c>
      <c r="P219" s="58" t="n"/>
      <c r="Q219" s="59">
        <f>L219-S219-R219-P219</f>
        <v/>
      </c>
      <c r="R219" s="60" t="n"/>
      <c r="S219" s="61" t="n"/>
      <c r="T219" s="55" t="n"/>
      <c r="U219" s="55" t="n"/>
      <c r="V219" s="55" t="n"/>
      <c r="W219" s="55" t="n"/>
      <c r="X219" s="55" t="n"/>
      <c r="Y219" s="55" t="n"/>
      <c r="Z219" s="55" t="n"/>
      <c r="AA219" s="55" t="n"/>
      <c r="AB219" s="55" t="n"/>
      <c r="AC219" s="55" t="n"/>
      <c r="AD219" s="55" t="n"/>
      <c r="AE219" s="55" t="n"/>
      <c r="AF219" s="55" t="n"/>
      <c r="AG219" s="55" t="n"/>
      <c r="AH219" s="55" t="n"/>
      <c r="AI219" s="55" t="n"/>
      <c r="AJ219" s="55" t="n"/>
      <c r="AK219" s="55" t="n"/>
      <c r="AL219" s="55" t="n"/>
      <c r="AM219" s="55" t="n"/>
      <c r="AN219" s="55" t="n"/>
      <c r="AO219" s="55" t="n"/>
      <c r="AP219" s="55" t="n"/>
      <c r="AQ219" s="55" t="n"/>
      <c r="AR219" s="55" t="n"/>
      <c r="AS219" s="55" t="n"/>
      <c r="AT219" s="55" t="n"/>
      <c r="AU219" s="55" t="n"/>
      <c r="AV219" s="55" t="n"/>
      <c r="AW219" s="55" t="n"/>
      <c r="AX219" s="55" t="n"/>
      <c r="AY219" s="55" t="n"/>
      <c r="AZ219" s="55" t="n"/>
      <c r="BA219" s="55" t="n"/>
      <c r="BB219" s="55" t="n"/>
      <c r="BC219" s="55" t="n"/>
    </row>
    <row r="220">
      <c r="A220" s="55" t="n"/>
      <c r="B220" s="483" t="n"/>
      <c r="C220" s="55" t="n"/>
      <c r="D220" s="55" t="n"/>
      <c r="E220" s="55" t="n"/>
      <c r="F220" s="55" t="n"/>
      <c r="G220" s="69" t="n"/>
      <c r="H220" s="69" t="n"/>
      <c r="I220" s="55" t="n"/>
      <c r="J220" s="55" t="n"/>
      <c r="K220" s="55" t="n"/>
      <c r="L220" s="55">
        <f>J220-K220</f>
        <v/>
      </c>
      <c r="M220" s="55" t="n"/>
      <c r="N220" s="55">
        <f>P220+Q220+R220+S220</f>
        <v/>
      </c>
      <c r="O220" s="57">
        <f>Q220+V220+Y220+AB220+AE220+AH220+AK220+AN220+AQ220+AT220+AW220+AZ220+BC220</f>
        <v/>
      </c>
      <c r="P220" s="58" t="n"/>
      <c r="Q220" s="59">
        <f>L220-S220-R220-P220</f>
        <v/>
      </c>
      <c r="R220" s="60" t="n"/>
      <c r="S220" s="61" t="n"/>
      <c r="T220" s="55" t="n"/>
      <c r="U220" s="55" t="n"/>
      <c r="V220" s="55" t="n"/>
      <c r="W220" s="55" t="n"/>
      <c r="X220" s="55" t="n"/>
      <c r="Y220" s="55" t="n"/>
      <c r="Z220" s="55" t="n"/>
      <c r="AA220" s="55" t="n"/>
      <c r="AB220" s="55" t="n"/>
      <c r="AC220" s="55" t="n"/>
      <c r="AD220" s="55" t="n"/>
      <c r="AE220" s="55" t="n"/>
      <c r="AF220" s="55" t="n"/>
      <c r="AG220" s="55" t="n"/>
      <c r="AH220" s="55" t="n"/>
      <c r="AI220" s="55" t="n"/>
      <c r="AJ220" s="55" t="n"/>
      <c r="AK220" s="55" t="n"/>
      <c r="AL220" s="55" t="n"/>
      <c r="AM220" s="55" t="n"/>
      <c r="AN220" s="55" t="n"/>
      <c r="AO220" s="55" t="n"/>
      <c r="AP220" s="55" t="n"/>
      <c r="AQ220" s="55" t="n"/>
      <c r="AR220" s="55" t="n"/>
      <c r="AS220" s="55" t="n"/>
      <c r="AT220" s="55" t="n"/>
      <c r="AU220" s="55" t="n"/>
      <c r="AV220" s="55" t="n"/>
      <c r="AW220" s="55" t="n"/>
      <c r="AX220" s="55" t="n"/>
      <c r="AY220" s="55" t="n"/>
      <c r="AZ220" s="55" t="n"/>
      <c r="BA220" s="55" t="n"/>
      <c r="BB220" s="55" t="n"/>
      <c r="BC220" s="55" t="n"/>
    </row>
    <row r="221">
      <c r="A221" s="55" t="n"/>
      <c r="B221" s="483" t="n"/>
      <c r="C221" s="55" t="n"/>
      <c r="D221" s="55" t="n"/>
      <c r="E221" s="55" t="n"/>
      <c r="F221" s="55" t="n"/>
      <c r="G221" s="69" t="n"/>
      <c r="H221" s="69" t="n"/>
      <c r="I221" s="55" t="n"/>
      <c r="J221" s="55" t="n"/>
      <c r="K221" s="55" t="n"/>
      <c r="L221" s="55">
        <f>J221-K221</f>
        <v/>
      </c>
      <c r="M221" s="55" t="n"/>
      <c r="N221" s="55">
        <f>P221+Q221+R221+S221</f>
        <v/>
      </c>
      <c r="O221" s="57">
        <f>Q221+V221+Y221+AB221+AE221+AH221+AK221+AN221+AQ221+AT221+AW221+AZ221+BC221</f>
        <v/>
      </c>
      <c r="P221" s="58" t="n"/>
      <c r="Q221" s="59">
        <f>L221-S221-R221-P221</f>
        <v/>
      </c>
      <c r="R221" s="60" t="n"/>
      <c r="S221" s="61" t="n"/>
      <c r="T221" s="55" t="n"/>
      <c r="U221" s="55" t="n"/>
      <c r="V221" s="55" t="n"/>
      <c r="W221" s="55" t="n"/>
      <c r="X221" s="55" t="n"/>
      <c r="Y221" s="55" t="n"/>
      <c r="Z221" s="55" t="n"/>
      <c r="AA221" s="55" t="n"/>
      <c r="AB221" s="55" t="n"/>
      <c r="AC221" s="55" t="n"/>
      <c r="AD221" s="55" t="n"/>
      <c r="AE221" s="55" t="n"/>
      <c r="AF221" s="55" t="n"/>
      <c r="AG221" s="55" t="n"/>
      <c r="AH221" s="55" t="n"/>
      <c r="AI221" s="55" t="n"/>
      <c r="AJ221" s="55" t="n"/>
      <c r="AK221" s="55" t="n"/>
      <c r="AL221" s="55" t="n"/>
      <c r="AM221" s="55" t="n"/>
      <c r="AN221" s="55" t="n"/>
      <c r="AO221" s="55" t="n"/>
      <c r="AP221" s="55" t="n"/>
      <c r="AQ221" s="55" t="n"/>
      <c r="AR221" s="55" t="n"/>
      <c r="AS221" s="55" t="n"/>
      <c r="AT221" s="55" t="n"/>
      <c r="AU221" s="55" t="n"/>
      <c r="AV221" s="55" t="n"/>
      <c r="AW221" s="55" t="n"/>
      <c r="AX221" s="55" t="n"/>
      <c r="AY221" s="55" t="n"/>
      <c r="AZ221" s="55" t="n"/>
      <c r="BA221" s="55" t="n"/>
      <c r="BB221" s="55" t="n"/>
      <c r="BC221" s="55" t="n"/>
    </row>
    <row r="222">
      <c r="A222" s="55" t="n"/>
      <c r="B222" s="483" t="n"/>
      <c r="C222" s="55" t="n"/>
      <c r="D222" s="55" t="n"/>
      <c r="E222" s="55" t="n"/>
      <c r="F222" s="55" t="n"/>
      <c r="G222" s="69" t="n"/>
      <c r="H222" s="69" t="n"/>
      <c r="I222" s="55" t="n"/>
      <c r="J222" s="55" t="n"/>
      <c r="K222" s="55" t="n"/>
      <c r="L222" s="55">
        <f>J222-K222</f>
        <v/>
      </c>
      <c r="M222" s="55" t="n"/>
      <c r="N222" s="55">
        <f>P222+Q222+R222+S222</f>
        <v/>
      </c>
      <c r="O222" s="57">
        <f>Q222+V222+Y222+AB222+AE222+AH222+AK222+AN222+AQ222+AT222+AW222+AZ222+BC222</f>
        <v/>
      </c>
      <c r="P222" s="58" t="n"/>
      <c r="Q222" s="59">
        <f>L222-S222-R222-P222</f>
        <v/>
      </c>
      <c r="R222" s="60" t="n"/>
      <c r="S222" s="61" t="n"/>
      <c r="T222" s="55" t="n"/>
      <c r="U222" s="55" t="n"/>
      <c r="V222" s="55" t="n"/>
      <c r="W222" s="55" t="n"/>
      <c r="X222" s="55" t="n"/>
      <c r="Y222" s="55" t="n"/>
      <c r="Z222" s="55" t="n"/>
      <c r="AA222" s="55" t="n"/>
      <c r="AB222" s="55" t="n"/>
      <c r="AC222" s="55" t="n"/>
      <c r="AD222" s="55" t="n"/>
      <c r="AE222" s="55" t="n"/>
      <c r="AF222" s="55" t="n"/>
      <c r="AG222" s="55" t="n"/>
      <c r="AH222" s="55" t="n"/>
      <c r="AI222" s="55" t="n"/>
      <c r="AJ222" s="55" t="n"/>
      <c r="AK222" s="55" t="n"/>
      <c r="AL222" s="55" t="n"/>
      <c r="AM222" s="55" t="n"/>
      <c r="AN222" s="55" t="n"/>
      <c r="AO222" s="55" t="n"/>
      <c r="AP222" s="55" t="n"/>
      <c r="AQ222" s="55" t="n"/>
      <c r="AR222" s="55" t="n"/>
      <c r="AS222" s="55" t="n"/>
      <c r="AT222" s="55" t="n"/>
      <c r="AU222" s="55" t="n"/>
      <c r="AV222" s="55" t="n"/>
      <c r="AW222" s="55" t="n"/>
      <c r="AX222" s="55" t="n"/>
      <c r="AY222" s="55" t="n"/>
      <c r="AZ222" s="55" t="n"/>
      <c r="BA222" s="55" t="n"/>
      <c r="BB222" s="55" t="n"/>
      <c r="BC222" s="55" t="n"/>
    </row>
    <row r="223">
      <c r="A223" s="55" t="n"/>
      <c r="B223" s="483" t="n"/>
      <c r="C223" s="55" t="n"/>
      <c r="D223" s="55" t="n"/>
      <c r="E223" s="55" t="n"/>
      <c r="F223" s="55" t="n"/>
      <c r="G223" s="69" t="n"/>
      <c r="H223" s="69" t="n"/>
      <c r="I223" s="55" t="n"/>
      <c r="J223" s="55" t="n"/>
      <c r="K223" s="55" t="n"/>
      <c r="L223" s="55">
        <f>J223-K223</f>
        <v/>
      </c>
      <c r="M223" s="55" t="n"/>
      <c r="N223" s="55">
        <f>P223+Q223+R223+S223</f>
        <v/>
      </c>
      <c r="O223" s="57">
        <f>Q223+V223+Y223+AB223+AE223+AH223+AK223+AN223+AQ223+AT223+AW223+AZ223+BC223</f>
        <v/>
      </c>
      <c r="P223" s="58" t="n"/>
      <c r="Q223" s="59">
        <f>L223-S223-R223-P223</f>
        <v/>
      </c>
      <c r="R223" s="60" t="n"/>
      <c r="S223" s="61" t="n"/>
      <c r="T223" s="55" t="n"/>
      <c r="U223" s="55" t="n"/>
      <c r="V223" s="55" t="n"/>
      <c r="W223" s="55" t="n"/>
      <c r="X223" s="55" t="n"/>
      <c r="Y223" s="55" t="n"/>
      <c r="Z223" s="55" t="n"/>
      <c r="AA223" s="55" t="n"/>
      <c r="AB223" s="55" t="n"/>
      <c r="AC223" s="55" t="n"/>
      <c r="AD223" s="55" t="n"/>
      <c r="AE223" s="55" t="n"/>
      <c r="AF223" s="55" t="n"/>
      <c r="AG223" s="55" t="n"/>
      <c r="AH223" s="55" t="n"/>
      <c r="AI223" s="55" t="n"/>
      <c r="AJ223" s="55" t="n"/>
      <c r="AK223" s="55" t="n"/>
      <c r="AL223" s="55" t="n"/>
      <c r="AM223" s="55" t="n"/>
      <c r="AN223" s="55" t="n"/>
      <c r="AO223" s="55" t="n"/>
      <c r="AP223" s="55" t="n"/>
      <c r="AQ223" s="55" t="n"/>
      <c r="AR223" s="55" t="n"/>
      <c r="AS223" s="55" t="n"/>
      <c r="AT223" s="55" t="n"/>
      <c r="AU223" s="55" t="n"/>
      <c r="AV223" s="55" t="n"/>
      <c r="AW223" s="55" t="n"/>
      <c r="AX223" s="55" t="n"/>
      <c r="AY223" s="55" t="n"/>
      <c r="AZ223" s="55" t="n"/>
      <c r="BA223" s="55" t="n"/>
      <c r="BB223" s="55" t="n"/>
      <c r="BC223" s="55" t="n"/>
    </row>
    <row r="224">
      <c r="A224" s="55" t="n"/>
      <c r="B224" s="483" t="n"/>
      <c r="C224" s="55" t="n"/>
      <c r="D224" s="55" t="n"/>
      <c r="E224" s="55" t="n"/>
      <c r="F224" s="55" t="n"/>
      <c r="G224" s="69" t="n"/>
      <c r="H224" s="69" t="n"/>
      <c r="I224" s="55" t="n"/>
      <c r="J224" s="55" t="n"/>
      <c r="K224" s="55" t="n"/>
      <c r="L224" s="55">
        <f>J224-K224</f>
        <v/>
      </c>
      <c r="M224" s="55" t="n"/>
      <c r="N224" s="55">
        <f>P224+Q224+R224+S224</f>
        <v/>
      </c>
      <c r="O224" s="57">
        <f>Q224+V224+Y224+AB224+AE224+AH224+AK224+AN224+AQ224+AT224+AW224+AZ224+BC224</f>
        <v/>
      </c>
      <c r="P224" s="58" t="n"/>
      <c r="Q224" s="59">
        <f>L224-S224-R224-P224</f>
        <v/>
      </c>
      <c r="R224" s="60" t="n"/>
      <c r="S224" s="61" t="n"/>
      <c r="T224" s="55" t="n"/>
      <c r="U224" s="55" t="n"/>
      <c r="V224" s="55" t="n"/>
      <c r="W224" s="55" t="n"/>
      <c r="X224" s="55" t="n"/>
      <c r="Y224" s="55" t="n"/>
      <c r="Z224" s="55" t="n"/>
      <c r="AA224" s="55" t="n"/>
      <c r="AB224" s="55" t="n"/>
      <c r="AC224" s="55" t="n"/>
      <c r="AD224" s="55" t="n"/>
      <c r="AE224" s="55" t="n"/>
      <c r="AF224" s="55" t="n"/>
      <c r="AG224" s="55" t="n"/>
      <c r="AH224" s="55" t="n"/>
      <c r="AI224" s="55" t="n"/>
      <c r="AJ224" s="55" t="n"/>
      <c r="AK224" s="55" t="n"/>
      <c r="AL224" s="55" t="n"/>
      <c r="AM224" s="55" t="n"/>
      <c r="AN224" s="55" t="n"/>
      <c r="AO224" s="55" t="n"/>
      <c r="AP224" s="55" t="n"/>
      <c r="AQ224" s="55" t="n"/>
      <c r="AR224" s="55" t="n"/>
      <c r="AS224" s="55" t="n"/>
      <c r="AT224" s="55" t="n"/>
      <c r="AU224" s="55" t="n"/>
      <c r="AV224" s="55" t="n"/>
      <c r="AW224" s="55" t="n"/>
      <c r="AX224" s="55" t="n"/>
      <c r="AY224" s="55" t="n"/>
      <c r="AZ224" s="55" t="n"/>
      <c r="BA224" s="55" t="n"/>
      <c r="BB224" s="55" t="n"/>
      <c r="BC224" s="55" t="n"/>
    </row>
    <row r="225">
      <c r="A225" s="55" t="n"/>
      <c r="B225" s="483" t="n"/>
      <c r="C225" s="55" t="n"/>
      <c r="D225" s="55" t="n"/>
      <c r="E225" s="55" t="n"/>
      <c r="F225" s="55" t="n"/>
      <c r="G225" s="69" t="n"/>
      <c r="H225" s="69" t="n"/>
      <c r="I225" s="55" t="n"/>
      <c r="J225" s="55" t="n"/>
      <c r="K225" s="55" t="n"/>
      <c r="L225" s="55">
        <f>J225-K225</f>
        <v/>
      </c>
      <c r="M225" s="55" t="n"/>
      <c r="N225" s="55">
        <f>P225+Q225+R225+S225</f>
        <v/>
      </c>
      <c r="O225" s="57">
        <f>Q225+V225+Y225+AB225+AE225+AH225+AK225+AN225+AQ225+AT225+AW225+AZ225+BC225</f>
        <v/>
      </c>
      <c r="P225" s="58" t="n"/>
      <c r="Q225" s="59">
        <f>L225-S225-R225-P225</f>
        <v/>
      </c>
      <c r="R225" s="60" t="n"/>
      <c r="S225" s="61" t="n"/>
      <c r="T225" s="55" t="n"/>
      <c r="U225" s="55" t="n"/>
      <c r="V225" s="55" t="n"/>
      <c r="W225" s="55" t="n"/>
      <c r="X225" s="55" t="n"/>
      <c r="Y225" s="55" t="n"/>
      <c r="Z225" s="55" t="n"/>
      <c r="AA225" s="55" t="n"/>
      <c r="AB225" s="55" t="n"/>
      <c r="AC225" s="55" t="n"/>
      <c r="AD225" s="55" t="n"/>
      <c r="AE225" s="55" t="n"/>
      <c r="AF225" s="55" t="n"/>
      <c r="AG225" s="55" t="n"/>
      <c r="AH225" s="55" t="n"/>
      <c r="AI225" s="55" t="n"/>
      <c r="AJ225" s="55" t="n"/>
      <c r="AK225" s="55" t="n"/>
      <c r="AL225" s="55" t="n"/>
      <c r="AM225" s="55" t="n"/>
      <c r="AN225" s="55" t="n"/>
      <c r="AO225" s="55" t="n"/>
      <c r="AP225" s="55" t="n"/>
      <c r="AQ225" s="55" t="n"/>
      <c r="AR225" s="55" t="n"/>
      <c r="AS225" s="55" t="n"/>
      <c r="AT225" s="55" t="n"/>
      <c r="AU225" s="55" t="n"/>
      <c r="AV225" s="55" t="n"/>
      <c r="AW225" s="55" t="n"/>
      <c r="AX225" s="55" t="n"/>
      <c r="AY225" s="55" t="n"/>
      <c r="AZ225" s="55" t="n"/>
      <c r="BA225" s="55" t="n"/>
      <c r="BB225" s="55" t="n"/>
      <c r="BC225" s="55" t="n"/>
    </row>
    <row r="226">
      <c r="A226" s="55" t="n"/>
      <c r="B226" s="483" t="n"/>
      <c r="C226" s="55" t="n"/>
      <c r="D226" s="55" t="n"/>
      <c r="E226" s="55" t="n"/>
      <c r="F226" s="55" t="n"/>
      <c r="G226" s="69" t="n"/>
      <c r="H226" s="69" t="n"/>
      <c r="I226" s="55" t="n"/>
      <c r="J226" s="55" t="n"/>
      <c r="K226" s="55" t="n"/>
      <c r="L226" s="55">
        <f>J226-K226</f>
        <v/>
      </c>
      <c r="M226" s="55" t="n"/>
      <c r="N226" s="55">
        <f>P226+Q226+R226+S226</f>
        <v/>
      </c>
      <c r="O226" s="57">
        <f>Q226+V226+Y226+AB226+AE226+AH226+AK226+AN226+AQ226+AT226+AW226+AZ226+BC226</f>
        <v/>
      </c>
      <c r="P226" s="58" t="n"/>
      <c r="Q226" s="59">
        <f>L226-S226-R226-P226</f>
        <v/>
      </c>
      <c r="R226" s="60" t="n"/>
      <c r="S226" s="61" t="n"/>
      <c r="T226" s="55" t="n"/>
      <c r="U226" s="55" t="n"/>
      <c r="V226" s="55" t="n"/>
      <c r="W226" s="55" t="n"/>
      <c r="X226" s="55" t="n"/>
      <c r="Y226" s="55" t="n"/>
      <c r="Z226" s="55" t="n"/>
      <c r="AA226" s="55" t="n"/>
      <c r="AB226" s="55" t="n"/>
      <c r="AC226" s="55" t="n"/>
      <c r="AD226" s="55" t="n"/>
      <c r="AE226" s="55" t="n"/>
      <c r="AF226" s="55" t="n"/>
      <c r="AG226" s="55" t="n"/>
      <c r="AH226" s="55" t="n"/>
      <c r="AI226" s="55" t="n"/>
      <c r="AJ226" s="55" t="n"/>
      <c r="AK226" s="55" t="n"/>
      <c r="AL226" s="55" t="n"/>
      <c r="AM226" s="55" t="n"/>
      <c r="AN226" s="55" t="n"/>
      <c r="AO226" s="55" t="n"/>
      <c r="AP226" s="55" t="n"/>
      <c r="AQ226" s="55" t="n"/>
      <c r="AR226" s="55" t="n"/>
      <c r="AS226" s="55" t="n"/>
      <c r="AT226" s="55" t="n"/>
      <c r="AU226" s="55" t="n"/>
      <c r="AV226" s="55" t="n"/>
      <c r="AW226" s="55" t="n"/>
      <c r="AX226" s="55" t="n"/>
      <c r="AY226" s="55" t="n"/>
      <c r="AZ226" s="55" t="n"/>
      <c r="BA226" s="55" t="n"/>
      <c r="BB226" s="55" t="n"/>
      <c r="BC226" s="55" t="n"/>
    </row>
    <row r="227">
      <c r="A227" s="55" t="n"/>
      <c r="B227" s="483" t="n"/>
      <c r="C227" s="55" t="n"/>
      <c r="D227" s="55" t="n"/>
      <c r="E227" s="55" t="n"/>
      <c r="F227" s="55" t="n"/>
      <c r="G227" s="69" t="n"/>
      <c r="H227" s="69" t="n"/>
      <c r="I227" s="55" t="n"/>
      <c r="J227" s="55" t="n"/>
      <c r="K227" s="55" t="n"/>
      <c r="L227" s="55">
        <f>J227-K227</f>
        <v/>
      </c>
      <c r="M227" s="55" t="n"/>
      <c r="N227" s="55">
        <f>P227+Q227+R227+S227</f>
        <v/>
      </c>
      <c r="O227" s="57">
        <f>Q227+V227+Y227+AB227+AE227+AH227+AK227+AN227+AQ227+AT227+AW227+AZ227+BC227</f>
        <v/>
      </c>
      <c r="P227" s="58" t="n"/>
      <c r="Q227" s="59">
        <f>L227-S227-R227-P227</f>
        <v/>
      </c>
      <c r="R227" s="60" t="n"/>
      <c r="S227" s="61" t="n"/>
      <c r="T227" s="55" t="n"/>
      <c r="U227" s="55" t="n"/>
      <c r="V227" s="55" t="n"/>
      <c r="W227" s="55" t="n"/>
      <c r="X227" s="55" t="n"/>
      <c r="Y227" s="55" t="n"/>
      <c r="Z227" s="55" t="n"/>
      <c r="AA227" s="55" t="n"/>
      <c r="AB227" s="55" t="n"/>
      <c r="AC227" s="55" t="n"/>
      <c r="AD227" s="55" t="n"/>
      <c r="AE227" s="55" t="n"/>
      <c r="AF227" s="55" t="n"/>
      <c r="AG227" s="55" t="n"/>
      <c r="AH227" s="55" t="n"/>
      <c r="AI227" s="55" t="n"/>
      <c r="AJ227" s="55" t="n"/>
      <c r="AK227" s="55" t="n"/>
      <c r="AL227" s="55" t="n"/>
      <c r="AM227" s="55" t="n"/>
      <c r="AN227" s="55" t="n"/>
      <c r="AO227" s="55" t="n"/>
      <c r="AP227" s="55" t="n"/>
      <c r="AQ227" s="55" t="n"/>
      <c r="AR227" s="55" t="n"/>
      <c r="AS227" s="55" t="n"/>
      <c r="AT227" s="55" t="n"/>
      <c r="AU227" s="55" t="n"/>
      <c r="AV227" s="55" t="n"/>
      <c r="AW227" s="55" t="n"/>
      <c r="AX227" s="55" t="n"/>
      <c r="AY227" s="55" t="n"/>
      <c r="AZ227" s="55" t="n"/>
      <c r="BA227" s="55" t="n"/>
      <c r="BB227" s="55" t="n"/>
      <c r="BC227" s="55" t="n"/>
    </row>
    <row r="228">
      <c r="A228" s="55" t="n"/>
      <c r="B228" s="483" t="n"/>
      <c r="C228" s="55" t="n"/>
      <c r="D228" s="55" t="n"/>
      <c r="E228" s="55" t="n"/>
      <c r="F228" s="55" t="n"/>
      <c r="G228" s="69" t="n"/>
      <c r="H228" s="69" t="n"/>
      <c r="I228" s="55" t="n"/>
      <c r="J228" s="55" t="n"/>
      <c r="K228" s="55" t="n"/>
      <c r="L228" s="55">
        <f>J228-K228</f>
        <v/>
      </c>
      <c r="M228" s="55" t="n"/>
      <c r="N228" s="55">
        <f>P228+Q228+R228+S228</f>
        <v/>
      </c>
      <c r="O228" s="57">
        <f>Q228+V228+Y228+AB228+AE228+AH228+AK228+AN228+AQ228+AT228+AW228+AZ228+BC228</f>
        <v/>
      </c>
      <c r="P228" s="58" t="n"/>
      <c r="Q228" s="59">
        <f>L228-S228-R228-P228</f>
        <v/>
      </c>
      <c r="R228" s="60" t="n"/>
      <c r="S228" s="61" t="n"/>
      <c r="T228" s="55" t="n"/>
      <c r="U228" s="55" t="n"/>
      <c r="V228" s="55" t="n"/>
      <c r="W228" s="55" t="n"/>
      <c r="X228" s="55" t="n"/>
      <c r="Y228" s="55" t="n"/>
      <c r="Z228" s="55" t="n"/>
      <c r="AA228" s="55" t="n"/>
      <c r="AB228" s="55" t="n"/>
      <c r="AC228" s="55" t="n"/>
      <c r="AD228" s="55" t="n"/>
      <c r="AE228" s="55" t="n"/>
      <c r="AF228" s="55" t="n"/>
      <c r="AG228" s="55" t="n"/>
      <c r="AH228" s="55" t="n"/>
      <c r="AI228" s="55" t="n"/>
      <c r="AJ228" s="55" t="n"/>
      <c r="AK228" s="55" t="n"/>
      <c r="AL228" s="55" t="n"/>
      <c r="AM228" s="55" t="n"/>
      <c r="AN228" s="55" t="n"/>
      <c r="AO228" s="55" t="n"/>
      <c r="AP228" s="55" t="n"/>
      <c r="AQ228" s="55" t="n"/>
      <c r="AR228" s="55" t="n"/>
      <c r="AS228" s="55" t="n"/>
      <c r="AT228" s="55" t="n"/>
      <c r="AU228" s="55" t="n"/>
      <c r="AV228" s="55" t="n"/>
      <c r="AW228" s="55" t="n"/>
      <c r="AX228" s="55" t="n"/>
      <c r="AY228" s="55" t="n"/>
      <c r="AZ228" s="55" t="n"/>
      <c r="BA228" s="55" t="n"/>
      <c r="BB228" s="55" t="n"/>
      <c r="BC228" s="55" t="n"/>
    </row>
    <row r="229">
      <c r="A229" s="55" t="n"/>
      <c r="B229" s="483" t="n"/>
      <c r="C229" s="55" t="n"/>
      <c r="D229" s="55" t="n"/>
      <c r="E229" s="55" t="n"/>
      <c r="F229" s="55" t="n"/>
      <c r="G229" s="69" t="n"/>
      <c r="H229" s="69" t="n"/>
      <c r="I229" s="55" t="n"/>
      <c r="J229" s="55" t="n"/>
      <c r="K229" s="55" t="n"/>
      <c r="L229" s="55">
        <f>J229-K229</f>
        <v/>
      </c>
      <c r="M229" s="55" t="n"/>
      <c r="N229" s="55">
        <f>P229+Q229+R229+S229</f>
        <v/>
      </c>
      <c r="O229" s="57">
        <f>Q229+V229+Y229+AB229+AE229+AH229+AK229+AN229+AQ229+AT229+AW229+AZ229+BC229</f>
        <v/>
      </c>
      <c r="P229" s="58" t="n"/>
      <c r="Q229" s="59">
        <f>L229-S229-R229-P229</f>
        <v/>
      </c>
      <c r="R229" s="60" t="n"/>
      <c r="S229" s="61" t="n"/>
      <c r="T229" s="55" t="n"/>
      <c r="U229" s="55" t="n"/>
      <c r="V229" s="55" t="n"/>
      <c r="W229" s="55" t="n"/>
      <c r="X229" s="55" t="n"/>
      <c r="Y229" s="55" t="n"/>
      <c r="Z229" s="55" t="n"/>
      <c r="AA229" s="55" t="n"/>
      <c r="AB229" s="55" t="n"/>
      <c r="AC229" s="55" t="n"/>
      <c r="AD229" s="55" t="n"/>
      <c r="AE229" s="55" t="n"/>
      <c r="AF229" s="55" t="n"/>
      <c r="AG229" s="55" t="n"/>
      <c r="AH229" s="55" t="n"/>
      <c r="AI229" s="55" t="n"/>
      <c r="AJ229" s="55" t="n"/>
      <c r="AK229" s="55" t="n"/>
      <c r="AL229" s="55" t="n"/>
      <c r="AM229" s="55" t="n"/>
      <c r="AN229" s="55" t="n"/>
      <c r="AO229" s="55" t="n"/>
      <c r="AP229" s="55" t="n"/>
      <c r="AQ229" s="55" t="n"/>
      <c r="AR229" s="55" t="n"/>
      <c r="AS229" s="55" t="n"/>
      <c r="AT229" s="55" t="n"/>
      <c r="AU229" s="55" t="n"/>
      <c r="AV229" s="55" t="n"/>
      <c r="AW229" s="55" t="n"/>
      <c r="AX229" s="55" t="n"/>
      <c r="AY229" s="55" t="n"/>
      <c r="AZ229" s="55" t="n"/>
      <c r="BA229" s="55" t="n"/>
      <c r="BB229" s="55" t="n"/>
      <c r="BC229" s="55" t="n"/>
    </row>
    <row r="230">
      <c r="A230" s="55" t="n"/>
      <c r="B230" s="483" t="n"/>
      <c r="C230" s="55" t="n"/>
      <c r="D230" s="55" t="n"/>
      <c r="E230" s="55" t="n"/>
      <c r="F230" s="55" t="n"/>
      <c r="G230" s="69" t="n"/>
      <c r="H230" s="69" t="n"/>
      <c r="I230" s="55" t="n"/>
      <c r="J230" s="55" t="n"/>
      <c r="K230" s="55" t="n"/>
      <c r="L230" s="55">
        <f>J230-K230</f>
        <v/>
      </c>
      <c r="M230" s="55" t="n"/>
      <c r="N230" s="55">
        <f>P230+Q230+R230+S230</f>
        <v/>
      </c>
      <c r="O230" s="57">
        <f>Q230+V230+Y230+AB230+AE230+AH230+AK230+AN230+AQ230+AT230+AW230+AZ230+BC230</f>
        <v/>
      </c>
      <c r="P230" s="58" t="n"/>
      <c r="Q230" s="59">
        <f>L230-S230-R230-P230</f>
        <v/>
      </c>
      <c r="R230" s="60" t="n"/>
      <c r="S230" s="61" t="n"/>
      <c r="T230" s="55" t="n"/>
      <c r="U230" s="55" t="n"/>
      <c r="V230" s="55" t="n"/>
      <c r="W230" s="55" t="n"/>
      <c r="X230" s="55" t="n"/>
      <c r="Y230" s="55" t="n"/>
      <c r="Z230" s="55" t="n"/>
      <c r="AA230" s="55" t="n"/>
      <c r="AB230" s="55" t="n"/>
      <c r="AC230" s="55" t="n"/>
      <c r="AD230" s="55" t="n"/>
      <c r="AE230" s="55" t="n"/>
      <c r="AF230" s="55" t="n"/>
      <c r="AG230" s="55" t="n"/>
      <c r="AH230" s="55" t="n"/>
      <c r="AI230" s="55" t="n"/>
      <c r="AJ230" s="55" t="n"/>
      <c r="AK230" s="55" t="n"/>
      <c r="AL230" s="55" t="n"/>
      <c r="AM230" s="55" t="n"/>
      <c r="AN230" s="55" t="n"/>
      <c r="AO230" s="55" t="n"/>
      <c r="AP230" s="55" t="n"/>
      <c r="AQ230" s="55" t="n"/>
      <c r="AR230" s="55" t="n"/>
      <c r="AS230" s="55" t="n"/>
      <c r="AT230" s="55" t="n"/>
      <c r="AU230" s="55" t="n"/>
      <c r="AV230" s="55" t="n"/>
      <c r="AW230" s="55" t="n"/>
      <c r="AX230" s="55" t="n"/>
      <c r="AY230" s="55" t="n"/>
      <c r="AZ230" s="55" t="n"/>
      <c r="BA230" s="55" t="n"/>
      <c r="BB230" s="55" t="n"/>
      <c r="BC230" s="55" t="n"/>
    </row>
    <row r="231">
      <c r="A231" s="55" t="n"/>
      <c r="B231" s="483" t="n"/>
      <c r="C231" s="55" t="n"/>
      <c r="D231" s="55" t="n"/>
      <c r="E231" s="55" t="n"/>
      <c r="F231" s="55" t="n"/>
      <c r="G231" s="69" t="n"/>
      <c r="H231" s="69" t="n"/>
      <c r="I231" s="55" t="n"/>
      <c r="J231" s="55" t="n"/>
      <c r="K231" s="55" t="n"/>
      <c r="L231" s="55">
        <f>J231-K231</f>
        <v/>
      </c>
      <c r="M231" s="55" t="n"/>
      <c r="N231" s="55">
        <f>P231+Q231+R231+S231</f>
        <v/>
      </c>
      <c r="O231" s="57">
        <f>Q231+V231+Y231+AB231+AE231+AH231+AK231+AN231+AQ231+AT231+AW231+AZ231+BC231</f>
        <v/>
      </c>
      <c r="P231" s="58" t="n"/>
      <c r="Q231" s="59">
        <f>L231-S231-R231-P231</f>
        <v/>
      </c>
      <c r="R231" s="60" t="n"/>
      <c r="S231" s="61" t="n"/>
      <c r="T231" s="55" t="n"/>
      <c r="U231" s="55" t="n"/>
      <c r="V231" s="55" t="n"/>
      <c r="W231" s="55" t="n"/>
      <c r="X231" s="55" t="n"/>
      <c r="Y231" s="55" t="n"/>
      <c r="Z231" s="55" t="n"/>
      <c r="AA231" s="55" t="n"/>
      <c r="AB231" s="55" t="n"/>
      <c r="AC231" s="55" t="n"/>
      <c r="AD231" s="55" t="n"/>
      <c r="AE231" s="55" t="n"/>
      <c r="AF231" s="55" t="n"/>
      <c r="AG231" s="55" t="n"/>
      <c r="AH231" s="55" t="n"/>
      <c r="AI231" s="55" t="n"/>
      <c r="AJ231" s="55" t="n"/>
      <c r="AK231" s="55" t="n"/>
      <c r="AL231" s="55" t="n"/>
      <c r="AM231" s="55" t="n"/>
      <c r="AN231" s="55" t="n"/>
      <c r="AO231" s="55" t="n"/>
      <c r="AP231" s="55" t="n"/>
      <c r="AQ231" s="55" t="n"/>
      <c r="AR231" s="55" t="n"/>
      <c r="AS231" s="55" t="n"/>
      <c r="AT231" s="55" t="n"/>
      <c r="AU231" s="55" t="n"/>
      <c r="AV231" s="55" t="n"/>
      <c r="AW231" s="55" t="n"/>
      <c r="AX231" s="55" t="n"/>
      <c r="AY231" s="55" t="n"/>
      <c r="AZ231" s="55" t="n"/>
      <c r="BA231" s="55" t="n"/>
      <c r="BB231" s="55" t="n"/>
      <c r="BC231" s="55" t="n"/>
    </row>
    <row r="232">
      <c r="A232" s="55" t="n"/>
      <c r="B232" s="483" t="n"/>
      <c r="C232" s="55" t="n"/>
      <c r="D232" s="55" t="n"/>
      <c r="E232" s="55" t="n"/>
      <c r="F232" s="55" t="n"/>
      <c r="G232" s="69" t="n"/>
      <c r="H232" s="69" t="n"/>
      <c r="I232" s="55" t="n"/>
      <c r="J232" s="55" t="n"/>
      <c r="K232" s="55" t="n"/>
      <c r="L232" s="55">
        <f>J232-K232</f>
        <v/>
      </c>
      <c r="M232" s="55" t="n"/>
      <c r="N232" s="55">
        <f>P232+Q232+R232+S232</f>
        <v/>
      </c>
      <c r="O232" s="57">
        <f>Q232+V232+Y232+AB232+AE232+AH232+AK232+AN232+AQ232+AT232+AW232+AZ232+BC232</f>
        <v/>
      </c>
      <c r="P232" s="58" t="n"/>
      <c r="Q232" s="59">
        <f>L232-S232-R232-P232</f>
        <v/>
      </c>
      <c r="R232" s="60" t="n"/>
      <c r="S232" s="61" t="n"/>
      <c r="T232" s="55" t="n"/>
      <c r="U232" s="55" t="n"/>
      <c r="V232" s="55" t="n"/>
      <c r="W232" s="55" t="n"/>
      <c r="X232" s="55" t="n"/>
      <c r="Y232" s="55" t="n"/>
      <c r="Z232" s="55" t="n"/>
      <c r="AA232" s="55" t="n"/>
      <c r="AB232" s="55" t="n"/>
      <c r="AC232" s="55" t="n"/>
      <c r="AD232" s="55" t="n"/>
      <c r="AE232" s="55" t="n"/>
      <c r="AF232" s="55" t="n"/>
      <c r="AG232" s="55" t="n"/>
      <c r="AH232" s="55" t="n"/>
      <c r="AI232" s="55" t="n"/>
      <c r="AJ232" s="55" t="n"/>
      <c r="AK232" s="55" t="n"/>
      <c r="AL232" s="55" t="n"/>
      <c r="AM232" s="55" t="n"/>
      <c r="AN232" s="55" t="n"/>
      <c r="AO232" s="55" t="n"/>
      <c r="AP232" s="55" t="n"/>
      <c r="AQ232" s="55" t="n"/>
      <c r="AR232" s="55" t="n"/>
      <c r="AS232" s="55" t="n"/>
      <c r="AT232" s="55" t="n"/>
      <c r="AU232" s="55" t="n"/>
      <c r="AV232" s="55" t="n"/>
      <c r="AW232" s="55" t="n"/>
      <c r="AX232" s="55" t="n"/>
      <c r="AY232" s="55" t="n"/>
      <c r="AZ232" s="55" t="n"/>
      <c r="BA232" s="55" t="n"/>
      <c r="BB232" s="55" t="n"/>
      <c r="BC232" s="55" t="n"/>
    </row>
    <row r="233">
      <c r="A233" s="55" t="n"/>
      <c r="B233" s="483" t="n"/>
      <c r="C233" s="55" t="n"/>
      <c r="D233" s="55" t="n"/>
      <c r="E233" s="55" t="n"/>
      <c r="F233" s="55" t="n"/>
      <c r="G233" s="69" t="n"/>
      <c r="H233" s="69" t="n"/>
      <c r="I233" s="55" t="n"/>
      <c r="J233" s="55" t="n"/>
      <c r="K233" s="55" t="n"/>
      <c r="L233" s="55">
        <f>J233-K233</f>
        <v/>
      </c>
      <c r="M233" s="55" t="n"/>
      <c r="N233" s="55">
        <f>P233+Q233+R233+S233</f>
        <v/>
      </c>
      <c r="O233" s="57">
        <f>Q233+V233+Y233+AB233+AE233+AH233+AK233+AN233+AQ233+AT233+AW233+AZ233+BC233</f>
        <v/>
      </c>
      <c r="P233" s="58" t="n"/>
      <c r="Q233" s="59">
        <f>L233-S233-R233-P233</f>
        <v/>
      </c>
      <c r="R233" s="60" t="n"/>
      <c r="S233" s="61" t="n"/>
      <c r="T233" s="55" t="n"/>
      <c r="U233" s="55" t="n"/>
      <c r="V233" s="55" t="n"/>
      <c r="W233" s="55" t="n"/>
      <c r="X233" s="55" t="n"/>
      <c r="Y233" s="55" t="n"/>
      <c r="Z233" s="55" t="n"/>
      <c r="AA233" s="55" t="n"/>
      <c r="AB233" s="55" t="n"/>
      <c r="AC233" s="55" t="n"/>
      <c r="AD233" s="55" t="n"/>
      <c r="AE233" s="55" t="n"/>
      <c r="AF233" s="55" t="n"/>
      <c r="AG233" s="55" t="n"/>
      <c r="AH233" s="55" t="n"/>
      <c r="AI233" s="55" t="n"/>
      <c r="AJ233" s="55" t="n"/>
      <c r="AK233" s="55" t="n"/>
      <c r="AL233" s="55" t="n"/>
      <c r="AM233" s="55" t="n"/>
      <c r="AN233" s="55" t="n"/>
      <c r="AO233" s="55" t="n"/>
      <c r="AP233" s="55" t="n"/>
      <c r="AQ233" s="55" t="n"/>
      <c r="AR233" s="55" t="n"/>
      <c r="AS233" s="55" t="n"/>
      <c r="AT233" s="55" t="n"/>
      <c r="AU233" s="55" t="n"/>
      <c r="AV233" s="55" t="n"/>
      <c r="AW233" s="55" t="n"/>
      <c r="AX233" s="55" t="n"/>
      <c r="AY233" s="55" t="n"/>
      <c r="AZ233" s="55" t="n"/>
      <c r="BA233" s="55" t="n"/>
      <c r="BB233" s="55" t="n"/>
      <c r="BC233" s="55" t="n"/>
    </row>
    <row r="234">
      <c r="A234" s="55" t="n"/>
      <c r="B234" s="483" t="n"/>
      <c r="C234" s="55" t="n"/>
      <c r="D234" s="55" t="n"/>
      <c r="E234" s="55" t="n"/>
      <c r="F234" s="55" t="n"/>
      <c r="G234" s="69" t="n"/>
      <c r="H234" s="69" t="n"/>
      <c r="I234" s="55" t="n"/>
      <c r="J234" s="55" t="n"/>
      <c r="K234" s="55" t="n"/>
      <c r="L234" s="55">
        <f>J234-K234</f>
        <v/>
      </c>
      <c r="M234" s="55" t="n"/>
      <c r="N234" s="55">
        <f>P234+Q234+R234+S234</f>
        <v/>
      </c>
      <c r="O234" s="57">
        <f>Q234+V234+Y234+AB234+AE234+AH234+AK234+AN234+AQ234+AT234+AW234+AZ234+BC234</f>
        <v/>
      </c>
      <c r="P234" s="58" t="n"/>
      <c r="Q234" s="59">
        <f>L234-S234-R234-P234</f>
        <v/>
      </c>
      <c r="R234" s="60" t="n"/>
      <c r="S234" s="61" t="n"/>
      <c r="T234" s="55" t="n"/>
      <c r="U234" s="55" t="n"/>
      <c r="V234" s="55" t="n"/>
      <c r="W234" s="55" t="n"/>
      <c r="X234" s="55" t="n"/>
      <c r="Y234" s="55" t="n"/>
      <c r="Z234" s="55" t="n"/>
      <c r="AA234" s="55" t="n"/>
      <c r="AB234" s="55" t="n"/>
      <c r="AC234" s="55" t="n"/>
      <c r="AD234" s="55" t="n"/>
      <c r="AE234" s="55" t="n"/>
      <c r="AF234" s="55" t="n"/>
      <c r="AG234" s="55" t="n"/>
      <c r="AH234" s="55" t="n"/>
      <c r="AI234" s="55" t="n"/>
      <c r="AJ234" s="55" t="n"/>
      <c r="AK234" s="55" t="n"/>
      <c r="AL234" s="55" t="n"/>
      <c r="AM234" s="55" t="n"/>
      <c r="AN234" s="55" t="n"/>
      <c r="AO234" s="55" t="n"/>
      <c r="AP234" s="55" t="n"/>
      <c r="AQ234" s="55" t="n"/>
      <c r="AR234" s="55" t="n"/>
      <c r="AS234" s="55" t="n"/>
      <c r="AT234" s="55" t="n"/>
      <c r="AU234" s="55" t="n"/>
      <c r="AV234" s="55" t="n"/>
      <c r="AW234" s="55" t="n"/>
      <c r="AX234" s="55" t="n"/>
      <c r="AY234" s="55" t="n"/>
      <c r="AZ234" s="55" t="n"/>
      <c r="BA234" s="55" t="n"/>
      <c r="BB234" s="55" t="n"/>
      <c r="BC234" s="55" t="n"/>
    </row>
    <row r="235">
      <c r="A235" s="55" t="n"/>
      <c r="B235" s="483" t="n"/>
      <c r="C235" s="55" t="n"/>
      <c r="D235" s="55" t="n"/>
      <c r="E235" s="55" t="n"/>
      <c r="F235" s="55" t="n"/>
      <c r="G235" s="69" t="n"/>
      <c r="H235" s="69" t="n"/>
      <c r="I235" s="55" t="n"/>
      <c r="J235" s="55" t="n"/>
      <c r="K235" s="55" t="n"/>
      <c r="L235" s="55">
        <f>J235-K235</f>
        <v/>
      </c>
      <c r="M235" s="55" t="n"/>
      <c r="N235" s="55">
        <f>P235+Q235+R235+S235</f>
        <v/>
      </c>
      <c r="O235" s="57">
        <f>Q235+V235+Y235+AB235+AE235+AH235+AK235+AN235+AQ235+AT235+AW235+AZ235+BC235</f>
        <v/>
      </c>
      <c r="P235" s="58" t="n"/>
      <c r="Q235" s="59">
        <f>L235-S235-R235-P235</f>
        <v/>
      </c>
      <c r="R235" s="60" t="n"/>
      <c r="S235" s="61" t="n"/>
      <c r="T235" s="55" t="n"/>
      <c r="U235" s="55" t="n"/>
      <c r="V235" s="55" t="n"/>
      <c r="W235" s="55" t="n"/>
      <c r="X235" s="55" t="n"/>
      <c r="Y235" s="55" t="n"/>
      <c r="Z235" s="55" t="n"/>
      <c r="AA235" s="55" t="n"/>
      <c r="AB235" s="55" t="n"/>
      <c r="AC235" s="55" t="n"/>
      <c r="AD235" s="55" t="n"/>
      <c r="AE235" s="55" t="n"/>
      <c r="AF235" s="55" t="n"/>
      <c r="AG235" s="55" t="n"/>
      <c r="AH235" s="55" t="n"/>
      <c r="AI235" s="55" t="n"/>
      <c r="AJ235" s="55" t="n"/>
      <c r="AK235" s="55" t="n"/>
      <c r="AL235" s="55" t="n"/>
      <c r="AM235" s="55" t="n"/>
      <c r="AN235" s="55" t="n"/>
      <c r="AO235" s="55" t="n"/>
      <c r="AP235" s="55" t="n"/>
      <c r="AQ235" s="55" t="n"/>
      <c r="AR235" s="55" t="n"/>
      <c r="AS235" s="55" t="n"/>
      <c r="AT235" s="55" t="n"/>
      <c r="AU235" s="55" t="n"/>
      <c r="AV235" s="55" t="n"/>
      <c r="AW235" s="55" t="n"/>
      <c r="AX235" s="55" t="n"/>
      <c r="AY235" s="55" t="n"/>
      <c r="AZ235" s="55" t="n"/>
      <c r="BA235" s="55" t="n"/>
      <c r="BB235" s="55" t="n"/>
      <c r="BC235" s="55" t="n"/>
    </row>
    <row r="236">
      <c r="A236" s="55" t="n"/>
      <c r="B236" s="483" t="n"/>
      <c r="C236" s="55" t="n"/>
      <c r="D236" s="55" t="n"/>
      <c r="E236" s="55" t="n"/>
      <c r="F236" s="55" t="n"/>
      <c r="G236" s="69" t="n"/>
      <c r="H236" s="69" t="n"/>
      <c r="I236" s="55" t="n"/>
      <c r="J236" s="55" t="n"/>
      <c r="K236" s="55" t="n"/>
      <c r="L236" s="55">
        <f>J236-K236</f>
        <v/>
      </c>
      <c r="M236" s="55" t="n"/>
      <c r="N236" s="55">
        <f>P236+Q236+R236+S236</f>
        <v/>
      </c>
      <c r="O236" s="57">
        <f>Q236+V236+Y236+AB236+AE236+AH236+AK236+AN236+AQ236+AT236+AW236+AZ236+BC236</f>
        <v/>
      </c>
      <c r="P236" s="58" t="n"/>
      <c r="Q236" s="59">
        <f>L236-S236-R236-P236</f>
        <v/>
      </c>
      <c r="R236" s="60" t="n"/>
      <c r="S236" s="61" t="n"/>
      <c r="T236" s="55" t="n"/>
      <c r="U236" s="55" t="n"/>
      <c r="V236" s="55" t="n"/>
      <c r="W236" s="55" t="n"/>
      <c r="X236" s="55" t="n"/>
      <c r="Y236" s="55" t="n"/>
      <c r="Z236" s="55" t="n"/>
      <c r="AA236" s="55" t="n"/>
      <c r="AB236" s="55" t="n"/>
      <c r="AC236" s="55" t="n"/>
      <c r="AD236" s="55" t="n"/>
      <c r="AE236" s="55" t="n"/>
      <c r="AF236" s="55" t="n"/>
      <c r="AG236" s="55" t="n"/>
      <c r="AH236" s="55" t="n"/>
      <c r="AI236" s="55" t="n"/>
      <c r="AJ236" s="55" t="n"/>
      <c r="AK236" s="55" t="n"/>
      <c r="AL236" s="55" t="n"/>
      <c r="AM236" s="55" t="n"/>
      <c r="AN236" s="55" t="n"/>
      <c r="AO236" s="55" t="n"/>
      <c r="AP236" s="55" t="n"/>
      <c r="AQ236" s="55" t="n"/>
      <c r="AR236" s="55" t="n"/>
      <c r="AS236" s="55" t="n"/>
      <c r="AT236" s="55" t="n"/>
      <c r="AU236" s="55" t="n"/>
      <c r="AV236" s="55" t="n"/>
      <c r="AW236" s="55" t="n"/>
      <c r="AX236" s="55" t="n"/>
      <c r="AY236" s="55" t="n"/>
      <c r="AZ236" s="55" t="n"/>
      <c r="BA236" s="55" t="n"/>
      <c r="BB236" s="55" t="n"/>
      <c r="BC236" s="55" t="n"/>
    </row>
    <row r="237">
      <c r="A237" s="55" t="n"/>
      <c r="B237" s="483" t="n"/>
      <c r="C237" s="55" t="n"/>
      <c r="D237" s="55" t="n"/>
      <c r="E237" s="55" t="n"/>
      <c r="F237" s="55" t="n"/>
      <c r="G237" s="69" t="n"/>
      <c r="H237" s="69" t="n"/>
      <c r="I237" s="55" t="n"/>
      <c r="J237" s="55" t="n"/>
      <c r="K237" s="55" t="n"/>
      <c r="L237" s="55">
        <f>J237-K237</f>
        <v/>
      </c>
      <c r="M237" s="55" t="n"/>
      <c r="N237" s="55">
        <f>P237+Q237+R237+S237</f>
        <v/>
      </c>
      <c r="O237" s="57">
        <f>Q237+V237+Y237+AB237+AE237+AH237+AK237+AN237+AQ237+AT237+AW237+AZ237+BC237</f>
        <v/>
      </c>
      <c r="P237" s="58" t="n"/>
      <c r="Q237" s="59">
        <f>L237-S237-R237-P237</f>
        <v/>
      </c>
      <c r="R237" s="60" t="n"/>
      <c r="S237" s="61" t="n"/>
      <c r="T237" s="55" t="n"/>
      <c r="U237" s="55" t="n"/>
      <c r="V237" s="55" t="n"/>
      <c r="W237" s="55" t="n"/>
      <c r="X237" s="55" t="n"/>
      <c r="Y237" s="55" t="n"/>
      <c r="Z237" s="55" t="n"/>
      <c r="AA237" s="55" t="n"/>
      <c r="AB237" s="55" t="n"/>
      <c r="AC237" s="55" t="n"/>
      <c r="AD237" s="55" t="n"/>
      <c r="AE237" s="55" t="n"/>
      <c r="AF237" s="55" t="n"/>
      <c r="AG237" s="55" t="n"/>
      <c r="AH237" s="55" t="n"/>
      <c r="AI237" s="55" t="n"/>
      <c r="AJ237" s="55" t="n"/>
      <c r="AK237" s="55" t="n"/>
      <c r="AL237" s="55" t="n"/>
      <c r="AM237" s="55" t="n"/>
      <c r="AN237" s="55" t="n"/>
      <c r="AO237" s="55" t="n"/>
      <c r="AP237" s="55" t="n"/>
      <c r="AQ237" s="55" t="n"/>
      <c r="AR237" s="55" t="n"/>
      <c r="AS237" s="55" t="n"/>
      <c r="AT237" s="55" t="n"/>
      <c r="AU237" s="55" t="n"/>
      <c r="AV237" s="55" t="n"/>
      <c r="AW237" s="55" t="n"/>
      <c r="AX237" s="55" t="n"/>
      <c r="AY237" s="55" t="n"/>
      <c r="AZ237" s="55" t="n"/>
      <c r="BA237" s="55" t="n"/>
      <c r="BB237" s="55" t="n"/>
      <c r="BC237" s="55" t="n"/>
    </row>
    <row r="238">
      <c r="A238" s="55" t="n"/>
      <c r="B238" s="483" t="n"/>
      <c r="C238" s="55" t="n"/>
      <c r="D238" s="55" t="n"/>
      <c r="E238" s="55" t="n"/>
      <c r="F238" s="55" t="n"/>
      <c r="G238" s="69" t="n"/>
      <c r="H238" s="69" t="n"/>
      <c r="I238" s="55" t="n"/>
      <c r="J238" s="55" t="n"/>
      <c r="K238" s="55" t="n"/>
      <c r="L238" s="55">
        <f>J238-K238</f>
        <v/>
      </c>
      <c r="M238" s="55" t="n"/>
      <c r="N238" s="55">
        <f>P238+Q238+R238+S238</f>
        <v/>
      </c>
      <c r="O238" s="57">
        <f>Q238+V238+Y238+AB238+AE238+AH238+AK238+AN238+AQ238+AT238+AW238+AZ238+BC238</f>
        <v/>
      </c>
      <c r="P238" s="58" t="n"/>
      <c r="Q238" s="59">
        <f>L238-S238-R238-P238</f>
        <v/>
      </c>
      <c r="R238" s="60" t="n"/>
      <c r="S238" s="61" t="n"/>
      <c r="T238" s="55" t="n"/>
      <c r="U238" s="55" t="n"/>
      <c r="V238" s="55" t="n"/>
      <c r="W238" s="55" t="n"/>
      <c r="X238" s="55" t="n"/>
      <c r="Y238" s="55" t="n"/>
      <c r="Z238" s="55" t="n"/>
      <c r="AA238" s="55" t="n"/>
      <c r="AB238" s="55" t="n"/>
      <c r="AC238" s="55" t="n"/>
      <c r="AD238" s="55" t="n"/>
      <c r="AE238" s="55" t="n"/>
      <c r="AF238" s="55" t="n"/>
      <c r="AG238" s="55" t="n"/>
      <c r="AH238" s="55" t="n"/>
      <c r="AI238" s="55" t="n"/>
      <c r="AJ238" s="55" t="n"/>
      <c r="AK238" s="55" t="n"/>
      <c r="AL238" s="55" t="n"/>
      <c r="AM238" s="55" t="n"/>
      <c r="AN238" s="55" t="n"/>
      <c r="AO238" s="55" t="n"/>
      <c r="AP238" s="55" t="n"/>
      <c r="AQ238" s="55" t="n"/>
      <c r="AR238" s="55" t="n"/>
      <c r="AS238" s="55" t="n"/>
      <c r="AT238" s="55" t="n"/>
      <c r="AU238" s="55" t="n"/>
      <c r="AV238" s="55" t="n"/>
      <c r="AW238" s="55" t="n"/>
      <c r="AX238" s="55" t="n"/>
      <c r="AY238" s="55" t="n"/>
      <c r="AZ238" s="55" t="n"/>
      <c r="BA238" s="55" t="n"/>
      <c r="BB238" s="55" t="n"/>
      <c r="BC238" s="55" t="n"/>
    </row>
    <row r="239">
      <c r="A239" s="55" t="n"/>
      <c r="B239" s="483" t="n"/>
      <c r="C239" s="55" t="n"/>
      <c r="D239" s="55" t="n"/>
      <c r="E239" s="55" t="n"/>
      <c r="F239" s="55" t="n"/>
      <c r="G239" s="69" t="n"/>
      <c r="H239" s="69" t="n"/>
      <c r="I239" s="55" t="n"/>
      <c r="J239" s="55" t="n"/>
      <c r="K239" s="55" t="n"/>
      <c r="L239" s="55">
        <f>J239-K239</f>
        <v/>
      </c>
      <c r="M239" s="55" t="n"/>
      <c r="N239" s="55">
        <f>P239+Q239+R239+S239</f>
        <v/>
      </c>
      <c r="O239" s="57">
        <f>Q239+V239+Y239+AB239+AE239+AH239+AK239+AN239+AQ239+AT239+AW239+AZ239+BC239</f>
        <v/>
      </c>
      <c r="P239" s="58" t="n"/>
      <c r="Q239" s="59">
        <f>L239-S239-R239-P239</f>
        <v/>
      </c>
      <c r="R239" s="60" t="n"/>
      <c r="S239" s="61" t="n"/>
      <c r="T239" s="55" t="n"/>
      <c r="U239" s="55" t="n"/>
      <c r="V239" s="55" t="n"/>
      <c r="W239" s="55" t="n"/>
      <c r="X239" s="55" t="n"/>
      <c r="Y239" s="55" t="n"/>
      <c r="Z239" s="55" t="n"/>
      <c r="AA239" s="55" t="n"/>
      <c r="AB239" s="55" t="n"/>
      <c r="AC239" s="55" t="n"/>
      <c r="AD239" s="55" t="n"/>
      <c r="AE239" s="55" t="n"/>
      <c r="AF239" s="55" t="n"/>
      <c r="AG239" s="55" t="n"/>
      <c r="AH239" s="55" t="n"/>
      <c r="AI239" s="55" t="n"/>
      <c r="AJ239" s="55" t="n"/>
      <c r="AK239" s="55" t="n"/>
      <c r="AL239" s="55" t="n"/>
      <c r="AM239" s="55" t="n"/>
      <c r="AN239" s="55" t="n"/>
      <c r="AO239" s="55" t="n"/>
      <c r="AP239" s="55" t="n"/>
      <c r="AQ239" s="55" t="n"/>
      <c r="AR239" s="55" t="n"/>
      <c r="AS239" s="55" t="n"/>
      <c r="AT239" s="55" t="n"/>
      <c r="AU239" s="55" t="n"/>
      <c r="AV239" s="55" t="n"/>
      <c r="AW239" s="55" t="n"/>
      <c r="AX239" s="55" t="n"/>
      <c r="AY239" s="55" t="n"/>
      <c r="AZ239" s="55" t="n"/>
      <c r="BA239" s="55" t="n"/>
      <c r="BB239" s="55" t="n"/>
      <c r="BC239" s="55" t="n"/>
    </row>
    <row r="240">
      <c r="A240" s="55" t="n"/>
      <c r="B240" s="483" t="n"/>
      <c r="C240" s="55" t="n"/>
      <c r="D240" s="55" t="n"/>
      <c r="E240" s="55" t="n"/>
      <c r="F240" s="55" t="n"/>
      <c r="G240" s="69" t="n"/>
      <c r="H240" s="69" t="n"/>
      <c r="I240" s="55" t="n"/>
      <c r="J240" s="55" t="n"/>
      <c r="K240" s="55" t="n"/>
      <c r="L240" s="55">
        <f>J240-K240</f>
        <v/>
      </c>
      <c r="M240" s="55" t="n"/>
      <c r="N240" s="55">
        <f>P240+Q240+R240+S240</f>
        <v/>
      </c>
      <c r="O240" s="57">
        <f>Q240+V240+Y240+AB240+AE240+AH240+AK240+AN240+AQ240+AT240+AW240+AZ240+BC240</f>
        <v/>
      </c>
      <c r="P240" s="58" t="n"/>
      <c r="Q240" s="59">
        <f>L240-S240-R240-P240</f>
        <v/>
      </c>
      <c r="R240" s="60" t="n"/>
      <c r="S240" s="61" t="n"/>
      <c r="T240" s="55" t="n"/>
      <c r="U240" s="55" t="n"/>
      <c r="V240" s="55" t="n"/>
      <c r="W240" s="55" t="n"/>
      <c r="X240" s="55" t="n"/>
      <c r="Y240" s="55" t="n"/>
      <c r="Z240" s="55" t="n"/>
      <c r="AA240" s="55" t="n"/>
      <c r="AB240" s="55" t="n"/>
      <c r="AC240" s="55" t="n"/>
      <c r="AD240" s="55" t="n"/>
      <c r="AE240" s="55" t="n"/>
      <c r="AF240" s="55" t="n"/>
      <c r="AG240" s="55" t="n"/>
      <c r="AH240" s="55" t="n"/>
      <c r="AI240" s="55" t="n"/>
      <c r="AJ240" s="55" t="n"/>
      <c r="AK240" s="55" t="n"/>
      <c r="AL240" s="55" t="n"/>
      <c r="AM240" s="55" t="n"/>
      <c r="AN240" s="55" t="n"/>
      <c r="AO240" s="55" t="n"/>
      <c r="AP240" s="55" t="n"/>
      <c r="AQ240" s="55" t="n"/>
      <c r="AR240" s="55" t="n"/>
      <c r="AS240" s="55" t="n"/>
      <c r="AT240" s="55" t="n"/>
      <c r="AU240" s="55" t="n"/>
      <c r="AV240" s="55" t="n"/>
      <c r="AW240" s="55" t="n"/>
      <c r="AX240" s="55" t="n"/>
      <c r="AY240" s="55" t="n"/>
      <c r="AZ240" s="55" t="n"/>
      <c r="BA240" s="55" t="n"/>
      <c r="BB240" s="55" t="n"/>
      <c r="BC240" s="55" t="n"/>
    </row>
    <row r="241">
      <c r="A241" s="55" t="n"/>
      <c r="B241" s="483" t="n"/>
      <c r="C241" s="55" t="n"/>
      <c r="D241" s="55" t="n"/>
      <c r="E241" s="55" t="n"/>
      <c r="F241" s="55" t="n"/>
      <c r="G241" s="69" t="n"/>
      <c r="H241" s="69" t="n"/>
      <c r="I241" s="55" t="n"/>
      <c r="J241" s="55" t="n"/>
      <c r="K241" s="55" t="n"/>
      <c r="L241" s="55">
        <f>J241-K241</f>
        <v/>
      </c>
      <c r="M241" s="55" t="n"/>
      <c r="N241" s="55">
        <f>P241+Q241+R241+S241</f>
        <v/>
      </c>
      <c r="O241" s="57">
        <f>Q241+V241+Y241+AB241+AE241+AH241+AK241+AN241+AQ241+AT241+AW241+AZ241+BC241</f>
        <v/>
      </c>
      <c r="P241" s="58" t="n"/>
      <c r="Q241" s="59">
        <f>L241-S241-R241-P241</f>
        <v/>
      </c>
      <c r="R241" s="60" t="n"/>
      <c r="S241" s="61" t="n"/>
      <c r="T241" s="55" t="n"/>
      <c r="U241" s="55" t="n"/>
      <c r="V241" s="55" t="n"/>
      <c r="W241" s="55" t="n"/>
      <c r="X241" s="55" t="n"/>
      <c r="Y241" s="55" t="n"/>
      <c r="Z241" s="55" t="n"/>
      <c r="AA241" s="55" t="n"/>
      <c r="AB241" s="55" t="n"/>
      <c r="AC241" s="55" t="n"/>
      <c r="AD241" s="55" t="n"/>
      <c r="AE241" s="55" t="n"/>
      <c r="AF241" s="55" t="n"/>
      <c r="AG241" s="55" t="n"/>
      <c r="AH241" s="55" t="n"/>
      <c r="AI241" s="55" t="n"/>
      <c r="AJ241" s="55" t="n"/>
      <c r="AK241" s="55" t="n"/>
      <c r="AL241" s="55" t="n"/>
      <c r="AM241" s="55" t="n"/>
      <c r="AN241" s="55" t="n"/>
      <c r="AO241" s="55" t="n"/>
      <c r="AP241" s="55" t="n"/>
      <c r="AQ241" s="55" t="n"/>
      <c r="AR241" s="55" t="n"/>
      <c r="AS241" s="55" t="n"/>
      <c r="AT241" s="55" t="n"/>
      <c r="AU241" s="55" t="n"/>
      <c r="AV241" s="55" t="n"/>
      <c r="AW241" s="55" t="n"/>
      <c r="AX241" s="55" t="n"/>
      <c r="AY241" s="55" t="n"/>
      <c r="AZ241" s="55" t="n"/>
      <c r="BA241" s="55" t="n"/>
      <c r="BB241" s="55" t="n"/>
      <c r="BC241" s="55" t="n"/>
    </row>
    <row r="242">
      <c r="A242" s="55" t="n"/>
      <c r="B242" s="483" t="n"/>
      <c r="C242" s="55" t="n"/>
      <c r="D242" s="55" t="n"/>
      <c r="E242" s="55" t="n"/>
      <c r="F242" s="55" t="n"/>
      <c r="G242" s="69" t="n"/>
      <c r="H242" s="69" t="n"/>
      <c r="I242" s="55" t="n"/>
      <c r="J242" s="55" t="n"/>
      <c r="K242" s="55" t="n"/>
      <c r="L242" s="55">
        <f>J242-K242</f>
        <v/>
      </c>
      <c r="M242" s="55" t="n"/>
      <c r="N242" s="55">
        <f>P242+Q242+R242+S242</f>
        <v/>
      </c>
      <c r="O242" s="57">
        <f>Q242+V242+Y242+AB242+AE242+AH242+AK242+AN242+AQ242+AT242+AW242+AZ242+BC242</f>
        <v/>
      </c>
      <c r="P242" s="58" t="n"/>
      <c r="Q242" s="59">
        <f>L242-S242-R242-P242</f>
        <v/>
      </c>
      <c r="R242" s="60" t="n"/>
      <c r="S242" s="61" t="n"/>
      <c r="T242" s="55" t="n"/>
      <c r="U242" s="55" t="n"/>
      <c r="V242" s="55" t="n"/>
      <c r="W242" s="55" t="n"/>
      <c r="X242" s="55" t="n"/>
      <c r="Y242" s="55" t="n"/>
      <c r="Z242" s="55" t="n"/>
      <c r="AA242" s="55" t="n"/>
      <c r="AB242" s="55" t="n"/>
      <c r="AC242" s="55" t="n"/>
      <c r="AD242" s="55" t="n"/>
      <c r="AE242" s="55" t="n"/>
      <c r="AF242" s="55" t="n"/>
      <c r="AG242" s="55" t="n"/>
      <c r="AH242" s="55" t="n"/>
      <c r="AI242" s="55" t="n"/>
      <c r="AJ242" s="55" t="n"/>
      <c r="AK242" s="55" t="n"/>
      <c r="AL242" s="55" t="n"/>
      <c r="AM242" s="55" t="n"/>
      <c r="AN242" s="55" t="n"/>
      <c r="AO242" s="55" t="n"/>
      <c r="AP242" s="55" t="n"/>
      <c r="AQ242" s="55" t="n"/>
      <c r="AR242" s="55" t="n"/>
      <c r="AS242" s="55" t="n"/>
      <c r="AT242" s="55" t="n"/>
      <c r="AU242" s="55" t="n"/>
      <c r="AV242" s="55" t="n"/>
      <c r="AW242" s="55" t="n"/>
      <c r="AX242" s="55" t="n"/>
      <c r="AY242" s="55" t="n"/>
      <c r="AZ242" s="55" t="n"/>
      <c r="BA242" s="55" t="n"/>
      <c r="BB242" s="55" t="n"/>
      <c r="BC242" s="55" t="n"/>
    </row>
    <row r="243">
      <c r="A243" s="55" t="n"/>
      <c r="B243" s="483" t="n"/>
      <c r="C243" s="55" t="n"/>
      <c r="D243" s="55" t="n"/>
      <c r="E243" s="55" t="n"/>
      <c r="F243" s="55" t="n"/>
      <c r="G243" s="69" t="n"/>
      <c r="H243" s="69" t="n"/>
      <c r="I243" s="55" t="n"/>
      <c r="J243" s="55" t="n"/>
      <c r="K243" s="55" t="n"/>
      <c r="L243" s="55">
        <f>J243-K243</f>
        <v/>
      </c>
      <c r="M243" s="55" t="n"/>
      <c r="N243" s="55">
        <f>P243+Q243+R243+S243</f>
        <v/>
      </c>
      <c r="O243" s="57">
        <f>Q243+V243+Y243+AB243+AE243+AH243+AK243+AN243+AQ243+AT243+AW243+AZ243+BC243</f>
        <v/>
      </c>
      <c r="P243" s="58" t="n"/>
      <c r="Q243" s="59">
        <f>L243-S243-R243-P243</f>
        <v/>
      </c>
      <c r="R243" s="60" t="n"/>
      <c r="S243" s="61" t="n"/>
      <c r="T243" s="55" t="n"/>
      <c r="U243" s="55" t="n"/>
      <c r="V243" s="55" t="n"/>
      <c r="W243" s="55" t="n"/>
      <c r="X243" s="55" t="n"/>
      <c r="Y243" s="55" t="n"/>
      <c r="Z243" s="55" t="n"/>
      <c r="AA243" s="55" t="n"/>
      <c r="AB243" s="55" t="n"/>
      <c r="AC243" s="55" t="n"/>
      <c r="AD243" s="55" t="n"/>
      <c r="AE243" s="55" t="n"/>
      <c r="AF243" s="55" t="n"/>
      <c r="AG243" s="55" t="n"/>
      <c r="AH243" s="55" t="n"/>
      <c r="AI243" s="55" t="n"/>
      <c r="AJ243" s="55" t="n"/>
      <c r="AK243" s="55" t="n"/>
      <c r="AL243" s="55" t="n"/>
      <c r="AM243" s="55" t="n"/>
      <c r="AN243" s="55" t="n"/>
      <c r="AO243" s="55" t="n"/>
      <c r="AP243" s="55" t="n"/>
      <c r="AQ243" s="55" t="n"/>
      <c r="AR243" s="55" t="n"/>
      <c r="AS243" s="55" t="n"/>
      <c r="AT243" s="55" t="n"/>
      <c r="AU243" s="55" t="n"/>
      <c r="AV243" s="55" t="n"/>
      <c r="AW243" s="55" t="n"/>
      <c r="AX243" s="55" t="n"/>
      <c r="AY243" s="55" t="n"/>
      <c r="AZ243" s="55" t="n"/>
      <c r="BA243" s="55" t="n"/>
      <c r="BB243" s="55" t="n"/>
      <c r="BC243" s="55" t="n"/>
    </row>
    <row r="244">
      <c r="A244" s="55" t="n"/>
      <c r="B244" s="483" t="n"/>
      <c r="C244" s="55" t="n"/>
      <c r="D244" s="55" t="n"/>
      <c r="E244" s="55" t="n"/>
      <c r="F244" s="55" t="n"/>
      <c r="G244" s="69" t="n"/>
      <c r="H244" s="69" t="n"/>
      <c r="I244" s="55" t="n"/>
      <c r="J244" s="55" t="n"/>
      <c r="K244" s="55" t="n"/>
      <c r="L244" s="55">
        <f>J244-K244</f>
        <v/>
      </c>
      <c r="M244" s="55" t="n"/>
      <c r="N244" s="55">
        <f>P244+Q244+R244+S244</f>
        <v/>
      </c>
      <c r="O244" s="57">
        <f>Q244+V244+Y244+AB244+AE244+AH244+AK244+AN244+AQ244+AT244+AW244+AZ244+BC244</f>
        <v/>
      </c>
      <c r="P244" s="58" t="n"/>
      <c r="Q244" s="59">
        <f>L244-S244-R244-P244</f>
        <v/>
      </c>
      <c r="R244" s="60" t="n"/>
      <c r="S244" s="61" t="n"/>
      <c r="T244" s="55" t="n"/>
      <c r="U244" s="55" t="n"/>
      <c r="V244" s="55" t="n"/>
      <c r="W244" s="55" t="n"/>
      <c r="X244" s="55" t="n"/>
      <c r="Y244" s="55" t="n"/>
      <c r="Z244" s="55" t="n"/>
      <c r="AA244" s="55" t="n"/>
      <c r="AB244" s="55" t="n"/>
      <c r="AC244" s="55" t="n"/>
      <c r="AD244" s="55" t="n"/>
      <c r="AE244" s="55" t="n"/>
      <c r="AF244" s="55" t="n"/>
      <c r="AG244" s="55" t="n"/>
      <c r="AH244" s="55" t="n"/>
      <c r="AI244" s="55" t="n"/>
      <c r="AJ244" s="55" t="n"/>
      <c r="AK244" s="55" t="n"/>
      <c r="AL244" s="55" t="n"/>
      <c r="AM244" s="55" t="n"/>
      <c r="AN244" s="55" t="n"/>
      <c r="AO244" s="55" t="n"/>
      <c r="AP244" s="55" t="n"/>
      <c r="AQ244" s="55" t="n"/>
      <c r="AR244" s="55" t="n"/>
      <c r="AS244" s="55" t="n"/>
      <c r="AT244" s="55" t="n"/>
      <c r="AU244" s="55" t="n"/>
      <c r="AV244" s="55" t="n"/>
      <c r="AW244" s="55" t="n"/>
      <c r="AX244" s="55" t="n"/>
      <c r="AY244" s="55" t="n"/>
      <c r="AZ244" s="55" t="n"/>
      <c r="BA244" s="55" t="n"/>
      <c r="BB244" s="55" t="n"/>
      <c r="BC244" s="55" t="n"/>
    </row>
    <row r="245">
      <c r="A245" s="55" t="n"/>
      <c r="B245" s="483" t="n"/>
      <c r="C245" s="55" t="n"/>
      <c r="D245" s="55" t="n"/>
      <c r="E245" s="55" t="n"/>
      <c r="F245" s="55" t="n"/>
      <c r="G245" s="69" t="n"/>
      <c r="H245" s="69" t="n"/>
      <c r="I245" s="55" t="n"/>
      <c r="J245" s="55" t="n"/>
      <c r="K245" s="55" t="n"/>
      <c r="L245" s="55">
        <f>J245-K245</f>
        <v/>
      </c>
      <c r="M245" s="55" t="n"/>
      <c r="N245" s="55">
        <f>P245+Q245+R245+S245</f>
        <v/>
      </c>
      <c r="O245" s="57">
        <f>Q245+V245+Y245+AB245+AE245+AH245+AK245+AN245+AQ245+AT245+AW245+AZ245+BC245</f>
        <v/>
      </c>
      <c r="P245" s="58" t="n"/>
      <c r="Q245" s="59">
        <f>L245-S245-R245-P245</f>
        <v/>
      </c>
      <c r="R245" s="60" t="n"/>
      <c r="S245" s="61" t="n"/>
      <c r="T245" s="55" t="n"/>
      <c r="U245" s="55" t="n"/>
      <c r="V245" s="55" t="n"/>
      <c r="W245" s="55" t="n"/>
      <c r="X245" s="55" t="n"/>
      <c r="Y245" s="55" t="n"/>
      <c r="Z245" s="55" t="n"/>
      <c r="AA245" s="55" t="n"/>
      <c r="AB245" s="55" t="n"/>
      <c r="AC245" s="55" t="n"/>
      <c r="AD245" s="55" t="n"/>
      <c r="AE245" s="55" t="n"/>
      <c r="AF245" s="55" t="n"/>
      <c r="AG245" s="55" t="n"/>
      <c r="AH245" s="55" t="n"/>
      <c r="AI245" s="55" t="n"/>
      <c r="AJ245" s="55" t="n"/>
      <c r="AK245" s="55" t="n"/>
      <c r="AL245" s="55" t="n"/>
      <c r="AM245" s="55" t="n"/>
      <c r="AN245" s="55" t="n"/>
      <c r="AO245" s="55" t="n"/>
      <c r="AP245" s="55" t="n"/>
      <c r="AQ245" s="55" t="n"/>
      <c r="AR245" s="55" t="n"/>
      <c r="AS245" s="55" t="n"/>
      <c r="AT245" s="55" t="n"/>
      <c r="AU245" s="55" t="n"/>
      <c r="AV245" s="55" t="n"/>
      <c r="AW245" s="55" t="n"/>
      <c r="AX245" s="55" t="n"/>
      <c r="AY245" s="55" t="n"/>
      <c r="AZ245" s="55" t="n"/>
      <c r="BA245" s="55" t="n"/>
      <c r="BB245" s="55" t="n"/>
      <c r="BC245" s="55" t="n"/>
    </row>
    <row r="246">
      <c r="A246" s="55" t="n"/>
      <c r="B246" s="483" t="n"/>
      <c r="C246" s="55" t="n"/>
      <c r="D246" s="55" t="n"/>
      <c r="E246" s="55" t="n"/>
      <c r="F246" s="55" t="n"/>
      <c r="G246" s="69" t="n"/>
      <c r="H246" s="69" t="n"/>
      <c r="I246" s="55" t="n"/>
      <c r="J246" s="55" t="n"/>
      <c r="K246" s="55" t="n"/>
      <c r="L246" s="55">
        <f>J246-K246</f>
        <v/>
      </c>
      <c r="M246" s="55" t="n"/>
      <c r="N246" s="55">
        <f>P246+Q246+R246+S246</f>
        <v/>
      </c>
      <c r="O246" s="57">
        <f>Q246+V246+Y246+AB246+AE246+AH246+AK246+AN246+AQ246+AT246+AW246+AZ246+BC246</f>
        <v/>
      </c>
      <c r="P246" s="58" t="n"/>
      <c r="Q246" s="59">
        <f>L246-S246-R246-P246</f>
        <v/>
      </c>
      <c r="R246" s="60" t="n"/>
      <c r="S246" s="61" t="n"/>
      <c r="T246" s="55" t="n"/>
      <c r="U246" s="55" t="n"/>
      <c r="V246" s="55" t="n"/>
      <c r="W246" s="55" t="n"/>
      <c r="X246" s="55" t="n"/>
      <c r="Y246" s="55" t="n"/>
      <c r="Z246" s="55" t="n"/>
      <c r="AA246" s="55" t="n"/>
      <c r="AB246" s="55" t="n"/>
      <c r="AC246" s="55" t="n"/>
      <c r="AD246" s="55" t="n"/>
      <c r="AE246" s="55" t="n"/>
      <c r="AF246" s="55" t="n"/>
      <c r="AG246" s="55" t="n"/>
      <c r="AH246" s="55" t="n"/>
      <c r="AI246" s="55" t="n"/>
      <c r="AJ246" s="55" t="n"/>
      <c r="AK246" s="55" t="n"/>
      <c r="AL246" s="55" t="n"/>
      <c r="AM246" s="55" t="n"/>
      <c r="AN246" s="55" t="n"/>
      <c r="AO246" s="55" t="n"/>
      <c r="AP246" s="55" t="n"/>
      <c r="AQ246" s="55" t="n"/>
      <c r="AR246" s="55" t="n"/>
      <c r="AS246" s="55" t="n"/>
      <c r="AT246" s="55" t="n"/>
      <c r="AU246" s="55" t="n"/>
      <c r="AV246" s="55" t="n"/>
      <c r="AW246" s="55" t="n"/>
      <c r="AX246" s="55" t="n"/>
      <c r="AY246" s="55" t="n"/>
      <c r="AZ246" s="55" t="n"/>
      <c r="BA246" s="55" t="n"/>
      <c r="BB246" s="55" t="n"/>
      <c r="BC246" s="55" t="n"/>
    </row>
    <row r="247">
      <c r="A247" s="55" t="n"/>
      <c r="B247" s="483" t="n"/>
      <c r="C247" s="55" t="n"/>
      <c r="D247" s="55" t="n"/>
      <c r="E247" s="55" t="n"/>
      <c r="F247" s="55" t="n"/>
      <c r="G247" s="69" t="n"/>
      <c r="H247" s="69" t="n"/>
      <c r="I247" s="55" t="n"/>
      <c r="J247" s="55" t="n"/>
      <c r="K247" s="55" t="n"/>
      <c r="L247" s="55">
        <f>J247-K247</f>
        <v/>
      </c>
      <c r="M247" s="55" t="n"/>
      <c r="N247" s="55">
        <f>P247+Q247+R247+S247</f>
        <v/>
      </c>
      <c r="O247" s="57">
        <f>Q247+V247+Y247+AB247+AE247+AH247+AK247+AN247+AQ247+AT247+AW247+AZ247+BC247</f>
        <v/>
      </c>
      <c r="P247" s="58" t="n"/>
      <c r="Q247" s="59">
        <f>L247-S247-R247-P247</f>
        <v/>
      </c>
      <c r="R247" s="60" t="n"/>
      <c r="S247" s="61" t="n"/>
      <c r="T247" s="55" t="n"/>
      <c r="U247" s="55" t="n"/>
      <c r="V247" s="55" t="n"/>
      <c r="W247" s="55" t="n"/>
      <c r="X247" s="55" t="n"/>
      <c r="Y247" s="55" t="n"/>
      <c r="Z247" s="55" t="n"/>
      <c r="AA247" s="55" t="n"/>
      <c r="AB247" s="55" t="n"/>
      <c r="AC247" s="55" t="n"/>
      <c r="AD247" s="55" t="n"/>
      <c r="AE247" s="55" t="n"/>
      <c r="AF247" s="55" t="n"/>
      <c r="AG247" s="55" t="n"/>
      <c r="AH247" s="55" t="n"/>
      <c r="AI247" s="55" t="n"/>
      <c r="AJ247" s="55" t="n"/>
      <c r="AK247" s="55" t="n"/>
      <c r="AL247" s="55" t="n"/>
      <c r="AM247" s="55" t="n"/>
      <c r="AN247" s="55" t="n"/>
      <c r="AO247" s="55" t="n"/>
      <c r="AP247" s="55" t="n"/>
      <c r="AQ247" s="55" t="n"/>
      <c r="AR247" s="55" t="n"/>
      <c r="AS247" s="55" t="n"/>
      <c r="AT247" s="55" t="n"/>
      <c r="AU247" s="55" t="n"/>
      <c r="AV247" s="55" t="n"/>
      <c r="AW247" s="55" t="n"/>
      <c r="AX247" s="55" t="n"/>
      <c r="AY247" s="55" t="n"/>
      <c r="AZ247" s="55" t="n"/>
      <c r="BA247" s="55" t="n"/>
      <c r="BB247" s="55" t="n"/>
      <c r="BC247" s="55" t="n"/>
    </row>
    <row r="248">
      <c r="A248" s="55" t="n"/>
      <c r="B248" s="483" t="n"/>
      <c r="C248" s="55" t="n"/>
      <c r="D248" s="55" t="n"/>
      <c r="E248" s="55" t="n"/>
      <c r="F248" s="55" t="n"/>
      <c r="G248" s="69" t="n"/>
      <c r="H248" s="69" t="n"/>
      <c r="I248" s="55" t="n"/>
      <c r="J248" s="55" t="n"/>
      <c r="K248" s="55" t="n"/>
      <c r="L248" s="55">
        <f>J248-K248</f>
        <v/>
      </c>
      <c r="M248" s="55" t="n"/>
      <c r="N248" s="55">
        <f>P248+Q248+R248+S248</f>
        <v/>
      </c>
      <c r="O248" s="57">
        <f>Q248+V248+Y248+AB248+AE248+AH248+AK248+AN248+AQ248+AT248+AW248+AZ248+BC248</f>
        <v/>
      </c>
      <c r="P248" s="58" t="n"/>
      <c r="Q248" s="59">
        <f>L248-S248-R248-P248</f>
        <v/>
      </c>
      <c r="R248" s="60" t="n"/>
      <c r="S248" s="61" t="n"/>
      <c r="T248" s="55" t="n"/>
      <c r="U248" s="55" t="n"/>
      <c r="V248" s="55" t="n"/>
      <c r="W248" s="55" t="n"/>
      <c r="X248" s="55" t="n"/>
      <c r="Y248" s="55" t="n"/>
      <c r="Z248" s="55" t="n"/>
      <c r="AA248" s="55" t="n"/>
      <c r="AB248" s="55" t="n"/>
      <c r="AC248" s="55" t="n"/>
      <c r="AD248" s="55" t="n"/>
      <c r="AE248" s="55" t="n"/>
      <c r="AF248" s="55" t="n"/>
      <c r="AG248" s="55" t="n"/>
      <c r="AH248" s="55" t="n"/>
      <c r="AI248" s="55" t="n"/>
      <c r="AJ248" s="55" t="n"/>
      <c r="AK248" s="55" t="n"/>
      <c r="AL248" s="55" t="n"/>
      <c r="AM248" s="55" t="n"/>
      <c r="AN248" s="55" t="n"/>
      <c r="AO248" s="55" t="n"/>
      <c r="AP248" s="55" t="n"/>
      <c r="AQ248" s="55" t="n"/>
      <c r="AR248" s="55" t="n"/>
      <c r="AS248" s="55" t="n"/>
      <c r="AT248" s="55" t="n"/>
      <c r="AU248" s="55" t="n"/>
      <c r="AV248" s="55" t="n"/>
      <c r="AW248" s="55" t="n"/>
      <c r="AX248" s="55" t="n"/>
      <c r="AY248" s="55" t="n"/>
      <c r="AZ248" s="55" t="n"/>
      <c r="BA248" s="55" t="n"/>
      <c r="BB248" s="55" t="n"/>
      <c r="BC248" s="55" t="n"/>
    </row>
    <row r="249">
      <c r="A249" s="55" t="n"/>
      <c r="B249" s="483" t="n"/>
      <c r="C249" s="55" t="n"/>
      <c r="D249" s="55" t="n"/>
      <c r="E249" s="55" t="n"/>
      <c r="F249" s="55" t="n"/>
      <c r="G249" s="69" t="n"/>
      <c r="H249" s="69" t="n"/>
      <c r="I249" s="55" t="n"/>
      <c r="J249" s="55" t="n"/>
      <c r="K249" s="55" t="n"/>
      <c r="L249" s="55">
        <f>J249-K249</f>
        <v/>
      </c>
      <c r="M249" s="55" t="n"/>
      <c r="N249" s="55">
        <f>P249+Q249+R249+S249</f>
        <v/>
      </c>
      <c r="O249" s="57">
        <f>Q249+V249+Y249+AB249+AE249+AH249+AK249+AN249+AQ249+AT249+AW249+AZ249+BC249</f>
        <v/>
      </c>
      <c r="P249" s="58" t="n"/>
      <c r="Q249" s="59">
        <f>L249-S249-R249-P249</f>
        <v/>
      </c>
      <c r="R249" s="60" t="n"/>
      <c r="S249" s="61" t="n"/>
      <c r="T249" s="55" t="n"/>
      <c r="U249" s="55" t="n"/>
      <c r="V249" s="55" t="n"/>
      <c r="W249" s="55" t="n"/>
      <c r="X249" s="55" t="n"/>
      <c r="Y249" s="55" t="n"/>
      <c r="Z249" s="55" t="n"/>
      <c r="AA249" s="55" t="n"/>
      <c r="AB249" s="55" t="n"/>
      <c r="AC249" s="55" t="n"/>
      <c r="AD249" s="55" t="n"/>
      <c r="AE249" s="55" t="n"/>
      <c r="AF249" s="55" t="n"/>
      <c r="AG249" s="55" t="n"/>
      <c r="AH249" s="55" t="n"/>
      <c r="AI249" s="55" t="n"/>
      <c r="AJ249" s="55" t="n"/>
      <c r="AK249" s="55" t="n"/>
      <c r="AL249" s="55" t="n"/>
      <c r="AM249" s="55" t="n"/>
      <c r="AN249" s="55" t="n"/>
      <c r="AO249" s="55" t="n"/>
      <c r="AP249" s="55" t="n"/>
      <c r="AQ249" s="55" t="n"/>
      <c r="AR249" s="55" t="n"/>
      <c r="AS249" s="55" t="n"/>
      <c r="AT249" s="55" t="n"/>
      <c r="AU249" s="55" t="n"/>
      <c r="AV249" s="55" t="n"/>
      <c r="AW249" s="55" t="n"/>
      <c r="AX249" s="55" t="n"/>
      <c r="AY249" s="55" t="n"/>
      <c r="AZ249" s="55" t="n"/>
      <c r="BA249" s="55" t="n"/>
      <c r="BB249" s="55" t="n"/>
      <c r="BC249" s="55" t="n"/>
    </row>
    <row r="250">
      <c r="A250" s="55" t="n"/>
      <c r="B250" s="483" t="n"/>
      <c r="C250" s="55" t="n"/>
      <c r="D250" s="55" t="n"/>
      <c r="E250" s="55" t="n"/>
      <c r="F250" s="55" t="n"/>
      <c r="G250" s="69" t="n"/>
      <c r="H250" s="69" t="n"/>
      <c r="I250" s="55" t="n"/>
      <c r="J250" s="55" t="n"/>
      <c r="K250" s="55" t="n"/>
      <c r="L250" s="55">
        <f>J250-K250</f>
        <v/>
      </c>
      <c r="M250" s="55" t="n"/>
      <c r="N250" s="55">
        <f>P250+Q250+R250+S250</f>
        <v/>
      </c>
      <c r="O250" s="57">
        <f>Q250+V250+Y250+AB250+AE250+AH250+AK250+AN250+AQ250+AT250+AW250+AZ250+BC250</f>
        <v/>
      </c>
      <c r="P250" s="58" t="n"/>
      <c r="Q250" s="59">
        <f>L250-S250-R250-P250</f>
        <v/>
      </c>
      <c r="R250" s="60" t="n"/>
      <c r="S250" s="61" t="n"/>
      <c r="T250" s="55" t="n"/>
      <c r="U250" s="55" t="n"/>
      <c r="V250" s="55" t="n"/>
      <c r="W250" s="55" t="n"/>
      <c r="X250" s="55" t="n"/>
      <c r="Y250" s="55" t="n"/>
      <c r="Z250" s="55" t="n"/>
      <c r="AA250" s="55" t="n"/>
      <c r="AB250" s="55" t="n"/>
      <c r="AC250" s="55" t="n"/>
      <c r="AD250" s="55" t="n"/>
      <c r="AE250" s="55" t="n"/>
      <c r="AF250" s="55" t="n"/>
      <c r="AG250" s="55" t="n"/>
      <c r="AH250" s="55" t="n"/>
      <c r="AI250" s="55" t="n"/>
      <c r="AJ250" s="55" t="n"/>
      <c r="AK250" s="55" t="n"/>
      <c r="AL250" s="55" t="n"/>
      <c r="AM250" s="55" t="n"/>
      <c r="AN250" s="55" t="n"/>
      <c r="AO250" s="55" t="n"/>
      <c r="AP250" s="55" t="n"/>
      <c r="AQ250" s="55" t="n"/>
      <c r="AR250" s="55" t="n"/>
      <c r="AS250" s="55" t="n"/>
      <c r="AT250" s="55" t="n"/>
      <c r="AU250" s="55" t="n"/>
      <c r="AV250" s="55" t="n"/>
      <c r="AW250" s="55" t="n"/>
      <c r="AX250" s="55" t="n"/>
      <c r="AY250" s="55" t="n"/>
      <c r="AZ250" s="55" t="n"/>
      <c r="BA250" s="55" t="n"/>
      <c r="BB250" s="55" t="n"/>
      <c r="BC250" s="55" t="n"/>
    </row>
    <row r="251">
      <c r="A251" s="55" t="n"/>
      <c r="B251" s="483" t="n"/>
      <c r="C251" s="55" t="n"/>
      <c r="D251" s="55" t="n"/>
      <c r="E251" s="55" t="n"/>
      <c r="F251" s="55" t="n"/>
      <c r="G251" s="69" t="n"/>
      <c r="H251" s="69" t="n"/>
      <c r="I251" s="55" t="n"/>
      <c r="J251" s="55" t="n"/>
      <c r="K251" s="55" t="n"/>
      <c r="L251" s="55">
        <f>J251-K251</f>
        <v/>
      </c>
      <c r="M251" s="55" t="n"/>
      <c r="N251" s="55">
        <f>P251+Q251+R251+S251</f>
        <v/>
      </c>
      <c r="O251" s="57">
        <f>Q251+V251+Y251+AB251+AE251+AH251+AK251+AN251+AQ251+AT251+AW251+AZ251+BC251</f>
        <v/>
      </c>
      <c r="P251" s="58" t="n"/>
      <c r="Q251" s="59">
        <f>L251-S251-R251-P251</f>
        <v/>
      </c>
      <c r="R251" s="60" t="n"/>
      <c r="S251" s="61" t="n"/>
      <c r="T251" s="55" t="n"/>
      <c r="U251" s="55" t="n"/>
      <c r="V251" s="55" t="n"/>
      <c r="W251" s="55" t="n"/>
      <c r="X251" s="55" t="n"/>
      <c r="Y251" s="55" t="n"/>
      <c r="Z251" s="55" t="n"/>
      <c r="AA251" s="55" t="n"/>
      <c r="AB251" s="55" t="n"/>
      <c r="AC251" s="55" t="n"/>
      <c r="AD251" s="55" t="n"/>
      <c r="AE251" s="55" t="n"/>
      <c r="AF251" s="55" t="n"/>
      <c r="AG251" s="55" t="n"/>
      <c r="AH251" s="55" t="n"/>
      <c r="AI251" s="55" t="n"/>
      <c r="AJ251" s="55" t="n"/>
      <c r="AK251" s="55" t="n"/>
      <c r="AL251" s="55" t="n"/>
      <c r="AM251" s="55" t="n"/>
      <c r="AN251" s="55" t="n"/>
      <c r="AO251" s="55" t="n"/>
      <c r="AP251" s="55" t="n"/>
      <c r="AQ251" s="55" t="n"/>
      <c r="AR251" s="55" t="n"/>
      <c r="AS251" s="55" t="n"/>
      <c r="AT251" s="55" t="n"/>
      <c r="AU251" s="55" t="n"/>
      <c r="AV251" s="55" t="n"/>
      <c r="AW251" s="55" t="n"/>
      <c r="AX251" s="55" t="n"/>
      <c r="AY251" s="55" t="n"/>
      <c r="AZ251" s="55" t="n"/>
      <c r="BA251" s="55" t="n"/>
      <c r="BB251" s="55" t="n"/>
      <c r="BC251" s="55" t="n"/>
    </row>
    <row r="252">
      <c r="A252" s="55" t="n"/>
      <c r="B252" s="483" t="n"/>
      <c r="C252" s="55" t="n"/>
      <c r="D252" s="55" t="n"/>
      <c r="E252" s="55" t="n"/>
      <c r="F252" s="55" t="n"/>
      <c r="G252" s="69" t="n"/>
      <c r="H252" s="69" t="n"/>
      <c r="I252" s="55" t="n"/>
      <c r="J252" s="55" t="n"/>
      <c r="K252" s="55" t="n"/>
      <c r="L252" s="55">
        <f>J252-K252</f>
        <v/>
      </c>
      <c r="M252" s="55" t="n"/>
      <c r="N252" s="55">
        <f>P252+Q252+R252+S252</f>
        <v/>
      </c>
      <c r="O252" s="57">
        <f>Q252+V252+Y252+AB252+AE252+AH252+AK252+AN252+AQ252+AT252+AW252+AZ252+BC252</f>
        <v/>
      </c>
      <c r="P252" s="58" t="n"/>
      <c r="Q252" s="59">
        <f>L252-S252-R252-P252</f>
        <v/>
      </c>
      <c r="R252" s="60" t="n"/>
      <c r="S252" s="61" t="n"/>
      <c r="T252" s="55" t="n"/>
      <c r="U252" s="55" t="n"/>
      <c r="V252" s="55" t="n"/>
      <c r="W252" s="55" t="n"/>
      <c r="X252" s="55" t="n"/>
      <c r="Y252" s="55" t="n"/>
      <c r="Z252" s="55" t="n"/>
      <c r="AA252" s="55" t="n"/>
      <c r="AB252" s="55" t="n"/>
      <c r="AC252" s="55" t="n"/>
      <c r="AD252" s="55" t="n"/>
      <c r="AE252" s="55" t="n"/>
      <c r="AF252" s="55" t="n"/>
      <c r="AG252" s="55" t="n"/>
      <c r="AH252" s="55" t="n"/>
      <c r="AI252" s="55" t="n"/>
      <c r="AJ252" s="55" t="n"/>
      <c r="AK252" s="55" t="n"/>
      <c r="AL252" s="55" t="n"/>
      <c r="AM252" s="55" t="n"/>
      <c r="AN252" s="55" t="n"/>
      <c r="AO252" s="55" t="n"/>
      <c r="AP252" s="55" t="n"/>
      <c r="AQ252" s="55" t="n"/>
      <c r="AR252" s="55" t="n"/>
      <c r="AS252" s="55" t="n"/>
      <c r="AT252" s="55" t="n"/>
      <c r="AU252" s="55" t="n"/>
      <c r="AV252" s="55" t="n"/>
      <c r="AW252" s="55" t="n"/>
      <c r="AX252" s="55" t="n"/>
      <c r="AY252" s="55" t="n"/>
      <c r="AZ252" s="55" t="n"/>
      <c r="BA252" s="55" t="n"/>
      <c r="BB252" s="55" t="n"/>
      <c r="BC252" s="55" t="n"/>
    </row>
    <row r="253">
      <c r="A253" s="55" t="n"/>
      <c r="B253" s="483" t="n"/>
      <c r="C253" s="55" t="n"/>
      <c r="D253" s="55" t="n"/>
      <c r="E253" s="55" t="n"/>
      <c r="F253" s="55" t="n"/>
      <c r="G253" s="69" t="n"/>
      <c r="H253" s="69" t="n"/>
      <c r="I253" s="55" t="n"/>
      <c r="J253" s="55" t="n"/>
      <c r="K253" s="55" t="n"/>
      <c r="L253" s="55">
        <f>J253-K253</f>
        <v/>
      </c>
      <c r="M253" s="55" t="n"/>
      <c r="N253" s="55">
        <f>P253+Q253+R253+S253</f>
        <v/>
      </c>
      <c r="O253" s="57">
        <f>Q253+V253+Y253+AB253+AE253+AH253+AK253+AN253+AQ253+AT253+AW253+AZ253+BC253</f>
        <v/>
      </c>
      <c r="P253" s="58" t="n"/>
      <c r="Q253" s="59">
        <f>L253-S253-R253-P253</f>
        <v/>
      </c>
      <c r="R253" s="60" t="n"/>
      <c r="S253" s="61" t="n"/>
      <c r="T253" s="55" t="n"/>
      <c r="U253" s="55" t="n"/>
      <c r="V253" s="55" t="n"/>
      <c r="W253" s="55" t="n"/>
      <c r="X253" s="55" t="n"/>
      <c r="Y253" s="55" t="n"/>
      <c r="Z253" s="55" t="n"/>
      <c r="AA253" s="55" t="n"/>
      <c r="AB253" s="55" t="n"/>
      <c r="AC253" s="55" t="n"/>
      <c r="AD253" s="55" t="n"/>
      <c r="AE253" s="55" t="n"/>
      <c r="AF253" s="55" t="n"/>
      <c r="AG253" s="55" t="n"/>
      <c r="AH253" s="55" t="n"/>
      <c r="AI253" s="55" t="n"/>
      <c r="AJ253" s="55" t="n"/>
      <c r="AK253" s="55" t="n"/>
      <c r="AL253" s="55" t="n"/>
      <c r="AM253" s="55" t="n"/>
      <c r="AN253" s="55" t="n"/>
      <c r="AO253" s="55" t="n"/>
      <c r="AP253" s="55" t="n"/>
      <c r="AQ253" s="55" t="n"/>
      <c r="AR253" s="55" t="n"/>
      <c r="AS253" s="55" t="n"/>
      <c r="AT253" s="55" t="n"/>
      <c r="AU253" s="55" t="n"/>
      <c r="AV253" s="55" t="n"/>
      <c r="AW253" s="55" t="n"/>
      <c r="AX253" s="55" t="n"/>
      <c r="AY253" s="55" t="n"/>
      <c r="AZ253" s="55" t="n"/>
      <c r="BA253" s="55" t="n"/>
      <c r="BB253" s="55" t="n"/>
      <c r="BC253" s="55" t="n"/>
    </row>
    <row r="254">
      <c r="A254" s="55" t="n"/>
      <c r="B254" s="483" t="n"/>
      <c r="C254" s="55" t="n"/>
      <c r="D254" s="55" t="n"/>
      <c r="E254" s="55" t="n"/>
      <c r="F254" s="55" t="n"/>
      <c r="G254" s="69" t="n"/>
      <c r="H254" s="69" t="n"/>
      <c r="I254" s="55" t="n"/>
      <c r="J254" s="55" t="n"/>
      <c r="K254" s="55" t="n"/>
      <c r="L254" s="55">
        <f>J254-K254</f>
        <v/>
      </c>
      <c r="M254" s="55" t="n"/>
      <c r="N254" s="55">
        <f>P254+Q254+R254+S254</f>
        <v/>
      </c>
      <c r="O254" s="57">
        <f>Q254+V254+Y254+AB254+AE254+AH254+AK254+AN254+AQ254+AT254+AW254+AZ254+BC254</f>
        <v/>
      </c>
      <c r="P254" s="58" t="n"/>
      <c r="Q254" s="59">
        <f>L254-S254-R254-P254</f>
        <v/>
      </c>
      <c r="R254" s="60" t="n"/>
      <c r="S254" s="61" t="n"/>
      <c r="T254" s="55" t="n"/>
      <c r="U254" s="55" t="n"/>
      <c r="V254" s="55" t="n"/>
      <c r="W254" s="55" t="n"/>
      <c r="X254" s="55" t="n"/>
      <c r="Y254" s="55" t="n"/>
      <c r="Z254" s="55" t="n"/>
      <c r="AA254" s="55" t="n"/>
      <c r="AB254" s="55" t="n"/>
      <c r="AC254" s="55" t="n"/>
      <c r="AD254" s="55" t="n"/>
      <c r="AE254" s="55" t="n"/>
      <c r="AF254" s="55" t="n"/>
      <c r="AG254" s="55" t="n"/>
      <c r="AH254" s="55" t="n"/>
      <c r="AI254" s="55" t="n"/>
      <c r="AJ254" s="55" t="n"/>
      <c r="AK254" s="55" t="n"/>
      <c r="AL254" s="55" t="n"/>
      <c r="AM254" s="55" t="n"/>
      <c r="AN254" s="55" t="n"/>
      <c r="AO254" s="55" t="n"/>
      <c r="AP254" s="55" t="n"/>
      <c r="AQ254" s="55" t="n"/>
      <c r="AR254" s="55" t="n"/>
      <c r="AS254" s="55" t="n"/>
      <c r="AT254" s="55" t="n"/>
      <c r="AU254" s="55" t="n"/>
      <c r="AV254" s="55" t="n"/>
      <c r="AW254" s="55" t="n"/>
      <c r="AX254" s="55" t="n"/>
      <c r="AY254" s="55" t="n"/>
      <c r="AZ254" s="55" t="n"/>
      <c r="BA254" s="55" t="n"/>
      <c r="BB254" s="55" t="n"/>
      <c r="BC254" s="55" t="n"/>
    </row>
    <row r="255">
      <c r="A255" s="55" t="n"/>
      <c r="B255" s="483" t="n"/>
      <c r="C255" s="55" t="n"/>
      <c r="D255" s="55" t="n"/>
      <c r="E255" s="55" t="n"/>
      <c r="F255" s="55" t="n"/>
      <c r="G255" s="69" t="n"/>
      <c r="H255" s="69" t="n"/>
      <c r="I255" s="55" t="n"/>
      <c r="J255" s="55" t="n"/>
      <c r="K255" s="55" t="n"/>
      <c r="L255" s="55">
        <f>J255-K255</f>
        <v/>
      </c>
      <c r="M255" s="55" t="n"/>
      <c r="N255" s="55">
        <f>P255+Q255+R255+S255</f>
        <v/>
      </c>
      <c r="O255" s="57">
        <f>Q255+V255+Y255+AB255+AE255+AH255+AK255+AN255+AQ255+AT255+AW255+AZ255+BC255</f>
        <v/>
      </c>
      <c r="P255" s="58" t="n"/>
      <c r="Q255" s="59">
        <f>L255-S255-R255-P255</f>
        <v/>
      </c>
      <c r="R255" s="60" t="n"/>
      <c r="S255" s="61" t="n"/>
      <c r="T255" s="55" t="n"/>
      <c r="U255" s="55" t="n"/>
      <c r="V255" s="55" t="n"/>
      <c r="W255" s="55" t="n"/>
      <c r="X255" s="55" t="n"/>
      <c r="Y255" s="55" t="n"/>
      <c r="Z255" s="55" t="n"/>
      <c r="AA255" s="55" t="n"/>
      <c r="AB255" s="55" t="n"/>
      <c r="AC255" s="55" t="n"/>
      <c r="AD255" s="55" t="n"/>
      <c r="AE255" s="55" t="n"/>
      <c r="AF255" s="55" t="n"/>
      <c r="AG255" s="55" t="n"/>
      <c r="AH255" s="55" t="n"/>
      <c r="AI255" s="55" t="n"/>
      <c r="AJ255" s="55" t="n"/>
      <c r="AK255" s="55" t="n"/>
      <c r="AL255" s="55" t="n"/>
      <c r="AM255" s="55" t="n"/>
      <c r="AN255" s="55" t="n"/>
      <c r="AO255" s="55" t="n"/>
      <c r="AP255" s="55" t="n"/>
      <c r="AQ255" s="55" t="n"/>
      <c r="AR255" s="55" t="n"/>
      <c r="AS255" s="55" t="n"/>
      <c r="AT255" s="55" t="n"/>
      <c r="AU255" s="55" t="n"/>
      <c r="AV255" s="55" t="n"/>
      <c r="AW255" s="55" t="n"/>
      <c r="AX255" s="55" t="n"/>
      <c r="AY255" s="55" t="n"/>
      <c r="AZ255" s="55" t="n"/>
      <c r="BA255" s="55" t="n"/>
      <c r="BB255" s="55" t="n"/>
      <c r="BC255" s="55" t="n"/>
    </row>
    <row r="256">
      <c r="A256" s="55" t="n"/>
      <c r="B256" s="483" t="n"/>
      <c r="C256" s="55" t="n"/>
      <c r="D256" s="55" t="n"/>
      <c r="E256" s="55" t="n"/>
      <c r="F256" s="55" t="n"/>
      <c r="G256" s="69" t="n"/>
      <c r="H256" s="69" t="n"/>
      <c r="I256" s="55" t="n"/>
      <c r="J256" s="55" t="n"/>
      <c r="K256" s="55" t="n"/>
      <c r="L256" s="55">
        <f>J256-K256</f>
        <v/>
      </c>
      <c r="M256" s="55" t="n"/>
      <c r="N256" s="55">
        <f>P256+Q256+R256+S256</f>
        <v/>
      </c>
      <c r="O256" s="57">
        <f>Q256+V256+Y256+AB256+AE256+AH256+AK256+AN256+AQ256+AT256+AW256+AZ256+BC256</f>
        <v/>
      </c>
      <c r="P256" s="58" t="n"/>
      <c r="Q256" s="59">
        <f>L256-S256-R256-P256</f>
        <v/>
      </c>
      <c r="R256" s="60" t="n"/>
      <c r="S256" s="61" t="n"/>
      <c r="T256" s="55" t="n"/>
      <c r="U256" s="55" t="n"/>
      <c r="V256" s="55" t="n"/>
      <c r="W256" s="55" t="n"/>
      <c r="X256" s="55" t="n"/>
      <c r="Y256" s="55" t="n"/>
      <c r="Z256" s="55" t="n"/>
      <c r="AA256" s="55" t="n"/>
      <c r="AB256" s="55" t="n"/>
      <c r="AC256" s="55" t="n"/>
      <c r="AD256" s="55" t="n"/>
      <c r="AE256" s="55" t="n"/>
      <c r="AF256" s="55" t="n"/>
      <c r="AG256" s="55" t="n"/>
      <c r="AH256" s="55" t="n"/>
      <c r="AI256" s="55" t="n"/>
      <c r="AJ256" s="55" t="n"/>
      <c r="AK256" s="55" t="n"/>
      <c r="AL256" s="55" t="n"/>
      <c r="AM256" s="55" t="n"/>
      <c r="AN256" s="55" t="n"/>
      <c r="AO256" s="55" t="n"/>
      <c r="AP256" s="55" t="n"/>
      <c r="AQ256" s="55" t="n"/>
      <c r="AR256" s="55" t="n"/>
      <c r="AS256" s="55" t="n"/>
      <c r="AT256" s="55" t="n"/>
      <c r="AU256" s="55" t="n"/>
      <c r="AV256" s="55" t="n"/>
      <c r="AW256" s="55" t="n"/>
      <c r="AX256" s="55" t="n"/>
      <c r="AY256" s="55" t="n"/>
      <c r="AZ256" s="55" t="n"/>
      <c r="BA256" s="55" t="n"/>
      <c r="BB256" s="55" t="n"/>
      <c r="BC256" s="55" t="n"/>
    </row>
    <row r="257">
      <c r="A257" s="55" t="n"/>
      <c r="B257" s="483" t="n"/>
      <c r="C257" s="55" t="n"/>
      <c r="D257" s="55" t="n"/>
      <c r="E257" s="55" t="n"/>
      <c r="F257" s="55" t="n"/>
      <c r="G257" s="69" t="n"/>
      <c r="H257" s="69" t="n"/>
      <c r="I257" s="55" t="n"/>
      <c r="J257" s="55" t="n"/>
      <c r="K257" s="55" t="n"/>
      <c r="L257" s="55">
        <f>J257-K257</f>
        <v/>
      </c>
      <c r="M257" s="55" t="n"/>
      <c r="N257" s="55">
        <f>P257+Q257+R257+S257</f>
        <v/>
      </c>
      <c r="O257" s="57">
        <f>Q257+V257+Y257+AB257+AE257+AH257+AK257+AN257+AQ257+AT257+AW257+AZ257+BC257</f>
        <v/>
      </c>
      <c r="P257" s="58" t="n"/>
      <c r="Q257" s="59">
        <f>L257-S257-R257-P257</f>
        <v/>
      </c>
      <c r="R257" s="60" t="n"/>
      <c r="S257" s="61" t="n"/>
      <c r="T257" s="55" t="n"/>
      <c r="U257" s="55" t="n"/>
      <c r="V257" s="55" t="n"/>
      <c r="W257" s="55" t="n"/>
      <c r="X257" s="55" t="n"/>
      <c r="Y257" s="55" t="n"/>
      <c r="Z257" s="55" t="n"/>
      <c r="AA257" s="55" t="n"/>
      <c r="AB257" s="55" t="n"/>
      <c r="AC257" s="55" t="n"/>
      <c r="AD257" s="55" t="n"/>
      <c r="AE257" s="55" t="n"/>
      <c r="AF257" s="55" t="n"/>
      <c r="AG257" s="55" t="n"/>
      <c r="AH257" s="55" t="n"/>
      <c r="AI257" s="55" t="n"/>
      <c r="AJ257" s="55" t="n"/>
      <c r="AK257" s="55" t="n"/>
      <c r="AL257" s="55" t="n"/>
      <c r="AM257" s="55" t="n"/>
      <c r="AN257" s="55" t="n"/>
      <c r="AO257" s="55" t="n"/>
      <c r="AP257" s="55" t="n"/>
      <c r="AQ257" s="55" t="n"/>
      <c r="AR257" s="55" t="n"/>
      <c r="AS257" s="55" t="n"/>
      <c r="AT257" s="55" t="n"/>
      <c r="AU257" s="55" t="n"/>
      <c r="AV257" s="55" t="n"/>
      <c r="AW257" s="55" t="n"/>
      <c r="AX257" s="55" t="n"/>
      <c r="AY257" s="55" t="n"/>
      <c r="AZ257" s="55" t="n"/>
      <c r="BA257" s="55" t="n"/>
      <c r="BB257" s="55" t="n"/>
      <c r="BC257" s="55" t="n"/>
    </row>
    <row r="258">
      <c r="A258" s="55" t="n"/>
      <c r="B258" s="483" t="n"/>
      <c r="C258" s="55" t="n"/>
      <c r="D258" s="55" t="n"/>
      <c r="E258" s="55" t="n"/>
      <c r="F258" s="55" t="n"/>
      <c r="G258" s="69" t="n"/>
      <c r="H258" s="69" t="n"/>
      <c r="I258" s="55" t="n"/>
      <c r="J258" s="55" t="n"/>
      <c r="K258" s="55" t="n"/>
      <c r="L258" s="55">
        <f>J258-K258</f>
        <v/>
      </c>
      <c r="M258" s="55" t="n"/>
      <c r="N258" s="55">
        <f>P258+Q258+R258+S258</f>
        <v/>
      </c>
      <c r="O258" s="57">
        <f>Q258+V258+Y258+AB258+AE258+AH258+AK258+AN258+AQ258+AT258+AW258+AZ258+BC258</f>
        <v/>
      </c>
      <c r="P258" s="58" t="n"/>
      <c r="Q258" s="59">
        <f>L258-S258-R258-P258</f>
        <v/>
      </c>
      <c r="R258" s="60" t="n"/>
      <c r="S258" s="61" t="n"/>
      <c r="T258" s="55" t="n"/>
      <c r="U258" s="55" t="n"/>
      <c r="V258" s="55" t="n"/>
      <c r="W258" s="55" t="n"/>
      <c r="X258" s="55" t="n"/>
      <c r="Y258" s="55" t="n"/>
      <c r="Z258" s="55" t="n"/>
      <c r="AA258" s="55" t="n"/>
      <c r="AB258" s="55" t="n"/>
      <c r="AC258" s="55" t="n"/>
      <c r="AD258" s="55" t="n"/>
      <c r="AE258" s="55" t="n"/>
      <c r="AF258" s="55" t="n"/>
      <c r="AG258" s="55" t="n"/>
      <c r="AH258" s="55" t="n"/>
      <c r="AI258" s="55" t="n"/>
      <c r="AJ258" s="55" t="n"/>
      <c r="AK258" s="55" t="n"/>
      <c r="AL258" s="55" t="n"/>
      <c r="AM258" s="55" t="n"/>
      <c r="AN258" s="55" t="n"/>
      <c r="AO258" s="55" t="n"/>
      <c r="AP258" s="55" t="n"/>
      <c r="AQ258" s="55" t="n"/>
      <c r="AR258" s="55" t="n"/>
      <c r="AS258" s="55" t="n"/>
      <c r="AT258" s="55" t="n"/>
      <c r="AU258" s="55" t="n"/>
      <c r="AV258" s="55" t="n"/>
      <c r="AW258" s="55" t="n"/>
      <c r="AX258" s="55" t="n"/>
      <c r="AY258" s="55" t="n"/>
      <c r="AZ258" s="55" t="n"/>
      <c r="BA258" s="55" t="n"/>
      <c r="BB258" s="55" t="n"/>
      <c r="BC258" s="55" t="n"/>
    </row>
    <row r="259">
      <c r="A259" s="55" t="n"/>
      <c r="B259" s="483" t="n"/>
      <c r="C259" s="55" t="n"/>
      <c r="D259" s="55" t="n"/>
      <c r="E259" s="55" t="n"/>
      <c r="F259" s="55" t="n"/>
      <c r="G259" s="69" t="n"/>
      <c r="H259" s="69" t="n"/>
      <c r="I259" s="55" t="n"/>
      <c r="J259" s="55" t="n"/>
      <c r="K259" s="55" t="n"/>
      <c r="L259" s="55">
        <f>J259-K259</f>
        <v/>
      </c>
      <c r="M259" s="55" t="n"/>
      <c r="N259" s="55">
        <f>P259+Q259+R259+S259</f>
        <v/>
      </c>
      <c r="O259" s="57">
        <f>Q259+V259+Y259+AB259+AE259+AH259+AK259+AN259+AQ259+AT259+AW259+AZ259+BC259</f>
        <v/>
      </c>
      <c r="P259" s="58" t="n"/>
      <c r="Q259" s="59">
        <f>L259-S259-R259-P259</f>
        <v/>
      </c>
      <c r="R259" s="60" t="n"/>
      <c r="S259" s="61" t="n"/>
      <c r="T259" s="55" t="n"/>
      <c r="U259" s="55" t="n"/>
      <c r="V259" s="55" t="n"/>
      <c r="W259" s="55" t="n"/>
      <c r="X259" s="55" t="n"/>
      <c r="Y259" s="55" t="n"/>
      <c r="Z259" s="55" t="n"/>
      <c r="AA259" s="55" t="n"/>
      <c r="AB259" s="55" t="n"/>
      <c r="AC259" s="55" t="n"/>
      <c r="AD259" s="55" t="n"/>
      <c r="AE259" s="55" t="n"/>
      <c r="AF259" s="55" t="n"/>
      <c r="AG259" s="55" t="n"/>
      <c r="AH259" s="55" t="n"/>
      <c r="AI259" s="55" t="n"/>
      <c r="AJ259" s="55" t="n"/>
      <c r="AK259" s="55" t="n"/>
      <c r="AL259" s="55" t="n"/>
      <c r="AM259" s="55" t="n"/>
      <c r="AN259" s="55" t="n"/>
      <c r="AO259" s="55" t="n"/>
      <c r="AP259" s="55" t="n"/>
      <c r="AQ259" s="55" t="n"/>
      <c r="AR259" s="55" t="n"/>
      <c r="AS259" s="55" t="n"/>
      <c r="AT259" s="55" t="n"/>
      <c r="AU259" s="55" t="n"/>
      <c r="AV259" s="55" t="n"/>
      <c r="AW259" s="55" t="n"/>
      <c r="AX259" s="55" t="n"/>
      <c r="AY259" s="55" t="n"/>
      <c r="AZ259" s="55" t="n"/>
      <c r="BA259" s="55" t="n"/>
      <c r="BB259" s="55" t="n"/>
      <c r="BC259" s="55" t="n"/>
    </row>
    <row r="260">
      <c r="A260" s="55" t="n"/>
      <c r="B260" s="483" t="n"/>
      <c r="C260" s="55" t="n"/>
      <c r="D260" s="55" t="n"/>
      <c r="E260" s="55" t="n"/>
      <c r="F260" s="55" t="n"/>
      <c r="G260" s="69" t="n"/>
      <c r="H260" s="69" t="n"/>
      <c r="I260" s="55" t="n"/>
      <c r="J260" s="55" t="n"/>
      <c r="K260" s="55" t="n"/>
      <c r="L260" s="55">
        <f>J260-K260</f>
        <v/>
      </c>
      <c r="M260" s="55" t="n"/>
      <c r="N260" s="55">
        <f>P260+Q260+R260+S260</f>
        <v/>
      </c>
      <c r="O260" s="57">
        <f>Q260+V260+Y260+AB260+AE260+AH260+AK260+AN260+AQ260+AT260+AW260+AZ260+BC260</f>
        <v/>
      </c>
      <c r="P260" s="58" t="n"/>
      <c r="Q260" s="59">
        <f>L260-S260-R260-P260</f>
        <v/>
      </c>
      <c r="R260" s="60" t="n"/>
      <c r="S260" s="61" t="n"/>
      <c r="T260" s="55" t="n"/>
      <c r="U260" s="55" t="n"/>
      <c r="V260" s="55" t="n"/>
      <c r="W260" s="55" t="n"/>
      <c r="X260" s="55" t="n"/>
      <c r="Y260" s="55" t="n"/>
      <c r="Z260" s="55" t="n"/>
      <c r="AA260" s="55" t="n"/>
      <c r="AB260" s="55" t="n"/>
      <c r="AC260" s="55" t="n"/>
      <c r="AD260" s="55" t="n"/>
      <c r="AE260" s="55" t="n"/>
      <c r="AF260" s="55" t="n"/>
      <c r="AG260" s="55" t="n"/>
      <c r="AH260" s="55" t="n"/>
      <c r="AI260" s="55" t="n"/>
      <c r="AJ260" s="55" t="n"/>
      <c r="AK260" s="55" t="n"/>
      <c r="AL260" s="55" t="n"/>
      <c r="AM260" s="55" t="n"/>
      <c r="AN260" s="55" t="n"/>
      <c r="AO260" s="55" t="n"/>
      <c r="AP260" s="55" t="n"/>
      <c r="AQ260" s="55" t="n"/>
      <c r="AR260" s="55" t="n"/>
      <c r="AS260" s="55" t="n"/>
      <c r="AT260" s="55" t="n"/>
      <c r="AU260" s="55" t="n"/>
      <c r="AV260" s="55" t="n"/>
      <c r="AW260" s="55" t="n"/>
      <c r="AX260" s="55" t="n"/>
      <c r="AY260" s="55" t="n"/>
      <c r="AZ260" s="55" t="n"/>
      <c r="BA260" s="55" t="n"/>
      <c r="BB260" s="55" t="n"/>
      <c r="BC260" s="55" t="n"/>
    </row>
    <row r="261">
      <c r="A261" s="55" t="n"/>
      <c r="B261" s="483" t="n"/>
      <c r="C261" s="55" t="n"/>
      <c r="D261" s="55" t="n"/>
      <c r="E261" s="55" t="n"/>
      <c r="F261" s="55" t="n"/>
      <c r="G261" s="69" t="n"/>
      <c r="H261" s="69" t="n"/>
      <c r="I261" s="55" t="n"/>
      <c r="J261" s="55" t="n"/>
      <c r="K261" s="55" t="n"/>
      <c r="L261" s="55">
        <f>J261-K261</f>
        <v/>
      </c>
      <c r="M261" s="55" t="n"/>
      <c r="N261" s="55">
        <f>P261+Q261+R261+S261</f>
        <v/>
      </c>
      <c r="O261" s="57">
        <f>Q261+V261+Y261+AB261+AE261+AH261+AK261+AN261+AQ261+AT261+AW261+AZ261+BC261</f>
        <v/>
      </c>
      <c r="P261" s="58" t="n"/>
      <c r="Q261" s="59">
        <f>L261-S261-R261-P261</f>
        <v/>
      </c>
      <c r="R261" s="60" t="n"/>
      <c r="S261" s="61" t="n"/>
      <c r="T261" s="55" t="n"/>
      <c r="U261" s="55" t="n"/>
      <c r="V261" s="55" t="n"/>
      <c r="W261" s="55" t="n"/>
      <c r="X261" s="55" t="n"/>
      <c r="Y261" s="55" t="n"/>
      <c r="Z261" s="55" t="n"/>
      <c r="AA261" s="55" t="n"/>
      <c r="AB261" s="55" t="n"/>
      <c r="AC261" s="55" t="n"/>
      <c r="AD261" s="55" t="n"/>
      <c r="AE261" s="55" t="n"/>
      <c r="AF261" s="55" t="n"/>
      <c r="AG261" s="55" t="n"/>
      <c r="AH261" s="55" t="n"/>
      <c r="AI261" s="55" t="n"/>
      <c r="AJ261" s="55" t="n"/>
      <c r="AK261" s="55" t="n"/>
      <c r="AL261" s="55" t="n"/>
      <c r="AM261" s="55" t="n"/>
      <c r="AN261" s="55" t="n"/>
      <c r="AO261" s="55" t="n"/>
      <c r="AP261" s="55" t="n"/>
      <c r="AQ261" s="55" t="n"/>
      <c r="AR261" s="55" t="n"/>
      <c r="AS261" s="55" t="n"/>
      <c r="AT261" s="55" t="n"/>
      <c r="AU261" s="55" t="n"/>
      <c r="AV261" s="55" t="n"/>
      <c r="AW261" s="55" t="n"/>
      <c r="AX261" s="55" t="n"/>
      <c r="AY261" s="55" t="n"/>
      <c r="AZ261" s="55" t="n"/>
      <c r="BA261" s="55" t="n"/>
      <c r="BB261" s="55" t="n"/>
      <c r="BC261" s="55" t="n"/>
    </row>
    <row r="262">
      <c r="A262" s="55" t="n"/>
      <c r="B262" s="483" t="n"/>
      <c r="C262" s="55" t="n"/>
      <c r="D262" s="55" t="n"/>
      <c r="E262" s="55" t="n"/>
      <c r="F262" s="55" t="n"/>
      <c r="G262" s="69" t="n"/>
      <c r="H262" s="69" t="n"/>
      <c r="I262" s="55" t="n"/>
      <c r="J262" s="55" t="n"/>
      <c r="K262" s="55" t="n"/>
      <c r="L262" s="55">
        <f>J262-K262</f>
        <v/>
      </c>
      <c r="M262" s="55" t="n"/>
      <c r="N262" s="55">
        <f>P262+Q262+R262+S262</f>
        <v/>
      </c>
      <c r="O262" s="57">
        <f>Q262+V262+Y262+AB262+AE262+AH262+AK262+AN262+AQ262+AT262+AW262+AZ262+BC262</f>
        <v/>
      </c>
      <c r="P262" s="58" t="n"/>
      <c r="Q262" s="59">
        <f>L262-S262-R262-P262</f>
        <v/>
      </c>
      <c r="R262" s="60" t="n"/>
      <c r="S262" s="61" t="n"/>
      <c r="T262" s="55" t="n"/>
      <c r="U262" s="55" t="n"/>
      <c r="V262" s="55" t="n"/>
      <c r="W262" s="55" t="n"/>
      <c r="X262" s="55" t="n"/>
      <c r="Y262" s="55" t="n"/>
      <c r="Z262" s="55" t="n"/>
      <c r="AA262" s="55" t="n"/>
      <c r="AB262" s="55" t="n"/>
      <c r="AC262" s="55" t="n"/>
      <c r="AD262" s="55" t="n"/>
      <c r="AE262" s="55" t="n"/>
      <c r="AF262" s="55" t="n"/>
      <c r="AG262" s="55" t="n"/>
      <c r="AH262" s="55" t="n"/>
      <c r="AI262" s="55" t="n"/>
      <c r="AJ262" s="55" t="n"/>
      <c r="AK262" s="55" t="n"/>
      <c r="AL262" s="55" t="n"/>
      <c r="AM262" s="55" t="n"/>
      <c r="AN262" s="55" t="n"/>
      <c r="AO262" s="55" t="n"/>
      <c r="AP262" s="55" t="n"/>
      <c r="AQ262" s="55" t="n"/>
      <c r="AR262" s="55" t="n"/>
      <c r="AS262" s="55" t="n"/>
      <c r="AT262" s="55" t="n"/>
      <c r="AU262" s="55" t="n"/>
      <c r="AV262" s="55" t="n"/>
      <c r="AW262" s="55" t="n"/>
      <c r="AX262" s="55" t="n"/>
      <c r="AY262" s="55" t="n"/>
      <c r="AZ262" s="55" t="n"/>
      <c r="BA262" s="55" t="n"/>
      <c r="BB262" s="55" t="n"/>
      <c r="BC262" s="55" t="n"/>
    </row>
    <row r="263">
      <c r="A263" s="55" t="n"/>
      <c r="B263" s="483" t="n"/>
      <c r="C263" s="55" t="n"/>
      <c r="D263" s="55" t="n"/>
      <c r="E263" s="55" t="n"/>
      <c r="F263" s="55" t="n"/>
      <c r="G263" s="69" t="n"/>
      <c r="H263" s="69" t="n"/>
      <c r="I263" s="55" t="n"/>
      <c r="J263" s="55" t="n"/>
      <c r="K263" s="55" t="n"/>
      <c r="L263" s="55">
        <f>J263-K263</f>
        <v/>
      </c>
      <c r="M263" s="55" t="n"/>
      <c r="N263" s="55">
        <f>P263+Q263+R263+S263</f>
        <v/>
      </c>
      <c r="O263" s="57">
        <f>Q263+V263+Y263+AB263+AE263+AH263+AK263+AN263+AQ263+AT263+AW263+AZ263+BC263</f>
        <v/>
      </c>
      <c r="P263" s="58" t="n"/>
      <c r="Q263" s="59">
        <f>L263-S263-R263-P263</f>
        <v/>
      </c>
      <c r="R263" s="60" t="n"/>
      <c r="S263" s="61" t="n"/>
      <c r="T263" s="55" t="n"/>
      <c r="U263" s="55" t="n"/>
      <c r="V263" s="55" t="n"/>
      <c r="W263" s="55" t="n"/>
      <c r="X263" s="55" t="n"/>
      <c r="Y263" s="55" t="n"/>
      <c r="Z263" s="55" t="n"/>
      <c r="AA263" s="55" t="n"/>
      <c r="AB263" s="55" t="n"/>
      <c r="AC263" s="55" t="n"/>
      <c r="AD263" s="55" t="n"/>
      <c r="AE263" s="55" t="n"/>
      <c r="AF263" s="55" t="n"/>
      <c r="AG263" s="55" t="n"/>
      <c r="AH263" s="55" t="n"/>
      <c r="AI263" s="55" t="n"/>
      <c r="AJ263" s="55" t="n"/>
      <c r="AK263" s="55" t="n"/>
      <c r="AL263" s="55" t="n"/>
      <c r="AM263" s="55" t="n"/>
      <c r="AN263" s="55" t="n"/>
      <c r="AO263" s="55" t="n"/>
      <c r="AP263" s="55" t="n"/>
      <c r="AQ263" s="55" t="n"/>
      <c r="AR263" s="55" t="n"/>
      <c r="AS263" s="55" t="n"/>
      <c r="AT263" s="55" t="n"/>
      <c r="AU263" s="55" t="n"/>
      <c r="AV263" s="55" t="n"/>
      <c r="AW263" s="55" t="n"/>
      <c r="AX263" s="55" t="n"/>
      <c r="AY263" s="55" t="n"/>
      <c r="AZ263" s="55" t="n"/>
      <c r="BA263" s="55" t="n"/>
      <c r="BB263" s="55" t="n"/>
      <c r="BC263" s="55" t="n"/>
    </row>
    <row r="264">
      <c r="A264" s="55" t="n"/>
      <c r="B264" s="483" t="n"/>
      <c r="C264" s="55" t="n"/>
      <c r="D264" s="55" t="n"/>
      <c r="E264" s="55" t="n"/>
      <c r="F264" s="55" t="n"/>
      <c r="G264" s="69" t="n"/>
      <c r="H264" s="69" t="n"/>
      <c r="I264" s="55" t="n"/>
      <c r="J264" s="55" t="n"/>
      <c r="K264" s="55" t="n"/>
      <c r="L264" s="55">
        <f>J264-K264</f>
        <v/>
      </c>
      <c r="M264" s="55" t="n"/>
      <c r="N264" s="55">
        <f>P264+Q264+R264+S264</f>
        <v/>
      </c>
      <c r="O264" s="57">
        <f>Q264+V264+Y264+AB264+AE264+AH264+AK264+AN264+AQ264+AT264+AW264+AZ264+BC264</f>
        <v/>
      </c>
      <c r="P264" s="58" t="n"/>
      <c r="Q264" s="59">
        <f>L264-S264-R264-P264</f>
        <v/>
      </c>
      <c r="R264" s="60" t="n"/>
      <c r="S264" s="61" t="n"/>
      <c r="T264" s="55" t="n"/>
      <c r="U264" s="55" t="n"/>
      <c r="V264" s="55" t="n"/>
      <c r="W264" s="55" t="n"/>
      <c r="X264" s="55" t="n"/>
      <c r="Y264" s="55" t="n"/>
      <c r="Z264" s="55" t="n"/>
      <c r="AA264" s="55" t="n"/>
      <c r="AB264" s="55" t="n"/>
      <c r="AC264" s="55" t="n"/>
      <c r="AD264" s="55" t="n"/>
      <c r="AE264" s="55" t="n"/>
      <c r="AF264" s="55" t="n"/>
      <c r="AG264" s="55" t="n"/>
      <c r="AH264" s="55" t="n"/>
      <c r="AI264" s="55" t="n"/>
      <c r="AJ264" s="55" t="n"/>
      <c r="AK264" s="55" t="n"/>
      <c r="AL264" s="55" t="n"/>
      <c r="AM264" s="55" t="n"/>
      <c r="AN264" s="55" t="n"/>
      <c r="AO264" s="55" t="n"/>
      <c r="AP264" s="55" t="n"/>
      <c r="AQ264" s="55" t="n"/>
      <c r="AR264" s="55" t="n"/>
      <c r="AS264" s="55" t="n"/>
      <c r="AT264" s="55" t="n"/>
      <c r="AU264" s="55" t="n"/>
      <c r="AV264" s="55" t="n"/>
      <c r="AW264" s="55" t="n"/>
      <c r="AX264" s="55" t="n"/>
      <c r="AY264" s="55" t="n"/>
      <c r="AZ264" s="55" t="n"/>
      <c r="BA264" s="55" t="n"/>
      <c r="BB264" s="55" t="n"/>
      <c r="BC264" s="55" t="n"/>
    </row>
    <row r="265">
      <c r="A265" s="55" t="n"/>
      <c r="B265" s="483" t="n"/>
      <c r="C265" s="55" t="n"/>
      <c r="D265" s="55" t="n"/>
      <c r="E265" s="55" t="n"/>
      <c r="F265" s="55" t="n"/>
      <c r="G265" s="69" t="n"/>
      <c r="H265" s="69" t="n"/>
      <c r="I265" s="55" t="n"/>
      <c r="J265" s="55" t="n"/>
      <c r="K265" s="55" t="n"/>
      <c r="L265" s="55">
        <f>J265-K265</f>
        <v/>
      </c>
      <c r="M265" s="55" t="n"/>
      <c r="N265" s="55">
        <f>P265+Q265+R265+S265</f>
        <v/>
      </c>
      <c r="O265" s="57">
        <f>Q265+V265+Y265+AB265+AE265+AH265+AK265+AN265+AQ265+AT265+AW265+AZ265+BC265</f>
        <v/>
      </c>
      <c r="P265" s="58" t="n"/>
      <c r="Q265" s="59">
        <f>L265-S265-R265-P265</f>
        <v/>
      </c>
      <c r="R265" s="60" t="n"/>
      <c r="S265" s="61" t="n"/>
      <c r="T265" s="55" t="n"/>
      <c r="U265" s="55" t="n"/>
      <c r="V265" s="55" t="n"/>
      <c r="W265" s="55" t="n"/>
      <c r="X265" s="55" t="n"/>
      <c r="Y265" s="55" t="n"/>
      <c r="Z265" s="55" t="n"/>
      <c r="AA265" s="55" t="n"/>
      <c r="AB265" s="55" t="n"/>
      <c r="AC265" s="55" t="n"/>
      <c r="AD265" s="55" t="n"/>
      <c r="AE265" s="55" t="n"/>
      <c r="AF265" s="55" t="n"/>
      <c r="AG265" s="55" t="n"/>
      <c r="AH265" s="55" t="n"/>
      <c r="AI265" s="55" t="n"/>
      <c r="AJ265" s="55" t="n"/>
      <c r="AK265" s="55" t="n"/>
      <c r="AL265" s="55" t="n"/>
      <c r="AM265" s="55" t="n"/>
      <c r="AN265" s="55" t="n"/>
      <c r="AO265" s="55" t="n"/>
      <c r="AP265" s="55" t="n"/>
      <c r="AQ265" s="55" t="n"/>
      <c r="AR265" s="55" t="n"/>
      <c r="AS265" s="55" t="n"/>
      <c r="AT265" s="55" t="n"/>
      <c r="AU265" s="55" t="n"/>
      <c r="AV265" s="55" t="n"/>
      <c r="AW265" s="55" t="n"/>
      <c r="AX265" s="55" t="n"/>
      <c r="AY265" s="55" t="n"/>
      <c r="AZ265" s="55" t="n"/>
      <c r="BA265" s="55" t="n"/>
      <c r="BB265" s="55" t="n"/>
      <c r="BC265" s="55" t="n"/>
    </row>
    <row r="266">
      <c r="A266" s="55" t="n"/>
      <c r="B266" s="483" t="n"/>
      <c r="C266" s="55" t="n"/>
      <c r="D266" s="55" t="n"/>
      <c r="E266" s="55" t="n"/>
      <c r="F266" s="55" t="n"/>
      <c r="G266" s="69" t="n"/>
      <c r="H266" s="69" t="n"/>
      <c r="I266" s="55" t="n"/>
      <c r="J266" s="55" t="n"/>
      <c r="K266" s="55" t="n"/>
      <c r="L266" s="55">
        <f>J266-K266</f>
        <v/>
      </c>
      <c r="M266" s="55" t="n"/>
      <c r="N266" s="55">
        <f>P266+Q266+R266+S266</f>
        <v/>
      </c>
      <c r="O266" s="57">
        <f>Q266+V266+Y266+AB266+AE266+AH266+AK266+AN266+AQ266+AT266+AW266+AZ266+BC266</f>
        <v/>
      </c>
      <c r="P266" s="58" t="n"/>
      <c r="Q266" s="59">
        <f>L266-S266-R266-P266</f>
        <v/>
      </c>
      <c r="R266" s="60" t="n"/>
      <c r="S266" s="61" t="n"/>
      <c r="T266" s="55" t="n"/>
      <c r="U266" s="55" t="n"/>
      <c r="V266" s="55" t="n"/>
      <c r="W266" s="55" t="n"/>
      <c r="X266" s="55" t="n"/>
      <c r="Y266" s="55" t="n"/>
      <c r="Z266" s="55" t="n"/>
      <c r="AA266" s="55" t="n"/>
      <c r="AB266" s="55" t="n"/>
      <c r="AC266" s="55" t="n"/>
      <c r="AD266" s="55" t="n"/>
      <c r="AE266" s="55" t="n"/>
      <c r="AF266" s="55" t="n"/>
      <c r="AG266" s="55" t="n"/>
      <c r="AH266" s="55" t="n"/>
      <c r="AI266" s="55" t="n"/>
      <c r="AJ266" s="55" t="n"/>
      <c r="AK266" s="55" t="n"/>
      <c r="AL266" s="55" t="n"/>
      <c r="AM266" s="55" t="n"/>
      <c r="AN266" s="55" t="n"/>
      <c r="AO266" s="55" t="n"/>
      <c r="AP266" s="55" t="n"/>
      <c r="AQ266" s="55" t="n"/>
      <c r="AR266" s="55" t="n"/>
      <c r="AS266" s="55" t="n"/>
      <c r="AT266" s="55" t="n"/>
      <c r="AU266" s="55" t="n"/>
      <c r="AV266" s="55" t="n"/>
      <c r="AW266" s="55" t="n"/>
      <c r="AX266" s="55" t="n"/>
      <c r="AY266" s="55" t="n"/>
      <c r="AZ266" s="55" t="n"/>
      <c r="BA266" s="55" t="n"/>
      <c r="BB266" s="55" t="n"/>
      <c r="BC266" s="55" t="n"/>
    </row>
    <row r="267">
      <c r="A267" s="55" t="n"/>
      <c r="B267" s="483" t="n"/>
      <c r="C267" s="55" t="n"/>
      <c r="D267" s="55" t="n"/>
      <c r="E267" s="55" t="n"/>
      <c r="F267" s="55" t="n"/>
      <c r="G267" s="69" t="n"/>
      <c r="H267" s="69" t="n"/>
      <c r="I267" s="55" t="n"/>
      <c r="J267" s="55" t="n"/>
      <c r="K267" s="55" t="n"/>
      <c r="L267" s="55">
        <f>J267-K267</f>
        <v/>
      </c>
      <c r="M267" s="55" t="n"/>
      <c r="N267" s="55">
        <f>P267+Q267+R267+S267</f>
        <v/>
      </c>
      <c r="O267" s="57">
        <f>Q267+V267+Y267+AB267+AE267+AH267+AK267+AN267+AQ267+AT267+AW267+AZ267+BC267</f>
        <v/>
      </c>
      <c r="P267" s="58" t="n"/>
      <c r="Q267" s="59">
        <f>L267-S267-R267-P267</f>
        <v/>
      </c>
      <c r="R267" s="60" t="n"/>
      <c r="S267" s="61" t="n"/>
      <c r="T267" s="55" t="n"/>
      <c r="U267" s="55" t="n"/>
      <c r="V267" s="55" t="n"/>
      <c r="W267" s="55" t="n"/>
      <c r="X267" s="55" t="n"/>
      <c r="Y267" s="55" t="n"/>
      <c r="Z267" s="55" t="n"/>
      <c r="AA267" s="55" t="n"/>
      <c r="AB267" s="55" t="n"/>
      <c r="AC267" s="55" t="n"/>
      <c r="AD267" s="55" t="n"/>
      <c r="AE267" s="55" t="n"/>
      <c r="AF267" s="55" t="n"/>
      <c r="AG267" s="55" t="n"/>
      <c r="AH267" s="55" t="n"/>
      <c r="AI267" s="55" t="n"/>
      <c r="AJ267" s="55" t="n"/>
      <c r="AK267" s="55" t="n"/>
      <c r="AL267" s="55" t="n"/>
      <c r="AM267" s="55" t="n"/>
      <c r="AN267" s="55" t="n"/>
      <c r="AO267" s="55" t="n"/>
      <c r="AP267" s="55" t="n"/>
      <c r="AQ267" s="55" t="n"/>
      <c r="AR267" s="55" t="n"/>
      <c r="AS267" s="55" t="n"/>
      <c r="AT267" s="55" t="n"/>
      <c r="AU267" s="55" t="n"/>
      <c r="AV267" s="55" t="n"/>
      <c r="AW267" s="55" t="n"/>
      <c r="AX267" s="55" t="n"/>
      <c r="AY267" s="55" t="n"/>
      <c r="AZ267" s="55" t="n"/>
      <c r="BA267" s="55" t="n"/>
      <c r="BB267" s="55" t="n"/>
      <c r="BC267" s="55" t="n"/>
    </row>
    <row r="268">
      <c r="A268" s="55" t="n"/>
      <c r="B268" s="483" t="n"/>
      <c r="C268" s="55" t="n"/>
      <c r="D268" s="55" t="n"/>
      <c r="E268" s="55" t="n"/>
      <c r="F268" s="55" t="n"/>
      <c r="G268" s="69" t="n"/>
      <c r="H268" s="69" t="n"/>
      <c r="I268" s="55" t="n"/>
      <c r="J268" s="55" t="n"/>
      <c r="K268" s="55" t="n"/>
      <c r="L268" s="55">
        <f>J268-K268</f>
        <v/>
      </c>
      <c r="M268" s="55" t="n"/>
      <c r="N268" s="55">
        <f>P268+Q268+R268+S268</f>
        <v/>
      </c>
      <c r="O268" s="57">
        <f>Q268+V268+Y268+AB268+AE268+AH268+AK268+AN268+AQ268+AT268+AW268+AZ268+BC268</f>
        <v/>
      </c>
      <c r="P268" s="58" t="n"/>
      <c r="Q268" s="59">
        <f>L268-S268-R268-P268</f>
        <v/>
      </c>
      <c r="R268" s="60" t="n"/>
      <c r="S268" s="61" t="n"/>
      <c r="T268" s="55" t="n"/>
      <c r="U268" s="55" t="n"/>
      <c r="V268" s="55" t="n"/>
      <c r="W268" s="55" t="n"/>
      <c r="X268" s="55" t="n"/>
      <c r="Y268" s="55" t="n"/>
      <c r="Z268" s="55" t="n"/>
      <c r="AA268" s="55" t="n"/>
      <c r="AB268" s="55" t="n"/>
      <c r="AC268" s="55" t="n"/>
      <c r="AD268" s="55" t="n"/>
      <c r="AE268" s="55" t="n"/>
      <c r="AF268" s="55" t="n"/>
      <c r="AG268" s="55" t="n"/>
      <c r="AH268" s="55" t="n"/>
      <c r="AI268" s="55" t="n"/>
      <c r="AJ268" s="55" t="n"/>
      <c r="AK268" s="55" t="n"/>
      <c r="AL268" s="55" t="n"/>
      <c r="AM268" s="55" t="n"/>
      <c r="AN268" s="55" t="n"/>
      <c r="AO268" s="55" t="n"/>
      <c r="AP268" s="55" t="n"/>
      <c r="AQ268" s="55" t="n"/>
      <c r="AR268" s="55" t="n"/>
      <c r="AS268" s="55" t="n"/>
      <c r="AT268" s="55" t="n"/>
      <c r="AU268" s="55" t="n"/>
      <c r="AV268" s="55" t="n"/>
      <c r="AW268" s="55" t="n"/>
      <c r="AX268" s="55" t="n"/>
      <c r="AY268" s="55" t="n"/>
      <c r="AZ268" s="55" t="n"/>
      <c r="BA268" s="55" t="n"/>
      <c r="BB268" s="55" t="n"/>
      <c r="BC268" s="55" t="n"/>
    </row>
    <row r="269">
      <c r="A269" s="55" t="n"/>
      <c r="B269" s="483" t="n"/>
      <c r="C269" s="55" t="n"/>
      <c r="D269" s="55" t="n"/>
      <c r="E269" s="55" t="n"/>
      <c r="F269" s="55" t="n"/>
      <c r="G269" s="69" t="n"/>
      <c r="H269" s="69" t="n"/>
      <c r="I269" s="55" t="n"/>
      <c r="J269" s="55" t="n"/>
      <c r="K269" s="55" t="n"/>
      <c r="L269" s="55">
        <f>J269-K269</f>
        <v/>
      </c>
      <c r="M269" s="55" t="n"/>
      <c r="N269" s="55">
        <f>P269+Q269+R269+S269</f>
        <v/>
      </c>
      <c r="O269" s="57">
        <f>Q269+V269+Y269+AB269+AE269+AH269+AK269+AN269+AQ269+AT269+AW269+AZ269+BC269</f>
        <v/>
      </c>
      <c r="P269" s="58" t="n"/>
      <c r="Q269" s="59">
        <f>L269-S269-R269-P269</f>
        <v/>
      </c>
      <c r="R269" s="60" t="n"/>
      <c r="S269" s="61" t="n"/>
      <c r="T269" s="55" t="n"/>
      <c r="U269" s="55" t="n"/>
      <c r="V269" s="55" t="n"/>
      <c r="W269" s="55" t="n"/>
      <c r="X269" s="55" t="n"/>
      <c r="Y269" s="55" t="n"/>
      <c r="Z269" s="55" t="n"/>
      <c r="AA269" s="55" t="n"/>
      <c r="AB269" s="55" t="n"/>
      <c r="AC269" s="55" t="n"/>
      <c r="AD269" s="55" t="n"/>
      <c r="AE269" s="55" t="n"/>
      <c r="AF269" s="55" t="n"/>
      <c r="AG269" s="55" t="n"/>
      <c r="AH269" s="55" t="n"/>
      <c r="AI269" s="55" t="n"/>
      <c r="AJ269" s="55" t="n"/>
      <c r="AK269" s="55" t="n"/>
      <c r="AL269" s="55" t="n"/>
      <c r="AM269" s="55" t="n"/>
      <c r="AN269" s="55" t="n"/>
      <c r="AO269" s="55" t="n"/>
      <c r="AP269" s="55" t="n"/>
      <c r="AQ269" s="55" t="n"/>
      <c r="AR269" s="55" t="n"/>
      <c r="AS269" s="55" t="n"/>
      <c r="AT269" s="55" t="n"/>
      <c r="AU269" s="55" t="n"/>
      <c r="AV269" s="55" t="n"/>
      <c r="AW269" s="55" t="n"/>
      <c r="AX269" s="55" t="n"/>
      <c r="AY269" s="55" t="n"/>
      <c r="AZ269" s="55" t="n"/>
      <c r="BA269" s="55" t="n"/>
      <c r="BB269" s="55" t="n"/>
      <c r="BC269" s="55" t="n"/>
    </row>
    <row r="270">
      <c r="A270" s="55" t="n"/>
      <c r="B270" s="483" t="n"/>
      <c r="C270" s="55" t="n"/>
      <c r="D270" s="55" t="n"/>
      <c r="E270" s="55" t="n"/>
      <c r="F270" s="55" t="n"/>
      <c r="G270" s="69" t="n"/>
      <c r="H270" s="69" t="n"/>
      <c r="I270" s="55" t="n"/>
      <c r="J270" s="55" t="n"/>
      <c r="K270" s="55" t="n"/>
      <c r="L270" s="55">
        <f>J270-K270</f>
        <v/>
      </c>
      <c r="M270" s="55" t="n"/>
      <c r="N270" s="55">
        <f>P270+Q270+R270+S270</f>
        <v/>
      </c>
      <c r="O270" s="57">
        <f>Q270+V270+Y270+AB270+AE270+AH270+AK270+AN270+AQ270+AT270+AW270+AZ270+BC270</f>
        <v/>
      </c>
      <c r="P270" s="58" t="n"/>
      <c r="Q270" s="59">
        <f>L270-S270-R270-P270</f>
        <v/>
      </c>
      <c r="R270" s="60" t="n"/>
      <c r="S270" s="61" t="n"/>
      <c r="T270" s="55" t="n"/>
      <c r="U270" s="55" t="n"/>
      <c r="V270" s="55" t="n"/>
      <c r="W270" s="55" t="n"/>
      <c r="X270" s="55" t="n"/>
      <c r="Y270" s="55" t="n"/>
      <c r="Z270" s="55" t="n"/>
      <c r="AA270" s="55" t="n"/>
      <c r="AB270" s="55" t="n"/>
      <c r="AC270" s="55" t="n"/>
      <c r="AD270" s="55" t="n"/>
      <c r="AE270" s="55" t="n"/>
      <c r="AF270" s="55" t="n"/>
      <c r="AG270" s="55" t="n"/>
      <c r="AH270" s="55" t="n"/>
      <c r="AI270" s="55" t="n"/>
      <c r="AJ270" s="55" t="n"/>
      <c r="AK270" s="55" t="n"/>
      <c r="AL270" s="55" t="n"/>
      <c r="AM270" s="55" t="n"/>
      <c r="AN270" s="55" t="n"/>
      <c r="AO270" s="55" t="n"/>
      <c r="AP270" s="55" t="n"/>
      <c r="AQ270" s="55" t="n"/>
      <c r="AR270" s="55" t="n"/>
      <c r="AS270" s="55" t="n"/>
      <c r="AT270" s="55" t="n"/>
      <c r="AU270" s="55" t="n"/>
      <c r="AV270" s="55" t="n"/>
      <c r="AW270" s="55" t="n"/>
      <c r="AX270" s="55" t="n"/>
      <c r="AY270" s="55" t="n"/>
      <c r="AZ270" s="55" t="n"/>
      <c r="BA270" s="55" t="n"/>
      <c r="BB270" s="55" t="n"/>
      <c r="BC270" s="55" t="n"/>
    </row>
    <row r="271">
      <c r="A271" s="55" t="n"/>
      <c r="B271" s="483" t="n"/>
      <c r="C271" s="55" t="n"/>
      <c r="D271" s="55" t="n"/>
      <c r="E271" s="55" t="n"/>
      <c r="F271" s="55" t="n"/>
      <c r="G271" s="69" t="n"/>
      <c r="H271" s="69" t="n"/>
      <c r="I271" s="55" t="n"/>
      <c r="J271" s="55" t="n"/>
      <c r="K271" s="55" t="n"/>
      <c r="L271" s="55">
        <f>J271-K271</f>
        <v/>
      </c>
      <c r="M271" s="55" t="n"/>
      <c r="N271" s="55">
        <f>P271+Q271+R271+S271</f>
        <v/>
      </c>
      <c r="O271" s="57">
        <f>Q271+V271+Y271+AB271+AE271+AH271+AK271+AN271+AQ271+AT271+AW271+AZ271+BC271</f>
        <v/>
      </c>
      <c r="P271" s="58" t="n"/>
      <c r="Q271" s="59">
        <f>L271-S271-R271-P271</f>
        <v/>
      </c>
      <c r="R271" s="60" t="n"/>
      <c r="S271" s="61" t="n"/>
      <c r="T271" s="55" t="n"/>
      <c r="U271" s="55" t="n"/>
      <c r="V271" s="55" t="n"/>
      <c r="W271" s="55" t="n"/>
      <c r="X271" s="55" t="n"/>
      <c r="Y271" s="55" t="n"/>
      <c r="Z271" s="55" t="n"/>
      <c r="AA271" s="55" t="n"/>
      <c r="AB271" s="55" t="n"/>
      <c r="AC271" s="55" t="n"/>
      <c r="AD271" s="55" t="n"/>
      <c r="AE271" s="55" t="n"/>
      <c r="AF271" s="55" t="n"/>
      <c r="AG271" s="55" t="n"/>
      <c r="AH271" s="55" t="n"/>
      <c r="AI271" s="55" t="n"/>
      <c r="AJ271" s="55" t="n"/>
      <c r="AK271" s="55" t="n"/>
      <c r="AL271" s="55" t="n"/>
      <c r="AM271" s="55" t="n"/>
      <c r="AN271" s="55" t="n"/>
      <c r="AO271" s="55" t="n"/>
      <c r="AP271" s="55" t="n"/>
      <c r="AQ271" s="55" t="n"/>
      <c r="AR271" s="55" t="n"/>
      <c r="AS271" s="55" t="n"/>
      <c r="AT271" s="55" t="n"/>
      <c r="AU271" s="55" t="n"/>
      <c r="AV271" s="55" t="n"/>
      <c r="AW271" s="55" t="n"/>
      <c r="AX271" s="55" t="n"/>
      <c r="AY271" s="55" t="n"/>
      <c r="AZ271" s="55" t="n"/>
      <c r="BA271" s="55" t="n"/>
      <c r="BB271" s="55" t="n"/>
      <c r="BC271" s="55" t="n"/>
    </row>
    <row r="272">
      <c r="A272" s="55" t="n"/>
      <c r="B272" s="483" t="n"/>
      <c r="C272" s="55" t="n"/>
      <c r="D272" s="55" t="n"/>
      <c r="E272" s="55" t="n"/>
      <c r="F272" s="55" t="n"/>
      <c r="G272" s="69" t="n"/>
      <c r="H272" s="69" t="n"/>
      <c r="I272" s="55" t="n"/>
      <c r="J272" s="55" t="n"/>
      <c r="K272" s="55" t="n"/>
      <c r="L272" s="55">
        <f>J272-K272</f>
        <v/>
      </c>
      <c r="M272" s="55" t="n"/>
      <c r="N272" s="55">
        <f>P272+Q272+R272+S272</f>
        <v/>
      </c>
      <c r="O272" s="57">
        <f>Q272+V272+Y272+AB272+AE272+AH272+AK272+AN272+AQ272+AT272+AW272+AZ272+BC272</f>
        <v/>
      </c>
      <c r="P272" s="58" t="n"/>
      <c r="Q272" s="59">
        <f>L272-S272-R272-P272</f>
        <v/>
      </c>
      <c r="R272" s="60" t="n"/>
      <c r="S272" s="61" t="n"/>
      <c r="T272" s="55" t="n"/>
      <c r="U272" s="55" t="n"/>
      <c r="V272" s="55" t="n"/>
      <c r="W272" s="55" t="n"/>
      <c r="X272" s="55" t="n"/>
      <c r="Y272" s="55" t="n"/>
      <c r="Z272" s="55" t="n"/>
      <c r="AA272" s="55" t="n"/>
      <c r="AB272" s="55" t="n"/>
      <c r="AC272" s="55" t="n"/>
      <c r="AD272" s="55" t="n"/>
      <c r="AE272" s="55" t="n"/>
      <c r="AF272" s="55" t="n"/>
      <c r="AG272" s="55" t="n"/>
      <c r="AH272" s="55" t="n"/>
      <c r="AI272" s="55" t="n"/>
      <c r="AJ272" s="55" t="n"/>
      <c r="AK272" s="55" t="n"/>
      <c r="AL272" s="55" t="n"/>
      <c r="AM272" s="55" t="n"/>
      <c r="AN272" s="55" t="n"/>
      <c r="AO272" s="55" t="n"/>
      <c r="AP272" s="55" t="n"/>
      <c r="AQ272" s="55" t="n"/>
      <c r="AR272" s="55" t="n"/>
      <c r="AS272" s="55" t="n"/>
      <c r="AT272" s="55" t="n"/>
      <c r="AU272" s="55" t="n"/>
      <c r="AV272" s="55" t="n"/>
      <c r="AW272" s="55" t="n"/>
      <c r="AX272" s="55" t="n"/>
      <c r="AY272" s="55" t="n"/>
      <c r="AZ272" s="55" t="n"/>
      <c r="BA272" s="55" t="n"/>
      <c r="BB272" s="55" t="n"/>
      <c r="BC272" s="55" t="n"/>
    </row>
    <row r="273">
      <c r="A273" s="55" t="n"/>
      <c r="B273" s="483" t="n"/>
      <c r="C273" s="55" t="n"/>
      <c r="D273" s="55" t="n"/>
      <c r="E273" s="55" t="n"/>
      <c r="F273" s="55" t="n"/>
      <c r="G273" s="69" t="n"/>
      <c r="H273" s="69" t="n"/>
      <c r="I273" s="55" t="n"/>
      <c r="J273" s="55" t="n"/>
      <c r="K273" s="55" t="n"/>
      <c r="L273" s="55">
        <f>J273-K273</f>
        <v/>
      </c>
      <c r="M273" s="55" t="n"/>
      <c r="N273" s="55">
        <f>P273+Q273+R273+S273</f>
        <v/>
      </c>
      <c r="O273" s="57">
        <f>Q273+V273+Y273+AB273+AE273+AH273+AK273+AN273+AQ273+AT273+AW273+AZ273+BC273</f>
        <v/>
      </c>
      <c r="P273" s="58" t="n"/>
      <c r="Q273" s="59">
        <f>L273-S273-R273-P273</f>
        <v/>
      </c>
      <c r="R273" s="60" t="n"/>
      <c r="S273" s="61" t="n"/>
      <c r="T273" s="55" t="n"/>
      <c r="U273" s="55" t="n"/>
      <c r="V273" s="55" t="n"/>
      <c r="W273" s="55" t="n"/>
      <c r="X273" s="55" t="n"/>
      <c r="Y273" s="55" t="n"/>
      <c r="Z273" s="55" t="n"/>
      <c r="AA273" s="55" t="n"/>
      <c r="AB273" s="55" t="n"/>
      <c r="AC273" s="55" t="n"/>
      <c r="AD273" s="55" t="n"/>
      <c r="AE273" s="55" t="n"/>
      <c r="AF273" s="55" t="n"/>
      <c r="AG273" s="55" t="n"/>
      <c r="AH273" s="55" t="n"/>
      <c r="AI273" s="55" t="n"/>
      <c r="AJ273" s="55" t="n"/>
      <c r="AK273" s="55" t="n"/>
      <c r="AL273" s="55" t="n"/>
      <c r="AM273" s="55" t="n"/>
      <c r="AN273" s="55" t="n"/>
      <c r="AO273" s="55" t="n"/>
      <c r="AP273" s="55" t="n"/>
      <c r="AQ273" s="55" t="n"/>
      <c r="AR273" s="55" t="n"/>
      <c r="AS273" s="55" t="n"/>
      <c r="AT273" s="55" t="n"/>
      <c r="AU273" s="55" t="n"/>
      <c r="AV273" s="55" t="n"/>
      <c r="AW273" s="55" t="n"/>
      <c r="AX273" s="55" t="n"/>
      <c r="AY273" s="55" t="n"/>
      <c r="AZ273" s="55" t="n"/>
      <c r="BA273" s="55" t="n"/>
      <c r="BB273" s="55" t="n"/>
      <c r="BC273" s="55" t="n"/>
    </row>
    <row r="274">
      <c r="A274" s="55" t="n"/>
      <c r="B274" s="483" t="n"/>
      <c r="C274" s="55" t="n"/>
      <c r="D274" s="55" t="n"/>
      <c r="E274" s="55" t="n"/>
      <c r="F274" s="55" t="n"/>
      <c r="G274" s="69" t="n"/>
      <c r="H274" s="69" t="n"/>
      <c r="I274" s="55" t="n"/>
      <c r="J274" s="55" t="n"/>
      <c r="K274" s="55" t="n"/>
      <c r="L274" s="55">
        <f>J274-K274</f>
        <v/>
      </c>
      <c r="M274" s="55" t="n"/>
      <c r="N274" s="55">
        <f>P274+Q274+R274+S274</f>
        <v/>
      </c>
      <c r="O274" s="57">
        <f>Q274+V274+Y274+AB274+AE274+AH274+AK274+AN274+AQ274+AT274+AW274+AZ274+BC274</f>
        <v/>
      </c>
      <c r="P274" s="58" t="n"/>
      <c r="Q274" s="59">
        <f>L274-S274-R274-P274</f>
        <v/>
      </c>
      <c r="R274" s="60" t="n"/>
      <c r="S274" s="61" t="n"/>
      <c r="T274" s="55" t="n"/>
      <c r="U274" s="55" t="n"/>
      <c r="V274" s="55" t="n"/>
      <c r="W274" s="55" t="n"/>
      <c r="X274" s="55" t="n"/>
      <c r="Y274" s="55" t="n"/>
      <c r="Z274" s="55" t="n"/>
      <c r="AA274" s="55" t="n"/>
      <c r="AB274" s="55" t="n"/>
      <c r="AC274" s="55" t="n"/>
      <c r="AD274" s="55" t="n"/>
      <c r="AE274" s="55" t="n"/>
      <c r="AF274" s="55" t="n"/>
      <c r="AG274" s="55" t="n"/>
      <c r="AH274" s="55" t="n"/>
      <c r="AI274" s="55" t="n"/>
      <c r="AJ274" s="55" t="n"/>
      <c r="AK274" s="55" t="n"/>
      <c r="AL274" s="55" t="n"/>
      <c r="AM274" s="55" t="n"/>
      <c r="AN274" s="55" t="n"/>
      <c r="AO274" s="55" t="n"/>
      <c r="AP274" s="55" t="n"/>
      <c r="AQ274" s="55" t="n"/>
      <c r="AR274" s="55" t="n"/>
      <c r="AS274" s="55" t="n"/>
      <c r="AT274" s="55" t="n"/>
      <c r="AU274" s="55" t="n"/>
      <c r="AV274" s="55" t="n"/>
      <c r="AW274" s="55" t="n"/>
      <c r="AX274" s="55" t="n"/>
      <c r="AY274" s="55" t="n"/>
      <c r="AZ274" s="55" t="n"/>
      <c r="BA274" s="55" t="n"/>
      <c r="BB274" s="55" t="n"/>
      <c r="BC274" s="55" t="n"/>
    </row>
    <row r="275">
      <c r="A275" s="55" t="n"/>
      <c r="B275" s="483" t="n"/>
      <c r="C275" s="55" t="n"/>
      <c r="D275" s="55" t="n"/>
      <c r="E275" s="55" t="n"/>
      <c r="F275" s="55" t="n"/>
      <c r="G275" s="69" t="n"/>
      <c r="H275" s="69" t="n"/>
      <c r="I275" s="55" t="n"/>
      <c r="J275" s="55" t="n"/>
      <c r="K275" s="55" t="n"/>
      <c r="L275" s="55">
        <f>J275-K275</f>
        <v/>
      </c>
      <c r="M275" s="55" t="n"/>
      <c r="N275" s="55">
        <f>P275+Q275+R275+S275</f>
        <v/>
      </c>
      <c r="O275" s="57">
        <f>Q275+V275+Y275+AB275+AE275+AH275+AK275+AN275+AQ275+AT275+AW275+AZ275+BC275</f>
        <v/>
      </c>
      <c r="P275" s="58" t="n"/>
      <c r="Q275" s="59">
        <f>L275-S275-R275-P275</f>
        <v/>
      </c>
      <c r="R275" s="60" t="n"/>
      <c r="S275" s="61" t="n"/>
      <c r="T275" s="55" t="n"/>
      <c r="U275" s="55" t="n"/>
      <c r="V275" s="55" t="n"/>
      <c r="W275" s="55" t="n"/>
      <c r="X275" s="55" t="n"/>
      <c r="Y275" s="55" t="n"/>
      <c r="Z275" s="55" t="n"/>
      <c r="AA275" s="55" t="n"/>
      <c r="AB275" s="55" t="n"/>
      <c r="AC275" s="55" t="n"/>
      <c r="AD275" s="55" t="n"/>
      <c r="AE275" s="55" t="n"/>
      <c r="AF275" s="55" t="n"/>
      <c r="AG275" s="55" t="n"/>
      <c r="AH275" s="55" t="n"/>
      <c r="AI275" s="55" t="n"/>
      <c r="AJ275" s="55" t="n"/>
      <c r="AK275" s="55" t="n"/>
      <c r="AL275" s="55" t="n"/>
      <c r="AM275" s="55" t="n"/>
      <c r="AN275" s="55" t="n"/>
      <c r="AO275" s="55" t="n"/>
      <c r="AP275" s="55" t="n"/>
      <c r="AQ275" s="55" t="n"/>
      <c r="AR275" s="55" t="n"/>
      <c r="AS275" s="55" t="n"/>
      <c r="AT275" s="55" t="n"/>
      <c r="AU275" s="55" t="n"/>
      <c r="AV275" s="55" t="n"/>
      <c r="AW275" s="55" t="n"/>
      <c r="AX275" s="55" t="n"/>
      <c r="AY275" s="55" t="n"/>
      <c r="AZ275" s="55" t="n"/>
      <c r="BA275" s="55" t="n"/>
      <c r="BB275" s="55" t="n"/>
      <c r="BC275" s="55" t="n"/>
    </row>
    <row r="276">
      <c r="A276" s="55" t="n"/>
      <c r="B276" s="483" t="n"/>
      <c r="C276" s="55" t="n"/>
      <c r="D276" s="55" t="n"/>
      <c r="E276" s="55" t="n"/>
      <c r="F276" s="55" t="n"/>
      <c r="G276" s="69" t="n"/>
      <c r="H276" s="69" t="n"/>
      <c r="I276" s="55" t="n"/>
      <c r="J276" s="55" t="n"/>
      <c r="K276" s="55" t="n"/>
      <c r="L276" s="55">
        <f>J276-K276</f>
        <v/>
      </c>
      <c r="M276" s="55" t="n"/>
      <c r="N276" s="55">
        <f>P276+Q276+R276+S276</f>
        <v/>
      </c>
      <c r="O276" s="57">
        <f>Q276+V276+Y276+AB276+AE276+AH276+AK276+AN276+AQ276+AT276+AW276+AZ276+BC276</f>
        <v/>
      </c>
      <c r="P276" s="58" t="n"/>
      <c r="Q276" s="59">
        <f>L276-S276-R276-P276</f>
        <v/>
      </c>
      <c r="R276" s="60" t="n"/>
      <c r="S276" s="61" t="n"/>
      <c r="T276" s="55" t="n"/>
      <c r="U276" s="55" t="n"/>
      <c r="V276" s="55" t="n"/>
      <c r="W276" s="55" t="n"/>
      <c r="X276" s="55" t="n"/>
      <c r="Y276" s="55" t="n"/>
      <c r="Z276" s="55" t="n"/>
      <c r="AA276" s="55" t="n"/>
      <c r="AB276" s="55" t="n"/>
      <c r="AC276" s="55" t="n"/>
      <c r="AD276" s="55" t="n"/>
      <c r="AE276" s="55" t="n"/>
      <c r="AF276" s="55" t="n"/>
      <c r="AG276" s="55" t="n"/>
      <c r="AH276" s="55" t="n"/>
      <c r="AI276" s="55" t="n"/>
      <c r="AJ276" s="55" t="n"/>
      <c r="AK276" s="55" t="n"/>
      <c r="AL276" s="55" t="n"/>
      <c r="AM276" s="55" t="n"/>
      <c r="AN276" s="55" t="n"/>
      <c r="AO276" s="55" t="n"/>
      <c r="AP276" s="55" t="n"/>
      <c r="AQ276" s="55" t="n"/>
      <c r="AR276" s="55" t="n"/>
      <c r="AS276" s="55" t="n"/>
      <c r="AT276" s="55" t="n"/>
      <c r="AU276" s="55" t="n"/>
      <c r="AV276" s="55" t="n"/>
      <c r="AW276" s="55" t="n"/>
      <c r="AX276" s="55" t="n"/>
      <c r="AY276" s="55" t="n"/>
      <c r="AZ276" s="55" t="n"/>
      <c r="BA276" s="55" t="n"/>
      <c r="BB276" s="55" t="n"/>
      <c r="BC276" s="55" t="n"/>
    </row>
    <row r="277">
      <c r="A277" s="55" t="n"/>
      <c r="B277" s="483" t="n"/>
      <c r="C277" s="55" t="n"/>
      <c r="D277" s="55" t="n"/>
      <c r="E277" s="55" t="n"/>
      <c r="F277" s="55" t="n"/>
      <c r="G277" s="69" t="n"/>
      <c r="H277" s="69" t="n"/>
      <c r="I277" s="55" t="n"/>
      <c r="J277" s="55" t="n"/>
      <c r="K277" s="55" t="n"/>
      <c r="L277" s="55">
        <f>J277-K277</f>
        <v/>
      </c>
      <c r="M277" s="55" t="n"/>
      <c r="N277" s="55">
        <f>P277+Q277+R277+S277</f>
        <v/>
      </c>
      <c r="O277" s="57">
        <f>Q277+V277+Y277+AB277+AE277+AH277+AK277+AN277+AQ277+AT277+AW277+AZ277+BC277</f>
        <v/>
      </c>
      <c r="P277" s="58" t="n"/>
      <c r="Q277" s="59">
        <f>L277-S277-R277-P277</f>
        <v/>
      </c>
      <c r="R277" s="60" t="n"/>
      <c r="S277" s="61" t="n"/>
      <c r="T277" s="55" t="n"/>
      <c r="U277" s="55" t="n"/>
      <c r="V277" s="55" t="n"/>
      <c r="W277" s="55" t="n"/>
      <c r="X277" s="55" t="n"/>
      <c r="Y277" s="55" t="n"/>
      <c r="Z277" s="55" t="n"/>
      <c r="AA277" s="55" t="n"/>
      <c r="AB277" s="55" t="n"/>
      <c r="AC277" s="55" t="n"/>
      <c r="AD277" s="55" t="n"/>
      <c r="AE277" s="55" t="n"/>
      <c r="AF277" s="55" t="n"/>
      <c r="AG277" s="55" t="n"/>
      <c r="AH277" s="55" t="n"/>
      <c r="AI277" s="55" t="n"/>
      <c r="AJ277" s="55" t="n"/>
      <c r="AK277" s="55" t="n"/>
      <c r="AL277" s="55" t="n"/>
      <c r="AM277" s="55" t="n"/>
      <c r="AN277" s="55" t="n"/>
      <c r="AO277" s="55" t="n"/>
      <c r="AP277" s="55" t="n"/>
      <c r="AQ277" s="55" t="n"/>
      <c r="AR277" s="55" t="n"/>
      <c r="AS277" s="55" t="n"/>
      <c r="AT277" s="55" t="n"/>
      <c r="AU277" s="55" t="n"/>
      <c r="AV277" s="55" t="n"/>
      <c r="AW277" s="55" t="n"/>
      <c r="AX277" s="55" t="n"/>
      <c r="AY277" s="55" t="n"/>
      <c r="AZ277" s="55" t="n"/>
      <c r="BA277" s="55" t="n"/>
      <c r="BB277" s="55" t="n"/>
      <c r="BC277" s="55" t="n"/>
    </row>
    <row r="278">
      <c r="A278" s="55" t="n"/>
      <c r="B278" s="483" t="n"/>
      <c r="C278" s="55" t="n"/>
      <c r="D278" s="55" t="n"/>
      <c r="E278" s="55" t="n"/>
      <c r="F278" s="55" t="n"/>
      <c r="G278" s="69" t="n"/>
      <c r="H278" s="69" t="n"/>
      <c r="I278" s="55" t="n"/>
      <c r="J278" s="55" t="n"/>
      <c r="K278" s="55" t="n"/>
      <c r="L278" s="55">
        <f>J278-K278</f>
        <v/>
      </c>
      <c r="M278" s="55" t="n"/>
      <c r="N278" s="55">
        <f>P278+Q278+R278+S278</f>
        <v/>
      </c>
      <c r="O278" s="57">
        <f>Q278+V278+Y278+AB278+AE278+AH278+AK278+AN278+AQ278+AT278+AW278+AZ278+BC278</f>
        <v/>
      </c>
      <c r="P278" s="58" t="n"/>
      <c r="Q278" s="59">
        <f>L278-S278-R278-P278</f>
        <v/>
      </c>
      <c r="R278" s="60" t="n"/>
      <c r="S278" s="61" t="n"/>
      <c r="T278" s="55" t="n"/>
      <c r="U278" s="55" t="n"/>
      <c r="V278" s="55" t="n"/>
      <c r="W278" s="55" t="n"/>
      <c r="X278" s="55" t="n"/>
      <c r="Y278" s="55" t="n"/>
      <c r="Z278" s="55" t="n"/>
      <c r="AA278" s="55" t="n"/>
      <c r="AB278" s="55" t="n"/>
      <c r="AC278" s="55" t="n"/>
      <c r="AD278" s="55" t="n"/>
      <c r="AE278" s="55" t="n"/>
      <c r="AF278" s="55" t="n"/>
      <c r="AG278" s="55" t="n"/>
      <c r="AH278" s="55" t="n"/>
      <c r="AI278" s="55" t="n"/>
      <c r="AJ278" s="55" t="n"/>
      <c r="AK278" s="55" t="n"/>
      <c r="AL278" s="55" t="n"/>
      <c r="AM278" s="55" t="n"/>
      <c r="AN278" s="55" t="n"/>
      <c r="AO278" s="55" t="n"/>
      <c r="AP278" s="55" t="n"/>
      <c r="AQ278" s="55" t="n"/>
      <c r="AR278" s="55" t="n"/>
      <c r="AS278" s="55" t="n"/>
      <c r="AT278" s="55" t="n"/>
      <c r="AU278" s="55" t="n"/>
      <c r="AV278" s="55" t="n"/>
      <c r="AW278" s="55" t="n"/>
      <c r="AX278" s="55" t="n"/>
      <c r="AY278" s="55" t="n"/>
      <c r="AZ278" s="55" t="n"/>
      <c r="BA278" s="55" t="n"/>
      <c r="BB278" s="55" t="n"/>
      <c r="BC278" s="55" t="n"/>
    </row>
    <row r="279">
      <c r="A279" s="55" t="n"/>
      <c r="B279" s="483" t="n"/>
      <c r="C279" s="55" t="n"/>
      <c r="D279" s="55" t="n"/>
      <c r="E279" s="55" t="n"/>
      <c r="F279" s="55" t="n"/>
      <c r="G279" s="69" t="n"/>
      <c r="H279" s="69" t="n"/>
      <c r="I279" s="55" t="n"/>
      <c r="J279" s="55" t="n"/>
      <c r="K279" s="55" t="n"/>
      <c r="L279" s="55">
        <f>J279-K279</f>
        <v/>
      </c>
      <c r="M279" s="55" t="n"/>
      <c r="N279" s="55">
        <f>P279+Q279+R279+S279</f>
        <v/>
      </c>
      <c r="O279" s="57">
        <f>Q279+V279+Y279+AB279+AE279+AH279+AK279+AN279+AQ279+AT279+AW279+AZ279+BC279</f>
        <v/>
      </c>
      <c r="P279" s="58" t="n"/>
      <c r="Q279" s="59">
        <f>L279-S279-R279-P279</f>
        <v/>
      </c>
      <c r="R279" s="60" t="n"/>
      <c r="S279" s="61" t="n"/>
      <c r="T279" s="55" t="n"/>
      <c r="U279" s="55" t="n"/>
      <c r="V279" s="55" t="n"/>
      <c r="W279" s="55" t="n"/>
      <c r="X279" s="55" t="n"/>
      <c r="Y279" s="55" t="n"/>
      <c r="Z279" s="55" t="n"/>
      <c r="AA279" s="55" t="n"/>
      <c r="AB279" s="55" t="n"/>
      <c r="AC279" s="55" t="n"/>
      <c r="AD279" s="55" t="n"/>
      <c r="AE279" s="55" t="n"/>
      <c r="AF279" s="55" t="n"/>
      <c r="AG279" s="55" t="n"/>
      <c r="AH279" s="55" t="n"/>
      <c r="AI279" s="55" t="n"/>
      <c r="AJ279" s="55" t="n"/>
      <c r="AK279" s="55" t="n"/>
      <c r="AL279" s="55" t="n"/>
      <c r="AM279" s="55" t="n"/>
      <c r="AN279" s="55" t="n"/>
      <c r="AO279" s="55" t="n"/>
      <c r="AP279" s="55" t="n"/>
      <c r="AQ279" s="55" t="n"/>
      <c r="AR279" s="55" t="n"/>
      <c r="AS279" s="55" t="n"/>
      <c r="AT279" s="55" t="n"/>
      <c r="AU279" s="55" t="n"/>
      <c r="AV279" s="55" t="n"/>
      <c r="AW279" s="55" t="n"/>
      <c r="AX279" s="55" t="n"/>
      <c r="AY279" s="55" t="n"/>
      <c r="AZ279" s="55" t="n"/>
      <c r="BA279" s="55" t="n"/>
      <c r="BB279" s="55" t="n"/>
      <c r="BC279" s="55" t="n"/>
    </row>
    <row r="280">
      <c r="A280" s="55" t="n"/>
      <c r="B280" s="483" t="n"/>
      <c r="C280" s="55" t="n"/>
      <c r="D280" s="55" t="n"/>
      <c r="E280" s="55" t="n"/>
      <c r="F280" s="55" t="n"/>
      <c r="G280" s="69" t="n"/>
      <c r="H280" s="69" t="n"/>
      <c r="I280" s="55" t="n"/>
      <c r="J280" s="55" t="n"/>
      <c r="K280" s="55" t="n"/>
      <c r="L280" s="55">
        <f>J280-K280</f>
        <v/>
      </c>
      <c r="M280" s="55" t="n"/>
      <c r="N280" s="55">
        <f>P280+Q280+R280+S280</f>
        <v/>
      </c>
      <c r="O280" s="57">
        <f>Q280+V280+Y280+AB280+AE280+AH280+AK280+AN280+AQ280+AT280+AW280+AZ280+BC280</f>
        <v/>
      </c>
      <c r="P280" s="58" t="n"/>
      <c r="Q280" s="59">
        <f>L280-S280-R280-P280</f>
        <v/>
      </c>
      <c r="R280" s="60" t="n"/>
      <c r="S280" s="61" t="n"/>
      <c r="T280" s="55" t="n"/>
      <c r="U280" s="55" t="n"/>
      <c r="V280" s="55" t="n"/>
      <c r="W280" s="55" t="n"/>
      <c r="X280" s="55" t="n"/>
      <c r="Y280" s="55" t="n"/>
      <c r="Z280" s="55" t="n"/>
      <c r="AA280" s="55" t="n"/>
      <c r="AB280" s="55" t="n"/>
      <c r="AC280" s="55" t="n"/>
      <c r="AD280" s="55" t="n"/>
      <c r="AE280" s="55" t="n"/>
      <c r="AF280" s="55" t="n"/>
      <c r="AG280" s="55" t="n"/>
      <c r="AH280" s="55" t="n"/>
      <c r="AI280" s="55" t="n"/>
      <c r="AJ280" s="55" t="n"/>
      <c r="AK280" s="55" t="n"/>
      <c r="AL280" s="55" t="n"/>
      <c r="AM280" s="55" t="n"/>
      <c r="AN280" s="55" t="n"/>
      <c r="AO280" s="55" t="n"/>
      <c r="AP280" s="55" t="n"/>
      <c r="AQ280" s="55" t="n"/>
      <c r="AR280" s="55" t="n"/>
      <c r="AS280" s="55" t="n"/>
      <c r="AT280" s="55" t="n"/>
      <c r="AU280" s="55" t="n"/>
      <c r="AV280" s="55" t="n"/>
      <c r="AW280" s="55" t="n"/>
      <c r="AX280" s="55" t="n"/>
      <c r="AY280" s="55" t="n"/>
      <c r="AZ280" s="55" t="n"/>
      <c r="BA280" s="55" t="n"/>
      <c r="BB280" s="55" t="n"/>
      <c r="BC280" s="55" t="n"/>
    </row>
    <row r="281">
      <c r="A281" s="55" t="n"/>
      <c r="B281" s="483" t="n"/>
      <c r="C281" s="55" t="n"/>
      <c r="D281" s="55" t="n"/>
      <c r="E281" s="55" t="n"/>
      <c r="F281" s="55" t="n"/>
      <c r="G281" s="69" t="n"/>
      <c r="H281" s="69" t="n"/>
      <c r="I281" s="55" t="n"/>
      <c r="J281" s="55" t="n"/>
      <c r="K281" s="55" t="n"/>
      <c r="L281" s="55">
        <f>J281-K281</f>
        <v/>
      </c>
      <c r="M281" s="55" t="n"/>
      <c r="N281" s="55">
        <f>P281+Q281+R281+S281</f>
        <v/>
      </c>
      <c r="O281" s="57">
        <f>Q281+V281+Y281+AB281+AE281+AH281+AK281+AN281+AQ281+AT281+AW281+AZ281+BC281</f>
        <v/>
      </c>
      <c r="P281" s="58" t="n"/>
      <c r="Q281" s="59">
        <f>L281-S281-R281-P281</f>
        <v/>
      </c>
      <c r="R281" s="60" t="n"/>
      <c r="S281" s="61" t="n"/>
      <c r="T281" s="55" t="n"/>
      <c r="U281" s="55" t="n"/>
      <c r="V281" s="55" t="n"/>
      <c r="W281" s="55" t="n"/>
      <c r="X281" s="55" t="n"/>
      <c r="Y281" s="55" t="n"/>
      <c r="Z281" s="55" t="n"/>
      <c r="AA281" s="55" t="n"/>
      <c r="AB281" s="55" t="n"/>
      <c r="AC281" s="55" t="n"/>
      <c r="AD281" s="55" t="n"/>
      <c r="AE281" s="55" t="n"/>
      <c r="AF281" s="55" t="n"/>
      <c r="AG281" s="55" t="n"/>
      <c r="AH281" s="55" t="n"/>
      <c r="AI281" s="55" t="n"/>
      <c r="AJ281" s="55" t="n"/>
      <c r="AK281" s="55" t="n"/>
      <c r="AL281" s="55" t="n"/>
      <c r="AM281" s="55" t="n"/>
      <c r="AN281" s="55" t="n"/>
      <c r="AO281" s="55" t="n"/>
      <c r="AP281" s="55" t="n"/>
      <c r="AQ281" s="55" t="n"/>
      <c r="AR281" s="55" t="n"/>
      <c r="AS281" s="55" t="n"/>
      <c r="AT281" s="55" t="n"/>
      <c r="AU281" s="55" t="n"/>
      <c r="AV281" s="55" t="n"/>
      <c r="AW281" s="55" t="n"/>
      <c r="AX281" s="55" t="n"/>
      <c r="AY281" s="55" t="n"/>
      <c r="AZ281" s="55" t="n"/>
      <c r="BA281" s="55" t="n"/>
      <c r="BB281" s="55" t="n"/>
      <c r="BC281" s="55" t="n"/>
    </row>
    <row r="282">
      <c r="A282" s="55" t="n"/>
      <c r="B282" s="483" t="n"/>
      <c r="C282" s="55" t="n"/>
      <c r="D282" s="55" t="n"/>
      <c r="E282" s="55" t="n"/>
      <c r="F282" s="55" t="n"/>
      <c r="G282" s="69" t="n"/>
      <c r="H282" s="69" t="n"/>
      <c r="I282" s="55" t="n"/>
      <c r="J282" s="55" t="n"/>
      <c r="K282" s="55" t="n"/>
      <c r="L282" s="55">
        <f>J282-K282</f>
        <v/>
      </c>
      <c r="M282" s="55" t="n"/>
      <c r="N282" s="55">
        <f>P282+Q282+R282+S282</f>
        <v/>
      </c>
      <c r="O282" s="57">
        <f>Q282+V282+Y282+AB282+AE282+AH282+AK282+AN282+AQ282+AT282+AW282+AZ282+BC282</f>
        <v/>
      </c>
      <c r="P282" s="58" t="n"/>
      <c r="Q282" s="59">
        <f>L282-S282-R282-P282</f>
        <v/>
      </c>
      <c r="R282" s="60" t="n"/>
      <c r="S282" s="61" t="n"/>
      <c r="T282" s="55" t="n"/>
      <c r="U282" s="55" t="n"/>
      <c r="V282" s="55" t="n"/>
      <c r="W282" s="55" t="n"/>
      <c r="X282" s="55" t="n"/>
      <c r="Y282" s="55" t="n"/>
      <c r="Z282" s="55" t="n"/>
      <c r="AA282" s="55" t="n"/>
      <c r="AB282" s="55" t="n"/>
      <c r="AC282" s="55" t="n"/>
      <c r="AD282" s="55" t="n"/>
      <c r="AE282" s="55" t="n"/>
      <c r="AF282" s="55" t="n"/>
      <c r="AG282" s="55" t="n"/>
      <c r="AH282" s="55" t="n"/>
      <c r="AI282" s="55" t="n"/>
      <c r="AJ282" s="55" t="n"/>
      <c r="AK282" s="55" t="n"/>
      <c r="AL282" s="55" t="n"/>
      <c r="AM282" s="55" t="n"/>
      <c r="AN282" s="55" t="n"/>
      <c r="AO282" s="55" t="n"/>
      <c r="AP282" s="55" t="n"/>
      <c r="AQ282" s="55" t="n"/>
      <c r="AR282" s="55" t="n"/>
      <c r="AS282" s="55" t="n"/>
      <c r="AT282" s="55" t="n"/>
      <c r="AU282" s="55" t="n"/>
      <c r="AV282" s="55" t="n"/>
      <c r="AW282" s="55" t="n"/>
      <c r="AX282" s="55" t="n"/>
      <c r="AY282" s="55" t="n"/>
      <c r="AZ282" s="55" t="n"/>
      <c r="BA282" s="55" t="n"/>
      <c r="BB282" s="55" t="n"/>
      <c r="BC282" s="55" t="n"/>
    </row>
    <row r="283">
      <c r="A283" s="55" t="n"/>
      <c r="B283" s="483" t="n"/>
      <c r="C283" s="55" t="n"/>
      <c r="D283" s="55" t="n"/>
      <c r="E283" s="55" t="n"/>
      <c r="F283" s="55" t="n"/>
      <c r="G283" s="69" t="n"/>
      <c r="H283" s="69" t="n"/>
      <c r="I283" s="55" t="n"/>
      <c r="J283" s="55" t="n"/>
      <c r="K283" s="55" t="n"/>
      <c r="L283" s="55">
        <f>J283-K283</f>
        <v/>
      </c>
      <c r="M283" s="55" t="n"/>
      <c r="N283" s="55">
        <f>P283+Q283+R283+S283</f>
        <v/>
      </c>
      <c r="O283" s="57">
        <f>Q283+V283+Y283+AB283+AE283+AH283+AK283+AN283+AQ283+AT283+AW283+AZ283+BC283</f>
        <v/>
      </c>
      <c r="P283" s="58" t="n"/>
      <c r="Q283" s="59">
        <f>L283-S283-R283-P283</f>
        <v/>
      </c>
      <c r="R283" s="60" t="n"/>
      <c r="S283" s="61" t="n"/>
      <c r="T283" s="55" t="n"/>
      <c r="U283" s="55" t="n"/>
      <c r="V283" s="55" t="n"/>
      <c r="W283" s="55" t="n"/>
      <c r="X283" s="55" t="n"/>
      <c r="Y283" s="55" t="n"/>
      <c r="Z283" s="55" t="n"/>
      <c r="AA283" s="55" t="n"/>
      <c r="AB283" s="55" t="n"/>
      <c r="AC283" s="55" t="n"/>
      <c r="AD283" s="55" t="n"/>
      <c r="AE283" s="55" t="n"/>
      <c r="AF283" s="55" t="n"/>
      <c r="AG283" s="55" t="n"/>
      <c r="AH283" s="55" t="n"/>
      <c r="AI283" s="55" t="n"/>
      <c r="AJ283" s="55" t="n"/>
      <c r="AK283" s="55" t="n"/>
      <c r="AL283" s="55" t="n"/>
      <c r="AM283" s="55" t="n"/>
      <c r="AN283" s="55" t="n"/>
      <c r="AO283" s="55" t="n"/>
      <c r="AP283" s="55" t="n"/>
      <c r="AQ283" s="55" t="n"/>
      <c r="AR283" s="55" t="n"/>
      <c r="AS283" s="55" t="n"/>
      <c r="AT283" s="55" t="n"/>
      <c r="AU283" s="55" t="n"/>
      <c r="AV283" s="55" t="n"/>
      <c r="AW283" s="55" t="n"/>
      <c r="AX283" s="55" t="n"/>
      <c r="AY283" s="55" t="n"/>
      <c r="AZ283" s="55" t="n"/>
      <c r="BA283" s="55" t="n"/>
      <c r="BB283" s="55" t="n"/>
      <c r="BC283" s="55" t="n"/>
    </row>
    <row r="284">
      <c r="A284" s="55" t="n"/>
      <c r="B284" s="483" t="n"/>
      <c r="C284" s="55" t="n"/>
      <c r="D284" s="55" t="n"/>
      <c r="E284" s="55" t="n"/>
      <c r="F284" s="55" t="n"/>
      <c r="G284" s="69" t="n"/>
      <c r="H284" s="69" t="n"/>
      <c r="I284" s="55" t="n"/>
      <c r="J284" s="55" t="n"/>
      <c r="K284" s="55" t="n"/>
      <c r="L284" s="55">
        <f>J284-K284</f>
        <v/>
      </c>
      <c r="M284" s="55" t="n"/>
      <c r="N284" s="55">
        <f>P284+Q284+R284+S284</f>
        <v/>
      </c>
      <c r="O284" s="57">
        <f>Q284+V284+Y284+AB284+AE284+AH284+AK284+AN284+AQ284+AT284+AW284+AZ284+BC284</f>
        <v/>
      </c>
      <c r="P284" s="58" t="n"/>
      <c r="Q284" s="59">
        <f>L284-S284-R284-P284</f>
        <v/>
      </c>
      <c r="R284" s="60" t="n"/>
      <c r="S284" s="61" t="n"/>
      <c r="T284" s="55" t="n"/>
      <c r="U284" s="55" t="n"/>
      <c r="V284" s="55" t="n"/>
      <c r="W284" s="55" t="n"/>
      <c r="X284" s="55" t="n"/>
      <c r="Y284" s="55" t="n"/>
      <c r="Z284" s="55" t="n"/>
      <c r="AA284" s="55" t="n"/>
      <c r="AB284" s="55" t="n"/>
      <c r="AC284" s="55" t="n"/>
      <c r="AD284" s="55" t="n"/>
      <c r="AE284" s="55" t="n"/>
      <c r="AF284" s="55" t="n"/>
      <c r="AG284" s="55" t="n"/>
      <c r="AH284" s="55" t="n"/>
      <c r="AI284" s="55" t="n"/>
      <c r="AJ284" s="55" t="n"/>
      <c r="AK284" s="55" t="n"/>
      <c r="AL284" s="55" t="n"/>
      <c r="AM284" s="55" t="n"/>
      <c r="AN284" s="55" t="n"/>
      <c r="AO284" s="55" t="n"/>
      <c r="AP284" s="55" t="n"/>
      <c r="AQ284" s="55" t="n"/>
      <c r="AR284" s="55" t="n"/>
      <c r="AS284" s="55" t="n"/>
      <c r="AT284" s="55" t="n"/>
      <c r="AU284" s="55" t="n"/>
      <c r="AV284" s="55" t="n"/>
      <c r="AW284" s="55" t="n"/>
      <c r="AX284" s="55" t="n"/>
      <c r="AY284" s="55" t="n"/>
      <c r="AZ284" s="55" t="n"/>
      <c r="BA284" s="55" t="n"/>
      <c r="BB284" s="55" t="n"/>
      <c r="BC284" s="55" t="n"/>
    </row>
    <row r="285">
      <c r="A285" s="55" t="n"/>
      <c r="B285" s="483" t="n"/>
      <c r="C285" s="55" t="n"/>
      <c r="D285" s="55" t="n"/>
      <c r="E285" s="55" t="n"/>
      <c r="F285" s="55" t="n"/>
      <c r="G285" s="69" t="n"/>
      <c r="H285" s="69" t="n"/>
      <c r="I285" s="55" t="n"/>
      <c r="J285" s="55" t="n"/>
      <c r="K285" s="55" t="n"/>
      <c r="L285" s="55">
        <f>J285-K285</f>
        <v/>
      </c>
      <c r="M285" s="55" t="n"/>
      <c r="N285" s="55">
        <f>P285+Q285+R285+S285</f>
        <v/>
      </c>
      <c r="O285" s="57">
        <f>Q285+V285+Y285+AB285+AE285+AH285+AK285+AN285+AQ285+AT285+AW285+AZ285+BC285</f>
        <v/>
      </c>
      <c r="P285" s="58" t="n"/>
      <c r="Q285" s="59">
        <f>L285-S285-R285-P285</f>
        <v/>
      </c>
      <c r="R285" s="60" t="n"/>
      <c r="S285" s="61" t="n"/>
      <c r="T285" s="55" t="n"/>
      <c r="U285" s="55" t="n"/>
      <c r="V285" s="55" t="n"/>
      <c r="W285" s="55" t="n"/>
      <c r="X285" s="55" t="n"/>
      <c r="Y285" s="55" t="n"/>
      <c r="Z285" s="55" t="n"/>
      <c r="AA285" s="55" t="n"/>
      <c r="AB285" s="55" t="n"/>
      <c r="AC285" s="55" t="n"/>
      <c r="AD285" s="55" t="n"/>
      <c r="AE285" s="55" t="n"/>
      <c r="AF285" s="55" t="n"/>
      <c r="AG285" s="55" t="n"/>
      <c r="AH285" s="55" t="n"/>
      <c r="AI285" s="55" t="n"/>
      <c r="AJ285" s="55" t="n"/>
      <c r="AK285" s="55" t="n"/>
      <c r="AL285" s="55" t="n"/>
      <c r="AM285" s="55" t="n"/>
      <c r="AN285" s="55" t="n"/>
      <c r="AO285" s="55" t="n"/>
      <c r="AP285" s="55" t="n"/>
      <c r="AQ285" s="55" t="n"/>
      <c r="AR285" s="55" t="n"/>
      <c r="AS285" s="55" t="n"/>
      <c r="AT285" s="55" t="n"/>
      <c r="AU285" s="55" t="n"/>
      <c r="AV285" s="55" t="n"/>
      <c r="AW285" s="55" t="n"/>
      <c r="AX285" s="55" t="n"/>
      <c r="AY285" s="55" t="n"/>
      <c r="AZ285" s="55" t="n"/>
      <c r="BA285" s="55" t="n"/>
      <c r="BB285" s="55" t="n"/>
      <c r="BC285" s="55" t="n"/>
    </row>
    <row r="286">
      <c r="A286" s="55" t="n"/>
      <c r="B286" s="483" t="n"/>
      <c r="C286" s="55" t="n"/>
      <c r="D286" s="55" t="n"/>
      <c r="E286" s="55" t="n"/>
      <c r="F286" s="55" t="n"/>
      <c r="G286" s="69" t="n"/>
      <c r="H286" s="69" t="n"/>
      <c r="I286" s="55" t="n"/>
      <c r="J286" s="55" t="n"/>
      <c r="K286" s="55" t="n"/>
      <c r="L286" s="55">
        <f>J286-K286</f>
        <v/>
      </c>
      <c r="M286" s="55" t="n"/>
      <c r="N286" s="55">
        <f>P286+Q286+R286+S286</f>
        <v/>
      </c>
      <c r="O286" s="57">
        <f>Q286+V286+Y286+AB286+AE286+AH286+AK286+AN286+AQ286+AT286+AW286+AZ286+BC286</f>
        <v/>
      </c>
      <c r="P286" s="58" t="n"/>
      <c r="Q286" s="59">
        <f>L286-S286-R286-P286</f>
        <v/>
      </c>
      <c r="R286" s="60" t="n"/>
      <c r="S286" s="61" t="n"/>
      <c r="T286" s="55" t="n"/>
      <c r="U286" s="55" t="n"/>
      <c r="V286" s="55" t="n"/>
      <c r="W286" s="55" t="n"/>
      <c r="X286" s="55" t="n"/>
      <c r="Y286" s="55" t="n"/>
      <c r="Z286" s="55" t="n"/>
      <c r="AA286" s="55" t="n"/>
      <c r="AB286" s="55" t="n"/>
      <c r="AC286" s="55" t="n"/>
      <c r="AD286" s="55" t="n"/>
      <c r="AE286" s="55" t="n"/>
      <c r="AF286" s="55" t="n"/>
      <c r="AG286" s="55" t="n"/>
      <c r="AH286" s="55" t="n"/>
      <c r="AI286" s="55" t="n"/>
      <c r="AJ286" s="55" t="n"/>
      <c r="AK286" s="55" t="n"/>
      <c r="AL286" s="55" t="n"/>
      <c r="AM286" s="55" t="n"/>
      <c r="AN286" s="55" t="n"/>
      <c r="AO286" s="55" t="n"/>
      <c r="AP286" s="55" t="n"/>
      <c r="AQ286" s="55" t="n"/>
      <c r="AR286" s="55" t="n"/>
      <c r="AS286" s="55" t="n"/>
      <c r="AT286" s="55" t="n"/>
      <c r="AU286" s="55" t="n"/>
      <c r="AV286" s="55" t="n"/>
      <c r="AW286" s="55" t="n"/>
      <c r="AX286" s="55" t="n"/>
      <c r="AY286" s="55" t="n"/>
      <c r="AZ286" s="55" t="n"/>
      <c r="BA286" s="55" t="n"/>
      <c r="BB286" s="55" t="n"/>
      <c r="BC286" s="55" t="n"/>
    </row>
    <row r="287">
      <c r="A287" s="55" t="n"/>
      <c r="B287" s="483" t="n"/>
      <c r="C287" s="55" t="n"/>
      <c r="D287" s="55" t="n"/>
      <c r="E287" s="55" t="n"/>
      <c r="F287" s="55" t="n"/>
      <c r="G287" s="69" t="n"/>
      <c r="H287" s="69" t="n"/>
      <c r="I287" s="55" t="n"/>
      <c r="J287" s="55" t="n"/>
      <c r="K287" s="55" t="n"/>
      <c r="L287" s="55">
        <f>J287-K287</f>
        <v/>
      </c>
      <c r="M287" s="55" t="n"/>
      <c r="N287" s="55">
        <f>P287+Q287+R287+S287</f>
        <v/>
      </c>
      <c r="O287" s="57">
        <f>Q287+V287+Y287+AB287+AE287+AH287+AK287+AN287+AQ287+AT287+AW287+AZ287+BC287</f>
        <v/>
      </c>
      <c r="P287" s="58" t="n"/>
      <c r="Q287" s="59">
        <f>L287-S287-R287-P287</f>
        <v/>
      </c>
      <c r="R287" s="60" t="n"/>
      <c r="S287" s="61" t="n"/>
      <c r="T287" s="55" t="n"/>
      <c r="U287" s="55" t="n"/>
      <c r="V287" s="55" t="n"/>
      <c r="W287" s="55" t="n"/>
      <c r="X287" s="55" t="n"/>
      <c r="Y287" s="55" t="n"/>
      <c r="Z287" s="55" t="n"/>
      <c r="AA287" s="55" t="n"/>
      <c r="AB287" s="55" t="n"/>
      <c r="AC287" s="55" t="n"/>
      <c r="AD287" s="55" t="n"/>
      <c r="AE287" s="55" t="n"/>
      <c r="AF287" s="55" t="n"/>
      <c r="AG287" s="55" t="n"/>
      <c r="AH287" s="55" t="n"/>
      <c r="AI287" s="55" t="n"/>
      <c r="AJ287" s="55" t="n"/>
      <c r="AK287" s="55" t="n"/>
      <c r="AL287" s="55" t="n"/>
      <c r="AM287" s="55" t="n"/>
      <c r="AN287" s="55" t="n"/>
      <c r="AO287" s="55" t="n"/>
      <c r="AP287" s="55" t="n"/>
      <c r="AQ287" s="55" t="n"/>
      <c r="AR287" s="55" t="n"/>
      <c r="AS287" s="55" t="n"/>
      <c r="AT287" s="55" t="n"/>
      <c r="AU287" s="55" t="n"/>
      <c r="AV287" s="55" t="n"/>
      <c r="AW287" s="55" t="n"/>
      <c r="AX287" s="55" t="n"/>
      <c r="AY287" s="55" t="n"/>
      <c r="AZ287" s="55" t="n"/>
      <c r="BA287" s="55" t="n"/>
      <c r="BB287" s="55" t="n"/>
      <c r="BC287" s="55" t="n"/>
    </row>
    <row r="288">
      <c r="A288" s="55" t="n"/>
      <c r="B288" s="483" t="n"/>
      <c r="C288" s="55" t="n"/>
      <c r="D288" s="55" t="n"/>
      <c r="E288" s="55" t="n"/>
      <c r="F288" s="55" t="n"/>
      <c r="G288" s="69" t="n"/>
      <c r="H288" s="69" t="n"/>
      <c r="I288" s="55" t="n"/>
      <c r="J288" s="55" t="n"/>
      <c r="K288" s="55" t="n"/>
      <c r="L288" s="55">
        <f>J288-K288</f>
        <v/>
      </c>
      <c r="M288" s="55" t="n"/>
      <c r="N288" s="55">
        <f>P288+Q288+R288+S288</f>
        <v/>
      </c>
      <c r="O288" s="57">
        <f>Q288+V288+Y288+AB288+AE288+AH288+AK288+AN288+AQ288+AT288+AW288+AZ288+BC288</f>
        <v/>
      </c>
      <c r="P288" s="58" t="n"/>
      <c r="Q288" s="59">
        <f>L288-S288-R288-P288</f>
        <v/>
      </c>
      <c r="R288" s="60" t="n"/>
      <c r="S288" s="61" t="n"/>
      <c r="T288" s="55" t="n"/>
      <c r="U288" s="55" t="n"/>
      <c r="V288" s="55" t="n"/>
      <c r="W288" s="55" t="n"/>
      <c r="X288" s="55" t="n"/>
      <c r="Y288" s="55" t="n"/>
      <c r="Z288" s="55" t="n"/>
      <c r="AA288" s="55" t="n"/>
      <c r="AB288" s="55" t="n"/>
      <c r="AC288" s="55" t="n"/>
      <c r="AD288" s="55" t="n"/>
      <c r="AE288" s="55" t="n"/>
      <c r="AF288" s="55" t="n"/>
      <c r="AG288" s="55" t="n"/>
      <c r="AH288" s="55" t="n"/>
      <c r="AI288" s="55" t="n"/>
      <c r="AJ288" s="55" t="n"/>
      <c r="AK288" s="55" t="n"/>
      <c r="AL288" s="55" t="n"/>
      <c r="AM288" s="55" t="n"/>
      <c r="AN288" s="55" t="n"/>
      <c r="AO288" s="55" t="n"/>
      <c r="AP288" s="55" t="n"/>
      <c r="AQ288" s="55" t="n"/>
      <c r="AR288" s="55" t="n"/>
      <c r="AS288" s="55" t="n"/>
      <c r="AT288" s="55" t="n"/>
      <c r="AU288" s="55" t="n"/>
      <c r="AV288" s="55" t="n"/>
      <c r="AW288" s="55" t="n"/>
      <c r="AX288" s="55" t="n"/>
      <c r="AY288" s="55" t="n"/>
      <c r="AZ288" s="55" t="n"/>
      <c r="BA288" s="55" t="n"/>
      <c r="BB288" s="55" t="n"/>
      <c r="BC288" s="55" t="n"/>
    </row>
    <row r="289">
      <c r="A289" s="55" t="n"/>
      <c r="B289" s="483" t="n"/>
      <c r="C289" s="55" t="n"/>
      <c r="D289" s="55" t="n"/>
      <c r="E289" s="55" t="n"/>
      <c r="F289" s="55" t="n"/>
      <c r="G289" s="69" t="n"/>
      <c r="H289" s="69" t="n"/>
      <c r="I289" s="55" t="n"/>
      <c r="J289" s="55" t="n"/>
      <c r="K289" s="55" t="n"/>
      <c r="L289" s="55">
        <f>J289-K289</f>
        <v/>
      </c>
      <c r="M289" s="55" t="n"/>
      <c r="N289" s="55">
        <f>P289+Q289+R289+S289</f>
        <v/>
      </c>
      <c r="O289" s="57">
        <f>Q289+V289+Y289+AB289+AE289+AH289+AK289+AN289+AQ289+AT289+AW289+AZ289+BC289</f>
        <v/>
      </c>
      <c r="P289" s="58" t="n"/>
      <c r="Q289" s="59">
        <f>L289-S289-R289-P289</f>
        <v/>
      </c>
      <c r="R289" s="60" t="n"/>
      <c r="S289" s="61" t="n"/>
      <c r="T289" s="55" t="n"/>
      <c r="U289" s="55" t="n"/>
      <c r="V289" s="55" t="n"/>
      <c r="W289" s="55" t="n"/>
      <c r="X289" s="55" t="n"/>
      <c r="Y289" s="55" t="n"/>
      <c r="Z289" s="55" t="n"/>
      <c r="AA289" s="55" t="n"/>
      <c r="AB289" s="55" t="n"/>
      <c r="AC289" s="55" t="n"/>
      <c r="AD289" s="55" t="n"/>
      <c r="AE289" s="55" t="n"/>
      <c r="AF289" s="55" t="n"/>
      <c r="AG289" s="55" t="n"/>
      <c r="AH289" s="55" t="n"/>
      <c r="AI289" s="55" t="n"/>
      <c r="AJ289" s="55" t="n"/>
      <c r="AK289" s="55" t="n"/>
      <c r="AL289" s="55" t="n"/>
      <c r="AM289" s="55" t="n"/>
      <c r="AN289" s="55" t="n"/>
      <c r="AO289" s="55" t="n"/>
      <c r="AP289" s="55" t="n"/>
      <c r="AQ289" s="55" t="n"/>
      <c r="AR289" s="55" t="n"/>
      <c r="AS289" s="55" t="n"/>
      <c r="AT289" s="55" t="n"/>
      <c r="AU289" s="55" t="n"/>
      <c r="AV289" s="55" t="n"/>
      <c r="AW289" s="55" t="n"/>
      <c r="AX289" s="55" t="n"/>
      <c r="AY289" s="55" t="n"/>
      <c r="AZ289" s="55" t="n"/>
      <c r="BA289" s="55" t="n"/>
      <c r="BB289" s="55" t="n"/>
      <c r="BC289" s="55" t="n"/>
    </row>
    <row r="290">
      <c r="A290" s="55" t="n"/>
      <c r="B290" s="483" t="n"/>
      <c r="C290" s="55" t="n"/>
      <c r="D290" s="55" t="n"/>
      <c r="E290" s="55" t="n"/>
      <c r="F290" s="55" t="n"/>
      <c r="G290" s="69" t="n"/>
      <c r="H290" s="69" t="n"/>
      <c r="I290" s="55" t="n"/>
      <c r="J290" s="55" t="n"/>
      <c r="K290" s="55" t="n"/>
      <c r="L290" s="55">
        <f>J290-K290</f>
        <v/>
      </c>
      <c r="M290" s="55" t="n"/>
      <c r="N290" s="55">
        <f>P290+Q290+R290+S290</f>
        <v/>
      </c>
      <c r="O290" s="57">
        <f>Q290+V290+Y290+AB290+AE290+AH290+AK290+AN290+AQ290+AT290+AW290+AZ290+BC290</f>
        <v/>
      </c>
      <c r="P290" s="58" t="n"/>
      <c r="Q290" s="59">
        <f>L290-S290-R290-P290</f>
        <v/>
      </c>
      <c r="R290" s="60" t="n"/>
      <c r="S290" s="61" t="n"/>
      <c r="T290" s="55" t="n"/>
      <c r="U290" s="55" t="n"/>
      <c r="V290" s="55" t="n"/>
      <c r="W290" s="55" t="n"/>
      <c r="X290" s="55" t="n"/>
      <c r="Y290" s="55" t="n"/>
      <c r="Z290" s="55" t="n"/>
      <c r="AA290" s="55" t="n"/>
      <c r="AB290" s="55" t="n"/>
      <c r="AC290" s="55" t="n"/>
      <c r="AD290" s="55" t="n"/>
      <c r="AE290" s="55" t="n"/>
      <c r="AF290" s="55" t="n"/>
      <c r="AG290" s="55" t="n"/>
      <c r="AH290" s="55" t="n"/>
      <c r="AI290" s="55" t="n"/>
      <c r="AJ290" s="55" t="n"/>
      <c r="AK290" s="55" t="n"/>
      <c r="AL290" s="55" t="n"/>
      <c r="AM290" s="55" t="n"/>
      <c r="AN290" s="55" t="n"/>
      <c r="AO290" s="55" t="n"/>
      <c r="AP290" s="55" t="n"/>
      <c r="AQ290" s="55" t="n"/>
      <c r="AR290" s="55" t="n"/>
      <c r="AS290" s="55" t="n"/>
      <c r="AT290" s="55" t="n"/>
      <c r="AU290" s="55" t="n"/>
      <c r="AV290" s="55" t="n"/>
      <c r="AW290" s="55" t="n"/>
      <c r="AX290" s="55" t="n"/>
      <c r="AY290" s="55" t="n"/>
      <c r="AZ290" s="55" t="n"/>
      <c r="BA290" s="55" t="n"/>
      <c r="BB290" s="55" t="n"/>
      <c r="BC290" s="55" t="n"/>
    </row>
    <row r="291">
      <c r="A291" s="55" t="n"/>
      <c r="B291" s="483" t="n"/>
      <c r="C291" s="55" t="n"/>
      <c r="D291" s="55" t="n"/>
      <c r="E291" s="55" t="n"/>
      <c r="F291" s="55" t="n"/>
      <c r="G291" s="69" t="n"/>
      <c r="H291" s="69" t="n"/>
      <c r="I291" s="55" t="n"/>
      <c r="J291" s="55" t="n"/>
      <c r="K291" s="55" t="n"/>
      <c r="L291" s="55">
        <f>J291-K291</f>
        <v/>
      </c>
      <c r="M291" s="55" t="n"/>
      <c r="N291" s="55">
        <f>P291+Q291+R291+S291</f>
        <v/>
      </c>
      <c r="O291" s="57">
        <f>Q291+V291+Y291+AB291+AE291+AH291+AK291+AN291+AQ291+AT291+AW291+AZ291+BC291</f>
        <v/>
      </c>
      <c r="P291" s="58" t="n"/>
      <c r="Q291" s="59">
        <f>L291-S291-R291-P291</f>
        <v/>
      </c>
      <c r="R291" s="60" t="n"/>
      <c r="S291" s="61" t="n"/>
      <c r="T291" s="55" t="n"/>
      <c r="U291" s="55" t="n"/>
      <c r="V291" s="55" t="n"/>
      <c r="W291" s="55" t="n"/>
      <c r="X291" s="55" t="n"/>
      <c r="Y291" s="55" t="n"/>
      <c r="Z291" s="55" t="n"/>
      <c r="AA291" s="55" t="n"/>
      <c r="AB291" s="55" t="n"/>
      <c r="AC291" s="55" t="n"/>
      <c r="AD291" s="55" t="n"/>
      <c r="AE291" s="55" t="n"/>
      <c r="AF291" s="55" t="n"/>
      <c r="AG291" s="55" t="n"/>
      <c r="AH291" s="55" t="n"/>
      <c r="AI291" s="55" t="n"/>
      <c r="AJ291" s="55" t="n"/>
      <c r="AK291" s="55" t="n"/>
      <c r="AL291" s="55" t="n"/>
      <c r="AM291" s="55" t="n"/>
      <c r="AN291" s="55" t="n"/>
      <c r="AO291" s="55" t="n"/>
      <c r="AP291" s="55" t="n"/>
      <c r="AQ291" s="55" t="n"/>
      <c r="AR291" s="55" t="n"/>
      <c r="AS291" s="55" t="n"/>
      <c r="AT291" s="55" t="n"/>
      <c r="AU291" s="55" t="n"/>
      <c r="AV291" s="55" t="n"/>
      <c r="AW291" s="55" t="n"/>
      <c r="AX291" s="55" t="n"/>
      <c r="AY291" s="55" t="n"/>
      <c r="AZ291" s="55" t="n"/>
      <c r="BA291" s="55" t="n"/>
      <c r="BB291" s="55" t="n"/>
      <c r="BC291" s="55" t="n"/>
    </row>
    <row r="292">
      <c r="A292" s="55" t="n"/>
      <c r="B292" s="483" t="n"/>
      <c r="C292" s="55" t="n"/>
      <c r="D292" s="55" t="n"/>
      <c r="E292" s="55" t="n"/>
      <c r="F292" s="55" t="n"/>
      <c r="G292" s="69" t="n"/>
      <c r="H292" s="69" t="n"/>
      <c r="I292" s="55" t="n"/>
      <c r="J292" s="55" t="n"/>
      <c r="K292" s="55" t="n"/>
      <c r="L292" s="55">
        <f>J292-K292</f>
        <v/>
      </c>
      <c r="M292" s="55" t="n"/>
      <c r="N292" s="55">
        <f>P292+Q292+R292+S292</f>
        <v/>
      </c>
      <c r="O292" s="57">
        <f>Q292+V292+Y292+AB292+AE292+AH292+AK292+AN292+AQ292+AT292+AW292+AZ292+BC292</f>
        <v/>
      </c>
      <c r="P292" s="58" t="n"/>
      <c r="Q292" s="59">
        <f>L292-S292-R292-P292</f>
        <v/>
      </c>
      <c r="R292" s="60" t="n"/>
      <c r="S292" s="61" t="n"/>
      <c r="T292" s="55" t="n"/>
      <c r="U292" s="55" t="n"/>
      <c r="V292" s="55" t="n"/>
      <c r="W292" s="55" t="n"/>
      <c r="X292" s="55" t="n"/>
      <c r="Y292" s="55" t="n"/>
      <c r="Z292" s="55" t="n"/>
      <c r="AA292" s="55" t="n"/>
      <c r="AB292" s="55" t="n"/>
      <c r="AC292" s="55" t="n"/>
      <c r="AD292" s="55" t="n"/>
      <c r="AE292" s="55" t="n"/>
      <c r="AF292" s="55" t="n"/>
      <c r="AG292" s="55" t="n"/>
      <c r="AH292" s="55" t="n"/>
      <c r="AI292" s="55" t="n"/>
      <c r="AJ292" s="55" t="n"/>
      <c r="AK292" s="55" t="n"/>
      <c r="AL292" s="55" t="n"/>
      <c r="AM292" s="55" t="n"/>
      <c r="AN292" s="55" t="n"/>
      <c r="AO292" s="55" t="n"/>
      <c r="AP292" s="55" t="n"/>
      <c r="AQ292" s="55" t="n"/>
      <c r="AR292" s="55" t="n"/>
      <c r="AS292" s="55" t="n"/>
      <c r="AT292" s="55" t="n"/>
      <c r="AU292" s="55" t="n"/>
      <c r="AV292" s="55" t="n"/>
      <c r="AW292" s="55" t="n"/>
      <c r="AX292" s="55" t="n"/>
      <c r="AY292" s="55" t="n"/>
      <c r="AZ292" s="55" t="n"/>
      <c r="BA292" s="55" t="n"/>
      <c r="BB292" s="55" t="n"/>
      <c r="BC292" s="55" t="n"/>
    </row>
    <row r="293">
      <c r="A293" s="55" t="n"/>
      <c r="B293" s="483" t="n"/>
      <c r="C293" s="55" t="n"/>
      <c r="D293" s="55" t="n"/>
      <c r="E293" s="55" t="n"/>
      <c r="F293" s="55" t="n"/>
      <c r="G293" s="69" t="n"/>
      <c r="H293" s="69" t="n"/>
      <c r="I293" s="55" t="n"/>
      <c r="J293" s="55" t="n"/>
      <c r="K293" s="55" t="n"/>
      <c r="L293" s="55">
        <f>J293-K293</f>
        <v/>
      </c>
      <c r="M293" s="55" t="n"/>
      <c r="N293" s="55">
        <f>P293+Q293+R293+S293</f>
        <v/>
      </c>
      <c r="O293" s="57">
        <f>Q293+V293+Y293+AB293+AE293+AH293+AK293+AN293+AQ293+AT293+AW293+AZ293+BC293</f>
        <v/>
      </c>
      <c r="P293" s="58" t="n"/>
      <c r="Q293" s="59">
        <f>L293-S293-R293-P293</f>
        <v/>
      </c>
      <c r="R293" s="60" t="n"/>
      <c r="S293" s="61" t="n"/>
      <c r="T293" s="55" t="n"/>
      <c r="U293" s="55" t="n"/>
      <c r="V293" s="55" t="n"/>
      <c r="W293" s="55" t="n"/>
      <c r="X293" s="55" t="n"/>
      <c r="Y293" s="55" t="n"/>
      <c r="Z293" s="55" t="n"/>
      <c r="AA293" s="55" t="n"/>
      <c r="AB293" s="55" t="n"/>
      <c r="AC293" s="55" t="n"/>
      <c r="AD293" s="55" t="n"/>
      <c r="AE293" s="55" t="n"/>
      <c r="AF293" s="55" t="n"/>
      <c r="AG293" s="55" t="n"/>
      <c r="AH293" s="55" t="n"/>
      <c r="AI293" s="55" t="n"/>
      <c r="AJ293" s="55" t="n"/>
      <c r="AK293" s="55" t="n"/>
      <c r="AL293" s="55" t="n"/>
      <c r="AM293" s="55" t="n"/>
      <c r="AN293" s="55" t="n"/>
      <c r="AO293" s="55" t="n"/>
      <c r="AP293" s="55" t="n"/>
      <c r="AQ293" s="55" t="n"/>
      <c r="AR293" s="55" t="n"/>
      <c r="AS293" s="55" t="n"/>
      <c r="AT293" s="55" t="n"/>
      <c r="AU293" s="55" t="n"/>
      <c r="AV293" s="55" t="n"/>
      <c r="AW293" s="55" t="n"/>
      <c r="AX293" s="55" t="n"/>
      <c r="AY293" s="55" t="n"/>
      <c r="AZ293" s="55" t="n"/>
      <c r="BA293" s="55" t="n"/>
      <c r="BB293" s="55" t="n"/>
      <c r="BC293" s="55" t="n"/>
    </row>
    <row r="294">
      <c r="A294" s="55" t="n"/>
      <c r="B294" s="483" t="n"/>
      <c r="C294" s="55" t="n"/>
      <c r="D294" s="55" t="n"/>
      <c r="E294" s="55" t="n"/>
      <c r="F294" s="55" t="n"/>
      <c r="G294" s="69" t="n"/>
      <c r="H294" s="69" t="n"/>
      <c r="I294" s="55" t="n"/>
      <c r="J294" s="55" t="n"/>
      <c r="K294" s="55" t="n"/>
      <c r="L294" s="55">
        <f>J294-K294</f>
        <v/>
      </c>
      <c r="M294" s="55" t="n"/>
      <c r="N294" s="55">
        <f>P294+Q294+R294+S294</f>
        <v/>
      </c>
      <c r="O294" s="57">
        <f>Q294+V294+Y294+AB294+AE294+AH294+AK294+AN294+AQ294+AT294+AW294+AZ294+BC294</f>
        <v/>
      </c>
      <c r="P294" s="58" t="n"/>
      <c r="Q294" s="59">
        <f>L294-S294-R294-P294</f>
        <v/>
      </c>
      <c r="R294" s="60" t="n"/>
      <c r="S294" s="61" t="n"/>
      <c r="T294" s="55" t="n"/>
      <c r="U294" s="55" t="n"/>
      <c r="V294" s="55" t="n"/>
      <c r="W294" s="55" t="n"/>
      <c r="X294" s="55" t="n"/>
      <c r="Y294" s="55" t="n"/>
      <c r="Z294" s="55" t="n"/>
      <c r="AA294" s="55" t="n"/>
      <c r="AB294" s="55" t="n"/>
      <c r="AC294" s="55" t="n"/>
      <c r="AD294" s="55" t="n"/>
      <c r="AE294" s="55" t="n"/>
      <c r="AF294" s="55" t="n"/>
      <c r="AG294" s="55" t="n"/>
      <c r="AH294" s="55" t="n"/>
      <c r="AI294" s="55" t="n"/>
      <c r="AJ294" s="55" t="n"/>
      <c r="AK294" s="55" t="n"/>
      <c r="AL294" s="55" t="n"/>
      <c r="AM294" s="55" t="n"/>
      <c r="AN294" s="55" t="n"/>
      <c r="AO294" s="55" t="n"/>
      <c r="AP294" s="55" t="n"/>
      <c r="AQ294" s="55" t="n"/>
      <c r="AR294" s="55" t="n"/>
      <c r="AS294" s="55" t="n"/>
      <c r="AT294" s="55" t="n"/>
      <c r="AU294" s="55" t="n"/>
      <c r="AV294" s="55" t="n"/>
      <c r="AW294" s="55" t="n"/>
      <c r="AX294" s="55" t="n"/>
      <c r="AY294" s="55" t="n"/>
      <c r="AZ294" s="55" t="n"/>
      <c r="BA294" s="55" t="n"/>
      <c r="BB294" s="55" t="n"/>
      <c r="BC294" s="55" t="n"/>
    </row>
    <row r="295">
      <c r="A295" s="55" t="n"/>
      <c r="B295" s="483" t="n"/>
      <c r="C295" s="55" t="n"/>
      <c r="D295" s="55" t="n"/>
      <c r="E295" s="55" t="n"/>
      <c r="F295" s="55" t="n"/>
      <c r="G295" s="69" t="n"/>
      <c r="H295" s="69" t="n"/>
      <c r="I295" s="55" t="n"/>
      <c r="J295" s="55" t="n"/>
      <c r="K295" s="55" t="n"/>
      <c r="L295" s="55">
        <f>J295-K295</f>
        <v/>
      </c>
      <c r="M295" s="55" t="n"/>
      <c r="N295" s="55">
        <f>P295+Q295+R295+S295</f>
        <v/>
      </c>
      <c r="O295" s="57">
        <f>Q295+V295+Y295+AB295+AE295+AH295+AK295+AN295+AQ295+AT295+AW295+AZ295+BC295</f>
        <v/>
      </c>
      <c r="P295" s="58" t="n"/>
      <c r="Q295" s="59">
        <f>L295-S295-R295-P295</f>
        <v/>
      </c>
      <c r="R295" s="60" t="n"/>
      <c r="S295" s="61" t="n"/>
      <c r="T295" s="55" t="n"/>
      <c r="U295" s="55" t="n"/>
      <c r="V295" s="55" t="n"/>
      <c r="W295" s="55" t="n"/>
      <c r="X295" s="55" t="n"/>
      <c r="Y295" s="55" t="n"/>
      <c r="Z295" s="55" t="n"/>
      <c r="AA295" s="55" t="n"/>
      <c r="AB295" s="55" t="n"/>
      <c r="AC295" s="55" t="n"/>
      <c r="AD295" s="55" t="n"/>
      <c r="AE295" s="55" t="n"/>
      <c r="AF295" s="55" t="n"/>
      <c r="AG295" s="55" t="n"/>
      <c r="AH295" s="55" t="n"/>
      <c r="AI295" s="55" t="n"/>
      <c r="AJ295" s="55" t="n"/>
      <c r="AK295" s="55" t="n"/>
      <c r="AL295" s="55" t="n"/>
      <c r="AM295" s="55" t="n"/>
      <c r="AN295" s="55" t="n"/>
      <c r="AO295" s="55" t="n"/>
      <c r="AP295" s="55" t="n"/>
      <c r="AQ295" s="55" t="n"/>
      <c r="AR295" s="55" t="n"/>
      <c r="AS295" s="55" t="n"/>
      <c r="AT295" s="55" t="n"/>
      <c r="AU295" s="55" t="n"/>
      <c r="AV295" s="55" t="n"/>
      <c r="AW295" s="55" t="n"/>
      <c r="AX295" s="55" t="n"/>
      <c r="AY295" s="55" t="n"/>
      <c r="AZ295" s="55" t="n"/>
      <c r="BA295" s="55" t="n"/>
      <c r="BB295" s="55" t="n"/>
      <c r="BC295" s="55" t="n"/>
    </row>
    <row r="296">
      <c r="A296" s="55" t="n"/>
      <c r="B296" s="483" t="n"/>
      <c r="C296" s="55" t="n"/>
      <c r="D296" s="55" t="n"/>
      <c r="E296" s="55" t="n"/>
      <c r="F296" s="55" t="n"/>
      <c r="G296" s="69" t="n"/>
      <c r="H296" s="69" t="n"/>
      <c r="I296" s="55" t="n"/>
      <c r="J296" s="55" t="n"/>
      <c r="K296" s="55" t="n"/>
      <c r="L296" s="55">
        <f>J296-K296</f>
        <v/>
      </c>
      <c r="M296" s="55" t="n"/>
      <c r="N296" s="55">
        <f>P296+Q296+R296+S296</f>
        <v/>
      </c>
      <c r="O296" s="57">
        <f>Q296+V296+Y296+AB296+AE296+AH296+AK296+AN296+AQ296+AT296+AW296+AZ296+BC296</f>
        <v/>
      </c>
      <c r="P296" s="58" t="n"/>
      <c r="Q296" s="59">
        <f>L296-S296-R296-P296</f>
        <v/>
      </c>
      <c r="R296" s="60" t="n"/>
      <c r="S296" s="61" t="n"/>
      <c r="T296" s="55" t="n"/>
      <c r="U296" s="55" t="n"/>
      <c r="V296" s="55" t="n"/>
      <c r="W296" s="55" t="n"/>
      <c r="X296" s="55" t="n"/>
      <c r="Y296" s="55" t="n"/>
      <c r="Z296" s="55" t="n"/>
      <c r="AA296" s="55" t="n"/>
      <c r="AB296" s="55" t="n"/>
      <c r="AC296" s="55" t="n"/>
      <c r="AD296" s="55" t="n"/>
      <c r="AE296" s="55" t="n"/>
      <c r="AF296" s="55" t="n"/>
      <c r="AG296" s="55" t="n"/>
      <c r="AH296" s="55" t="n"/>
      <c r="AI296" s="55" t="n"/>
      <c r="AJ296" s="55" t="n"/>
      <c r="AK296" s="55" t="n"/>
      <c r="AL296" s="55" t="n"/>
      <c r="AM296" s="55" t="n"/>
      <c r="AN296" s="55" t="n"/>
      <c r="AO296" s="55" t="n"/>
      <c r="AP296" s="55" t="n"/>
      <c r="AQ296" s="55" t="n"/>
      <c r="AR296" s="55" t="n"/>
      <c r="AS296" s="55" t="n"/>
      <c r="AT296" s="55" t="n"/>
      <c r="AU296" s="55" t="n"/>
      <c r="AV296" s="55" t="n"/>
      <c r="AW296" s="55" t="n"/>
      <c r="AX296" s="55" t="n"/>
      <c r="AY296" s="55" t="n"/>
      <c r="AZ296" s="55" t="n"/>
      <c r="BA296" s="55" t="n"/>
      <c r="BB296" s="55" t="n"/>
      <c r="BC296" s="55" t="n"/>
    </row>
    <row r="297">
      <c r="A297" s="55" t="n"/>
      <c r="B297" s="483" t="n"/>
      <c r="C297" s="55" t="n"/>
      <c r="D297" s="55" t="n"/>
      <c r="E297" s="55" t="n"/>
      <c r="F297" s="55" t="n"/>
      <c r="G297" s="69" t="n"/>
      <c r="H297" s="69" t="n"/>
      <c r="I297" s="55" t="n"/>
      <c r="J297" s="55" t="n"/>
      <c r="K297" s="55" t="n"/>
      <c r="L297" s="55">
        <f>J297-K297</f>
        <v/>
      </c>
      <c r="M297" s="55" t="n"/>
      <c r="N297" s="55">
        <f>P297+Q297+R297+S297</f>
        <v/>
      </c>
      <c r="O297" s="57">
        <f>Q297+V297+Y297+AB297+AE297+AH297+AK297+AN297+AQ297+AT297+AW297+AZ297+BC297</f>
        <v/>
      </c>
      <c r="P297" s="58" t="n"/>
      <c r="Q297" s="59">
        <f>L297-S297-R297-P297</f>
        <v/>
      </c>
      <c r="R297" s="60" t="n"/>
      <c r="S297" s="61" t="n"/>
      <c r="T297" s="55" t="n"/>
      <c r="U297" s="55" t="n"/>
      <c r="V297" s="55" t="n"/>
      <c r="W297" s="55" t="n"/>
      <c r="X297" s="55" t="n"/>
      <c r="Y297" s="55" t="n"/>
      <c r="Z297" s="55" t="n"/>
      <c r="AA297" s="55" t="n"/>
      <c r="AB297" s="55" t="n"/>
      <c r="AC297" s="55" t="n"/>
      <c r="AD297" s="55" t="n"/>
      <c r="AE297" s="55" t="n"/>
      <c r="AF297" s="55" t="n"/>
      <c r="AG297" s="55" t="n"/>
      <c r="AH297" s="55" t="n"/>
      <c r="AI297" s="55" t="n"/>
      <c r="AJ297" s="55" t="n"/>
      <c r="AK297" s="55" t="n"/>
      <c r="AL297" s="55" t="n"/>
      <c r="AM297" s="55" t="n"/>
      <c r="AN297" s="55" t="n"/>
      <c r="AO297" s="55" t="n"/>
      <c r="AP297" s="55" t="n"/>
      <c r="AQ297" s="55" t="n"/>
      <c r="AR297" s="55" t="n"/>
      <c r="AS297" s="55" t="n"/>
      <c r="AT297" s="55" t="n"/>
      <c r="AU297" s="55" t="n"/>
      <c r="AV297" s="55" t="n"/>
      <c r="AW297" s="55" t="n"/>
      <c r="AX297" s="55" t="n"/>
      <c r="AY297" s="55" t="n"/>
      <c r="AZ297" s="55" t="n"/>
      <c r="BA297" s="55" t="n"/>
      <c r="BB297" s="55" t="n"/>
      <c r="BC297" s="55" t="n"/>
    </row>
    <row r="298">
      <c r="A298" s="55" t="n"/>
      <c r="B298" s="483" t="n"/>
      <c r="C298" s="55" t="n"/>
      <c r="D298" s="55" t="n"/>
      <c r="E298" s="55" t="n"/>
      <c r="F298" s="55" t="n"/>
      <c r="G298" s="69" t="n"/>
      <c r="H298" s="69" t="n"/>
      <c r="I298" s="55" t="n"/>
      <c r="J298" s="55" t="n"/>
      <c r="K298" s="55" t="n"/>
      <c r="L298" s="55">
        <f>J298-K298</f>
        <v/>
      </c>
      <c r="M298" s="55" t="n"/>
      <c r="N298" s="55">
        <f>P298+Q298+R298+S298</f>
        <v/>
      </c>
      <c r="O298" s="57">
        <f>Q298+V298+Y298+AB298+AE298+AH298+AK298+AN298+AQ298+AT298+AW298+AZ298+BC298</f>
        <v/>
      </c>
      <c r="P298" s="58" t="n"/>
      <c r="Q298" s="59">
        <f>L298-S298-R298-P298</f>
        <v/>
      </c>
      <c r="R298" s="60" t="n"/>
      <c r="S298" s="61" t="n"/>
      <c r="T298" s="55" t="n"/>
      <c r="U298" s="55" t="n"/>
      <c r="V298" s="55" t="n"/>
      <c r="W298" s="55" t="n"/>
      <c r="X298" s="55" t="n"/>
      <c r="Y298" s="55" t="n"/>
      <c r="Z298" s="55" t="n"/>
      <c r="AA298" s="55" t="n"/>
      <c r="AB298" s="55" t="n"/>
      <c r="AC298" s="55" t="n"/>
      <c r="AD298" s="55" t="n"/>
      <c r="AE298" s="55" t="n"/>
      <c r="AF298" s="55" t="n"/>
      <c r="AG298" s="55" t="n"/>
      <c r="AH298" s="55" t="n"/>
      <c r="AI298" s="55" t="n"/>
      <c r="AJ298" s="55" t="n"/>
      <c r="AK298" s="55" t="n"/>
      <c r="AL298" s="55" t="n"/>
      <c r="AM298" s="55" t="n"/>
      <c r="AN298" s="55" t="n"/>
      <c r="AO298" s="55" t="n"/>
      <c r="AP298" s="55" t="n"/>
      <c r="AQ298" s="55" t="n"/>
      <c r="AR298" s="55" t="n"/>
      <c r="AS298" s="55" t="n"/>
      <c r="AT298" s="55" t="n"/>
      <c r="AU298" s="55" t="n"/>
      <c r="AV298" s="55" t="n"/>
      <c r="AW298" s="55" t="n"/>
      <c r="AX298" s="55" t="n"/>
      <c r="AY298" s="55" t="n"/>
      <c r="AZ298" s="55" t="n"/>
      <c r="BA298" s="55" t="n"/>
      <c r="BB298" s="55" t="n"/>
      <c r="BC298" s="55" t="n"/>
    </row>
    <row r="299">
      <c r="A299" s="55" t="n"/>
      <c r="B299" s="483" t="n"/>
      <c r="C299" s="55" t="n"/>
      <c r="D299" s="55" t="n"/>
      <c r="E299" s="55" t="n"/>
      <c r="F299" s="55" t="n"/>
      <c r="G299" s="69" t="n"/>
      <c r="H299" s="69" t="n"/>
      <c r="I299" s="55" t="n"/>
      <c r="J299" s="55" t="n"/>
      <c r="K299" s="55" t="n"/>
      <c r="L299" s="55">
        <f>J299-K299</f>
        <v/>
      </c>
      <c r="M299" s="55" t="n"/>
      <c r="N299" s="55">
        <f>P299+Q299+R299+S299</f>
        <v/>
      </c>
      <c r="O299" s="57">
        <f>Q299+V299+Y299+AB299+AE299+AH299+AK299+AN299+AQ299+AT299+AW299+AZ299+BC299</f>
        <v/>
      </c>
      <c r="P299" s="58" t="n"/>
      <c r="Q299" s="59">
        <f>L299-S299-R299-P299</f>
        <v/>
      </c>
      <c r="R299" s="60" t="n"/>
      <c r="S299" s="61" t="n"/>
      <c r="T299" s="55" t="n"/>
      <c r="U299" s="55" t="n"/>
      <c r="V299" s="55" t="n"/>
      <c r="W299" s="55" t="n"/>
      <c r="X299" s="55" t="n"/>
      <c r="Y299" s="55" t="n"/>
      <c r="Z299" s="55" t="n"/>
      <c r="AA299" s="55" t="n"/>
      <c r="AB299" s="55" t="n"/>
      <c r="AC299" s="55" t="n"/>
      <c r="AD299" s="55" t="n"/>
      <c r="AE299" s="55" t="n"/>
      <c r="AF299" s="55" t="n"/>
      <c r="AG299" s="55" t="n"/>
      <c r="AH299" s="55" t="n"/>
      <c r="AI299" s="55" t="n"/>
      <c r="AJ299" s="55" t="n"/>
      <c r="AK299" s="55" t="n"/>
      <c r="AL299" s="55" t="n"/>
      <c r="AM299" s="55" t="n"/>
      <c r="AN299" s="55" t="n"/>
      <c r="AO299" s="55" t="n"/>
      <c r="AP299" s="55" t="n"/>
      <c r="AQ299" s="55" t="n"/>
      <c r="AR299" s="55" t="n"/>
      <c r="AS299" s="55" t="n"/>
      <c r="AT299" s="55" t="n"/>
      <c r="AU299" s="55" t="n"/>
      <c r="AV299" s="55" t="n"/>
      <c r="AW299" s="55" t="n"/>
      <c r="AX299" s="55" t="n"/>
      <c r="AY299" s="55" t="n"/>
      <c r="AZ299" s="55" t="n"/>
      <c r="BA299" s="55" t="n"/>
      <c r="BB299" s="55" t="n"/>
      <c r="BC299" s="55" t="n"/>
    </row>
    <row r="300">
      <c r="A300" s="55" t="n"/>
      <c r="B300" s="483" t="n"/>
      <c r="C300" s="55" t="n"/>
      <c r="D300" s="55" t="n"/>
      <c r="E300" s="55" t="n"/>
      <c r="F300" s="55" t="n"/>
      <c r="G300" s="69" t="n"/>
      <c r="H300" s="69" t="n"/>
      <c r="I300" s="55" t="n"/>
      <c r="J300" s="55" t="n"/>
      <c r="K300" s="55" t="n"/>
      <c r="L300" s="55">
        <f>J300-K300</f>
        <v/>
      </c>
      <c r="M300" s="55" t="n"/>
      <c r="N300" s="55">
        <f>P300+Q300+R300+S300</f>
        <v/>
      </c>
      <c r="O300" s="57">
        <f>Q300+V300+Y300+AB300+AE300+AH300+AK300+AN300+AQ300+AT300+AW300+AZ300+BC300</f>
        <v/>
      </c>
      <c r="P300" s="58" t="n"/>
      <c r="Q300" s="59">
        <f>L300-S300-R300-P300</f>
        <v/>
      </c>
      <c r="R300" s="60" t="n"/>
      <c r="S300" s="61" t="n"/>
      <c r="T300" s="55" t="n"/>
      <c r="U300" s="55" t="n"/>
      <c r="V300" s="55" t="n"/>
      <c r="W300" s="55" t="n"/>
      <c r="X300" s="55" t="n"/>
      <c r="Y300" s="55" t="n"/>
      <c r="Z300" s="55" t="n"/>
      <c r="AA300" s="55" t="n"/>
      <c r="AB300" s="55" t="n"/>
      <c r="AC300" s="55" t="n"/>
      <c r="AD300" s="55" t="n"/>
      <c r="AE300" s="55" t="n"/>
      <c r="AF300" s="55" t="n"/>
      <c r="AG300" s="55" t="n"/>
      <c r="AH300" s="55" t="n"/>
      <c r="AI300" s="55" t="n"/>
      <c r="AJ300" s="55" t="n"/>
      <c r="AK300" s="55" t="n"/>
      <c r="AL300" s="55" t="n"/>
      <c r="AM300" s="55" t="n"/>
      <c r="AN300" s="55" t="n"/>
      <c r="AO300" s="55" t="n"/>
      <c r="AP300" s="55" t="n"/>
      <c r="AQ300" s="55" t="n"/>
      <c r="AR300" s="55" t="n"/>
      <c r="AS300" s="55" t="n"/>
      <c r="AT300" s="55" t="n"/>
      <c r="AU300" s="55" t="n"/>
      <c r="AV300" s="55" t="n"/>
      <c r="AW300" s="55" t="n"/>
      <c r="AX300" s="55" t="n"/>
      <c r="AY300" s="55" t="n"/>
      <c r="AZ300" s="55" t="n"/>
      <c r="BA300" s="55" t="n"/>
      <c r="BB300" s="55" t="n"/>
      <c r="BC300" s="55" t="n"/>
    </row>
    <row r="301">
      <c r="A301" s="55" t="n"/>
      <c r="B301" s="483" t="n"/>
      <c r="C301" s="55" t="n"/>
      <c r="D301" s="55" t="n"/>
      <c r="E301" s="55" t="n"/>
      <c r="F301" s="55" t="n"/>
      <c r="G301" s="69" t="n"/>
      <c r="H301" s="69" t="n"/>
      <c r="I301" s="55" t="n"/>
      <c r="J301" s="55" t="n"/>
      <c r="K301" s="55" t="n"/>
      <c r="L301" s="55">
        <f>J301-K301</f>
        <v/>
      </c>
      <c r="M301" s="55" t="n"/>
      <c r="N301" s="55">
        <f>P301+Q301+R301+S301</f>
        <v/>
      </c>
      <c r="O301" s="57">
        <f>Q301+V301+Y301+AB301+AE301+AH301+AK301+AN301+AQ301+AT301+AW301+AZ301+BC301</f>
        <v/>
      </c>
      <c r="P301" s="58" t="n"/>
      <c r="Q301" s="59">
        <f>L301-S301-R301-P301</f>
        <v/>
      </c>
      <c r="R301" s="60" t="n"/>
      <c r="S301" s="61" t="n"/>
      <c r="T301" s="55" t="n"/>
      <c r="U301" s="55" t="n"/>
      <c r="V301" s="55" t="n"/>
      <c r="W301" s="55" t="n"/>
      <c r="X301" s="55" t="n"/>
      <c r="Y301" s="55" t="n"/>
      <c r="Z301" s="55" t="n"/>
      <c r="AA301" s="55" t="n"/>
      <c r="AB301" s="55" t="n"/>
      <c r="AC301" s="55" t="n"/>
      <c r="AD301" s="55" t="n"/>
      <c r="AE301" s="55" t="n"/>
      <c r="AF301" s="55" t="n"/>
      <c r="AG301" s="55" t="n"/>
      <c r="AH301" s="55" t="n"/>
      <c r="AI301" s="55" t="n"/>
      <c r="AJ301" s="55" t="n"/>
      <c r="AK301" s="55" t="n"/>
      <c r="AL301" s="55" t="n"/>
      <c r="AM301" s="55" t="n"/>
      <c r="AN301" s="55" t="n"/>
      <c r="AO301" s="55" t="n"/>
      <c r="AP301" s="55" t="n"/>
      <c r="AQ301" s="55" t="n"/>
      <c r="AR301" s="55" t="n"/>
      <c r="AS301" s="55" t="n"/>
      <c r="AT301" s="55" t="n"/>
      <c r="AU301" s="55" t="n"/>
      <c r="AV301" s="55" t="n"/>
      <c r="AW301" s="55" t="n"/>
      <c r="AX301" s="55" t="n"/>
      <c r="AY301" s="55" t="n"/>
      <c r="AZ301" s="55" t="n"/>
      <c r="BA301" s="55" t="n"/>
      <c r="BB301" s="55" t="n"/>
      <c r="BC301" s="55" t="n"/>
    </row>
    <row r="302">
      <c r="A302" s="55" t="n"/>
      <c r="B302" s="483" t="n"/>
      <c r="C302" s="55" t="n"/>
      <c r="D302" s="55" t="n"/>
      <c r="E302" s="55" t="n"/>
      <c r="F302" s="55" t="n"/>
      <c r="G302" s="69" t="n"/>
      <c r="H302" s="69" t="n"/>
      <c r="I302" s="55" t="n"/>
      <c r="J302" s="55" t="n"/>
      <c r="K302" s="55" t="n"/>
      <c r="L302" s="55">
        <f>J302-K302</f>
        <v/>
      </c>
      <c r="M302" s="55" t="n"/>
      <c r="N302" s="55">
        <f>P302+Q302+R302+S302</f>
        <v/>
      </c>
      <c r="O302" s="57">
        <f>Q302+V302+Y302+AB302+AE302+AH302+AK302+AN302+AQ302+AT302+AW302+AZ302+BC302</f>
        <v/>
      </c>
      <c r="P302" s="58" t="n"/>
      <c r="Q302" s="59">
        <f>L302-S302-R302-P302</f>
        <v/>
      </c>
      <c r="R302" s="60" t="n"/>
      <c r="S302" s="61" t="n"/>
      <c r="T302" s="55" t="n"/>
      <c r="U302" s="55" t="n"/>
      <c r="V302" s="55" t="n"/>
      <c r="W302" s="55" t="n"/>
      <c r="X302" s="55" t="n"/>
      <c r="Y302" s="55" t="n"/>
      <c r="Z302" s="55" t="n"/>
      <c r="AA302" s="55" t="n"/>
      <c r="AB302" s="55" t="n"/>
      <c r="AC302" s="55" t="n"/>
      <c r="AD302" s="55" t="n"/>
      <c r="AE302" s="55" t="n"/>
      <c r="AF302" s="55" t="n"/>
      <c r="AG302" s="55" t="n"/>
      <c r="AH302" s="55" t="n"/>
      <c r="AI302" s="55" t="n"/>
      <c r="AJ302" s="55" t="n"/>
      <c r="AK302" s="55" t="n"/>
      <c r="AL302" s="55" t="n"/>
      <c r="AM302" s="55" t="n"/>
      <c r="AN302" s="55" t="n"/>
      <c r="AO302" s="55" t="n"/>
      <c r="AP302" s="55" t="n"/>
      <c r="AQ302" s="55" t="n"/>
      <c r="AR302" s="55" t="n"/>
      <c r="AS302" s="55" t="n"/>
      <c r="AT302" s="55" t="n"/>
      <c r="AU302" s="55" t="n"/>
      <c r="AV302" s="55" t="n"/>
      <c r="AW302" s="55" t="n"/>
      <c r="AX302" s="55" t="n"/>
      <c r="AY302" s="55" t="n"/>
      <c r="AZ302" s="55" t="n"/>
      <c r="BA302" s="55" t="n"/>
      <c r="BB302" s="55" t="n"/>
      <c r="BC302" s="55" t="n"/>
    </row>
    <row r="303">
      <c r="A303" s="55" t="n"/>
      <c r="B303" s="483" t="n"/>
      <c r="C303" s="55" t="n"/>
      <c r="D303" s="55" t="n"/>
      <c r="E303" s="55" t="n"/>
      <c r="F303" s="55" t="n"/>
      <c r="G303" s="69" t="n"/>
      <c r="H303" s="69" t="n"/>
      <c r="I303" s="55" t="n"/>
      <c r="J303" s="55" t="n"/>
      <c r="K303" s="55" t="n"/>
      <c r="L303" s="55">
        <f>J303-K303</f>
        <v/>
      </c>
      <c r="M303" s="55" t="n"/>
      <c r="N303" s="55">
        <f>P303+Q303+R303+S303</f>
        <v/>
      </c>
      <c r="O303" s="57">
        <f>Q303+V303+Y303+AB303+AE303+AH303+AK303+AN303+AQ303+AT303+AW303+AZ303+BC303</f>
        <v/>
      </c>
      <c r="P303" s="58" t="n"/>
      <c r="Q303" s="59">
        <f>L303-S303-R303-P303</f>
        <v/>
      </c>
      <c r="R303" s="60" t="n"/>
      <c r="S303" s="61" t="n"/>
      <c r="T303" s="55" t="n"/>
      <c r="U303" s="55" t="n"/>
      <c r="V303" s="55" t="n"/>
      <c r="W303" s="55" t="n"/>
      <c r="X303" s="55" t="n"/>
      <c r="Y303" s="55" t="n"/>
      <c r="Z303" s="55" t="n"/>
      <c r="AA303" s="55" t="n"/>
      <c r="AB303" s="55" t="n"/>
      <c r="AC303" s="55" t="n"/>
      <c r="AD303" s="55" t="n"/>
      <c r="AE303" s="55" t="n"/>
      <c r="AF303" s="55" t="n"/>
      <c r="AG303" s="55" t="n"/>
      <c r="AH303" s="55" t="n"/>
      <c r="AI303" s="55" t="n"/>
      <c r="AJ303" s="55" t="n"/>
      <c r="AK303" s="55" t="n"/>
      <c r="AL303" s="55" t="n"/>
      <c r="AM303" s="55" t="n"/>
      <c r="AN303" s="55" t="n"/>
      <c r="AO303" s="55" t="n"/>
      <c r="AP303" s="55" t="n"/>
      <c r="AQ303" s="55" t="n"/>
      <c r="AR303" s="55" t="n"/>
      <c r="AS303" s="55" t="n"/>
      <c r="AT303" s="55" t="n"/>
      <c r="AU303" s="55" t="n"/>
      <c r="AV303" s="55" t="n"/>
      <c r="AW303" s="55" t="n"/>
      <c r="AX303" s="55" t="n"/>
      <c r="AY303" s="55" t="n"/>
      <c r="AZ303" s="55" t="n"/>
      <c r="BA303" s="55" t="n"/>
      <c r="BB303" s="55" t="n"/>
      <c r="BC303" s="55" t="n"/>
    </row>
    <row r="304">
      <c r="A304" s="55" t="n"/>
      <c r="B304" s="483" t="n"/>
      <c r="C304" s="55" t="n"/>
      <c r="D304" s="55" t="n"/>
      <c r="E304" s="55" t="n"/>
      <c r="F304" s="55" t="n"/>
      <c r="G304" s="69" t="n"/>
      <c r="H304" s="69" t="n"/>
      <c r="I304" s="55" t="n"/>
      <c r="J304" s="55" t="n"/>
      <c r="K304" s="55" t="n"/>
      <c r="L304" s="55">
        <f>J304-K304</f>
        <v/>
      </c>
      <c r="M304" s="55" t="n"/>
      <c r="N304" s="55">
        <f>P304+Q304+R304+S304</f>
        <v/>
      </c>
      <c r="O304" s="57">
        <f>Q304+V304+Y304+AB304+AE304+AH304+AK304+AN304+AQ304+AT304+AW304+AZ304+BC304</f>
        <v/>
      </c>
      <c r="P304" s="58" t="n"/>
      <c r="Q304" s="59">
        <f>L304-S304-R304-P304</f>
        <v/>
      </c>
      <c r="R304" s="60" t="n"/>
      <c r="S304" s="61" t="n"/>
      <c r="T304" s="55" t="n"/>
      <c r="U304" s="55" t="n"/>
      <c r="V304" s="55" t="n"/>
      <c r="W304" s="55" t="n"/>
      <c r="X304" s="55" t="n"/>
      <c r="Y304" s="55" t="n"/>
      <c r="Z304" s="55" t="n"/>
      <c r="AA304" s="55" t="n"/>
      <c r="AB304" s="55" t="n"/>
      <c r="AC304" s="55" t="n"/>
      <c r="AD304" s="55" t="n"/>
      <c r="AE304" s="55" t="n"/>
      <c r="AF304" s="55" t="n"/>
      <c r="AG304" s="55" t="n"/>
      <c r="AH304" s="55" t="n"/>
      <c r="AI304" s="55" t="n"/>
      <c r="AJ304" s="55" t="n"/>
      <c r="AK304" s="55" t="n"/>
      <c r="AL304" s="55" t="n"/>
      <c r="AM304" s="55" t="n"/>
      <c r="AN304" s="55" t="n"/>
      <c r="AO304" s="55" t="n"/>
      <c r="AP304" s="55" t="n"/>
      <c r="AQ304" s="55" t="n"/>
      <c r="AR304" s="55" t="n"/>
      <c r="AS304" s="55" t="n"/>
      <c r="AT304" s="55" t="n"/>
      <c r="AU304" s="55" t="n"/>
      <c r="AV304" s="55" t="n"/>
      <c r="AW304" s="55" t="n"/>
      <c r="AX304" s="55" t="n"/>
      <c r="AY304" s="55" t="n"/>
      <c r="AZ304" s="55" t="n"/>
      <c r="BA304" s="55" t="n"/>
      <c r="BB304" s="55" t="n"/>
      <c r="BC304" s="55" t="n"/>
    </row>
    <row r="305">
      <c r="A305" s="55" t="n"/>
      <c r="B305" s="483" t="n"/>
      <c r="C305" s="55" t="n"/>
      <c r="D305" s="55" t="n"/>
      <c r="E305" s="55" t="n"/>
      <c r="F305" s="55" t="n"/>
      <c r="G305" s="69" t="n"/>
      <c r="H305" s="69" t="n"/>
      <c r="I305" s="55" t="n"/>
      <c r="J305" s="55" t="n"/>
      <c r="K305" s="55" t="n"/>
      <c r="L305" s="55">
        <f>J305-K305</f>
        <v/>
      </c>
      <c r="M305" s="55" t="n"/>
      <c r="N305" s="55">
        <f>P305+Q305+R305+S305</f>
        <v/>
      </c>
      <c r="O305" s="57">
        <f>Q305+V305+Y305+AB305+AE305+AH305+AK305+AN305+AQ305+AT305+AW305+AZ305+BC305</f>
        <v/>
      </c>
      <c r="P305" s="58" t="n"/>
      <c r="Q305" s="59">
        <f>L305-S305-R305-P305</f>
        <v/>
      </c>
      <c r="R305" s="60" t="n"/>
      <c r="S305" s="61" t="n"/>
      <c r="T305" s="55" t="n"/>
      <c r="U305" s="55" t="n"/>
      <c r="V305" s="55" t="n"/>
      <c r="W305" s="55" t="n"/>
      <c r="X305" s="55" t="n"/>
      <c r="Y305" s="55" t="n"/>
      <c r="Z305" s="55" t="n"/>
      <c r="AA305" s="55" t="n"/>
      <c r="AB305" s="55" t="n"/>
      <c r="AC305" s="55" t="n"/>
      <c r="AD305" s="55" t="n"/>
      <c r="AE305" s="55" t="n"/>
      <c r="AF305" s="55" t="n"/>
      <c r="AG305" s="55" t="n"/>
      <c r="AH305" s="55" t="n"/>
      <c r="AI305" s="55" t="n"/>
      <c r="AJ305" s="55" t="n"/>
      <c r="AK305" s="55" t="n"/>
      <c r="AL305" s="55" t="n"/>
      <c r="AM305" s="55" t="n"/>
      <c r="AN305" s="55" t="n"/>
      <c r="AO305" s="55" t="n"/>
      <c r="AP305" s="55" t="n"/>
      <c r="AQ305" s="55" t="n"/>
      <c r="AR305" s="55" t="n"/>
      <c r="AS305" s="55" t="n"/>
      <c r="AT305" s="55" t="n"/>
      <c r="AU305" s="55" t="n"/>
      <c r="AV305" s="55" t="n"/>
      <c r="AW305" s="55" t="n"/>
      <c r="AX305" s="55" t="n"/>
      <c r="AY305" s="55" t="n"/>
      <c r="AZ305" s="55" t="n"/>
      <c r="BA305" s="55" t="n"/>
      <c r="BB305" s="55" t="n"/>
      <c r="BC305" s="55" t="n"/>
    </row>
    <row r="306">
      <c r="A306" s="55" t="n"/>
      <c r="B306" s="483" t="n"/>
      <c r="C306" s="55" t="n"/>
      <c r="D306" s="55" t="n"/>
      <c r="E306" s="55" t="n"/>
      <c r="F306" s="55" t="n"/>
      <c r="G306" s="69" t="n"/>
      <c r="H306" s="69" t="n"/>
      <c r="I306" s="55" t="n"/>
      <c r="J306" s="55" t="n"/>
      <c r="K306" s="55" t="n"/>
      <c r="L306" s="55">
        <f>J306-K306</f>
        <v/>
      </c>
      <c r="M306" s="55" t="n"/>
      <c r="N306" s="55">
        <f>P306+Q306+R306+S306</f>
        <v/>
      </c>
      <c r="O306" s="57">
        <f>Q306+V306+Y306+AB306+AE306+AH306+AK306+AN306+AQ306+AT306+AW306+AZ306+BC306</f>
        <v/>
      </c>
      <c r="P306" s="58" t="n"/>
      <c r="Q306" s="59">
        <f>L306-S306-R306-P306</f>
        <v/>
      </c>
      <c r="R306" s="60" t="n"/>
      <c r="S306" s="61" t="n"/>
      <c r="T306" s="55" t="n"/>
      <c r="U306" s="55" t="n"/>
      <c r="V306" s="55" t="n"/>
      <c r="W306" s="55" t="n"/>
      <c r="X306" s="55" t="n"/>
      <c r="Y306" s="55" t="n"/>
      <c r="Z306" s="55" t="n"/>
      <c r="AA306" s="55" t="n"/>
      <c r="AB306" s="55" t="n"/>
      <c r="AC306" s="55" t="n"/>
      <c r="AD306" s="55" t="n"/>
      <c r="AE306" s="55" t="n"/>
      <c r="AF306" s="55" t="n"/>
      <c r="AG306" s="55" t="n"/>
      <c r="AH306" s="55" t="n"/>
      <c r="AI306" s="55" t="n"/>
      <c r="AJ306" s="55" t="n"/>
      <c r="AK306" s="55" t="n"/>
      <c r="AL306" s="55" t="n"/>
      <c r="AM306" s="55" t="n"/>
      <c r="AN306" s="55" t="n"/>
      <c r="AO306" s="55" t="n"/>
      <c r="AP306" s="55" t="n"/>
      <c r="AQ306" s="55" t="n"/>
      <c r="AR306" s="55" t="n"/>
      <c r="AS306" s="55" t="n"/>
      <c r="AT306" s="55" t="n"/>
      <c r="AU306" s="55" t="n"/>
      <c r="AV306" s="55" t="n"/>
      <c r="AW306" s="55" t="n"/>
      <c r="AX306" s="55" t="n"/>
      <c r="AY306" s="55" t="n"/>
      <c r="AZ306" s="55" t="n"/>
      <c r="BA306" s="55" t="n"/>
      <c r="BB306" s="55" t="n"/>
      <c r="BC306" s="55" t="n"/>
    </row>
    <row r="307">
      <c r="A307" s="55" t="n"/>
      <c r="B307" s="483" t="n"/>
      <c r="C307" s="55" t="n"/>
      <c r="D307" s="55" t="n"/>
      <c r="E307" s="55" t="n"/>
      <c r="F307" s="55" t="n"/>
      <c r="G307" s="69" t="n"/>
      <c r="H307" s="69" t="n"/>
      <c r="I307" s="55" t="n"/>
      <c r="J307" s="55" t="n"/>
      <c r="K307" s="55" t="n"/>
      <c r="L307" s="55">
        <f>J307-K307</f>
        <v/>
      </c>
      <c r="M307" s="55" t="n"/>
      <c r="N307" s="55">
        <f>P307+Q307+R307+S307</f>
        <v/>
      </c>
      <c r="O307" s="57">
        <f>Q307+V307+Y307+AB307+AE307+AH307+AK307+AN307+AQ307+AT307+AW307+AZ307+BC307</f>
        <v/>
      </c>
      <c r="P307" s="58" t="n"/>
      <c r="Q307" s="59">
        <f>L307-S307-R307-P307</f>
        <v/>
      </c>
      <c r="R307" s="60" t="n"/>
      <c r="S307" s="61" t="n"/>
      <c r="T307" s="55" t="n"/>
      <c r="U307" s="55" t="n"/>
      <c r="V307" s="55" t="n"/>
      <c r="W307" s="55" t="n"/>
      <c r="X307" s="55" t="n"/>
      <c r="Y307" s="55" t="n"/>
      <c r="Z307" s="55" t="n"/>
      <c r="AA307" s="55" t="n"/>
      <c r="AB307" s="55" t="n"/>
      <c r="AC307" s="55" t="n"/>
      <c r="AD307" s="55" t="n"/>
      <c r="AE307" s="55" t="n"/>
      <c r="AF307" s="55" t="n"/>
      <c r="AG307" s="55" t="n"/>
      <c r="AH307" s="55" t="n"/>
      <c r="AI307" s="55" t="n"/>
      <c r="AJ307" s="55" t="n"/>
      <c r="AK307" s="55" t="n"/>
      <c r="AL307" s="55" t="n"/>
      <c r="AM307" s="55" t="n"/>
      <c r="AN307" s="55" t="n"/>
      <c r="AO307" s="55" t="n"/>
      <c r="AP307" s="55" t="n"/>
      <c r="AQ307" s="55" t="n"/>
      <c r="AR307" s="55" t="n"/>
      <c r="AS307" s="55" t="n"/>
      <c r="AT307" s="55" t="n"/>
      <c r="AU307" s="55" t="n"/>
      <c r="AV307" s="55" t="n"/>
      <c r="AW307" s="55" t="n"/>
      <c r="AX307" s="55" t="n"/>
      <c r="AY307" s="55" t="n"/>
      <c r="AZ307" s="55" t="n"/>
      <c r="BA307" s="55" t="n"/>
      <c r="BB307" s="55" t="n"/>
      <c r="BC307" s="55" t="n"/>
    </row>
    <row r="308">
      <c r="A308" s="55" t="n"/>
      <c r="B308" s="483" t="n"/>
      <c r="C308" s="55" t="n"/>
      <c r="D308" s="55" t="n"/>
      <c r="E308" s="55" t="n"/>
      <c r="F308" s="55" t="n"/>
      <c r="G308" s="69" t="n"/>
      <c r="H308" s="69" t="n"/>
      <c r="I308" s="55" t="n"/>
      <c r="J308" s="55" t="n"/>
      <c r="K308" s="55" t="n"/>
      <c r="L308" s="55">
        <f>J308-K308</f>
        <v/>
      </c>
      <c r="M308" s="55" t="n"/>
      <c r="N308" s="55">
        <f>P308+Q308+R308+S308</f>
        <v/>
      </c>
      <c r="O308" s="57">
        <f>Q308+V308+Y308+AB308+AE308+AH308+AK308+AN308+AQ308+AT308+AW308+AZ308+BC308</f>
        <v/>
      </c>
      <c r="P308" s="58" t="n"/>
      <c r="Q308" s="59">
        <f>L308-S308-R308-P308</f>
        <v/>
      </c>
      <c r="R308" s="60" t="n"/>
      <c r="S308" s="61" t="n"/>
      <c r="T308" s="55" t="n"/>
      <c r="U308" s="55" t="n"/>
      <c r="V308" s="55" t="n"/>
      <c r="W308" s="55" t="n"/>
      <c r="X308" s="55" t="n"/>
      <c r="Y308" s="55" t="n"/>
      <c r="Z308" s="55" t="n"/>
      <c r="AA308" s="55" t="n"/>
      <c r="AB308" s="55" t="n"/>
      <c r="AC308" s="55" t="n"/>
      <c r="AD308" s="55" t="n"/>
      <c r="AE308" s="55" t="n"/>
      <c r="AF308" s="55" t="n"/>
      <c r="AG308" s="55" t="n"/>
      <c r="AH308" s="55" t="n"/>
      <c r="AI308" s="55" t="n"/>
      <c r="AJ308" s="55" t="n"/>
      <c r="AK308" s="55" t="n"/>
      <c r="AL308" s="55" t="n"/>
      <c r="AM308" s="55" t="n"/>
      <c r="AN308" s="55" t="n"/>
      <c r="AO308" s="55" t="n"/>
      <c r="AP308" s="55" t="n"/>
      <c r="AQ308" s="55" t="n"/>
      <c r="AR308" s="55" t="n"/>
      <c r="AS308" s="55" t="n"/>
      <c r="AT308" s="55" t="n"/>
      <c r="AU308" s="55" t="n"/>
      <c r="AV308" s="55" t="n"/>
      <c r="AW308" s="55" t="n"/>
      <c r="AX308" s="55" t="n"/>
      <c r="AY308" s="55" t="n"/>
      <c r="AZ308" s="55" t="n"/>
      <c r="BA308" s="55" t="n"/>
      <c r="BB308" s="55" t="n"/>
      <c r="BC308" s="55" t="n"/>
    </row>
    <row r="309">
      <c r="A309" s="55" t="n"/>
      <c r="B309" s="483" t="n"/>
      <c r="C309" s="55" t="n"/>
      <c r="D309" s="55" t="n"/>
      <c r="E309" s="55" t="n"/>
      <c r="F309" s="55" t="n"/>
      <c r="G309" s="69" t="n"/>
      <c r="H309" s="69" t="n"/>
      <c r="I309" s="55" t="n"/>
      <c r="J309" s="55" t="n"/>
      <c r="K309" s="55" t="n"/>
      <c r="L309" s="55">
        <f>J309-K309</f>
        <v/>
      </c>
      <c r="M309" s="55" t="n"/>
      <c r="N309" s="55">
        <f>P309+Q309+R309+S309</f>
        <v/>
      </c>
      <c r="O309" s="57">
        <f>Q309+V309+Y309+AB309+AE309+AH309+AK309+AN309+AQ309+AT309+AW309+AZ309+BC309</f>
        <v/>
      </c>
      <c r="P309" s="58" t="n"/>
      <c r="Q309" s="59">
        <f>L309-S309-R309-P309</f>
        <v/>
      </c>
      <c r="R309" s="60" t="n"/>
      <c r="S309" s="61" t="n"/>
      <c r="T309" s="55" t="n"/>
      <c r="U309" s="55" t="n"/>
      <c r="V309" s="55" t="n"/>
      <c r="W309" s="55" t="n"/>
      <c r="X309" s="55" t="n"/>
      <c r="Y309" s="55" t="n"/>
      <c r="Z309" s="55" t="n"/>
      <c r="AA309" s="55" t="n"/>
      <c r="AB309" s="55" t="n"/>
      <c r="AC309" s="55" t="n"/>
      <c r="AD309" s="55" t="n"/>
      <c r="AE309" s="55" t="n"/>
      <c r="AF309" s="55" t="n"/>
      <c r="AG309" s="55" t="n"/>
      <c r="AH309" s="55" t="n"/>
      <c r="AI309" s="55" t="n"/>
      <c r="AJ309" s="55" t="n"/>
      <c r="AK309" s="55" t="n"/>
      <c r="AL309" s="55" t="n"/>
      <c r="AM309" s="55" t="n"/>
      <c r="AN309" s="55" t="n"/>
      <c r="AO309" s="55" t="n"/>
      <c r="AP309" s="55" t="n"/>
      <c r="AQ309" s="55" t="n"/>
      <c r="AR309" s="55" t="n"/>
      <c r="AS309" s="55" t="n"/>
      <c r="AT309" s="55" t="n"/>
      <c r="AU309" s="55" t="n"/>
      <c r="AV309" s="55" t="n"/>
      <c r="AW309" s="55" t="n"/>
      <c r="AX309" s="55" t="n"/>
      <c r="AY309" s="55" t="n"/>
      <c r="AZ309" s="55" t="n"/>
      <c r="BA309" s="55" t="n"/>
      <c r="BB309" s="55" t="n"/>
      <c r="BC309" s="55" t="n"/>
    </row>
    <row r="310">
      <c r="A310" s="55" t="n"/>
      <c r="B310" s="483" t="n"/>
      <c r="C310" s="55" t="n"/>
      <c r="D310" s="55" t="n"/>
      <c r="E310" s="55" t="n"/>
      <c r="F310" s="55" t="n"/>
      <c r="G310" s="69" t="n"/>
      <c r="H310" s="69" t="n"/>
      <c r="I310" s="55" t="n"/>
      <c r="J310" s="55" t="n"/>
      <c r="K310" s="55" t="n"/>
      <c r="L310" s="55">
        <f>J310-K310</f>
        <v/>
      </c>
      <c r="M310" s="55" t="n"/>
      <c r="N310" s="55">
        <f>P310+Q310+R310+S310</f>
        <v/>
      </c>
      <c r="O310" s="57">
        <f>Q310+V310+Y310+AB310+AE310+AH310+AK310+AN310+AQ310+AT310+AW310+AZ310+BC310</f>
        <v/>
      </c>
      <c r="P310" s="58" t="n"/>
      <c r="Q310" s="59">
        <f>L310-S310-R310-P310</f>
        <v/>
      </c>
      <c r="R310" s="60" t="n"/>
      <c r="S310" s="61" t="n"/>
      <c r="T310" s="55" t="n"/>
      <c r="U310" s="55" t="n"/>
      <c r="V310" s="55" t="n"/>
      <c r="W310" s="55" t="n"/>
      <c r="X310" s="55" t="n"/>
      <c r="Y310" s="55" t="n"/>
      <c r="Z310" s="55" t="n"/>
      <c r="AA310" s="55" t="n"/>
      <c r="AB310" s="55" t="n"/>
      <c r="AC310" s="55" t="n"/>
      <c r="AD310" s="55" t="n"/>
      <c r="AE310" s="55" t="n"/>
      <c r="AF310" s="55" t="n"/>
      <c r="AG310" s="55" t="n"/>
      <c r="AH310" s="55" t="n"/>
      <c r="AI310" s="55" t="n"/>
      <c r="AJ310" s="55" t="n"/>
      <c r="AK310" s="55" t="n"/>
      <c r="AL310" s="55" t="n"/>
      <c r="AM310" s="55" t="n"/>
      <c r="AN310" s="55" t="n"/>
      <c r="AO310" s="55" t="n"/>
      <c r="AP310" s="55" t="n"/>
      <c r="AQ310" s="55" t="n"/>
      <c r="AR310" s="55" t="n"/>
      <c r="AS310" s="55" t="n"/>
      <c r="AT310" s="55" t="n"/>
      <c r="AU310" s="55" t="n"/>
      <c r="AV310" s="55" t="n"/>
      <c r="AW310" s="55" t="n"/>
      <c r="AX310" s="55" t="n"/>
      <c r="AY310" s="55" t="n"/>
      <c r="AZ310" s="55" t="n"/>
      <c r="BA310" s="55" t="n"/>
      <c r="BB310" s="55" t="n"/>
      <c r="BC310" s="55" t="n"/>
    </row>
    <row r="311">
      <c r="A311" s="55" t="n"/>
      <c r="B311" s="483" t="n"/>
      <c r="C311" s="55" t="n"/>
      <c r="D311" s="55" t="n"/>
      <c r="E311" s="55" t="n"/>
      <c r="F311" s="55" t="n"/>
      <c r="G311" s="69" t="n"/>
      <c r="H311" s="69" t="n"/>
      <c r="I311" s="55" t="n"/>
      <c r="J311" s="55" t="n"/>
      <c r="K311" s="55" t="n"/>
      <c r="L311" s="55">
        <f>J311-K311</f>
        <v/>
      </c>
      <c r="M311" s="55" t="n"/>
      <c r="N311" s="55">
        <f>P311+Q311+R311+S311</f>
        <v/>
      </c>
      <c r="O311" s="57">
        <f>Q311+V311+Y311+AB311+AE311+AH311+AK311+AN311+AQ311+AT311+AW311+AZ311+BC311</f>
        <v/>
      </c>
      <c r="P311" s="58" t="n"/>
      <c r="Q311" s="59">
        <f>L311-S311-R311-P311</f>
        <v/>
      </c>
      <c r="R311" s="60" t="n"/>
      <c r="S311" s="61" t="n"/>
      <c r="T311" s="55" t="n"/>
      <c r="U311" s="55" t="n"/>
      <c r="V311" s="55" t="n"/>
      <c r="W311" s="55" t="n"/>
      <c r="X311" s="55" t="n"/>
      <c r="Y311" s="55" t="n"/>
      <c r="Z311" s="55" t="n"/>
      <c r="AA311" s="55" t="n"/>
      <c r="AB311" s="55" t="n"/>
      <c r="AC311" s="55" t="n"/>
      <c r="AD311" s="55" t="n"/>
      <c r="AE311" s="55" t="n"/>
      <c r="AF311" s="55" t="n"/>
      <c r="AG311" s="55" t="n"/>
      <c r="AH311" s="55" t="n"/>
      <c r="AI311" s="55" t="n"/>
      <c r="AJ311" s="55" t="n"/>
      <c r="AK311" s="55" t="n"/>
      <c r="AL311" s="55" t="n"/>
      <c r="AM311" s="55" t="n"/>
      <c r="AN311" s="55" t="n"/>
      <c r="AO311" s="55" t="n"/>
      <c r="AP311" s="55" t="n"/>
      <c r="AQ311" s="55" t="n"/>
      <c r="AR311" s="55" t="n"/>
      <c r="AS311" s="55" t="n"/>
      <c r="AT311" s="55" t="n"/>
      <c r="AU311" s="55" t="n"/>
      <c r="AV311" s="55" t="n"/>
      <c r="AW311" s="55" t="n"/>
      <c r="AX311" s="55" t="n"/>
      <c r="AY311" s="55" t="n"/>
      <c r="AZ311" s="55" t="n"/>
      <c r="BA311" s="55" t="n"/>
      <c r="BB311" s="55" t="n"/>
      <c r="BC311" s="55" t="n"/>
    </row>
    <row r="312">
      <c r="A312" s="55" t="n"/>
      <c r="B312" s="483" t="n"/>
      <c r="C312" s="55" t="n"/>
      <c r="D312" s="55" t="n"/>
      <c r="E312" s="55" t="n"/>
      <c r="F312" s="55" t="n"/>
      <c r="G312" s="69" t="n"/>
      <c r="H312" s="69" t="n"/>
      <c r="I312" s="55" t="n"/>
      <c r="J312" s="55" t="n"/>
      <c r="K312" s="55" t="n"/>
      <c r="L312" s="55">
        <f>J312-K312</f>
        <v/>
      </c>
      <c r="M312" s="55" t="n"/>
      <c r="N312" s="55">
        <f>P312+Q312+R312+S312</f>
        <v/>
      </c>
      <c r="O312" s="57">
        <f>Q312+V312+Y312+AB312+AE312+AH312+AK312+AN312+AQ312+AT312+AW312+AZ312+BC312</f>
        <v/>
      </c>
      <c r="P312" s="58" t="n"/>
      <c r="Q312" s="59">
        <f>L312-S312-R312-P312</f>
        <v/>
      </c>
      <c r="R312" s="60" t="n"/>
      <c r="S312" s="61" t="n"/>
      <c r="T312" s="55" t="n"/>
      <c r="U312" s="55" t="n"/>
      <c r="V312" s="55" t="n"/>
      <c r="W312" s="55" t="n"/>
      <c r="X312" s="55" t="n"/>
      <c r="Y312" s="55" t="n"/>
      <c r="Z312" s="55" t="n"/>
      <c r="AA312" s="55" t="n"/>
      <c r="AB312" s="55" t="n"/>
      <c r="AC312" s="55" t="n"/>
      <c r="AD312" s="55" t="n"/>
      <c r="AE312" s="55" t="n"/>
      <c r="AF312" s="55" t="n"/>
      <c r="AG312" s="55" t="n"/>
      <c r="AH312" s="55" t="n"/>
      <c r="AI312" s="55" t="n"/>
      <c r="AJ312" s="55" t="n"/>
      <c r="AK312" s="55" t="n"/>
      <c r="AL312" s="55" t="n"/>
      <c r="AM312" s="55" t="n"/>
      <c r="AN312" s="55" t="n"/>
      <c r="AO312" s="55" t="n"/>
      <c r="AP312" s="55" t="n"/>
      <c r="AQ312" s="55" t="n"/>
      <c r="AR312" s="55" t="n"/>
      <c r="AS312" s="55" t="n"/>
      <c r="AT312" s="55" t="n"/>
      <c r="AU312" s="55" t="n"/>
      <c r="AV312" s="55" t="n"/>
      <c r="AW312" s="55" t="n"/>
      <c r="AX312" s="55" t="n"/>
      <c r="AY312" s="55" t="n"/>
      <c r="AZ312" s="55" t="n"/>
      <c r="BA312" s="55" t="n"/>
      <c r="BB312" s="55" t="n"/>
      <c r="BC312" s="55" t="n"/>
    </row>
    <row r="313">
      <c r="A313" s="55" t="n"/>
      <c r="B313" s="483" t="n"/>
      <c r="C313" s="55" t="n"/>
      <c r="D313" s="55" t="n"/>
      <c r="E313" s="55" t="n"/>
      <c r="F313" s="55" t="n"/>
      <c r="G313" s="69" t="n"/>
      <c r="H313" s="69" t="n"/>
      <c r="I313" s="55" t="n"/>
      <c r="J313" s="55" t="n"/>
      <c r="K313" s="55" t="n"/>
      <c r="L313" s="55">
        <f>J313-K313</f>
        <v/>
      </c>
      <c r="M313" s="55" t="n"/>
      <c r="N313" s="55">
        <f>P313+Q313+R313+S313</f>
        <v/>
      </c>
      <c r="O313" s="57">
        <f>Q313+V313+Y313+AB313+AE313+AH313+AK313+AN313+AQ313+AT313+AW313+AZ313+BC313</f>
        <v/>
      </c>
      <c r="P313" s="58" t="n"/>
      <c r="Q313" s="59">
        <f>L313-S313-R313-P313</f>
        <v/>
      </c>
      <c r="R313" s="60" t="n"/>
      <c r="S313" s="61" t="n"/>
      <c r="T313" s="55" t="n"/>
      <c r="U313" s="55" t="n"/>
      <c r="V313" s="55" t="n"/>
      <c r="W313" s="55" t="n"/>
      <c r="X313" s="55" t="n"/>
      <c r="Y313" s="55" t="n"/>
      <c r="Z313" s="55" t="n"/>
      <c r="AA313" s="55" t="n"/>
      <c r="AB313" s="55" t="n"/>
      <c r="AC313" s="55" t="n"/>
      <c r="AD313" s="55" t="n"/>
      <c r="AE313" s="55" t="n"/>
      <c r="AF313" s="55" t="n"/>
      <c r="AG313" s="55" t="n"/>
      <c r="AH313" s="55" t="n"/>
      <c r="AI313" s="55" t="n"/>
      <c r="AJ313" s="55" t="n"/>
      <c r="AK313" s="55" t="n"/>
      <c r="AL313" s="55" t="n"/>
      <c r="AM313" s="55" t="n"/>
      <c r="AN313" s="55" t="n"/>
      <c r="AO313" s="55" t="n"/>
      <c r="AP313" s="55" t="n"/>
      <c r="AQ313" s="55" t="n"/>
      <c r="AR313" s="55" t="n"/>
      <c r="AS313" s="55" t="n"/>
      <c r="AT313" s="55" t="n"/>
      <c r="AU313" s="55" t="n"/>
      <c r="AV313" s="55" t="n"/>
      <c r="AW313" s="55" t="n"/>
      <c r="AX313" s="55" t="n"/>
      <c r="AY313" s="55" t="n"/>
      <c r="AZ313" s="55" t="n"/>
      <c r="BA313" s="55" t="n"/>
      <c r="BB313" s="55" t="n"/>
      <c r="BC313" s="55" t="n"/>
    </row>
    <row r="314">
      <c r="A314" s="55" t="n"/>
      <c r="B314" s="483" t="n"/>
      <c r="C314" s="55" t="n"/>
      <c r="D314" s="55" t="n"/>
      <c r="E314" s="55" t="n"/>
      <c r="F314" s="55" t="n"/>
      <c r="G314" s="69" t="n"/>
      <c r="H314" s="69" t="n"/>
      <c r="I314" s="55" t="n"/>
      <c r="J314" s="55" t="n"/>
      <c r="K314" s="55" t="n"/>
      <c r="L314" s="55">
        <f>J314-K314</f>
        <v/>
      </c>
      <c r="M314" s="55" t="n"/>
      <c r="N314" s="55">
        <f>P314+Q314+R314+S314</f>
        <v/>
      </c>
      <c r="O314" s="57">
        <f>Q314+V314+Y314+AB314+AE314+AH314+AK314+AN314+AQ314+AT314+AW314+AZ314+BC314</f>
        <v/>
      </c>
      <c r="P314" s="58" t="n"/>
      <c r="Q314" s="59">
        <f>L314-S314-R314-P314</f>
        <v/>
      </c>
      <c r="R314" s="60" t="n"/>
      <c r="S314" s="61" t="n"/>
      <c r="T314" s="55" t="n"/>
      <c r="U314" s="55" t="n"/>
      <c r="V314" s="55" t="n"/>
      <c r="W314" s="55" t="n"/>
      <c r="X314" s="55" t="n"/>
      <c r="Y314" s="55" t="n"/>
      <c r="Z314" s="55" t="n"/>
      <c r="AA314" s="55" t="n"/>
      <c r="AB314" s="55" t="n"/>
      <c r="AC314" s="55" t="n"/>
      <c r="AD314" s="55" t="n"/>
      <c r="AE314" s="55" t="n"/>
      <c r="AF314" s="55" t="n"/>
      <c r="AG314" s="55" t="n"/>
      <c r="AH314" s="55" t="n"/>
      <c r="AI314" s="55" t="n"/>
      <c r="AJ314" s="55" t="n"/>
      <c r="AK314" s="55" t="n"/>
      <c r="AL314" s="55" t="n"/>
      <c r="AM314" s="55" t="n"/>
      <c r="AN314" s="55" t="n"/>
      <c r="AO314" s="55" t="n"/>
      <c r="AP314" s="55" t="n"/>
      <c r="AQ314" s="55" t="n"/>
      <c r="AR314" s="55" t="n"/>
      <c r="AS314" s="55" t="n"/>
      <c r="AT314" s="55" t="n"/>
      <c r="AU314" s="55" t="n"/>
      <c r="AV314" s="55" t="n"/>
      <c r="AW314" s="55" t="n"/>
      <c r="AX314" s="55" t="n"/>
      <c r="AY314" s="55" t="n"/>
      <c r="AZ314" s="55" t="n"/>
      <c r="BA314" s="55" t="n"/>
      <c r="BB314" s="55" t="n"/>
      <c r="BC314" s="55" t="n"/>
    </row>
    <row r="315">
      <c r="A315" s="55" t="n"/>
      <c r="B315" s="483" t="n"/>
      <c r="C315" s="55" t="n"/>
      <c r="D315" s="55" t="n"/>
      <c r="E315" s="55" t="n"/>
      <c r="F315" s="55" t="n"/>
      <c r="G315" s="69" t="n"/>
      <c r="H315" s="69" t="n"/>
      <c r="I315" s="55" t="n"/>
      <c r="J315" s="55" t="n"/>
      <c r="K315" s="55" t="n"/>
      <c r="L315" s="55">
        <f>J315-K315</f>
        <v/>
      </c>
      <c r="M315" s="55" t="n"/>
      <c r="N315" s="55">
        <f>P315+Q315+R315+S315</f>
        <v/>
      </c>
      <c r="O315" s="57">
        <f>Q315+V315+Y315+AB315+AE315+AH315+AK315+AN315+AQ315+AT315+AW315+AZ315+BC315</f>
        <v/>
      </c>
      <c r="P315" s="58" t="n"/>
      <c r="Q315" s="59">
        <f>L315-S315-R315-P315</f>
        <v/>
      </c>
      <c r="R315" s="60" t="n"/>
      <c r="S315" s="61" t="n"/>
      <c r="T315" s="55" t="n"/>
      <c r="U315" s="55" t="n"/>
      <c r="V315" s="55" t="n"/>
      <c r="W315" s="55" t="n"/>
      <c r="X315" s="55" t="n"/>
      <c r="Y315" s="55" t="n"/>
      <c r="Z315" s="55" t="n"/>
      <c r="AA315" s="55" t="n"/>
      <c r="AB315" s="55" t="n"/>
      <c r="AC315" s="55" t="n"/>
      <c r="AD315" s="55" t="n"/>
      <c r="AE315" s="55" t="n"/>
      <c r="AF315" s="55" t="n"/>
      <c r="AG315" s="55" t="n"/>
      <c r="AH315" s="55" t="n"/>
      <c r="AI315" s="55" t="n"/>
      <c r="AJ315" s="55" t="n"/>
      <c r="AK315" s="55" t="n"/>
      <c r="AL315" s="55" t="n"/>
      <c r="AM315" s="55" t="n"/>
      <c r="AN315" s="55" t="n"/>
      <c r="AO315" s="55" t="n"/>
      <c r="AP315" s="55" t="n"/>
      <c r="AQ315" s="55" t="n"/>
      <c r="AR315" s="55" t="n"/>
      <c r="AS315" s="55" t="n"/>
      <c r="AT315" s="55" t="n"/>
      <c r="AU315" s="55" t="n"/>
      <c r="AV315" s="55" t="n"/>
      <c r="AW315" s="55" t="n"/>
      <c r="AX315" s="55" t="n"/>
      <c r="AY315" s="55" t="n"/>
      <c r="AZ315" s="55" t="n"/>
      <c r="BA315" s="55" t="n"/>
      <c r="BB315" s="55" t="n"/>
      <c r="BC315" s="55" t="n"/>
    </row>
    <row r="316">
      <c r="A316" s="55" t="n"/>
      <c r="B316" s="483" t="n"/>
      <c r="C316" s="55" t="n"/>
      <c r="D316" s="55" t="n"/>
      <c r="E316" s="55" t="n"/>
      <c r="F316" s="55" t="n"/>
      <c r="G316" s="69" t="n"/>
      <c r="H316" s="69" t="n"/>
      <c r="I316" s="55" t="n"/>
      <c r="J316" s="55" t="n"/>
      <c r="K316" s="55" t="n"/>
      <c r="L316" s="55">
        <f>J316-K316</f>
        <v/>
      </c>
      <c r="M316" s="55" t="n"/>
      <c r="N316" s="55">
        <f>P316+Q316+R316+S316</f>
        <v/>
      </c>
      <c r="O316" s="57">
        <f>Q316+V316+Y316+AB316+AE316+AH316+AK316+AN316+AQ316+AT316+AW316+AZ316+BC316</f>
        <v/>
      </c>
      <c r="P316" s="58" t="n"/>
      <c r="Q316" s="59">
        <f>L316-S316-R316-P316</f>
        <v/>
      </c>
      <c r="R316" s="60" t="n"/>
      <c r="S316" s="61" t="n"/>
      <c r="T316" s="55" t="n"/>
      <c r="U316" s="55" t="n"/>
      <c r="V316" s="55" t="n"/>
      <c r="W316" s="55" t="n"/>
      <c r="X316" s="55" t="n"/>
      <c r="Y316" s="55" t="n"/>
      <c r="Z316" s="55" t="n"/>
      <c r="AA316" s="55" t="n"/>
      <c r="AB316" s="55" t="n"/>
      <c r="AC316" s="55" t="n"/>
      <c r="AD316" s="55" t="n"/>
      <c r="AE316" s="55" t="n"/>
      <c r="AF316" s="55" t="n"/>
      <c r="AG316" s="55" t="n"/>
      <c r="AH316" s="55" t="n"/>
      <c r="AI316" s="55" t="n"/>
      <c r="AJ316" s="55" t="n"/>
      <c r="AK316" s="55" t="n"/>
      <c r="AL316" s="55" t="n"/>
      <c r="AM316" s="55" t="n"/>
      <c r="AN316" s="55" t="n"/>
      <c r="AO316" s="55" t="n"/>
      <c r="AP316" s="55" t="n"/>
      <c r="AQ316" s="55" t="n"/>
      <c r="AR316" s="55" t="n"/>
      <c r="AS316" s="55" t="n"/>
      <c r="AT316" s="55" t="n"/>
      <c r="AU316" s="55" t="n"/>
      <c r="AV316" s="55" t="n"/>
      <c r="AW316" s="55" t="n"/>
      <c r="AX316" s="55" t="n"/>
      <c r="AY316" s="55" t="n"/>
      <c r="AZ316" s="55" t="n"/>
      <c r="BA316" s="55" t="n"/>
      <c r="BB316" s="55" t="n"/>
      <c r="BC316" s="55" t="n"/>
    </row>
    <row r="317">
      <c r="A317" s="55" t="n"/>
      <c r="B317" s="483" t="n"/>
      <c r="C317" s="55" t="n"/>
      <c r="D317" s="55" t="n"/>
      <c r="E317" s="55" t="n"/>
      <c r="F317" s="55" t="n"/>
      <c r="G317" s="69" t="n"/>
      <c r="H317" s="69" t="n"/>
      <c r="I317" s="55" t="n"/>
      <c r="J317" s="55" t="n"/>
      <c r="K317" s="55" t="n"/>
      <c r="L317" s="55">
        <f>J317-K317</f>
        <v/>
      </c>
      <c r="M317" s="55" t="n"/>
      <c r="N317" s="55">
        <f>P317+Q317+R317+S317</f>
        <v/>
      </c>
      <c r="O317" s="57">
        <f>Q317+V317+Y317+AB317+AE317+AH317+AK317+AN317+AQ317+AT317+AW317+AZ317+BC317</f>
        <v/>
      </c>
      <c r="P317" s="58" t="n"/>
      <c r="Q317" s="59">
        <f>L317-S317-R317-P317</f>
        <v/>
      </c>
      <c r="R317" s="60" t="n"/>
      <c r="S317" s="61" t="n"/>
      <c r="T317" s="55" t="n"/>
      <c r="U317" s="55" t="n"/>
      <c r="V317" s="55" t="n"/>
      <c r="W317" s="55" t="n"/>
      <c r="X317" s="55" t="n"/>
      <c r="Y317" s="55" t="n"/>
      <c r="Z317" s="55" t="n"/>
      <c r="AA317" s="55" t="n"/>
      <c r="AB317" s="55" t="n"/>
      <c r="AC317" s="55" t="n"/>
      <c r="AD317" s="55" t="n"/>
      <c r="AE317" s="55" t="n"/>
      <c r="AF317" s="55" t="n"/>
      <c r="AG317" s="55" t="n"/>
      <c r="AH317" s="55" t="n"/>
      <c r="AI317" s="55" t="n"/>
      <c r="AJ317" s="55" t="n"/>
      <c r="AK317" s="55" t="n"/>
      <c r="AL317" s="55" t="n"/>
      <c r="AM317" s="55" t="n"/>
      <c r="AN317" s="55" t="n"/>
      <c r="AO317" s="55" t="n"/>
      <c r="AP317" s="55" t="n"/>
      <c r="AQ317" s="55" t="n"/>
      <c r="AR317" s="55" t="n"/>
      <c r="AS317" s="55" t="n"/>
      <c r="AT317" s="55" t="n"/>
      <c r="AU317" s="55" t="n"/>
      <c r="AV317" s="55" t="n"/>
      <c r="AW317" s="55" t="n"/>
      <c r="AX317" s="55" t="n"/>
      <c r="AY317" s="55" t="n"/>
      <c r="AZ317" s="55" t="n"/>
      <c r="BA317" s="55" t="n"/>
      <c r="BB317" s="55" t="n"/>
      <c r="BC317" s="55" t="n"/>
    </row>
    <row r="318">
      <c r="A318" s="55" t="n"/>
      <c r="B318" s="483" t="n"/>
      <c r="C318" s="55" t="n"/>
      <c r="D318" s="55" t="n"/>
      <c r="E318" s="55" t="n"/>
      <c r="F318" s="55" t="n"/>
      <c r="G318" s="69" t="n"/>
      <c r="H318" s="69" t="n"/>
      <c r="I318" s="55" t="n"/>
      <c r="J318" s="55" t="n"/>
      <c r="K318" s="55" t="n"/>
      <c r="L318" s="55">
        <f>J318-K318</f>
        <v/>
      </c>
      <c r="M318" s="55" t="n"/>
      <c r="N318" s="55">
        <f>P318+Q318+R318+S318</f>
        <v/>
      </c>
      <c r="O318" s="57">
        <f>Q318+V318+Y318+AB318+AE318+AH318+AK318+AN318+AQ318+AT318+AW318+AZ318+BC318</f>
        <v/>
      </c>
      <c r="P318" s="58" t="n"/>
      <c r="Q318" s="59">
        <f>L318-S318-R318-P318</f>
        <v/>
      </c>
      <c r="R318" s="60" t="n"/>
      <c r="S318" s="61" t="n"/>
      <c r="T318" s="55" t="n"/>
      <c r="U318" s="55" t="n"/>
      <c r="V318" s="55" t="n"/>
      <c r="W318" s="55" t="n"/>
      <c r="X318" s="55" t="n"/>
      <c r="Y318" s="55" t="n"/>
      <c r="Z318" s="55" t="n"/>
      <c r="AA318" s="55" t="n"/>
      <c r="AB318" s="55" t="n"/>
      <c r="AC318" s="55" t="n"/>
      <c r="AD318" s="55" t="n"/>
      <c r="AE318" s="55" t="n"/>
      <c r="AF318" s="55" t="n"/>
      <c r="AG318" s="55" t="n"/>
      <c r="AH318" s="55" t="n"/>
      <c r="AI318" s="55" t="n"/>
      <c r="AJ318" s="55" t="n"/>
      <c r="AK318" s="55" t="n"/>
      <c r="AL318" s="55" t="n"/>
      <c r="AM318" s="55" t="n"/>
      <c r="AN318" s="55" t="n"/>
      <c r="AO318" s="55" t="n"/>
      <c r="AP318" s="55" t="n"/>
      <c r="AQ318" s="55" t="n"/>
      <c r="AR318" s="55" t="n"/>
      <c r="AS318" s="55" t="n"/>
      <c r="AT318" s="55" t="n"/>
      <c r="AU318" s="55" t="n"/>
      <c r="AV318" s="55" t="n"/>
      <c r="AW318" s="55" t="n"/>
      <c r="AX318" s="55" t="n"/>
      <c r="AY318" s="55" t="n"/>
      <c r="AZ318" s="55" t="n"/>
      <c r="BA318" s="55" t="n"/>
      <c r="BB318" s="55" t="n"/>
      <c r="BC318" s="55" t="n"/>
    </row>
    <row r="319">
      <c r="A319" s="55" t="n"/>
      <c r="B319" s="483" t="n"/>
      <c r="C319" s="55" t="n"/>
      <c r="D319" s="55" t="n"/>
      <c r="E319" s="55" t="n"/>
      <c r="F319" s="55" t="n"/>
      <c r="G319" s="69" t="n"/>
      <c r="H319" s="69" t="n"/>
      <c r="I319" s="55" t="n"/>
      <c r="J319" s="55" t="n"/>
      <c r="K319" s="55" t="n"/>
      <c r="L319" s="55">
        <f>J319-K319</f>
        <v/>
      </c>
      <c r="M319" s="55" t="n"/>
      <c r="N319" s="55">
        <f>P319+Q319+R319+S319</f>
        <v/>
      </c>
      <c r="O319" s="57">
        <f>Q319+V319+Y319+AB319+AE319+AH319+AK319+AN319+AQ319+AT319+AW319+AZ319+BC319</f>
        <v/>
      </c>
      <c r="P319" s="58" t="n"/>
      <c r="Q319" s="59">
        <f>L319-S319-R319-P319</f>
        <v/>
      </c>
      <c r="R319" s="60" t="n"/>
      <c r="S319" s="61" t="n"/>
      <c r="T319" s="55" t="n"/>
      <c r="U319" s="55" t="n"/>
      <c r="V319" s="55" t="n"/>
      <c r="W319" s="55" t="n"/>
      <c r="X319" s="55" t="n"/>
      <c r="Y319" s="55" t="n"/>
      <c r="Z319" s="55" t="n"/>
      <c r="AA319" s="55" t="n"/>
      <c r="AB319" s="55" t="n"/>
      <c r="AC319" s="55" t="n"/>
      <c r="AD319" s="55" t="n"/>
      <c r="AE319" s="55" t="n"/>
      <c r="AF319" s="55" t="n"/>
      <c r="AG319" s="55" t="n"/>
      <c r="AH319" s="55" t="n"/>
      <c r="AI319" s="55" t="n"/>
      <c r="AJ319" s="55" t="n"/>
      <c r="AK319" s="55" t="n"/>
      <c r="AL319" s="55" t="n"/>
      <c r="AM319" s="55" t="n"/>
      <c r="AN319" s="55" t="n"/>
      <c r="AO319" s="55" t="n"/>
      <c r="AP319" s="55" t="n"/>
      <c r="AQ319" s="55" t="n"/>
      <c r="AR319" s="55" t="n"/>
      <c r="AS319" s="55" t="n"/>
      <c r="AT319" s="55" t="n"/>
      <c r="AU319" s="55" t="n"/>
      <c r="AV319" s="55" t="n"/>
      <c r="AW319" s="55" t="n"/>
      <c r="AX319" s="55" t="n"/>
      <c r="AY319" s="55" t="n"/>
      <c r="AZ319" s="55" t="n"/>
      <c r="BA319" s="55" t="n"/>
      <c r="BB319" s="55" t="n"/>
      <c r="BC319" s="55" t="n"/>
    </row>
    <row r="320">
      <c r="A320" s="55" t="n"/>
      <c r="B320" s="483" t="n"/>
      <c r="C320" s="55" t="n"/>
      <c r="D320" s="55" t="n"/>
      <c r="E320" s="55" t="n"/>
      <c r="F320" s="55" t="n"/>
      <c r="G320" s="69" t="n"/>
      <c r="H320" s="69" t="n"/>
      <c r="I320" s="55" t="n"/>
      <c r="J320" s="55" t="n"/>
      <c r="K320" s="55" t="n"/>
      <c r="L320" s="55">
        <f>J320-K320</f>
        <v/>
      </c>
      <c r="M320" s="55" t="n"/>
      <c r="N320" s="55">
        <f>P320+Q320+R320+S320</f>
        <v/>
      </c>
      <c r="O320" s="57">
        <f>Q320+V320+Y320+AB320+AE320+AH320+AK320+AN320+AQ320+AT320+AW320+AZ320+BC320</f>
        <v/>
      </c>
      <c r="P320" s="58" t="n"/>
      <c r="Q320" s="59">
        <f>L320-S320-R320-P320</f>
        <v/>
      </c>
      <c r="R320" s="60" t="n"/>
      <c r="S320" s="61" t="n"/>
      <c r="T320" s="55" t="n"/>
      <c r="U320" s="55" t="n"/>
      <c r="V320" s="55" t="n"/>
      <c r="W320" s="55" t="n"/>
      <c r="X320" s="55" t="n"/>
      <c r="Y320" s="55" t="n"/>
      <c r="Z320" s="55" t="n"/>
      <c r="AA320" s="55" t="n"/>
      <c r="AB320" s="55" t="n"/>
      <c r="AC320" s="55" t="n"/>
      <c r="AD320" s="55" t="n"/>
      <c r="AE320" s="55" t="n"/>
      <c r="AF320" s="55" t="n"/>
      <c r="AG320" s="55" t="n"/>
      <c r="AH320" s="55" t="n"/>
      <c r="AI320" s="55" t="n"/>
      <c r="AJ320" s="55" t="n"/>
      <c r="AK320" s="55" t="n"/>
      <c r="AL320" s="55" t="n"/>
      <c r="AM320" s="55" t="n"/>
      <c r="AN320" s="55" t="n"/>
      <c r="AO320" s="55" t="n"/>
      <c r="AP320" s="55" t="n"/>
      <c r="AQ320" s="55" t="n"/>
      <c r="AR320" s="55" t="n"/>
      <c r="AS320" s="55" t="n"/>
      <c r="AT320" s="55" t="n"/>
      <c r="AU320" s="55" t="n"/>
      <c r="AV320" s="55" t="n"/>
      <c r="AW320" s="55" t="n"/>
      <c r="AX320" s="55" t="n"/>
      <c r="AY320" s="55" t="n"/>
      <c r="AZ320" s="55" t="n"/>
      <c r="BA320" s="55" t="n"/>
      <c r="BB320" s="55" t="n"/>
      <c r="BC320" s="55" t="n"/>
    </row>
    <row r="321">
      <c r="A321" s="55" t="n"/>
      <c r="B321" s="483" t="n"/>
      <c r="C321" s="55" t="n"/>
      <c r="D321" s="55" t="n"/>
      <c r="E321" s="55" t="n"/>
      <c r="F321" s="55" t="n"/>
      <c r="G321" s="69" t="n"/>
      <c r="H321" s="69" t="n"/>
      <c r="I321" s="55" t="n"/>
      <c r="J321" s="55" t="n"/>
      <c r="K321" s="55" t="n"/>
      <c r="L321" s="55">
        <f>J321-K321</f>
        <v/>
      </c>
      <c r="M321" s="55" t="n"/>
      <c r="N321" s="55">
        <f>P321+Q321+R321+S321</f>
        <v/>
      </c>
      <c r="O321" s="57">
        <f>Q321+V321+Y321+AB321+AE321+AH321+AK321+AN321+AQ321+AT321+AW321+AZ321+BC321</f>
        <v/>
      </c>
      <c r="P321" s="58" t="n"/>
      <c r="Q321" s="59">
        <f>L321-S321-R321-P321</f>
        <v/>
      </c>
      <c r="R321" s="60" t="n"/>
      <c r="S321" s="61" t="n"/>
      <c r="T321" s="55" t="n"/>
      <c r="U321" s="55" t="n"/>
      <c r="V321" s="55" t="n"/>
      <c r="W321" s="55" t="n"/>
      <c r="X321" s="55" t="n"/>
      <c r="Y321" s="55" t="n"/>
      <c r="Z321" s="55" t="n"/>
      <c r="AA321" s="55" t="n"/>
      <c r="AB321" s="55" t="n"/>
      <c r="AC321" s="55" t="n"/>
      <c r="AD321" s="55" t="n"/>
      <c r="AE321" s="55" t="n"/>
      <c r="AF321" s="55" t="n"/>
      <c r="AG321" s="55" t="n"/>
      <c r="AH321" s="55" t="n"/>
      <c r="AI321" s="55" t="n"/>
      <c r="AJ321" s="55" t="n"/>
      <c r="AK321" s="55" t="n"/>
      <c r="AL321" s="55" t="n"/>
      <c r="AM321" s="55" t="n"/>
      <c r="AN321" s="55" t="n"/>
      <c r="AO321" s="55" t="n"/>
      <c r="AP321" s="55" t="n"/>
      <c r="AQ321" s="55" t="n"/>
      <c r="AR321" s="55" t="n"/>
      <c r="AS321" s="55" t="n"/>
      <c r="AT321" s="55" t="n"/>
      <c r="AU321" s="55" t="n"/>
      <c r="AV321" s="55" t="n"/>
      <c r="AW321" s="55" t="n"/>
      <c r="AX321" s="55" t="n"/>
      <c r="AY321" s="55" t="n"/>
      <c r="AZ321" s="55" t="n"/>
      <c r="BA321" s="55" t="n"/>
      <c r="BB321" s="55" t="n"/>
      <c r="BC321" s="55" t="n"/>
    </row>
    <row r="322">
      <c r="A322" s="55" t="n"/>
      <c r="B322" s="483" t="n"/>
      <c r="C322" s="55" t="n"/>
      <c r="D322" s="55" t="n"/>
      <c r="E322" s="55" t="n"/>
      <c r="F322" s="55" t="n"/>
      <c r="G322" s="69" t="n"/>
      <c r="H322" s="69" t="n"/>
      <c r="I322" s="55" t="n"/>
      <c r="J322" s="55" t="n"/>
      <c r="K322" s="55" t="n"/>
      <c r="L322" s="55">
        <f>J322-K322</f>
        <v/>
      </c>
      <c r="M322" s="55" t="n"/>
      <c r="N322" s="55">
        <f>P322+Q322+R322+S322</f>
        <v/>
      </c>
      <c r="O322" s="57">
        <f>Q322+V322+Y322+AB322+AE322+AH322+AK322+AN322+AQ322+AT322+AW322+AZ322+BC322</f>
        <v/>
      </c>
      <c r="P322" s="58" t="n"/>
      <c r="Q322" s="59">
        <f>L322-S322-R322-P322</f>
        <v/>
      </c>
      <c r="R322" s="60" t="n"/>
      <c r="S322" s="61" t="n"/>
      <c r="T322" s="55" t="n"/>
      <c r="U322" s="55" t="n"/>
      <c r="V322" s="55" t="n"/>
      <c r="W322" s="55" t="n"/>
      <c r="X322" s="55" t="n"/>
      <c r="Y322" s="55" t="n"/>
      <c r="Z322" s="55" t="n"/>
      <c r="AA322" s="55" t="n"/>
      <c r="AB322" s="55" t="n"/>
      <c r="AC322" s="55" t="n"/>
      <c r="AD322" s="55" t="n"/>
      <c r="AE322" s="55" t="n"/>
      <c r="AF322" s="55" t="n"/>
      <c r="AG322" s="55" t="n"/>
      <c r="AH322" s="55" t="n"/>
      <c r="AI322" s="55" t="n"/>
      <c r="AJ322" s="55" t="n"/>
      <c r="AK322" s="55" t="n"/>
      <c r="AL322" s="55" t="n"/>
      <c r="AM322" s="55" t="n"/>
      <c r="AN322" s="55" t="n"/>
      <c r="AO322" s="55" t="n"/>
      <c r="AP322" s="55" t="n"/>
      <c r="AQ322" s="55" t="n"/>
      <c r="AR322" s="55" t="n"/>
      <c r="AS322" s="55" t="n"/>
      <c r="AT322" s="55" t="n"/>
      <c r="AU322" s="55" t="n"/>
      <c r="AV322" s="55" t="n"/>
      <c r="AW322" s="55" t="n"/>
      <c r="AX322" s="55" t="n"/>
      <c r="AY322" s="55" t="n"/>
      <c r="AZ322" s="55" t="n"/>
      <c r="BA322" s="55" t="n"/>
      <c r="BB322" s="55" t="n"/>
      <c r="BC322" s="55" t="n"/>
    </row>
    <row r="323">
      <c r="A323" s="55" t="n"/>
      <c r="B323" s="483" t="n"/>
      <c r="C323" s="55" t="n"/>
      <c r="D323" s="55" t="n"/>
      <c r="E323" s="55" t="n"/>
      <c r="F323" s="55" t="n"/>
      <c r="G323" s="69" t="n"/>
      <c r="H323" s="69" t="n"/>
      <c r="I323" s="55" t="n"/>
      <c r="J323" s="55" t="n"/>
      <c r="K323" s="55" t="n"/>
      <c r="L323" s="55">
        <f>J323-K323</f>
        <v/>
      </c>
      <c r="M323" s="55" t="n"/>
      <c r="N323" s="55">
        <f>P323+Q323+R323+S323</f>
        <v/>
      </c>
      <c r="O323" s="57">
        <f>Q323+V323+Y323+AB323+AE323+AH323+AK323+AN323+AQ323+AT323+AW323+AZ323+BC323</f>
        <v/>
      </c>
      <c r="P323" s="58" t="n"/>
      <c r="Q323" s="59">
        <f>L323-S323-R323-P323</f>
        <v/>
      </c>
      <c r="R323" s="60" t="n"/>
      <c r="S323" s="61" t="n"/>
      <c r="T323" s="55" t="n"/>
      <c r="U323" s="55" t="n"/>
      <c r="V323" s="55" t="n"/>
      <c r="W323" s="55" t="n"/>
      <c r="X323" s="55" t="n"/>
      <c r="Y323" s="55" t="n"/>
      <c r="Z323" s="55" t="n"/>
      <c r="AA323" s="55" t="n"/>
      <c r="AB323" s="55" t="n"/>
      <c r="AC323" s="55" t="n"/>
      <c r="AD323" s="55" t="n"/>
      <c r="AE323" s="55" t="n"/>
      <c r="AF323" s="55" t="n"/>
      <c r="AG323" s="55" t="n"/>
      <c r="AH323" s="55" t="n"/>
      <c r="AI323" s="55" t="n"/>
      <c r="AJ323" s="55" t="n"/>
      <c r="AK323" s="55" t="n"/>
      <c r="AL323" s="55" t="n"/>
      <c r="AM323" s="55" t="n"/>
      <c r="AN323" s="55" t="n"/>
      <c r="AO323" s="55" t="n"/>
      <c r="AP323" s="55" t="n"/>
      <c r="AQ323" s="55" t="n"/>
      <c r="AR323" s="55" t="n"/>
      <c r="AS323" s="55" t="n"/>
      <c r="AT323" s="55" t="n"/>
      <c r="AU323" s="55" t="n"/>
      <c r="AV323" s="55" t="n"/>
      <c r="AW323" s="55" t="n"/>
      <c r="AX323" s="55" t="n"/>
      <c r="AY323" s="55" t="n"/>
      <c r="AZ323" s="55" t="n"/>
      <c r="BA323" s="55" t="n"/>
      <c r="BB323" s="55" t="n"/>
      <c r="BC323" s="55" t="n"/>
    </row>
    <row r="324">
      <c r="A324" s="55" t="n"/>
      <c r="B324" s="483" t="n"/>
      <c r="C324" s="55" t="n"/>
      <c r="D324" s="55" t="n"/>
      <c r="E324" s="55" t="n"/>
      <c r="F324" s="55" t="n"/>
      <c r="G324" s="69" t="n"/>
      <c r="H324" s="69" t="n"/>
      <c r="I324" s="55" t="n"/>
      <c r="J324" s="55" t="n"/>
      <c r="K324" s="55" t="n"/>
      <c r="L324" s="55">
        <f>J324-K324</f>
        <v/>
      </c>
      <c r="M324" s="55" t="n"/>
      <c r="N324" s="55">
        <f>P324+Q324+R324+S324</f>
        <v/>
      </c>
      <c r="O324" s="57">
        <f>Q324+V324+Y324+AB324+AE324+AH324+AK324+AN324+AQ324+AT324+AW324+AZ324+BC324</f>
        <v/>
      </c>
      <c r="P324" s="58" t="n"/>
      <c r="Q324" s="59">
        <f>L324-S324-R324-P324</f>
        <v/>
      </c>
      <c r="R324" s="60" t="n"/>
      <c r="S324" s="61" t="n"/>
      <c r="T324" s="55" t="n"/>
      <c r="U324" s="55" t="n"/>
      <c r="V324" s="55" t="n"/>
      <c r="W324" s="55" t="n"/>
      <c r="X324" s="55" t="n"/>
      <c r="Y324" s="55" t="n"/>
      <c r="Z324" s="55" t="n"/>
      <c r="AA324" s="55" t="n"/>
      <c r="AB324" s="55" t="n"/>
      <c r="AC324" s="55" t="n"/>
      <c r="AD324" s="55" t="n"/>
      <c r="AE324" s="55" t="n"/>
      <c r="AF324" s="55" t="n"/>
      <c r="AG324" s="55" t="n"/>
      <c r="AH324" s="55" t="n"/>
      <c r="AI324" s="55" t="n"/>
      <c r="AJ324" s="55" t="n"/>
      <c r="AK324" s="55" t="n"/>
      <c r="AL324" s="55" t="n"/>
      <c r="AM324" s="55" t="n"/>
      <c r="AN324" s="55" t="n"/>
      <c r="AO324" s="55" t="n"/>
      <c r="AP324" s="55" t="n"/>
      <c r="AQ324" s="55" t="n"/>
      <c r="AR324" s="55" t="n"/>
      <c r="AS324" s="55" t="n"/>
      <c r="AT324" s="55" t="n"/>
      <c r="AU324" s="55" t="n"/>
      <c r="AV324" s="55" t="n"/>
      <c r="AW324" s="55" t="n"/>
      <c r="AX324" s="55" t="n"/>
      <c r="AY324" s="55" t="n"/>
      <c r="AZ324" s="55" t="n"/>
      <c r="BA324" s="55" t="n"/>
      <c r="BB324" s="55" t="n"/>
      <c r="BC324" s="55" t="n"/>
    </row>
    <row r="325">
      <c r="A325" s="55" t="n"/>
      <c r="B325" s="483" t="n"/>
      <c r="C325" s="55" t="n"/>
      <c r="D325" s="55" t="n"/>
      <c r="E325" s="55" t="n"/>
      <c r="F325" s="55" t="n"/>
      <c r="G325" s="69" t="n"/>
      <c r="H325" s="69" t="n"/>
      <c r="I325" s="55" t="n"/>
      <c r="J325" s="55" t="n"/>
      <c r="K325" s="55" t="n"/>
      <c r="L325" s="55">
        <f>J325-K325</f>
        <v/>
      </c>
      <c r="M325" s="55" t="n"/>
      <c r="N325" s="55">
        <f>P325+Q325+R325+S325</f>
        <v/>
      </c>
      <c r="O325" s="57">
        <f>Q325+V325+Y325+AB325+AE325+AH325+AK325+AN325+AQ325+AT325+AW325+AZ325+BC325</f>
        <v/>
      </c>
      <c r="P325" s="58" t="n"/>
      <c r="Q325" s="59">
        <f>L325-S325-R325-P325</f>
        <v/>
      </c>
      <c r="R325" s="60" t="n"/>
      <c r="S325" s="61" t="n"/>
      <c r="T325" s="55" t="n"/>
      <c r="U325" s="55" t="n"/>
      <c r="V325" s="55" t="n"/>
      <c r="W325" s="55" t="n"/>
      <c r="X325" s="55" t="n"/>
      <c r="Y325" s="55" t="n"/>
      <c r="Z325" s="55" t="n"/>
      <c r="AA325" s="55" t="n"/>
      <c r="AB325" s="55" t="n"/>
      <c r="AC325" s="55" t="n"/>
      <c r="AD325" s="55" t="n"/>
      <c r="AE325" s="55" t="n"/>
      <c r="AF325" s="55" t="n"/>
      <c r="AG325" s="55" t="n"/>
      <c r="AH325" s="55" t="n"/>
      <c r="AI325" s="55" t="n"/>
      <c r="AJ325" s="55" t="n"/>
      <c r="AK325" s="55" t="n"/>
      <c r="AL325" s="55" t="n"/>
      <c r="AM325" s="55" t="n"/>
      <c r="AN325" s="55" t="n"/>
      <c r="AO325" s="55" t="n"/>
      <c r="AP325" s="55" t="n"/>
      <c r="AQ325" s="55" t="n"/>
      <c r="AR325" s="55" t="n"/>
      <c r="AS325" s="55" t="n"/>
      <c r="AT325" s="55" t="n"/>
      <c r="AU325" s="55" t="n"/>
      <c r="AV325" s="55" t="n"/>
      <c r="AW325" s="55" t="n"/>
      <c r="AX325" s="55" t="n"/>
      <c r="AY325" s="55" t="n"/>
      <c r="AZ325" s="55" t="n"/>
      <c r="BA325" s="55" t="n"/>
      <c r="BB325" s="55" t="n"/>
      <c r="BC325" s="55" t="n"/>
    </row>
    <row r="326">
      <c r="A326" s="55" t="n"/>
      <c r="B326" s="483" t="n"/>
      <c r="C326" s="55" t="n"/>
      <c r="D326" s="55" t="n"/>
      <c r="E326" s="55" t="n"/>
      <c r="F326" s="55" t="n"/>
      <c r="G326" s="69" t="n"/>
      <c r="H326" s="69" t="n"/>
      <c r="I326" s="55" t="n"/>
      <c r="J326" s="55" t="n"/>
      <c r="K326" s="55" t="n"/>
      <c r="L326" s="55">
        <f>J326-K326</f>
        <v/>
      </c>
      <c r="M326" s="55" t="n"/>
      <c r="N326" s="55">
        <f>P326+Q326+R326+S326</f>
        <v/>
      </c>
      <c r="O326" s="57">
        <f>Q326+V326+Y326+AB326+AE326+AH326+AK326+AN326+AQ326+AT326+AW326+AZ326+BC326</f>
        <v/>
      </c>
      <c r="P326" s="58" t="n"/>
      <c r="Q326" s="59">
        <f>L326-S326-R326-P326</f>
        <v/>
      </c>
      <c r="R326" s="60" t="n"/>
      <c r="S326" s="61" t="n"/>
      <c r="T326" s="55" t="n"/>
      <c r="U326" s="55" t="n"/>
      <c r="V326" s="55" t="n"/>
      <c r="W326" s="55" t="n"/>
      <c r="X326" s="55" t="n"/>
      <c r="Y326" s="55" t="n"/>
      <c r="Z326" s="55" t="n"/>
      <c r="AA326" s="55" t="n"/>
      <c r="AB326" s="55" t="n"/>
      <c r="AC326" s="55" t="n"/>
      <c r="AD326" s="55" t="n"/>
      <c r="AE326" s="55" t="n"/>
      <c r="AF326" s="55" t="n"/>
      <c r="AG326" s="55" t="n"/>
      <c r="AH326" s="55" t="n"/>
      <c r="AI326" s="55" t="n"/>
      <c r="AJ326" s="55" t="n"/>
      <c r="AK326" s="55" t="n"/>
      <c r="AL326" s="55" t="n"/>
      <c r="AM326" s="55" t="n"/>
      <c r="AN326" s="55" t="n"/>
      <c r="AO326" s="55" t="n"/>
      <c r="AP326" s="55" t="n"/>
      <c r="AQ326" s="55" t="n"/>
      <c r="AR326" s="55" t="n"/>
      <c r="AS326" s="55" t="n"/>
      <c r="AT326" s="55" t="n"/>
      <c r="AU326" s="55" t="n"/>
      <c r="AV326" s="55" t="n"/>
      <c r="AW326" s="55" t="n"/>
      <c r="AX326" s="55" t="n"/>
      <c r="AY326" s="55" t="n"/>
      <c r="AZ326" s="55" t="n"/>
      <c r="BA326" s="55" t="n"/>
      <c r="BB326" s="55" t="n"/>
      <c r="BC326" s="55" t="n"/>
    </row>
    <row r="327">
      <c r="A327" s="55" t="n"/>
      <c r="B327" s="483" t="n"/>
      <c r="C327" s="55" t="n"/>
      <c r="D327" s="55" t="n"/>
      <c r="E327" s="55" t="n"/>
      <c r="F327" s="55" t="n"/>
      <c r="G327" s="69" t="n"/>
      <c r="H327" s="69" t="n"/>
      <c r="I327" s="55" t="n"/>
      <c r="J327" s="55" t="n"/>
      <c r="K327" s="55" t="n"/>
      <c r="L327" s="55">
        <f>J327-K327</f>
        <v/>
      </c>
      <c r="M327" s="55" t="n"/>
      <c r="N327" s="55">
        <f>P327+Q327+R327+S327</f>
        <v/>
      </c>
      <c r="O327" s="57">
        <f>Q327+V327+Y327+AB327+AE327+AH327+AK327+AN327+AQ327+AT327+AW327+AZ327+BC327</f>
        <v/>
      </c>
      <c r="P327" s="58" t="n"/>
      <c r="Q327" s="59">
        <f>L327-S327-R327-P327</f>
        <v/>
      </c>
      <c r="R327" s="60" t="n"/>
      <c r="S327" s="61" t="n"/>
      <c r="T327" s="55" t="n"/>
      <c r="U327" s="55" t="n"/>
      <c r="V327" s="55" t="n"/>
      <c r="W327" s="55" t="n"/>
      <c r="X327" s="55" t="n"/>
      <c r="Y327" s="55" t="n"/>
      <c r="Z327" s="55" t="n"/>
      <c r="AA327" s="55" t="n"/>
      <c r="AB327" s="55" t="n"/>
      <c r="AC327" s="55" t="n"/>
      <c r="AD327" s="55" t="n"/>
      <c r="AE327" s="55" t="n"/>
      <c r="AF327" s="55" t="n"/>
      <c r="AG327" s="55" t="n"/>
      <c r="AH327" s="55" t="n"/>
      <c r="AI327" s="55" t="n"/>
      <c r="AJ327" s="55" t="n"/>
      <c r="AK327" s="55" t="n"/>
      <c r="AL327" s="55" t="n"/>
      <c r="AM327" s="55" t="n"/>
      <c r="AN327" s="55" t="n"/>
      <c r="AO327" s="55" t="n"/>
      <c r="AP327" s="55" t="n"/>
      <c r="AQ327" s="55" t="n"/>
      <c r="AR327" s="55" t="n"/>
      <c r="AS327" s="55" t="n"/>
      <c r="AT327" s="55" t="n"/>
      <c r="AU327" s="55" t="n"/>
      <c r="AV327" s="55" t="n"/>
      <c r="AW327" s="55" t="n"/>
      <c r="AX327" s="55" t="n"/>
      <c r="AY327" s="55" t="n"/>
      <c r="AZ327" s="55" t="n"/>
      <c r="BA327" s="55" t="n"/>
      <c r="BB327" s="55" t="n"/>
      <c r="BC327" s="55" t="n"/>
    </row>
    <row r="328">
      <c r="A328" s="55" t="n"/>
      <c r="B328" s="483" t="n"/>
      <c r="C328" s="55" t="n"/>
      <c r="D328" s="55" t="n"/>
      <c r="E328" s="55" t="n"/>
      <c r="F328" s="55" t="n"/>
      <c r="G328" s="69" t="n"/>
      <c r="H328" s="69" t="n"/>
      <c r="I328" s="55" t="n"/>
      <c r="J328" s="55" t="n"/>
      <c r="K328" s="55" t="n"/>
      <c r="L328" s="55">
        <f>J328-K328</f>
        <v/>
      </c>
      <c r="M328" s="55" t="n"/>
      <c r="N328" s="55">
        <f>P328+Q328+R328+S328</f>
        <v/>
      </c>
      <c r="O328" s="57">
        <f>Q328+V328+Y328+AB328+AE328+AH328+AK328+AN328+AQ328+AT328+AW328+AZ328+BC328</f>
        <v/>
      </c>
      <c r="P328" s="58" t="n"/>
      <c r="Q328" s="59">
        <f>L328-S328-R328-P328</f>
        <v/>
      </c>
      <c r="R328" s="60" t="n"/>
      <c r="S328" s="61" t="n"/>
      <c r="T328" s="55" t="n"/>
      <c r="U328" s="55" t="n"/>
      <c r="V328" s="55" t="n"/>
      <c r="W328" s="55" t="n"/>
      <c r="X328" s="55" t="n"/>
      <c r="Y328" s="55" t="n"/>
      <c r="Z328" s="55" t="n"/>
      <c r="AA328" s="55" t="n"/>
      <c r="AB328" s="55" t="n"/>
      <c r="AC328" s="55" t="n"/>
      <c r="AD328" s="55" t="n"/>
      <c r="AE328" s="55" t="n"/>
      <c r="AF328" s="55" t="n"/>
      <c r="AG328" s="55" t="n"/>
      <c r="AH328" s="55" t="n"/>
      <c r="AI328" s="55" t="n"/>
      <c r="AJ328" s="55" t="n"/>
      <c r="AK328" s="55" t="n"/>
      <c r="AL328" s="55" t="n"/>
      <c r="AM328" s="55" t="n"/>
      <c r="AN328" s="55" t="n"/>
      <c r="AO328" s="55" t="n"/>
      <c r="AP328" s="55" t="n"/>
      <c r="AQ328" s="55" t="n"/>
      <c r="AR328" s="55" t="n"/>
      <c r="AS328" s="55" t="n"/>
      <c r="AT328" s="55" t="n"/>
      <c r="AU328" s="55" t="n"/>
      <c r="AV328" s="55" t="n"/>
      <c r="AW328" s="55" t="n"/>
      <c r="AX328" s="55" t="n"/>
      <c r="AY328" s="55" t="n"/>
      <c r="AZ328" s="55" t="n"/>
      <c r="BA328" s="55" t="n"/>
      <c r="BB328" s="55" t="n"/>
      <c r="BC328" s="55" t="n"/>
    </row>
    <row r="329">
      <c r="A329" s="55" t="n"/>
      <c r="B329" s="483" t="n"/>
      <c r="C329" s="55" t="n"/>
      <c r="D329" s="55" t="n"/>
      <c r="E329" s="55" t="n"/>
      <c r="F329" s="55" t="n"/>
      <c r="G329" s="69" t="n"/>
      <c r="H329" s="69" t="n"/>
      <c r="I329" s="55" t="n"/>
      <c r="J329" s="55" t="n"/>
      <c r="K329" s="55" t="n"/>
      <c r="L329" s="55">
        <f>J329-K329</f>
        <v/>
      </c>
      <c r="M329" s="55" t="n"/>
      <c r="N329" s="55">
        <f>P329+Q329+R329+S329</f>
        <v/>
      </c>
      <c r="O329" s="57">
        <f>Q329+V329+Y329+AB329+AE329+AH329+AK329+AN329+AQ329+AT329+AW329+AZ329+BC329</f>
        <v/>
      </c>
      <c r="P329" s="58" t="n"/>
      <c r="Q329" s="59">
        <f>L329-S329-R329-P329</f>
        <v/>
      </c>
      <c r="R329" s="60" t="n"/>
      <c r="S329" s="61" t="n"/>
      <c r="T329" s="55" t="n"/>
      <c r="U329" s="55" t="n"/>
      <c r="V329" s="55" t="n"/>
      <c r="W329" s="55" t="n"/>
      <c r="X329" s="55" t="n"/>
      <c r="Y329" s="55" t="n"/>
      <c r="Z329" s="55" t="n"/>
      <c r="AA329" s="55" t="n"/>
      <c r="AB329" s="55" t="n"/>
      <c r="AC329" s="55" t="n"/>
      <c r="AD329" s="55" t="n"/>
      <c r="AE329" s="55" t="n"/>
      <c r="AF329" s="55" t="n"/>
      <c r="AG329" s="55" t="n"/>
      <c r="AH329" s="55" t="n"/>
      <c r="AI329" s="55" t="n"/>
      <c r="AJ329" s="55" t="n"/>
      <c r="AK329" s="55" t="n"/>
      <c r="AL329" s="55" t="n"/>
      <c r="AM329" s="55" t="n"/>
      <c r="AN329" s="55" t="n"/>
      <c r="AO329" s="55" t="n"/>
      <c r="AP329" s="55" t="n"/>
      <c r="AQ329" s="55" t="n"/>
      <c r="AR329" s="55" t="n"/>
      <c r="AS329" s="55" t="n"/>
      <c r="AT329" s="55" t="n"/>
      <c r="AU329" s="55" t="n"/>
      <c r="AV329" s="55" t="n"/>
      <c r="AW329" s="55" t="n"/>
      <c r="AX329" s="55" t="n"/>
      <c r="AY329" s="55" t="n"/>
      <c r="AZ329" s="55" t="n"/>
      <c r="BA329" s="55" t="n"/>
      <c r="BB329" s="55" t="n"/>
      <c r="BC329" s="55" t="n"/>
    </row>
    <row r="330">
      <c r="A330" s="55" t="n"/>
      <c r="B330" s="483" t="n"/>
      <c r="C330" s="55" t="n"/>
      <c r="D330" s="55" t="n"/>
      <c r="E330" s="55" t="n"/>
      <c r="F330" s="55" t="n"/>
      <c r="G330" s="69" t="n"/>
      <c r="H330" s="69" t="n"/>
      <c r="I330" s="55" t="n"/>
      <c r="J330" s="55" t="n"/>
      <c r="K330" s="55" t="n"/>
      <c r="L330" s="55">
        <f>J330-K330</f>
        <v/>
      </c>
      <c r="M330" s="55" t="n"/>
      <c r="N330" s="55">
        <f>P330+Q330+R330+S330</f>
        <v/>
      </c>
      <c r="O330" s="57">
        <f>Q330+V330+Y330+AB330+AE330+AH330+AK330+AN330+AQ330+AT330+AW330+AZ330+BC330</f>
        <v/>
      </c>
      <c r="P330" s="58" t="n"/>
      <c r="Q330" s="59">
        <f>L330-S330-R330-P330</f>
        <v/>
      </c>
      <c r="R330" s="60" t="n"/>
      <c r="S330" s="61" t="n"/>
      <c r="T330" s="55" t="n"/>
      <c r="U330" s="55" t="n"/>
      <c r="V330" s="55" t="n"/>
      <c r="W330" s="55" t="n"/>
      <c r="X330" s="55" t="n"/>
      <c r="Y330" s="55" t="n"/>
      <c r="Z330" s="55" t="n"/>
      <c r="AA330" s="55" t="n"/>
      <c r="AB330" s="55" t="n"/>
      <c r="AC330" s="55" t="n"/>
      <c r="AD330" s="55" t="n"/>
      <c r="AE330" s="55" t="n"/>
      <c r="AF330" s="55" t="n"/>
      <c r="AG330" s="55" t="n"/>
      <c r="AH330" s="55" t="n"/>
      <c r="AI330" s="55" t="n"/>
      <c r="AJ330" s="55" t="n"/>
      <c r="AK330" s="55" t="n"/>
      <c r="AL330" s="55" t="n"/>
      <c r="AM330" s="55" t="n"/>
      <c r="AN330" s="55" t="n"/>
      <c r="AO330" s="55" t="n"/>
      <c r="AP330" s="55" t="n"/>
      <c r="AQ330" s="55" t="n"/>
      <c r="AR330" s="55" t="n"/>
      <c r="AS330" s="55" t="n"/>
      <c r="AT330" s="55" t="n"/>
      <c r="AU330" s="55" t="n"/>
      <c r="AV330" s="55" t="n"/>
      <c r="AW330" s="55" t="n"/>
      <c r="AX330" s="55" t="n"/>
      <c r="AY330" s="55" t="n"/>
      <c r="AZ330" s="55" t="n"/>
      <c r="BA330" s="55" t="n"/>
      <c r="BB330" s="55" t="n"/>
      <c r="BC330" s="55" t="n"/>
    </row>
    <row r="331">
      <c r="A331" s="55" t="n"/>
      <c r="B331" s="483" t="n"/>
      <c r="C331" s="55" t="n"/>
      <c r="D331" s="55" t="n"/>
      <c r="E331" s="55" t="n"/>
      <c r="F331" s="55" t="n"/>
      <c r="G331" s="69" t="n"/>
      <c r="H331" s="69" t="n"/>
      <c r="I331" s="55" t="n"/>
      <c r="J331" s="55" t="n"/>
      <c r="K331" s="55" t="n"/>
      <c r="L331" s="55">
        <f>J331-K331</f>
        <v/>
      </c>
      <c r="M331" s="55" t="n"/>
      <c r="N331" s="55">
        <f>P331+Q331+R331+S331</f>
        <v/>
      </c>
      <c r="O331" s="57">
        <f>Q331+V331+Y331+AB331+AE331+AH331+AK331+AN331+AQ331+AT331+AW331+AZ331+BC331</f>
        <v/>
      </c>
      <c r="P331" s="58" t="n"/>
      <c r="Q331" s="59">
        <f>L331-S331-R331-P331</f>
        <v/>
      </c>
      <c r="R331" s="60" t="n"/>
      <c r="S331" s="61" t="n"/>
      <c r="T331" s="55" t="n"/>
      <c r="U331" s="55" t="n"/>
      <c r="V331" s="55" t="n"/>
      <c r="W331" s="55" t="n"/>
      <c r="X331" s="55" t="n"/>
      <c r="Y331" s="55" t="n"/>
      <c r="Z331" s="55" t="n"/>
      <c r="AA331" s="55" t="n"/>
      <c r="AB331" s="55" t="n"/>
      <c r="AC331" s="55" t="n"/>
      <c r="AD331" s="55" t="n"/>
      <c r="AE331" s="55" t="n"/>
      <c r="AF331" s="55" t="n"/>
      <c r="AG331" s="55" t="n"/>
      <c r="AH331" s="55" t="n"/>
      <c r="AI331" s="55" t="n"/>
      <c r="AJ331" s="55" t="n"/>
      <c r="AK331" s="55" t="n"/>
      <c r="AL331" s="55" t="n"/>
      <c r="AM331" s="55" t="n"/>
      <c r="AN331" s="55" t="n"/>
      <c r="AO331" s="55" t="n"/>
      <c r="AP331" s="55" t="n"/>
      <c r="AQ331" s="55" t="n"/>
      <c r="AR331" s="55" t="n"/>
      <c r="AS331" s="55" t="n"/>
      <c r="AT331" s="55" t="n"/>
      <c r="AU331" s="55" t="n"/>
      <c r="AV331" s="55" t="n"/>
      <c r="AW331" s="55" t="n"/>
      <c r="AX331" s="55" t="n"/>
      <c r="AY331" s="55" t="n"/>
      <c r="AZ331" s="55" t="n"/>
      <c r="BA331" s="55" t="n"/>
      <c r="BB331" s="55" t="n"/>
      <c r="BC331" s="55" t="n"/>
    </row>
    <row r="332">
      <c r="A332" s="55" t="n"/>
      <c r="B332" s="483" t="n"/>
      <c r="C332" s="55" t="n"/>
      <c r="D332" s="55" t="n"/>
      <c r="E332" s="55" t="n"/>
      <c r="F332" s="55" t="n"/>
      <c r="G332" s="69" t="n"/>
      <c r="H332" s="69" t="n"/>
      <c r="I332" s="55" t="n"/>
      <c r="J332" s="55" t="n"/>
      <c r="K332" s="55" t="n"/>
      <c r="L332" s="55">
        <f>J332-K332</f>
        <v/>
      </c>
      <c r="M332" s="55" t="n"/>
      <c r="N332" s="55">
        <f>P332+Q332+R332+S332</f>
        <v/>
      </c>
      <c r="O332" s="57">
        <f>Q332+V332+Y332+AB332+AE332+AH332+AK332+AN332+AQ332+AT332+AW332+AZ332+BC332</f>
        <v/>
      </c>
      <c r="P332" s="58" t="n"/>
      <c r="Q332" s="59">
        <f>L332-S332-R332-P332</f>
        <v/>
      </c>
      <c r="R332" s="60" t="n"/>
      <c r="S332" s="61" t="n"/>
      <c r="T332" s="55" t="n"/>
      <c r="U332" s="55" t="n"/>
      <c r="V332" s="55" t="n"/>
      <c r="W332" s="55" t="n"/>
      <c r="X332" s="55" t="n"/>
      <c r="Y332" s="55" t="n"/>
      <c r="Z332" s="55" t="n"/>
      <c r="AA332" s="55" t="n"/>
      <c r="AB332" s="55" t="n"/>
      <c r="AC332" s="55" t="n"/>
      <c r="AD332" s="55" t="n"/>
      <c r="AE332" s="55" t="n"/>
      <c r="AF332" s="55" t="n"/>
      <c r="AG332" s="55" t="n"/>
      <c r="AH332" s="55" t="n"/>
      <c r="AI332" s="55" t="n"/>
      <c r="AJ332" s="55" t="n"/>
      <c r="AK332" s="55" t="n"/>
      <c r="AL332" s="55" t="n"/>
      <c r="AM332" s="55" t="n"/>
      <c r="AN332" s="55" t="n"/>
      <c r="AO332" s="55" t="n"/>
      <c r="AP332" s="55" t="n"/>
      <c r="AQ332" s="55" t="n"/>
      <c r="AR332" s="55" t="n"/>
      <c r="AS332" s="55" t="n"/>
      <c r="AT332" s="55" t="n"/>
      <c r="AU332" s="55" t="n"/>
      <c r="AV332" s="55" t="n"/>
      <c r="AW332" s="55" t="n"/>
      <c r="AX332" s="55" t="n"/>
      <c r="AY332" s="55" t="n"/>
      <c r="AZ332" s="55" t="n"/>
      <c r="BA332" s="55" t="n"/>
      <c r="BB332" s="55" t="n"/>
      <c r="BC332" s="55" t="n"/>
    </row>
    <row r="333">
      <c r="A333" s="55" t="n"/>
      <c r="B333" s="483" t="n"/>
      <c r="C333" s="55" t="n"/>
      <c r="D333" s="55" t="n"/>
      <c r="E333" s="55" t="n"/>
      <c r="F333" s="55" t="n"/>
      <c r="G333" s="69" t="n"/>
      <c r="H333" s="69" t="n"/>
      <c r="I333" s="55" t="n"/>
      <c r="J333" s="55" t="n"/>
      <c r="K333" s="55" t="n"/>
      <c r="L333" s="55">
        <f>J333-K333</f>
        <v/>
      </c>
      <c r="M333" s="55" t="n"/>
      <c r="N333" s="55">
        <f>P333+Q333+R333+S333</f>
        <v/>
      </c>
      <c r="O333" s="57">
        <f>Q333+V333+Y333+AB333+AE333+AH333+AK333+AN333+AQ333+AT333+AW333+AZ333+BC333</f>
        <v/>
      </c>
      <c r="P333" s="58" t="n"/>
      <c r="Q333" s="59">
        <f>L333-S333-R333-P333</f>
        <v/>
      </c>
      <c r="R333" s="60" t="n"/>
      <c r="S333" s="61" t="n"/>
      <c r="T333" s="55" t="n"/>
      <c r="U333" s="55" t="n"/>
      <c r="V333" s="55" t="n"/>
      <c r="W333" s="55" t="n"/>
      <c r="X333" s="55" t="n"/>
      <c r="Y333" s="55" t="n"/>
      <c r="Z333" s="55" t="n"/>
      <c r="AA333" s="55" t="n"/>
      <c r="AB333" s="55" t="n"/>
      <c r="AC333" s="55" t="n"/>
      <c r="AD333" s="55" t="n"/>
      <c r="AE333" s="55" t="n"/>
      <c r="AF333" s="55" t="n"/>
      <c r="AG333" s="55" t="n"/>
      <c r="AH333" s="55" t="n"/>
      <c r="AI333" s="55" t="n"/>
      <c r="AJ333" s="55" t="n"/>
      <c r="AK333" s="55" t="n"/>
      <c r="AL333" s="55" t="n"/>
      <c r="AM333" s="55" t="n"/>
      <c r="AN333" s="55" t="n"/>
      <c r="AO333" s="55" t="n"/>
      <c r="AP333" s="55" t="n"/>
      <c r="AQ333" s="55" t="n"/>
      <c r="AR333" s="55" t="n"/>
      <c r="AS333" s="55" t="n"/>
      <c r="AT333" s="55" t="n"/>
      <c r="AU333" s="55" t="n"/>
      <c r="AV333" s="55" t="n"/>
      <c r="AW333" s="55" t="n"/>
      <c r="AX333" s="55" t="n"/>
      <c r="AY333" s="55" t="n"/>
      <c r="AZ333" s="55" t="n"/>
      <c r="BA333" s="55" t="n"/>
      <c r="BB333" s="55" t="n"/>
      <c r="BC333" s="55" t="n"/>
    </row>
    <row r="334">
      <c r="A334" s="55" t="n"/>
      <c r="B334" s="483" t="n"/>
      <c r="C334" s="55" t="n"/>
      <c r="D334" s="55" t="n"/>
      <c r="E334" s="55" t="n"/>
      <c r="F334" s="55" t="n"/>
      <c r="G334" s="69" t="n"/>
      <c r="H334" s="69" t="n"/>
      <c r="I334" s="55" t="n"/>
      <c r="J334" s="55" t="n"/>
      <c r="K334" s="55" t="n"/>
      <c r="L334" s="55">
        <f>J334-K334</f>
        <v/>
      </c>
      <c r="M334" s="55" t="n"/>
      <c r="N334" s="55">
        <f>P334+Q334+R334+S334</f>
        <v/>
      </c>
      <c r="O334" s="57">
        <f>Q334+V334+Y334+AB334+AE334+AH334+AK334+AN334+AQ334+AT334+AW334+AZ334+BC334</f>
        <v/>
      </c>
      <c r="P334" s="58" t="n"/>
      <c r="Q334" s="59">
        <f>L334-S334-R334-P334</f>
        <v/>
      </c>
      <c r="R334" s="60" t="n"/>
      <c r="S334" s="61" t="n"/>
      <c r="T334" s="55" t="n"/>
      <c r="U334" s="55" t="n"/>
      <c r="V334" s="55" t="n"/>
      <c r="W334" s="55" t="n"/>
      <c r="X334" s="55" t="n"/>
      <c r="Y334" s="55" t="n"/>
      <c r="Z334" s="55" t="n"/>
      <c r="AA334" s="55" t="n"/>
      <c r="AB334" s="55" t="n"/>
      <c r="AC334" s="55" t="n"/>
      <c r="AD334" s="55" t="n"/>
      <c r="AE334" s="55" t="n"/>
      <c r="AF334" s="55" t="n"/>
      <c r="AG334" s="55" t="n"/>
      <c r="AH334" s="55" t="n"/>
      <c r="AI334" s="55" t="n"/>
      <c r="AJ334" s="55" t="n"/>
      <c r="AK334" s="55" t="n"/>
      <c r="AL334" s="55" t="n"/>
      <c r="AM334" s="55" t="n"/>
      <c r="AN334" s="55" t="n"/>
      <c r="AO334" s="55" t="n"/>
      <c r="AP334" s="55" t="n"/>
      <c r="AQ334" s="55" t="n"/>
      <c r="AR334" s="55" t="n"/>
      <c r="AS334" s="55" t="n"/>
      <c r="AT334" s="55" t="n"/>
      <c r="AU334" s="55" t="n"/>
      <c r="AV334" s="55" t="n"/>
      <c r="AW334" s="55" t="n"/>
      <c r="AX334" s="55" t="n"/>
      <c r="AY334" s="55" t="n"/>
      <c r="AZ334" s="55" t="n"/>
      <c r="BA334" s="55" t="n"/>
      <c r="BB334" s="55" t="n"/>
      <c r="BC334" s="55" t="n"/>
    </row>
    <row r="335">
      <c r="A335" s="55" t="n"/>
      <c r="B335" s="483" t="n"/>
      <c r="C335" s="55" t="n"/>
      <c r="D335" s="55" t="n"/>
      <c r="E335" s="55" t="n"/>
      <c r="F335" s="55" t="n"/>
      <c r="G335" s="69" t="n"/>
      <c r="H335" s="69" t="n"/>
      <c r="I335" s="55" t="n"/>
      <c r="J335" s="55" t="n"/>
      <c r="K335" s="55" t="n"/>
      <c r="L335" s="55">
        <f>J335-K335</f>
        <v/>
      </c>
      <c r="M335" s="55" t="n"/>
      <c r="N335" s="55">
        <f>P335+Q335+R335+S335</f>
        <v/>
      </c>
      <c r="O335" s="57">
        <f>Q335+V335+Y335+AB335+AE335+AH335+AK335+AN335+AQ335+AT335+AW335+AZ335+BC335</f>
        <v/>
      </c>
      <c r="P335" s="58" t="n"/>
      <c r="Q335" s="59">
        <f>L335-S335-R335-P335</f>
        <v/>
      </c>
      <c r="R335" s="60" t="n"/>
      <c r="S335" s="61" t="n"/>
      <c r="T335" s="55" t="n"/>
      <c r="U335" s="55" t="n"/>
      <c r="V335" s="55" t="n"/>
      <c r="W335" s="55" t="n"/>
      <c r="X335" s="55" t="n"/>
      <c r="Y335" s="55" t="n"/>
      <c r="Z335" s="55" t="n"/>
      <c r="AA335" s="55" t="n"/>
      <c r="AB335" s="55" t="n"/>
      <c r="AC335" s="55" t="n"/>
      <c r="AD335" s="55" t="n"/>
      <c r="AE335" s="55" t="n"/>
      <c r="AF335" s="55" t="n"/>
      <c r="AG335" s="55" t="n"/>
      <c r="AH335" s="55" t="n"/>
      <c r="AI335" s="55" t="n"/>
      <c r="AJ335" s="55" t="n"/>
      <c r="AK335" s="55" t="n"/>
      <c r="AL335" s="55" t="n"/>
      <c r="AM335" s="55" t="n"/>
      <c r="AN335" s="55" t="n"/>
      <c r="AO335" s="55" t="n"/>
      <c r="AP335" s="55" t="n"/>
      <c r="AQ335" s="55" t="n"/>
      <c r="AR335" s="55" t="n"/>
      <c r="AS335" s="55" t="n"/>
      <c r="AT335" s="55" t="n"/>
      <c r="AU335" s="55" t="n"/>
      <c r="AV335" s="55" t="n"/>
      <c r="AW335" s="55" t="n"/>
      <c r="AX335" s="55" t="n"/>
      <c r="AY335" s="55" t="n"/>
      <c r="AZ335" s="55" t="n"/>
      <c r="BA335" s="55" t="n"/>
      <c r="BB335" s="55" t="n"/>
      <c r="BC335" s="55" t="n"/>
    </row>
    <row r="336">
      <c r="A336" s="55" t="n"/>
      <c r="B336" s="483" t="n"/>
      <c r="C336" s="55" t="n"/>
      <c r="D336" s="55" t="n"/>
      <c r="E336" s="55" t="n"/>
      <c r="F336" s="55" t="n"/>
      <c r="G336" s="69" t="n"/>
      <c r="H336" s="69" t="n"/>
      <c r="I336" s="55" t="n"/>
      <c r="J336" s="55" t="n"/>
      <c r="K336" s="55" t="n"/>
      <c r="L336" s="55">
        <f>J336-K336</f>
        <v/>
      </c>
      <c r="M336" s="55" t="n"/>
      <c r="N336" s="55">
        <f>P336+Q336+R336+S336</f>
        <v/>
      </c>
      <c r="O336" s="57">
        <f>Q336+V336+Y336+AB336+AE336+AH336+AK336+AN336+AQ336+AT336+AW336+AZ336+BC336</f>
        <v/>
      </c>
      <c r="P336" s="58" t="n"/>
      <c r="Q336" s="59">
        <f>L336-S336-R336-P336</f>
        <v/>
      </c>
      <c r="R336" s="60" t="n"/>
      <c r="S336" s="61" t="n"/>
      <c r="T336" s="55" t="n"/>
      <c r="U336" s="55" t="n"/>
      <c r="V336" s="55" t="n"/>
      <c r="W336" s="55" t="n"/>
      <c r="X336" s="55" t="n"/>
      <c r="Y336" s="55" t="n"/>
      <c r="Z336" s="55" t="n"/>
      <c r="AA336" s="55" t="n"/>
      <c r="AB336" s="55" t="n"/>
      <c r="AC336" s="55" t="n"/>
      <c r="AD336" s="55" t="n"/>
      <c r="AE336" s="55" t="n"/>
      <c r="AF336" s="55" t="n"/>
      <c r="AG336" s="55" t="n"/>
      <c r="AH336" s="55" t="n"/>
      <c r="AI336" s="55" t="n"/>
      <c r="AJ336" s="55" t="n"/>
      <c r="AK336" s="55" t="n"/>
      <c r="AL336" s="55" t="n"/>
      <c r="AM336" s="55" t="n"/>
      <c r="AN336" s="55" t="n"/>
      <c r="AO336" s="55" t="n"/>
      <c r="AP336" s="55" t="n"/>
      <c r="AQ336" s="55" t="n"/>
      <c r="AR336" s="55" t="n"/>
      <c r="AS336" s="55" t="n"/>
      <c r="AT336" s="55" t="n"/>
      <c r="AU336" s="55" t="n"/>
      <c r="AV336" s="55" t="n"/>
      <c r="AW336" s="55" t="n"/>
      <c r="AX336" s="55" t="n"/>
      <c r="AY336" s="55" t="n"/>
      <c r="AZ336" s="55" t="n"/>
      <c r="BA336" s="55" t="n"/>
      <c r="BB336" s="55" t="n"/>
      <c r="BC336" s="55" t="n"/>
    </row>
    <row r="337">
      <c r="A337" s="55" t="n"/>
      <c r="B337" s="483" t="n"/>
      <c r="C337" s="55" t="n"/>
      <c r="D337" s="55" t="n"/>
      <c r="E337" s="55" t="n"/>
      <c r="F337" s="55" t="n"/>
      <c r="G337" s="69" t="n"/>
      <c r="H337" s="69" t="n"/>
      <c r="I337" s="55" t="n"/>
      <c r="J337" s="55" t="n"/>
      <c r="K337" s="55" t="n"/>
      <c r="L337" s="55">
        <f>J337-K337</f>
        <v/>
      </c>
      <c r="M337" s="55" t="n"/>
      <c r="N337" s="55">
        <f>P337+Q337+R337+S337</f>
        <v/>
      </c>
      <c r="O337" s="57">
        <f>Q337+V337+Y337+AB337+AE337+AH337+AK337+AN337+AQ337+AT337+AW337+AZ337+BC337</f>
        <v/>
      </c>
      <c r="P337" s="58" t="n"/>
      <c r="Q337" s="59">
        <f>L337-S337-R337-P337</f>
        <v/>
      </c>
      <c r="R337" s="60" t="n"/>
      <c r="S337" s="61" t="n"/>
      <c r="T337" s="55" t="n"/>
      <c r="U337" s="55" t="n"/>
      <c r="V337" s="55" t="n"/>
      <c r="W337" s="55" t="n"/>
      <c r="X337" s="55" t="n"/>
      <c r="Y337" s="55" t="n"/>
      <c r="Z337" s="55" t="n"/>
      <c r="AA337" s="55" t="n"/>
      <c r="AB337" s="55" t="n"/>
      <c r="AC337" s="55" t="n"/>
      <c r="AD337" s="55" t="n"/>
      <c r="AE337" s="55" t="n"/>
      <c r="AF337" s="55" t="n"/>
      <c r="AG337" s="55" t="n"/>
      <c r="AH337" s="55" t="n"/>
      <c r="AI337" s="55" t="n"/>
      <c r="AJ337" s="55" t="n"/>
      <c r="AK337" s="55" t="n"/>
      <c r="AL337" s="55" t="n"/>
      <c r="AM337" s="55" t="n"/>
      <c r="AN337" s="55" t="n"/>
      <c r="AO337" s="55" t="n"/>
      <c r="AP337" s="55" t="n"/>
      <c r="AQ337" s="55" t="n"/>
      <c r="AR337" s="55" t="n"/>
      <c r="AS337" s="55" t="n"/>
      <c r="AT337" s="55" t="n"/>
      <c r="AU337" s="55" t="n"/>
      <c r="AV337" s="55" t="n"/>
      <c r="AW337" s="55" t="n"/>
      <c r="AX337" s="55" t="n"/>
      <c r="AY337" s="55" t="n"/>
      <c r="AZ337" s="55" t="n"/>
      <c r="BA337" s="55" t="n"/>
      <c r="BB337" s="55" t="n"/>
      <c r="BC337" s="55" t="n"/>
    </row>
    <row r="338">
      <c r="A338" s="55" t="n"/>
      <c r="B338" s="483" t="n"/>
      <c r="C338" s="55" t="n"/>
      <c r="D338" s="55" t="n"/>
      <c r="E338" s="55" t="n"/>
      <c r="F338" s="55" t="n"/>
      <c r="G338" s="69" t="n"/>
      <c r="H338" s="69" t="n"/>
      <c r="I338" s="55" t="n"/>
      <c r="J338" s="55" t="n"/>
      <c r="K338" s="55" t="n"/>
      <c r="L338" s="55">
        <f>J338-K338</f>
        <v/>
      </c>
      <c r="M338" s="55" t="n"/>
      <c r="N338" s="55">
        <f>P338+Q338+R338+S338</f>
        <v/>
      </c>
      <c r="O338" s="57">
        <f>Q338+V338+Y338+AB338+AE338+AH338+AK338+AN338+AQ338+AT338+AW338+AZ338+BC338</f>
        <v/>
      </c>
      <c r="P338" s="58" t="n"/>
      <c r="Q338" s="59">
        <f>L338-S338-R338-P338</f>
        <v/>
      </c>
      <c r="R338" s="60" t="n"/>
      <c r="S338" s="61" t="n"/>
      <c r="T338" s="55" t="n"/>
      <c r="U338" s="55" t="n"/>
      <c r="V338" s="55" t="n"/>
      <c r="W338" s="55" t="n"/>
      <c r="X338" s="55" t="n"/>
      <c r="Y338" s="55" t="n"/>
      <c r="Z338" s="55" t="n"/>
      <c r="AA338" s="55" t="n"/>
      <c r="AB338" s="55" t="n"/>
      <c r="AC338" s="55" t="n"/>
      <c r="AD338" s="55" t="n"/>
      <c r="AE338" s="55" t="n"/>
      <c r="AF338" s="55" t="n"/>
      <c r="AG338" s="55" t="n"/>
      <c r="AH338" s="55" t="n"/>
      <c r="AI338" s="55" t="n"/>
      <c r="AJ338" s="55" t="n"/>
      <c r="AK338" s="55" t="n"/>
      <c r="AL338" s="55" t="n"/>
      <c r="AM338" s="55" t="n"/>
      <c r="AN338" s="55" t="n"/>
      <c r="AO338" s="55" t="n"/>
      <c r="AP338" s="55" t="n"/>
      <c r="AQ338" s="55" t="n"/>
      <c r="AR338" s="55" t="n"/>
      <c r="AS338" s="55" t="n"/>
      <c r="AT338" s="55" t="n"/>
      <c r="AU338" s="55" t="n"/>
      <c r="AV338" s="55" t="n"/>
      <c r="AW338" s="55" t="n"/>
      <c r="AX338" s="55" t="n"/>
      <c r="AY338" s="55" t="n"/>
      <c r="AZ338" s="55" t="n"/>
      <c r="BA338" s="55" t="n"/>
      <c r="BB338" s="55" t="n"/>
      <c r="BC338" s="55" t="n"/>
    </row>
    <row r="339">
      <c r="A339" s="55" t="n"/>
      <c r="B339" s="483" t="n"/>
      <c r="C339" s="55" t="n"/>
      <c r="D339" s="55" t="n"/>
      <c r="E339" s="55" t="n"/>
      <c r="F339" s="55" t="n"/>
      <c r="G339" s="69" t="n"/>
      <c r="H339" s="69" t="n"/>
      <c r="I339" s="55" t="n"/>
      <c r="J339" s="55" t="n"/>
      <c r="K339" s="55" t="n"/>
      <c r="L339" s="55">
        <f>J339-K339</f>
        <v/>
      </c>
      <c r="M339" s="55" t="n"/>
      <c r="N339" s="55">
        <f>P339+Q339+R339+S339</f>
        <v/>
      </c>
      <c r="O339" s="57">
        <f>Q339+V339+Y339+AB339+AE339+AH339+AK339+AN339+AQ339+AT339+AW339+AZ339+BC339</f>
        <v/>
      </c>
      <c r="P339" s="58" t="n"/>
      <c r="Q339" s="59">
        <f>L339-S339-R339-P339</f>
        <v/>
      </c>
      <c r="R339" s="60" t="n"/>
      <c r="S339" s="61" t="n"/>
      <c r="T339" s="55" t="n"/>
      <c r="U339" s="55" t="n"/>
      <c r="V339" s="55" t="n"/>
      <c r="W339" s="55" t="n"/>
      <c r="X339" s="55" t="n"/>
      <c r="Y339" s="55" t="n"/>
      <c r="Z339" s="55" t="n"/>
      <c r="AA339" s="55" t="n"/>
      <c r="AB339" s="55" t="n"/>
      <c r="AC339" s="55" t="n"/>
      <c r="AD339" s="55" t="n"/>
      <c r="AE339" s="55" t="n"/>
      <c r="AF339" s="55" t="n"/>
      <c r="AG339" s="55" t="n"/>
      <c r="AH339" s="55" t="n"/>
      <c r="AI339" s="55" t="n"/>
      <c r="AJ339" s="55" t="n"/>
      <c r="AK339" s="55" t="n"/>
      <c r="AL339" s="55" t="n"/>
      <c r="AM339" s="55" t="n"/>
      <c r="AN339" s="55" t="n"/>
      <c r="AO339" s="55" t="n"/>
      <c r="AP339" s="55" t="n"/>
      <c r="AQ339" s="55" t="n"/>
      <c r="AR339" s="55" t="n"/>
      <c r="AS339" s="55" t="n"/>
      <c r="AT339" s="55" t="n"/>
      <c r="AU339" s="55" t="n"/>
      <c r="AV339" s="55" t="n"/>
      <c r="AW339" s="55" t="n"/>
      <c r="AX339" s="55" t="n"/>
      <c r="AY339" s="55" t="n"/>
      <c r="AZ339" s="55" t="n"/>
      <c r="BA339" s="55" t="n"/>
      <c r="BB339" s="55" t="n"/>
      <c r="BC339" s="55" t="n"/>
    </row>
    <row r="340">
      <c r="A340" s="55" t="n"/>
      <c r="B340" s="483" t="n"/>
      <c r="C340" s="55" t="n"/>
      <c r="D340" s="55" t="n"/>
      <c r="E340" s="55" t="n"/>
      <c r="F340" s="55" t="n"/>
      <c r="G340" s="69" t="n"/>
      <c r="H340" s="69" t="n"/>
      <c r="I340" s="55" t="n"/>
      <c r="J340" s="55" t="n"/>
      <c r="K340" s="55" t="n"/>
      <c r="L340" s="55">
        <f>J340-K340</f>
        <v/>
      </c>
      <c r="M340" s="55" t="n"/>
      <c r="N340" s="55">
        <f>P340+Q340+R340+S340</f>
        <v/>
      </c>
      <c r="O340" s="57">
        <f>Q340+V340+Y340+AB340+AE340+AH340+AK340+AN340+AQ340+AT340+AW340+AZ340+BC340</f>
        <v/>
      </c>
      <c r="P340" s="58" t="n"/>
      <c r="Q340" s="59">
        <f>L340-S340-R340-P340</f>
        <v/>
      </c>
      <c r="R340" s="60" t="n"/>
      <c r="S340" s="61" t="n"/>
      <c r="T340" s="55" t="n"/>
      <c r="U340" s="55" t="n"/>
      <c r="V340" s="55" t="n"/>
      <c r="W340" s="55" t="n"/>
      <c r="X340" s="55" t="n"/>
      <c r="Y340" s="55" t="n"/>
      <c r="Z340" s="55" t="n"/>
      <c r="AA340" s="55" t="n"/>
      <c r="AB340" s="55" t="n"/>
      <c r="AC340" s="55" t="n"/>
      <c r="AD340" s="55" t="n"/>
      <c r="AE340" s="55" t="n"/>
      <c r="AF340" s="55" t="n"/>
      <c r="AG340" s="55" t="n"/>
      <c r="AH340" s="55" t="n"/>
      <c r="AI340" s="55" t="n"/>
      <c r="AJ340" s="55" t="n"/>
      <c r="AK340" s="55" t="n"/>
      <c r="AL340" s="55" t="n"/>
      <c r="AM340" s="55" t="n"/>
      <c r="AN340" s="55" t="n"/>
      <c r="AO340" s="55" t="n"/>
      <c r="AP340" s="55" t="n"/>
      <c r="AQ340" s="55" t="n"/>
      <c r="AR340" s="55" t="n"/>
      <c r="AS340" s="55" t="n"/>
      <c r="AT340" s="55" t="n"/>
      <c r="AU340" s="55" t="n"/>
      <c r="AV340" s="55" t="n"/>
      <c r="AW340" s="55" t="n"/>
      <c r="AX340" s="55" t="n"/>
      <c r="AY340" s="55" t="n"/>
      <c r="AZ340" s="55" t="n"/>
      <c r="BA340" s="55" t="n"/>
      <c r="BB340" s="55" t="n"/>
      <c r="BC340" s="55" t="n"/>
    </row>
    <row r="341">
      <c r="A341" s="55" t="n"/>
      <c r="B341" s="483" t="n"/>
      <c r="C341" s="55" t="n"/>
      <c r="D341" s="55" t="n"/>
      <c r="E341" s="55" t="n"/>
      <c r="F341" s="55" t="n"/>
      <c r="G341" s="69" t="n"/>
      <c r="H341" s="69" t="n"/>
      <c r="I341" s="55" t="n"/>
      <c r="J341" s="55" t="n"/>
      <c r="K341" s="55" t="n"/>
      <c r="L341" s="55">
        <f>J341-K341</f>
        <v/>
      </c>
      <c r="M341" s="55" t="n"/>
      <c r="N341" s="55">
        <f>P341+Q341+R341+S341</f>
        <v/>
      </c>
      <c r="O341" s="57">
        <f>Q341+V341+Y341+AB341+AE341+AH341+AK341+AN341+AQ341+AT341+AW341+AZ341+BC341</f>
        <v/>
      </c>
      <c r="P341" s="58" t="n"/>
      <c r="Q341" s="59">
        <f>L341-S341-R341-P341</f>
        <v/>
      </c>
      <c r="R341" s="60" t="n"/>
      <c r="S341" s="61" t="n"/>
      <c r="T341" s="55" t="n"/>
      <c r="U341" s="55" t="n"/>
      <c r="V341" s="55" t="n"/>
      <c r="W341" s="55" t="n"/>
      <c r="X341" s="55" t="n"/>
      <c r="Y341" s="55" t="n"/>
      <c r="Z341" s="55" t="n"/>
      <c r="AA341" s="55" t="n"/>
      <c r="AB341" s="55" t="n"/>
      <c r="AC341" s="55" t="n"/>
      <c r="AD341" s="55" t="n"/>
      <c r="AE341" s="55" t="n"/>
      <c r="AF341" s="55" t="n"/>
      <c r="AG341" s="55" t="n"/>
      <c r="AH341" s="55" t="n"/>
      <c r="AI341" s="55" t="n"/>
      <c r="AJ341" s="55" t="n"/>
      <c r="AK341" s="55" t="n"/>
      <c r="AL341" s="55" t="n"/>
      <c r="AM341" s="55" t="n"/>
      <c r="AN341" s="55" t="n"/>
      <c r="AO341" s="55" t="n"/>
      <c r="AP341" s="55" t="n"/>
      <c r="AQ341" s="55" t="n"/>
      <c r="AR341" s="55" t="n"/>
      <c r="AS341" s="55" t="n"/>
      <c r="AT341" s="55" t="n"/>
      <c r="AU341" s="55" t="n"/>
      <c r="AV341" s="55" t="n"/>
      <c r="AW341" s="55" t="n"/>
      <c r="AX341" s="55" t="n"/>
      <c r="AY341" s="55" t="n"/>
      <c r="AZ341" s="55" t="n"/>
      <c r="BA341" s="55" t="n"/>
      <c r="BB341" s="55" t="n"/>
      <c r="BC341" s="55" t="n"/>
    </row>
    <row r="342">
      <c r="A342" s="55" t="n"/>
      <c r="B342" s="483" t="n"/>
      <c r="C342" s="55" t="n"/>
      <c r="D342" s="55" t="n"/>
      <c r="E342" s="55" t="n"/>
      <c r="F342" s="55" t="n"/>
      <c r="G342" s="69" t="n"/>
      <c r="H342" s="69" t="n"/>
      <c r="I342" s="55" t="n"/>
      <c r="J342" s="55" t="n"/>
      <c r="K342" s="55" t="n"/>
      <c r="L342" s="55">
        <f>J342-K342</f>
        <v/>
      </c>
      <c r="M342" s="55" t="n"/>
      <c r="N342" s="55">
        <f>P342+Q342+R342+S342</f>
        <v/>
      </c>
      <c r="O342" s="57">
        <f>Q342+V342+Y342+AB342+AE342+AH342+AK342+AN342+AQ342+AT342+AW342+AZ342+BC342</f>
        <v/>
      </c>
      <c r="P342" s="58" t="n"/>
      <c r="Q342" s="59">
        <f>L342-S342-R342-P342</f>
        <v/>
      </c>
      <c r="R342" s="60" t="n"/>
      <c r="S342" s="61" t="n"/>
      <c r="T342" s="55" t="n"/>
      <c r="U342" s="55" t="n"/>
      <c r="V342" s="55" t="n"/>
      <c r="W342" s="55" t="n"/>
      <c r="X342" s="55" t="n"/>
      <c r="Y342" s="55" t="n"/>
      <c r="Z342" s="55" t="n"/>
      <c r="AA342" s="55" t="n"/>
      <c r="AB342" s="55" t="n"/>
      <c r="AC342" s="55" t="n"/>
      <c r="AD342" s="55" t="n"/>
      <c r="AE342" s="55" t="n"/>
      <c r="AF342" s="55" t="n"/>
      <c r="AG342" s="55" t="n"/>
      <c r="AH342" s="55" t="n"/>
      <c r="AI342" s="55" t="n"/>
      <c r="AJ342" s="55" t="n"/>
      <c r="AK342" s="55" t="n"/>
      <c r="AL342" s="55" t="n"/>
      <c r="AM342" s="55" t="n"/>
      <c r="AN342" s="55" t="n"/>
      <c r="AO342" s="55" t="n"/>
      <c r="AP342" s="55" t="n"/>
      <c r="AQ342" s="55" t="n"/>
      <c r="AR342" s="55" t="n"/>
      <c r="AS342" s="55" t="n"/>
      <c r="AT342" s="55" t="n"/>
      <c r="AU342" s="55" t="n"/>
      <c r="AV342" s="55" t="n"/>
      <c r="AW342" s="55" t="n"/>
      <c r="AX342" s="55" t="n"/>
      <c r="AY342" s="55" t="n"/>
      <c r="AZ342" s="55" t="n"/>
      <c r="BA342" s="55" t="n"/>
      <c r="BB342" s="55" t="n"/>
      <c r="BC342" s="55" t="n"/>
    </row>
    <row r="343">
      <c r="A343" s="55" t="n"/>
      <c r="B343" s="483" t="n"/>
      <c r="C343" s="55" t="n"/>
      <c r="D343" s="55" t="n"/>
      <c r="E343" s="55" t="n"/>
      <c r="F343" s="55" t="n"/>
      <c r="G343" s="69" t="n"/>
      <c r="H343" s="69" t="n"/>
      <c r="I343" s="55" t="n"/>
      <c r="J343" s="55" t="n"/>
      <c r="K343" s="55" t="n"/>
      <c r="L343" s="55">
        <f>J343-K343</f>
        <v/>
      </c>
      <c r="M343" s="55" t="n"/>
      <c r="N343" s="55">
        <f>P343+Q343+R343+S343</f>
        <v/>
      </c>
      <c r="O343" s="57">
        <f>Q343+V343+Y343+AB343+AE343+AH343+AK343+AN343+AQ343+AT343+AW343+AZ343+BC343</f>
        <v/>
      </c>
      <c r="P343" s="58" t="n"/>
      <c r="Q343" s="59">
        <f>L343-S343-R343-P343</f>
        <v/>
      </c>
      <c r="R343" s="60" t="n"/>
      <c r="S343" s="61" t="n"/>
      <c r="T343" s="55" t="n"/>
      <c r="U343" s="55" t="n"/>
      <c r="V343" s="55" t="n"/>
      <c r="W343" s="55" t="n"/>
      <c r="X343" s="55" t="n"/>
      <c r="Y343" s="55" t="n"/>
      <c r="Z343" s="55" t="n"/>
      <c r="AA343" s="55" t="n"/>
      <c r="AB343" s="55" t="n"/>
      <c r="AC343" s="55" t="n"/>
      <c r="AD343" s="55" t="n"/>
      <c r="AE343" s="55" t="n"/>
      <c r="AF343" s="55" t="n"/>
      <c r="AG343" s="55" t="n"/>
      <c r="AH343" s="55" t="n"/>
      <c r="AI343" s="55" t="n"/>
      <c r="AJ343" s="55" t="n"/>
      <c r="AK343" s="55" t="n"/>
      <c r="AL343" s="55" t="n"/>
      <c r="AM343" s="55" t="n"/>
      <c r="AN343" s="55" t="n"/>
      <c r="AO343" s="55" t="n"/>
      <c r="AP343" s="55" t="n"/>
      <c r="AQ343" s="55" t="n"/>
      <c r="AR343" s="55" t="n"/>
      <c r="AS343" s="55" t="n"/>
      <c r="AT343" s="55" t="n"/>
      <c r="AU343" s="55" t="n"/>
      <c r="AV343" s="55" t="n"/>
      <c r="AW343" s="55" t="n"/>
      <c r="AX343" s="55" t="n"/>
      <c r="AY343" s="55" t="n"/>
      <c r="AZ343" s="55" t="n"/>
      <c r="BA343" s="55" t="n"/>
      <c r="BB343" s="55" t="n"/>
      <c r="BC343" s="55" t="n"/>
    </row>
    <row r="344">
      <c r="A344" s="55" t="n"/>
      <c r="B344" s="483" t="n"/>
      <c r="C344" s="55" t="n"/>
      <c r="D344" s="55" t="n"/>
      <c r="E344" s="55" t="n"/>
      <c r="F344" s="55" t="n"/>
      <c r="G344" s="69" t="n"/>
      <c r="H344" s="69" t="n"/>
      <c r="I344" s="55" t="n"/>
      <c r="J344" s="55" t="n"/>
      <c r="K344" s="55" t="n"/>
      <c r="L344" s="55">
        <f>J344-K344</f>
        <v/>
      </c>
      <c r="M344" s="55" t="n"/>
      <c r="N344" s="55">
        <f>P344+Q344+R344+S344</f>
        <v/>
      </c>
      <c r="O344" s="57">
        <f>Q344+V344+Y344+AB344+AE344+AH344+AK344+AN344+AQ344+AT344+AW344+AZ344+BC344</f>
        <v/>
      </c>
      <c r="P344" s="58" t="n"/>
      <c r="Q344" s="59">
        <f>L344-S344-R344-P344</f>
        <v/>
      </c>
      <c r="R344" s="60" t="n"/>
      <c r="S344" s="61" t="n"/>
      <c r="T344" s="55" t="n"/>
      <c r="U344" s="55" t="n"/>
      <c r="V344" s="55" t="n"/>
      <c r="W344" s="55" t="n"/>
      <c r="X344" s="55" t="n"/>
      <c r="Y344" s="55" t="n"/>
      <c r="Z344" s="55" t="n"/>
      <c r="AA344" s="55" t="n"/>
      <c r="AB344" s="55" t="n"/>
      <c r="AC344" s="55" t="n"/>
      <c r="AD344" s="55" t="n"/>
      <c r="AE344" s="55" t="n"/>
      <c r="AF344" s="55" t="n"/>
      <c r="AG344" s="55" t="n"/>
      <c r="AH344" s="55" t="n"/>
      <c r="AI344" s="55" t="n"/>
      <c r="AJ344" s="55" t="n"/>
      <c r="AK344" s="55" t="n"/>
      <c r="AL344" s="55" t="n"/>
      <c r="AM344" s="55" t="n"/>
      <c r="AN344" s="55" t="n"/>
      <c r="AO344" s="55" t="n"/>
      <c r="AP344" s="55" t="n"/>
      <c r="AQ344" s="55" t="n"/>
      <c r="AR344" s="55" t="n"/>
      <c r="AS344" s="55" t="n"/>
      <c r="AT344" s="55" t="n"/>
      <c r="AU344" s="55" t="n"/>
      <c r="AV344" s="55" t="n"/>
      <c r="AW344" s="55" t="n"/>
      <c r="AX344" s="55" t="n"/>
      <c r="AY344" s="55" t="n"/>
      <c r="AZ344" s="55" t="n"/>
      <c r="BA344" s="55" t="n"/>
      <c r="BB344" s="55" t="n"/>
      <c r="BC344" s="55" t="n"/>
    </row>
    <row r="345">
      <c r="A345" s="55" t="n"/>
      <c r="B345" s="483" t="n"/>
      <c r="C345" s="55" t="n"/>
      <c r="D345" s="55" t="n"/>
      <c r="E345" s="55" t="n"/>
      <c r="F345" s="55" t="n"/>
      <c r="G345" s="69" t="n"/>
      <c r="H345" s="69" t="n"/>
      <c r="I345" s="55" t="n"/>
      <c r="J345" s="55" t="n"/>
      <c r="K345" s="55" t="n"/>
      <c r="L345" s="55">
        <f>J345-K345</f>
        <v/>
      </c>
      <c r="M345" s="55" t="n"/>
      <c r="N345" s="55">
        <f>P345+Q345+R345+S345</f>
        <v/>
      </c>
      <c r="O345" s="57">
        <f>Q345+V345+Y345+AB345+AE345+AH345+AK345+AN345+AQ345+AT345+AW345+AZ345+BC345</f>
        <v/>
      </c>
      <c r="P345" s="58" t="n"/>
      <c r="Q345" s="59">
        <f>L345-S345-R345-P345</f>
        <v/>
      </c>
      <c r="R345" s="60" t="n"/>
      <c r="S345" s="61" t="n"/>
      <c r="T345" s="55" t="n"/>
      <c r="U345" s="55" t="n"/>
      <c r="V345" s="55" t="n"/>
      <c r="W345" s="55" t="n"/>
      <c r="X345" s="55" t="n"/>
      <c r="Y345" s="55" t="n"/>
      <c r="Z345" s="55" t="n"/>
      <c r="AA345" s="55" t="n"/>
      <c r="AB345" s="55" t="n"/>
      <c r="AC345" s="55" t="n"/>
      <c r="AD345" s="55" t="n"/>
      <c r="AE345" s="55" t="n"/>
      <c r="AF345" s="55" t="n"/>
      <c r="AG345" s="55" t="n"/>
      <c r="AH345" s="55" t="n"/>
      <c r="AI345" s="55" t="n"/>
      <c r="AJ345" s="55" t="n"/>
      <c r="AK345" s="55" t="n"/>
      <c r="AL345" s="55" t="n"/>
      <c r="AM345" s="55" t="n"/>
      <c r="AN345" s="55" t="n"/>
      <c r="AO345" s="55" t="n"/>
      <c r="AP345" s="55" t="n"/>
      <c r="AQ345" s="55" t="n"/>
      <c r="AR345" s="55" t="n"/>
      <c r="AS345" s="55" t="n"/>
      <c r="AT345" s="55" t="n"/>
      <c r="AU345" s="55" t="n"/>
      <c r="AV345" s="55" t="n"/>
      <c r="AW345" s="55" t="n"/>
      <c r="AX345" s="55" t="n"/>
      <c r="AY345" s="55" t="n"/>
      <c r="AZ345" s="55" t="n"/>
      <c r="BA345" s="55" t="n"/>
      <c r="BB345" s="55" t="n"/>
      <c r="BC345" s="55" t="n"/>
    </row>
    <row r="346">
      <c r="A346" s="55" t="n"/>
      <c r="B346" s="483" t="n"/>
      <c r="C346" s="55" t="n"/>
      <c r="D346" s="55" t="n"/>
      <c r="E346" s="55" t="n"/>
      <c r="F346" s="55" t="n"/>
      <c r="G346" s="69" t="n"/>
      <c r="H346" s="69" t="n"/>
      <c r="I346" s="55" t="n"/>
      <c r="J346" s="55" t="n"/>
      <c r="K346" s="55" t="n"/>
      <c r="L346" s="55">
        <f>J346-K346</f>
        <v/>
      </c>
      <c r="M346" s="55" t="n"/>
      <c r="N346" s="55">
        <f>P346+Q346+R346+S346</f>
        <v/>
      </c>
      <c r="O346" s="57">
        <f>Q346+V346+Y346+AB346+AE346+AH346+AK346+AN346+AQ346+AT346+AW346+AZ346+BC346</f>
        <v/>
      </c>
      <c r="P346" s="58" t="n"/>
      <c r="Q346" s="59">
        <f>L346-S346-R346-P346</f>
        <v/>
      </c>
      <c r="R346" s="60" t="n"/>
      <c r="S346" s="61" t="n"/>
      <c r="T346" s="55" t="n"/>
      <c r="U346" s="55" t="n"/>
      <c r="V346" s="55" t="n"/>
      <c r="W346" s="55" t="n"/>
      <c r="X346" s="55" t="n"/>
      <c r="Y346" s="55" t="n"/>
      <c r="Z346" s="55" t="n"/>
      <c r="AA346" s="55" t="n"/>
      <c r="AB346" s="55" t="n"/>
      <c r="AC346" s="55" t="n"/>
      <c r="AD346" s="55" t="n"/>
      <c r="AE346" s="55" t="n"/>
      <c r="AF346" s="55" t="n"/>
      <c r="AG346" s="55" t="n"/>
      <c r="AH346" s="55" t="n"/>
      <c r="AI346" s="55" t="n"/>
      <c r="AJ346" s="55" t="n"/>
      <c r="AK346" s="55" t="n"/>
      <c r="AL346" s="55" t="n"/>
      <c r="AM346" s="55" t="n"/>
      <c r="AN346" s="55" t="n"/>
      <c r="AO346" s="55" t="n"/>
      <c r="AP346" s="55" t="n"/>
      <c r="AQ346" s="55" t="n"/>
      <c r="AR346" s="55" t="n"/>
      <c r="AS346" s="55" t="n"/>
      <c r="AT346" s="55" t="n"/>
      <c r="AU346" s="55" t="n"/>
      <c r="AV346" s="55" t="n"/>
      <c r="AW346" s="55" t="n"/>
      <c r="AX346" s="55" t="n"/>
      <c r="AY346" s="55" t="n"/>
      <c r="AZ346" s="55" t="n"/>
      <c r="BA346" s="55" t="n"/>
      <c r="BB346" s="55" t="n"/>
      <c r="BC346" s="55" t="n"/>
    </row>
    <row r="347">
      <c r="A347" s="55" t="n"/>
      <c r="B347" s="483" t="n"/>
      <c r="C347" s="55" t="n"/>
      <c r="D347" s="55" t="n"/>
      <c r="E347" s="55" t="n"/>
      <c r="F347" s="55" t="n"/>
      <c r="G347" s="69" t="n"/>
      <c r="H347" s="69" t="n"/>
      <c r="I347" s="55" t="n"/>
      <c r="J347" s="55" t="n"/>
      <c r="K347" s="55" t="n"/>
      <c r="L347" s="55">
        <f>J347-K347</f>
        <v/>
      </c>
      <c r="M347" s="55" t="n"/>
      <c r="N347" s="55">
        <f>P347+Q347+R347+S347</f>
        <v/>
      </c>
      <c r="O347" s="57">
        <f>Q347+V347+Y347+AB347+AE347+AH347+AK347+AN347+AQ347+AT347+AW347+AZ347+BC347</f>
        <v/>
      </c>
      <c r="P347" s="58" t="n"/>
      <c r="Q347" s="59">
        <f>L347-S347-R347-P347</f>
        <v/>
      </c>
      <c r="R347" s="60" t="n"/>
      <c r="S347" s="61" t="n"/>
      <c r="T347" s="55" t="n"/>
      <c r="U347" s="55" t="n"/>
      <c r="V347" s="55" t="n"/>
      <c r="W347" s="55" t="n"/>
      <c r="X347" s="55" t="n"/>
      <c r="Y347" s="55" t="n"/>
      <c r="Z347" s="55" t="n"/>
      <c r="AA347" s="55" t="n"/>
      <c r="AB347" s="55" t="n"/>
      <c r="AC347" s="55" t="n"/>
      <c r="AD347" s="55" t="n"/>
      <c r="AE347" s="55" t="n"/>
      <c r="AF347" s="55" t="n"/>
      <c r="AG347" s="55" t="n"/>
      <c r="AH347" s="55" t="n"/>
      <c r="AI347" s="55" t="n"/>
      <c r="AJ347" s="55" t="n"/>
      <c r="AK347" s="55" t="n"/>
      <c r="AL347" s="55" t="n"/>
      <c r="AM347" s="55" t="n"/>
      <c r="AN347" s="55" t="n"/>
      <c r="AO347" s="55" t="n"/>
      <c r="AP347" s="55" t="n"/>
      <c r="AQ347" s="55" t="n"/>
      <c r="AR347" s="55" t="n"/>
      <c r="AS347" s="55" t="n"/>
      <c r="AT347" s="55" t="n"/>
      <c r="AU347" s="55" t="n"/>
      <c r="AV347" s="55" t="n"/>
      <c r="AW347" s="55" t="n"/>
      <c r="AX347" s="55" t="n"/>
      <c r="AY347" s="55" t="n"/>
      <c r="AZ347" s="55" t="n"/>
      <c r="BA347" s="55" t="n"/>
      <c r="BB347" s="55" t="n"/>
      <c r="BC347" s="55" t="n"/>
    </row>
    <row r="348">
      <c r="A348" s="55" t="n"/>
      <c r="B348" s="483" t="n"/>
      <c r="C348" s="55" t="n"/>
      <c r="D348" s="55" t="n"/>
      <c r="E348" s="55" t="n"/>
      <c r="F348" s="55" t="n"/>
      <c r="G348" s="69" t="n"/>
      <c r="H348" s="69" t="n"/>
      <c r="I348" s="55" t="n"/>
      <c r="J348" s="55" t="n"/>
      <c r="K348" s="55" t="n"/>
      <c r="L348" s="55">
        <f>J348-K348</f>
        <v/>
      </c>
      <c r="M348" s="55" t="n"/>
      <c r="N348" s="55">
        <f>P348+Q348+R348+S348</f>
        <v/>
      </c>
      <c r="O348" s="57">
        <f>Q348+V348+Y348+AB348+AE348+AH348+AK348+AN348+AQ348+AT348+AW348+AZ348+BC348</f>
        <v/>
      </c>
      <c r="P348" s="58" t="n"/>
      <c r="Q348" s="59">
        <f>L348-S348-R348-P348</f>
        <v/>
      </c>
      <c r="R348" s="60" t="n"/>
      <c r="S348" s="61" t="n"/>
      <c r="T348" s="55" t="n"/>
      <c r="U348" s="55" t="n"/>
      <c r="V348" s="55" t="n"/>
      <c r="W348" s="55" t="n"/>
      <c r="X348" s="55" t="n"/>
      <c r="Y348" s="55" t="n"/>
      <c r="Z348" s="55" t="n"/>
      <c r="AA348" s="55" t="n"/>
      <c r="AB348" s="55" t="n"/>
      <c r="AC348" s="55" t="n"/>
      <c r="AD348" s="55" t="n"/>
      <c r="AE348" s="55" t="n"/>
      <c r="AF348" s="55" t="n"/>
      <c r="AG348" s="55" t="n"/>
      <c r="AH348" s="55" t="n"/>
      <c r="AI348" s="55" t="n"/>
      <c r="AJ348" s="55" t="n"/>
      <c r="AK348" s="55" t="n"/>
      <c r="AL348" s="55" t="n"/>
      <c r="AM348" s="55" t="n"/>
      <c r="AN348" s="55" t="n"/>
      <c r="AO348" s="55" t="n"/>
      <c r="AP348" s="55" t="n"/>
      <c r="AQ348" s="55" t="n"/>
      <c r="AR348" s="55" t="n"/>
      <c r="AS348" s="55" t="n"/>
      <c r="AT348" s="55" t="n"/>
      <c r="AU348" s="55" t="n"/>
      <c r="AV348" s="55" t="n"/>
      <c r="AW348" s="55" t="n"/>
      <c r="AX348" s="55" t="n"/>
      <c r="AY348" s="55" t="n"/>
      <c r="AZ348" s="55" t="n"/>
      <c r="BA348" s="55" t="n"/>
      <c r="BB348" s="55" t="n"/>
      <c r="BC348" s="55" t="n"/>
    </row>
    <row r="349">
      <c r="A349" s="55" t="n"/>
      <c r="B349" s="483" t="n"/>
      <c r="C349" s="55" t="n"/>
      <c r="D349" s="55" t="n"/>
      <c r="E349" s="55" t="n"/>
      <c r="F349" s="55" t="n"/>
      <c r="G349" s="69" t="n"/>
      <c r="H349" s="69" t="n"/>
      <c r="I349" s="55" t="n"/>
      <c r="J349" s="55" t="n"/>
      <c r="K349" s="55" t="n"/>
      <c r="L349" s="55">
        <f>J349-K349</f>
        <v/>
      </c>
      <c r="M349" s="55" t="n"/>
      <c r="N349" s="55">
        <f>P349+Q349+R349+S349</f>
        <v/>
      </c>
      <c r="O349" s="57">
        <f>Q349+V349+Y349+AB349+AE349+AH349+AK349+AN349+AQ349+AT349+AW349+AZ349+BC349</f>
        <v/>
      </c>
      <c r="P349" s="58" t="n"/>
      <c r="Q349" s="59">
        <f>L349-S349-R349-P349</f>
        <v/>
      </c>
      <c r="R349" s="60" t="n"/>
      <c r="S349" s="61" t="n"/>
      <c r="T349" s="55" t="n"/>
      <c r="U349" s="55" t="n"/>
      <c r="V349" s="55" t="n"/>
      <c r="W349" s="55" t="n"/>
      <c r="X349" s="55" t="n"/>
      <c r="Y349" s="55" t="n"/>
      <c r="Z349" s="55" t="n"/>
      <c r="AA349" s="55" t="n"/>
      <c r="AB349" s="55" t="n"/>
      <c r="AC349" s="55" t="n"/>
      <c r="AD349" s="55" t="n"/>
      <c r="AE349" s="55" t="n"/>
      <c r="AF349" s="55" t="n"/>
      <c r="AG349" s="55" t="n"/>
      <c r="AH349" s="55" t="n"/>
      <c r="AI349" s="55" t="n"/>
      <c r="AJ349" s="55" t="n"/>
      <c r="AK349" s="55" t="n"/>
      <c r="AL349" s="55" t="n"/>
      <c r="AM349" s="55" t="n"/>
      <c r="AN349" s="55" t="n"/>
      <c r="AO349" s="55" t="n"/>
      <c r="AP349" s="55" t="n"/>
      <c r="AQ349" s="55" t="n"/>
      <c r="AR349" s="55" t="n"/>
      <c r="AS349" s="55" t="n"/>
      <c r="AT349" s="55" t="n"/>
      <c r="AU349" s="55" t="n"/>
      <c r="AV349" s="55" t="n"/>
      <c r="AW349" s="55" t="n"/>
      <c r="AX349" s="55" t="n"/>
      <c r="AY349" s="55" t="n"/>
      <c r="AZ349" s="55" t="n"/>
      <c r="BA349" s="55" t="n"/>
      <c r="BB349" s="55" t="n"/>
      <c r="BC349" s="55" t="n"/>
    </row>
    <row r="350">
      <c r="A350" s="55" t="n"/>
      <c r="B350" s="483" t="n"/>
      <c r="C350" s="55" t="n"/>
      <c r="D350" s="55" t="n"/>
      <c r="E350" s="55" t="n"/>
      <c r="F350" s="55" t="n"/>
      <c r="G350" s="69" t="n"/>
      <c r="H350" s="69" t="n"/>
      <c r="I350" s="55" t="n"/>
      <c r="J350" s="55" t="n"/>
      <c r="K350" s="55" t="n"/>
      <c r="L350" s="55">
        <f>J350-K350</f>
        <v/>
      </c>
      <c r="M350" s="55" t="n"/>
      <c r="N350" s="55">
        <f>P350+Q350+R350+S350</f>
        <v/>
      </c>
      <c r="O350" s="57">
        <f>Q350+V350+Y350+AB350+AE350+AH350+AK350+AN350+AQ350+AT350+AW350+AZ350+BC350</f>
        <v/>
      </c>
      <c r="P350" s="58" t="n"/>
      <c r="Q350" s="59">
        <f>L350-S350-R350-P350</f>
        <v/>
      </c>
      <c r="R350" s="60" t="n"/>
      <c r="S350" s="61" t="n"/>
      <c r="T350" s="55" t="n"/>
      <c r="U350" s="55" t="n"/>
      <c r="V350" s="55" t="n"/>
      <c r="W350" s="55" t="n"/>
      <c r="X350" s="55" t="n"/>
      <c r="Y350" s="55" t="n"/>
      <c r="Z350" s="55" t="n"/>
      <c r="AA350" s="55" t="n"/>
      <c r="AB350" s="55" t="n"/>
      <c r="AC350" s="55" t="n"/>
      <c r="AD350" s="55" t="n"/>
      <c r="AE350" s="55" t="n"/>
      <c r="AF350" s="55" t="n"/>
      <c r="AG350" s="55" t="n"/>
      <c r="AH350" s="55" t="n"/>
      <c r="AI350" s="55" t="n"/>
      <c r="AJ350" s="55" t="n"/>
      <c r="AK350" s="55" t="n"/>
      <c r="AL350" s="55" t="n"/>
      <c r="AM350" s="55" t="n"/>
      <c r="AN350" s="55" t="n"/>
      <c r="AO350" s="55" t="n"/>
      <c r="AP350" s="55" t="n"/>
      <c r="AQ350" s="55" t="n"/>
      <c r="AR350" s="55" t="n"/>
      <c r="AS350" s="55" t="n"/>
      <c r="AT350" s="55" t="n"/>
      <c r="AU350" s="55" t="n"/>
      <c r="AV350" s="55" t="n"/>
      <c r="AW350" s="55" t="n"/>
      <c r="AX350" s="55" t="n"/>
      <c r="AY350" s="55" t="n"/>
      <c r="AZ350" s="55" t="n"/>
      <c r="BA350" s="55" t="n"/>
      <c r="BB350" s="55" t="n"/>
      <c r="BC350" s="55" t="n"/>
    </row>
    <row r="351">
      <c r="A351" s="55" t="n"/>
      <c r="B351" s="483" t="n"/>
      <c r="C351" s="55" t="n"/>
      <c r="D351" s="55" t="n"/>
      <c r="E351" s="55" t="n"/>
      <c r="F351" s="55" t="n"/>
      <c r="G351" s="69" t="n"/>
      <c r="H351" s="69" t="n"/>
      <c r="I351" s="55" t="n"/>
      <c r="J351" s="55" t="n"/>
      <c r="K351" s="55" t="n"/>
      <c r="L351" s="55">
        <f>J351-K351</f>
        <v/>
      </c>
      <c r="M351" s="55" t="n"/>
      <c r="N351" s="55">
        <f>P351+Q351+R351+S351</f>
        <v/>
      </c>
      <c r="O351" s="57">
        <f>Q351+V351+Y351+AB351+AE351+AH351+AK351+AN351+AQ351+AT351+AW351+AZ351+BC351</f>
        <v/>
      </c>
      <c r="P351" s="58" t="n"/>
      <c r="Q351" s="59">
        <f>L351-S351-R351-P351</f>
        <v/>
      </c>
      <c r="R351" s="60" t="n"/>
      <c r="S351" s="61" t="n"/>
      <c r="T351" s="55" t="n"/>
      <c r="U351" s="55" t="n"/>
      <c r="V351" s="55" t="n"/>
      <c r="W351" s="55" t="n"/>
      <c r="X351" s="55" t="n"/>
      <c r="Y351" s="55" t="n"/>
      <c r="Z351" s="55" t="n"/>
      <c r="AA351" s="55" t="n"/>
      <c r="AB351" s="55" t="n"/>
      <c r="AC351" s="55" t="n"/>
      <c r="AD351" s="55" t="n"/>
      <c r="AE351" s="55" t="n"/>
      <c r="AF351" s="55" t="n"/>
      <c r="AG351" s="55" t="n"/>
      <c r="AH351" s="55" t="n"/>
      <c r="AI351" s="55" t="n"/>
      <c r="AJ351" s="55" t="n"/>
      <c r="AK351" s="55" t="n"/>
      <c r="AL351" s="55" t="n"/>
      <c r="AM351" s="55" t="n"/>
      <c r="AN351" s="55" t="n"/>
      <c r="AO351" s="55" t="n"/>
      <c r="AP351" s="55" t="n"/>
      <c r="AQ351" s="55" t="n"/>
      <c r="AR351" s="55" t="n"/>
      <c r="AS351" s="55" t="n"/>
      <c r="AT351" s="55" t="n"/>
      <c r="AU351" s="55" t="n"/>
      <c r="AV351" s="55" t="n"/>
      <c r="AW351" s="55" t="n"/>
      <c r="AX351" s="55" t="n"/>
      <c r="AY351" s="55" t="n"/>
      <c r="AZ351" s="55" t="n"/>
      <c r="BA351" s="55" t="n"/>
      <c r="BB351" s="55" t="n"/>
      <c r="BC351" s="55" t="n"/>
    </row>
    <row r="352">
      <c r="A352" s="55" t="n"/>
      <c r="B352" s="483" t="n"/>
      <c r="C352" s="55" t="n"/>
      <c r="D352" s="55" t="n"/>
      <c r="E352" s="55" t="n"/>
      <c r="F352" s="55" t="n"/>
      <c r="G352" s="69" t="n"/>
      <c r="H352" s="69" t="n"/>
      <c r="I352" s="55" t="n"/>
      <c r="J352" s="55" t="n"/>
      <c r="K352" s="55" t="n"/>
      <c r="L352" s="55">
        <f>J352-K352</f>
        <v/>
      </c>
      <c r="M352" s="55" t="n"/>
      <c r="N352" s="55">
        <f>P352+Q352+R352+S352</f>
        <v/>
      </c>
      <c r="O352" s="57">
        <f>Q352+V352+Y352+AB352+AE352+AH352+AK352+AN352+AQ352+AT352+AW352+AZ352+BC352</f>
        <v/>
      </c>
      <c r="P352" s="58" t="n"/>
      <c r="Q352" s="59">
        <f>L352-S352-R352-P352</f>
        <v/>
      </c>
      <c r="R352" s="60" t="n"/>
      <c r="S352" s="61" t="n"/>
      <c r="T352" s="55" t="n"/>
      <c r="U352" s="55" t="n"/>
      <c r="V352" s="55" t="n"/>
      <c r="W352" s="55" t="n"/>
      <c r="X352" s="55" t="n"/>
      <c r="Y352" s="55" t="n"/>
      <c r="Z352" s="55" t="n"/>
      <c r="AA352" s="55" t="n"/>
      <c r="AB352" s="55" t="n"/>
      <c r="AC352" s="55" t="n"/>
      <c r="AD352" s="55" t="n"/>
      <c r="AE352" s="55" t="n"/>
      <c r="AF352" s="55" t="n"/>
      <c r="AG352" s="55" t="n"/>
      <c r="AH352" s="55" t="n"/>
      <c r="AI352" s="55" t="n"/>
      <c r="AJ352" s="55" t="n"/>
      <c r="AK352" s="55" t="n"/>
      <c r="AL352" s="55" t="n"/>
      <c r="AM352" s="55" t="n"/>
      <c r="AN352" s="55" t="n"/>
      <c r="AO352" s="55" t="n"/>
      <c r="AP352" s="55" t="n"/>
      <c r="AQ352" s="55" t="n"/>
      <c r="AR352" s="55" t="n"/>
      <c r="AS352" s="55" t="n"/>
      <c r="AT352" s="55" t="n"/>
      <c r="AU352" s="55" t="n"/>
      <c r="AV352" s="55" t="n"/>
      <c r="AW352" s="55" t="n"/>
      <c r="AX352" s="55" t="n"/>
      <c r="AY352" s="55" t="n"/>
      <c r="AZ352" s="55" t="n"/>
      <c r="BA352" s="55" t="n"/>
      <c r="BB352" s="55" t="n"/>
      <c r="BC352" s="55" t="n"/>
    </row>
    <row r="353">
      <c r="A353" s="55" t="n"/>
      <c r="B353" s="483" t="n"/>
      <c r="C353" s="55" t="n"/>
      <c r="D353" s="55" t="n"/>
      <c r="E353" s="55" t="n"/>
      <c r="F353" s="55" t="n"/>
      <c r="G353" s="69" t="n"/>
      <c r="H353" s="69" t="n"/>
      <c r="I353" s="55" t="n"/>
      <c r="J353" s="55" t="n"/>
      <c r="K353" s="55" t="n"/>
      <c r="L353" s="55">
        <f>J353-K353</f>
        <v/>
      </c>
      <c r="M353" s="55" t="n"/>
      <c r="N353" s="55">
        <f>P353+Q353+R353+S353</f>
        <v/>
      </c>
      <c r="O353" s="57">
        <f>Q353+V353+Y353+AB353+AE353+AH353+AK353+AN353+AQ353+AT353+AW353+AZ353+BC353</f>
        <v/>
      </c>
      <c r="P353" s="58" t="n"/>
      <c r="Q353" s="59">
        <f>L353-S353-R353-P353</f>
        <v/>
      </c>
      <c r="R353" s="60" t="n"/>
      <c r="S353" s="61" t="n"/>
      <c r="T353" s="55" t="n"/>
      <c r="U353" s="55" t="n"/>
      <c r="V353" s="55" t="n"/>
      <c r="W353" s="55" t="n"/>
      <c r="X353" s="55" t="n"/>
      <c r="Y353" s="55" t="n"/>
      <c r="Z353" s="55" t="n"/>
      <c r="AA353" s="55" t="n"/>
      <c r="AB353" s="55" t="n"/>
      <c r="AC353" s="55" t="n"/>
      <c r="AD353" s="55" t="n"/>
      <c r="AE353" s="55" t="n"/>
      <c r="AF353" s="55" t="n"/>
      <c r="AG353" s="55" t="n"/>
      <c r="AH353" s="55" t="n"/>
      <c r="AI353" s="55" t="n"/>
      <c r="AJ353" s="55" t="n"/>
      <c r="AK353" s="55" t="n"/>
      <c r="AL353" s="55" t="n"/>
      <c r="AM353" s="55" t="n"/>
      <c r="AN353" s="55" t="n"/>
      <c r="AO353" s="55" t="n"/>
      <c r="AP353" s="55" t="n"/>
      <c r="AQ353" s="55" t="n"/>
      <c r="AR353" s="55" t="n"/>
      <c r="AS353" s="55" t="n"/>
      <c r="AT353" s="55" t="n"/>
      <c r="AU353" s="55" t="n"/>
      <c r="AV353" s="55" t="n"/>
      <c r="AW353" s="55" t="n"/>
      <c r="AX353" s="55" t="n"/>
      <c r="AY353" s="55" t="n"/>
      <c r="AZ353" s="55" t="n"/>
      <c r="BA353" s="55" t="n"/>
      <c r="BB353" s="55" t="n"/>
      <c r="BC353" s="55" t="n"/>
    </row>
    <row r="354">
      <c r="A354" s="55" t="n"/>
      <c r="B354" s="483" t="n"/>
      <c r="C354" s="55" t="n"/>
      <c r="D354" s="55" t="n"/>
      <c r="E354" s="55" t="n"/>
      <c r="F354" s="55" t="n"/>
      <c r="G354" s="69" t="n"/>
      <c r="H354" s="69" t="n"/>
      <c r="I354" s="55" t="n"/>
      <c r="J354" s="55" t="n"/>
      <c r="K354" s="55" t="n"/>
      <c r="L354" s="55">
        <f>J354-K354</f>
        <v/>
      </c>
      <c r="M354" s="55" t="n"/>
      <c r="N354" s="55">
        <f>P354+Q354+R354+S354</f>
        <v/>
      </c>
      <c r="O354" s="57">
        <f>Q354+V354+Y354+AB354+AE354+AH354+AK354+AN354+AQ354+AT354+AW354+AZ354+BC354</f>
        <v/>
      </c>
      <c r="P354" s="58" t="n"/>
      <c r="Q354" s="59">
        <f>L354-S354-R354-P354</f>
        <v/>
      </c>
      <c r="R354" s="60" t="n"/>
      <c r="S354" s="61" t="n"/>
      <c r="T354" s="55" t="n"/>
      <c r="U354" s="55" t="n"/>
      <c r="V354" s="55" t="n"/>
      <c r="W354" s="55" t="n"/>
      <c r="X354" s="55" t="n"/>
      <c r="Y354" s="55" t="n"/>
      <c r="Z354" s="55" t="n"/>
      <c r="AA354" s="55" t="n"/>
      <c r="AB354" s="55" t="n"/>
      <c r="AC354" s="55" t="n"/>
      <c r="AD354" s="55" t="n"/>
      <c r="AE354" s="55" t="n"/>
      <c r="AF354" s="55" t="n"/>
      <c r="AG354" s="55" t="n"/>
      <c r="AH354" s="55" t="n"/>
      <c r="AI354" s="55" t="n"/>
      <c r="AJ354" s="55" t="n"/>
      <c r="AK354" s="55" t="n"/>
      <c r="AL354" s="55" t="n"/>
      <c r="AM354" s="55" t="n"/>
      <c r="AN354" s="55" t="n"/>
      <c r="AO354" s="55" t="n"/>
      <c r="AP354" s="55" t="n"/>
      <c r="AQ354" s="55" t="n"/>
      <c r="AR354" s="55" t="n"/>
      <c r="AS354" s="55" t="n"/>
      <c r="AT354" s="55" t="n"/>
      <c r="AU354" s="55" t="n"/>
      <c r="AV354" s="55" t="n"/>
      <c r="AW354" s="55" t="n"/>
      <c r="AX354" s="55" t="n"/>
      <c r="AY354" s="55" t="n"/>
      <c r="AZ354" s="55" t="n"/>
      <c r="BA354" s="55" t="n"/>
      <c r="BB354" s="55" t="n"/>
      <c r="BC354" s="55" t="n"/>
    </row>
    <row r="355">
      <c r="A355" s="55" t="n"/>
      <c r="B355" s="483" t="n"/>
      <c r="C355" s="55" t="n"/>
      <c r="D355" s="55" t="n"/>
      <c r="E355" s="55" t="n"/>
      <c r="F355" s="55" t="n"/>
      <c r="G355" s="69" t="n"/>
      <c r="H355" s="69" t="n"/>
      <c r="I355" s="55" t="n"/>
      <c r="J355" s="55" t="n"/>
      <c r="K355" s="55" t="n"/>
      <c r="L355" s="55">
        <f>J355-K355</f>
        <v/>
      </c>
      <c r="M355" s="55" t="n"/>
      <c r="N355" s="55">
        <f>P355+Q355+R355+S355</f>
        <v/>
      </c>
      <c r="O355" s="57">
        <f>Q355+V355+Y355+AB355+AE355+AH355+AK355+AN355+AQ355+AT355+AW355+AZ355+BC355</f>
        <v/>
      </c>
      <c r="P355" s="58" t="n"/>
      <c r="Q355" s="59">
        <f>L355-S355-R355-P355</f>
        <v/>
      </c>
      <c r="R355" s="60" t="n"/>
      <c r="S355" s="61" t="n"/>
      <c r="T355" s="55" t="n"/>
      <c r="U355" s="55" t="n"/>
      <c r="V355" s="55" t="n"/>
      <c r="W355" s="55" t="n"/>
      <c r="X355" s="55" t="n"/>
      <c r="Y355" s="55" t="n"/>
      <c r="Z355" s="55" t="n"/>
      <c r="AA355" s="55" t="n"/>
      <c r="AB355" s="55" t="n"/>
      <c r="AC355" s="55" t="n"/>
      <c r="AD355" s="55" t="n"/>
      <c r="AE355" s="55" t="n"/>
      <c r="AF355" s="55" t="n"/>
      <c r="AG355" s="55" t="n"/>
      <c r="AH355" s="55" t="n"/>
      <c r="AI355" s="55" t="n"/>
      <c r="AJ355" s="55" t="n"/>
      <c r="AK355" s="55" t="n"/>
      <c r="AL355" s="55" t="n"/>
      <c r="AM355" s="55" t="n"/>
      <c r="AN355" s="55" t="n"/>
      <c r="AO355" s="55" t="n"/>
      <c r="AP355" s="55" t="n"/>
      <c r="AQ355" s="55" t="n"/>
      <c r="AR355" s="55" t="n"/>
      <c r="AS355" s="55" t="n"/>
      <c r="AT355" s="55" t="n"/>
      <c r="AU355" s="55" t="n"/>
      <c r="AV355" s="55" t="n"/>
      <c r="AW355" s="55" t="n"/>
      <c r="AX355" s="55" t="n"/>
      <c r="AY355" s="55" t="n"/>
      <c r="AZ355" s="55" t="n"/>
      <c r="BA355" s="55" t="n"/>
      <c r="BB355" s="55" t="n"/>
      <c r="BC355" s="55" t="n"/>
    </row>
    <row r="356">
      <c r="A356" s="55" t="n"/>
      <c r="B356" s="483" t="n"/>
      <c r="C356" s="55" t="n"/>
      <c r="D356" s="55" t="n"/>
      <c r="E356" s="55" t="n"/>
      <c r="F356" s="55" t="n"/>
      <c r="G356" s="69" t="n"/>
      <c r="H356" s="69" t="n"/>
      <c r="I356" s="55" t="n"/>
      <c r="J356" s="55" t="n"/>
      <c r="K356" s="55" t="n"/>
      <c r="L356" s="55">
        <f>J356-K356</f>
        <v/>
      </c>
      <c r="M356" s="55" t="n"/>
      <c r="N356" s="55">
        <f>P356+Q356+R356+S356</f>
        <v/>
      </c>
      <c r="O356" s="57">
        <f>Q356+V356+Y356+AB356+AE356+AH356+AK356+AN356+AQ356+AT356+AW356+AZ356+BC356</f>
        <v/>
      </c>
      <c r="P356" s="58" t="n"/>
      <c r="Q356" s="59">
        <f>L356-S356-R356-P356</f>
        <v/>
      </c>
      <c r="R356" s="60" t="n"/>
      <c r="S356" s="61" t="n"/>
      <c r="T356" s="55" t="n"/>
      <c r="U356" s="55" t="n"/>
      <c r="V356" s="55" t="n"/>
      <c r="W356" s="55" t="n"/>
      <c r="X356" s="55" t="n"/>
      <c r="Y356" s="55" t="n"/>
      <c r="Z356" s="55" t="n"/>
      <c r="AA356" s="55" t="n"/>
      <c r="AB356" s="55" t="n"/>
      <c r="AC356" s="55" t="n"/>
      <c r="AD356" s="55" t="n"/>
      <c r="AE356" s="55" t="n"/>
      <c r="AF356" s="55" t="n"/>
      <c r="AG356" s="55" t="n"/>
      <c r="AH356" s="55" t="n"/>
      <c r="AI356" s="55" t="n"/>
      <c r="AJ356" s="55" t="n"/>
      <c r="AK356" s="55" t="n"/>
      <c r="AL356" s="55" t="n"/>
      <c r="AM356" s="55" t="n"/>
      <c r="AN356" s="55" t="n"/>
      <c r="AO356" s="55" t="n"/>
      <c r="AP356" s="55" t="n"/>
      <c r="AQ356" s="55" t="n"/>
      <c r="AR356" s="55" t="n"/>
      <c r="AS356" s="55" t="n"/>
      <c r="AT356" s="55" t="n"/>
      <c r="AU356" s="55" t="n"/>
      <c r="AV356" s="55" t="n"/>
      <c r="AW356" s="55" t="n"/>
      <c r="AX356" s="55" t="n"/>
      <c r="AY356" s="55" t="n"/>
      <c r="AZ356" s="55" t="n"/>
      <c r="BA356" s="55" t="n"/>
      <c r="BB356" s="55" t="n"/>
      <c r="BC356" s="55" t="n"/>
    </row>
    <row r="357">
      <c r="A357" s="55" t="n"/>
      <c r="B357" s="483" t="n"/>
      <c r="C357" s="55" t="n"/>
      <c r="D357" s="55" t="n"/>
      <c r="E357" s="55" t="n"/>
      <c r="F357" s="55" t="n"/>
      <c r="G357" s="69" t="n"/>
      <c r="H357" s="69" t="n"/>
      <c r="I357" s="55" t="n"/>
      <c r="J357" s="55" t="n"/>
      <c r="K357" s="55" t="n"/>
      <c r="L357" s="55">
        <f>J357-K357</f>
        <v/>
      </c>
      <c r="M357" s="55" t="n"/>
      <c r="N357" s="55">
        <f>P357+Q357+R357+S357</f>
        <v/>
      </c>
      <c r="O357" s="57">
        <f>Q357+V357+Y357+AB357+AE357+AH357+AK357+AN357+AQ357+AT357+AW357+AZ357+BC357</f>
        <v/>
      </c>
      <c r="P357" s="58" t="n"/>
      <c r="Q357" s="59">
        <f>L357-S357-R357-P357</f>
        <v/>
      </c>
      <c r="R357" s="60" t="n"/>
      <c r="S357" s="61" t="n"/>
      <c r="T357" s="55" t="n"/>
      <c r="U357" s="55" t="n"/>
      <c r="V357" s="55" t="n"/>
      <c r="W357" s="55" t="n"/>
      <c r="X357" s="55" t="n"/>
      <c r="Y357" s="55" t="n"/>
      <c r="Z357" s="55" t="n"/>
      <c r="AA357" s="55" t="n"/>
      <c r="AB357" s="55" t="n"/>
      <c r="AC357" s="55" t="n"/>
      <c r="AD357" s="55" t="n"/>
      <c r="AE357" s="55" t="n"/>
      <c r="AF357" s="55" t="n"/>
      <c r="AG357" s="55" t="n"/>
      <c r="AH357" s="55" t="n"/>
      <c r="AI357" s="55" t="n"/>
      <c r="AJ357" s="55" t="n"/>
      <c r="AK357" s="55" t="n"/>
      <c r="AL357" s="55" t="n"/>
      <c r="AM357" s="55" t="n"/>
      <c r="AN357" s="55" t="n"/>
      <c r="AO357" s="55" t="n"/>
      <c r="AP357" s="55" t="n"/>
      <c r="AQ357" s="55" t="n"/>
      <c r="AR357" s="55" t="n"/>
      <c r="AS357" s="55" t="n"/>
      <c r="AT357" s="55" t="n"/>
      <c r="AU357" s="55" t="n"/>
      <c r="AV357" s="55" t="n"/>
      <c r="AW357" s="55" t="n"/>
      <c r="AX357" s="55" t="n"/>
      <c r="AY357" s="55" t="n"/>
      <c r="AZ357" s="55" t="n"/>
      <c r="BA357" s="55" t="n"/>
      <c r="BB357" s="55" t="n"/>
      <c r="BC357" s="55" t="n"/>
    </row>
    <row r="358">
      <c r="A358" s="55" t="n"/>
      <c r="B358" s="483" t="n"/>
      <c r="C358" s="55" t="n"/>
      <c r="D358" s="55" t="n"/>
      <c r="E358" s="55" t="n"/>
      <c r="F358" s="55" t="n"/>
      <c r="G358" s="69" t="n"/>
      <c r="H358" s="69" t="n"/>
      <c r="I358" s="55" t="n"/>
      <c r="J358" s="55" t="n"/>
      <c r="K358" s="55" t="n"/>
      <c r="L358" s="55">
        <f>J358-K358</f>
        <v/>
      </c>
      <c r="M358" s="55" t="n"/>
      <c r="N358" s="55">
        <f>P358+Q358+R358+S358</f>
        <v/>
      </c>
      <c r="O358" s="57">
        <f>Q358+V358+Y358+AB358+AE358+AH358+AK358+AN358+AQ358+AT358+AW358+AZ358+BC358</f>
        <v/>
      </c>
      <c r="P358" s="58" t="n"/>
      <c r="Q358" s="59">
        <f>L358-S358-R358-P358</f>
        <v/>
      </c>
      <c r="R358" s="60" t="n"/>
      <c r="S358" s="61" t="n"/>
      <c r="T358" s="55" t="n"/>
      <c r="U358" s="55" t="n"/>
      <c r="V358" s="55" t="n"/>
      <c r="W358" s="55" t="n"/>
      <c r="X358" s="55" t="n"/>
      <c r="Y358" s="55" t="n"/>
      <c r="Z358" s="55" t="n"/>
      <c r="AA358" s="55" t="n"/>
      <c r="AB358" s="55" t="n"/>
      <c r="AC358" s="55" t="n"/>
      <c r="AD358" s="55" t="n"/>
      <c r="AE358" s="55" t="n"/>
      <c r="AF358" s="55" t="n"/>
      <c r="AG358" s="55" t="n"/>
      <c r="AH358" s="55" t="n"/>
      <c r="AI358" s="55" t="n"/>
      <c r="AJ358" s="55" t="n"/>
      <c r="AK358" s="55" t="n"/>
      <c r="AL358" s="55" t="n"/>
      <c r="AM358" s="55" t="n"/>
      <c r="AN358" s="55" t="n"/>
      <c r="AO358" s="55" t="n"/>
      <c r="AP358" s="55" t="n"/>
      <c r="AQ358" s="55" t="n"/>
      <c r="AR358" s="55" t="n"/>
      <c r="AS358" s="55" t="n"/>
      <c r="AT358" s="55" t="n"/>
      <c r="AU358" s="55" t="n"/>
      <c r="AV358" s="55" t="n"/>
      <c r="AW358" s="55" t="n"/>
      <c r="AX358" s="55" t="n"/>
      <c r="AY358" s="55" t="n"/>
      <c r="AZ358" s="55" t="n"/>
      <c r="BA358" s="55" t="n"/>
      <c r="BB358" s="55" t="n"/>
      <c r="BC358" s="55" t="n"/>
    </row>
    <row r="359">
      <c r="A359" s="55" t="n"/>
      <c r="B359" s="483" t="n"/>
      <c r="C359" s="55" t="n"/>
      <c r="D359" s="55" t="n"/>
      <c r="E359" s="55" t="n"/>
      <c r="F359" s="55" t="n"/>
      <c r="G359" s="69" t="n"/>
      <c r="H359" s="69" t="n"/>
      <c r="I359" s="55" t="n"/>
      <c r="J359" s="55" t="n"/>
      <c r="K359" s="55" t="n"/>
      <c r="L359" s="55">
        <f>J359-K359</f>
        <v/>
      </c>
      <c r="M359" s="55" t="n"/>
      <c r="N359" s="55">
        <f>P359+Q359+R359+S359</f>
        <v/>
      </c>
      <c r="O359" s="57">
        <f>Q359+V359+Y359+AB359+AE359+AH359+AK359+AN359+AQ359+AT359+AW359+AZ359+BC359</f>
        <v/>
      </c>
      <c r="P359" s="58" t="n"/>
      <c r="Q359" s="59">
        <f>L359-S359-R359-P359</f>
        <v/>
      </c>
      <c r="R359" s="60" t="n"/>
      <c r="S359" s="61" t="n"/>
      <c r="T359" s="55" t="n"/>
      <c r="U359" s="55" t="n"/>
      <c r="V359" s="55" t="n"/>
      <c r="W359" s="55" t="n"/>
      <c r="X359" s="55" t="n"/>
      <c r="Y359" s="55" t="n"/>
      <c r="Z359" s="55" t="n"/>
      <c r="AA359" s="55" t="n"/>
      <c r="AB359" s="55" t="n"/>
      <c r="AC359" s="55" t="n"/>
      <c r="AD359" s="55" t="n"/>
      <c r="AE359" s="55" t="n"/>
      <c r="AF359" s="55" t="n"/>
      <c r="AG359" s="55" t="n"/>
      <c r="AH359" s="55" t="n"/>
      <c r="AI359" s="55" t="n"/>
      <c r="AJ359" s="55" t="n"/>
      <c r="AK359" s="55" t="n"/>
      <c r="AL359" s="55" t="n"/>
      <c r="AM359" s="55" t="n"/>
      <c r="AN359" s="55" t="n"/>
      <c r="AO359" s="55" t="n"/>
      <c r="AP359" s="55" t="n"/>
      <c r="AQ359" s="55" t="n"/>
      <c r="AR359" s="55" t="n"/>
      <c r="AS359" s="55" t="n"/>
      <c r="AT359" s="55" t="n"/>
      <c r="AU359" s="55" t="n"/>
      <c r="AV359" s="55" t="n"/>
      <c r="AW359" s="55" t="n"/>
      <c r="AX359" s="55" t="n"/>
      <c r="AY359" s="55" t="n"/>
      <c r="AZ359" s="55" t="n"/>
      <c r="BA359" s="55" t="n"/>
      <c r="BB359" s="55" t="n"/>
      <c r="BC359" s="55" t="n"/>
    </row>
    <row r="360">
      <c r="A360" s="55" t="n"/>
      <c r="B360" s="483" t="n"/>
      <c r="C360" s="55" t="n"/>
      <c r="D360" s="55" t="n"/>
      <c r="E360" s="55" t="n"/>
      <c r="F360" s="55" t="n"/>
      <c r="G360" s="69" t="n"/>
      <c r="H360" s="69" t="n"/>
      <c r="I360" s="55" t="n"/>
      <c r="J360" s="55" t="n"/>
      <c r="K360" s="55" t="n"/>
      <c r="L360" s="55">
        <f>J360-K360</f>
        <v/>
      </c>
      <c r="M360" s="55" t="n"/>
      <c r="N360" s="55">
        <f>P360+Q360+R360+S360</f>
        <v/>
      </c>
      <c r="O360" s="57">
        <f>Q360+V360+Y360+AB360+AE360+AH360+AK360+AN360+AQ360+AT360+AW360+AZ360+BC360</f>
        <v/>
      </c>
      <c r="P360" s="58" t="n"/>
      <c r="Q360" s="59">
        <f>L360-S360-R360-P360</f>
        <v/>
      </c>
      <c r="R360" s="60" t="n"/>
      <c r="S360" s="61" t="n"/>
      <c r="T360" s="55" t="n"/>
      <c r="U360" s="55" t="n"/>
      <c r="V360" s="55" t="n"/>
      <c r="W360" s="55" t="n"/>
      <c r="X360" s="55" t="n"/>
      <c r="Y360" s="55" t="n"/>
      <c r="Z360" s="55" t="n"/>
      <c r="AA360" s="55" t="n"/>
      <c r="AB360" s="55" t="n"/>
      <c r="AC360" s="55" t="n"/>
      <c r="AD360" s="55" t="n"/>
      <c r="AE360" s="55" t="n"/>
      <c r="AF360" s="55" t="n"/>
      <c r="AG360" s="55" t="n"/>
      <c r="AH360" s="55" t="n"/>
      <c r="AI360" s="55" t="n"/>
      <c r="AJ360" s="55" t="n"/>
      <c r="AK360" s="55" t="n"/>
      <c r="AL360" s="55" t="n"/>
      <c r="AM360" s="55" t="n"/>
      <c r="AN360" s="55" t="n"/>
      <c r="AO360" s="55" t="n"/>
      <c r="AP360" s="55" t="n"/>
      <c r="AQ360" s="55" t="n"/>
      <c r="AR360" s="55" t="n"/>
      <c r="AS360" s="55" t="n"/>
      <c r="AT360" s="55" t="n"/>
      <c r="AU360" s="55" t="n"/>
      <c r="AV360" s="55" t="n"/>
      <c r="AW360" s="55" t="n"/>
      <c r="AX360" s="55" t="n"/>
      <c r="AY360" s="55" t="n"/>
      <c r="AZ360" s="55" t="n"/>
      <c r="BA360" s="55" t="n"/>
      <c r="BB360" s="55" t="n"/>
      <c r="BC360" s="55" t="n"/>
    </row>
    <row r="361">
      <c r="A361" s="55" t="n"/>
      <c r="B361" s="483" t="n"/>
      <c r="C361" s="55" t="n"/>
      <c r="D361" s="55" t="n"/>
      <c r="E361" s="55" t="n"/>
      <c r="F361" s="55" t="n"/>
      <c r="G361" s="69" t="n"/>
      <c r="H361" s="69" t="n"/>
      <c r="I361" s="55" t="n"/>
      <c r="J361" s="55" t="n"/>
      <c r="K361" s="55" t="n"/>
      <c r="L361" s="55">
        <f>J361-K361</f>
        <v/>
      </c>
      <c r="M361" s="55" t="n"/>
      <c r="N361" s="55">
        <f>P361+Q361+R361+S361</f>
        <v/>
      </c>
      <c r="O361" s="57">
        <f>Q361+V361+Y361+AB361+AE361+AH361+AK361+AN361+AQ361+AT361+AW361+AZ361+BC361</f>
        <v/>
      </c>
      <c r="P361" s="58" t="n"/>
      <c r="Q361" s="59">
        <f>L361-S361-R361-P361</f>
        <v/>
      </c>
      <c r="R361" s="60" t="n"/>
      <c r="S361" s="61" t="n"/>
      <c r="T361" s="55" t="n"/>
      <c r="U361" s="55" t="n"/>
      <c r="V361" s="55" t="n"/>
      <c r="W361" s="55" t="n"/>
      <c r="X361" s="55" t="n"/>
      <c r="Y361" s="55" t="n"/>
      <c r="Z361" s="55" t="n"/>
      <c r="AA361" s="55" t="n"/>
      <c r="AB361" s="55" t="n"/>
      <c r="AC361" s="55" t="n"/>
      <c r="AD361" s="55" t="n"/>
      <c r="AE361" s="55" t="n"/>
      <c r="AF361" s="55" t="n"/>
      <c r="AG361" s="55" t="n"/>
      <c r="AH361" s="55" t="n"/>
      <c r="AI361" s="55" t="n"/>
      <c r="AJ361" s="55" t="n"/>
      <c r="AK361" s="55" t="n"/>
      <c r="AL361" s="55" t="n"/>
      <c r="AM361" s="55" t="n"/>
      <c r="AN361" s="55" t="n"/>
      <c r="AO361" s="55" t="n"/>
      <c r="AP361" s="55" t="n"/>
      <c r="AQ361" s="55" t="n"/>
      <c r="AR361" s="55" t="n"/>
      <c r="AS361" s="55" t="n"/>
      <c r="AT361" s="55" t="n"/>
      <c r="AU361" s="55" t="n"/>
      <c r="AV361" s="55" t="n"/>
      <c r="AW361" s="55" t="n"/>
      <c r="AX361" s="55" t="n"/>
      <c r="AY361" s="55" t="n"/>
      <c r="AZ361" s="55" t="n"/>
      <c r="BA361" s="55" t="n"/>
      <c r="BB361" s="55" t="n"/>
      <c r="BC361" s="55" t="n"/>
    </row>
    <row r="362">
      <c r="A362" s="55" t="n"/>
      <c r="B362" s="483" t="n"/>
      <c r="C362" s="55" t="n"/>
      <c r="D362" s="55" t="n"/>
      <c r="E362" s="55" t="n"/>
      <c r="F362" s="55" t="n"/>
      <c r="G362" s="69" t="n"/>
      <c r="H362" s="69" t="n"/>
      <c r="I362" s="55" t="n"/>
      <c r="J362" s="55" t="n"/>
      <c r="K362" s="55" t="n"/>
      <c r="L362" s="55">
        <f>J362-K362</f>
        <v/>
      </c>
      <c r="M362" s="55" t="n"/>
      <c r="N362" s="55">
        <f>P362+Q362+R362+S362</f>
        <v/>
      </c>
      <c r="O362" s="57">
        <f>Q362+V362+Y362+AB362+AE362+AH362+AK362+AN362+AQ362+AT362+AW362+AZ362+BC362</f>
        <v/>
      </c>
      <c r="P362" s="58" t="n"/>
      <c r="Q362" s="59">
        <f>L362-S362-R362-P362</f>
        <v/>
      </c>
      <c r="R362" s="60" t="n"/>
      <c r="S362" s="61" t="n"/>
      <c r="T362" s="55" t="n"/>
      <c r="U362" s="55" t="n"/>
      <c r="V362" s="55" t="n"/>
      <c r="W362" s="55" t="n"/>
      <c r="X362" s="55" t="n"/>
      <c r="Y362" s="55" t="n"/>
      <c r="Z362" s="55" t="n"/>
      <c r="AA362" s="55" t="n"/>
      <c r="AB362" s="55" t="n"/>
      <c r="AC362" s="55" t="n"/>
      <c r="AD362" s="55" t="n"/>
      <c r="AE362" s="55" t="n"/>
      <c r="AF362" s="55" t="n"/>
      <c r="AG362" s="55" t="n"/>
      <c r="AH362" s="55" t="n"/>
      <c r="AI362" s="55" t="n"/>
      <c r="AJ362" s="55" t="n"/>
      <c r="AK362" s="55" t="n"/>
      <c r="AL362" s="55" t="n"/>
      <c r="AM362" s="55" t="n"/>
      <c r="AN362" s="55" t="n"/>
      <c r="AO362" s="55" t="n"/>
      <c r="AP362" s="55" t="n"/>
      <c r="AQ362" s="55" t="n"/>
      <c r="AR362" s="55" t="n"/>
      <c r="AS362" s="55" t="n"/>
      <c r="AT362" s="55" t="n"/>
      <c r="AU362" s="55" t="n"/>
      <c r="AV362" s="55" t="n"/>
      <c r="AW362" s="55" t="n"/>
      <c r="AX362" s="55" t="n"/>
      <c r="AY362" s="55" t="n"/>
      <c r="AZ362" s="55" t="n"/>
      <c r="BA362" s="55" t="n"/>
      <c r="BB362" s="55" t="n"/>
      <c r="BC362" s="55" t="n"/>
    </row>
    <row r="363">
      <c r="A363" s="55" t="n"/>
      <c r="B363" s="483" t="n"/>
      <c r="C363" s="55" t="n"/>
      <c r="D363" s="55" t="n"/>
      <c r="E363" s="55" t="n"/>
      <c r="F363" s="55" t="n"/>
      <c r="G363" s="69" t="n"/>
      <c r="H363" s="69" t="n"/>
      <c r="I363" s="55" t="n"/>
      <c r="J363" s="55" t="n"/>
      <c r="K363" s="55" t="n"/>
      <c r="L363" s="55">
        <f>J363-K363</f>
        <v/>
      </c>
      <c r="M363" s="55" t="n"/>
      <c r="N363" s="55">
        <f>P363+Q363+R363+S363</f>
        <v/>
      </c>
      <c r="O363" s="57">
        <f>Q363+V363+Y363+AB363+AE363+AH363+AK363+AN363+AQ363+AT363+AW363+AZ363+BC363</f>
        <v/>
      </c>
      <c r="P363" s="58" t="n"/>
      <c r="Q363" s="59">
        <f>L363-S363-R363-P363</f>
        <v/>
      </c>
      <c r="R363" s="60" t="n"/>
      <c r="S363" s="61" t="n"/>
      <c r="T363" s="55" t="n"/>
      <c r="U363" s="55" t="n"/>
      <c r="V363" s="55" t="n"/>
      <c r="W363" s="55" t="n"/>
      <c r="X363" s="55" t="n"/>
      <c r="Y363" s="55" t="n"/>
      <c r="Z363" s="55" t="n"/>
      <c r="AA363" s="55" t="n"/>
      <c r="AB363" s="55" t="n"/>
      <c r="AC363" s="55" t="n"/>
      <c r="AD363" s="55" t="n"/>
      <c r="AE363" s="55" t="n"/>
      <c r="AF363" s="55" t="n"/>
      <c r="AG363" s="55" t="n"/>
      <c r="AH363" s="55" t="n"/>
      <c r="AI363" s="55" t="n"/>
      <c r="AJ363" s="55" t="n"/>
      <c r="AK363" s="55" t="n"/>
      <c r="AL363" s="55" t="n"/>
      <c r="AM363" s="55" t="n"/>
      <c r="AN363" s="55" t="n"/>
      <c r="AO363" s="55" t="n"/>
      <c r="AP363" s="55" t="n"/>
      <c r="AQ363" s="55" t="n"/>
      <c r="AR363" s="55" t="n"/>
      <c r="AS363" s="55" t="n"/>
      <c r="AT363" s="55" t="n"/>
      <c r="AU363" s="55" t="n"/>
      <c r="AV363" s="55" t="n"/>
      <c r="AW363" s="55" t="n"/>
      <c r="AX363" s="55" t="n"/>
      <c r="AY363" s="55" t="n"/>
      <c r="AZ363" s="55" t="n"/>
      <c r="BA363" s="55" t="n"/>
      <c r="BB363" s="55" t="n"/>
      <c r="BC363" s="55" t="n"/>
    </row>
    <row r="364">
      <c r="A364" s="55" t="n"/>
      <c r="B364" s="483" t="n"/>
      <c r="C364" s="55" t="n"/>
      <c r="D364" s="55" t="n"/>
      <c r="E364" s="55" t="n"/>
      <c r="F364" s="55" t="n"/>
      <c r="G364" s="69" t="n"/>
      <c r="H364" s="69" t="n"/>
      <c r="I364" s="55" t="n"/>
      <c r="J364" s="55" t="n"/>
      <c r="K364" s="55" t="n"/>
      <c r="L364" s="55">
        <f>J364-K364</f>
        <v/>
      </c>
      <c r="M364" s="55" t="n"/>
      <c r="N364" s="55">
        <f>P364+Q364+R364+S364</f>
        <v/>
      </c>
      <c r="O364" s="57">
        <f>Q364+V364+Y364+AB364+AE364+AH364+AK364+AN364+AQ364+AT364+AW364+AZ364+BC364</f>
        <v/>
      </c>
      <c r="P364" s="58" t="n"/>
      <c r="Q364" s="59">
        <f>L364-S364-R364-P364</f>
        <v/>
      </c>
      <c r="R364" s="60" t="n"/>
      <c r="S364" s="61" t="n"/>
      <c r="T364" s="55" t="n"/>
      <c r="U364" s="55" t="n"/>
      <c r="V364" s="55" t="n"/>
      <c r="W364" s="55" t="n"/>
      <c r="X364" s="55" t="n"/>
      <c r="Y364" s="55" t="n"/>
      <c r="Z364" s="55" t="n"/>
      <c r="AA364" s="55" t="n"/>
      <c r="AB364" s="55" t="n"/>
      <c r="AC364" s="55" t="n"/>
      <c r="AD364" s="55" t="n"/>
      <c r="AE364" s="55" t="n"/>
      <c r="AF364" s="55" t="n"/>
      <c r="AG364" s="55" t="n"/>
      <c r="AH364" s="55" t="n"/>
      <c r="AI364" s="55" t="n"/>
      <c r="AJ364" s="55" t="n"/>
      <c r="AK364" s="55" t="n"/>
      <c r="AL364" s="55" t="n"/>
      <c r="AM364" s="55" t="n"/>
      <c r="AN364" s="55" t="n"/>
      <c r="AO364" s="55" t="n"/>
      <c r="AP364" s="55" t="n"/>
      <c r="AQ364" s="55" t="n"/>
      <c r="AR364" s="55" t="n"/>
      <c r="AS364" s="55" t="n"/>
      <c r="AT364" s="55" t="n"/>
      <c r="AU364" s="55" t="n"/>
      <c r="AV364" s="55" t="n"/>
      <c r="AW364" s="55" t="n"/>
      <c r="AX364" s="55" t="n"/>
      <c r="AY364" s="55" t="n"/>
      <c r="AZ364" s="55" t="n"/>
      <c r="BA364" s="55" t="n"/>
      <c r="BB364" s="55" t="n"/>
      <c r="BC364" s="55" t="n"/>
    </row>
    <row r="365">
      <c r="A365" s="55" t="n"/>
      <c r="B365" s="483" t="n"/>
      <c r="C365" s="55" t="n"/>
      <c r="D365" s="55" t="n"/>
      <c r="E365" s="55" t="n"/>
      <c r="F365" s="55" t="n"/>
      <c r="G365" s="69" t="n"/>
      <c r="H365" s="69" t="n"/>
      <c r="I365" s="55" t="n"/>
      <c r="J365" s="55" t="n"/>
      <c r="K365" s="55" t="n"/>
      <c r="L365" s="55">
        <f>J365-K365</f>
        <v/>
      </c>
      <c r="M365" s="55" t="n"/>
      <c r="N365" s="55">
        <f>P365+Q365+R365+S365</f>
        <v/>
      </c>
      <c r="O365" s="57">
        <f>Q365+V365+Y365+AB365+AE365+AH365+AK365+AN365+AQ365+AT365+AW365+AZ365+BC365</f>
        <v/>
      </c>
      <c r="P365" s="58" t="n"/>
      <c r="Q365" s="59">
        <f>L365-S365-R365-P365</f>
        <v/>
      </c>
      <c r="R365" s="60" t="n"/>
      <c r="S365" s="61" t="n"/>
      <c r="T365" s="55" t="n"/>
      <c r="U365" s="55" t="n"/>
      <c r="V365" s="55" t="n"/>
      <c r="W365" s="55" t="n"/>
      <c r="X365" s="55" t="n"/>
      <c r="Y365" s="55" t="n"/>
      <c r="Z365" s="55" t="n"/>
      <c r="AA365" s="55" t="n"/>
      <c r="AB365" s="55" t="n"/>
      <c r="AC365" s="55" t="n"/>
      <c r="AD365" s="55" t="n"/>
      <c r="AE365" s="55" t="n"/>
      <c r="AF365" s="55" t="n"/>
      <c r="AG365" s="55" t="n"/>
      <c r="AH365" s="55" t="n"/>
      <c r="AI365" s="55" t="n"/>
      <c r="AJ365" s="55" t="n"/>
      <c r="AK365" s="55" t="n"/>
      <c r="AL365" s="55" t="n"/>
      <c r="AM365" s="55" t="n"/>
      <c r="AN365" s="55" t="n"/>
      <c r="AO365" s="55" t="n"/>
      <c r="AP365" s="55" t="n"/>
      <c r="AQ365" s="55" t="n"/>
      <c r="AR365" s="55" t="n"/>
      <c r="AS365" s="55" t="n"/>
      <c r="AT365" s="55" t="n"/>
      <c r="AU365" s="55" t="n"/>
      <c r="AV365" s="55" t="n"/>
      <c r="AW365" s="55" t="n"/>
      <c r="AX365" s="55" t="n"/>
      <c r="AY365" s="55" t="n"/>
      <c r="AZ365" s="55" t="n"/>
      <c r="BA365" s="55" t="n"/>
      <c r="BB365" s="55" t="n"/>
      <c r="BC365" s="55" t="n"/>
    </row>
    <row r="366">
      <c r="A366" s="55" t="n"/>
      <c r="B366" s="483" t="n"/>
      <c r="C366" s="55" t="n"/>
      <c r="D366" s="55" t="n"/>
      <c r="E366" s="55" t="n"/>
      <c r="F366" s="55" t="n"/>
      <c r="G366" s="69" t="n"/>
      <c r="H366" s="69" t="n"/>
      <c r="I366" s="55" t="n"/>
      <c r="J366" s="55" t="n"/>
      <c r="K366" s="55" t="n"/>
      <c r="L366" s="55">
        <f>J366-K366</f>
        <v/>
      </c>
      <c r="M366" s="55" t="n"/>
      <c r="N366" s="55">
        <f>P366+Q366+R366+S366</f>
        <v/>
      </c>
      <c r="O366" s="57">
        <f>Q366+V366+Y366+AB366+AE366+AH366+AK366+AN366+AQ366+AT366+AW366+AZ366+BC366</f>
        <v/>
      </c>
      <c r="P366" s="58" t="n"/>
      <c r="Q366" s="59">
        <f>L366-S366-R366-P366</f>
        <v/>
      </c>
      <c r="R366" s="60" t="n"/>
      <c r="S366" s="61" t="n"/>
      <c r="T366" s="55" t="n"/>
      <c r="U366" s="55" t="n"/>
      <c r="V366" s="55" t="n"/>
      <c r="W366" s="55" t="n"/>
      <c r="X366" s="55" t="n"/>
      <c r="Y366" s="55" t="n"/>
      <c r="Z366" s="55" t="n"/>
      <c r="AA366" s="55" t="n"/>
      <c r="AB366" s="55" t="n"/>
      <c r="AC366" s="55" t="n"/>
      <c r="AD366" s="55" t="n"/>
      <c r="AE366" s="55" t="n"/>
      <c r="AF366" s="55" t="n"/>
      <c r="AG366" s="55" t="n"/>
      <c r="AH366" s="55" t="n"/>
      <c r="AI366" s="55" t="n"/>
      <c r="AJ366" s="55" t="n"/>
      <c r="AK366" s="55" t="n"/>
      <c r="AL366" s="55" t="n"/>
      <c r="AM366" s="55" t="n"/>
      <c r="AN366" s="55" t="n"/>
      <c r="AO366" s="55" t="n"/>
      <c r="AP366" s="55" t="n"/>
      <c r="AQ366" s="55" t="n"/>
      <c r="AR366" s="55" t="n"/>
      <c r="AS366" s="55" t="n"/>
      <c r="AT366" s="55" t="n"/>
      <c r="AU366" s="55" t="n"/>
      <c r="AV366" s="55" t="n"/>
      <c r="AW366" s="55" t="n"/>
      <c r="AX366" s="55" t="n"/>
      <c r="AY366" s="55" t="n"/>
      <c r="AZ366" s="55" t="n"/>
      <c r="BA366" s="55" t="n"/>
      <c r="BB366" s="55" t="n"/>
      <c r="BC366" s="55" t="n"/>
    </row>
    <row r="367">
      <c r="A367" s="55" t="n"/>
      <c r="B367" s="483" t="n"/>
      <c r="C367" s="55" t="n"/>
      <c r="D367" s="55" t="n"/>
      <c r="E367" s="55" t="n"/>
      <c r="F367" s="55" t="n"/>
      <c r="G367" s="69" t="n"/>
      <c r="H367" s="69" t="n"/>
      <c r="I367" s="55" t="n"/>
      <c r="J367" s="55" t="n"/>
      <c r="K367" s="55" t="n"/>
      <c r="L367" s="55">
        <f>J367-K367</f>
        <v/>
      </c>
      <c r="M367" s="55" t="n"/>
      <c r="N367" s="55">
        <f>P367+Q367+R367+S367</f>
        <v/>
      </c>
      <c r="O367" s="57">
        <f>Q367+V367+Y367+AB367+AE367+AH367+AK367+AN367+AQ367+AT367+AW367+AZ367+BC367</f>
        <v/>
      </c>
      <c r="P367" s="58" t="n"/>
      <c r="Q367" s="59">
        <f>L367-S367-R367-P367</f>
        <v/>
      </c>
      <c r="R367" s="60" t="n"/>
      <c r="S367" s="61" t="n"/>
      <c r="T367" s="55" t="n"/>
      <c r="U367" s="55" t="n"/>
      <c r="V367" s="55" t="n"/>
      <c r="W367" s="55" t="n"/>
      <c r="X367" s="55" t="n"/>
      <c r="Y367" s="55" t="n"/>
      <c r="Z367" s="55" t="n"/>
      <c r="AA367" s="55" t="n"/>
      <c r="AB367" s="55" t="n"/>
      <c r="AC367" s="55" t="n"/>
      <c r="AD367" s="55" t="n"/>
      <c r="AE367" s="55" t="n"/>
      <c r="AF367" s="55" t="n"/>
      <c r="AG367" s="55" t="n"/>
      <c r="AH367" s="55" t="n"/>
      <c r="AI367" s="55" t="n"/>
      <c r="AJ367" s="55" t="n"/>
      <c r="AK367" s="55" t="n"/>
      <c r="AL367" s="55" t="n"/>
      <c r="AM367" s="55" t="n"/>
      <c r="AN367" s="55" t="n"/>
      <c r="AO367" s="55" t="n"/>
      <c r="AP367" s="55" t="n"/>
      <c r="AQ367" s="55" t="n"/>
      <c r="AR367" s="55" t="n"/>
      <c r="AS367" s="55" t="n"/>
      <c r="AT367" s="55" t="n"/>
      <c r="AU367" s="55" t="n"/>
      <c r="AV367" s="55" t="n"/>
      <c r="AW367" s="55" t="n"/>
      <c r="AX367" s="55" t="n"/>
      <c r="AY367" s="55" t="n"/>
      <c r="AZ367" s="55" t="n"/>
      <c r="BA367" s="55" t="n"/>
      <c r="BB367" s="55" t="n"/>
      <c r="BC367" s="55" t="n"/>
    </row>
    <row r="368">
      <c r="A368" s="55" t="n"/>
      <c r="B368" s="483" t="n"/>
      <c r="C368" s="55" t="n"/>
      <c r="D368" s="55" t="n"/>
      <c r="E368" s="55" t="n"/>
      <c r="F368" s="55" t="n"/>
      <c r="G368" s="69" t="n"/>
      <c r="H368" s="69" t="n"/>
      <c r="I368" s="55" t="n"/>
      <c r="J368" s="55" t="n"/>
      <c r="K368" s="55" t="n"/>
      <c r="L368" s="55">
        <f>J368-K368</f>
        <v/>
      </c>
      <c r="M368" s="55" t="n"/>
      <c r="N368" s="55">
        <f>P368+Q368+R368+S368</f>
        <v/>
      </c>
      <c r="O368" s="57">
        <f>Q368+V368+Y368+AB368+AE368+AH368+AK368+AN368+AQ368+AT368+AW368+AZ368+BC368</f>
        <v/>
      </c>
      <c r="P368" s="58" t="n"/>
      <c r="Q368" s="59">
        <f>L368-S368-R368-P368</f>
        <v/>
      </c>
      <c r="R368" s="60" t="n"/>
      <c r="S368" s="61" t="n"/>
      <c r="T368" s="55" t="n"/>
      <c r="U368" s="55" t="n"/>
      <c r="V368" s="55" t="n"/>
      <c r="W368" s="55" t="n"/>
      <c r="X368" s="55" t="n"/>
      <c r="Y368" s="55" t="n"/>
      <c r="Z368" s="55" t="n"/>
      <c r="AA368" s="55" t="n"/>
      <c r="AB368" s="55" t="n"/>
      <c r="AC368" s="55" t="n"/>
      <c r="AD368" s="55" t="n"/>
      <c r="AE368" s="55" t="n"/>
      <c r="AF368" s="55" t="n"/>
      <c r="AG368" s="55" t="n"/>
      <c r="AH368" s="55" t="n"/>
      <c r="AI368" s="55" t="n"/>
      <c r="AJ368" s="55" t="n"/>
      <c r="AK368" s="55" t="n"/>
      <c r="AL368" s="55" t="n"/>
      <c r="AM368" s="55" t="n"/>
      <c r="AN368" s="55" t="n"/>
      <c r="AO368" s="55" t="n"/>
      <c r="AP368" s="55" t="n"/>
      <c r="AQ368" s="55" t="n"/>
      <c r="AR368" s="55" t="n"/>
      <c r="AS368" s="55" t="n"/>
      <c r="AT368" s="55" t="n"/>
      <c r="AU368" s="55" t="n"/>
      <c r="AV368" s="55" t="n"/>
      <c r="AW368" s="55" t="n"/>
      <c r="AX368" s="55" t="n"/>
      <c r="AY368" s="55" t="n"/>
      <c r="AZ368" s="55" t="n"/>
      <c r="BA368" s="55" t="n"/>
      <c r="BB368" s="55" t="n"/>
      <c r="BC368" s="55" t="n"/>
    </row>
    <row r="369">
      <c r="A369" s="55" t="n"/>
      <c r="B369" s="483" t="n"/>
      <c r="C369" s="55" t="n"/>
      <c r="D369" s="55" t="n"/>
      <c r="E369" s="55" t="n"/>
      <c r="F369" s="55" t="n"/>
      <c r="G369" s="69" t="n"/>
      <c r="H369" s="69" t="n"/>
      <c r="I369" s="55" t="n"/>
      <c r="J369" s="55" t="n"/>
      <c r="K369" s="55" t="n"/>
      <c r="L369" s="55">
        <f>J369-K369</f>
        <v/>
      </c>
      <c r="M369" s="55" t="n"/>
      <c r="N369" s="55">
        <f>P369+Q369+R369+S369</f>
        <v/>
      </c>
      <c r="O369" s="57">
        <f>Q369+V369+Y369+AB369+AE369+AH369+AK369+AN369+AQ369+AT369+AW369+AZ369+BC369</f>
        <v/>
      </c>
      <c r="P369" s="58" t="n"/>
      <c r="Q369" s="59">
        <f>L369-S369-R369-P369</f>
        <v/>
      </c>
      <c r="R369" s="60" t="n"/>
      <c r="S369" s="61" t="n"/>
      <c r="T369" s="55" t="n"/>
      <c r="U369" s="55" t="n"/>
      <c r="V369" s="55" t="n"/>
      <c r="W369" s="55" t="n"/>
      <c r="X369" s="55" t="n"/>
      <c r="Y369" s="55" t="n"/>
      <c r="Z369" s="55" t="n"/>
      <c r="AA369" s="55" t="n"/>
      <c r="AB369" s="55" t="n"/>
      <c r="AC369" s="55" t="n"/>
      <c r="AD369" s="55" t="n"/>
      <c r="AE369" s="55" t="n"/>
      <c r="AF369" s="55" t="n"/>
      <c r="AG369" s="55" t="n"/>
      <c r="AH369" s="55" t="n"/>
      <c r="AI369" s="55" t="n"/>
      <c r="AJ369" s="55" t="n"/>
      <c r="AK369" s="55" t="n"/>
      <c r="AL369" s="55" t="n"/>
      <c r="AM369" s="55" t="n"/>
      <c r="AN369" s="55" t="n"/>
      <c r="AO369" s="55" t="n"/>
      <c r="AP369" s="55" t="n"/>
      <c r="AQ369" s="55" t="n"/>
      <c r="AR369" s="55" t="n"/>
      <c r="AS369" s="55" t="n"/>
      <c r="AT369" s="55" t="n"/>
      <c r="AU369" s="55" t="n"/>
      <c r="AV369" s="55" t="n"/>
      <c r="AW369" s="55" t="n"/>
      <c r="AX369" s="55" t="n"/>
      <c r="AY369" s="55" t="n"/>
      <c r="AZ369" s="55" t="n"/>
      <c r="BA369" s="55" t="n"/>
      <c r="BB369" s="55" t="n"/>
      <c r="BC369" s="55" t="n"/>
    </row>
    <row r="370">
      <c r="A370" s="55" t="n"/>
      <c r="B370" s="483" t="n"/>
      <c r="C370" s="55" t="n"/>
      <c r="D370" s="55" t="n"/>
      <c r="E370" s="55" t="n"/>
      <c r="F370" s="55" t="n"/>
      <c r="G370" s="69" t="n"/>
      <c r="H370" s="69" t="n"/>
      <c r="I370" s="55" t="n"/>
      <c r="J370" s="55" t="n"/>
      <c r="K370" s="55" t="n"/>
      <c r="L370" s="55">
        <f>J370-K370</f>
        <v/>
      </c>
      <c r="M370" s="55" t="n"/>
      <c r="N370" s="55">
        <f>P370+Q370+R370+S370</f>
        <v/>
      </c>
      <c r="O370" s="57">
        <f>Q370+V370+Y370+AB370+AE370+AH370+AK370+AN370+AQ370+AT370+AW370+AZ370+BC370</f>
        <v/>
      </c>
      <c r="P370" s="58" t="n"/>
      <c r="Q370" s="59">
        <f>L370-S370-R370-P370</f>
        <v/>
      </c>
      <c r="R370" s="60" t="n"/>
      <c r="S370" s="61" t="n"/>
      <c r="T370" s="55" t="n"/>
      <c r="U370" s="55" t="n"/>
      <c r="V370" s="55" t="n"/>
      <c r="W370" s="55" t="n"/>
      <c r="X370" s="55" t="n"/>
      <c r="Y370" s="55" t="n"/>
      <c r="Z370" s="55" t="n"/>
      <c r="AA370" s="55" t="n"/>
      <c r="AB370" s="55" t="n"/>
      <c r="AC370" s="55" t="n"/>
      <c r="AD370" s="55" t="n"/>
      <c r="AE370" s="55" t="n"/>
      <c r="AF370" s="55" t="n"/>
      <c r="AG370" s="55" t="n"/>
      <c r="AH370" s="55" t="n"/>
      <c r="AI370" s="55" t="n"/>
      <c r="AJ370" s="55" t="n"/>
      <c r="AK370" s="55" t="n"/>
      <c r="AL370" s="55" t="n"/>
      <c r="AM370" s="55" t="n"/>
      <c r="AN370" s="55" t="n"/>
      <c r="AO370" s="55" t="n"/>
      <c r="AP370" s="55" t="n"/>
      <c r="AQ370" s="55" t="n"/>
      <c r="AR370" s="55" t="n"/>
      <c r="AS370" s="55" t="n"/>
      <c r="AT370" s="55" t="n"/>
      <c r="AU370" s="55" t="n"/>
      <c r="AV370" s="55" t="n"/>
      <c r="AW370" s="55" t="n"/>
      <c r="AX370" s="55" t="n"/>
      <c r="AY370" s="55" t="n"/>
      <c r="AZ370" s="55" t="n"/>
      <c r="BA370" s="55" t="n"/>
      <c r="BB370" s="55" t="n"/>
      <c r="BC370" s="55" t="n"/>
    </row>
    <row r="371">
      <c r="A371" s="55" t="n"/>
      <c r="B371" s="483" t="n"/>
      <c r="C371" s="55" t="n"/>
      <c r="D371" s="55" t="n"/>
      <c r="E371" s="55" t="n"/>
      <c r="F371" s="55" t="n"/>
      <c r="G371" s="69" t="n"/>
      <c r="H371" s="69" t="n"/>
      <c r="I371" s="55" t="n"/>
      <c r="J371" s="55" t="n"/>
      <c r="K371" s="55" t="n"/>
      <c r="L371" s="55">
        <f>J371-K371</f>
        <v/>
      </c>
      <c r="M371" s="55" t="n"/>
      <c r="N371" s="55">
        <f>P371+Q371+R371+S371</f>
        <v/>
      </c>
      <c r="O371" s="57">
        <f>Q371+V371+Y371+AB371+AE371+AH371+AK371+AN371+AQ371+AT371+AW371+AZ371+BC371</f>
        <v/>
      </c>
      <c r="P371" s="58" t="n"/>
      <c r="Q371" s="59">
        <f>L371-S371-R371-P371</f>
        <v/>
      </c>
      <c r="R371" s="60" t="n"/>
      <c r="S371" s="61" t="n"/>
      <c r="T371" s="55" t="n"/>
      <c r="U371" s="55" t="n"/>
      <c r="V371" s="55" t="n"/>
      <c r="W371" s="55" t="n"/>
      <c r="X371" s="55" t="n"/>
      <c r="Y371" s="55" t="n"/>
      <c r="Z371" s="55" t="n"/>
      <c r="AA371" s="55" t="n"/>
      <c r="AB371" s="55" t="n"/>
      <c r="AC371" s="55" t="n"/>
      <c r="AD371" s="55" t="n"/>
      <c r="AE371" s="55" t="n"/>
      <c r="AF371" s="55" t="n"/>
      <c r="AG371" s="55" t="n"/>
      <c r="AH371" s="55" t="n"/>
      <c r="AI371" s="55" t="n"/>
      <c r="AJ371" s="55" t="n"/>
      <c r="AK371" s="55" t="n"/>
      <c r="AL371" s="55" t="n"/>
      <c r="AM371" s="55" t="n"/>
      <c r="AN371" s="55" t="n"/>
      <c r="AO371" s="55" t="n"/>
      <c r="AP371" s="55" t="n"/>
      <c r="AQ371" s="55" t="n"/>
      <c r="AR371" s="55" t="n"/>
      <c r="AS371" s="55" t="n"/>
      <c r="AT371" s="55" t="n"/>
      <c r="AU371" s="55" t="n"/>
      <c r="AV371" s="55" t="n"/>
      <c r="AW371" s="55" t="n"/>
      <c r="AX371" s="55" t="n"/>
      <c r="AY371" s="55" t="n"/>
      <c r="AZ371" s="55" t="n"/>
      <c r="BA371" s="55" t="n"/>
      <c r="BB371" s="55" t="n"/>
      <c r="BC371" s="55" t="n"/>
    </row>
    <row r="372">
      <c r="A372" s="55" t="n"/>
      <c r="B372" s="483" t="n"/>
      <c r="C372" s="55" t="n"/>
      <c r="D372" s="55" t="n"/>
      <c r="E372" s="55" t="n"/>
      <c r="F372" s="55" t="n"/>
      <c r="G372" s="69" t="n"/>
      <c r="H372" s="69" t="n"/>
      <c r="I372" s="55" t="n"/>
      <c r="J372" s="55" t="n"/>
      <c r="K372" s="55" t="n"/>
      <c r="L372" s="55">
        <f>J372-K372</f>
        <v/>
      </c>
      <c r="M372" s="55" t="n"/>
      <c r="N372" s="55">
        <f>P372+Q372+R372+S372</f>
        <v/>
      </c>
      <c r="O372" s="57">
        <f>Q372+V372+Y372+AB372+AE372+AH372+AK372+AN372+AQ372+AT372+AW372+AZ372+BC372</f>
        <v/>
      </c>
      <c r="P372" s="58" t="n"/>
      <c r="Q372" s="59">
        <f>L372-S372-R372-P372</f>
        <v/>
      </c>
      <c r="R372" s="60" t="n"/>
      <c r="S372" s="61" t="n"/>
      <c r="T372" s="55" t="n"/>
      <c r="U372" s="55" t="n"/>
      <c r="V372" s="55" t="n"/>
      <c r="W372" s="55" t="n"/>
      <c r="X372" s="55" t="n"/>
      <c r="Y372" s="55" t="n"/>
      <c r="Z372" s="55" t="n"/>
      <c r="AA372" s="55" t="n"/>
      <c r="AB372" s="55" t="n"/>
      <c r="AC372" s="55" t="n"/>
      <c r="AD372" s="55" t="n"/>
      <c r="AE372" s="55" t="n"/>
      <c r="AF372" s="55" t="n"/>
      <c r="AG372" s="55" t="n"/>
      <c r="AH372" s="55" t="n"/>
      <c r="AI372" s="55" t="n"/>
      <c r="AJ372" s="55" t="n"/>
      <c r="AK372" s="55" t="n"/>
      <c r="AL372" s="55" t="n"/>
      <c r="AM372" s="55" t="n"/>
      <c r="AN372" s="55" t="n"/>
      <c r="AO372" s="55" t="n"/>
      <c r="AP372" s="55" t="n"/>
      <c r="AQ372" s="55" t="n"/>
      <c r="AR372" s="55" t="n"/>
      <c r="AS372" s="55" t="n"/>
      <c r="AT372" s="55" t="n"/>
      <c r="AU372" s="55" t="n"/>
      <c r="AV372" s="55" t="n"/>
      <c r="AW372" s="55" t="n"/>
      <c r="AX372" s="55" t="n"/>
      <c r="AY372" s="55" t="n"/>
      <c r="AZ372" s="55" t="n"/>
      <c r="BA372" s="55" t="n"/>
      <c r="BB372" s="55" t="n"/>
      <c r="BC372" s="55" t="n"/>
    </row>
    <row r="373">
      <c r="A373" s="55" t="n"/>
      <c r="B373" s="483" t="n"/>
      <c r="C373" s="55" t="n"/>
      <c r="D373" s="55" t="n"/>
      <c r="E373" s="55" t="n"/>
      <c r="F373" s="55" t="n"/>
      <c r="G373" s="69" t="n"/>
      <c r="H373" s="69" t="n"/>
      <c r="I373" s="55" t="n"/>
      <c r="J373" s="55" t="n"/>
      <c r="K373" s="55" t="n"/>
      <c r="L373" s="55">
        <f>J373-K373</f>
        <v/>
      </c>
      <c r="M373" s="55" t="n"/>
      <c r="N373" s="55">
        <f>P373+Q373+R373+S373</f>
        <v/>
      </c>
      <c r="O373" s="57">
        <f>Q373+V373+Y373+AB373+AE373+AH373+AK373+AN373+AQ373+AT373+AW373+AZ373+BC373</f>
        <v/>
      </c>
      <c r="P373" s="58" t="n"/>
      <c r="Q373" s="59">
        <f>L373-S373-R373-P373</f>
        <v/>
      </c>
      <c r="R373" s="60" t="n"/>
      <c r="S373" s="61" t="n"/>
      <c r="T373" s="55" t="n"/>
      <c r="U373" s="55" t="n"/>
      <c r="V373" s="55" t="n"/>
      <c r="W373" s="55" t="n"/>
      <c r="X373" s="55" t="n"/>
      <c r="Y373" s="55" t="n"/>
      <c r="Z373" s="55" t="n"/>
      <c r="AA373" s="55" t="n"/>
      <c r="AB373" s="55" t="n"/>
      <c r="AC373" s="55" t="n"/>
      <c r="AD373" s="55" t="n"/>
      <c r="AE373" s="55" t="n"/>
      <c r="AF373" s="55" t="n"/>
      <c r="AG373" s="55" t="n"/>
      <c r="AH373" s="55" t="n"/>
      <c r="AI373" s="55" t="n"/>
      <c r="AJ373" s="55" t="n"/>
      <c r="AK373" s="55" t="n"/>
      <c r="AL373" s="55" t="n"/>
      <c r="AM373" s="55" t="n"/>
      <c r="AN373" s="55" t="n"/>
      <c r="AO373" s="55" t="n"/>
      <c r="AP373" s="55" t="n"/>
      <c r="AQ373" s="55" t="n"/>
      <c r="AR373" s="55" t="n"/>
      <c r="AS373" s="55" t="n"/>
      <c r="AT373" s="55" t="n"/>
      <c r="AU373" s="55" t="n"/>
      <c r="AV373" s="55" t="n"/>
      <c r="AW373" s="55" t="n"/>
      <c r="AX373" s="55" t="n"/>
      <c r="AY373" s="55" t="n"/>
      <c r="AZ373" s="55" t="n"/>
      <c r="BA373" s="55" t="n"/>
      <c r="BB373" s="55" t="n"/>
      <c r="BC373" s="55" t="n"/>
    </row>
    <row r="374">
      <c r="A374" s="55" t="n"/>
      <c r="B374" s="483" t="n"/>
      <c r="C374" s="55" t="n"/>
      <c r="D374" s="55" t="n"/>
      <c r="E374" s="55" t="n"/>
      <c r="F374" s="55" t="n"/>
      <c r="G374" s="69" t="n"/>
      <c r="H374" s="69" t="n"/>
      <c r="I374" s="55" t="n"/>
      <c r="J374" s="55" t="n"/>
      <c r="K374" s="55" t="n"/>
      <c r="L374" s="55">
        <f>J374-K374</f>
        <v/>
      </c>
      <c r="M374" s="55" t="n"/>
      <c r="N374" s="55">
        <f>P374+Q374+R374+S374</f>
        <v/>
      </c>
      <c r="O374" s="57">
        <f>Q374+V374+Y374+AB374+AE374+AH374+AK374+AN374+AQ374+AT374+AW374+AZ374+BC374</f>
        <v/>
      </c>
      <c r="P374" s="58" t="n"/>
      <c r="Q374" s="59">
        <f>L374-S374-R374-P374</f>
        <v/>
      </c>
      <c r="R374" s="60" t="n"/>
      <c r="S374" s="61" t="n"/>
      <c r="T374" s="55" t="n"/>
      <c r="U374" s="55" t="n"/>
      <c r="V374" s="55" t="n"/>
      <c r="W374" s="55" t="n"/>
      <c r="X374" s="55" t="n"/>
      <c r="Y374" s="55" t="n"/>
      <c r="Z374" s="55" t="n"/>
      <c r="AA374" s="55" t="n"/>
      <c r="AB374" s="55" t="n"/>
      <c r="AC374" s="55" t="n"/>
      <c r="AD374" s="55" t="n"/>
      <c r="AE374" s="55" t="n"/>
      <c r="AF374" s="55" t="n"/>
      <c r="AG374" s="55" t="n"/>
      <c r="AH374" s="55" t="n"/>
      <c r="AI374" s="55" t="n"/>
      <c r="AJ374" s="55" t="n"/>
      <c r="AK374" s="55" t="n"/>
      <c r="AL374" s="55" t="n"/>
      <c r="AM374" s="55" t="n"/>
      <c r="AN374" s="55" t="n"/>
      <c r="AO374" s="55" t="n"/>
      <c r="AP374" s="55" t="n"/>
      <c r="AQ374" s="55" t="n"/>
      <c r="AR374" s="55" t="n"/>
      <c r="AS374" s="55" t="n"/>
      <c r="AT374" s="55" t="n"/>
      <c r="AU374" s="55" t="n"/>
      <c r="AV374" s="55" t="n"/>
      <c r="AW374" s="55" t="n"/>
      <c r="AX374" s="55" t="n"/>
      <c r="AY374" s="55" t="n"/>
      <c r="AZ374" s="55" t="n"/>
      <c r="BA374" s="55" t="n"/>
      <c r="BB374" s="55" t="n"/>
      <c r="BC374" s="55" t="n"/>
    </row>
    <row r="375">
      <c r="A375" s="55" t="n"/>
      <c r="B375" s="483" t="n"/>
      <c r="C375" s="55" t="n"/>
      <c r="D375" s="55" t="n"/>
      <c r="E375" s="55" t="n"/>
      <c r="F375" s="55" t="n"/>
      <c r="G375" s="69" t="n"/>
      <c r="H375" s="69" t="n"/>
      <c r="I375" s="55" t="n"/>
      <c r="J375" s="55" t="n"/>
      <c r="K375" s="55" t="n"/>
      <c r="L375" s="55">
        <f>J375-K375</f>
        <v/>
      </c>
      <c r="M375" s="55" t="n"/>
      <c r="N375" s="55">
        <f>P375+Q375+R375+S375</f>
        <v/>
      </c>
      <c r="O375" s="57">
        <f>Q375+V375+Y375+AB375+AE375+AH375+AK375+AN375+AQ375+AT375+AW375+AZ375+BC375</f>
        <v/>
      </c>
      <c r="P375" s="58" t="n"/>
      <c r="Q375" s="59">
        <f>L375-S375-R375-P375</f>
        <v/>
      </c>
      <c r="R375" s="60" t="n"/>
      <c r="S375" s="61" t="n"/>
      <c r="T375" s="55" t="n"/>
      <c r="U375" s="55" t="n"/>
      <c r="V375" s="55" t="n"/>
      <c r="W375" s="55" t="n"/>
      <c r="X375" s="55" t="n"/>
      <c r="Y375" s="55" t="n"/>
      <c r="Z375" s="55" t="n"/>
      <c r="AA375" s="55" t="n"/>
      <c r="AB375" s="55" t="n"/>
      <c r="AC375" s="55" t="n"/>
      <c r="AD375" s="55" t="n"/>
      <c r="AE375" s="55" t="n"/>
      <c r="AF375" s="55" t="n"/>
      <c r="AG375" s="55" t="n"/>
      <c r="AH375" s="55" t="n"/>
      <c r="AI375" s="55" t="n"/>
      <c r="AJ375" s="55" t="n"/>
      <c r="AK375" s="55" t="n"/>
      <c r="AL375" s="55" t="n"/>
      <c r="AM375" s="55" t="n"/>
      <c r="AN375" s="55" t="n"/>
      <c r="AO375" s="55" t="n"/>
      <c r="AP375" s="55" t="n"/>
      <c r="AQ375" s="55" t="n"/>
      <c r="AR375" s="55" t="n"/>
      <c r="AS375" s="55" t="n"/>
      <c r="AT375" s="55" t="n"/>
      <c r="AU375" s="55" t="n"/>
      <c r="AV375" s="55" t="n"/>
      <c r="AW375" s="55" t="n"/>
      <c r="AX375" s="55" t="n"/>
      <c r="AY375" s="55" t="n"/>
      <c r="AZ375" s="55" t="n"/>
      <c r="BA375" s="55" t="n"/>
      <c r="BB375" s="55" t="n"/>
      <c r="BC375" s="55" t="n"/>
    </row>
    <row r="376">
      <c r="A376" s="55" t="n"/>
      <c r="B376" s="483" t="n"/>
      <c r="C376" s="55" t="n"/>
      <c r="D376" s="55" t="n"/>
      <c r="E376" s="55" t="n"/>
      <c r="F376" s="55" t="n"/>
      <c r="G376" s="69" t="n"/>
      <c r="H376" s="69" t="n"/>
      <c r="I376" s="55" t="n"/>
      <c r="J376" s="55" t="n"/>
      <c r="K376" s="55" t="n"/>
      <c r="L376" s="55">
        <f>J376-K376</f>
        <v/>
      </c>
      <c r="M376" s="55" t="n"/>
      <c r="N376" s="55">
        <f>P376+Q376+R376+S376</f>
        <v/>
      </c>
      <c r="O376" s="57">
        <f>Q376+V376+Y376+AB376+AE376+AH376+AK376+AN376+AQ376+AT376+AW376+AZ376+BC376</f>
        <v/>
      </c>
      <c r="P376" s="58" t="n"/>
      <c r="Q376" s="59">
        <f>L376-S376-R376-P376</f>
        <v/>
      </c>
      <c r="R376" s="60" t="n"/>
      <c r="S376" s="61" t="n"/>
      <c r="T376" s="55" t="n"/>
      <c r="U376" s="55" t="n"/>
      <c r="V376" s="55" t="n"/>
      <c r="W376" s="55" t="n"/>
      <c r="X376" s="55" t="n"/>
      <c r="Y376" s="55" t="n"/>
      <c r="Z376" s="55" t="n"/>
      <c r="AA376" s="55" t="n"/>
      <c r="AB376" s="55" t="n"/>
      <c r="AC376" s="55" t="n"/>
      <c r="AD376" s="55" t="n"/>
      <c r="AE376" s="55" t="n"/>
      <c r="AF376" s="55" t="n"/>
      <c r="AG376" s="55" t="n"/>
      <c r="AH376" s="55" t="n"/>
      <c r="AI376" s="55" t="n"/>
      <c r="AJ376" s="55" t="n"/>
      <c r="AK376" s="55" t="n"/>
      <c r="AL376" s="55" t="n"/>
      <c r="AM376" s="55" t="n"/>
      <c r="AN376" s="55" t="n"/>
      <c r="AO376" s="55" t="n"/>
      <c r="AP376" s="55" t="n"/>
      <c r="AQ376" s="55" t="n"/>
      <c r="AR376" s="55" t="n"/>
      <c r="AS376" s="55" t="n"/>
      <c r="AT376" s="55" t="n"/>
      <c r="AU376" s="55" t="n"/>
      <c r="AV376" s="55" t="n"/>
      <c r="AW376" s="55" t="n"/>
      <c r="AX376" s="55" t="n"/>
      <c r="AY376" s="55" t="n"/>
      <c r="AZ376" s="55" t="n"/>
      <c r="BA376" s="55" t="n"/>
      <c r="BB376" s="55" t="n"/>
      <c r="BC376" s="55" t="n"/>
    </row>
    <row r="377">
      <c r="A377" s="55" t="n"/>
      <c r="B377" s="483" t="n"/>
      <c r="C377" s="55" t="n"/>
      <c r="D377" s="55" t="n"/>
      <c r="E377" s="55" t="n"/>
      <c r="F377" s="55" t="n"/>
      <c r="G377" s="69" t="n"/>
      <c r="H377" s="69" t="n"/>
      <c r="I377" s="55" t="n"/>
      <c r="J377" s="55" t="n"/>
      <c r="K377" s="55" t="n"/>
      <c r="L377" s="55">
        <f>J377-K377</f>
        <v/>
      </c>
      <c r="M377" s="55" t="n"/>
      <c r="N377" s="55">
        <f>P377+Q377+R377+S377</f>
        <v/>
      </c>
      <c r="O377" s="57">
        <f>Q377+V377+Y377+AB377+AE377+AH377+AK377+AN377+AQ377+AT377+AW377+AZ377+BC377</f>
        <v/>
      </c>
      <c r="P377" s="58" t="n"/>
      <c r="Q377" s="59">
        <f>L377-S377-R377-P377</f>
        <v/>
      </c>
      <c r="R377" s="60" t="n"/>
      <c r="S377" s="61" t="n"/>
      <c r="T377" s="55" t="n"/>
      <c r="U377" s="55" t="n"/>
      <c r="V377" s="55" t="n"/>
      <c r="W377" s="55" t="n"/>
      <c r="X377" s="55" t="n"/>
      <c r="Y377" s="55" t="n"/>
      <c r="Z377" s="55" t="n"/>
      <c r="AA377" s="55" t="n"/>
      <c r="AB377" s="55" t="n"/>
      <c r="AC377" s="55" t="n"/>
      <c r="AD377" s="55" t="n"/>
      <c r="AE377" s="55" t="n"/>
      <c r="AF377" s="55" t="n"/>
      <c r="AG377" s="55" t="n"/>
      <c r="AH377" s="55" t="n"/>
      <c r="AI377" s="55" t="n"/>
      <c r="AJ377" s="55" t="n"/>
      <c r="AK377" s="55" t="n"/>
      <c r="AL377" s="55" t="n"/>
      <c r="AM377" s="55" t="n"/>
      <c r="AN377" s="55" t="n"/>
      <c r="AO377" s="55" t="n"/>
      <c r="AP377" s="55" t="n"/>
      <c r="AQ377" s="55" t="n"/>
      <c r="AR377" s="55" t="n"/>
      <c r="AS377" s="55" t="n"/>
      <c r="AT377" s="55" t="n"/>
      <c r="AU377" s="55" t="n"/>
      <c r="AV377" s="55" t="n"/>
      <c r="AW377" s="55" t="n"/>
      <c r="AX377" s="55" t="n"/>
      <c r="AY377" s="55" t="n"/>
      <c r="AZ377" s="55" t="n"/>
      <c r="BA377" s="55" t="n"/>
      <c r="BB377" s="55" t="n"/>
      <c r="BC377" s="55" t="n"/>
    </row>
    <row r="378">
      <c r="A378" s="55" t="n"/>
      <c r="B378" s="483" t="n"/>
      <c r="C378" s="55" t="n"/>
      <c r="D378" s="55" t="n"/>
      <c r="E378" s="55" t="n"/>
      <c r="F378" s="55" t="n"/>
      <c r="G378" s="69" t="n"/>
      <c r="H378" s="69" t="n"/>
      <c r="I378" s="55" t="n"/>
      <c r="J378" s="55" t="n"/>
      <c r="K378" s="55" t="n"/>
      <c r="L378" s="55">
        <f>J378-K378</f>
        <v/>
      </c>
      <c r="M378" s="55" t="n"/>
      <c r="N378" s="55">
        <f>P378+Q378+R378+S378</f>
        <v/>
      </c>
      <c r="O378" s="57">
        <f>Q378+V378+Y378+AB378+AE378+AH378+AK378+AN378+AQ378+AT378+AW378+AZ378+BC378</f>
        <v/>
      </c>
      <c r="P378" s="58" t="n"/>
      <c r="Q378" s="59">
        <f>L378-S378-R378-P378</f>
        <v/>
      </c>
      <c r="R378" s="60" t="n"/>
      <c r="S378" s="61" t="n"/>
      <c r="T378" s="55" t="n"/>
      <c r="U378" s="55" t="n"/>
      <c r="V378" s="55" t="n"/>
      <c r="W378" s="55" t="n"/>
      <c r="X378" s="55" t="n"/>
      <c r="Y378" s="55" t="n"/>
      <c r="Z378" s="55" t="n"/>
      <c r="AA378" s="55" t="n"/>
      <c r="AB378" s="55" t="n"/>
      <c r="AC378" s="55" t="n"/>
      <c r="AD378" s="55" t="n"/>
      <c r="AE378" s="55" t="n"/>
      <c r="AF378" s="55" t="n"/>
      <c r="AG378" s="55" t="n"/>
      <c r="AH378" s="55" t="n"/>
      <c r="AI378" s="55" t="n"/>
      <c r="AJ378" s="55" t="n"/>
      <c r="AK378" s="55" t="n"/>
      <c r="AL378" s="55" t="n"/>
      <c r="AM378" s="55" t="n"/>
      <c r="AN378" s="55" t="n"/>
      <c r="AO378" s="55" t="n"/>
      <c r="AP378" s="55" t="n"/>
      <c r="AQ378" s="55" t="n"/>
      <c r="AR378" s="55" t="n"/>
      <c r="AS378" s="55" t="n"/>
      <c r="AT378" s="55" t="n"/>
      <c r="AU378" s="55" t="n"/>
      <c r="AV378" s="55" t="n"/>
      <c r="AW378" s="55" t="n"/>
      <c r="AX378" s="55" t="n"/>
      <c r="AY378" s="55" t="n"/>
      <c r="AZ378" s="55" t="n"/>
      <c r="BA378" s="55" t="n"/>
      <c r="BB378" s="55" t="n"/>
      <c r="BC378" s="55" t="n"/>
    </row>
    <row r="379">
      <c r="A379" s="55" t="n"/>
      <c r="B379" s="483" t="n"/>
      <c r="C379" s="55" t="n"/>
      <c r="D379" s="55" t="n"/>
      <c r="E379" s="55" t="n"/>
      <c r="F379" s="55" t="n"/>
      <c r="G379" s="69" t="n"/>
      <c r="H379" s="69" t="n"/>
      <c r="I379" s="55" t="n"/>
      <c r="J379" s="55" t="n"/>
      <c r="K379" s="55" t="n"/>
      <c r="L379" s="55">
        <f>J379-K379</f>
        <v/>
      </c>
      <c r="M379" s="55" t="n"/>
      <c r="N379" s="55">
        <f>P379+Q379+R379+S379</f>
        <v/>
      </c>
      <c r="O379" s="57">
        <f>Q379+V379+Y379+AB379+AE379+AH379+AK379+AN379+AQ379+AT379+AW379+AZ379+BC379</f>
        <v/>
      </c>
      <c r="P379" s="58" t="n"/>
      <c r="Q379" s="59">
        <f>L379-S379-R379-P379</f>
        <v/>
      </c>
      <c r="R379" s="60" t="n"/>
      <c r="S379" s="61" t="n"/>
      <c r="T379" s="55" t="n"/>
      <c r="U379" s="55" t="n"/>
      <c r="V379" s="55" t="n"/>
      <c r="W379" s="55" t="n"/>
      <c r="X379" s="55" t="n"/>
      <c r="Y379" s="55" t="n"/>
      <c r="Z379" s="55" t="n"/>
      <c r="AA379" s="55" t="n"/>
      <c r="AB379" s="55" t="n"/>
      <c r="AC379" s="55" t="n"/>
      <c r="AD379" s="55" t="n"/>
      <c r="AE379" s="55" t="n"/>
      <c r="AF379" s="55" t="n"/>
      <c r="AG379" s="55" t="n"/>
      <c r="AH379" s="55" t="n"/>
      <c r="AI379" s="55" t="n"/>
      <c r="AJ379" s="55" t="n"/>
      <c r="AK379" s="55" t="n"/>
      <c r="AL379" s="55" t="n"/>
      <c r="AM379" s="55" t="n"/>
      <c r="AN379" s="55" t="n"/>
      <c r="AO379" s="55" t="n"/>
      <c r="AP379" s="55" t="n"/>
      <c r="AQ379" s="55" t="n"/>
      <c r="AR379" s="55" t="n"/>
      <c r="AS379" s="55" t="n"/>
      <c r="AT379" s="55" t="n"/>
      <c r="AU379" s="55" t="n"/>
      <c r="AV379" s="55" t="n"/>
      <c r="AW379" s="55" t="n"/>
      <c r="AX379" s="55" t="n"/>
      <c r="AY379" s="55" t="n"/>
      <c r="AZ379" s="55" t="n"/>
      <c r="BA379" s="55" t="n"/>
      <c r="BB379" s="55" t="n"/>
      <c r="BC379" s="55" t="n"/>
    </row>
    <row r="380">
      <c r="A380" s="55" t="n"/>
      <c r="B380" s="483" t="n"/>
      <c r="C380" s="55" t="n"/>
      <c r="D380" s="55" t="n"/>
      <c r="E380" s="55" t="n"/>
      <c r="F380" s="55" t="n"/>
      <c r="G380" s="69" t="n"/>
      <c r="H380" s="69" t="n"/>
      <c r="I380" s="55" t="n"/>
      <c r="J380" s="55" t="n"/>
      <c r="K380" s="55" t="n"/>
      <c r="L380" s="55">
        <f>J380-K380</f>
        <v/>
      </c>
      <c r="M380" s="55" t="n"/>
      <c r="N380" s="55">
        <f>P380+Q380+R380+S380</f>
        <v/>
      </c>
      <c r="O380" s="57">
        <f>Q380+V380+Y380+AB380+AE380+AH380+AK380+AN380+AQ380+AT380+AW380+AZ380+BC380</f>
        <v/>
      </c>
      <c r="P380" s="58" t="n"/>
      <c r="Q380" s="59">
        <f>L380-S380-R380-P380</f>
        <v/>
      </c>
      <c r="R380" s="60" t="n"/>
      <c r="S380" s="61" t="n"/>
      <c r="T380" s="55" t="n"/>
      <c r="U380" s="55" t="n"/>
      <c r="V380" s="55" t="n"/>
      <c r="W380" s="55" t="n"/>
      <c r="X380" s="55" t="n"/>
      <c r="Y380" s="55" t="n"/>
      <c r="Z380" s="55" t="n"/>
      <c r="AA380" s="55" t="n"/>
      <c r="AB380" s="55" t="n"/>
      <c r="AC380" s="55" t="n"/>
      <c r="AD380" s="55" t="n"/>
      <c r="AE380" s="55" t="n"/>
      <c r="AF380" s="55" t="n"/>
      <c r="AG380" s="55" t="n"/>
      <c r="AH380" s="55" t="n"/>
      <c r="AI380" s="55" t="n"/>
      <c r="AJ380" s="55" t="n"/>
      <c r="AK380" s="55" t="n"/>
      <c r="AL380" s="55" t="n"/>
      <c r="AM380" s="55" t="n"/>
      <c r="AN380" s="55" t="n"/>
      <c r="AO380" s="55" t="n"/>
      <c r="AP380" s="55" t="n"/>
      <c r="AQ380" s="55" t="n"/>
      <c r="AR380" s="55" t="n"/>
      <c r="AS380" s="55" t="n"/>
      <c r="AT380" s="55" t="n"/>
      <c r="AU380" s="55" t="n"/>
      <c r="AV380" s="55" t="n"/>
      <c r="AW380" s="55" t="n"/>
      <c r="AX380" s="55" t="n"/>
      <c r="AY380" s="55" t="n"/>
      <c r="AZ380" s="55" t="n"/>
      <c r="BA380" s="55" t="n"/>
      <c r="BB380" s="55" t="n"/>
      <c r="BC380" s="55" t="n"/>
    </row>
    <row r="381">
      <c r="A381" s="55" t="n"/>
      <c r="B381" s="483" t="n"/>
      <c r="C381" s="55" t="n"/>
      <c r="D381" s="55" t="n"/>
      <c r="E381" s="55" t="n"/>
      <c r="F381" s="55" t="n"/>
      <c r="G381" s="69" t="n"/>
      <c r="H381" s="69" t="n"/>
      <c r="I381" s="55" t="n"/>
      <c r="J381" s="55" t="n"/>
      <c r="K381" s="55" t="n"/>
      <c r="L381" s="55">
        <f>J381-K381</f>
        <v/>
      </c>
      <c r="M381" s="55" t="n"/>
      <c r="N381" s="55">
        <f>P381+Q381+R381+S381</f>
        <v/>
      </c>
      <c r="O381" s="57">
        <f>Q381+V381+Y381+AB381+AE381+AH381+AK381+AN381+AQ381+AT381+AW381+AZ381+BC381</f>
        <v/>
      </c>
      <c r="P381" s="58" t="n"/>
      <c r="Q381" s="59">
        <f>L381-S381-R381-P381</f>
        <v/>
      </c>
      <c r="R381" s="60" t="n"/>
      <c r="S381" s="61" t="n"/>
      <c r="T381" s="55" t="n"/>
      <c r="U381" s="55" t="n"/>
      <c r="V381" s="55" t="n"/>
      <c r="W381" s="55" t="n"/>
      <c r="X381" s="55" t="n"/>
      <c r="Y381" s="55" t="n"/>
      <c r="Z381" s="55" t="n"/>
      <c r="AA381" s="55" t="n"/>
      <c r="AB381" s="55" t="n"/>
      <c r="AC381" s="55" t="n"/>
      <c r="AD381" s="55" t="n"/>
      <c r="AE381" s="55" t="n"/>
      <c r="AF381" s="55" t="n"/>
      <c r="AG381" s="55" t="n"/>
      <c r="AH381" s="55" t="n"/>
      <c r="AI381" s="55" t="n"/>
      <c r="AJ381" s="55" t="n"/>
      <c r="AK381" s="55" t="n"/>
      <c r="AL381" s="55" t="n"/>
      <c r="AM381" s="55" t="n"/>
      <c r="AN381" s="55" t="n"/>
      <c r="AO381" s="55" t="n"/>
      <c r="AP381" s="55" t="n"/>
      <c r="AQ381" s="55" t="n"/>
      <c r="AR381" s="55" t="n"/>
      <c r="AS381" s="55" t="n"/>
      <c r="AT381" s="55" t="n"/>
      <c r="AU381" s="55" t="n"/>
      <c r="AV381" s="55" t="n"/>
      <c r="AW381" s="55" t="n"/>
      <c r="AX381" s="55" t="n"/>
      <c r="AY381" s="55" t="n"/>
      <c r="AZ381" s="55" t="n"/>
      <c r="BA381" s="55" t="n"/>
      <c r="BB381" s="55" t="n"/>
      <c r="BC381" s="55" t="n"/>
    </row>
    <row r="382">
      <c r="A382" s="55" t="n"/>
      <c r="B382" s="483" t="n"/>
      <c r="C382" s="55" t="n"/>
      <c r="D382" s="55" t="n"/>
      <c r="E382" s="55" t="n"/>
      <c r="F382" s="55" t="n"/>
      <c r="G382" s="69" t="n"/>
      <c r="H382" s="69" t="n"/>
      <c r="I382" s="55" t="n"/>
      <c r="J382" s="55" t="n"/>
      <c r="K382" s="55" t="n"/>
      <c r="L382" s="55">
        <f>J382-K382</f>
        <v/>
      </c>
      <c r="M382" s="55" t="n"/>
      <c r="N382" s="55">
        <f>P382+Q382+R382+S382</f>
        <v/>
      </c>
      <c r="O382" s="57">
        <f>Q382+V382+Y382+AB382+AE382+AH382+AK382+AN382+AQ382+AT382+AW382+AZ382+BC382</f>
        <v/>
      </c>
      <c r="P382" s="58" t="n"/>
      <c r="Q382" s="59">
        <f>L382-S382-R382-P382</f>
        <v/>
      </c>
      <c r="R382" s="60" t="n"/>
      <c r="S382" s="61" t="n"/>
      <c r="T382" s="55" t="n"/>
      <c r="U382" s="55" t="n"/>
      <c r="V382" s="55" t="n"/>
      <c r="W382" s="55" t="n"/>
      <c r="X382" s="55" t="n"/>
      <c r="Y382" s="55" t="n"/>
      <c r="Z382" s="55" t="n"/>
      <c r="AA382" s="55" t="n"/>
      <c r="AB382" s="55" t="n"/>
      <c r="AC382" s="55" t="n"/>
      <c r="AD382" s="55" t="n"/>
      <c r="AE382" s="55" t="n"/>
      <c r="AF382" s="55" t="n"/>
      <c r="AG382" s="55" t="n"/>
      <c r="AH382" s="55" t="n"/>
      <c r="AI382" s="55" t="n"/>
      <c r="AJ382" s="55" t="n"/>
      <c r="AK382" s="55" t="n"/>
      <c r="AL382" s="55" t="n"/>
      <c r="AM382" s="55" t="n"/>
      <c r="AN382" s="55" t="n"/>
      <c r="AO382" s="55" t="n"/>
      <c r="AP382" s="55" t="n"/>
      <c r="AQ382" s="55" t="n"/>
      <c r="AR382" s="55" t="n"/>
      <c r="AS382" s="55" t="n"/>
      <c r="AT382" s="55" t="n"/>
      <c r="AU382" s="55" t="n"/>
      <c r="AV382" s="55" t="n"/>
      <c r="AW382" s="55" t="n"/>
      <c r="AX382" s="55" t="n"/>
      <c r="AY382" s="55" t="n"/>
      <c r="AZ382" s="55" t="n"/>
      <c r="BA382" s="55" t="n"/>
      <c r="BB382" s="55" t="n"/>
      <c r="BC382" s="55" t="n"/>
    </row>
    <row r="383">
      <c r="A383" s="55" t="n"/>
      <c r="B383" s="483" t="n"/>
      <c r="C383" s="55" t="n"/>
      <c r="D383" s="55" t="n"/>
      <c r="E383" s="55" t="n"/>
      <c r="F383" s="55" t="n"/>
      <c r="G383" s="69" t="n"/>
      <c r="H383" s="69" t="n"/>
      <c r="I383" s="55" t="n"/>
      <c r="J383" s="55" t="n"/>
      <c r="K383" s="55" t="n"/>
      <c r="L383" s="55">
        <f>J383-K383</f>
        <v/>
      </c>
      <c r="M383" s="55" t="n"/>
      <c r="N383" s="55">
        <f>P383+Q383+R383+S383</f>
        <v/>
      </c>
      <c r="O383" s="57">
        <f>Q383+V383+Y383+AB383+AE383+AH383+AK383+AN383+AQ383+AT383+AW383+AZ383+BC383</f>
        <v/>
      </c>
      <c r="P383" s="58" t="n"/>
      <c r="Q383" s="59">
        <f>L383-S383-R383-P383</f>
        <v/>
      </c>
      <c r="R383" s="60" t="n"/>
      <c r="S383" s="61" t="n"/>
      <c r="T383" s="55" t="n"/>
      <c r="U383" s="55" t="n"/>
      <c r="V383" s="55" t="n"/>
      <c r="W383" s="55" t="n"/>
      <c r="X383" s="55" t="n"/>
      <c r="Y383" s="55" t="n"/>
      <c r="Z383" s="55" t="n"/>
      <c r="AA383" s="55" t="n"/>
      <c r="AB383" s="55" t="n"/>
      <c r="AC383" s="55" t="n"/>
      <c r="AD383" s="55" t="n"/>
      <c r="AE383" s="55" t="n"/>
      <c r="AF383" s="55" t="n"/>
      <c r="AG383" s="55" t="n"/>
      <c r="AH383" s="55" t="n"/>
      <c r="AI383" s="55" t="n"/>
      <c r="AJ383" s="55" t="n"/>
      <c r="AK383" s="55" t="n"/>
      <c r="AL383" s="55" t="n"/>
      <c r="AM383" s="55" t="n"/>
      <c r="AN383" s="55" t="n"/>
      <c r="AO383" s="55" t="n"/>
      <c r="AP383" s="55" t="n"/>
      <c r="AQ383" s="55" t="n"/>
      <c r="AR383" s="55" t="n"/>
      <c r="AS383" s="55" t="n"/>
      <c r="AT383" s="55" t="n"/>
      <c r="AU383" s="55" t="n"/>
      <c r="AV383" s="55" t="n"/>
      <c r="AW383" s="55" t="n"/>
      <c r="AX383" s="55" t="n"/>
      <c r="AY383" s="55" t="n"/>
      <c r="AZ383" s="55" t="n"/>
      <c r="BA383" s="55" t="n"/>
      <c r="BB383" s="55" t="n"/>
      <c r="BC383" s="55" t="n"/>
    </row>
    <row r="384">
      <c r="A384" s="55" t="n"/>
      <c r="B384" s="483" t="n"/>
      <c r="C384" s="55" t="n"/>
      <c r="D384" s="55" t="n"/>
      <c r="E384" s="55" t="n"/>
      <c r="F384" s="55" t="n"/>
      <c r="G384" s="69" t="n"/>
      <c r="H384" s="69" t="n"/>
      <c r="I384" s="55" t="n"/>
      <c r="J384" s="55" t="n"/>
      <c r="K384" s="55" t="n"/>
      <c r="L384" s="55">
        <f>J384-K384</f>
        <v/>
      </c>
      <c r="M384" s="55" t="n"/>
      <c r="N384" s="55">
        <f>P384+Q384+R384+S384</f>
        <v/>
      </c>
      <c r="O384" s="57">
        <f>Q384+V384+Y384+AB384+AE384+AH384+AK384+AN384+AQ384+AT384+AW384+AZ384+BC384</f>
        <v/>
      </c>
      <c r="P384" s="58" t="n"/>
      <c r="Q384" s="59">
        <f>L384-S384-R384-P384</f>
        <v/>
      </c>
      <c r="R384" s="60" t="n"/>
      <c r="S384" s="61" t="n"/>
      <c r="T384" s="55" t="n"/>
      <c r="U384" s="55" t="n"/>
      <c r="V384" s="55" t="n"/>
      <c r="W384" s="55" t="n"/>
      <c r="X384" s="55" t="n"/>
      <c r="Y384" s="55" t="n"/>
      <c r="Z384" s="55" t="n"/>
      <c r="AA384" s="55" t="n"/>
      <c r="AB384" s="55" t="n"/>
      <c r="AC384" s="55" t="n"/>
      <c r="AD384" s="55" t="n"/>
      <c r="AE384" s="55" t="n"/>
      <c r="AF384" s="55" t="n"/>
      <c r="AG384" s="55" t="n"/>
      <c r="AH384" s="55" t="n"/>
      <c r="AI384" s="55" t="n"/>
      <c r="AJ384" s="55" t="n"/>
      <c r="AK384" s="55" t="n"/>
      <c r="AL384" s="55" t="n"/>
      <c r="AM384" s="55" t="n"/>
      <c r="AN384" s="55" t="n"/>
      <c r="AO384" s="55" t="n"/>
      <c r="AP384" s="55" t="n"/>
      <c r="AQ384" s="55" t="n"/>
      <c r="AR384" s="55" t="n"/>
      <c r="AS384" s="55" t="n"/>
      <c r="AT384" s="55" t="n"/>
      <c r="AU384" s="55" t="n"/>
      <c r="AV384" s="55" t="n"/>
      <c r="AW384" s="55" t="n"/>
      <c r="AX384" s="55" t="n"/>
      <c r="AY384" s="55" t="n"/>
      <c r="AZ384" s="55" t="n"/>
      <c r="BA384" s="55" t="n"/>
      <c r="BB384" s="55" t="n"/>
      <c r="BC384" s="55" t="n"/>
    </row>
    <row r="385">
      <c r="A385" s="55" t="n"/>
      <c r="B385" s="483" t="n"/>
      <c r="C385" s="55" t="n"/>
      <c r="D385" s="55" t="n"/>
      <c r="E385" s="55" t="n"/>
      <c r="F385" s="55" t="n"/>
      <c r="G385" s="69" t="n"/>
      <c r="H385" s="69" t="n"/>
      <c r="I385" s="55" t="n"/>
      <c r="J385" s="55" t="n"/>
      <c r="K385" s="55" t="n"/>
      <c r="L385" s="55">
        <f>J385-K385</f>
        <v/>
      </c>
      <c r="M385" s="55" t="n"/>
      <c r="N385" s="55">
        <f>P385+Q385+R385+S385</f>
        <v/>
      </c>
      <c r="O385" s="57">
        <f>Q385+V385+Y385+AB385+AE385+AH385+AK385+AN385+AQ385+AT385+AW385+AZ385+BC385</f>
        <v/>
      </c>
      <c r="P385" s="58" t="n"/>
      <c r="Q385" s="59">
        <f>L385-S385-R385-P385</f>
        <v/>
      </c>
      <c r="R385" s="60" t="n"/>
      <c r="S385" s="61" t="n"/>
      <c r="T385" s="55" t="n"/>
      <c r="U385" s="55" t="n"/>
      <c r="V385" s="55" t="n"/>
      <c r="W385" s="55" t="n"/>
      <c r="X385" s="55" t="n"/>
      <c r="Y385" s="55" t="n"/>
      <c r="Z385" s="55" t="n"/>
      <c r="AA385" s="55" t="n"/>
      <c r="AB385" s="55" t="n"/>
      <c r="AC385" s="55" t="n"/>
      <c r="AD385" s="55" t="n"/>
      <c r="AE385" s="55" t="n"/>
      <c r="AF385" s="55" t="n"/>
      <c r="AG385" s="55" t="n"/>
      <c r="AH385" s="55" t="n"/>
      <c r="AI385" s="55" t="n"/>
      <c r="AJ385" s="55" t="n"/>
      <c r="AK385" s="55" t="n"/>
      <c r="AL385" s="55" t="n"/>
      <c r="AM385" s="55" t="n"/>
      <c r="AN385" s="55" t="n"/>
      <c r="AO385" s="55" t="n"/>
      <c r="AP385" s="55" t="n"/>
      <c r="AQ385" s="55" t="n"/>
      <c r="AR385" s="55" t="n"/>
      <c r="AS385" s="55" t="n"/>
      <c r="AT385" s="55" t="n"/>
      <c r="AU385" s="55" t="n"/>
      <c r="AV385" s="55" t="n"/>
      <c r="AW385" s="55" t="n"/>
      <c r="AX385" s="55" t="n"/>
      <c r="AY385" s="55" t="n"/>
      <c r="AZ385" s="55" t="n"/>
      <c r="BA385" s="55" t="n"/>
      <c r="BB385" s="55" t="n"/>
      <c r="BC385" s="55" t="n"/>
    </row>
    <row r="386">
      <c r="A386" s="55" t="n"/>
      <c r="B386" s="483" t="n"/>
      <c r="C386" s="55" t="n"/>
      <c r="D386" s="55" t="n"/>
      <c r="E386" s="55" t="n"/>
      <c r="F386" s="55" t="n"/>
      <c r="G386" s="69" t="n"/>
      <c r="H386" s="69" t="n"/>
      <c r="I386" s="55" t="n"/>
      <c r="J386" s="55" t="n"/>
      <c r="K386" s="55" t="n"/>
      <c r="L386" s="55">
        <f>J386-K386</f>
        <v/>
      </c>
      <c r="M386" s="55" t="n"/>
      <c r="N386" s="55">
        <f>P386+Q386+R386+S386</f>
        <v/>
      </c>
      <c r="O386" s="57">
        <f>Q386+V386+Y386+AB386+AE386+AH386+AK386+AN386+AQ386+AT386+AW386+AZ386+BC386</f>
        <v/>
      </c>
      <c r="P386" s="58" t="n"/>
      <c r="Q386" s="59">
        <f>L386-S386-R386-P386</f>
        <v/>
      </c>
      <c r="R386" s="60" t="n"/>
      <c r="S386" s="61" t="n"/>
      <c r="T386" s="55" t="n"/>
      <c r="U386" s="55" t="n"/>
      <c r="V386" s="55" t="n"/>
      <c r="W386" s="55" t="n"/>
      <c r="X386" s="55" t="n"/>
      <c r="Y386" s="55" t="n"/>
      <c r="Z386" s="55" t="n"/>
      <c r="AA386" s="55" t="n"/>
      <c r="AB386" s="55" t="n"/>
      <c r="AC386" s="55" t="n"/>
      <c r="AD386" s="55" t="n"/>
      <c r="AE386" s="55" t="n"/>
      <c r="AF386" s="55" t="n"/>
      <c r="AG386" s="55" t="n"/>
      <c r="AH386" s="55" t="n"/>
      <c r="AI386" s="55" t="n"/>
      <c r="AJ386" s="55" t="n"/>
      <c r="AK386" s="55" t="n"/>
      <c r="AL386" s="55" t="n"/>
      <c r="AM386" s="55" t="n"/>
      <c r="AN386" s="55" t="n"/>
      <c r="AO386" s="55" t="n"/>
      <c r="AP386" s="55" t="n"/>
      <c r="AQ386" s="55" t="n"/>
      <c r="AR386" s="55" t="n"/>
      <c r="AS386" s="55" t="n"/>
      <c r="AT386" s="55" t="n"/>
      <c r="AU386" s="55" t="n"/>
      <c r="AV386" s="55" t="n"/>
      <c r="AW386" s="55" t="n"/>
      <c r="AX386" s="55" t="n"/>
      <c r="AY386" s="55" t="n"/>
      <c r="AZ386" s="55" t="n"/>
      <c r="BA386" s="55" t="n"/>
      <c r="BB386" s="55" t="n"/>
      <c r="BC386" s="55" t="n"/>
    </row>
    <row r="387">
      <c r="A387" s="55" t="n"/>
      <c r="B387" s="483" t="n"/>
      <c r="C387" s="55" t="n"/>
      <c r="D387" s="55" t="n"/>
      <c r="E387" s="55" t="n"/>
      <c r="F387" s="55" t="n"/>
      <c r="G387" s="69" t="n"/>
      <c r="H387" s="69" t="n"/>
      <c r="I387" s="55" t="n"/>
      <c r="J387" s="55" t="n"/>
      <c r="K387" s="55" t="n"/>
      <c r="L387" s="55">
        <f>J387-K387</f>
        <v/>
      </c>
      <c r="M387" s="55" t="n"/>
      <c r="N387" s="55">
        <f>P387+Q387+R387+S387</f>
        <v/>
      </c>
      <c r="O387" s="57">
        <f>Q387+V387+Y387+AB387+AE387+AH387+AK387+AN387+AQ387+AT387+AW387+AZ387+BC387</f>
        <v/>
      </c>
      <c r="P387" s="58" t="n"/>
      <c r="Q387" s="59">
        <f>L387-S387-R387-P387</f>
        <v/>
      </c>
      <c r="R387" s="60" t="n"/>
      <c r="S387" s="61" t="n"/>
      <c r="T387" s="55" t="n"/>
      <c r="U387" s="55" t="n"/>
      <c r="V387" s="55" t="n"/>
      <c r="W387" s="55" t="n"/>
      <c r="X387" s="55" t="n"/>
      <c r="Y387" s="55" t="n"/>
      <c r="Z387" s="55" t="n"/>
      <c r="AA387" s="55" t="n"/>
      <c r="AB387" s="55" t="n"/>
      <c r="AC387" s="55" t="n"/>
      <c r="AD387" s="55" t="n"/>
      <c r="AE387" s="55" t="n"/>
      <c r="AF387" s="55" t="n"/>
      <c r="AG387" s="55" t="n"/>
      <c r="AH387" s="55" t="n"/>
      <c r="AI387" s="55" t="n"/>
      <c r="AJ387" s="55" t="n"/>
      <c r="AK387" s="55" t="n"/>
      <c r="AL387" s="55" t="n"/>
      <c r="AM387" s="55" t="n"/>
      <c r="AN387" s="55" t="n"/>
      <c r="AO387" s="55" t="n"/>
      <c r="AP387" s="55" t="n"/>
      <c r="AQ387" s="55" t="n"/>
      <c r="AR387" s="55" t="n"/>
      <c r="AS387" s="55" t="n"/>
      <c r="AT387" s="55" t="n"/>
      <c r="AU387" s="55" t="n"/>
      <c r="AV387" s="55" t="n"/>
      <c r="AW387" s="55" t="n"/>
      <c r="AX387" s="55" t="n"/>
      <c r="AY387" s="55" t="n"/>
      <c r="AZ387" s="55" t="n"/>
      <c r="BA387" s="55" t="n"/>
      <c r="BB387" s="55" t="n"/>
      <c r="BC387" s="55" t="n"/>
    </row>
    <row r="388">
      <c r="A388" s="55" t="n"/>
      <c r="B388" s="483" t="n"/>
      <c r="C388" s="55" t="n"/>
      <c r="D388" s="55" t="n"/>
      <c r="E388" s="55" t="n"/>
      <c r="F388" s="55" t="n"/>
      <c r="G388" s="69" t="n"/>
      <c r="H388" s="69" t="n"/>
      <c r="I388" s="55" t="n"/>
      <c r="J388" s="55" t="n"/>
      <c r="K388" s="55" t="n"/>
      <c r="L388" s="55">
        <f>J388-K388</f>
        <v/>
      </c>
      <c r="M388" s="55" t="n"/>
      <c r="N388" s="55">
        <f>P388+Q388+R388+S388</f>
        <v/>
      </c>
      <c r="O388" s="57">
        <f>Q388+V388+Y388+AB388+AE388+AH388+AK388+AN388+AQ388+AT388+AW388+AZ388+BC388</f>
        <v/>
      </c>
      <c r="P388" s="58" t="n"/>
      <c r="Q388" s="59">
        <f>L388-S388-R388-P388</f>
        <v/>
      </c>
      <c r="R388" s="60" t="n"/>
      <c r="S388" s="61" t="n"/>
      <c r="T388" s="55" t="n"/>
      <c r="U388" s="55" t="n"/>
      <c r="V388" s="55" t="n"/>
      <c r="W388" s="55" t="n"/>
      <c r="X388" s="55" t="n"/>
      <c r="Y388" s="55" t="n"/>
      <c r="Z388" s="55" t="n"/>
      <c r="AA388" s="55" t="n"/>
      <c r="AB388" s="55" t="n"/>
      <c r="AC388" s="55" t="n"/>
      <c r="AD388" s="55" t="n"/>
      <c r="AE388" s="55" t="n"/>
      <c r="AF388" s="55" t="n"/>
      <c r="AG388" s="55" t="n"/>
      <c r="AH388" s="55" t="n"/>
      <c r="AI388" s="55" t="n"/>
      <c r="AJ388" s="55" t="n"/>
      <c r="AK388" s="55" t="n"/>
      <c r="AL388" s="55" t="n"/>
      <c r="AM388" s="55" t="n"/>
      <c r="AN388" s="55" t="n"/>
      <c r="AO388" s="55" t="n"/>
      <c r="AP388" s="55" t="n"/>
      <c r="AQ388" s="55" t="n"/>
      <c r="AR388" s="55" t="n"/>
      <c r="AS388" s="55" t="n"/>
      <c r="AT388" s="55" t="n"/>
      <c r="AU388" s="55" t="n"/>
      <c r="AV388" s="55" t="n"/>
      <c r="AW388" s="55" t="n"/>
      <c r="AX388" s="55" t="n"/>
      <c r="AY388" s="55" t="n"/>
      <c r="AZ388" s="55" t="n"/>
      <c r="BA388" s="55" t="n"/>
      <c r="BB388" s="55" t="n"/>
      <c r="BC388" s="55" t="n"/>
    </row>
    <row r="389">
      <c r="A389" s="55" t="n"/>
      <c r="B389" s="483" t="n"/>
      <c r="C389" s="55" t="n"/>
      <c r="D389" s="55" t="n"/>
      <c r="E389" s="55" t="n"/>
      <c r="F389" s="55" t="n"/>
      <c r="G389" s="69" t="n"/>
      <c r="H389" s="69" t="n"/>
      <c r="I389" s="55" t="n"/>
      <c r="J389" s="55" t="n"/>
      <c r="K389" s="55" t="n"/>
      <c r="L389" s="55">
        <f>J389-K389</f>
        <v/>
      </c>
      <c r="M389" s="55" t="n"/>
      <c r="N389" s="55">
        <f>P389+Q389+R389+S389</f>
        <v/>
      </c>
      <c r="O389" s="57">
        <f>Q389+V389+Y389+AB389+AE389+AH389+AK389+AN389+AQ389+AT389+AW389+AZ389+BC389</f>
        <v/>
      </c>
      <c r="P389" s="58" t="n"/>
      <c r="Q389" s="59">
        <f>L389-S389-R389-P389</f>
        <v/>
      </c>
      <c r="R389" s="60" t="n"/>
      <c r="S389" s="61" t="n"/>
      <c r="T389" s="55" t="n"/>
      <c r="U389" s="55" t="n"/>
      <c r="V389" s="55" t="n"/>
      <c r="W389" s="55" t="n"/>
      <c r="X389" s="55" t="n"/>
      <c r="Y389" s="55" t="n"/>
      <c r="Z389" s="55" t="n"/>
      <c r="AA389" s="55" t="n"/>
      <c r="AB389" s="55" t="n"/>
      <c r="AC389" s="55" t="n"/>
      <c r="AD389" s="55" t="n"/>
      <c r="AE389" s="55" t="n"/>
      <c r="AF389" s="55" t="n"/>
      <c r="AG389" s="55" t="n"/>
      <c r="AH389" s="55" t="n"/>
      <c r="AI389" s="55" t="n"/>
      <c r="AJ389" s="55" t="n"/>
      <c r="AK389" s="55" t="n"/>
      <c r="AL389" s="55" t="n"/>
      <c r="AM389" s="55" t="n"/>
      <c r="AN389" s="55" t="n"/>
      <c r="AO389" s="55" t="n"/>
      <c r="AP389" s="55" t="n"/>
      <c r="AQ389" s="55" t="n"/>
      <c r="AR389" s="55" t="n"/>
      <c r="AS389" s="55" t="n"/>
      <c r="AT389" s="55" t="n"/>
      <c r="AU389" s="55" t="n"/>
      <c r="AV389" s="55" t="n"/>
      <c r="AW389" s="55" t="n"/>
      <c r="AX389" s="55" t="n"/>
      <c r="AY389" s="55" t="n"/>
      <c r="AZ389" s="55" t="n"/>
      <c r="BA389" s="55" t="n"/>
      <c r="BB389" s="55" t="n"/>
      <c r="BC389" s="55" t="n"/>
    </row>
    <row r="390">
      <c r="A390" s="55" t="n"/>
      <c r="B390" s="483" t="n"/>
      <c r="C390" s="55" t="n"/>
      <c r="D390" s="55" t="n"/>
      <c r="E390" s="55" t="n"/>
      <c r="F390" s="55" t="n"/>
      <c r="G390" s="69" t="n"/>
      <c r="H390" s="69" t="n"/>
      <c r="I390" s="55" t="n"/>
      <c r="J390" s="55" t="n"/>
      <c r="K390" s="55" t="n"/>
      <c r="L390" s="55">
        <f>J390-K390</f>
        <v/>
      </c>
      <c r="M390" s="55" t="n"/>
      <c r="N390" s="55">
        <f>P390+Q390+R390+S390</f>
        <v/>
      </c>
      <c r="O390" s="57">
        <f>Q390+V390+Y390+AB390+AE390+AH390+AK390+AN390+AQ390+AT390+AW390+AZ390+BC390</f>
        <v/>
      </c>
      <c r="P390" s="58" t="n"/>
      <c r="Q390" s="59">
        <f>L390-S390-R390-P390</f>
        <v/>
      </c>
      <c r="R390" s="60" t="n"/>
      <c r="S390" s="61" t="n"/>
      <c r="T390" s="55" t="n"/>
      <c r="U390" s="55" t="n"/>
      <c r="V390" s="55" t="n"/>
      <c r="W390" s="55" t="n"/>
      <c r="X390" s="55" t="n"/>
      <c r="Y390" s="55" t="n"/>
      <c r="Z390" s="55" t="n"/>
      <c r="AA390" s="55" t="n"/>
      <c r="AB390" s="55" t="n"/>
      <c r="AC390" s="55" t="n"/>
      <c r="AD390" s="55" t="n"/>
      <c r="AE390" s="55" t="n"/>
      <c r="AF390" s="55" t="n"/>
      <c r="AG390" s="55" t="n"/>
      <c r="AH390" s="55" t="n"/>
      <c r="AI390" s="55" t="n"/>
      <c r="AJ390" s="55" t="n"/>
      <c r="AK390" s="55" t="n"/>
      <c r="AL390" s="55" t="n"/>
      <c r="AM390" s="55" t="n"/>
      <c r="AN390" s="55" t="n"/>
      <c r="AO390" s="55" t="n"/>
      <c r="AP390" s="55" t="n"/>
      <c r="AQ390" s="55" t="n"/>
      <c r="AR390" s="55" t="n"/>
      <c r="AS390" s="55" t="n"/>
      <c r="AT390" s="55" t="n"/>
      <c r="AU390" s="55" t="n"/>
      <c r="AV390" s="55" t="n"/>
      <c r="AW390" s="55" t="n"/>
      <c r="AX390" s="55" t="n"/>
      <c r="AY390" s="55" t="n"/>
      <c r="AZ390" s="55" t="n"/>
      <c r="BA390" s="55" t="n"/>
      <c r="BB390" s="55" t="n"/>
      <c r="BC390" s="55" t="n"/>
    </row>
    <row r="391">
      <c r="A391" s="55" t="n"/>
      <c r="B391" s="483" t="n"/>
      <c r="C391" s="55" t="n"/>
      <c r="D391" s="55" t="n"/>
      <c r="E391" s="55" t="n"/>
      <c r="F391" s="55" t="n"/>
      <c r="G391" s="69" t="n"/>
      <c r="H391" s="69" t="n"/>
      <c r="I391" s="55" t="n"/>
      <c r="J391" s="55" t="n"/>
      <c r="K391" s="55" t="n"/>
      <c r="L391" s="55">
        <f>J391-K391</f>
        <v/>
      </c>
      <c r="M391" s="55" t="n"/>
      <c r="N391" s="55">
        <f>P391+Q391+R391+S391</f>
        <v/>
      </c>
      <c r="O391" s="57">
        <f>Q391+V391+Y391+AB391+AE391+AH391+AK391+AN391+AQ391+AT391+AW391+AZ391+BC391</f>
        <v/>
      </c>
      <c r="P391" s="58" t="n"/>
      <c r="Q391" s="59">
        <f>L391-S391-R391-P391</f>
        <v/>
      </c>
      <c r="R391" s="60" t="n"/>
      <c r="S391" s="61" t="n"/>
      <c r="T391" s="55" t="n"/>
      <c r="U391" s="55" t="n"/>
      <c r="V391" s="55" t="n"/>
      <c r="W391" s="55" t="n"/>
      <c r="X391" s="55" t="n"/>
      <c r="Y391" s="55" t="n"/>
      <c r="Z391" s="55" t="n"/>
      <c r="AA391" s="55" t="n"/>
      <c r="AB391" s="55" t="n"/>
      <c r="AC391" s="55" t="n"/>
      <c r="AD391" s="55" t="n"/>
      <c r="AE391" s="55" t="n"/>
      <c r="AF391" s="55" t="n"/>
      <c r="AG391" s="55" t="n"/>
      <c r="AH391" s="55" t="n"/>
      <c r="AI391" s="55" t="n"/>
      <c r="AJ391" s="55" t="n"/>
      <c r="AK391" s="55" t="n"/>
      <c r="AL391" s="55" t="n"/>
      <c r="AM391" s="55" t="n"/>
      <c r="AN391" s="55" t="n"/>
      <c r="AO391" s="55" t="n"/>
      <c r="AP391" s="55" t="n"/>
      <c r="AQ391" s="55" t="n"/>
      <c r="AR391" s="55" t="n"/>
      <c r="AS391" s="55" t="n"/>
      <c r="AT391" s="55" t="n"/>
      <c r="AU391" s="55" t="n"/>
      <c r="AV391" s="55" t="n"/>
      <c r="AW391" s="55" t="n"/>
      <c r="AX391" s="55" t="n"/>
      <c r="AY391" s="55" t="n"/>
      <c r="AZ391" s="55" t="n"/>
      <c r="BA391" s="55" t="n"/>
      <c r="BB391" s="55" t="n"/>
      <c r="BC391" s="55" t="n"/>
    </row>
    <row r="392">
      <c r="A392" s="55" t="n"/>
      <c r="B392" s="483" t="n"/>
      <c r="C392" s="55" t="n"/>
      <c r="D392" s="55" t="n"/>
      <c r="E392" s="55" t="n"/>
      <c r="F392" s="55" t="n"/>
      <c r="G392" s="69" t="n"/>
      <c r="H392" s="69" t="n"/>
      <c r="I392" s="55" t="n"/>
      <c r="J392" s="55" t="n"/>
      <c r="K392" s="55" t="n"/>
      <c r="L392" s="55">
        <f>J392-K392</f>
        <v/>
      </c>
      <c r="M392" s="55" t="n"/>
      <c r="N392" s="55">
        <f>P392+Q392+R392+S392</f>
        <v/>
      </c>
      <c r="O392" s="57">
        <f>Q392+V392+Y392+AB392+AE392+AH392+AK392+AN392+AQ392+AT392+AW392+AZ392+BC392</f>
        <v/>
      </c>
      <c r="P392" s="58" t="n"/>
      <c r="Q392" s="59">
        <f>L392-S392-R392-P392</f>
        <v/>
      </c>
      <c r="R392" s="60" t="n"/>
      <c r="S392" s="61" t="n"/>
      <c r="T392" s="55" t="n"/>
      <c r="U392" s="55" t="n"/>
      <c r="V392" s="55" t="n"/>
      <c r="W392" s="55" t="n"/>
      <c r="X392" s="55" t="n"/>
      <c r="Y392" s="55" t="n"/>
      <c r="Z392" s="55" t="n"/>
      <c r="AA392" s="55" t="n"/>
      <c r="AB392" s="55" t="n"/>
      <c r="AC392" s="55" t="n"/>
      <c r="AD392" s="55" t="n"/>
      <c r="AE392" s="55" t="n"/>
      <c r="AF392" s="55" t="n"/>
      <c r="AG392" s="55" t="n"/>
      <c r="AH392" s="55" t="n"/>
      <c r="AI392" s="55" t="n"/>
      <c r="AJ392" s="55" t="n"/>
      <c r="AK392" s="55" t="n"/>
      <c r="AL392" s="55" t="n"/>
      <c r="AM392" s="55" t="n"/>
      <c r="AN392" s="55" t="n"/>
      <c r="AO392" s="55" t="n"/>
      <c r="AP392" s="55" t="n"/>
      <c r="AQ392" s="55" t="n"/>
      <c r="AR392" s="55" t="n"/>
      <c r="AS392" s="55" t="n"/>
      <c r="AT392" s="55" t="n"/>
      <c r="AU392" s="55" t="n"/>
      <c r="AV392" s="55" t="n"/>
      <c r="AW392" s="55" t="n"/>
      <c r="AX392" s="55" t="n"/>
      <c r="AY392" s="55" t="n"/>
      <c r="AZ392" s="55" t="n"/>
      <c r="BA392" s="55" t="n"/>
      <c r="BB392" s="55" t="n"/>
      <c r="BC392" s="55" t="n"/>
    </row>
    <row r="393">
      <c r="A393" s="55" t="n"/>
      <c r="B393" s="483" t="n"/>
      <c r="C393" s="55" t="n"/>
      <c r="D393" s="55" t="n"/>
      <c r="E393" s="55" t="n"/>
      <c r="F393" s="55" t="n"/>
      <c r="G393" s="69" t="n"/>
      <c r="H393" s="69" t="n"/>
      <c r="I393" s="55" t="n"/>
      <c r="J393" s="55" t="n"/>
      <c r="K393" s="55" t="n"/>
      <c r="L393" s="55">
        <f>J393-K393</f>
        <v/>
      </c>
      <c r="M393" s="55" t="n"/>
      <c r="N393" s="55">
        <f>P393+Q393+R393+S393</f>
        <v/>
      </c>
      <c r="O393" s="57">
        <f>Q393+V393+Y393+AB393+AE393+AH393+AK393+AN393+AQ393+AT393+AW393+AZ393+BC393</f>
        <v/>
      </c>
      <c r="P393" s="58" t="n"/>
      <c r="Q393" s="59">
        <f>L393-S393-R393-P393</f>
        <v/>
      </c>
      <c r="R393" s="60" t="n"/>
      <c r="S393" s="61" t="n"/>
      <c r="T393" s="55" t="n"/>
      <c r="U393" s="55" t="n"/>
      <c r="V393" s="55" t="n"/>
      <c r="W393" s="55" t="n"/>
      <c r="X393" s="55" t="n"/>
      <c r="Y393" s="55" t="n"/>
      <c r="Z393" s="55" t="n"/>
      <c r="AA393" s="55" t="n"/>
      <c r="AB393" s="55" t="n"/>
      <c r="AC393" s="55" t="n"/>
      <c r="AD393" s="55" t="n"/>
      <c r="AE393" s="55" t="n"/>
      <c r="AF393" s="55" t="n"/>
      <c r="AG393" s="55" t="n"/>
      <c r="AH393" s="55" t="n"/>
      <c r="AI393" s="55" t="n"/>
      <c r="AJ393" s="55" t="n"/>
      <c r="AK393" s="55" t="n"/>
      <c r="AL393" s="55" t="n"/>
      <c r="AM393" s="55" t="n"/>
      <c r="AN393" s="55" t="n"/>
      <c r="AO393" s="55" t="n"/>
      <c r="AP393" s="55" t="n"/>
      <c r="AQ393" s="55" t="n"/>
      <c r="AR393" s="55" t="n"/>
      <c r="AS393" s="55" t="n"/>
      <c r="AT393" s="55" t="n"/>
      <c r="AU393" s="55" t="n"/>
      <c r="AV393" s="55" t="n"/>
      <c r="AW393" s="55" t="n"/>
      <c r="AX393" s="55" t="n"/>
      <c r="AY393" s="55" t="n"/>
      <c r="AZ393" s="55" t="n"/>
      <c r="BA393" s="55" t="n"/>
      <c r="BB393" s="55" t="n"/>
      <c r="BC393" s="55" t="n"/>
    </row>
    <row r="394">
      <c r="A394" s="55" t="n"/>
      <c r="B394" s="483" t="n"/>
      <c r="C394" s="55" t="n"/>
      <c r="D394" s="55" t="n"/>
      <c r="E394" s="55" t="n"/>
      <c r="F394" s="55" t="n"/>
      <c r="G394" s="69" t="n"/>
      <c r="H394" s="69" t="n"/>
      <c r="I394" s="55" t="n"/>
      <c r="J394" s="55" t="n"/>
      <c r="K394" s="55" t="n"/>
      <c r="L394" s="55">
        <f>J394-K394</f>
        <v/>
      </c>
      <c r="M394" s="55" t="n"/>
      <c r="N394" s="55">
        <f>P394+Q394+R394+S394</f>
        <v/>
      </c>
      <c r="O394" s="57">
        <f>Q394+V394+Y394+AB394+AE394+AH394+AK394+AN394+AQ394+AT394+AW394+AZ394+BC394</f>
        <v/>
      </c>
      <c r="P394" s="58" t="n"/>
      <c r="Q394" s="59">
        <f>L394-S394-R394-P394</f>
        <v/>
      </c>
      <c r="R394" s="60" t="n"/>
      <c r="S394" s="61" t="n"/>
      <c r="T394" s="55" t="n"/>
      <c r="U394" s="55" t="n"/>
      <c r="V394" s="55" t="n"/>
      <c r="W394" s="55" t="n"/>
      <c r="X394" s="55" t="n"/>
      <c r="Y394" s="55" t="n"/>
      <c r="Z394" s="55" t="n"/>
      <c r="AA394" s="55" t="n"/>
      <c r="AB394" s="55" t="n"/>
      <c r="AC394" s="55" t="n"/>
      <c r="AD394" s="55" t="n"/>
      <c r="AE394" s="55" t="n"/>
      <c r="AF394" s="55" t="n"/>
      <c r="AG394" s="55" t="n"/>
      <c r="AH394" s="55" t="n"/>
      <c r="AI394" s="55" t="n"/>
      <c r="AJ394" s="55" t="n"/>
      <c r="AK394" s="55" t="n"/>
      <c r="AL394" s="55" t="n"/>
      <c r="AM394" s="55" t="n"/>
      <c r="AN394" s="55" t="n"/>
      <c r="AO394" s="55" t="n"/>
      <c r="AP394" s="55" t="n"/>
      <c r="AQ394" s="55" t="n"/>
      <c r="AR394" s="55" t="n"/>
      <c r="AS394" s="55" t="n"/>
      <c r="AT394" s="55" t="n"/>
      <c r="AU394" s="55" t="n"/>
      <c r="AV394" s="55" t="n"/>
      <c r="AW394" s="55" t="n"/>
      <c r="AX394" s="55" t="n"/>
      <c r="AY394" s="55" t="n"/>
      <c r="AZ394" s="55" t="n"/>
      <c r="BA394" s="55" t="n"/>
      <c r="BB394" s="55" t="n"/>
      <c r="BC394" s="55" t="n"/>
    </row>
    <row r="395">
      <c r="A395" s="55" t="n"/>
      <c r="B395" s="483" t="n"/>
      <c r="C395" s="55" t="n"/>
      <c r="D395" s="55" t="n"/>
      <c r="E395" s="55" t="n"/>
      <c r="F395" s="55" t="n"/>
      <c r="G395" s="69" t="n"/>
      <c r="H395" s="69" t="n"/>
      <c r="I395" s="55" t="n"/>
      <c r="J395" s="55" t="n"/>
      <c r="K395" s="55" t="n"/>
      <c r="L395" s="55">
        <f>J395-K395</f>
        <v/>
      </c>
      <c r="M395" s="55" t="n"/>
      <c r="N395" s="55">
        <f>P395+Q395+R395+S395</f>
        <v/>
      </c>
      <c r="O395" s="57">
        <f>Q395+V395+Y395+AB395+AE395+AH395+AK395+AN395+AQ395+AT395+AW395+AZ395+BC395</f>
        <v/>
      </c>
      <c r="P395" s="58" t="n"/>
      <c r="Q395" s="59">
        <f>L395-S395-R395-P395</f>
        <v/>
      </c>
      <c r="R395" s="60" t="n"/>
      <c r="S395" s="61" t="n"/>
      <c r="T395" s="55" t="n"/>
      <c r="U395" s="55" t="n"/>
      <c r="V395" s="55" t="n"/>
      <c r="W395" s="55" t="n"/>
      <c r="X395" s="55" t="n"/>
      <c r="Y395" s="55" t="n"/>
      <c r="Z395" s="55" t="n"/>
      <c r="AA395" s="55" t="n"/>
      <c r="AB395" s="55" t="n"/>
      <c r="AC395" s="55" t="n"/>
      <c r="AD395" s="55" t="n"/>
      <c r="AE395" s="55" t="n"/>
      <c r="AF395" s="55" t="n"/>
      <c r="AG395" s="55" t="n"/>
      <c r="AH395" s="55" t="n"/>
      <c r="AI395" s="55" t="n"/>
      <c r="AJ395" s="55" t="n"/>
      <c r="AK395" s="55" t="n"/>
      <c r="AL395" s="55" t="n"/>
      <c r="AM395" s="55" t="n"/>
      <c r="AN395" s="55" t="n"/>
      <c r="AO395" s="55" t="n"/>
      <c r="AP395" s="55" t="n"/>
      <c r="AQ395" s="55" t="n"/>
      <c r="AR395" s="55" t="n"/>
      <c r="AS395" s="55" t="n"/>
      <c r="AT395" s="55" t="n"/>
      <c r="AU395" s="55" t="n"/>
      <c r="AV395" s="55" t="n"/>
      <c r="AW395" s="55" t="n"/>
      <c r="AX395" s="55" t="n"/>
      <c r="AY395" s="55" t="n"/>
      <c r="AZ395" s="55" t="n"/>
      <c r="BA395" s="55" t="n"/>
      <c r="BB395" s="55" t="n"/>
      <c r="BC395" s="55" t="n"/>
    </row>
    <row r="396">
      <c r="A396" s="55" t="n"/>
      <c r="B396" s="483" t="n"/>
      <c r="C396" s="55" t="n"/>
      <c r="D396" s="55" t="n"/>
      <c r="E396" s="55" t="n"/>
      <c r="F396" s="55" t="n"/>
      <c r="G396" s="69" t="n"/>
      <c r="H396" s="69" t="n"/>
      <c r="I396" s="55" t="n"/>
      <c r="J396" s="55" t="n"/>
      <c r="K396" s="55" t="n"/>
      <c r="L396" s="55">
        <f>J396-K396</f>
        <v/>
      </c>
      <c r="M396" s="55" t="n"/>
      <c r="N396" s="55">
        <f>P396+Q396+R396+S396</f>
        <v/>
      </c>
      <c r="O396" s="57">
        <f>Q396+V396+Y396+AB396+AE396+AH396+AK396+AN396+AQ396+AT396+AW396+AZ396+BC396</f>
        <v/>
      </c>
      <c r="P396" s="58" t="n"/>
      <c r="Q396" s="59">
        <f>L396-S396-R396-P396</f>
        <v/>
      </c>
      <c r="R396" s="60" t="n"/>
      <c r="S396" s="61" t="n"/>
      <c r="T396" s="55" t="n"/>
      <c r="U396" s="55" t="n"/>
      <c r="V396" s="55" t="n"/>
      <c r="W396" s="55" t="n"/>
      <c r="X396" s="55" t="n"/>
      <c r="Y396" s="55" t="n"/>
      <c r="Z396" s="55" t="n"/>
      <c r="AA396" s="55" t="n"/>
      <c r="AB396" s="55" t="n"/>
      <c r="AC396" s="55" t="n"/>
      <c r="AD396" s="55" t="n"/>
      <c r="AE396" s="55" t="n"/>
      <c r="AF396" s="55" t="n"/>
      <c r="AG396" s="55" t="n"/>
      <c r="AH396" s="55" t="n"/>
      <c r="AI396" s="55" t="n"/>
      <c r="AJ396" s="55" t="n"/>
      <c r="AK396" s="55" t="n"/>
      <c r="AL396" s="55" t="n"/>
      <c r="AM396" s="55" t="n"/>
      <c r="AN396" s="55" t="n"/>
      <c r="AO396" s="55" t="n"/>
      <c r="AP396" s="55" t="n"/>
      <c r="AQ396" s="55" t="n"/>
      <c r="AR396" s="55" t="n"/>
      <c r="AS396" s="55" t="n"/>
      <c r="AT396" s="55" t="n"/>
      <c r="AU396" s="55" t="n"/>
      <c r="AV396" s="55" t="n"/>
      <c r="AW396" s="55" t="n"/>
      <c r="AX396" s="55" t="n"/>
      <c r="AY396" s="55" t="n"/>
      <c r="AZ396" s="55" t="n"/>
      <c r="BA396" s="55" t="n"/>
      <c r="BB396" s="55" t="n"/>
      <c r="BC396" s="55" t="n"/>
    </row>
    <row r="397">
      <c r="A397" s="55" t="n"/>
      <c r="B397" s="483" t="n"/>
      <c r="C397" s="55" t="n"/>
      <c r="D397" s="55" t="n"/>
      <c r="E397" s="55" t="n"/>
      <c r="F397" s="55" t="n"/>
      <c r="G397" s="69" t="n"/>
      <c r="H397" s="69" t="n"/>
      <c r="I397" s="55" t="n"/>
      <c r="J397" s="55" t="n"/>
      <c r="K397" s="55" t="n"/>
      <c r="L397" s="55">
        <f>J397-K397</f>
        <v/>
      </c>
      <c r="M397" s="55" t="n"/>
      <c r="N397" s="55">
        <f>P397+Q397+R397+S397</f>
        <v/>
      </c>
      <c r="O397" s="57">
        <f>Q397+V397+Y397+AB397+AE397+AH397+AK397+AN397+AQ397+AT397+AW397+AZ397+BC397</f>
        <v/>
      </c>
      <c r="P397" s="58" t="n"/>
      <c r="Q397" s="59">
        <f>L397-S397-R397-P397</f>
        <v/>
      </c>
      <c r="R397" s="60" t="n"/>
      <c r="S397" s="61" t="n"/>
      <c r="T397" s="55" t="n"/>
      <c r="U397" s="55" t="n"/>
      <c r="V397" s="55" t="n"/>
      <c r="W397" s="55" t="n"/>
      <c r="X397" s="55" t="n"/>
      <c r="Y397" s="55" t="n"/>
      <c r="Z397" s="55" t="n"/>
      <c r="AA397" s="55" t="n"/>
      <c r="AB397" s="55" t="n"/>
      <c r="AC397" s="55" t="n"/>
      <c r="AD397" s="55" t="n"/>
      <c r="AE397" s="55" t="n"/>
      <c r="AF397" s="55" t="n"/>
      <c r="AG397" s="55" t="n"/>
      <c r="AH397" s="55" t="n"/>
      <c r="AI397" s="55" t="n"/>
      <c r="AJ397" s="55" t="n"/>
      <c r="AK397" s="55" t="n"/>
      <c r="AL397" s="55" t="n"/>
      <c r="AM397" s="55" t="n"/>
      <c r="AN397" s="55" t="n"/>
      <c r="AO397" s="55" t="n"/>
      <c r="AP397" s="55" t="n"/>
      <c r="AQ397" s="55" t="n"/>
      <c r="AR397" s="55" t="n"/>
      <c r="AS397" s="55" t="n"/>
      <c r="AT397" s="55" t="n"/>
      <c r="AU397" s="55" t="n"/>
      <c r="AV397" s="55" t="n"/>
      <c r="AW397" s="55" t="n"/>
      <c r="AX397" s="55" t="n"/>
      <c r="AY397" s="55" t="n"/>
      <c r="AZ397" s="55" t="n"/>
      <c r="BA397" s="55" t="n"/>
      <c r="BB397" s="55" t="n"/>
      <c r="BC397" s="55" t="n"/>
    </row>
    <row r="398">
      <c r="A398" s="55" t="n"/>
      <c r="B398" s="483" t="n"/>
      <c r="C398" s="55" t="n"/>
      <c r="D398" s="55" t="n"/>
      <c r="E398" s="55" t="n"/>
      <c r="F398" s="55" t="n"/>
      <c r="G398" s="69" t="n"/>
      <c r="H398" s="69" t="n"/>
      <c r="I398" s="55" t="n"/>
      <c r="J398" s="55" t="n"/>
      <c r="K398" s="55" t="n"/>
      <c r="L398" s="55">
        <f>J398-K398</f>
        <v/>
      </c>
      <c r="M398" s="55" t="n"/>
      <c r="N398" s="55">
        <f>P398+Q398+R398+S398</f>
        <v/>
      </c>
      <c r="O398" s="57">
        <f>Q398+V398+Y398+AB398+AE398+AH398+AK398+AN398+AQ398+AT398+AW398+AZ398+BC398</f>
        <v/>
      </c>
      <c r="P398" s="58" t="n"/>
      <c r="Q398" s="59">
        <f>L398-S398-R398-P398</f>
        <v/>
      </c>
      <c r="R398" s="60" t="n"/>
      <c r="S398" s="61" t="n"/>
      <c r="T398" s="55" t="n"/>
      <c r="U398" s="55" t="n"/>
      <c r="V398" s="55" t="n"/>
      <c r="W398" s="55" t="n"/>
      <c r="X398" s="55" t="n"/>
      <c r="Y398" s="55" t="n"/>
      <c r="Z398" s="55" t="n"/>
      <c r="AA398" s="55" t="n"/>
      <c r="AB398" s="55" t="n"/>
      <c r="AC398" s="55" t="n"/>
      <c r="AD398" s="55" t="n"/>
      <c r="AE398" s="55" t="n"/>
      <c r="AF398" s="55" t="n"/>
      <c r="AG398" s="55" t="n"/>
      <c r="AH398" s="55" t="n"/>
      <c r="AI398" s="55" t="n"/>
      <c r="AJ398" s="55" t="n"/>
      <c r="AK398" s="55" t="n"/>
      <c r="AL398" s="55" t="n"/>
      <c r="AM398" s="55" t="n"/>
      <c r="AN398" s="55" t="n"/>
      <c r="AO398" s="55" t="n"/>
      <c r="AP398" s="55" t="n"/>
      <c r="AQ398" s="55" t="n"/>
      <c r="AR398" s="55" t="n"/>
      <c r="AS398" s="55" t="n"/>
      <c r="AT398" s="55" t="n"/>
      <c r="AU398" s="55" t="n"/>
      <c r="AV398" s="55" t="n"/>
      <c r="AW398" s="55" t="n"/>
      <c r="AX398" s="55" t="n"/>
      <c r="AY398" s="55" t="n"/>
      <c r="AZ398" s="55" t="n"/>
      <c r="BA398" s="55" t="n"/>
      <c r="BB398" s="55" t="n"/>
      <c r="BC398" s="55" t="n"/>
    </row>
    <row r="399">
      <c r="A399" s="55" t="n"/>
      <c r="B399" s="483" t="n"/>
      <c r="C399" s="55" t="n"/>
      <c r="D399" s="55" t="n"/>
      <c r="E399" s="55" t="n"/>
      <c r="F399" s="55" t="n"/>
      <c r="G399" s="69" t="n"/>
      <c r="H399" s="69" t="n"/>
      <c r="I399" s="55" t="n"/>
      <c r="J399" s="55" t="n"/>
      <c r="K399" s="55" t="n"/>
      <c r="L399" s="55">
        <f>J399-K399</f>
        <v/>
      </c>
      <c r="M399" s="55" t="n"/>
      <c r="N399" s="55">
        <f>P399+Q399+R399+S399</f>
        <v/>
      </c>
      <c r="O399" s="57">
        <f>Q399+V399+Y399+AB399+AE399+AH399+AK399+AN399+AQ399+AT399+AW399+AZ399+BC399</f>
        <v/>
      </c>
      <c r="P399" s="58" t="n"/>
      <c r="Q399" s="59">
        <f>L399-S399-R399-P399</f>
        <v/>
      </c>
      <c r="R399" s="60" t="n"/>
      <c r="S399" s="61" t="n"/>
      <c r="T399" s="55" t="n"/>
      <c r="U399" s="55" t="n"/>
      <c r="V399" s="55" t="n"/>
      <c r="W399" s="55" t="n"/>
      <c r="X399" s="55" t="n"/>
      <c r="Y399" s="55" t="n"/>
      <c r="Z399" s="55" t="n"/>
      <c r="AA399" s="55" t="n"/>
      <c r="AB399" s="55" t="n"/>
      <c r="AC399" s="55" t="n"/>
      <c r="AD399" s="55" t="n"/>
      <c r="AE399" s="55" t="n"/>
      <c r="AF399" s="55" t="n"/>
      <c r="AG399" s="55" t="n"/>
      <c r="AH399" s="55" t="n"/>
      <c r="AI399" s="55" t="n"/>
      <c r="AJ399" s="55" t="n"/>
      <c r="AK399" s="55" t="n"/>
      <c r="AL399" s="55" t="n"/>
      <c r="AM399" s="55" t="n"/>
      <c r="AN399" s="55" t="n"/>
      <c r="AO399" s="55" t="n"/>
      <c r="AP399" s="55" t="n"/>
      <c r="AQ399" s="55" t="n"/>
      <c r="AR399" s="55" t="n"/>
      <c r="AS399" s="55" t="n"/>
      <c r="AT399" s="55" t="n"/>
      <c r="AU399" s="55" t="n"/>
      <c r="AV399" s="55" t="n"/>
      <c r="AW399" s="55" t="n"/>
      <c r="AX399" s="55" t="n"/>
      <c r="AY399" s="55" t="n"/>
      <c r="AZ399" s="55" t="n"/>
      <c r="BA399" s="55" t="n"/>
      <c r="BB399" s="55" t="n"/>
      <c r="BC399" s="55" t="n"/>
    </row>
    <row r="400">
      <c r="A400" s="55" t="n"/>
      <c r="B400" s="483" t="n"/>
      <c r="C400" s="55" t="n"/>
      <c r="D400" s="55" t="n"/>
      <c r="E400" s="55" t="n"/>
      <c r="F400" s="55" t="n"/>
      <c r="G400" s="69" t="n"/>
      <c r="H400" s="69" t="n"/>
      <c r="I400" s="55" t="n"/>
      <c r="J400" s="55" t="n"/>
      <c r="K400" s="55" t="n"/>
      <c r="L400" s="55">
        <f>J400-K400</f>
        <v/>
      </c>
      <c r="M400" s="55" t="n"/>
      <c r="N400" s="55">
        <f>P400+Q400+R400+S400</f>
        <v/>
      </c>
      <c r="O400" s="57">
        <f>Q400+V400+Y400+AB400+AE400+AH400+AK400+AN400+AQ400+AT400+AW400+AZ400+BC400</f>
        <v/>
      </c>
      <c r="P400" s="58" t="n"/>
      <c r="Q400" s="59">
        <f>L400-S400-R400-P400</f>
        <v/>
      </c>
      <c r="R400" s="60" t="n"/>
      <c r="S400" s="61" t="n"/>
      <c r="T400" s="55" t="n"/>
      <c r="U400" s="55" t="n"/>
      <c r="V400" s="55" t="n"/>
      <c r="W400" s="55" t="n"/>
      <c r="X400" s="55" t="n"/>
      <c r="Y400" s="55" t="n"/>
      <c r="Z400" s="55" t="n"/>
      <c r="AA400" s="55" t="n"/>
      <c r="AB400" s="55" t="n"/>
      <c r="AC400" s="55" t="n"/>
      <c r="AD400" s="55" t="n"/>
      <c r="AE400" s="55" t="n"/>
      <c r="AF400" s="55" t="n"/>
      <c r="AG400" s="55" t="n"/>
      <c r="AH400" s="55" t="n"/>
      <c r="AI400" s="55" t="n"/>
      <c r="AJ400" s="55" t="n"/>
      <c r="AK400" s="55" t="n"/>
      <c r="AL400" s="55" t="n"/>
      <c r="AM400" s="55" t="n"/>
      <c r="AN400" s="55" t="n"/>
      <c r="AO400" s="55" t="n"/>
      <c r="AP400" s="55" t="n"/>
      <c r="AQ400" s="55" t="n"/>
      <c r="AR400" s="55" t="n"/>
      <c r="AS400" s="55" t="n"/>
      <c r="AT400" s="55" t="n"/>
      <c r="AU400" s="55" t="n"/>
      <c r="AV400" s="55" t="n"/>
      <c r="AW400" s="55" t="n"/>
      <c r="AX400" s="55" t="n"/>
      <c r="AY400" s="55" t="n"/>
      <c r="AZ400" s="55" t="n"/>
      <c r="BA400" s="55" t="n"/>
      <c r="BB400" s="55" t="n"/>
      <c r="BC400" s="55" t="n"/>
    </row>
    <row r="401">
      <c r="A401" s="55" t="n"/>
      <c r="B401" s="483" t="n"/>
      <c r="C401" s="55" t="n"/>
      <c r="D401" s="55" t="n"/>
      <c r="E401" s="55" t="n"/>
      <c r="F401" s="55" t="n"/>
      <c r="G401" s="69" t="n"/>
      <c r="H401" s="69" t="n"/>
      <c r="I401" s="55" t="n"/>
      <c r="J401" s="55" t="n"/>
      <c r="K401" s="55" t="n"/>
      <c r="L401" s="55">
        <f>J401-K401</f>
        <v/>
      </c>
      <c r="M401" s="55" t="n"/>
      <c r="N401" s="55">
        <f>P401+Q401+R401+S401</f>
        <v/>
      </c>
      <c r="O401" s="57">
        <f>Q401+V401+Y401+AB401+AE401+AH401+AK401+AN401+AQ401+AT401+AW401+AZ401+BC401</f>
        <v/>
      </c>
      <c r="P401" s="58" t="n"/>
      <c r="Q401" s="59">
        <f>L401-S401-R401-P401</f>
        <v/>
      </c>
      <c r="R401" s="60" t="n"/>
      <c r="S401" s="61" t="n"/>
      <c r="T401" s="55" t="n"/>
      <c r="U401" s="55" t="n"/>
      <c r="V401" s="55" t="n"/>
      <c r="W401" s="55" t="n"/>
      <c r="X401" s="55" t="n"/>
      <c r="Y401" s="55" t="n"/>
      <c r="Z401" s="55" t="n"/>
      <c r="AA401" s="55" t="n"/>
      <c r="AB401" s="55" t="n"/>
      <c r="AC401" s="55" t="n"/>
      <c r="AD401" s="55" t="n"/>
      <c r="AE401" s="55" t="n"/>
      <c r="AF401" s="55" t="n"/>
      <c r="AG401" s="55" t="n"/>
      <c r="AH401" s="55" t="n"/>
      <c r="AI401" s="55" t="n"/>
      <c r="AJ401" s="55" t="n"/>
      <c r="AK401" s="55" t="n"/>
      <c r="AL401" s="55" t="n"/>
      <c r="AM401" s="55" t="n"/>
      <c r="AN401" s="55" t="n"/>
      <c r="AO401" s="55" t="n"/>
      <c r="AP401" s="55" t="n"/>
      <c r="AQ401" s="55" t="n"/>
      <c r="AR401" s="55" t="n"/>
      <c r="AS401" s="55" t="n"/>
      <c r="AT401" s="55" t="n"/>
      <c r="AU401" s="55" t="n"/>
      <c r="AV401" s="55" t="n"/>
      <c r="AW401" s="55" t="n"/>
      <c r="AX401" s="55" t="n"/>
      <c r="AY401" s="55" t="n"/>
      <c r="AZ401" s="55" t="n"/>
      <c r="BA401" s="55" t="n"/>
      <c r="BB401" s="55" t="n"/>
      <c r="BC401" s="55" t="n"/>
    </row>
    <row r="402">
      <c r="A402" s="55" t="n"/>
      <c r="B402" s="483" t="n"/>
      <c r="C402" s="55" t="n"/>
      <c r="D402" s="55" t="n"/>
      <c r="E402" s="55" t="n"/>
      <c r="F402" s="55" t="n"/>
      <c r="G402" s="69" t="n"/>
      <c r="H402" s="69" t="n"/>
      <c r="I402" s="55" t="n"/>
      <c r="J402" s="55" t="n"/>
      <c r="K402" s="55" t="n"/>
      <c r="L402" s="55">
        <f>J402-K402</f>
        <v/>
      </c>
      <c r="M402" s="55" t="n"/>
      <c r="N402" s="55">
        <f>P402+Q402+R402+S402</f>
        <v/>
      </c>
      <c r="O402" s="57">
        <f>Q402+V402+Y402+AB402+AE402+AH402+AK402+AN402+AQ402+AT402+AW402+AZ402+BC402</f>
        <v/>
      </c>
      <c r="P402" s="58" t="n"/>
      <c r="Q402" s="59">
        <f>L402-S402-R402-P402</f>
        <v/>
      </c>
      <c r="R402" s="60" t="n"/>
      <c r="S402" s="61" t="n"/>
      <c r="T402" s="55" t="n"/>
      <c r="U402" s="55" t="n"/>
      <c r="V402" s="55" t="n"/>
      <c r="W402" s="55" t="n"/>
      <c r="X402" s="55" t="n"/>
      <c r="Y402" s="55" t="n"/>
      <c r="Z402" s="55" t="n"/>
      <c r="AA402" s="55" t="n"/>
      <c r="AB402" s="55" t="n"/>
      <c r="AC402" s="55" t="n"/>
      <c r="AD402" s="55" t="n"/>
      <c r="AE402" s="55" t="n"/>
      <c r="AF402" s="55" t="n"/>
      <c r="AG402" s="55" t="n"/>
      <c r="AH402" s="55" t="n"/>
      <c r="AI402" s="55" t="n"/>
      <c r="AJ402" s="55" t="n"/>
      <c r="AK402" s="55" t="n"/>
      <c r="AL402" s="55" t="n"/>
      <c r="AM402" s="55" t="n"/>
      <c r="AN402" s="55" t="n"/>
      <c r="AO402" s="55" t="n"/>
      <c r="AP402" s="55" t="n"/>
      <c r="AQ402" s="55" t="n"/>
      <c r="AR402" s="55" t="n"/>
      <c r="AS402" s="55" t="n"/>
      <c r="AT402" s="55" t="n"/>
      <c r="AU402" s="55" t="n"/>
      <c r="AV402" s="55" t="n"/>
      <c r="AW402" s="55" t="n"/>
      <c r="AX402" s="55" t="n"/>
      <c r="AY402" s="55" t="n"/>
      <c r="AZ402" s="55" t="n"/>
      <c r="BA402" s="55" t="n"/>
      <c r="BB402" s="55" t="n"/>
      <c r="BC402" s="55" t="n"/>
    </row>
    <row r="403">
      <c r="A403" s="55" t="n"/>
      <c r="B403" s="483" t="n"/>
      <c r="C403" s="55" t="n"/>
      <c r="D403" s="55" t="n"/>
      <c r="E403" s="55" t="n"/>
      <c r="F403" s="55" t="n"/>
      <c r="G403" s="69" t="n"/>
      <c r="H403" s="69" t="n"/>
      <c r="I403" s="55" t="n"/>
      <c r="J403" s="55" t="n"/>
      <c r="K403" s="55" t="n"/>
      <c r="L403" s="55">
        <f>J403-K403</f>
        <v/>
      </c>
      <c r="M403" s="55" t="n"/>
      <c r="N403" s="55">
        <f>P403+Q403+R403+S403</f>
        <v/>
      </c>
      <c r="O403" s="57">
        <f>Q403+V403+Y403+AB403+AE403+AH403+AK403+AN403+AQ403+AT403+AW403+AZ403+BC403</f>
        <v/>
      </c>
      <c r="P403" s="58" t="n"/>
      <c r="Q403" s="59">
        <f>L403-S403-R403-P403</f>
        <v/>
      </c>
      <c r="R403" s="60" t="n"/>
      <c r="S403" s="61" t="n"/>
      <c r="T403" s="55" t="n"/>
      <c r="U403" s="55" t="n"/>
      <c r="V403" s="55" t="n"/>
      <c r="W403" s="55" t="n"/>
      <c r="X403" s="55" t="n"/>
      <c r="Y403" s="55" t="n"/>
      <c r="Z403" s="55" t="n"/>
      <c r="AA403" s="55" t="n"/>
      <c r="AB403" s="55" t="n"/>
      <c r="AC403" s="55" t="n"/>
      <c r="AD403" s="55" t="n"/>
      <c r="AE403" s="55" t="n"/>
      <c r="AF403" s="55" t="n"/>
      <c r="AG403" s="55" t="n"/>
      <c r="AH403" s="55" t="n"/>
      <c r="AI403" s="55" t="n"/>
      <c r="AJ403" s="55" t="n"/>
      <c r="AK403" s="55" t="n"/>
      <c r="AL403" s="55" t="n"/>
      <c r="AM403" s="55" t="n"/>
      <c r="AN403" s="55" t="n"/>
      <c r="AO403" s="55" t="n"/>
      <c r="AP403" s="55" t="n"/>
      <c r="AQ403" s="55" t="n"/>
      <c r="AR403" s="55" t="n"/>
      <c r="AS403" s="55" t="n"/>
      <c r="AT403" s="55" t="n"/>
      <c r="AU403" s="55" t="n"/>
      <c r="AV403" s="55" t="n"/>
      <c r="AW403" s="55" t="n"/>
      <c r="AX403" s="55" t="n"/>
      <c r="AY403" s="55" t="n"/>
      <c r="AZ403" s="55" t="n"/>
      <c r="BA403" s="55" t="n"/>
      <c r="BB403" s="55" t="n"/>
      <c r="BC403" s="55" t="n"/>
    </row>
    <row r="404">
      <c r="A404" s="55" t="n"/>
      <c r="B404" s="483" t="n"/>
      <c r="C404" s="55" t="n"/>
      <c r="D404" s="55" t="n"/>
      <c r="E404" s="55" t="n"/>
      <c r="F404" s="55" t="n"/>
      <c r="G404" s="69" t="n"/>
      <c r="H404" s="69" t="n"/>
      <c r="I404" s="55" t="n"/>
      <c r="J404" s="55" t="n"/>
      <c r="K404" s="55" t="n"/>
      <c r="L404" s="55">
        <f>J404-K404</f>
        <v/>
      </c>
      <c r="M404" s="55" t="n"/>
      <c r="N404" s="55">
        <f>P404+Q404+R404+S404</f>
        <v/>
      </c>
      <c r="O404" s="57">
        <f>Q404+V404+Y404+AB404+AE404+AH404+AK404+AN404+AQ404+AT404+AW404+AZ404+BC404</f>
        <v/>
      </c>
      <c r="P404" s="58" t="n"/>
      <c r="Q404" s="59">
        <f>L404-S404-R404-P404</f>
        <v/>
      </c>
      <c r="R404" s="60" t="n"/>
      <c r="S404" s="61" t="n"/>
      <c r="T404" s="55" t="n"/>
      <c r="U404" s="55" t="n"/>
      <c r="V404" s="55" t="n"/>
      <c r="W404" s="55" t="n"/>
      <c r="X404" s="55" t="n"/>
      <c r="Y404" s="55" t="n"/>
      <c r="Z404" s="55" t="n"/>
      <c r="AA404" s="55" t="n"/>
      <c r="AB404" s="55" t="n"/>
      <c r="AC404" s="55" t="n"/>
      <c r="AD404" s="55" t="n"/>
      <c r="AE404" s="55" t="n"/>
      <c r="AF404" s="55" t="n"/>
      <c r="AG404" s="55" t="n"/>
      <c r="AH404" s="55" t="n"/>
      <c r="AI404" s="55" t="n"/>
      <c r="AJ404" s="55" t="n"/>
      <c r="AK404" s="55" t="n"/>
      <c r="AL404" s="55" t="n"/>
      <c r="AM404" s="55" t="n"/>
      <c r="AN404" s="55" t="n"/>
      <c r="AO404" s="55" t="n"/>
      <c r="AP404" s="55" t="n"/>
      <c r="AQ404" s="55" t="n"/>
      <c r="AR404" s="55" t="n"/>
      <c r="AS404" s="55" t="n"/>
      <c r="AT404" s="55" t="n"/>
      <c r="AU404" s="55" t="n"/>
      <c r="AV404" s="55" t="n"/>
      <c r="AW404" s="55" t="n"/>
      <c r="AX404" s="55" t="n"/>
      <c r="AY404" s="55" t="n"/>
      <c r="AZ404" s="55" t="n"/>
      <c r="BA404" s="55" t="n"/>
      <c r="BB404" s="55" t="n"/>
      <c r="BC404" s="55" t="n"/>
    </row>
    <row r="405">
      <c r="A405" s="55" t="n"/>
      <c r="B405" s="483" t="n"/>
      <c r="C405" s="55" t="n"/>
      <c r="D405" s="55" t="n"/>
      <c r="E405" s="55" t="n"/>
      <c r="F405" s="55" t="n"/>
      <c r="G405" s="69" t="n"/>
      <c r="H405" s="69" t="n"/>
      <c r="I405" s="55" t="n"/>
      <c r="J405" s="55" t="n"/>
      <c r="K405" s="55" t="n"/>
      <c r="L405" s="55">
        <f>J405-K405</f>
        <v/>
      </c>
      <c r="M405" s="55" t="n"/>
      <c r="N405" s="55">
        <f>P405+Q405+R405+S405</f>
        <v/>
      </c>
      <c r="O405" s="57">
        <f>Q405+V405+Y405+AB405+AE405+AH405+AK405+AN405+AQ405+AT405+AW405+AZ405+BC405</f>
        <v/>
      </c>
      <c r="P405" s="58" t="n"/>
      <c r="Q405" s="59">
        <f>L405-S405-R405-P405</f>
        <v/>
      </c>
      <c r="R405" s="60" t="n"/>
      <c r="S405" s="61" t="n"/>
      <c r="T405" s="55" t="n"/>
      <c r="U405" s="55" t="n"/>
      <c r="V405" s="55" t="n"/>
      <c r="W405" s="55" t="n"/>
      <c r="X405" s="55" t="n"/>
      <c r="Y405" s="55" t="n"/>
      <c r="Z405" s="55" t="n"/>
      <c r="AA405" s="55" t="n"/>
      <c r="AB405" s="55" t="n"/>
      <c r="AC405" s="55" t="n"/>
      <c r="AD405" s="55" t="n"/>
      <c r="AE405" s="55" t="n"/>
      <c r="AF405" s="55" t="n"/>
      <c r="AG405" s="55" t="n"/>
      <c r="AH405" s="55" t="n"/>
      <c r="AI405" s="55" t="n"/>
      <c r="AJ405" s="55" t="n"/>
      <c r="AK405" s="55" t="n"/>
      <c r="AL405" s="55" t="n"/>
      <c r="AM405" s="55" t="n"/>
      <c r="AN405" s="55" t="n"/>
      <c r="AO405" s="55" t="n"/>
      <c r="AP405" s="55" t="n"/>
      <c r="AQ405" s="55" t="n"/>
      <c r="AR405" s="55" t="n"/>
      <c r="AS405" s="55" t="n"/>
      <c r="AT405" s="55" t="n"/>
      <c r="AU405" s="55" t="n"/>
      <c r="AV405" s="55" t="n"/>
      <c r="AW405" s="55" t="n"/>
      <c r="AX405" s="55" t="n"/>
      <c r="AY405" s="55" t="n"/>
      <c r="AZ405" s="55" t="n"/>
      <c r="BA405" s="55" t="n"/>
      <c r="BB405" s="55" t="n"/>
      <c r="BC405" s="55" t="n"/>
    </row>
    <row r="406">
      <c r="A406" s="55" t="n"/>
      <c r="B406" s="483" t="n"/>
      <c r="C406" s="55" t="n"/>
      <c r="D406" s="55" t="n"/>
      <c r="E406" s="55" t="n"/>
      <c r="F406" s="55" t="n"/>
      <c r="G406" s="69" t="n"/>
      <c r="H406" s="69" t="n"/>
      <c r="I406" s="55" t="n"/>
      <c r="J406" s="55" t="n"/>
      <c r="K406" s="55" t="n"/>
      <c r="L406" s="55">
        <f>J406-K406</f>
        <v/>
      </c>
      <c r="M406" s="55" t="n"/>
      <c r="N406" s="55">
        <f>P406+Q406+R406+S406</f>
        <v/>
      </c>
      <c r="O406" s="57">
        <f>Q406+V406+Y406+AB406+AE406+AH406+AK406+AN406+AQ406+AT406+AW406+AZ406+BC406</f>
        <v/>
      </c>
      <c r="P406" s="58" t="n"/>
      <c r="Q406" s="59">
        <f>L406-S406-R406-P406</f>
        <v/>
      </c>
      <c r="R406" s="60" t="n"/>
      <c r="S406" s="61" t="n"/>
      <c r="T406" s="55" t="n"/>
      <c r="U406" s="55" t="n"/>
      <c r="V406" s="55" t="n"/>
      <c r="W406" s="55" t="n"/>
      <c r="X406" s="55" t="n"/>
      <c r="Y406" s="55" t="n"/>
      <c r="Z406" s="55" t="n"/>
      <c r="AA406" s="55" t="n"/>
      <c r="AB406" s="55" t="n"/>
      <c r="AC406" s="55" t="n"/>
      <c r="AD406" s="55" t="n"/>
      <c r="AE406" s="55" t="n"/>
      <c r="AF406" s="55" t="n"/>
      <c r="AG406" s="55" t="n"/>
      <c r="AH406" s="55" t="n"/>
      <c r="AI406" s="55" t="n"/>
      <c r="AJ406" s="55" t="n"/>
      <c r="AK406" s="55" t="n"/>
      <c r="AL406" s="55" t="n"/>
      <c r="AM406" s="55" t="n"/>
      <c r="AN406" s="55" t="n"/>
      <c r="AO406" s="55" t="n"/>
      <c r="AP406" s="55" t="n"/>
      <c r="AQ406" s="55" t="n"/>
      <c r="AR406" s="55" t="n"/>
      <c r="AS406" s="55" t="n"/>
      <c r="AT406" s="55" t="n"/>
      <c r="AU406" s="55" t="n"/>
      <c r="AV406" s="55" t="n"/>
      <c r="AW406" s="55" t="n"/>
      <c r="AX406" s="55" t="n"/>
      <c r="AY406" s="55" t="n"/>
      <c r="AZ406" s="55" t="n"/>
      <c r="BA406" s="55" t="n"/>
      <c r="BB406" s="55" t="n"/>
      <c r="BC406" s="55" t="n"/>
    </row>
    <row r="407">
      <c r="A407" s="55" t="n"/>
      <c r="B407" s="483" t="n"/>
      <c r="C407" s="55" t="n"/>
      <c r="D407" s="55" t="n"/>
      <c r="E407" s="55" t="n"/>
      <c r="F407" s="55" t="n"/>
      <c r="G407" s="69" t="n"/>
      <c r="H407" s="69" t="n"/>
      <c r="I407" s="55" t="n"/>
      <c r="J407" s="55" t="n"/>
      <c r="K407" s="55" t="n"/>
      <c r="L407" s="55">
        <f>J407-K407</f>
        <v/>
      </c>
      <c r="M407" s="55" t="n"/>
      <c r="N407" s="55">
        <f>P407+Q407+R407+S407</f>
        <v/>
      </c>
      <c r="O407" s="57">
        <f>Q407+V407+Y407+AB407+AE407+AH407+AK407+AN407+AQ407+AT407+AW407+AZ407+BC407</f>
        <v/>
      </c>
      <c r="P407" s="58" t="n"/>
      <c r="Q407" s="59">
        <f>L407-S407-R407-P407</f>
        <v/>
      </c>
      <c r="R407" s="60" t="n"/>
      <c r="S407" s="61" t="n"/>
      <c r="T407" s="55" t="n"/>
      <c r="U407" s="55" t="n"/>
      <c r="V407" s="55" t="n"/>
      <c r="W407" s="55" t="n"/>
      <c r="X407" s="55" t="n"/>
      <c r="Y407" s="55" t="n"/>
      <c r="Z407" s="55" t="n"/>
      <c r="AA407" s="55" t="n"/>
      <c r="AB407" s="55" t="n"/>
      <c r="AC407" s="55" t="n"/>
      <c r="AD407" s="55" t="n"/>
      <c r="AE407" s="55" t="n"/>
      <c r="AF407" s="55" t="n"/>
      <c r="AG407" s="55" t="n"/>
      <c r="AH407" s="55" t="n"/>
      <c r="AI407" s="55" t="n"/>
      <c r="AJ407" s="55" t="n"/>
      <c r="AK407" s="55" t="n"/>
      <c r="AL407" s="55" t="n"/>
      <c r="AM407" s="55" t="n"/>
      <c r="AN407" s="55" t="n"/>
      <c r="AO407" s="55" t="n"/>
      <c r="AP407" s="55" t="n"/>
      <c r="AQ407" s="55" t="n"/>
      <c r="AR407" s="55" t="n"/>
      <c r="AS407" s="55" t="n"/>
      <c r="AT407" s="55" t="n"/>
      <c r="AU407" s="55" t="n"/>
      <c r="AV407" s="55" t="n"/>
      <c r="AW407" s="55" t="n"/>
      <c r="AX407" s="55" t="n"/>
      <c r="AY407" s="55" t="n"/>
      <c r="AZ407" s="55" t="n"/>
      <c r="BA407" s="55" t="n"/>
      <c r="BB407" s="55" t="n"/>
      <c r="BC407" s="55" t="n"/>
    </row>
    <row r="408">
      <c r="A408" s="55" t="n"/>
      <c r="B408" s="483" t="n"/>
      <c r="C408" s="55" t="n"/>
      <c r="D408" s="55" t="n"/>
      <c r="E408" s="55" t="n"/>
      <c r="F408" s="55" t="n"/>
      <c r="G408" s="69" t="n"/>
      <c r="H408" s="69" t="n"/>
      <c r="I408" s="55" t="n"/>
      <c r="J408" s="55" t="n"/>
      <c r="K408" s="55" t="n"/>
      <c r="L408" s="55">
        <f>J408-K408</f>
        <v/>
      </c>
      <c r="M408" s="55" t="n"/>
      <c r="N408" s="55">
        <f>P408+Q408+R408+S408</f>
        <v/>
      </c>
      <c r="O408" s="57">
        <f>Q408+V408+Y408+AB408+AE408+AH408+AK408+AN408+AQ408+AT408+AW408+AZ408+BC408</f>
        <v/>
      </c>
      <c r="P408" s="58" t="n"/>
      <c r="Q408" s="59">
        <f>L408-S408-R408-P408</f>
        <v/>
      </c>
      <c r="R408" s="60" t="n"/>
      <c r="S408" s="61" t="n"/>
      <c r="T408" s="55" t="n"/>
      <c r="U408" s="55" t="n"/>
      <c r="V408" s="55" t="n"/>
      <c r="W408" s="55" t="n"/>
      <c r="X408" s="55" t="n"/>
      <c r="Y408" s="55" t="n"/>
      <c r="Z408" s="55" t="n"/>
      <c r="AA408" s="55" t="n"/>
      <c r="AB408" s="55" t="n"/>
      <c r="AC408" s="55" t="n"/>
      <c r="AD408" s="55" t="n"/>
      <c r="AE408" s="55" t="n"/>
      <c r="AF408" s="55" t="n"/>
      <c r="AG408" s="55" t="n"/>
      <c r="AH408" s="55" t="n"/>
      <c r="AI408" s="55" t="n"/>
      <c r="AJ408" s="55" t="n"/>
      <c r="AK408" s="55" t="n"/>
      <c r="AL408" s="55" t="n"/>
      <c r="AM408" s="55" t="n"/>
      <c r="AN408" s="55" t="n"/>
      <c r="AO408" s="55" t="n"/>
      <c r="AP408" s="55" t="n"/>
      <c r="AQ408" s="55" t="n"/>
      <c r="AR408" s="55" t="n"/>
      <c r="AS408" s="55" t="n"/>
      <c r="AT408" s="55" t="n"/>
      <c r="AU408" s="55" t="n"/>
      <c r="AV408" s="55" t="n"/>
      <c r="AW408" s="55" t="n"/>
      <c r="AX408" s="55" t="n"/>
      <c r="AY408" s="55" t="n"/>
      <c r="AZ408" s="55" t="n"/>
      <c r="BA408" s="55" t="n"/>
      <c r="BB408" s="55" t="n"/>
      <c r="BC408" s="55" t="n"/>
    </row>
    <row r="409">
      <c r="A409" s="55" t="n"/>
      <c r="B409" s="483" t="n"/>
      <c r="C409" s="55" t="n"/>
      <c r="D409" s="55" t="n"/>
      <c r="E409" s="55" t="n"/>
      <c r="F409" s="55" t="n"/>
      <c r="G409" s="69" t="n"/>
      <c r="H409" s="69" t="n"/>
      <c r="I409" s="55" t="n"/>
      <c r="J409" s="55" t="n"/>
      <c r="K409" s="55" t="n"/>
      <c r="L409" s="55">
        <f>J409-K409</f>
        <v/>
      </c>
      <c r="M409" s="55" t="n"/>
      <c r="N409" s="55">
        <f>P409+Q409+R409+S409</f>
        <v/>
      </c>
      <c r="O409" s="57">
        <f>Q409+V409+Y409+AB409+AE409+AH409+AK409+AN409+AQ409+AT409+AW409+AZ409+BC409</f>
        <v/>
      </c>
      <c r="P409" s="58" t="n"/>
      <c r="Q409" s="59">
        <f>L409-S409-R409-P409</f>
        <v/>
      </c>
      <c r="R409" s="60" t="n"/>
      <c r="S409" s="61" t="n"/>
      <c r="T409" s="55" t="n"/>
      <c r="U409" s="55" t="n"/>
      <c r="V409" s="55" t="n"/>
      <c r="W409" s="55" t="n"/>
      <c r="X409" s="55" t="n"/>
      <c r="Y409" s="55" t="n"/>
      <c r="Z409" s="55" t="n"/>
      <c r="AA409" s="55" t="n"/>
      <c r="AB409" s="55" t="n"/>
      <c r="AC409" s="55" t="n"/>
      <c r="AD409" s="55" t="n"/>
      <c r="AE409" s="55" t="n"/>
      <c r="AF409" s="55" t="n"/>
      <c r="AG409" s="55" t="n"/>
      <c r="AH409" s="55" t="n"/>
      <c r="AI409" s="55" t="n"/>
      <c r="AJ409" s="55" t="n"/>
      <c r="AK409" s="55" t="n"/>
      <c r="AL409" s="55" t="n"/>
      <c r="AM409" s="55" t="n"/>
      <c r="AN409" s="55" t="n"/>
      <c r="AO409" s="55" t="n"/>
      <c r="AP409" s="55" t="n"/>
      <c r="AQ409" s="55" t="n"/>
      <c r="AR409" s="55" t="n"/>
      <c r="AS409" s="55" t="n"/>
      <c r="AT409" s="55" t="n"/>
      <c r="AU409" s="55" t="n"/>
      <c r="AV409" s="55" t="n"/>
      <c r="AW409" s="55" t="n"/>
      <c r="AX409" s="55" t="n"/>
      <c r="AY409" s="55" t="n"/>
      <c r="AZ409" s="55" t="n"/>
      <c r="BA409" s="55" t="n"/>
      <c r="BB409" s="55" t="n"/>
      <c r="BC409" s="55" t="n"/>
    </row>
    <row r="410">
      <c r="A410" s="55" t="n"/>
      <c r="B410" s="483" t="n"/>
      <c r="C410" s="55" t="n"/>
      <c r="D410" s="55" t="n"/>
      <c r="E410" s="55" t="n"/>
      <c r="F410" s="55" t="n"/>
      <c r="G410" s="69" t="n"/>
      <c r="H410" s="69" t="n"/>
      <c r="I410" s="55" t="n"/>
      <c r="J410" s="55" t="n"/>
      <c r="K410" s="55" t="n"/>
      <c r="L410" s="55">
        <f>J410-K410</f>
        <v/>
      </c>
      <c r="M410" s="55" t="n"/>
      <c r="N410" s="55">
        <f>P410+Q410+R410+S410</f>
        <v/>
      </c>
      <c r="O410" s="57">
        <f>Q410+V410+Y410+AB410+AE410+AH410+AK410+AN410+AQ410+AT410+AW410+AZ410+BC410</f>
        <v/>
      </c>
      <c r="P410" s="58" t="n"/>
      <c r="Q410" s="59">
        <f>L410-S410-R410-P410</f>
        <v/>
      </c>
      <c r="R410" s="60" t="n"/>
      <c r="S410" s="61" t="n"/>
      <c r="T410" s="55" t="n"/>
      <c r="U410" s="55" t="n"/>
      <c r="V410" s="55" t="n"/>
      <c r="W410" s="55" t="n"/>
      <c r="X410" s="55" t="n"/>
      <c r="Y410" s="55" t="n"/>
      <c r="Z410" s="55" t="n"/>
      <c r="AA410" s="55" t="n"/>
      <c r="AB410" s="55" t="n"/>
      <c r="AC410" s="55" t="n"/>
      <c r="AD410" s="55" t="n"/>
      <c r="AE410" s="55" t="n"/>
      <c r="AF410" s="55" t="n"/>
      <c r="AG410" s="55" t="n"/>
      <c r="AH410" s="55" t="n"/>
      <c r="AI410" s="55" t="n"/>
      <c r="AJ410" s="55" t="n"/>
      <c r="AK410" s="55" t="n"/>
      <c r="AL410" s="55" t="n"/>
      <c r="AM410" s="55" t="n"/>
      <c r="AN410" s="55" t="n"/>
      <c r="AO410" s="55" t="n"/>
      <c r="AP410" s="55" t="n"/>
      <c r="AQ410" s="55" t="n"/>
      <c r="AR410" s="55" t="n"/>
      <c r="AS410" s="55" t="n"/>
      <c r="AT410" s="55" t="n"/>
      <c r="AU410" s="55" t="n"/>
      <c r="AV410" s="55" t="n"/>
      <c r="AW410" s="55" t="n"/>
      <c r="AX410" s="55" t="n"/>
      <c r="AY410" s="55" t="n"/>
      <c r="AZ410" s="55" t="n"/>
      <c r="BA410" s="55" t="n"/>
      <c r="BB410" s="55" t="n"/>
      <c r="BC410" s="55" t="n"/>
    </row>
    <row r="411">
      <c r="A411" s="55" t="n"/>
      <c r="B411" s="483" t="n"/>
      <c r="C411" s="55" t="n"/>
      <c r="D411" s="55" t="n"/>
      <c r="E411" s="55" t="n"/>
      <c r="F411" s="55" t="n"/>
      <c r="G411" s="69" t="n"/>
      <c r="H411" s="69" t="n"/>
      <c r="I411" s="55" t="n"/>
      <c r="J411" s="55" t="n"/>
      <c r="K411" s="55" t="n"/>
      <c r="L411" s="55">
        <f>J411-K411</f>
        <v/>
      </c>
      <c r="M411" s="55" t="n"/>
      <c r="N411" s="55">
        <f>P411+Q411+R411+S411</f>
        <v/>
      </c>
      <c r="O411" s="57">
        <f>Q411+V411+Y411+AB411+AE411+AH411+AK411+AN411+AQ411+AT411+AW411+AZ411+BC411</f>
        <v/>
      </c>
      <c r="P411" s="58" t="n"/>
      <c r="Q411" s="59">
        <f>L411-S411-R411-P411</f>
        <v/>
      </c>
      <c r="R411" s="60" t="n"/>
      <c r="S411" s="61" t="n"/>
      <c r="T411" s="55" t="n"/>
      <c r="U411" s="55" t="n"/>
      <c r="V411" s="55" t="n"/>
      <c r="W411" s="55" t="n"/>
      <c r="X411" s="55" t="n"/>
      <c r="Y411" s="55" t="n"/>
      <c r="Z411" s="55" t="n"/>
      <c r="AA411" s="55" t="n"/>
      <c r="AB411" s="55" t="n"/>
      <c r="AC411" s="55" t="n"/>
      <c r="AD411" s="55" t="n"/>
      <c r="AE411" s="55" t="n"/>
      <c r="AF411" s="55" t="n"/>
      <c r="AG411" s="55" t="n"/>
      <c r="AH411" s="55" t="n"/>
      <c r="AI411" s="55" t="n"/>
      <c r="AJ411" s="55" t="n"/>
      <c r="AK411" s="55" t="n"/>
      <c r="AL411" s="55" t="n"/>
      <c r="AM411" s="55" t="n"/>
      <c r="AN411" s="55" t="n"/>
      <c r="AO411" s="55" t="n"/>
      <c r="AP411" s="55" t="n"/>
      <c r="AQ411" s="55" t="n"/>
      <c r="AR411" s="55" t="n"/>
      <c r="AS411" s="55" t="n"/>
      <c r="AT411" s="55" t="n"/>
      <c r="AU411" s="55" t="n"/>
      <c r="AV411" s="55" t="n"/>
      <c r="AW411" s="55" t="n"/>
      <c r="AX411" s="55" t="n"/>
      <c r="AY411" s="55" t="n"/>
      <c r="AZ411" s="55" t="n"/>
      <c r="BA411" s="55" t="n"/>
      <c r="BB411" s="55" t="n"/>
      <c r="BC411" s="55" t="n"/>
    </row>
    <row r="412">
      <c r="A412" s="55" t="n"/>
      <c r="B412" s="483" t="n"/>
      <c r="C412" s="55" t="n"/>
      <c r="D412" s="55" t="n"/>
      <c r="E412" s="55" t="n"/>
      <c r="F412" s="55" t="n"/>
      <c r="G412" s="69" t="n"/>
      <c r="H412" s="69" t="n"/>
      <c r="I412" s="55" t="n"/>
      <c r="J412" s="55" t="n"/>
      <c r="K412" s="55" t="n"/>
      <c r="L412" s="55">
        <f>J412-K412</f>
        <v/>
      </c>
      <c r="M412" s="55" t="n"/>
      <c r="N412" s="55">
        <f>P412+Q412+R412+S412</f>
        <v/>
      </c>
      <c r="O412" s="57">
        <f>Q412+V412+Y412+AB412+AE412+AH412+AK412+AN412+AQ412+AT412+AW412+AZ412+BC412</f>
        <v/>
      </c>
      <c r="P412" s="58" t="n"/>
      <c r="Q412" s="59">
        <f>L412-S412-R412-P412</f>
        <v/>
      </c>
      <c r="R412" s="60" t="n"/>
      <c r="S412" s="61" t="n"/>
      <c r="T412" s="55" t="n"/>
      <c r="U412" s="55" t="n"/>
      <c r="V412" s="55" t="n"/>
      <c r="W412" s="55" t="n"/>
      <c r="X412" s="55" t="n"/>
      <c r="Y412" s="55" t="n"/>
      <c r="Z412" s="55" t="n"/>
      <c r="AA412" s="55" t="n"/>
      <c r="AB412" s="55" t="n"/>
      <c r="AC412" s="55" t="n"/>
      <c r="AD412" s="55" t="n"/>
      <c r="AE412" s="55" t="n"/>
      <c r="AF412" s="55" t="n"/>
      <c r="AG412" s="55" t="n"/>
      <c r="AH412" s="55" t="n"/>
      <c r="AI412" s="55" t="n"/>
      <c r="AJ412" s="55" t="n"/>
      <c r="AK412" s="55" t="n"/>
      <c r="AL412" s="55" t="n"/>
      <c r="AM412" s="55" t="n"/>
      <c r="AN412" s="55" t="n"/>
      <c r="AO412" s="55" t="n"/>
      <c r="AP412" s="55" t="n"/>
      <c r="AQ412" s="55" t="n"/>
      <c r="AR412" s="55" t="n"/>
      <c r="AS412" s="55" t="n"/>
      <c r="AT412" s="55" t="n"/>
      <c r="AU412" s="55" t="n"/>
      <c r="AV412" s="55" t="n"/>
      <c r="AW412" s="55" t="n"/>
      <c r="AX412" s="55" t="n"/>
      <c r="AY412" s="55" t="n"/>
      <c r="AZ412" s="55" t="n"/>
      <c r="BA412" s="55" t="n"/>
      <c r="BB412" s="55" t="n"/>
      <c r="BC412" s="55" t="n"/>
    </row>
    <row r="413">
      <c r="A413" s="55" t="n"/>
      <c r="B413" s="483" t="n"/>
      <c r="C413" s="55" t="n"/>
      <c r="D413" s="55" t="n"/>
      <c r="E413" s="55" t="n"/>
      <c r="F413" s="55" t="n"/>
      <c r="G413" s="69" t="n"/>
      <c r="H413" s="69" t="n"/>
      <c r="I413" s="55" t="n"/>
      <c r="J413" s="55" t="n"/>
      <c r="K413" s="55" t="n"/>
      <c r="L413" s="55">
        <f>J413-K413</f>
        <v/>
      </c>
      <c r="M413" s="55" t="n"/>
      <c r="N413" s="55">
        <f>P413+Q413+R413+S413</f>
        <v/>
      </c>
      <c r="O413" s="57">
        <f>Q413+V413+Y413+AB413+AE413+AH413+AK413+AN413+AQ413+AT413+AW413+AZ413+BC413</f>
        <v/>
      </c>
      <c r="P413" s="58" t="n"/>
      <c r="Q413" s="59">
        <f>L413-S413-R413-P413</f>
        <v/>
      </c>
      <c r="R413" s="60" t="n"/>
      <c r="S413" s="61" t="n"/>
      <c r="T413" s="55" t="n"/>
      <c r="U413" s="55" t="n"/>
      <c r="V413" s="55" t="n"/>
      <c r="W413" s="55" t="n"/>
      <c r="X413" s="55" t="n"/>
      <c r="Y413" s="55" t="n"/>
      <c r="Z413" s="55" t="n"/>
      <c r="AA413" s="55" t="n"/>
      <c r="AB413" s="55" t="n"/>
      <c r="AC413" s="55" t="n"/>
      <c r="AD413" s="55" t="n"/>
      <c r="AE413" s="55" t="n"/>
      <c r="AF413" s="55" t="n"/>
      <c r="AG413" s="55" t="n"/>
      <c r="AH413" s="55" t="n"/>
      <c r="AI413" s="55" t="n"/>
      <c r="AJ413" s="55" t="n"/>
      <c r="AK413" s="55" t="n"/>
      <c r="AL413" s="55" t="n"/>
      <c r="AM413" s="55" t="n"/>
      <c r="AN413" s="55" t="n"/>
      <c r="AO413" s="55" t="n"/>
      <c r="AP413" s="55" t="n"/>
      <c r="AQ413" s="55" t="n"/>
      <c r="AR413" s="55" t="n"/>
      <c r="AS413" s="55" t="n"/>
      <c r="AT413" s="55" t="n"/>
      <c r="AU413" s="55" t="n"/>
      <c r="AV413" s="55" t="n"/>
      <c r="AW413" s="55" t="n"/>
      <c r="AX413" s="55" t="n"/>
      <c r="AY413" s="55" t="n"/>
      <c r="AZ413" s="55" t="n"/>
      <c r="BA413" s="55" t="n"/>
      <c r="BB413" s="55" t="n"/>
      <c r="BC413" s="55" t="n"/>
    </row>
    <row r="414">
      <c r="A414" s="55" t="n"/>
      <c r="B414" s="483" t="n"/>
      <c r="C414" s="55" t="n"/>
      <c r="D414" s="55" t="n"/>
      <c r="E414" s="55" t="n"/>
      <c r="F414" s="55" t="n"/>
      <c r="G414" s="69" t="n"/>
      <c r="H414" s="69" t="n"/>
      <c r="I414" s="55" t="n"/>
      <c r="J414" s="55" t="n"/>
      <c r="K414" s="55" t="n"/>
      <c r="L414" s="55">
        <f>J414-K414</f>
        <v/>
      </c>
      <c r="M414" s="55" t="n"/>
      <c r="N414" s="55">
        <f>P414+Q414+R414+S414</f>
        <v/>
      </c>
      <c r="O414" s="57">
        <f>Q414+V414+Y414+AB414+AE414+AH414+AK414+AN414+AQ414+AT414+AW414+AZ414+BC414</f>
        <v/>
      </c>
      <c r="P414" s="58" t="n"/>
      <c r="Q414" s="59">
        <f>L414-S414-R414-P414</f>
        <v/>
      </c>
      <c r="R414" s="60" t="n"/>
      <c r="S414" s="61" t="n"/>
      <c r="T414" s="55" t="n"/>
      <c r="U414" s="55" t="n"/>
      <c r="V414" s="55" t="n"/>
      <c r="W414" s="55" t="n"/>
      <c r="X414" s="55" t="n"/>
      <c r="Y414" s="55" t="n"/>
      <c r="Z414" s="55" t="n"/>
      <c r="AA414" s="55" t="n"/>
      <c r="AB414" s="55" t="n"/>
      <c r="AC414" s="55" t="n"/>
      <c r="AD414" s="55" t="n"/>
      <c r="AE414" s="55" t="n"/>
      <c r="AF414" s="55" t="n"/>
      <c r="AG414" s="55" t="n"/>
      <c r="AH414" s="55" t="n"/>
      <c r="AI414" s="55" t="n"/>
      <c r="AJ414" s="55" t="n"/>
      <c r="AK414" s="55" t="n"/>
      <c r="AL414" s="55" t="n"/>
      <c r="AM414" s="55" t="n"/>
      <c r="AN414" s="55" t="n"/>
      <c r="AO414" s="55" t="n"/>
      <c r="AP414" s="55" t="n"/>
      <c r="AQ414" s="55" t="n"/>
      <c r="AR414" s="55" t="n"/>
      <c r="AS414" s="55" t="n"/>
      <c r="AT414" s="55" t="n"/>
      <c r="AU414" s="55" t="n"/>
      <c r="AV414" s="55" t="n"/>
      <c r="AW414" s="55" t="n"/>
      <c r="AX414" s="55" t="n"/>
      <c r="AY414" s="55" t="n"/>
      <c r="AZ414" s="55" t="n"/>
      <c r="BA414" s="55" t="n"/>
      <c r="BB414" s="55" t="n"/>
      <c r="BC414" s="55" t="n"/>
    </row>
    <row r="415">
      <c r="A415" s="55" t="n"/>
      <c r="B415" s="483" t="n"/>
      <c r="C415" s="55" t="n"/>
      <c r="D415" s="55" t="n"/>
      <c r="E415" s="55" t="n"/>
      <c r="F415" s="55" t="n"/>
      <c r="G415" s="69" t="n"/>
      <c r="H415" s="69" t="n"/>
      <c r="I415" s="55" t="n"/>
      <c r="J415" s="55" t="n"/>
      <c r="K415" s="55" t="n"/>
      <c r="L415" s="55">
        <f>J415-K415</f>
        <v/>
      </c>
      <c r="M415" s="55" t="n"/>
      <c r="N415" s="55">
        <f>P415+Q415+R415+S415</f>
        <v/>
      </c>
      <c r="O415" s="57">
        <f>Q415+V415+Y415+AB415+AE415+AH415+AK415+AN415+AQ415+AT415+AW415+AZ415+BC415</f>
        <v/>
      </c>
      <c r="P415" s="58" t="n"/>
      <c r="Q415" s="59">
        <f>L415-S415-R415-P415</f>
        <v/>
      </c>
      <c r="R415" s="60" t="n"/>
      <c r="S415" s="61" t="n"/>
      <c r="T415" s="55" t="n"/>
      <c r="U415" s="55" t="n"/>
      <c r="V415" s="55" t="n"/>
      <c r="W415" s="55" t="n"/>
      <c r="X415" s="55" t="n"/>
      <c r="Y415" s="55" t="n"/>
      <c r="Z415" s="55" t="n"/>
      <c r="AA415" s="55" t="n"/>
      <c r="AB415" s="55" t="n"/>
      <c r="AC415" s="55" t="n"/>
      <c r="AD415" s="55" t="n"/>
      <c r="AE415" s="55" t="n"/>
      <c r="AF415" s="55" t="n"/>
      <c r="AG415" s="55" t="n"/>
      <c r="AH415" s="55" t="n"/>
      <c r="AI415" s="55" t="n"/>
      <c r="AJ415" s="55" t="n"/>
      <c r="AK415" s="55" t="n"/>
      <c r="AL415" s="55" t="n"/>
      <c r="AM415" s="55" t="n"/>
      <c r="AN415" s="55" t="n"/>
      <c r="AO415" s="55" t="n"/>
      <c r="AP415" s="55" t="n"/>
      <c r="AQ415" s="55" t="n"/>
      <c r="AR415" s="55" t="n"/>
      <c r="AS415" s="55" t="n"/>
      <c r="AT415" s="55" t="n"/>
      <c r="AU415" s="55" t="n"/>
      <c r="AV415" s="55" t="n"/>
      <c r="AW415" s="55" t="n"/>
      <c r="AX415" s="55" t="n"/>
      <c r="AY415" s="55" t="n"/>
      <c r="AZ415" s="55" t="n"/>
      <c r="BA415" s="55" t="n"/>
      <c r="BB415" s="55" t="n"/>
      <c r="BC415" s="55" t="n"/>
    </row>
    <row r="416">
      <c r="A416" s="55" t="n"/>
      <c r="B416" s="483" t="n"/>
      <c r="C416" s="55" t="n"/>
      <c r="D416" s="55" t="n"/>
      <c r="E416" s="55" t="n"/>
      <c r="F416" s="55" t="n"/>
      <c r="G416" s="69" t="n"/>
      <c r="H416" s="69" t="n"/>
      <c r="I416" s="55" t="n"/>
      <c r="J416" s="55" t="n"/>
      <c r="K416" s="55" t="n"/>
      <c r="L416" s="55">
        <f>J416-K416</f>
        <v/>
      </c>
      <c r="M416" s="55" t="n"/>
      <c r="N416" s="55">
        <f>P416+Q416+R416+S416</f>
        <v/>
      </c>
      <c r="O416" s="57">
        <f>Q416+V416+Y416+AB416+AE416+AH416+AK416+AN416+AQ416+AT416+AW416+AZ416+BC416</f>
        <v/>
      </c>
      <c r="P416" s="58" t="n"/>
      <c r="Q416" s="59">
        <f>L416-S416-R416-P416</f>
        <v/>
      </c>
      <c r="R416" s="60" t="n"/>
      <c r="S416" s="61" t="n"/>
      <c r="T416" s="55" t="n"/>
      <c r="U416" s="55" t="n"/>
      <c r="V416" s="55" t="n"/>
      <c r="W416" s="55" t="n"/>
      <c r="X416" s="55" t="n"/>
      <c r="Y416" s="55" t="n"/>
      <c r="Z416" s="55" t="n"/>
      <c r="AA416" s="55" t="n"/>
      <c r="AB416" s="55" t="n"/>
      <c r="AC416" s="55" t="n"/>
      <c r="AD416" s="55" t="n"/>
      <c r="AE416" s="55" t="n"/>
      <c r="AF416" s="55" t="n"/>
      <c r="AG416" s="55" t="n"/>
      <c r="AH416" s="55" t="n"/>
      <c r="AI416" s="55" t="n"/>
      <c r="AJ416" s="55" t="n"/>
      <c r="AK416" s="55" t="n"/>
      <c r="AL416" s="55" t="n"/>
      <c r="AM416" s="55" t="n"/>
      <c r="AN416" s="55" t="n"/>
      <c r="AO416" s="55" t="n"/>
      <c r="AP416" s="55" t="n"/>
      <c r="AQ416" s="55" t="n"/>
      <c r="AR416" s="55" t="n"/>
      <c r="AS416" s="55" t="n"/>
      <c r="AT416" s="55" t="n"/>
      <c r="AU416" s="55" t="n"/>
      <c r="AV416" s="55" t="n"/>
      <c r="AW416" s="55" t="n"/>
      <c r="AX416" s="55" t="n"/>
      <c r="AY416" s="55" t="n"/>
      <c r="AZ416" s="55" t="n"/>
      <c r="BA416" s="55" t="n"/>
      <c r="BB416" s="55" t="n"/>
      <c r="BC416" s="55" t="n"/>
    </row>
    <row r="417">
      <c r="A417" s="55" t="n"/>
      <c r="B417" s="483" t="n"/>
      <c r="C417" s="55" t="n"/>
      <c r="D417" s="55" t="n"/>
      <c r="E417" s="55" t="n"/>
      <c r="F417" s="55" t="n"/>
      <c r="G417" s="69" t="n"/>
      <c r="H417" s="69" t="n"/>
      <c r="I417" s="55" t="n"/>
      <c r="J417" s="55" t="n"/>
      <c r="K417" s="55" t="n"/>
      <c r="L417" s="55">
        <f>J417-K417</f>
        <v/>
      </c>
      <c r="M417" s="55" t="n"/>
      <c r="N417" s="55">
        <f>P417+Q417+R417+S417</f>
        <v/>
      </c>
      <c r="O417" s="57">
        <f>Q417+V417+Y417+AB417+AE417+AH417+AK417+AN417+AQ417+AT417+AW417+AZ417+BC417</f>
        <v/>
      </c>
      <c r="P417" s="58" t="n"/>
      <c r="Q417" s="59">
        <f>L417-S417-R417-P417</f>
        <v/>
      </c>
      <c r="R417" s="60" t="n"/>
      <c r="S417" s="61" t="n"/>
      <c r="T417" s="55" t="n"/>
      <c r="U417" s="55" t="n"/>
      <c r="V417" s="55" t="n"/>
      <c r="W417" s="55" t="n"/>
      <c r="X417" s="55" t="n"/>
      <c r="Y417" s="55" t="n"/>
      <c r="Z417" s="55" t="n"/>
      <c r="AA417" s="55" t="n"/>
      <c r="AB417" s="55" t="n"/>
      <c r="AC417" s="55" t="n"/>
      <c r="AD417" s="55" t="n"/>
      <c r="AE417" s="55" t="n"/>
      <c r="AF417" s="55" t="n"/>
      <c r="AG417" s="55" t="n"/>
      <c r="AH417" s="55" t="n"/>
      <c r="AI417" s="55" t="n"/>
      <c r="AJ417" s="55" t="n"/>
      <c r="AK417" s="55" t="n"/>
      <c r="AL417" s="55" t="n"/>
      <c r="AM417" s="55" t="n"/>
      <c r="AN417" s="55" t="n"/>
      <c r="AO417" s="55" t="n"/>
      <c r="AP417" s="55" t="n"/>
      <c r="AQ417" s="55" t="n"/>
      <c r="AR417" s="55" t="n"/>
      <c r="AS417" s="55" t="n"/>
      <c r="AT417" s="55" t="n"/>
      <c r="AU417" s="55" t="n"/>
      <c r="AV417" s="55" t="n"/>
      <c r="AW417" s="55" t="n"/>
      <c r="AX417" s="55" t="n"/>
      <c r="AY417" s="55" t="n"/>
      <c r="AZ417" s="55" t="n"/>
      <c r="BA417" s="55" t="n"/>
      <c r="BB417" s="55" t="n"/>
      <c r="BC417" s="55" t="n"/>
    </row>
    <row r="418">
      <c r="A418" s="55" t="n"/>
      <c r="B418" s="483" t="n"/>
      <c r="C418" s="55" t="n"/>
      <c r="D418" s="55" t="n"/>
      <c r="E418" s="55" t="n"/>
      <c r="F418" s="55" t="n"/>
      <c r="G418" s="69" t="n"/>
      <c r="H418" s="69" t="n"/>
      <c r="I418" s="55" t="n"/>
      <c r="J418" s="55" t="n"/>
      <c r="K418" s="55" t="n"/>
      <c r="L418" s="55">
        <f>J418-K418</f>
        <v/>
      </c>
      <c r="M418" s="55" t="n"/>
      <c r="N418" s="55">
        <f>P418+Q418+R418+S418</f>
        <v/>
      </c>
      <c r="O418" s="57">
        <f>Q418+V418+Y418+AB418+AE418+AH418+AK418+AN418+AQ418+AT418+AW418+AZ418+BC418</f>
        <v/>
      </c>
      <c r="P418" s="58" t="n"/>
      <c r="Q418" s="59">
        <f>L418-S418-R418-P418</f>
        <v/>
      </c>
      <c r="R418" s="60" t="n"/>
      <c r="S418" s="61" t="n"/>
      <c r="T418" s="55" t="n"/>
      <c r="U418" s="55" t="n"/>
      <c r="V418" s="55" t="n"/>
      <c r="W418" s="55" t="n"/>
      <c r="X418" s="55" t="n"/>
      <c r="Y418" s="55" t="n"/>
      <c r="Z418" s="55" t="n"/>
      <c r="AA418" s="55" t="n"/>
      <c r="AB418" s="55" t="n"/>
      <c r="AC418" s="55" t="n"/>
      <c r="AD418" s="55" t="n"/>
      <c r="AE418" s="55" t="n"/>
      <c r="AF418" s="55" t="n"/>
      <c r="AG418" s="55" t="n"/>
      <c r="AH418" s="55" t="n"/>
      <c r="AI418" s="55" t="n"/>
      <c r="AJ418" s="55" t="n"/>
      <c r="AK418" s="55" t="n"/>
      <c r="AL418" s="55" t="n"/>
      <c r="AM418" s="55" t="n"/>
      <c r="AN418" s="55" t="n"/>
      <c r="AO418" s="55" t="n"/>
      <c r="AP418" s="55" t="n"/>
      <c r="AQ418" s="55" t="n"/>
      <c r="AR418" s="55" t="n"/>
      <c r="AS418" s="55" t="n"/>
      <c r="AT418" s="55" t="n"/>
      <c r="AU418" s="55" t="n"/>
      <c r="AV418" s="55" t="n"/>
      <c r="AW418" s="55" t="n"/>
      <c r="AX418" s="55" t="n"/>
      <c r="AY418" s="55" t="n"/>
      <c r="AZ418" s="55" t="n"/>
      <c r="BA418" s="55" t="n"/>
      <c r="BB418" s="55" t="n"/>
      <c r="BC418" s="55" t="n"/>
    </row>
    <row r="419">
      <c r="A419" s="55" t="n"/>
      <c r="B419" s="483" t="n"/>
      <c r="C419" s="55" t="n"/>
      <c r="D419" s="55" t="n"/>
      <c r="E419" s="55" t="n"/>
      <c r="F419" s="55" t="n"/>
      <c r="G419" s="69" t="n"/>
      <c r="H419" s="69" t="n"/>
      <c r="I419" s="55" t="n"/>
      <c r="J419" s="55" t="n"/>
      <c r="K419" s="55" t="n"/>
      <c r="L419" s="55">
        <f>J419-K419</f>
        <v/>
      </c>
      <c r="M419" s="55" t="n"/>
      <c r="N419" s="55">
        <f>P419+Q419+R419+S419</f>
        <v/>
      </c>
      <c r="O419" s="57">
        <f>Q419+V419+Y419+AB419+AE419+AH419+AK419+AN419+AQ419+AT419+AW419+AZ419+BC419</f>
        <v/>
      </c>
      <c r="P419" s="58" t="n"/>
      <c r="Q419" s="59">
        <f>L419-S419-R419-P419</f>
        <v/>
      </c>
      <c r="R419" s="60" t="n"/>
      <c r="S419" s="61" t="n"/>
      <c r="T419" s="55" t="n"/>
      <c r="U419" s="55" t="n"/>
      <c r="V419" s="55" t="n"/>
      <c r="W419" s="55" t="n"/>
      <c r="X419" s="55" t="n"/>
      <c r="Y419" s="55" t="n"/>
      <c r="Z419" s="55" t="n"/>
      <c r="AA419" s="55" t="n"/>
      <c r="AB419" s="55" t="n"/>
      <c r="AC419" s="55" t="n"/>
      <c r="AD419" s="55" t="n"/>
      <c r="AE419" s="55" t="n"/>
      <c r="AF419" s="55" t="n"/>
      <c r="AG419" s="55" t="n"/>
      <c r="AH419" s="55" t="n"/>
      <c r="AI419" s="55" t="n"/>
      <c r="AJ419" s="55" t="n"/>
      <c r="AK419" s="55" t="n"/>
      <c r="AL419" s="55" t="n"/>
      <c r="AM419" s="55" t="n"/>
      <c r="AN419" s="55" t="n"/>
      <c r="AO419" s="55" t="n"/>
      <c r="AP419" s="55" t="n"/>
      <c r="AQ419" s="55" t="n"/>
      <c r="AR419" s="55" t="n"/>
      <c r="AS419" s="55" t="n"/>
      <c r="AT419" s="55" t="n"/>
      <c r="AU419" s="55" t="n"/>
      <c r="AV419" s="55" t="n"/>
      <c r="AW419" s="55" t="n"/>
      <c r="AX419" s="55" t="n"/>
      <c r="AY419" s="55" t="n"/>
      <c r="AZ419" s="55" t="n"/>
      <c r="BA419" s="55" t="n"/>
      <c r="BB419" s="55" t="n"/>
      <c r="BC419" s="55" t="n"/>
    </row>
    <row r="420">
      <c r="A420" s="55" t="n"/>
      <c r="B420" s="483" t="n"/>
      <c r="C420" s="55" t="n"/>
      <c r="D420" s="55" t="n"/>
      <c r="E420" s="55" t="n"/>
      <c r="F420" s="55" t="n"/>
      <c r="G420" s="69" t="n"/>
      <c r="H420" s="69" t="n"/>
      <c r="I420" s="55" t="n"/>
      <c r="J420" s="55" t="n"/>
      <c r="K420" s="55" t="n"/>
      <c r="L420" s="55">
        <f>J420-K420</f>
        <v/>
      </c>
      <c r="M420" s="55" t="n"/>
      <c r="N420" s="55">
        <f>P420+Q420+R420+S420</f>
        <v/>
      </c>
      <c r="O420" s="57">
        <f>Q420+V420+Y420+AB420+AE420+AH420+AK420+AN420+AQ420+AT420+AW420+AZ420+BC420</f>
        <v/>
      </c>
      <c r="P420" s="58" t="n"/>
      <c r="Q420" s="59">
        <f>L420-S420-R420-P420</f>
        <v/>
      </c>
      <c r="R420" s="60" t="n"/>
      <c r="S420" s="61" t="n"/>
      <c r="T420" s="55" t="n"/>
      <c r="U420" s="55" t="n"/>
      <c r="V420" s="55" t="n"/>
      <c r="W420" s="55" t="n"/>
      <c r="X420" s="55" t="n"/>
      <c r="Y420" s="55" t="n"/>
      <c r="Z420" s="55" t="n"/>
      <c r="AA420" s="55" t="n"/>
      <c r="AB420" s="55" t="n"/>
      <c r="AC420" s="55" t="n"/>
      <c r="AD420" s="55" t="n"/>
      <c r="AE420" s="55" t="n"/>
      <c r="AF420" s="55" t="n"/>
      <c r="AG420" s="55" t="n"/>
      <c r="AH420" s="55" t="n"/>
      <c r="AI420" s="55" t="n"/>
      <c r="AJ420" s="55" t="n"/>
      <c r="AK420" s="55" t="n"/>
      <c r="AL420" s="55" t="n"/>
      <c r="AM420" s="55" t="n"/>
      <c r="AN420" s="55" t="n"/>
      <c r="AO420" s="55" t="n"/>
      <c r="AP420" s="55" t="n"/>
      <c r="AQ420" s="55" t="n"/>
      <c r="AR420" s="55" t="n"/>
      <c r="AS420" s="55" t="n"/>
      <c r="AT420" s="55" t="n"/>
      <c r="AU420" s="55" t="n"/>
      <c r="AV420" s="55" t="n"/>
      <c r="AW420" s="55" t="n"/>
      <c r="AX420" s="55" t="n"/>
      <c r="AY420" s="55" t="n"/>
      <c r="AZ420" s="55" t="n"/>
      <c r="BA420" s="55" t="n"/>
      <c r="BB420" s="55" t="n"/>
      <c r="BC420" s="55" t="n"/>
    </row>
    <row r="421">
      <c r="A421" s="55" t="n"/>
      <c r="B421" s="483" t="n"/>
      <c r="C421" s="55" t="n"/>
      <c r="D421" s="55" t="n"/>
      <c r="E421" s="55" t="n"/>
      <c r="F421" s="55" t="n"/>
      <c r="G421" s="69" t="n"/>
      <c r="H421" s="69" t="n"/>
      <c r="I421" s="55" t="n"/>
      <c r="J421" s="55" t="n"/>
      <c r="K421" s="55" t="n"/>
      <c r="L421" s="55">
        <f>J421-K421</f>
        <v/>
      </c>
      <c r="M421" s="55" t="n"/>
      <c r="N421" s="55">
        <f>P421+Q421+R421+S421</f>
        <v/>
      </c>
      <c r="O421" s="57">
        <f>Q421+V421+Y421+AB421+AE421+AH421+AK421+AN421+AQ421+AT421+AW421+AZ421+BC421</f>
        <v/>
      </c>
      <c r="P421" s="58" t="n"/>
      <c r="Q421" s="59">
        <f>L421-S421-R421-P421</f>
        <v/>
      </c>
      <c r="R421" s="60" t="n"/>
      <c r="S421" s="61" t="n"/>
      <c r="T421" s="55" t="n"/>
      <c r="U421" s="55" t="n"/>
      <c r="V421" s="55" t="n"/>
      <c r="W421" s="55" t="n"/>
      <c r="X421" s="55" t="n"/>
      <c r="Y421" s="55" t="n"/>
      <c r="Z421" s="55" t="n"/>
      <c r="AA421" s="55" t="n"/>
      <c r="AB421" s="55" t="n"/>
      <c r="AC421" s="55" t="n"/>
      <c r="AD421" s="55" t="n"/>
      <c r="AE421" s="55" t="n"/>
      <c r="AF421" s="55" t="n"/>
      <c r="AG421" s="55" t="n"/>
      <c r="AH421" s="55" t="n"/>
      <c r="AI421" s="55" t="n"/>
      <c r="AJ421" s="55" t="n"/>
      <c r="AK421" s="55" t="n"/>
      <c r="AL421" s="55" t="n"/>
      <c r="AM421" s="55" t="n"/>
      <c r="AN421" s="55" t="n"/>
      <c r="AO421" s="55" t="n"/>
      <c r="AP421" s="55" t="n"/>
      <c r="AQ421" s="55" t="n"/>
      <c r="AR421" s="55" t="n"/>
      <c r="AS421" s="55" t="n"/>
      <c r="AT421" s="55" t="n"/>
      <c r="AU421" s="55" t="n"/>
      <c r="AV421" s="55" t="n"/>
      <c r="AW421" s="55" t="n"/>
      <c r="AX421" s="55" t="n"/>
      <c r="AY421" s="55" t="n"/>
      <c r="AZ421" s="55" t="n"/>
      <c r="BA421" s="55" t="n"/>
      <c r="BB421" s="55" t="n"/>
      <c r="BC421" s="55" t="n"/>
    </row>
    <row r="422">
      <c r="A422" s="55" t="n"/>
      <c r="B422" s="483" t="n"/>
      <c r="C422" s="55" t="n"/>
      <c r="D422" s="55" t="n"/>
      <c r="E422" s="55" t="n"/>
      <c r="F422" s="55" t="n"/>
      <c r="G422" s="69" t="n"/>
      <c r="H422" s="69" t="n"/>
      <c r="I422" s="55" t="n"/>
      <c r="J422" s="55" t="n"/>
      <c r="K422" s="55" t="n"/>
      <c r="L422" s="55">
        <f>J422-K422</f>
        <v/>
      </c>
      <c r="M422" s="55" t="n"/>
      <c r="N422" s="55">
        <f>P422+Q422+R422+S422</f>
        <v/>
      </c>
      <c r="O422" s="57">
        <f>Q422+V422+Y422+AB422+AE422+AH422+AK422+AN422+AQ422+AT422+AW422+AZ422+BC422</f>
        <v/>
      </c>
      <c r="P422" s="58" t="n"/>
      <c r="Q422" s="59">
        <f>L422-S422-R422-P422</f>
        <v/>
      </c>
      <c r="R422" s="60" t="n"/>
      <c r="S422" s="61" t="n"/>
      <c r="T422" s="55" t="n"/>
      <c r="U422" s="55" t="n"/>
      <c r="V422" s="55" t="n"/>
      <c r="W422" s="55" t="n"/>
      <c r="X422" s="55" t="n"/>
      <c r="Y422" s="55" t="n"/>
      <c r="Z422" s="55" t="n"/>
      <c r="AA422" s="55" t="n"/>
      <c r="AB422" s="55" t="n"/>
      <c r="AC422" s="55" t="n"/>
      <c r="AD422" s="55" t="n"/>
      <c r="AE422" s="55" t="n"/>
      <c r="AF422" s="55" t="n"/>
      <c r="AG422" s="55" t="n"/>
      <c r="AH422" s="55" t="n"/>
      <c r="AI422" s="55" t="n"/>
      <c r="AJ422" s="55" t="n"/>
      <c r="AK422" s="55" t="n"/>
      <c r="AL422" s="55" t="n"/>
      <c r="AM422" s="55" t="n"/>
      <c r="AN422" s="55" t="n"/>
      <c r="AO422" s="55" t="n"/>
      <c r="AP422" s="55" t="n"/>
      <c r="AQ422" s="55" t="n"/>
      <c r="AR422" s="55" t="n"/>
      <c r="AS422" s="55" t="n"/>
      <c r="AT422" s="55" t="n"/>
      <c r="AU422" s="55" t="n"/>
      <c r="AV422" s="55" t="n"/>
      <c r="AW422" s="55" t="n"/>
      <c r="AX422" s="55" t="n"/>
      <c r="AY422" s="55" t="n"/>
      <c r="AZ422" s="55" t="n"/>
      <c r="BA422" s="55" t="n"/>
      <c r="BB422" s="55" t="n"/>
      <c r="BC422" s="55" t="n"/>
    </row>
    <row r="423">
      <c r="A423" s="55" t="n"/>
      <c r="B423" s="483" t="n"/>
      <c r="C423" s="55" t="n"/>
      <c r="D423" s="55" t="n"/>
      <c r="E423" s="55" t="n"/>
      <c r="F423" s="55" t="n"/>
      <c r="G423" s="69" t="n"/>
      <c r="H423" s="69" t="n"/>
      <c r="I423" s="55" t="n"/>
      <c r="J423" s="55" t="n"/>
      <c r="K423" s="55" t="n"/>
      <c r="L423" s="55">
        <f>J423-K423</f>
        <v/>
      </c>
      <c r="M423" s="55" t="n"/>
      <c r="N423" s="55">
        <f>P423+Q423+R423+S423</f>
        <v/>
      </c>
      <c r="O423" s="57">
        <f>Q423+V423+Y423+AB423+AE423+AH423+AK423+AN423+AQ423+AT423+AW423+AZ423+BC423</f>
        <v/>
      </c>
      <c r="P423" s="58" t="n"/>
      <c r="Q423" s="59">
        <f>L423-S423-R423-P423</f>
        <v/>
      </c>
      <c r="R423" s="60" t="n"/>
      <c r="S423" s="61" t="n"/>
      <c r="T423" s="55" t="n"/>
      <c r="U423" s="55" t="n"/>
      <c r="V423" s="55" t="n"/>
      <c r="W423" s="55" t="n"/>
      <c r="X423" s="55" t="n"/>
      <c r="Y423" s="55" t="n"/>
      <c r="Z423" s="55" t="n"/>
      <c r="AA423" s="55" t="n"/>
      <c r="AB423" s="55" t="n"/>
      <c r="AC423" s="55" t="n"/>
      <c r="AD423" s="55" t="n"/>
      <c r="AE423" s="55" t="n"/>
      <c r="AF423" s="55" t="n"/>
      <c r="AG423" s="55" t="n"/>
      <c r="AH423" s="55" t="n"/>
      <c r="AI423" s="55" t="n"/>
      <c r="AJ423" s="55" t="n"/>
      <c r="AK423" s="55" t="n"/>
      <c r="AL423" s="55" t="n"/>
      <c r="AM423" s="55" t="n"/>
      <c r="AN423" s="55" t="n"/>
      <c r="AO423" s="55" t="n"/>
      <c r="AP423" s="55" t="n"/>
      <c r="AQ423" s="55" t="n"/>
      <c r="AR423" s="55" t="n"/>
      <c r="AS423" s="55" t="n"/>
      <c r="AT423" s="55" t="n"/>
      <c r="AU423" s="55" t="n"/>
      <c r="AV423" s="55" t="n"/>
      <c r="AW423" s="55" t="n"/>
      <c r="AX423" s="55" t="n"/>
      <c r="AY423" s="55" t="n"/>
      <c r="AZ423" s="55" t="n"/>
      <c r="BA423" s="55" t="n"/>
      <c r="BB423" s="55" t="n"/>
      <c r="BC423" s="55" t="n"/>
    </row>
    <row r="424">
      <c r="A424" s="55" t="n"/>
      <c r="B424" s="483" t="n"/>
      <c r="C424" s="55" t="n"/>
      <c r="D424" s="55" t="n"/>
      <c r="E424" s="55" t="n"/>
      <c r="F424" s="55" t="n"/>
      <c r="G424" s="69" t="n"/>
      <c r="H424" s="69" t="n"/>
      <c r="I424" s="55" t="n"/>
      <c r="J424" s="55" t="n"/>
      <c r="K424" s="55" t="n"/>
      <c r="L424" s="55">
        <f>J424-K424</f>
        <v/>
      </c>
      <c r="M424" s="55" t="n"/>
      <c r="N424" s="55">
        <f>P424+Q424+R424+S424</f>
        <v/>
      </c>
      <c r="O424" s="57">
        <f>Q424+V424+Y424+AB424+AE424+AH424+AK424+AN424+AQ424+AT424+AW424+AZ424+BC424</f>
        <v/>
      </c>
      <c r="P424" s="58" t="n"/>
      <c r="Q424" s="59">
        <f>L424-S424-R424-P424</f>
        <v/>
      </c>
      <c r="R424" s="60" t="n"/>
      <c r="S424" s="61" t="n"/>
      <c r="T424" s="55" t="n"/>
      <c r="U424" s="55" t="n"/>
      <c r="V424" s="55" t="n"/>
      <c r="W424" s="55" t="n"/>
      <c r="X424" s="55" t="n"/>
      <c r="Y424" s="55" t="n"/>
      <c r="Z424" s="55" t="n"/>
      <c r="AA424" s="55" t="n"/>
      <c r="AB424" s="55" t="n"/>
      <c r="AC424" s="55" t="n"/>
      <c r="AD424" s="55" t="n"/>
      <c r="AE424" s="55" t="n"/>
      <c r="AF424" s="55" t="n"/>
      <c r="AG424" s="55" t="n"/>
      <c r="AH424" s="55" t="n"/>
      <c r="AI424" s="55" t="n"/>
      <c r="AJ424" s="55" t="n"/>
      <c r="AK424" s="55" t="n"/>
      <c r="AL424" s="55" t="n"/>
      <c r="AM424" s="55" t="n"/>
      <c r="AN424" s="55" t="n"/>
      <c r="AO424" s="55" t="n"/>
      <c r="AP424" s="55" t="n"/>
      <c r="AQ424" s="55" t="n"/>
      <c r="AR424" s="55" t="n"/>
      <c r="AS424" s="55" t="n"/>
      <c r="AT424" s="55" t="n"/>
      <c r="AU424" s="55" t="n"/>
      <c r="AV424" s="55" t="n"/>
      <c r="AW424" s="55" t="n"/>
      <c r="AX424" s="55" t="n"/>
      <c r="AY424" s="55" t="n"/>
      <c r="AZ424" s="55" t="n"/>
      <c r="BA424" s="55" t="n"/>
      <c r="BB424" s="55" t="n"/>
      <c r="BC424" s="55" t="n"/>
    </row>
    <row r="425">
      <c r="A425" s="55" t="n"/>
      <c r="B425" s="483" t="n"/>
      <c r="C425" s="55" t="n"/>
      <c r="D425" s="55" t="n"/>
      <c r="E425" s="55" t="n"/>
      <c r="F425" s="55" t="n"/>
      <c r="G425" s="69" t="n"/>
      <c r="H425" s="69" t="n"/>
      <c r="I425" s="55" t="n"/>
      <c r="J425" s="55" t="n"/>
      <c r="K425" s="55" t="n"/>
      <c r="L425" s="55">
        <f>J425-K425</f>
        <v/>
      </c>
      <c r="M425" s="55" t="n"/>
      <c r="N425" s="55">
        <f>P425+Q425+R425+S425</f>
        <v/>
      </c>
      <c r="O425" s="57">
        <f>Q425+V425+Y425+AB425+AE425+AH425+AK425+AN425+AQ425+AT425+AW425+AZ425+BC425</f>
        <v/>
      </c>
      <c r="P425" s="58" t="n"/>
      <c r="Q425" s="59">
        <f>L425-S425-R425-P425</f>
        <v/>
      </c>
      <c r="R425" s="60" t="n"/>
      <c r="S425" s="61" t="n"/>
      <c r="T425" s="55" t="n"/>
      <c r="U425" s="55" t="n"/>
      <c r="V425" s="55" t="n"/>
      <c r="W425" s="55" t="n"/>
      <c r="X425" s="55" t="n"/>
      <c r="Y425" s="55" t="n"/>
      <c r="Z425" s="55" t="n"/>
      <c r="AA425" s="55" t="n"/>
      <c r="AB425" s="55" t="n"/>
      <c r="AC425" s="55" t="n"/>
      <c r="AD425" s="55" t="n"/>
      <c r="AE425" s="55" t="n"/>
      <c r="AF425" s="55" t="n"/>
      <c r="AG425" s="55" t="n"/>
      <c r="AH425" s="55" t="n"/>
      <c r="AI425" s="55" t="n"/>
      <c r="AJ425" s="55" t="n"/>
      <c r="AK425" s="55" t="n"/>
      <c r="AL425" s="55" t="n"/>
      <c r="AM425" s="55" t="n"/>
      <c r="AN425" s="55" t="n"/>
      <c r="AO425" s="55" t="n"/>
      <c r="AP425" s="55" t="n"/>
      <c r="AQ425" s="55" t="n"/>
      <c r="AR425" s="55" t="n"/>
      <c r="AS425" s="55" t="n"/>
      <c r="AT425" s="55" t="n"/>
      <c r="AU425" s="55" t="n"/>
      <c r="AV425" s="55" t="n"/>
      <c r="AW425" s="55" t="n"/>
      <c r="AX425" s="55" t="n"/>
      <c r="AY425" s="55" t="n"/>
      <c r="AZ425" s="55" t="n"/>
      <c r="BA425" s="55" t="n"/>
      <c r="BB425" s="55" t="n"/>
      <c r="BC425" s="55" t="n"/>
    </row>
    <row r="426">
      <c r="A426" s="55" t="n"/>
      <c r="B426" s="483" t="n"/>
      <c r="C426" s="55" t="n"/>
      <c r="D426" s="55" t="n"/>
      <c r="E426" s="55" t="n"/>
      <c r="F426" s="55" t="n"/>
      <c r="G426" s="69" t="n"/>
      <c r="H426" s="69" t="n"/>
      <c r="I426" s="55" t="n"/>
      <c r="J426" s="55" t="n"/>
      <c r="K426" s="55" t="n"/>
      <c r="L426" s="55">
        <f>J426-K426</f>
        <v/>
      </c>
      <c r="M426" s="55" t="n"/>
      <c r="N426" s="55">
        <f>P426+Q426+R426+S426</f>
        <v/>
      </c>
      <c r="O426" s="57">
        <f>Q426+V426+Y426+AB426+AE426+AH426+AK426+AN426+AQ426+AT426+AW426+AZ426+BC426</f>
        <v/>
      </c>
      <c r="P426" s="58" t="n"/>
      <c r="Q426" s="59">
        <f>L426-S426-R426-P426</f>
        <v/>
      </c>
      <c r="R426" s="60" t="n"/>
      <c r="S426" s="61" t="n"/>
      <c r="T426" s="55" t="n"/>
      <c r="U426" s="55" t="n"/>
      <c r="V426" s="55" t="n"/>
      <c r="W426" s="55" t="n"/>
      <c r="X426" s="55" t="n"/>
      <c r="Y426" s="55" t="n"/>
      <c r="Z426" s="55" t="n"/>
      <c r="AA426" s="55" t="n"/>
      <c r="AB426" s="55" t="n"/>
      <c r="AC426" s="55" t="n"/>
      <c r="AD426" s="55" t="n"/>
      <c r="AE426" s="55" t="n"/>
      <c r="AF426" s="55" t="n"/>
      <c r="AG426" s="55" t="n"/>
      <c r="AH426" s="55" t="n"/>
      <c r="AI426" s="55" t="n"/>
      <c r="AJ426" s="55" t="n"/>
      <c r="AK426" s="55" t="n"/>
      <c r="AL426" s="55" t="n"/>
      <c r="AM426" s="55" t="n"/>
      <c r="AN426" s="55" t="n"/>
      <c r="AO426" s="55" t="n"/>
      <c r="AP426" s="55" t="n"/>
      <c r="AQ426" s="55" t="n"/>
      <c r="AR426" s="55" t="n"/>
      <c r="AS426" s="55" t="n"/>
      <c r="AT426" s="55" t="n"/>
      <c r="AU426" s="55" t="n"/>
      <c r="AV426" s="55" t="n"/>
      <c r="AW426" s="55" t="n"/>
      <c r="AX426" s="55" t="n"/>
      <c r="AY426" s="55" t="n"/>
      <c r="AZ426" s="55" t="n"/>
      <c r="BA426" s="55" t="n"/>
      <c r="BB426" s="55" t="n"/>
      <c r="BC426" s="55" t="n"/>
    </row>
    <row r="427">
      <c r="A427" s="55" t="n"/>
      <c r="B427" s="483" t="n"/>
      <c r="C427" s="55" t="n"/>
      <c r="D427" s="55" t="n"/>
      <c r="E427" s="55" t="n"/>
      <c r="F427" s="55" t="n"/>
      <c r="G427" s="69" t="n"/>
      <c r="H427" s="69" t="n"/>
      <c r="I427" s="55" t="n"/>
      <c r="J427" s="55" t="n"/>
      <c r="K427" s="55" t="n"/>
      <c r="L427" s="55">
        <f>J427-K427</f>
        <v/>
      </c>
      <c r="M427" s="55" t="n"/>
      <c r="N427" s="55">
        <f>P427+Q427+R427+S427</f>
        <v/>
      </c>
      <c r="O427" s="57">
        <f>Q427+V427+Y427+AB427+AE427+AH427+AK427+AN427+AQ427+AT427+AW427+AZ427+BC427</f>
        <v/>
      </c>
      <c r="P427" s="58" t="n"/>
      <c r="Q427" s="59">
        <f>L427-S427-R427-P427</f>
        <v/>
      </c>
      <c r="R427" s="60" t="n"/>
      <c r="S427" s="61" t="n"/>
      <c r="T427" s="55" t="n"/>
      <c r="U427" s="55" t="n"/>
      <c r="V427" s="55" t="n"/>
      <c r="W427" s="55" t="n"/>
      <c r="X427" s="55" t="n"/>
      <c r="Y427" s="55" t="n"/>
      <c r="Z427" s="55" t="n"/>
      <c r="AA427" s="55" t="n"/>
      <c r="AB427" s="55" t="n"/>
      <c r="AC427" s="55" t="n"/>
      <c r="AD427" s="55" t="n"/>
      <c r="AE427" s="55" t="n"/>
      <c r="AF427" s="55" t="n"/>
      <c r="AG427" s="55" t="n"/>
      <c r="AH427" s="55" t="n"/>
      <c r="AI427" s="55" t="n"/>
      <c r="AJ427" s="55" t="n"/>
      <c r="AK427" s="55" t="n"/>
      <c r="AL427" s="55" t="n"/>
      <c r="AM427" s="55" t="n"/>
      <c r="AN427" s="55" t="n"/>
      <c r="AO427" s="55" t="n"/>
      <c r="AP427" s="55" t="n"/>
      <c r="AQ427" s="55" t="n"/>
      <c r="AR427" s="55" t="n"/>
      <c r="AS427" s="55" t="n"/>
      <c r="AT427" s="55" t="n"/>
      <c r="AU427" s="55" t="n"/>
      <c r="AV427" s="55" t="n"/>
      <c r="AW427" s="55" t="n"/>
      <c r="AX427" s="55" t="n"/>
      <c r="AY427" s="55" t="n"/>
      <c r="AZ427" s="55" t="n"/>
      <c r="BA427" s="55" t="n"/>
      <c r="BB427" s="55" t="n"/>
      <c r="BC427" s="55" t="n"/>
    </row>
    <row r="428">
      <c r="A428" s="55" t="n"/>
      <c r="B428" s="483" t="n"/>
      <c r="C428" s="55" t="n"/>
      <c r="D428" s="55" t="n"/>
      <c r="E428" s="55" t="n"/>
      <c r="F428" s="55" t="n"/>
      <c r="G428" s="69" t="n"/>
      <c r="H428" s="69" t="n"/>
      <c r="I428" s="55" t="n"/>
      <c r="J428" s="55" t="n"/>
      <c r="K428" s="55" t="n"/>
      <c r="L428" s="55">
        <f>J428-K428</f>
        <v/>
      </c>
      <c r="M428" s="55" t="n"/>
      <c r="N428" s="55">
        <f>P428+Q428+R428+S428</f>
        <v/>
      </c>
      <c r="O428" s="57">
        <f>Q428+V428+Y428+AB428+AE428+AH428+AK428+AN428+AQ428+AT428+AW428+AZ428+BC428</f>
        <v/>
      </c>
      <c r="P428" s="58" t="n"/>
      <c r="Q428" s="59">
        <f>L428-S428-R428-P428</f>
        <v/>
      </c>
      <c r="R428" s="60" t="n"/>
      <c r="S428" s="61" t="n"/>
      <c r="T428" s="55" t="n"/>
      <c r="U428" s="55" t="n"/>
      <c r="V428" s="55" t="n"/>
      <c r="W428" s="55" t="n"/>
      <c r="X428" s="55" t="n"/>
      <c r="Y428" s="55" t="n"/>
      <c r="Z428" s="55" t="n"/>
      <c r="AA428" s="55" t="n"/>
      <c r="AB428" s="55" t="n"/>
      <c r="AC428" s="55" t="n"/>
      <c r="AD428" s="55" t="n"/>
      <c r="AE428" s="55" t="n"/>
      <c r="AF428" s="55" t="n"/>
      <c r="AG428" s="55" t="n"/>
      <c r="AH428" s="55" t="n"/>
      <c r="AI428" s="55" t="n"/>
      <c r="AJ428" s="55" t="n"/>
      <c r="AK428" s="55" t="n"/>
      <c r="AL428" s="55" t="n"/>
      <c r="AM428" s="55" t="n"/>
      <c r="AN428" s="55" t="n"/>
      <c r="AO428" s="55" t="n"/>
      <c r="AP428" s="55" t="n"/>
      <c r="AQ428" s="55" t="n"/>
      <c r="AR428" s="55" t="n"/>
      <c r="AS428" s="55" t="n"/>
      <c r="AT428" s="55" t="n"/>
      <c r="AU428" s="55" t="n"/>
      <c r="AV428" s="55" t="n"/>
      <c r="AW428" s="55" t="n"/>
      <c r="AX428" s="55" t="n"/>
      <c r="AY428" s="55" t="n"/>
      <c r="AZ428" s="55" t="n"/>
      <c r="BA428" s="55" t="n"/>
      <c r="BB428" s="55" t="n"/>
      <c r="BC428" s="55" t="n"/>
    </row>
    <row r="429">
      <c r="A429" s="55" t="n"/>
      <c r="B429" s="483" t="n"/>
      <c r="C429" s="55" t="n"/>
      <c r="D429" s="55" t="n"/>
      <c r="E429" s="55" t="n"/>
      <c r="F429" s="55" t="n"/>
      <c r="G429" s="69" t="n"/>
      <c r="H429" s="69" t="n"/>
      <c r="I429" s="55" t="n"/>
      <c r="J429" s="55" t="n"/>
      <c r="K429" s="55" t="n"/>
      <c r="L429" s="55">
        <f>J429-K429</f>
        <v/>
      </c>
      <c r="M429" s="55" t="n"/>
      <c r="N429" s="55">
        <f>P429+Q429+R429+S429</f>
        <v/>
      </c>
      <c r="O429" s="57">
        <f>Q429+V429+Y429+AB429+AE429+AH429+AK429+AN429+AQ429+AT429+AW429+AZ429+BC429</f>
        <v/>
      </c>
      <c r="P429" s="58" t="n"/>
      <c r="Q429" s="59">
        <f>L429-S429-R429-P429</f>
        <v/>
      </c>
      <c r="R429" s="60" t="n"/>
      <c r="S429" s="61" t="n"/>
      <c r="T429" s="55" t="n"/>
      <c r="U429" s="55" t="n"/>
      <c r="V429" s="55" t="n"/>
      <c r="W429" s="55" t="n"/>
      <c r="X429" s="55" t="n"/>
      <c r="Y429" s="55" t="n"/>
      <c r="Z429" s="55" t="n"/>
      <c r="AA429" s="55" t="n"/>
      <c r="AB429" s="55" t="n"/>
      <c r="AC429" s="55" t="n"/>
      <c r="AD429" s="55" t="n"/>
      <c r="AE429" s="55" t="n"/>
      <c r="AF429" s="55" t="n"/>
      <c r="AG429" s="55" t="n"/>
      <c r="AH429" s="55" t="n"/>
      <c r="AI429" s="55" t="n"/>
      <c r="AJ429" s="55" t="n"/>
      <c r="AK429" s="55" t="n"/>
      <c r="AL429" s="55" t="n"/>
      <c r="AM429" s="55" t="n"/>
      <c r="AN429" s="55" t="n"/>
      <c r="AO429" s="55" t="n"/>
      <c r="AP429" s="55" t="n"/>
      <c r="AQ429" s="55" t="n"/>
      <c r="AR429" s="55" t="n"/>
      <c r="AS429" s="55" t="n"/>
      <c r="AT429" s="55" t="n"/>
      <c r="AU429" s="55" t="n"/>
      <c r="AV429" s="55" t="n"/>
      <c r="AW429" s="55" t="n"/>
      <c r="AX429" s="55" t="n"/>
      <c r="AY429" s="55" t="n"/>
      <c r="AZ429" s="55" t="n"/>
      <c r="BA429" s="55" t="n"/>
      <c r="BB429" s="55" t="n"/>
      <c r="BC429" s="55" t="n"/>
    </row>
    <row r="430">
      <c r="A430" s="55" t="n"/>
      <c r="B430" s="483" t="n"/>
      <c r="C430" s="55" t="n"/>
      <c r="D430" s="55" t="n"/>
      <c r="E430" s="55" t="n"/>
      <c r="F430" s="55" t="n"/>
      <c r="G430" s="69" t="n"/>
      <c r="H430" s="69" t="n"/>
      <c r="I430" s="55" t="n"/>
      <c r="J430" s="55" t="n"/>
      <c r="K430" s="55" t="n"/>
      <c r="L430" s="55">
        <f>J430-K430</f>
        <v/>
      </c>
      <c r="M430" s="55" t="n"/>
      <c r="N430" s="55">
        <f>P430+Q430+R430+S430</f>
        <v/>
      </c>
      <c r="O430" s="57">
        <f>Q430+V430+Y430+AB430+AE430+AH430+AK430+AN430+AQ430+AT430+AW430+AZ430+BC430</f>
        <v/>
      </c>
      <c r="P430" s="58" t="n"/>
      <c r="Q430" s="59">
        <f>L430-S430-R430-P430</f>
        <v/>
      </c>
      <c r="R430" s="60" t="n"/>
      <c r="S430" s="61" t="n"/>
      <c r="T430" s="55" t="n"/>
      <c r="U430" s="55" t="n"/>
      <c r="V430" s="55" t="n"/>
      <c r="W430" s="55" t="n"/>
      <c r="X430" s="55" t="n"/>
      <c r="Y430" s="55" t="n"/>
      <c r="Z430" s="55" t="n"/>
      <c r="AA430" s="55" t="n"/>
      <c r="AB430" s="55" t="n"/>
      <c r="AC430" s="55" t="n"/>
      <c r="AD430" s="55" t="n"/>
      <c r="AE430" s="55" t="n"/>
      <c r="AF430" s="55" t="n"/>
      <c r="AG430" s="55" t="n"/>
      <c r="AH430" s="55" t="n"/>
      <c r="AI430" s="55" t="n"/>
      <c r="AJ430" s="55" t="n"/>
      <c r="AK430" s="55" t="n"/>
      <c r="AL430" s="55" t="n"/>
      <c r="AM430" s="55" t="n"/>
      <c r="AN430" s="55" t="n"/>
      <c r="AO430" s="55" t="n"/>
      <c r="AP430" s="55" t="n"/>
      <c r="AQ430" s="55" t="n"/>
      <c r="AR430" s="55" t="n"/>
      <c r="AS430" s="55" t="n"/>
      <c r="AT430" s="55" t="n"/>
      <c r="AU430" s="55" t="n"/>
      <c r="AV430" s="55" t="n"/>
      <c r="AW430" s="55" t="n"/>
      <c r="AX430" s="55" t="n"/>
      <c r="AY430" s="55" t="n"/>
      <c r="AZ430" s="55" t="n"/>
      <c r="BA430" s="55" t="n"/>
      <c r="BB430" s="55" t="n"/>
      <c r="BC430" s="55" t="n"/>
    </row>
    <row r="431">
      <c r="A431" s="55" t="n"/>
      <c r="B431" s="483" t="n"/>
      <c r="C431" s="55" t="n"/>
      <c r="D431" s="55" t="n"/>
      <c r="E431" s="55" t="n"/>
      <c r="F431" s="55" t="n"/>
      <c r="G431" s="69" t="n"/>
      <c r="H431" s="69" t="n"/>
      <c r="I431" s="55" t="n"/>
      <c r="J431" s="55" t="n"/>
      <c r="K431" s="55" t="n"/>
      <c r="L431" s="55">
        <f>J431-K431</f>
        <v/>
      </c>
      <c r="M431" s="55" t="n"/>
      <c r="N431" s="55">
        <f>P431+Q431+R431+S431</f>
        <v/>
      </c>
      <c r="O431" s="57">
        <f>Q431+V431+Y431+AB431+AE431+AH431+AK431+AN431+AQ431+AT431+AW431+AZ431+BC431</f>
        <v/>
      </c>
      <c r="P431" s="58" t="n"/>
      <c r="Q431" s="59">
        <f>L431-S431-R431-P431</f>
        <v/>
      </c>
      <c r="R431" s="60" t="n"/>
      <c r="S431" s="61" t="n"/>
      <c r="T431" s="55" t="n"/>
      <c r="U431" s="55" t="n"/>
      <c r="V431" s="55" t="n"/>
      <c r="W431" s="55" t="n"/>
      <c r="X431" s="55" t="n"/>
      <c r="Y431" s="55" t="n"/>
      <c r="Z431" s="55" t="n"/>
      <c r="AA431" s="55" t="n"/>
      <c r="AB431" s="55" t="n"/>
      <c r="AC431" s="55" t="n"/>
      <c r="AD431" s="55" t="n"/>
      <c r="AE431" s="55" t="n"/>
      <c r="AF431" s="55" t="n"/>
      <c r="AG431" s="55" t="n"/>
      <c r="AH431" s="55" t="n"/>
      <c r="AI431" s="55" t="n"/>
      <c r="AJ431" s="55" t="n"/>
      <c r="AK431" s="55" t="n"/>
      <c r="AL431" s="55" t="n"/>
      <c r="AM431" s="55" t="n"/>
      <c r="AN431" s="55" t="n"/>
      <c r="AO431" s="55" t="n"/>
      <c r="AP431" s="55" t="n"/>
      <c r="AQ431" s="55" t="n"/>
      <c r="AR431" s="55" t="n"/>
      <c r="AS431" s="55" t="n"/>
      <c r="AT431" s="55" t="n"/>
      <c r="AU431" s="55" t="n"/>
      <c r="AV431" s="55" t="n"/>
      <c r="AW431" s="55" t="n"/>
      <c r="AX431" s="55" t="n"/>
      <c r="AY431" s="55" t="n"/>
      <c r="AZ431" s="55" t="n"/>
      <c r="BA431" s="55" t="n"/>
      <c r="BB431" s="55" t="n"/>
      <c r="BC431" s="55" t="n"/>
    </row>
    <row r="432">
      <c r="A432" s="55" t="n"/>
      <c r="B432" s="483" t="n"/>
      <c r="C432" s="55" t="n"/>
      <c r="D432" s="55" t="n"/>
      <c r="E432" s="55" t="n"/>
      <c r="F432" s="55" t="n"/>
      <c r="G432" s="69" t="n"/>
      <c r="H432" s="69" t="n"/>
      <c r="I432" s="55" t="n"/>
      <c r="J432" s="55" t="n"/>
      <c r="K432" s="55" t="n"/>
      <c r="L432" s="55">
        <f>J432-K432</f>
        <v/>
      </c>
      <c r="M432" s="55" t="n"/>
      <c r="N432" s="55">
        <f>P432+Q432+R432+S432</f>
        <v/>
      </c>
      <c r="O432" s="57">
        <f>Q432+V432+Y432+AB432+AE432+AH432+AK432+AN432+AQ432+AT432+AW432+AZ432+BC432</f>
        <v/>
      </c>
      <c r="P432" s="58" t="n"/>
      <c r="Q432" s="59">
        <f>L432-S432-R432-P432</f>
        <v/>
      </c>
      <c r="R432" s="60" t="n"/>
      <c r="S432" s="61" t="n"/>
      <c r="T432" s="55" t="n"/>
      <c r="U432" s="55" t="n"/>
      <c r="V432" s="55" t="n"/>
      <c r="W432" s="55" t="n"/>
      <c r="X432" s="55" t="n"/>
      <c r="Y432" s="55" t="n"/>
      <c r="Z432" s="55" t="n"/>
      <c r="AA432" s="55" t="n"/>
      <c r="AB432" s="55" t="n"/>
      <c r="AC432" s="55" t="n"/>
      <c r="AD432" s="55" t="n"/>
      <c r="AE432" s="55" t="n"/>
      <c r="AF432" s="55" t="n"/>
      <c r="AG432" s="55" t="n"/>
      <c r="AH432" s="55" t="n"/>
      <c r="AI432" s="55" t="n"/>
      <c r="AJ432" s="55" t="n"/>
      <c r="AK432" s="55" t="n"/>
      <c r="AL432" s="55" t="n"/>
      <c r="AM432" s="55" t="n"/>
      <c r="AN432" s="55" t="n"/>
      <c r="AO432" s="55" t="n"/>
      <c r="AP432" s="55" t="n"/>
      <c r="AQ432" s="55" t="n"/>
      <c r="AR432" s="55" t="n"/>
      <c r="AS432" s="55" t="n"/>
      <c r="AT432" s="55" t="n"/>
      <c r="AU432" s="55" t="n"/>
      <c r="AV432" s="55" t="n"/>
      <c r="AW432" s="55" t="n"/>
      <c r="AX432" s="55" t="n"/>
      <c r="AY432" s="55" t="n"/>
      <c r="AZ432" s="55" t="n"/>
      <c r="BA432" s="55" t="n"/>
      <c r="BB432" s="55" t="n"/>
      <c r="BC432" s="55" t="n"/>
    </row>
    <row r="433">
      <c r="A433" s="55" t="n"/>
      <c r="B433" s="483" t="n"/>
      <c r="C433" s="55" t="n"/>
      <c r="D433" s="55" t="n"/>
      <c r="E433" s="55" t="n"/>
      <c r="F433" s="55" t="n"/>
      <c r="G433" s="69" t="n"/>
      <c r="H433" s="69" t="n"/>
      <c r="I433" s="55" t="n"/>
      <c r="J433" s="55" t="n"/>
      <c r="K433" s="55" t="n"/>
      <c r="L433" s="55">
        <f>J433-K433</f>
        <v/>
      </c>
      <c r="M433" s="55" t="n"/>
      <c r="N433" s="55">
        <f>P433+Q433+R433+S433</f>
        <v/>
      </c>
      <c r="O433" s="57">
        <f>Q433+V433+Y433+AB433+AE433+AH433+AK433+AN433+AQ433+AT433+AW433+AZ433+BC433</f>
        <v/>
      </c>
      <c r="P433" s="58" t="n"/>
      <c r="Q433" s="59">
        <f>L433-S433-R433-P433</f>
        <v/>
      </c>
      <c r="R433" s="60" t="n"/>
      <c r="S433" s="61" t="n"/>
      <c r="T433" s="55" t="n"/>
      <c r="U433" s="55" t="n"/>
      <c r="V433" s="55" t="n"/>
      <c r="W433" s="55" t="n"/>
      <c r="X433" s="55" t="n"/>
      <c r="Y433" s="55" t="n"/>
      <c r="Z433" s="55" t="n"/>
      <c r="AA433" s="55" t="n"/>
      <c r="AB433" s="55" t="n"/>
      <c r="AC433" s="55" t="n"/>
      <c r="AD433" s="55" t="n"/>
      <c r="AE433" s="55" t="n"/>
      <c r="AF433" s="55" t="n"/>
      <c r="AG433" s="55" t="n"/>
      <c r="AH433" s="55" t="n"/>
      <c r="AI433" s="55" t="n"/>
      <c r="AJ433" s="55" t="n"/>
      <c r="AK433" s="55" t="n"/>
      <c r="AL433" s="55" t="n"/>
      <c r="AM433" s="55" t="n"/>
      <c r="AN433" s="55" t="n"/>
      <c r="AO433" s="55" t="n"/>
      <c r="AP433" s="55" t="n"/>
      <c r="AQ433" s="55" t="n"/>
      <c r="AR433" s="55" t="n"/>
      <c r="AS433" s="55" t="n"/>
      <c r="AT433" s="55" t="n"/>
      <c r="AU433" s="55" t="n"/>
      <c r="AV433" s="55" t="n"/>
      <c r="AW433" s="55" t="n"/>
      <c r="AX433" s="55" t="n"/>
      <c r="AY433" s="55" t="n"/>
      <c r="AZ433" s="55" t="n"/>
      <c r="BA433" s="55" t="n"/>
      <c r="BB433" s="55" t="n"/>
      <c r="BC433" s="55" t="n"/>
    </row>
    <row r="434">
      <c r="A434" s="55" t="n"/>
      <c r="B434" s="483" t="n"/>
      <c r="C434" s="55" t="n"/>
      <c r="D434" s="55" t="n"/>
      <c r="E434" s="55" t="n"/>
      <c r="F434" s="55" t="n"/>
      <c r="G434" s="69" t="n"/>
      <c r="H434" s="69" t="n"/>
      <c r="I434" s="55" t="n"/>
      <c r="J434" s="55" t="n"/>
      <c r="K434" s="55" t="n"/>
      <c r="L434" s="55">
        <f>J434-K434</f>
        <v/>
      </c>
      <c r="M434" s="55" t="n"/>
      <c r="N434" s="55">
        <f>P434+Q434+R434+S434</f>
        <v/>
      </c>
      <c r="O434" s="57">
        <f>Q434+V434+Y434+AB434+AE434+AH434+AK434+AN434+AQ434+AT434+AW434+AZ434+BC434</f>
        <v/>
      </c>
      <c r="P434" s="58" t="n"/>
      <c r="Q434" s="59">
        <f>L434-S434-R434-P434</f>
        <v/>
      </c>
      <c r="R434" s="60" t="n"/>
      <c r="S434" s="61" t="n"/>
      <c r="T434" s="55" t="n"/>
      <c r="U434" s="55" t="n"/>
      <c r="V434" s="55" t="n"/>
      <c r="W434" s="55" t="n"/>
      <c r="X434" s="55" t="n"/>
      <c r="Y434" s="55" t="n"/>
      <c r="Z434" s="55" t="n"/>
      <c r="AA434" s="55" t="n"/>
      <c r="AB434" s="55" t="n"/>
      <c r="AC434" s="55" t="n"/>
      <c r="AD434" s="55" t="n"/>
      <c r="AE434" s="55" t="n"/>
      <c r="AF434" s="55" t="n"/>
      <c r="AG434" s="55" t="n"/>
      <c r="AH434" s="55" t="n"/>
      <c r="AI434" s="55" t="n"/>
      <c r="AJ434" s="55" t="n"/>
      <c r="AK434" s="55" t="n"/>
      <c r="AL434" s="55" t="n"/>
      <c r="AM434" s="55" t="n"/>
      <c r="AN434" s="55" t="n"/>
      <c r="AO434" s="55" t="n"/>
      <c r="AP434" s="55" t="n"/>
      <c r="AQ434" s="55" t="n"/>
      <c r="AR434" s="55" t="n"/>
      <c r="AS434" s="55" t="n"/>
      <c r="AT434" s="55" t="n"/>
      <c r="AU434" s="55" t="n"/>
      <c r="AV434" s="55" t="n"/>
      <c r="AW434" s="55" t="n"/>
      <c r="AX434" s="55" t="n"/>
      <c r="AY434" s="55" t="n"/>
      <c r="AZ434" s="55" t="n"/>
      <c r="BA434" s="55" t="n"/>
      <c r="BB434" s="55" t="n"/>
      <c r="BC434" s="55" t="n"/>
    </row>
    <row r="435">
      <c r="A435" s="55" t="n"/>
      <c r="B435" s="483" t="n"/>
      <c r="C435" s="55" t="n"/>
      <c r="D435" s="55" t="n"/>
      <c r="E435" s="55" t="n"/>
      <c r="F435" s="55" t="n"/>
      <c r="G435" s="69" t="n"/>
      <c r="H435" s="69" t="n"/>
      <c r="I435" s="55" t="n"/>
      <c r="J435" s="55" t="n"/>
      <c r="K435" s="55" t="n"/>
      <c r="L435" s="55">
        <f>J435-K435</f>
        <v/>
      </c>
      <c r="M435" s="55" t="n"/>
      <c r="N435" s="55">
        <f>P435+Q435+R435+S435</f>
        <v/>
      </c>
      <c r="O435" s="57">
        <f>Q435+V435+Y435+AB435+AE435+AH435+AK435+AN435+AQ435+AT435+AW435+AZ435+BC435</f>
        <v/>
      </c>
      <c r="P435" s="58" t="n"/>
      <c r="Q435" s="59">
        <f>L435-S435-R435-P435</f>
        <v/>
      </c>
      <c r="R435" s="60" t="n"/>
      <c r="S435" s="61" t="n"/>
      <c r="T435" s="55" t="n"/>
      <c r="U435" s="55" t="n"/>
      <c r="V435" s="55" t="n"/>
      <c r="W435" s="55" t="n"/>
      <c r="X435" s="55" t="n"/>
      <c r="Y435" s="55" t="n"/>
      <c r="Z435" s="55" t="n"/>
      <c r="AA435" s="55" t="n"/>
      <c r="AB435" s="55" t="n"/>
      <c r="AC435" s="55" t="n"/>
      <c r="AD435" s="55" t="n"/>
      <c r="AE435" s="55" t="n"/>
      <c r="AF435" s="55" t="n"/>
      <c r="AG435" s="55" t="n"/>
      <c r="AH435" s="55" t="n"/>
      <c r="AI435" s="55" t="n"/>
      <c r="AJ435" s="55" t="n"/>
      <c r="AK435" s="55" t="n"/>
      <c r="AL435" s="55" t="n"/>
      <c r="AM435" s="55" t="n"/>
      <c r="AN435" s="55" t="n"/>
      <c r="AO435" s="55" t="n"/>
      <c r="AP435" s="55" t="n"/>
      <c r="AQ435" s="55" t="n"/>
      <c r="AR435" s="55" t="n"/>
      <c r="AS435" s="55" t="n"/>
      <c r="AT435" s="55" t="n"/>
      <c r="AU435" s="55" t="n"/>
      <c r="AV435" s="55" t="n"/>
      <c r="AW435" s="55" t="n"/>
      <c r="AX435" s="55" t="n"/>
      <c r="AY435" s="55" t="n"/>
      <c r="AZ435" s="55" t="n"/>
      <c r="BA435" s="55" t="n"/>
      <c r="BB435" s="55" t="n"/>
      <c r="BC435" s="55" t="n"/>
    </row>
    <row r="436">
      <c r="A436" s="55" t="n"/>
      <c r="B436" s="483" t="n"/>
      <c r="C436" s="55" t="n"/>
      <c r="D436" s="55" t="n"/>
      <c r="E436" s="55" t="n"/>
      <c r="F436" s="55" t="n"/>
      <c r="G436" s="69" t="n"/>
      <c r="H436" s="69" t="n"/>
      <c r="I436" s="55" t="n"/>
      <c r="J436" s="55" t="n"/>
      <c r="K436" s="55" t="n"/>
      <c r="L436" s="55">
        <f>J436-K436</f>
        <v/>
      </c>
      <c r="M436" s="55" t="n"/>
      <c r="N436" s="55">
        <f>P436+Q436+R436+S436</f>
        <v/>
      </c>
      <c r="O436" s="57">
        <f>Q436+V436+Y436+AB436+AE436+AH436+AK436+AN436+AQ436+AT436+AW436+AZ436+BC436</f>
        <v/>
      </c>
      <c r="P436" s="58" t="n"/>
      <c r="Q436" s="59">
        <f>L436-S436-R436-P436</f>
        <v/>
      </c>
      <c r="R436" s="60" t="n"/>
      <c r="S436" s="61" t="n"/>
      <c r="T436" s="55" t="n"/>
      <c r="U436" s="55" t="n"/>
      <c r="V436" s="55" t="n"/>
      <c r="W436" s="55" t="n"/>
      <c r="X436" s="55" t="n"/>
      <c r="Y436" s="55" t="n"/>
      <c r="Z436" s="55" t="n"/>
      <c r="AA436" s="55" t="n"/>
      <c r="AB436" s="55" t="n"/>
      <c r="AC436" s="55" t="n"/>
      <c r="AD436" s="55" t="n"/>
      <c r="AE436" s="55" t="n"/>
      <c r="AF436" s="55" t="n"/>
      <c r="AG436" s="55" t="n"/>
      <c r="AH436" s="55" t="n"/>
      <c r="AI436" s="55" t="n"/>
      <c r="AJ436" s="55" t="n"/>
      <c r="AK436" s="55" t="n"/>
      <c r="AL436" s="55" t="n"/>
      <c r="AM436" s="55" t="n"/>
      <c r="AN436" s="55" t="n"/>
      <c r="AO436" s="55" t="n"/>
      <c r="AP436" s="55" t="n"/>
      <c r="AQ436" s="55" t="n"/>
      <c r="AR436" s="55" t="n"/>
      <c r="AS436" s="55" t="n"/>
      <c r="AT436" s="55" t="n"/>
      <c r="AU436" s="55" t="n"/>
      <c r="AV436" s="55" t="n"/>
      <c r="AW436" s="55" t="n"/>
      <c r="AX436" s="55" t="n"/>
      <c r="AY436" s="55" t="n"/>
      <c r="AZ436" s="55" t="n"/>
      <c r="BA436" s="55" t="n"/>
      <c r="BB436" s="55" t="n"/>
      <c r="BC436" s="55" t="n"/>
    </row>
    <row r="437">
      <c r="A437" s="55" t="n"/>
      <c r="B437" s="483" t="n"/>
      <c r="C437" s="55" t="n"/>
      <c r="D437" s="55" t="n"/>
      <c r="E437" s="55" t="n"/>
      <c r="F437" s="55" t="n"/>
      <c r="G437" s="69" t="n"/>
      <c r="H437" s="69" t="n"/>
      <c r="I437" s="55" t="n"/>
      <c r="J437" s="55" t="n"/>
      <c r="K437" s="55" t="n"/>
      <c r="L437" s="55">
        <f>J437-K437</f>
        <v/>
      </c>
      <c r="M437" s="55" t="n"/>
      <c r="N437" s="55">
        <f>P437+Q437+R437+S437</f>
        <v/>
      </c>
      <c r="O437" s="57">
        <f>Q437+V437+Y437+AB437+AE437+AH437+AK437+AN437+AQ437+AT437+AW437+AZ437+BC437</f>
        <v/>
      </c>
      <c r="P437" s="58" t="n"/>
      <c r="Q437" s="59">
        <f>L437-S437-R437-P437</f>
        <v/>
      </c>
      <c r="R437" s="60" t="n"/>
      <c r="S437" s="61" t="n"/>
      <c r="T437" s="55" t="n"/>
      <c r="U437" s="55" t="n"/>
      <c r="V437" s="55" t="n"/>
      <c r="W437" s="55" t="n"/>
      <c r="X437" s="55" t="n"/>
      <c r="Y437" s="55" t="n"/>
      <c r="Z437" s="55" t="n"/>
      <c r="AA437" s="55" t="n"/>
      <c r="AB437" s="55" t="n"/>
      <c r="AC437" s="55" t="n"/>
      <c r="AD437" s="55" t="n"/>
      <c r="AE437" s="55" t="n"/>
      <c r="AF437" s="55" t="n"/>
      <c r="AG437" s="55" t="n"/>
      <c r="AH437" s="55" t="n"/>
      <c r="AI437" s="55" t="n"/>
      <c r="AJ437" s="55" t="n"/>
      <c r="AK437" s="55" t="n"/>
      <c r="AL437" s="55" t="n"/>
      <c r="AM437" s="55" t="n"/>
      <c r="AN437" s="55" t="n"/>
      <c r="AO437" s="55" t="n"/>
      <c r="AP437" s="55" t="n"/>
      <c r="AQ437" s="55" t="n"/>
      <c r="AR437" s="55" t="n"/>
      <c r="AS437" s="55" t="n"/>
      <c r="AT437" s="55" t="n"/>
      <c r="AU437" s="55" t="n"/>
      <c r="AV437" s="55" t="n"/>
      <c r="AW437" s="55" t="n"/>
      <c r="AX437" s="55" t="n"/>
      <c r="AY437" s="55" t="n"/>
      <c r="AZ437" s="55" t="n"/>
      <c r="BA437" s="55" t="n"/>
      <c r="BB437" s="55" t="n"/>
      <c r="BC437" s="55" t="n"/>
    </row>
    <row r="438">
      <c r="A438" s="55" t="n"/>
      <c r="B438" s="483" t="n"/>
      <c r="C438" s="55" t="n"/>
      <c r="D438" s="55" t="n"/>
      <c r="E438" s="55" t="n"/>
      <c r="F438" s="55" t="n"/>
      <c r="G438" s="69" t="n"/>
      <c r="H438" s="69" t="n"/>
      <c r="I438" s="55" t="n"/>
      <c r="J438" s="55" t="n"/>
      <c r="K438" s="55" t="n"/>
      <c r="L438" s="55">
        <f>J438-K438</f>
        <v/>
      </c>
      <c r="M438" s="55" t="n"/>
      <c r="N438" s="55">
        <f>P438+Q438+R438+S438</f>
        <v/>
      </c>
      <c r="O438" s="57">
        <f>Q438+V438+Y438+AB438+AE438+AH438+AK438+AN438+AQ438+AT438+AW438+AZ438+BC438</f>
        <v/>
      </c>
      <c r="P438" s="58" t="n"/>
      <c r="Q438" s="59">
        <f>L438-S438-R438-P438</f>
        <v/>
      </c>
      <c r="R438" s="60" t="n"/>
      <c r="S438" s="61" t="n"/>
      <c r="T438" s="55" t="n"/>
      <c r="U438" s="55" t="n"/>
      <c r="V438" s="55" t="n"/>
      <c r="W438" s="55" t="n"/>
      <c r="X438" s="55" t="n"/>
      <c r="Y438" s="55" t="n"/>
      <c r="Z438" s="55" t="n"/>
      <c r="AA438" s="55" t="n"/>
      <c r="AB438" s="55" t="n"/>
      <c r="AC438" s="55" t="n"/>
      <c r="AD438" s="55" t="n"/>
      <c r="AE438" s="55" t="n"/>
      <c r="AF438" s="55" t="n"/>
      <c r="AG438" s="55" t="n"/>
      <c r="AH438" s="55" t="n"/>
      <c r="AI438" s="55" t="n"/>
      <c r="AJ438" s="55" t="n"/>
      <c r="AK438" s="55" t="n"/>
      <c r="AL438" s="55" t="n"/>
      <c r="AM438" s="55" t="n"/>
      <c r="AN438" s="55" t="n"/>
      <c r="AO438" s="55" t="n"/>
      <c r="AP438" s="55" t="n"/>
      <c r="AQ438" s="55" t="n"/>
      <c r="AR438" s="55" t="n"/>
      <c r="AS438" s="55" t="n"/>
      <c r="AT438" s="55" t="n"/>
      <c r="AU438" s="55" t="n"/>
      <c r="AV438" s="55" t="n"/>
      <c r="AW438" s="55" t="n"/>
      <c r="AX438" s="55" t="n"/>
      <c r="AY438" s="55" t="n"/>
      <c r="AZ438" s="55" t="n"/>
      <c r="BA438" s="55" t="n"/>
      <c r="BB438" s="55" t="n"/>
      <c r="BC438" s="55" t="n"/>
    </row>
    <row r="439">
      <c r="A439" s="55" t="n"/>
      <c r="B439" s="483" t="n"/>
      <c r="C439" s="55" t="n"/>
      <c r="D439" s="55" t="n"/>
      <c r="E439" s="55" t="n"/>
      <c r="F439" s="55" t="n"/>
      <c r="G439" s="69" t="n"/>
      <c r="H439" s="69" t="n"/>
      <c r="I439" s="55" t="n"/>
      <c r="J439" s="55" t="n"/>
      <c r="K439" s="55" t="n"/>
      <c r="L439" s="55">
        <f>J439-K439</f>
        <v/>
      </c>
      <c r="M439" s="55" t="n"/>
      <c r="N439" s="55">
        <f>P439+Q439+R439+S439</f>
        <v/>
      </c>
      <c r="O439" s="57">
        <f>Q439+V439+Y439+AB439+AE439+AH439+AK439+AN439+AQ439+AT439+AW439+AZ439+BC439</f>
        <v/>
      </c>
      <c r="P439" s="58" t="n"/>
      <c r="Q439" s="59">
        <f>L439-S439-R439-P439</f>
        <v/>
      </c>
      <c r="R439" s="60" t="n"/>
      <c r="S439" s="61" t="n"/>
      <c r="T439" s="55" t="n"/>
      <c r="U439" s="55" t="n"/>
      <c r="V439" s="55" t="n"/>
      <c r="W439" s="55" t="n"/>
      <c r="X439" s="55" t="n"/>
      <c r="Y439" s="55" t="n"/>
      <c r="Z439" s="55" t="n"/>
      <c r="AA439" s="55" t="n"/>
      <c r="AB439" s="55" t="n"/>
      <c r="AC439" s="55" t="n"/>
      <c r="AD439" s="55" t="n"/>
      <c r="AE439" s="55" t="n"/>
      <c r="AF439" s="55" t="n"/>
      <c r="AG439" s="55" t="n"/>
      <c r="AH439" s="55" t="n"/>
      <c r="AI439" s="55" t="n"/>
      <c r="AJ439" s="55" t="n"/>
      <c r="AK439" s="55" t="n"/>
      <c r="AL439" s="55" t="n"/>
      <c r="AM439" s="55" t="n"/>
      <c r="AN439" s="55" t="n"/>
      <c r="AO439" s="55" t="n"/>
      <c r="AP439" s="55" t="n"/>
      <c r="AQ439" s="55" t="n"/>
      <c r="AR439" s="55" t="n"/>
      <c r="AS439" s="55" t="n"/>
      <c r="AT439" s="55" t="n"/>
      <c r="AU439" s="55" t="n"/>
      <c r="AV439" s="55" t="n"/>
      <c r="AW439" s="55" t="n"/>
      <c r="AX439" s="55" t="n"/>
      <c r="AY439" s="55" t="n"/>
      <c r="AZ439" s="55" t="n"/>
      <c r="BA439" s="55" t="n"/>
      <c r="BB439" s="55" t="n"/>
      <c r="BC439" s="55" t="n"/>
    </row>
    <row r="440">
      <c r="A440" s="55" t="n"/>
      <c r="B440" s="483" t="n"/>
      <c r="C440" s="55" t="n"/>
      <c r="D440" s="55" t="n"/>
      <c r="E440" s="55" t="n"/>
      <c r="F440" s="55" t="n"/>
      <c r="G440" s="69" t="n"/>
      <c r="H440" s="69" t="n"/>
      <c r="I440" s="55" t="n"/>
      <c r="J440" s="55" t="n"/>
      <c r="K440" s="55" t="n"/>
      <c r="L440" s="55">
        <f>J440-K440</f>
        <v/>
      </c>
      <c r="M440" s="55" t="n"/>
      <c r="N440" s="55">
        <f>P440+Q440+R440+S440</f>
        <v/>
      </c>
      <c r="O440" s="57">
        <f>Q440+V440+Y440+AB440+AE440+AH440+AK440+AN440+AQ440+AT440+AW440+AZ440+BC440</f>
        <v/>
      </c>
      <c r="P440" s="58" t="n"/>
      <c r="Q440" s="59">
        <f>L440-S440-R440-P440</f>
        <v/>
      </c>
      <c r="R440" s="60" t="n"/>
      <c r="S440" s="61" t="n"/>
      <c r="T440" s="55" t="n"/>
      <c r="U440" s="55" t="n"/>
      <c r="V440" s="55" t="n"/>
      <c r="W440" s="55" t="n"/>
      <c r="X440" s="55" t="n"/>
      <c r="Y440" s="55" t="n"/>
      <c r="Z440" s="55" t="n"/>
      <c r="AA440" s="55" t="n"/>
      <c r="AB440" s="55" t="n"/>
      <c r="AC440" s="55" t="n"/>
      <c r="AD440" s="55" t="n"/>
      <c r="AE440" s="55" t="n"/>
      <c r="AF440" s="55" t="n"/>
      <c r="AG440" s="55" t="n"/>
      <c r="AH440" s="55" t="n"/>
      <c r="AI440" s="55" t="n"/>
      <c r="AJ440" s="55" t="n"/>
      <c r="AK440" s="55" t="n"/>
      <c r="AL440" s="55" t="n"/>
      <c r="AM440" s="55" t="n"/>
      <c r="AN440" s="55" t="n"/>
      <c r="AO440" s="55" t="n"/>
      <c r="AP440" s="55" t="n"/>
      <c r="AQ440" s="55" t="n"/>
      <c r="AR440" s="55" t="n"/>
      <c r="AS440" s="55" t="n"/>
      <c r="AT440" s="55" t="n"/>
      <c r="AU440" s="55" t="n"/>
      <c r="AV440" s="55" t="n"/>
      <c r="AW440" s="55" t="n"/>
      <c r="AX440" s="55" t="n"/>
      <c r="AY440" s="55" t="n"/>
      <c r="AZ440" s="55" t="n"/>
      <c r="BA440" s="55" t="n"/>
      <c r="BB440" s="55" t="n"/>
      <c r="BC440" s="55" t="n"/>
    </row>
    <row r="441">
      <c r="A441" s="55" t="n"/>
      <c r="B441" s="483" t="n"/>
      <c r="C441" s="55" t="n"/>
      <c r="D441" s="55" t="n"/>
      <c r="E441" s="55" t="n"/>
      <c r="F441" s="55" t="n"/>
      <c r="G441" s="69" t="n"/>
      <c r="H441" s="69" t="n"/>
      <c r="I441" s="55" t="n"/>
      <c r="J441" s="55" t="n"/>
      <c r="K441" s="55" t="n"/>
      <c r="L441" s="55">
        <f>J441-K441</f>
        <v/>
      </c>
      <c r="M441" s="55" t="n"/>
      <c r="N441" s="55">
        <f>P441+Q441+R441+S441</f>
        <v/>
      </c>
      <c r="O441" s="57">
        <f>Q441+V441+Y441+AB441+AE441+AH441+AK441+AN441+AQ441+AT441+AW441+AZ441+BC441</f>
        <v/>
      </c>
      <c r="P441" s="58" t="n"/>
      <c r="Q441" s="59">
        <f>L441-S441-R441-P441</f>
        <v/>
      </c>
      <c r="R441" s="60" t="n"/>
      <c r="S441" s="61" t="n"/>
      <c r="T441" s="55" t="n"/>
      <c r="U441" s="55" t="n"/>
      <c r="V441" s="55" t="n"/>
      <c r="W441" s="55" t="n"/>
      <c r="X441" s="55" t="n"/>
      <c r="Y441" s="55" t="n"/>
      <c r="Z441" s="55" t="n"/>
      <c r="AA441" s="55" t="n"/>
      <c r="AB441" s="55" t="n"/>
      <c r="AC441" s="55" t="n"/>
      <c r="AD441" s="55" t="n"/>
      <c r="AE441" s="55" t="n"/>
      <c r="AF441" s="55" t="n"/>
      <c r="AG441" s="55" t="n"/>
      <c r="AH441" s="55" t="n"/>
      <c r="AI441" s="55" t="n"/>
      <c r="AJ441" s="55" t="n"/>
      <c r="AK441" s="55" t="n"/>
      <c r="AL441" s="55" t="n"/>
      <c r="AM441" s="55" t="n"/>
      <c r="AN441" s="55" t="n"/>
      <c r="AO441" s="55" t="n"/>
      <c r="AP441" s="55" t="n"/>
      <c r="AQ441" s="55" t="n"/>
      <c r="AR441" s="55" t="n"/>
      <c r="AS441" s="55" t="n"/>
      <c r="AT441" s="55" t="n"/>
      <c r="AU441" s="55" t="n"/>
      <c r="AV441" s="55" t="n"/>
      <c r="AW441" s="55" t="n"/>
      <c r="AX441" s="55" t="n"/>
      <c r="AY441" s="55" t="n"/>
      <c r="AZ441" s="55" t="n"/>
      <c r="BA441" s="55" t="n"/>
      <c r="BB441" s="55" t="n"/>
      <c r="BC441" s="55" t="n"/>
    </row>
    <row r="442">
      <c r="A442" s="55" t="n"/>
      <c r="B442" s="483" t="n"/>
      <c r="C442" s="55" t="n"/>
      <c r="D442" s="55" t="n"/>
      <c r="E442" s="55" t="n"/>
      <c r="F442" s="55" t="n"/>
      <c r="G442" s="69" t="n"/>
      <c r="H442" s="69" t="n"/>
      <c r="I442" s="55" t="n"/>
      <c r="J442" s="55" t="n"/>
      <c r="K442" s="55" t="n"/>
      <c r="L442" s="55">
        <f>J442-K442</f>
        <v/>
      </c>
      <c r="M442" s="55" t="n"/>
      <c r="N442" s="55">
        <f>P442+Q442+R442+S442</f>
        <v/>
      </c>
      <c r="O442" s="57">
        <f>Q442+V442+Y442+AB442+AE442+AH442+AK442+AN442+AQ442+AT442+AW442+AZ442+BC442</f>
        <v/>
      </c>
      <c r="P442" s="58" t="n"/>
      <c r="Q442" s="59">
        <f>L442-S442-R442-P442</f>
        <v/>
      </c>
      <c r="R442" s="60" t="n"/>
      <c r="S442" s="61" t="n"/>
      <c r="T442" s="55" t="n"/>
      <c r="U442" s="55" t="n"/>
      <c r="V442" s="55" t="n"/>
      <c r="W442" s="55" t="n"/>
      <c r="X442" s="55" t="n"/>
      <c r="Y442" s="55" t="n"/>
      <c r="Z442" s="55" t="n"/>
      <c r="AA442" s="55" t="n"/>
      <c r="AB442" s="55" t="n"/>
      <c r="AC442" s="55" t="n"/>
      <c r="AD442" s="55" t="n"/>
      <c r="AE442" s="55" t="n"/>
      <c r="AF442" s="55" t="n"/>
      <c r="AG442" s="55" t="n"/>
      <c r="AH442" s="55" t="n"/>
      <c r="AI442" s="55" t="n"/>
      <c r="AJ442" s="55" t="n"/>
      <c r="AK442" s="55" t="n"/>
      <c r="AL442" s="55" t="n"/>
      <c r="AM442" s="55" t="n"/>
      <c r="AN442" s="55" t="n"/>
      <c r="AO442" s="55" t="n"/>
      <c r="AP442" s="55" t="n"/>
      <c r="AQ442" s="55" t="n"/>
      <c r="AR442" s="55" t="n"/>
      <c r="AS442" s="55" t="n"/>
      <c r="AT442" s="55" t="n"/>
      <c r="AU442" s="55" t="n"/>
      <c r="AV442" s="55" t="n"/>
      <c r="AW442" s="55" t="n"/>
      <c r="AX442" s="55" t="n"/>
      <c r="AY442" s="55" t="n"/>
      <c r="AZ442" s="55" t="n"/>
      <c r="BA442" s="55" t="n"/>
      <c r="BB442" s="55" t="n"/>
      <c r="BC442" s="55" t="n"/>
    </row>
    <row r="443">
      <c r="A443" s="55" t="n"/>
      <c r="B443" s="483" t="n"/>
      <c r="C443" s="55" t="n"/>
      <c r="D443" s="55" t="n"/>
      <c r="E443" s="55" t="n"/>
      <c r="F443" s="55" t="n"/>
      <c r="G443" s="69" t="n"/>
      <c r="H443" s="69" t="n"/>
      <c r="I443" s="55" t="n"/>
      <c r="J443" s="55" t="n"/>
      <c r="K443" s="55" t="n"/>
      <c r="L443" s="55">
        <f>J443-K443</f>
        <v/>
      </c>
      <c r="M443" s="55" t="n"/>
      <c r="N443" s="55">
        <f>P443+Q443+R443+S443</f>
        <v/>
      </c>
      <c r="O443" s="57">
        <f>Q443+V443+Y443+AB443+AE443+AH443+AK443+AN443+AQ443+AT443+AW443+AZ443+BC443</f>
        <v/>
      </c>
      <c r="P443" s="58" t="n"/>
      <c r="Q443" s="59">
        <f>L443-S443-R443-P443</f>
        <v/>
      </c>
      <c r="R443" s="60" t="n"/>
      <c r="S443" s="61" t="n"/>
      <c r="T443" s="55" t="n"/>
      <c r="U443" s="55" t="n"/>
      <c r="V443" s="55" t="n"/>
      <c r="W443" s="55" t="n"/>
      <c r="X443" s="55" t="n"/>
      <c r="Y443" s="55" t="n"/>
      <c r="Z443" s="55" t="n"/>
      <c r="AA443" s="55" t="n"/>
      <c r="AB443" s="55" t="n"/>
      <c r="AC443" s="55" t="n"/>
      <c r="AD443" s="55" t="n"/>
      <c r="AE443" s="55" t="n"/>
      <c r="AF443" s="55" t="n"/>
      <c r="AG443" s="55" t="n"/>
      <c r="AH443" s="55" t="n"/>
      <c r="AI443" s="55" t="n"/>
      <c r="AJ443" s="55" t="n"/>
      <c r="AK443" s="55" t="n"/>
      <c r="AL443" s="55" t="n"/>
      <c r="AM443" s="55" t="n"/>
      <c r="AN443" s="55" t="n"/>
      <c r="AO443" s="55" t="n"/>
      <c r="AP443" s="55" t="n"/>
      <c r="AQ443" s="55" t="n"/>
      <c r="AR443" s="55" t="n"/>
      <c r="AS443" s="55" t="n"/>
      <c r="AT443" s="55" t="n"/>
      <c r="AU443" s="55" t="n"/>
      <c r="AV443" s="55" t="n"/>
      <c r="AW443" s="55" t="n"/>
      <c r="AX443" s="55" t="n"/>
      <c r="AY443" s="55" t="n"/>
      <c r="AZ443" s="55" t="n"/>
      <c r="BA443" s="55" t="n"/>
      <c r="BB443" s="55" t="n"/>
      <c r="BC443" s="55" t="n"/>
    </row>
    <row r="444">
      <c r="A444" s="55" t="n"/>
      <c r="B444" s="483" t="n"/>
      <c r="C444" s="55" t="n"/>
      <c r="D444" s="55" t="n"/>
      <c r="E444" s="55" t="n"/>
      <c r="F444" s="55" t="n"/>
      <c r="G444" s="69" t="n"/>
      <c r="H444" s="69" t="n"/>
      <c r="I444" s="55" t="n"/>
      <c r="J444" s="55" t="n"/>
      <c r="K444" s="55" t="n"/>
      <c r="L444" s="55">
        <f>J444-K444</f>
        <v/>
      </c>
      <c r="M444" s="55" t="n"/>
      <c r="N444" s="55">
        <f>P444+Q444+R444+S444</f>
        <v/>
      </c>
      <c r="O444" s="57">
        <f>Q444+V444+Y444+AB444+AE444+AH444+AK444+AN444+AQ444+AT444+AW444+AZ444+BC444</f>
        <v/>
      </c>
      <c r="P444" s="58" t="n"/>
      <c r="Q444" s="59">
        <f>L444-S444-R444-P444</f>
        <v/>
      </c>
      <c r="R444" s="60" t="n"/>
      <c r="S444" s="61" t="n"/>
      <c r="T444" s="55" t="n"/>
      <c r="U444" s="55" t="n"/>
      <c r="V444" s="55" t="n"/>
      <c r="W444" s="55" t="n"/>
      <c r="X444" s="55" t="n"/>
      <c r="Y444" s="55" t="n"/>
      <c r="Z444" s="55" t="n"/>
      <c r="AA444" s="55" t="n"/>
      <c r="AB444" s="55" t="n"/>
      <c r="AC444" s="55" t="n"/>
      <c r="AD444" s="55" t="n"/>
      <c r="AE444" s="55" t="n"/>
      <c r="AF444" s="55" t="n"/>
      <c r="AG444" s="55" t="n"/>
      <c r="AH444" s="55" t="n"/>
      <c r="AI444" s="55" t="n"/>
      <c r="AJ444" s="55" t="n"/>
      <c r="AK444" s="55" t="n"/>
      <c r="AL444" s="55" t="n"/>
      <c r="AM444" s="55" t="n"/>
      <c r="AN444" s="55" t="n"/>
      <c r="AO444" s="55" t="n"/>
      <c r="AP444" s="55" t="n"/>
      <c r="AQ444" s="55" t="n"/>
      <c r="AR444" s="55" t="n"/>
      <c r="AS444" s="55" t="n"/>
      <c r="AT444" s="55" t="n"/>
      <c r="AU444" s="55" t="n"/>
      <c r="AV444" s="55" t="n"/>
      <c r="AW444" s="55" t="n"/>
      <c r="AX444" s="55" t="n"/>
      <c r="AY444" s="55" t="n"/>
      <c r="AZ444" s="55" t="n"/>
      <c r="BA444" s="55" t="n"/>
      <c r="BB444" s="55" t="n"/>
      <c r="BC444" s="55" t="n"/>
    </row>
    <row r="445">
      <c r="A445" s="55" t="n"/>
      <c r="B445" s="483" t="n"/>
      <c r="C445" s="55" t="n"/>
      <c r="D445" s="55" t="n"/>
      <c r="E445" s="55" t="n"/>
      <c r="F445" s="55" t="n"/>
      <c r="G445" s="69" t="n"/>
      <c r="H445" s="69" t="n"/>
      <c r="I445" s="55" t="n"/>
      <c r="J445" s="55" t="n"/>
      <c r="K445" s="55" t="n"/>
      <c r="L445" s="55">
        <f>J445-K445</f>
        <v/>
      </c>
      <c r="M445" s="55" t="n"/>
      <c r="N445" s="55">
        <f>P445+Q445+R445+S445</f>
        <v/>
      </c>
      <c r="O445" s="57">
        <f>Q445+V445+Y445+AB445+AE445+AH445+AK445+AN445+AQ445+AT445+AW445+AZ445+BC445</f>
        <v/>
      </c>
      <c r="P445" s="58" t="n"/>
      <c r="Q445" s="59">
        <f>L445-S445-R445-P445</f>
        <v/>
      </c>
      <c r="R445" s="60" t="n"/>
      <c r="S445" s="61" t="n"/>
      <c r="T445" s="55" t="n"/>
      <c r="U445" s="55" t="n"/>
      <c r="V445" s="55" t="n"/>
      <c r="W445" s="55" t="n"/>
      <c r="X445" s="55" t="n"/>
      <c r="Y445" s="55" t="n"/>
      <c r="Z445" s="55" t="n"/>
      <c r="AA445" s="55" t="n"/>
      <c r="AB445" s="55" t="n"/>
      <c r="AC445" s="55" t="n"/>
      <c r="AD445" s="55" t="n"/>
      <c r="AE445" s="55" t="n"/>
      <c r="AF445" s="55" t="n"/>
      <c r="AG445" s="55" t="n"/>
      <c r="AH445" s="55" t="n"/>
      <c r="AI445" s="55" t="n"/>
      <c r="AJ445" s="55" t="n"/>
      <c r="AK445" s="55" t="n"/>
      <c r="AL445" s="55" t="n"/>
      <c r="AM445" s="55" t="n"/>
      <c r="AN445" s="55" t="n"/>
      <c r="AO445" s="55" t="n"/>
      <c r="AP445" s="55" t="n"/>
      <c r="AQ445" s="55" t="n"/>
      <c r="AR445" s="55" t="n"/>
      <c r="AS445" s="55" t="n"/>
      <c r="AT445" s="55" t="n"/>
      <c r="AU445" s="55" t="n"/>
      <c r="AV445" s="55" t="n"/>
      <c r="AW445" s="55" t="n"/>
      <c r="AX445" s="55" t="n"/>
      <c r="AY445" s="55" t="n"/>
      <c r="AZ445" s="55" t="n"/>
      <c r="BA445" s="55" t="n"/>
      <c r="BB445" s="55" t="n"/>
      <c r="BC445" s="55" t="n"/>
    </row>
    <row r="446">
      <c r="A446" s="55" t="n"/>
      <c r="B446" s="483" t="n"/>
      <c r="C446" s="55" t="n"/>
      <c r="D446" s="55" t="n"/>
      <c r="E446" s="55" t="n"/>
      <c r="F446" s="55" t="n"/>
      <c r="G446" s="69" t="n"/>
      <c r="H446" s="69" t="n"/>
      <c r="I446" s="55" t="n"/>
      <c r="J446" s="55" t="n"/>
      <c r="K446" s="55" t="n"/>
      <c r="L446" s="55">
        <f>J446-K446</f>
        <v/>
      </c>
      <c r="M446" s="55" t="n"/>
      <c r="N446" s="55">
        <f>P446+Q446+R446+S446</f>
        <v/>
      </c>
      <c r="O446" s="57">
        <f>Q446+V446+Y446+AB446+AE446+AH446+AK446+AN446+AQ446+AT446+AW446+AZ446+BC446</f>
        <v/>
      </c>
      <c r="P446" s="58" t="n"/>
      <c r="Q446" s="59">
        <f>L446-S446-R446-P446</f>
        <v/>
      </c>
      <c r="R446" s="60" t="n"/>
      <c r="S446" s="61" t="n"/>
      <c r="T446" s="55" t="n"/>
      <c r="U446" s="55" t="n"/>
      <c r="V446" s="55" t="n"/>
      <c r="W446" s="55" t="n"/>
      <c r="X446" s="55" t="n"/>
      <c r="Y446" s="55" t="n"/>
      <c r="Z446" s="55" t="n"/>
      <c r="AA446" s="55" t="n"/>
      <c r="AB446" s="55" t="n"/>
      <c r="AC446" s="55" t="n"/>
      <c r="AD446" s="55" t="n"/>
      <c r="AE446" s="55" t="n"/>
      <c r="AF446" s="55" t="n"/>
      <c r="AG446" s="55" t="n"/>
      <c r="AH446" s="55" t="n"/>
      <c r="AI446" s="55" t="n"/>
      <c r="AJ446" s="55" t="n"/>
      <c r="AK446" s="55" t="n"/>
      <c r="AL446" s="55" t="n"/>
      <c r="AM446" s="55" t="n"/>
      <c r="AN446" s="55" t="n"/>
      <c r="AO446" s="55" t="n"/>
      <c r="AP446" s="55" t="n"/>
      <c r="AQ446" s="55" t="n"/>
      <c r="AR446" s="55" t="n"/>
      <c r="AS446" s="55" t="n"/>
      <c r="AT446" s="55" t="n"/>
      <c r="AU446" s="55" t="n"/>
      <c r="AV446" s="55" t="n"/>
      <c r="AW446" s="55" t="n"/>
      <c r="AX446" s="55" t="n"/>
      <c r="AY446" s="55" t="n"/>
      <c r="AZ446" s="55" t="n"/>
      <c r="BA446" s="55" t="n"/>
      <c r="BB446" s="55" t="n"/>
      <c r="BC446" s="55" t="n"/>
    </row>
    <row r="447">
      <c r="A447" s="55" t="n"/>
      <c r="B447" s="483" t="n"/>
      <c r="C447" s="55" t="n"/>
      <c r="D447" s="55" t="n"/>
      <c r="E447" s="55" t="n"/>
      <c r="F447" s="55" t="n"/>
      <c r="G447" s="69" t="n"/>
      <c r="H447" s="69" t="n"/>
      <c r="I447" s="55" t="n"/>
      <c r="J447" s="55" t="n"/>
      <c r="K447" s="55" t="n"/>
      <c r="L447" s="55">
        <f>J447-K447</f>
        <v/>
      </c>
      <c r="M447" s="55" t="n"/>
      <c r="N447" s="55">
        <f>P447+Q447+R447+S447</f>
        <v/>
      </c>
      <c r="O447" s="57">
        <f>Q447+V447+Y447+AB447+AE447+AH447+AK447+AN447+AQ447+AT447+AW447+AZ447+BC447</f>
        <v/>
      </c>
      <c r="P447" s="58" t="n"/>
      <c r="Q447" s="59">
        <f>L447-S447-R447-P447</f>
        <v/>
      </c>
      <c r="R447" s="60" t="n"/>
      <c r="S447" s="61" t="n"/>
      <c r="T447" s="55" t="n"/>
      <c r="U447" s="55" t="n"/>
      <c r="V447" s="55" t="n"/>
      <c r="W447" s="55" t="n"/>
      <c r="X447" s="55" t="n"/>
      <c r="Y447" s="55" t="n"/>
      <c r="Z447" s="55" t="n"/>
      <c r="AA447" s="55" t="n"/>
      <c r="AB447" s="55" t="n"/>
      <c r="AC447" s="55" t="n"/>
      <c r="AD447" s="55" t="n"/>
      <c r="AE447" s="55" t="n"/>
      <c r="AF447" s="55" t="n"/>
      <c r="AG447" s="55" t="n"/>
      <c r="AH447" s="55" t="n"/>
      <c r="AI447" s="55" t="n"/>
      <c r="AJ447" s="55" t="n"/>
      <c r="AK447" s="55" t="n"/>
      <c r="AL447" s="55" t="n"/>
      <c r="AM447" s="55" t="n"/>
      <c r="AN447" s="55" t="n"/>
      <c r="AO447" s="55" t="n"/>
      <c r="AP447" s="55" t="n"/>
      <c r="AQ447" s="55" t="n"/>
      <c r="AR447" s="55" t="n"/>
      <c r="AS447" s="55" t="n"/>
      <c r="AT447" s="55" t="n"/>
      <c r="AU447" s="55" t="n"/>
      <c r="AV447" s="55" t="n"/>
      <c r="AW447" s="55" t="n"/>
      <c r="AX447" s="55" t="n"/>
      <c r="AY447" s="55" t="n"/>
      <c r="AZ447" s="55" t="n"/>
      <c r="BA447" s="55" t="n"/>
      <c r="BB447" s="55" t="n"/>
      <c r="BC447" s="55" t="n"/>
    </row>
    <row r="448">
      <c r="A448" s="55" t="n"/>
      <c r="B448" s="483" t="n"/>
      <c r="C448" s="55" t="n"/>
      <c r="D448" s="55" t="n"/>
      <c r="E448" s="55" t="n"/>
      <c r="F448" s="55" t="n"/>
      <c r="G448" s="69" t="n"/>
      <c r="H448" s="69" t="n"/>
      <c r="I448" s="55" t="n"/>
      <c r="J448" s="55" t="n"/>
      <c r="K448" s="55" t="n"/>
      <c r="L448" s="55">
        <f>J448-K448</f>
        <v/>
      </c>
      <c r="M448" s="55" t="n"/>
      <c r="N448" s="55">
        <f>P448+Q448+R448+S448</f>
        <v/>
      </c>
      <c r="O448" s="57">
        <f>Q448+V448+Y448+AB448+AE448+AH448+AK448+AN448+AQ448+AT448+AW448+AZ448+BC448</f>
        <v/>
      </c>
      <c r="P448" s="58" t="n"/>
      <c r="Q448" s="59">
        <f>L448-S448-R448-P448</f>
        <v/>
      </c>
      <c r="R448" s="60" t="n"/>
      <c r="S448" s="61" t="n"/>
      <c r="T448" s="55" t="n"/>
      <c r="U448" s="55" t="n"/>
      <c r="V448" s="55" t="n"/>
      <c r="W448" s="55" t="n"/>
      <c r="X448" s="55" t="n"/>
      <c r="Y448" s="55" t="n"/>
      <c r="Z448" s="55" t="n"/>
      <c r="AA448" s="55" t="n"/>
      <c r="AB448" s="55" t="n"/>
      <c r="AC448" s="55" t="n"/>
      <c r="AD448" s="55" t="n"/>
      <c r="AE448" s="55" t="n"/>
      <c r="AF448" s="55" t="n"/>
      <c r="AG448" s="55" t="n"/>
      <c r="AH448" s="55" t="n"/>
      <c r="AI448" s="55" t="n"/>
      <c r="AJ448" s="55" t="n"/>
      <c r="AK448" s="55" t="n"/>
      <c r="AL448" s="55" t="n"/>
      <c r="AM448" s="55" t="n"/>
      <c r="AN448" s="55" t="n"/>
      <c r="AO448" s="55" t="n"/>
      <c r="AP448" s="55" t="n"/>
      <c r="AQ448" s="55" t="n"/>
      <c r="AR448" s="55" t="n"/>
      <c r="AS448" s="55" t="n"/>
      <c r="AT448" s="55" t="n"/>
      <c r="AU448" s="55" t="n"/>
      <c r="AV448" s="55" t="n"/>
      <c r="AW448" s="55" t="n"/>
      <c r="AX448" s="55" t="n"/>
      <c r="AY448" s="55" t="n"/>
      <c r="AZ448" s="55" t="n"/>
      <c r="BA448" s="55" t="n"/>
      <c r="BB448" s="55" t="n"/>
      <c r="BC448" s="55" t="n"/>
    </row>
    <row r="449">
      <c r="A449" s="55" t="n"/>
      <c r="B449" s="483" t="n"/>
      <c r="C449" s="55" t="n"/>
      <c r="D449" s="55" t="n"/>
      <c r="E449" s="55" t="n"/>
      <c r="F449" s="55" t="n"/>
      <c r="G449" s="69" t="n"/>
      <c r="H449" s="69" t="n"/>
      <c r="I449" s="55" t="n"/>
      <c r="J449" s="55" t="n"/>
      <c r="K449" s="55" t="n"/>
      <c r="L449" s="55">
        <f>J449-K449</f>
        <v/>
      </c>
      <c r="M449" s="55" t="n"/>
      <c r="N449" s="55">
        <f>P449+Q449+R449+S449</f>
        <v/>
      </c>
      <c r="O449" s="57">
        <f>Q449+V449+Y449+AB449+AE449+AH449+AK449+AN449+AQ449+AT449+AW449+AZ449+BC449</f>
        <v/>
      </c>
      <c r="P449" s="58" t="n"/>
      <c r="Q449" s="59">
        <f>L449-S449-R449-P449</f>
        <v/>
      </c>
      <c r="R449" s="60" t="n"/>
      <c r="S449" s="61" t="n"/>
      <c r="T449" s="55" t="n"/>
      <c r="U449" s="55" t="n"/>
      <c r="V449" s="55" t="n"/>
      <c r="W449" s="55" t="n"/>
      <c r="X449" s="55" t="n"/>
      <c r="Y449" s="55" t="n"/>
      <c r="Z449" s="55" t="n"/>
      <c r="AA449" s="55" t="n"/>
      <c r="AB449" s="55" t="n"/>
      <c r="AC449" s="55" t="n"/>
      <c r="AD449" s="55" t="n"/>
      <c r="AE449" s="55" t="n"/>
      <c r="AF449" s="55" t="n"/>
      <c r="AG449" s="55" t="n"/>
      <c r="AH449" s="55" t="n"/>
      <c r="AI449" s="55" t="n"/>
      <c r="AJ449" s="55" t="n"/>
      <c r="AK449" s="55" t="n"/>
      <c r="AL449" s="55" t="n"/>
      <c r="AM449" s="55" t="n"/>
      <c r="AN449" s="55" t="n"/>
      <c r="AO449" s="55" t="n"/>
      <c r="AP449" s="55" t="n"/>
      <c r="AQ449" s="55" t="n"/>
      <c r="AR449" s="55" t="n"/>
      <c r="AS449" s="55" t="n"/>
      <c r="AT449" s="55" t="n"/>
      <c r="AU449" s="55" t="n"/>
      <c r="AV449" s="55" t="n"/>
      <c r="AW449" s="55" t="n"/>
      <c r="AX449" s="55" t="n"/>
      <c r="AY449" s="55" t="n"/>
      <c r="AZ449" s="55" t="n"/>
      <c r="BA449" s="55" t="n"/>
      <c r="BB449" s="55" t="n"/>
      <c r="BC449" s="55" t="n"/>
    </row>
    <row r="450">
      <c r="A450" s="55" t="n"/>
      <c r="B450" s="483" t="n"/>
      <c r="C450" s="55" t="n"/>
      <c r="D450" s="55" t="n"/>
      <c r="E450" s="55" t="n"/>
      <c r="F450" s="55" t="n"/>
      <c r="G450" s="69" t="n"/>
      <c r="H450" s="69" t="n"/>
      <c r="I450" s="55" t="n"/>
      <c r="J450" s="55" t="n"/>
      <c r="K450" s="55" t="n"/>
      <c r="L450" s="55">
        <f>J450-K450</f>
        <v/>
      </c>
      <c r="M450" s="55" t="n"/>
      <c r="N450" s="55">
        <f>P450+Q450+R450+S450</f>
        <v/>
      </c>
      <c r="O450" s="57">
        <f>Q450+V450+Y450+AB450+AE450+AH450+AK450+AN450+AQ450+AT450+AW450+AZ450+BC450</f>
        <v/>
      </c>
      <c r="P450" s="58" t="n"/>
      <c r="Q450" s="59">
        <f>L450-S450-R450-P450</f>
        <v/>
      </c>
      <c r="R450" s="60" t="n"/>
      <c r="S450" s="61" t="n"/>
      <c r="T450" s="55" t="n"/>
      <c r="U450" s="55" t="n"/>
      <c r="V450" s="55" t="n"/>
      <c r="W450" s="55" t="n"/>
      <c r="X450" s="55" t="n"/>
      <c r="Y450" s="55" t="n"/>
      <c r="Z450" s="55" t="n"/>
      <c r="AA450" s="55" t="n"/>
      <c r="AB450" s="55" t="n"/>
      <c r="AC450" s="55" t="n"/>
      <c r="AD450" s="55" t="n"/>
      <c r="AE450" s="55" t="n"/>
      <c r="AF450" s="55" t="n"/>
      <c r="AG450" s="55" t="n"/>
      <c r="AH450" s="55" t="n"/>
      <c r="AI450" s="55" t="n"/>
      <c r="AJ450" s="55" t="n"/>
      <c r="AK450" s="55" t="n"/>
      <c r="AL450" s="55" t="n"/>
      <c r="AM450" s="55" t="n"/>
      <c r="AN450" s="55" t="n"/>
      <c r="AO450" s="55" t="n"/>
      <c r="AP450" s="55" t="n"/>
      <c r="AQ450" s="55" t="n"/>
      <c r="AR450" s="55" t="n"/>
      <c r="AS450" s="55" t="n"/>
      <c r="AT450" s="55" t="n"/>
      <c r="AU450" s="55" t="n"/>
      <c r="AV450" s="55" t="n"/>
      <c r="AW450" s="55" t="n"/>
      <c r="AX450" s="55" t="n"/>
      <c r="AY450" s="55" t="n"/>
      <c r="AZ450" s="55" t="n"/>
      <c r="BA450" s="55" t="n"/>
      <c r="BB450" s="55" t="n"/>
      <c r="BC450" s="55" t="n"/>
    </row>
    <row r="451">
      <c r="A451" s="55" t="n"/>
      <c r="B451" s="483" t="n"/>
      <c r="C451" s="55" t="n"/>
      <c r="D451" s="55" t="n"/>
      <c r="E451" s="55" t="n"/>
      <c r="F451" s="55" t="n"/>
      <c r="G451" s="69" t="n"/>
      <c r="H451" s="69" t="n"/>
      <c r="I451" s="55" t="n"/>
      <c r="J451" s="55" t="n"/>
      <c r="K451" s="55" t="n"/>
      <c r="L451" s="55">
        <f>J451-K451</f>
        <v/>
      </c>
      <c r="M451" s="55" t="n"/>
      <c r="N451" s="55">
        <f>P451+Q451+R451+S451</f>
        <v/>
      </c>
      <c r="O451" s="57">
        <f>Q451+V451+Y451+AB451+AE451+AH451+AK451+AN451+AQ451+AT451+AW451+AZ451+BC451</f>
        <v/>
      </c>
      <c r="P451" s="58" t="n"/>
      <c r="Q451" s="59">
        <f>L451-S451-R451-P451</f>
        <v/>
      </c>
      <c r="R451" s="60" t="n"/>
      <c r="S451" s="61" t="n"/>
      <c r="T451" s="55" t="n"/>
      <c r="U451" s="55" t="n"/>
      <c r="V451" s="55" t="n"/>
      <c r="W451" s="55" t="n"/>
      <c r="X451" s="55" t="n"/>
      <c r="Y451" s="55" t="n"/>
      <c r="Z451" s="55" t="n"/>
      <c r="AA451" s="55" t="n"/>
      <c r="AB451" s="55" t="n"/>
      <c r="AC451" s="55" t="n"/>
      <c r="AD451" s="55" t="n"/>
      <c r="AE451" s="55" t="n"/>
      <c r="AF451" s="55" t="n"/>
      <c r="AG451" s="55" t="n"/>
      <c r="AH451" s="55" t="n"/>
      <c r="AI451" s="55" t="n"/>
      <c r="AJ451" s="55" t="n"/>
      <c r="AK451" s="55" t="n"/>
      <c r="AL451" s="55" t="n"/>
      <c r="AM451" s="55" t="n"/>
      <c r="AN451" s="55" t="n"/>
      <c r="AO451" s="55" t="n"/>
      <c r="AP451" s="55" t="n"/>
      <c r="AQ451" s="55" t="n"/>
      <c r="AR451" s="55" t="n"/>
      <c r="AS451" s="55" t="n"/>
      <c r="AT451" s="55" t="n"/>
      <c r="AU451" s="55" t="n"/>
      <c r="AV451" s="55" t="n"/>
      <c r="AW451" s="55" t="n"/>
      <c r="AX451" s="55" t="n"/>
      <c r="AY451" s="55" t="n"/>
      <c r="AZ451" s="55" t="n"/>
      <c r="BA451" s="55" t="n"/>
      <c r="BB451" s="55" t="n"/>
      <c r="BC451" s="55" t="n"/>
    </row>
    <row r="452">
      <c r="A452" s="55" t="n"/>
      <c r="B452" s="483" t="n"/>
      <c r="C452" s="55" t="n"/>
      <c r="D452" s="55" t="n"/>
      <c r="E452" s="55" t="n"/>
      <c r="F452" s="55" t="n"/>
      <c r="G452" s="69" t="n"/>
      <c r="H452" s="69" t="n"/>
      <c r="I452" s="55" t="n"/>
      <c r="J452" s="55" t="n"/>
      <c r="K452" s="55" t="n"/>
      <c r="L452" s="55">
        <f>J452-K452</f>
        <v/>
      </c>
      <c r="M452" s="55" t="n"/>
      <c r="N452" s="55">
        <f>P452+Q452+R452+S452</f>
        <v/>
      </c>
      <c r="O452" s="57">
        <f>Q452+V452+Y452+AB452+AE452+AH452+AK452+AN452+AQ452+AT452+AW452+AZ452+BC452</f>
        <v/>
      </c>
      <c r="P452" s="58" t="n"/>
      <c r="Q452" s="59">
        <f>L452-S452-R452-P452</f>
        <v/>
      </c>
      <c r="R452" s="60" t="n"/>
      <c r="S452" s="61" t="n"/>
      <c r="T452" s="55" t="n"/>
      <c r="U452" s="55" t="n"/>
      <c r="V452" s="55" t="n"/>
      <c r="W452" s="55" t="n"/>
      <c r="X452" s="55" t="n"/>
      <c r="Y452" s="55" t="n"/>
      <c r="Z452" s="55" t="n"/>
      <c r="AA452" s="55" t="n"/>
      <c r="AB452" s="55" t="n"/>
      <c r="AC452" s="55" t="n"/>
      <c r="AD452" s="55" t="n"/>
      <c r="AE452" s="55" t="n"/>
      <c r="AF452" s="55" t="n"/>
      <c r="AG452" s="55" t="n"/>
      <c r="AH452" s="55" t="n"/>
      <c r="AI452" s="55" t="n"/>
      <c r="AJ452" s="55" t="n"/>
      <c r="AK452" s="55" t="n"/>
      <c r="AL452" s="55" t="n"/>
      <c r="AM452" s="55" t="n"/>
      <c r="AN452" s="55" t="n"/>
      <c r="AO452" s="55" t="n"/>
      <c r="AP452" s="55" t="n"/>
      <c r="AQ452" s="55" t="n"/>
      <c r="AR452" s="55" t="n"/>
      <c r="AS452" s="55" t="n"/>
      <c r="AT452" s="55" t="n"/>
      <c r="AU452" s="55" t="n"/>
      <c r="AV452" s="55" t="n"/>
      <c r="AW452" s="55" t="n"/>
      <c r="AX452" s="55" t="n"/>
      <c r="AY452" s="55" t="n"/>
      <c r="AZ452" s="55" t="n"/>
      <c r="BA452" s="55" t="n"/>
      <c r="BB452" s="55" t="n"/>
      <c r="BC452" s="55" t="n"/>
    </row>
    <row r="453">
      <c r="A453" s="55" t="n"/>
      <c r="B453" s="483" t="n"/>
      <c r="C453" s="55" t="n"/>
      <c r="D453" s="55" t="n"/>
      <c r="E453" s="55" t="n"/>
      <c r="F453" s="55" t="n"/>
      <c r="G453" s="69" t="n"/>
      <c r="H453" s="69" t="n"/>
      <c r="I453" s="55" t="n"/>
      <c r="J453" s="55" t="n"/>
      <c r="K453" s="55" t="n"/>
      <c r="L453" s="55">
        <f>J453-K453</f>
        <v/>
      </c>
      <c r="M453" s="55" t="n"/>
      <c r="N453" s="55">
        <f>P453+Q453+R453+S453</f>
        <v/>
      </c>
      <c r="O453" s="57">
        <f>Q453+V453+Y453+AB453+AE453+AH453+AK453+AN453+AQ453+AT453+AW453+AZ453+BC453</f>
        <v/>
      </c>
      <c r="P453" s="58" t="n"/>
      <c r="Q453" s="59">
        <f>L453-S453-R453-P453</f>
        <v/>
      </c>
      <c r="R453" s="60" t="n"/>
      <c r="S453" s="61" t="n"/>
      <c r="T453" s="55" t="n"/>
      <c r="U453" s="55" t="n"/>
      <c r="V453" s="55" t="n"/>
      <c r="W453" s="55" t="n"/>
      <c r="X453" s="55" t="n"/>
      <c r="Y453" s="55" t="n"/>
      <c r="Z453" s="55" t="n"/>
      <c r="AA453" s="55" t="n"/>
      <c r="AB453" s="55" t="n"/>
      <c r="AC453" s="55" t="n"/>
      <c r="AD453" s="55" t="n"/>
      <c r="AE453" s="55" t="n"/>
      <c r="AF453" s="55" t="n"/>
      <c r="AG453" s="55" t="n"/>
      <c r="AH453" s="55" t="n"/>
      <c r="AI453" s="55" t="n"/>
      <c r="AJ453" s="55" t="n"/>
      <c r="AK453" s="55" t="n"/>
      <c r="AL453" s="55" t="n"/>
      <c r="AM453" s="55" t="n"/>
      <c r="AN453" s="55" t="n"/>
      <c r="AO453" s="55" t="n"/>
      <c r="AP453" s="55" t="n"/>
      <c r="AQ453" s="55" t="n"/>
      <c r="AR453" s="55" t="n"/>
      <c r="AS453" s="55" t="n"/>
      <c r="AT453" s="55" t="n"/>
      <c r="AU453" s="55" t="n"/>
      <c r="AV453" s="55" t="n"/>
      <c r="AW453" s="55" t="n"/>
      <c r="AX453" s="55" t="n"/>
      <c r="AY453" s="55" t="n"/>
      <c r="AZ453" s="55" t="n"/>
      <c r="BA453" s="55" t="n"/>
      <c r="BB453" s="55" t="n"/>
      <c r="BC453" s="55" t="n"/>
    </row>
    <row r="454">
      <c r="A454" s="55" t="n"/>
      <c r="B454" s="483" t="n"/>
      <c r="C454" s="55" t="n"/>
      <c r="D454" s="55" t="n"/>
      <c r="E454" s="55" t="n"/>
      <c r="F454" s="55" t="n"/>
      <c r="G454" s="69" t="n"/>
      <c r="H454" s="69" t="n"/>
      <c r="I454" s="55" t="n"/>
      <c r="J454" s="55" t="n"/>
      <c r="K454" s="55" t="n"/>
      <c r="L454" s="55">
        <f>J454-K454</f>
        <v/>
      </c>
      <c r="M454" s="55" t="n"/>
      <c r="N454" s="55">
        <f>P454+Q454+R454+S454</f>
        <v/>
      </c>
      <c r="O454" s="57">
        <f>Q454+V454+Y454+AB454+AE454+AH454+AK454+AN454+AQ454+AT454+AW454+AZ454+BC454</f>
        <v/>
      </c>
      <c r="P454" s="58" t="n"/>
      <c r="Q454" s="59">
        <f>L454-S454-R454-P454</f>
        <v/>
      </c>
      <c r="R454" s="60" t="n"/>
      <c r="S454" s="61" t="n"/>
      <c r="T454" s="55" t="n"/>
      <c r="U454" s="55" t="n"/>
      <c r="V454" s="55" t="n"/>
      <c r="W454" s="55" t="n"/>
      <c r="X454" s="55" t="n"/>
      <c r="Y454" s="55" t="n"/>
      <c r="Z454" s="55" t="n"/>
      <c r="AA454" s="55" t="n"/>
      <c r="AB454" s="55" t="n"/>
      <c r="AC454" s="55" t="n"/>
      <c r="AD454" s="55" t="n"/>
      <c r="AE454" s="55" t="n"/>
      <c r="AF454" s="55" t="n"/>
      <c r="AG454" s="55" t="n"/>
      <c r="AH454" s="55" t="n"/>
      <c r="AI454" s="55" t="n"/>
      <c r="AJ454" s="55" t="n"/>
      <c r="AK454" s="55" t="n"/>
      <c r="AL454" s="55" t="n"/>
      <c r="AM454" s="55" t="n"/>
      <c r="AN454" s="55" t="n"/>
      <c r="AO454" s="55" t="n"/>
      <c r="AP454" s="55" t="n"/>
      <c r="AQ454" s="55" t="n"/>
      <c r="AR454" s="55" t="n"/>
      <c r="AS454" s="55" t="n"/>
      <c r="AT454" s="55" t="n"/>
      <c r="AU454" s="55" t="n"/>
      <c r="AV454" s="55" t="n"/>
      <c r="AW454" s="55" t="n"/>
      <c r="AX454" s="55" t="n"/>
      <c r="AY454" s="55" t="n"/>
      <c r="AZ454" s="55" t="n"/>
      <c r="BA454" s="55" t="n"/>
      <c r="BB454" s="55" t="n"/>
      <c r="BC454" s="55" t="n"/>
    </row>
    <row r="455">
      <c r="A455" s="55" t="n"/>
      <c r="B455" s="483" t="n"/>
      <c r="C455" s="55" t="n"/>
      <c r="D455" s="55" t="n"/>
      <c r="E455" s="55" t="n"/>
      <c r="F455" s="55" t="n"/>
      <c r="G455" s="69" t="n"/>
      <c r="H455" s="69" t="n"/>
      <c r="I455" s="55" t="n"/>
      <c r="J455" s="55" t="n"/>
      <c r="K455" s="55" t="n"/>
      <c r="L455" s="55">
        <f>J455-K455</f>
        <v/>
      </c>
      <c r="M455" s="55" t="n"/>
      <c r="N455" s="55">
        <f>P455+Q455+R455+S455</f>
        <v/>
      </c>
      <c r="O455" s="57">
        <f>Q455+V455+Y455+AB455+AE455+AH455+AK455+AN455+AQ455+AT455+AW455+AZ455+BC455</f>
        <v/>
      </c>
      <c r="P455" s="58" t="n"/>
      <c r="Q455" s="59">
        <f>L455-S455-R455-P455</f>
        <v/>
      </c>
      <c r="R455" s="60" t="n"/>
      <c r="S455" s="61" t="n"/>
      <c r="T455" s="55" t="n"/>
      <c r="U455" s="55" t="n"/>
      <c r="V455" s="55" t="n"/>
      <c r="W455" s="55" t="n"/>
      <c r="X455" s="55" t="n"/>
      <c r="Y455" s="55" t="n"/>
      <c r="Z455" s="55" t="n"/>
      <c r="AA455" s="55" t="n"/>
      <c r="AB455" s="55" t="n"/>
      <c r="AC455" s="55" t="n"/>
      <c r="AD455" s="55" t="n"/>
      <c r="AE455" s="55" t="n"/>
      <c r="AF455" s="55" t="n"/>
      <c r="AG455" s="55" t="n"/>
      <c r="AH455" s="55" t="n"/>
      <c r="AI455" s="55" t="n"/>
      <c r="AJ455" s="55" t="n"/>
      <c r="AK455" s="55" t="n"/>
      <c r="AL455" s="55" t="n"/>
      <c r="AM455" s="55" t="n"/>
      <c r="AN455" s="55" t="n"/>
      <c r="AO455" s="55" t="n"/>
      <c r="AP455" s="55" t="n"/>
      <c r="AQ455" s="55" t="n"/>
      <c r="AR455" s="55" t="n"/>
      <c r="AS455" s="55" t="n"/>
      <c r="AT455" s="55" t="n"/>
      <c r="AU455" s="55" t="n"/>
      <c r="AV455" s="55" t="n"/>
      <c r="AW455" s="55" t="n"/>
      <c r="AX455" s="55" t="n"/>
      <c r="AY455" s="55" t="n"/>
      <c r="AZ455" s="55" t="n"/>
      <c r="BA455" s="55" t="n"/>
      <c r="BB455" s="55" t="n"/>
      <c r="BC455" s="55" t="n"/>
    </row>
    <row r="456">
      <c r="A456" s="55" t="n"/>
      <c r="B456" s="483" t="n"/>
      <c r="C456" s="55" t="n"/>
      <c r="D456" s="55" t="n"/>
      <c r="E456" s="55" t="n"/>
      <c r="F456" s="55" t="n"/>
      <c r="G456" s="69" t="n"/>
      <c r="H456" s="69" t="n"/>
      <c r="I456" s="55" t="n"/>
      <c r="J456" s="55" t="n"/>
      <c r="K456" s="55" t="n"/>
      <c r="L456" s="55">
        <f>J456-K456</f>
        <v/>
      </c>
      <c r="M456" s="55" t="n"/>
      <c r="N456" s="55">
        <f>P456+Q456+R456+S456</f>
        <v/>
      </c>
      <c r="O456" s="57">
        <f>Q456+V456+Y456+AB456+AE456+AH456+AK456+AN456+AQ456+AT456+AW456+AZ456+BC456</f>
        <v/>
      </c>
      <c r="P456" s="58" t="n"/>
      <c r="Q456" s="59">
        <f>L456-S456-R456-P456</f>
        <v/>
      </c>
      <c r="R456" s="60" t="n"/>
      <c r="S456" s="61" t="n"/>
      <c r="T456" s="55" t="n"/>
      <c r="U456" s="55" t="n"/>
      <c r="V456" s="55" t="n"/>
      <c r="W456" s="55" t="n"/>
      <c r="X456" s="55" t="n"/>
      <c r="Y456" s="55" t="n"/>
      <c r="Z456" s="55" t="n"/>
      <c r="AA456" s="55" t="n"/>
      <c r="AB456" s="55" t="n"/>
      <c r="AC456" s="55" t="n"/>
      <c r="AD456" s="55" t="n"/>
      <c r="AE456" s="55" t="n"/>
      <c r="AF456" s="55" t="n"/>
      <c r="AG456" s="55" t="n"/>
      <c r="AH456" s="55" t="n"/>
      <c r="AI456" s="55" t="n"/>
      <c r="AJ456" s="55" t="n"/>
      <c r="AK456" s="55" t="n"/>
      <c r="AL456" s="55" t="n"/>
      <c r="AM456" s="55" t="n"/>
      <c r="AN456" s="55" t="n"/>
      <c r="AO456" s="55" t="n"/>
      <c r="AP456" s="55" t="n"/>
      <c r="AQ456" s="55" t="n"/>
      <c r="AR456" s="55" t="n"/>
      <c r="AS456" s="55" t="n"/>
      <c r="AT456" s="55" t="n"/>
      <c r="AU456" s="55" t="n"/>
      <c r="AV456" s="55" t="n"/>
      <c r="AW456" s="55" t="n"/>
      <c r="AX456" s="55" t="n"/>
      <c r="AY456" s="55" t="n"/>
      <c r="AZ456" s="55" t="n"/>
      <c r="BA456" s="55" t="n"/>
      <c r="BB456" s="55" t="n"/>
      <c r="BC456" s="55" t="n"/>
    </row>
    <row r="457">
      <c r="A457" s="55" t="n"/>
      <c r="B457" s="483" t="n"/>
      <c r="C457" s="55" t="n"/>
      <c r="D457" s="55" t="n"/>
      <c r="E457" s="55" t="n"/>
      <c r="F457" s="55" t="n"/>
      <c r="G457" s="69" t="n"/>
      <c r="H457" s="69" t="n"/>
      <c r="I457" s="55" t="n"/>
      <c r="J457" s="55" t="n"/>
      <c r="K457" s="55" t="n"/>
      <c r="L457" s="55">
        <f>J457-K457</f>
        <v/>
      </c>
      <c r="M457" s="55" t="n"/>
      <c r="N457" s="55">
        <f>P457+Q457+R457+S457</f>
        <v/>
      </c>
      <c r="O457" s="57">
        <f>Q457+V457+Y457+AB457+AE457+AH457+AK457+AN457+AQ457+AT457+AW457+AZ457+BC457</f>
        <v/>
      </c>
      <c r="P457" s="58" t="n"/>
      <c r="Q457" s="59">
        <f>L457-S457-R457-P457</f>
        <v/>
      </c>
      <c r="R457" s="60" t="n"/>
      <c r="S457" s="61" t="n"/>
      <c r="T457" s="55" t="n"/>
      <c r="U457" s="55" t="n"/>
      <c r="V457" s="55" t="n"/>
      <c r="W457" s="55" t="n"/>
      <c r="X457" s="55" t="n"/>
      <c r="Y457" s="55" t="n"/>
      <c r="Z457" s="55" t="n"/>
      <c r="AA457" s="55" t="n"/>
      <c r="AB457" s="55" t="n"/>
      <c r="AC457" s="55" t="n"/>
      <c r="AD457" s="55" t="n"/>
      <c r="AE457" s="55" t="n"/>
      <c r="AF457" s="55" t="n"/>
      <c r="AG457" s="55" t="n"/>
      <c r="AH457" s="55" t="n"/>
      <c r="AI457" s="55" t="n"/>
      <c r="AJ457" s="55" t="n"/>
      <c r="AK457" s="55" t="n"/>
      <c r="AL457" s="55" t="n"/>
      <c r="AM457" s="55" t="n"/>
      <c r="AN457" s="55" t="n"/>
      <c r="AO457" s="55" t="n"/>
      <c r="AP457" s="55" t="n"/>
      <c r="AQ457" s="55" t="n"/>
      <c r="AR457" s="55" t="n"/>
      <c r="AS457" s="55" t="n"/>
      <c r="AT457" s="55" t="n"/>
      <c r="AU457" s="55" t="n"/>
      <c r="AV457" s="55" t="n"/>
      <c r="AW457" s="55" t="n"/>
      <c r="AX457" s="55" t="n"/>
      <c r="AY457" s="55" t="n"/>
      <c r="AZ457" s="55" t="n"/>
      <c r="BA457" s="55" t="n"/>
      <c r="BB457" s="55" t="n"/>
      <c r="BC457" s="55" t="n"/>
    </row>
    <row r="458">
      <c r="A458" s="55" t="n"/>
      <c r="B458" s="483" t="n"/>
      <c r="C458" s="55" t="n"/>
      <c r="D458" s="55" t="n"/>
      <c r="E458" s="55" t="n"/>
      <c r="F458" s="55" t="n"/>
      <c r="G458" s="69" t="n"/>
      <c r="H458" s="69" t="n"/>
      <c r="I458" s="55" t="n"/>
      <c r="J458" s="55" t="n"/>
      <c r="K458" s="55" t="n"/>
      <c r="L458" s="55">
        <f>J458-K458</f>
        <v/>
      </c>
      <c r="M458" s="55" t="n"/>
      <c r="N458" s="55">
        <f>P458+Q458+R458+S458</f>
        <v/>
      </c>
      <c r="O458" s="57">
        <f>Q458+V458+Y458+AB458+AE458+AH458+AK458+AN458+AQ458+AT458+AW458+AZ458+BC458</f>
        <v/>
      </c>
      <c r="P458" s="58" t="n"/>
      <c r="Q458" s="59">
        <f>L458-S458-R458-P458</f>
        <v/>
      </c>
      <c r="R458" s="60" t="n"/>
      <c r="S458" s="61" t="n"/>
      <c r="T458" s="55" t="n"/>
      <c r="U458" s="55" t="n"/>
      <c r="V458" s="55" t="n"/>
      <c r="W458" s="55" t="n"/>
      <c r="X458" s="55" t="n"/>
      <c r="Y458" s="55" t="n"/>
      <c r="Z458" s="55" t="n"/>
      <c r="AA458" s="55" t="n"/>
      <c r="AB458" s="55" t="n"/>
      <c r="AC458" s="55" t="n"/>
      <c r="AD458" s="55" t="n"/>
      <c r="AE458" s="55" t="n"/>
      <c r="AF458" s="55" t="n"/>
      <c r="AG458" s="55" t="n"/>
      <c r="AH458" s="55" t="n"/>
      <c r="AI458" s="55" t="n"/>
      <c r="AJ458" s="55" t="n"/>
      <c r="AK458" s="55" t="n"/>
      <c r="AL458" s="55" t="n"/>
      <c r="AM458" s="55" t="n"/>
      <c r="AN458" s="55" t="n"/>
      <c r="AO458" s="55" t="n"/>
      <c r="AP458" s="55" t="n"/>
      <c r="AQ458" s="55" t="n"/>
      <c r="AR458" s="55" t="n"/>
      <c r="AS458" s="55" t="n"/>
      <c r="AT458" s="55" t="n"/>
      <c r="AU458" s="55" t="n"/>
      <c r="AV458" s="55" t="n"/>
      <c r="AW458" s="55" t="n"/>
      <c r="AX458" s="55" t="n"/>
      <c r="AY458" s="55" t="n"/>
      <c r="AZ458" s="55" t="n"/>
      <c r="BA458" s="55" t="n"/>
      <c r="BB458" s="55" t="n"/>
      <c r="BC458" s="55" t="n"/>
    </row>
    <row r="459">
      <c r="A459" s="55" t="n"/>
      <c r="B459" s="483" t="n"/>
      <c r="C459" s="55" t="n"/>
      <c r="D459" s="55" t="n"/>
      <c r="E459" s="55" t="n"/>
      <c r="F459" s="55" t="n"/>
      <c r="G459" s="69" t="n"/>
      <c r="H459" s="69" t="n"/>
      <c r="I459" s="55" t="n"/>
      <c r="J459" s="55" t="n"/>
      <c r="K459" s="55" t="n"/>
      <c r="L459" s="55">
        <f>J459-K459</f>
        <v/>
      </c>
      <c r="M459" s="55" t="n"/>
      <c r="N459" s="55">
        <f>P459+Q459+R459+S459</f>
        <v/>
      </c>
      <c r="O459" s="57">
        <f>Q459+V459+Y459+AB459+AE459+AH459+AK459+AN459+AQ459+AT459+AW459+AZ459+BC459</f>
        <v/>
      </c>
      <c r="P459" s="58" t="n"/>
      <c r="Q459" s="59">
        <f>L459-S459-R459-P459</f>
        <v/>
      </c>
      <c r="R459" s="60" t="n"/>
      <c r="S459" s="61" t="n"/>
      <c r="T459" s="55" t="n"/>
      <c r="U459" s="55" t="n"/>
      <c r="V459" s="55" t="n"/>
      <c r="W459" s="55" t="n"/>
      <c r="X459" s="55" t="n"/>
      <c r="Y459" s="55" t="n"/>
      <c r="Z459" s="55" t="n"/>
      <c r="AA459" s="55" t="n"/>
      <c r="AB459" s="55" t="n"/>
      <c r="AC459" s="55" t="n"/>
      <c r="AD459" s="55" t="n"/>
      <c r="AE459" s="55" t="n"/>
      <c r="AF459" s="55" t="n"/>
      <c r="AG459" s="55" t="n"/>
      <c r="AH459" s="55" t="n"/>
      <c r="AI459" s="55" t="n"/>
      <c r="AJ459" s="55" t="n"/>
      <c r="AK459" s="55" t="n"/>
      <c r="AL459" s="55" t="n"/>
      <c r="AM459" s="55" t="n"/>
      <c r="AN459" s="55" t="n"/>
      <c r="AO459" s="55" t="n"/>
      <c r="AP459" s="55" t="n"/>
      <c r="AQ459" s="55" t="n"/>
      <c r="AR459" s="55" t="n"/>
      <c r="AS459" s="55" t="n"/>
      <c r="AT459" s="55" t="n"/>
      <c r="AU459" s="55" t="n"/>
      <c r="AV459" s="55" t="n"/>
      <c r="AW459" s="55" t="n"/>
      <c r="AX459" s="55" t="n"/>
      <c r="AY459" s="55" t="n"/>
      <c r="AZ459" s="55" t="n"/>
      <c r="BA459" s="55" t="n"/>
      <c r="BB459" s="55" t="n"/>
      <c r="BC459" s="55" t="n"/>
    </row>
    <row r="460">
      <c r="A460" s="55" t="n"/>
      <c r="B460" s="483" t="n"/>
      <c r="C460" s="55" t="n"/>
      <c r="D460" s="55" t="n"/>
      <c r="E460" s="55" t="n"/>
      <c r="F460" s="55" t="n"/>
      <c r="G460" s="69" t="n"/>
      <c r="H460" s="69" t="n"/>
      <c r="I460" s="55" t="n"/>
      <c r="J460" s="55" t="n"/>
      <c r="K460" s="55" t="n"/>
      <c r="L460" s="55">
        <f>J460-K460</f>
        <v/>
      </c>
      <c r="M460" s="55" t="n"/>
      <c r="N460" s="55">
        <f>P460+Q460+R460+S460</f>
        <v/>
      </c>
      <c r="O460" s="57">
        <f>Q460+V460+Y460+AB460+AE460+AH460+AK460+AN460+AQ460+AT460+AW460+AZ460+BC460</f>
        <v/>
      </c>
      <c r="P460" s="58" t="n"/>
      <c r="Q460" s="59">
        <f>L460-S460-R460-P460</f>
        <v/>
      </c>
      <c r="R460" s="60" t="n"/>
      <c r="S460" s="61" t="n"/>
      <c r="T460" s="55" t="n"/>
      <c r="U460" s="55" t="n"/>
      <c r="V460" s="55" t="n"/>
      <c r="W460" s="55" t="n"/>
      <c r="X460" s="55" t="n"/>
      <c r="Y460" s="55" t="n"/>
      <c r="Z460" s="55" t="n"/>
      <c r="AA460" s="55" t="n"/>
      <c r="AB460" s="55" t="n"/>
      <c r="AC460" s="55" t="n"/>
      <c r="AD460" s="55" t="n"/>
      <c r="AE460" s="55" t="n"/>
      <c r="AF460" s="55" t="n"/>
      <c r="AG460" s="55" t="n"/>
      <c r="AH460" s="55" t="n"/>
      <c r="AI460" s="55" t="n"/>
      <c r="AJ460" s="55" t="n"/>
      <c r="AK460" s="55" t="n"/>
      <c r="AL460" s="55" t="n"/>
      <c r="AM460" s="55" t="n"/>
      <c r="AN460" s="55" t="n"/>
      <c r="AO460" s="55" t="n"/>
      <c r="AP460" s="55" t="n"/>
      <c r="AQ460" s="55" t="n"/>
      <c r="AR460" s="55" t="n"/>
      <c r="AS460" s="55" t="n"/>
      <c r="AT460" s="55" t="n"/>
      <c r="AU460" s="55" t="n"/>
      <c r="AV460" s="55" t="n"/>
      <c r="AW460" s="55" t="n"/>
      <c r="AX460" s="55" t="n"/>
      <c r="AY460" s="55" t="n"/>
      <c r="AZ460" s="55" t="n"/>
      <c r="BA460" s="55" t="n"/>
      <c r="BB460" s="55" t="n"/>
      <c r="BC460" s="55" t="n"/>
    </row>
    <row r="461">
      <c r="A461" s="55" t="n"/>
      <c r="B461" s="483" t="n"/>
      <c r="C461" s="55" t="n"/>
      <c r="D461" s="55" t="n"/>
      <c r="E461" s="55" t="n"/>
      <c r="F461" s="55" t="n"/>
      <c r="G461" s="69" t="n"/>
      <c r="H461" s="69" t="n"/>
      <c r="I461" s="55" t="n"/>
      <c r="J461" s="55" t="n"/>
      <c r="K461" s="55" t="n"/>
      <c r="L461" s="55">
        <f>J461-K461</f>
        <v/>
      </c>
      <c r="M461" s="55" t="n"/>
      <c r="N461" s="55">
        <f>P461+Q461+R461+S461</f>
        <v/>
      </c>
      <c r="O461" s="57">
        <f>Q461+V461+Y461+AB461+AE461+AH461+AK461+AN461+AQ461+AT461+AW461+AZ461+BC461</f>
        <v/>
      </c>
      <c r="P461" s="58" t="n"/>
      <c r="Q461" s="59">
        <f>L461-S461-R461-P461</f>
        <v/>
      </c>
      <c r="R461" s="60" t="n"/>
      <c r="S461" s="61" t="n"/>
      <c r="T461" s="55" t="n"/>
      <c r="U461" s="55" t="n"/>
      <c r="V461" s="55" t="n"/>
      <c r="W461" s="55" t="n"/>
      <c r="X461" s="55" t="n"/>
      <c r="Y461" s="55" t="n"/>
      <c r="Z461" s="55" t="n"/>
      <c r="AA461" s="55" t="n"/>
      <c r="AB461" s="55" t="n"/>
      <c r="AC461" s="55" t="n"/>
      <c r="AD461" s="55" t="n"/>
      <c r="AE461" s="55" t="n"/>
      <c r="AF461" s="55" t="n"/>
      <c r="AG461" s="55" t="n"/>
      <c r="AH461" s="55" t="n"/>
      <c r="AI461" s="55" t="n"/>
      <c r="AJ461" s="55" t="n"/>
      <c r="AK461" s="55" t="n"/>
      <c r="AL461" s="55" t="n"/>
      <c r="AM461" s="55" t="n"/>
      <c r="AN461" s="55" t="n"/>
      <c r="AO461" s="55" t="n"/>
      <c r="AP461" s="55" t="n"/>
      <c r="AQ461" s="55" t="n"/>
      <c r="AR461" s="55" t="n"/>
      <c r="AS461" s="55" t="n"/>
      <c r="AT461" s="55" t="n"/>
      <c r="AU461" s="55" t="n"/>
      <c r="AV461" s="55" t="n"/>
      <c r="AW461" s="55" t="n"/>
      <c r="AX461" s="55" t="n"/>
      <c r="AY461" s="55" t="n"/>
      <c r="AZ461" s="55" t="n"/>
      <c r="BA461" s="55" t="n"/>
      <c r="BB461" s="55" t="n"/>
      <c r="BC461" s="55" t="n"/>
    </row>
    <row r="462">
      <c r="A462" s="55" t="n"/>
      <c r="B462" s="483" t="n"/>
      <c r="C462" s="55" t="n"/>
      <c r="D462" s="55" t="n"/>
      <c r="E462" s="55" t="n"/>
      <c r="F462" s="55" t="n"/>
      <c r="G462" s="69" t="n"/>
      <c r="H462" s="69" t="n"/>
      <c r="I462" s="55" t="n"/>
      <c r="J462" s="55" t="n"/>
      <c r="K462" s="55" t="n"/>
      <c r="L462" s="55">
        <f>J462-K462</f>
        <v/>
      </c>
      <c r="M462" s="55" t="n"/>
      <c r="N462" s="55">
        <f>P462+Q462+R462+S462</f>
        <v/>
      </c>
      <c r="O462" s="57">
        <f>Q462+V462+Y462+AB462+AE462+AH462+AK462+AN462+AQ462+AT462+AW462+AZ462+BC462</f>
        <v/>
      </c>
      <c r="P462" s="58" t="n"/>
      <c r="Q462" s="59">
        <f>L462-S462-R462-P462</f>
        <v/>
      </c>
      <c r="R462" s="60" t="n"/>
      <c r="S462" s="61" t="n"/>
      <c r="T462" s="55" t="n"/>
      <c r="U462" s="55" t="n"/>
      <c r="V462" s="55" t="n"/>
      <c r="W462" s="55" t="n"/>
      <c r="X462" s="55" t="n"/>
      <c r="Y462" s="55" t="n"/>
      <c r="Z462" s="55" t="n"/>
      <c r="AA462" s="55" t="n"/>
      <c r="AB462" s="55" t="n"/>
      <c r="AC462" s="55" t="n"/>
      <c r="AD462" s="55" t="n"/>
      <c r="AE462" s="55" t="n"/>
      <c r="AF462" s="55" t="n"/>
      <c r="AG462" s="55" t="n"/>
      <c r="AH462" s="55" t="n"/>
      <c r="AI462" s="55" t="n"/>
      <c r="AJ462" s="55" t="n"/>
      <c r="AK462" s="55" t="n"/>
      <c r="AL462" s="55" t="n"/>
      <c r="AM462" s="55" t="n"/>
      <c r="AN462" s="55" t="n"/>
      <c r="AO462" s="55" t="n"/>
      <c r="AP462" s="55" t="n"/>
      <c r="AQ462" s="55" t="n"/>
      <c r="AR462" s="55" t="n"/>
      <c r="AS462" s="55" t="n"/>
      <c r="AT462" s="55" t="n"/>
      <c r="AU462" s="55" t="n"/>
      <c r="AV462" s="55" t="n"/>
      <c r="AW462" s="55" t="n"/>
      <c r="AX462" s="55" t="n"/>
      <c r="AY462" s="55" t="n"/>
      <c r="AZ462" s="55" t="n"/>
      <c r="BA462" s="55" t="n"/>
      <c r="BB462" s="55" t="n"/>
      <c r="BC462" s="55" t="n"/>
    </row>
    <row r="463">
      <c r="A463" s="55" t="n"/>
      <c r="B463" s="483" t="n"/>
      <c r="C463" s="55" t="n"/>
      <c r="D463" s="55" t="n"/>
      <c r="E463" s="55" t="n"/>
      <c r="F463" s="55" t="n"/>
      <c r="G463" s="69" t="n"/>
      <c r="H463" s="69" t="n"/>
      <c r="I463" s="55" t="n"/>
      <c r="J463" s="55" t="n"/>
      <c r="K463" s="55" t="n"/>
      <c r="L463" s="55">
        <f>J463-K463</f>
        <v/>
      </c>
      <c r="M463" s="55" t="n"/>
      <c r="N463" s="55">
        <f>P463+Q463+R463+S463</f>
        <v/>
      </c>
      <c r="O463" s="57">
        <f>Q463+V463+Y463+AB463+AE463+AH463+AK463+AN463+AQ463+AT463+AW463+AZ463+BC463</f>
        <v/>
      </c>
      <c r="P463" s="58" t="n"/>
      <c r="Q463" s="59">
        <f>L463-S463-R463-P463</f>
        <v/>
      </c>
      <c r="R463" s="60" t="n"/>
      <c r="S463" s="61" t="n"/>
      <c r="T463" s="55" t="n"/>
      <c r="U463" s="55" t="n"/>
      <c r="V463" s="55" t="n"/>
      <c r="W463" s="55" t="n"/>
      <c r="X463" s="55" t="n"/>
      <c r="Y463" s="55" t="n"/>
      <c r="Z463" s="55" t="n"/>
      <c r="AA463" s="55" t="n"/>
      <c r="AB463" s="55" t="n"/>
      <c r="AC463" s="55" t="n"/>
      <c r="AD463" s="55" t="n"/>
      <c r="AE463" s="55" t="n"/>
      <c r="AF463" s="55" t="n"/>
      <c r="AG463" s="55" t="n"/>
      <c r="AH463" s="55" t="n"/>
      <c r="AI463" s="55" t="n"/>
      <c r="AJ463" s="55" t="n"/>
      <c r="AK463" s="55" t="n"/>
      <c r="AL463" s="55" t="n"/>
      <c r="AM463" s="55" t="n"/>
      <c r="AN463" s="55" t="n"/>
      <c r="AO463" s="55" t="n"/>
      <c r="AP463" s="55" t="n"/>
      <c r="AQ463" s="55" t="n"/>
      <c r="AR463" s="55" t="n"/>
      <c r="AS463" s="55" t="n"/>
      <c r="AT463" s="55" t="n"/>
      <c r="AU463" s="55" t="n"/>
      <c r="AV463" s="55" t="n"/>
      <c r="AW463" s="55" t="n"/>
      <c r="AX463" s="55" t="n"/>
      <c r="AY463" s="55" t="n"/>
      <c r="AZ463" s="55" t="n"/>
      <c r="BA463" s="55" t="n"/>
      <c r="BB463" s="55" t="n"/>
      <c r="BC463" s="55" t="n"/>
    </row>
    <row r="464">
      <c r="A464" s="55" t="n"/>
      <c r="B464" s="483" t="n"/>
      <c r="C464" s="55" t="n"/>
      <c r="D464" s="55" t="n"/>
      <c r="E464" s="55" t="n"/>
      <c r="F464" s="55" t="n"/>
      <c r="G464" s="69" t="n"/>
      <c r="H464" s="69" t="n"/>
      <c r="I464" s="55" t="n"/>
      <c r="J464" s="55" t="n"/>
      <c r="K464" s="55" t="n"/>
      <c r="L464" s="55">
        <f>J464-K464</f>
        <v/>
      </c>
      <c r="M464" s="55" t="n"/>
      <c r="N464" s="55">
        <f>P464+Q464+R464+S464</f>
        <v/>
      </c>
      <c r="O464" s="57">
        <f>Q464+V464+Y464+AB464+AE464+AH464+AK464+AN464+AQ464+AT464+AW464+AZ464+BC464</f>
        <v/>
      </c>
      <c r="P464" s="58" t="n"/>
      <c r="Q464" s="59">
        <f>L464-S464-R464-P464</f>
        <v/>
      </c>
      <c r="R464" s="60" t="n"/>
      <c r="S464" s="61" t="n"/>
      <c r="T464" s="55" t="n"/>
      <c r="U464" s="55" t="n"/>
      <c r="V464" s="55" t="n"/>
      <c r="W464" s="55" t="n"/>
      <c r="X464" s="55" t="n"/>
      <c r="Y464" s="55" t="n"/>
      <c r="Z464" s="55" t="n"/>
      <c r="AA464" s="55" t="n"/>
      <c r="AB464" s="55" t="n"/>
      <c r="AC464" s="55" t="n"/>
      <c r="AD464" s="55" t="n"/>
      <c r="AE464" s="55" t="n"/>
      <c r="AF464" s="55" t="n"/>
      <c r="AG464" s="55" t="n"/>
      <c r="AH464" s="55" t="n"/>
      <c r="AI464" s="55" t="n"/>
      <c r="AJ464" s="55" t="n"/>
      <c r="AK464" s="55" t="n"/>
      <c r="AL464" s="55" t="n"/>
      <c r="AM464" s="55" t="n"/>
      <c r="AN464" s="55" t="n"/>
      <c r="AO464" s="55" t="n"/>
      <c r="AP464" s="55" t="n"/>
      <c r="AQ464" s="55" t="n"/>
      <c r="AR464" s="55" t="n"/>
      <c r="AS464" s="55" t="n"/>
      <c r="AT464" s="55" t="n"/>
      <c r="AU464" s="55" t="n"/>
      <c r="AV464" s="55" t="n"/>
      <c r="AW464" s="55" t="n"/>
      <c r="AX464" s="55" t="n"/>
      <c r="AY464" s="55" t="n"/>
      <c r="AZ464" s="55" t="n"/>
      <c r="BA464" s="55" t="n"/>
      <c r="BB464" s="55" t="n"/>
      <c r="BC464" s="55" t="n"/>
    </row>
    <row r="465">
      <c r="A465" s="55" t="n"/>
      <c r="B465" s="483" t="n"/>
      <c r="C465" s="55" t="n"/>
      <c r="D465" s="55" t="n"/>
      <c r="E465" s="55" t="n"/>
      <c r="F465" s="55" t="n"/>
      <c r="G465" s="69" t="n"/>
      <c r="H465" s="69" t="n"/>
      <c r="I465" s="55" t="n"/>
      <c r="J465" s="55" t="n"/>
      <c r="K465" s="55" t="n"/>
      <c r="L465" s="55">
        <f>J465-K465</f>
        <v/>
      </c>
      <c r="M465" s="55" t="n"/>
      <c r="N465" s="55">
        <f>P465+Q465+R465+S465</f>
        <v/>
      </c>
      <c r="O465" s="57">
        <f>Q465+V465+Y465+AB465+AE465+AH465+AK465+AN465+AQ465+AT465+AW465+AZ465+BC465</f>
        <v/>
      </c>
      <c r="P465" s="58" t="n"/>
      <c r="Q465" s="59">
        <f>L465-S465-R465-P465</f>
        <v/>
      </c>
      <c r="R465" s="60" t="n"/>
      <c r="S465" s="61" t="n"/>
      <c r="T465" s="55" t="n"/>
      <c r="U465" s="55" t="n"/>
      <c r="V465" s="55" t="n"/>
      <c r="W465" s="55" t="n"/>
      <c r="X465" s="55" t="n"/>
      <c r="Y465" s="55" t="n"/>
      <c r="Z465" s="55" t="n"/>
      <c r="AA465" s="55" t="n"/>
      <c r="AB465" s="55" t="n"/>
      <c r="AC465" s="55" t="n"/>
      <c r="AD465" s="55" t="n"/>
      <c r="AE465" s="55" t="n"/>
      <c r="AF465" s="55" t="n"/>
      <c r="AG465" s="55" t="n"/>
      <c r="AH465" s="55" t="n"/>
      <c r="AI465" s="55" t="n"/>
      <c r="AJ465" s="55" t="n"/>
      <c r="AK465" s="55" t="n"/>
      <c r="AL465" s="55" t="n"/>
      <c r="AM465" s="55" t="n"/>
      <c r="AN465" s="55" t="n"/>
      <c r="AO465" s="55" t="n"/>
      <c r="AP465" s="55" t="n"/>
      <c r="AQ465" s="55" t="n"/>
      <c r="AR465" s="55" t="n"/>
      <c r="AS465" s="55" t="n"/>
      <c r="AT465" s="55" t="n"/>
      <c r="AU465" s="55" t="n"/>
      <c r="AV465" s="55" t="n"/>
      <c r="AW465" s="55" t="n"/>
      <c r="AX465" s="55" t="n"/>
      <c r="AY465" s="55" t="n"/>
      <c r="AZ465" s="55" t="n"/>
      <c r="BA465" s="55" t="n"/>
      <c r="BB465" s="55" t="n"/>
      <c r="BC465" s="55" t="n"/>
    </row>
    <row r="466">
      <c r="A466" s="55" t="n"/>
      <c r="B466" s="483" t="n"/>
      <c r="C466" s="55" t="n"/>
      <c r="D466" s="55" t="n"/>
      <c r="E466" s="55" t="n"/>
      <c r="F466" s="55" t="n"/>
      <c r="G466" s="69" t="n"/>
      <c r="H466" s="69" t="n"/>
      <c r="I466" s="55" t="n"/>
      <c r="J466" s="55" t="n"/>
      <c r="K466" s="55" t="n"/>
      <c r="L466" s="55">
        <f>J466-K466</f>
        <v/>
      </c>
      <c r="M466" s="55" t="n"/>
      <c r="N466" s="55">
        <f>P466+Q466+R466+S466</f>
        <v/>
      </c>
      <c r="O466" s="57">
        <f>Q466+V466+Y466+AB466+AE466+AH466+AK466+AN466+AQ466+AT466+AW466+AZ466+BC466</f>
        <v/>
      </c>
      <c r="P466" s="58" t="n"/>
      <c r="Q466" s="59">
        <f>L466-S466-R466-P466</f>
        <v/>
      </c>
      <c r="R466" s="60" t="n"/>
      <c r="S466" s="61" t="n"/>
      <c r="T466" s="55" t="n"/>
      <c r="U466" s="55" t="n"/>
      <c r="V466" s="55" t="n"/>
      <c r="W466" s="55" t="n"/>
      <c r="X466" s="55" t="n"/>
      <c r="Y466" s="55" t="n"/>
      <c r="Z466" s="55" t="n"/>
      <c r="AA466" s="55" t="n"/>
      <c r="AB466" s="55" t="n"/>
      <c r="AC466" s="55" t="n"/>
      <c r="AD466" s="55" t="n"/>
      <c r="AE466" s="55" t="n"/>
      <c r="AF466" s="55" t="n"/>
      <c r="AG466" s="55" t="n"/>
      <c r="AH466" s="55" t="n"/>
      <c r="AI466" s="55" t="n"/>
      <c r="AJ466" s="55" t="n"/>
      <c r="AK466" s="55" t="n"/>
      <c r="AL466" s="55" t="n"/>
      <c r="AM466" s="55" t="n"/>
      <c r="AN466" s="55" t="n"/>
      <c r="AO466" s="55" t="n"/>
      <c r="AP466" s="55" t="n"/>
      <c r="AQ466" s="55" t="n"/>
      <c r="AR466" s="55" t="n"/>
      <c r="AS466" s="55" t="n"/>
      <c r="AT466" s="55" t="n"/>
      <c r="AU466" s="55" t="n"/>
      <c r="AV466" s="55" t="n"/>
      <c r="AW466" s="55" t="n"/>
      <c r="AX466" s="55" t="n"/>
      <c r="AY466" s="55" t="n"/>
      <c r="AZ466" s="55" t="n"/>
      <c r="BA466" s="55" t="n"/>
      <c r="BB466" s="55" t="n"/>
      <c r="BC466" s="55" t="n"/>
    </row>
    <row r="467">
      <c r="A467" s="55" t="n"/>
      <c r="B467" s="483" t="n"/>
      <c r="C467" s="55" t="n"/>
      <c r="D467" s="55" t="n"/>
      <c r="E467" s="55" t="n"/>
      <c r="F467" s="55" t="n"/>
      <c r="G467" s="69" t="n"/>
      <c r="H467" s="69" t="n"/>
      <c r="I467" s="55" t="n"/>
      <c r="J467" s="55" t="n"/>
      <c r="K467" s="55" t="n"/>
      <c r="L467" s="55">
        <f>J467-K467</f>
        <v/>
      </c>
      <c r="M467" s="55" t="n"/>
      <c r="N467" s="55">
        <f>P467+Q467+R467+S467</f>
        <v/>
      </c>
      <c r="O467" s="57">
        <f>Q467+V467+Y467+AB467+AE467+AH467+AK467+AN467+AQ467+AT467+AW467+AZ467+BC467</f>
        <v/>
      </c>
      <c r="P467" s="58" t="n"/>
      <c r="Q467" s="59">
        <f>L467-S467-R467-P467</f>
        <v/>
      </c>
      <c r="R467" s="60" t="n"/>
      <c r="S467" s="61" t="n"/>
      <c r="T467" s="55" t="n"/>
      <c r="U467" s="55" t="n"/>
      <c r="V467" s="55" t="n"/>
      <c r="W467" s="55" t="n"/>
      <c r="X467" s="55" t="n"/>
      <c r="Y467" s="55" t="n"/>
      <c r="Z467" s="55" t="n"/>
      <c r="AA467" s="55" t="n"/>
      <c r="AB467" s="55" t="n"/>
      <c r="AC467" s="55" t="n"/>
      <c r="AD467" s="55" t="n"/>
      <c r="AE467" s="55" t="n"/>
      <c r="AF467" s="55" t="n"/>
      <c r="AG467" s="55" t="n"/>
      <c r="AH467" s="55" t="n"/>
      <c r="AI467" s="55" t="n"/>
      <c r="AJ467" s="55" t="n"/>
      <c r="AK467" s="55" t="n"/>
      <c r="AL467" s="55" t="n"/>
      <c r="AM467" s="55" t="n"/>
      <c r="AN467" s="55" t="n"/>
      <c r="AO467" s="55" t="n"/>
      <c r="AP467" s="55" t="n"/>
      <c r="AQ467" s="55" t="n"/>
      <c r="AR467" s="55" t="n"/>
      <c r="AS467" s="55" t="n"/>
      <c r="AT467" s="55" t="n"/>
      <c r="AU467" s="55" t="n"/>
      <c r="AV467" s="55" t="n"/>
      <c r="AW467" s="55" t="n"/>
      <c r="AX467" s="55" t="n"/>
      <c r="AY467" s="55" t="n"/>
      <c r="AZ467" s="55" t="n"/>
      <c r="BA467" s="55" t="n"/>
      <c r="BB467" s="55" t="n"/>
      <c r="BC467" s="55" t="n"/>
    </row>
    <row r="468">
      <c r="A468" s="55" t="n"/>
      <c r="B468" s="483" t="n"/>
      <c r="C468" s="55" t="n"/>
      <c r="D468" s="55" t="n"/>
      <c r="E468" s="55" t="n"/>
      <c r="F468" s="55" t="n"/>
      <c r="G468" s="69" t="n"/>
      <c r="H468" s="69" t="n"/>
      <c r="I468" s="55" t="n"/>
      <c r="J468" s="55" t="n"/>
      <c r="K468" s="55" t="n"/>
      <c r="L468" s="55">
        <f>J468-K468</f>
        <v/>
      </c>
      <c r="M468" s="55" t="n"/>
      <c r="N468" s="55">
        <f>P468+Q468+R468+S468</f>
        <v/>
      </c>
      <c r="O468" s="57">
        <f>Q468+V468+Y468+AB468+AE468+AH468+AK468+AN468+AQ468+AT468+AW468+AZ468+BC468</f>
        <v/>
      </c>
      <c r="P468" s="58" t="n"/>
      <c r="Q468" s="59">
        <f>L468-S468-R468-P468</f>
        <v/>
      </c>
      <c r="R468" s="60" t="n"/>
      <c r="S468" s="61" t="n"/>
      <c r="T468" s="55" t="n"/>
      <c r="U468" s="55" t="n"/>
      <c r="V468" s="55" t="n"/>
      <c r="W468" s="55" t="n"/>
      <c r="X468" s="55" t="n"/>
      <c r="Y468" s="55" t="n"/>
      <c r="Z468" s="55" t="n"/>
      <c r="AA468" s="55" t="n"/>
      <c r="AB468" s="55" t="n"/>
      <c r="AC468" s="55" t="n"/>
      <c r="AD468" s="55" t="n"/>
      <c r="AE468" s="55" t="n"/>
      <c r="AF468" s="55" t="n"/>
      <c r="AG468" s="55" t="n"/>
      <c r="AH468" s="55" t="n"/>
      <c r="AI468" s="55" t="n"/>
      <c r="AJ468" s="55" t="n"/>
      <c r="AK468" s="55" t="n"/>
      <c r="AL468" s="55" t="n"/>
      <c r="AM468" s="55" t="n"/>
      <c r="AN468" s="55" t="n"/>
      <c r="AO468" s="55" t="n"/>
      <c r="AP468" s="55" t="n"/>
      <c r="AQ468" s="55" t="n"/>
      <c r="AR468" s="55" t="n"/>
      <c r="AS468" s="55" t="n"/>
      <c r="AT468" s="55" t="n"/>
      <c r="AU468" s="55" t="n"/>
      <c r="AV468" s="55" t="n"/>
      <c r="AW468" s="55" t="n"/>
      <c r="AX468" s="55" t="n"/>
      <c r="AY468" s="55" t="n"/>
      <c r="AZ468" s="55" t="n"/>
      <c r="BA468" s="55" t="n"/>
      <c r="BB468" s="55" t="n"/>
      <c r="BC468" s="55" t="n"/>
    </row>
    <row r="469">
      <c r="A469" s="55" t="n"/>
      <c r="B469" s="483" t="n"/>
      <c r="C469" s="55" t="n"/>
      <c r="D469" s="55" t="n"/>
      <c r="E469" s="55" t="n"/>
      <c r="F469" s="55" t="n"/>
      <c r="G469" s="69" t="n"/>
      <c r="H469" s="69" t="n"/>
      <c r="I469" s="55" t="n"/>
      <c r="J469" s="55" t="n"/>
      <c r="K469" s="55" t="n"/>
      <c r="L469" s="55">
        <f>J469-K469</f>
        <v/>
      </c>
      <c r="M469" s="55" t="n"/>
      <c r="N469" s="55">
        <f>P469+Q469+R469+S469</f>
        <v/>
      </c>
      <c r="O469" s="57">
        <f>Q469+V469+Y469+AB469+AE469+AH469+AK469+AN469+AQ469+AT469+AW469+AZ469+BC469</f>
        <v/>
      </c>
      <c r="P469" s="58" t="n"/>
      <c r="Q469" s="59">
        <f>L469-S469-R469-P469</f>
        <v/>
      </c>
      <c r="R469" s="60" t="n"/>
      <c r="S469" s="61" t="n"/>
      <c r="T469" s="55" t="n"/>
      <c r="U469" s="55" t="n"/>
      <c r="V469" s="55" t="n"/>
      <c r="W469" s="55" t="n"/>
      <c r="X469" s="55" t="n"/>
      <c r="Y469" s="55" t="n"/>
      <c r="Z469" s="55" t="n"/>
      <c r="AA469" s="55" t="n"/>
      <c r="AB469" s="55" t="n"/>
      <c r="AC469" s="55" t="n"/>
      <c r="AD469" s="55" t="n"/>
      <c r="AE469" s="55" t="n"/>
      <c r="AF469" s="55" t="n"/>
      <c r="AG469" s="55" t="n"/>
      <c r="AH469" s="55" t="n"/>
      <c r="AI469" s="55" t="n"/>
      <c r="AJ469" s="55" t="n"/>
      <c r="AK469" s="55" t="n"/>
      <c r="AL469" s="55" t="n"/>
      <c r="AM469" s="55" t="n"/>
      <c r="AN469" s="55" t="n"/>
      <c r="AO469" s="55" t="n"/>
      <c r="AP469" s="55" t="n"/>
      <c r="AQ469" s="55" t="n"/>
      <c r="AR469" s="55" t="n"/>
      <c r="AS469" s="55" t="n"/>
      <c r="AT469" s="55" t="n"/>
      <c r="AU469" s="55" t="n"/>
      <c r="AV469" s="55" t="n"/>
      <c r="AW469" s="55" t="n"/>
      <c r="AX469" s="55" t="n"/>
      <c r="AY469" s="55" t="n"/>
      <c r="AZ469" s="55" t="n"/>
      <c r="BA469" s="55" t="n"/>
      <c r="BB469" s="55" t="n"/>
      <c r="BC469" s="55" t="n"/>
    </row>
    <row r="470">
      <c r="A470" s="55" t="n"/>
      <c r="B470" s="483" t="n"/>
      <c r="C470" s="55" t="n"/>
      <c r="D470" s="55" t="n"/>
      <c r="E470" s="55" t="n"/>
      <c r="F470" s="55" t="n"/>
      <c r="G470" s="69" t="n"/>
      <c r="H470" s="69" t="n"/>
      <c r="I470" s="55" t="n"/>
      <c r="J470" s="55" t="n"/>
      <c r="K470" s="55" t="n"/>
      <c r="L470" s="55">
        <f>J470-K470</f>
        <v/>
      </c>
      <c r="M470" s="55" t="n"/>
      <c r="N470" s="55">
        <f>P470+Q470+R470+S470</f>
        <v/>
      </c>
      <c r="O470" s="57">
        <f>Q470+V470+Y470+AB470+AE470+AH470+AK470+AN470+AQ470+AT470+AW470+AZ470+BC470</f>
        <v/>
      </c>
      <c r="P470" s="58" t="n"/>
      <c r="Q470" s="59">
        <f>L470-S470-R470-P470</f>
        <v/>
      </c>
      <c r="R470" s="60" t="n"/>
      <c r="S470" s="61" t="n"/>
      <c r="T470" s="55" t="n"/>
      <c r="U470" s="55" t="n"/>
      <c r="V470" s="55" t="n"/>
      <c r="W470" s="55" t="n"/>
      <c r="X470" s="55" t="n"/>
      <c r="Y470" s="55" t="n"/>
      <c r="Z470" s="55" t="n"/>
      <c r="AA470" s="55" t="n"/>
      <c r="AB470" s="55" t="n"/>
      <c r="AC470" s="55" t="n"/>
      <c r="AD470" s="55" t="n"/>
      <c r="AE470" s="55" t="n"/>
      <c r="AF470" s="55" t="n"/>
      <c r="AG470" s="55" t="n"/>
      <c r="AH470" s="55" t="n"/>
      <c r="AI470" s="55" t="n"/>
      <c r="AJ470" s="55" t="n"/>
      <c r="AK470" s="55" t="n"/>
      <c r="AL470" s="55" t="n"/>
      <c r="AM470" s="55" t="n"/>
      <c r="AN470" s="55" t="n"/>
      <c r="AO470" s="55" t="n"/>
      <c r="AP470" s="55" t="n"/>
      <c r="AQ470" s="55" t="n"/>
      <c r="AR470" s="55" t="n"/>
      <c r="AS470" s="55" t="n"/>
      <c r="AT470" s="55" t="n"/>
      <c r="AU470" s="55" t="n"/>
      <c r="AV470" s="55" t="n"/>
      <c r="AW470" s="55" t="n"/>
      <c r="AX470" s="55" t="n"/>
      <c r="AY470" s="55" t="n"/>
      <c r="AZ470" s="55" t="n"/>
      <c r="BA470" s="55" t="n"/>
      <c r="BB470" s="55" t="n"/>
      <c r="BC470" s="55" t="n"/>
    </row>
    <row r="471">
      <c r="A471" s="55" t="n"/>
      <c r="B471" s="483" t="n"/>
      <c r="C471" s="55" t="n"/>
      <c r="D471" s="55" t="n"/>
      <c r="E471" s="55" t="n"/>
      <c r="F471" s="55" t="n"/>
      <c r="G471" s="69" t="n"/>
      <c r="H471" s="69" t="n"/>
      <c r="I471" s="55" t="n"/>
      <c r="J471" s="55" t="n"/>
      <c r="K471" s="55" t="n"/>
      <c r="L471" s="55">
        <f>J471-K471</f>
        <v/>
      </c>
      <c r="M471" s="55" t="n"/>
      <c r="N471" s="55">
        <f>P471+Q471+R471+S471</f>
        <v/>
      </c>
      <c r="O471" s="57">
        <f>Q471+V471+Y471+AB471+AE471+AH471+AK471+AN471+AQ471+AT471+AW471+AZ471+BC471</f>
        <v/>
      </c>
      <c r="P471" s="58" t="n"/>
      <c r="Q471" s="59">
        <f>L471-S471-R471-P471</f>
        <v/>
      </c>
      <c r="R471" s="60" t="n"/>
      <c r="S471" s="61" t="n"/>
      <c r="T471" s="55" t="n"/>
      <c r="U471" s="55" t="n"/>
      <c r="V471" s="55" t="n"/>
      <c r="W471" s="55" t="n"/>
      <c r="X471" s="55" t="n"/>
      <c r="Y471" s="55" t="n"/>
      <c r="Z471" s="55" t="n"/>
      <c r="AA471" s="55" t="n"/>
      <c r="AB471" s="55" t="n"/>
      <c r="AC471" s="55" t="n"/>
      <c r="AD471" s="55" t="n"/>
      <c r="AE471" s="55" t="n"/>
      <c r="AF471" s="55" t="n"/>
      <c r="AG471" s="55" t="n"/>
      <c r="AH471" s="55" t="n"/>
      <c r="AI471" s="55" t="n"/>
      <c r="AJ471" s="55" t="n"/>
      <c r="AK471" s="55" t="n"/>
      <c r="AL471" s="55" t="n"/>
      <c r="AM471" s="55" t="n"/>
      <c r="AN471" s="55" t="n"/>
      <c r="AO471" s="55" t="n"/>
      <c r="AP471" s="55" t="n"/>
      <c r="AQ471" s="55" t="n"/>
      <c r="AR471" s="55" t="n"/>
      <c r="AS471" s="55" t="n"/>
      <c r="AT471" s="55" t="n"/>
      <c r="AU471" s="55" t="n"/>
      <c r="AV471" s="55" t="n"/>
      <c r="AW471" s="55" t="n"/>
      <c r="AX471" s="55" t="n"/>
      <c r="AY471" s="55" t="n"/>
      <c r="AZ471" s="55" t="n"/>
      <c r="BA471" s="55" t="n"/>
      <c r="BB471" s="55" t="n"/>
      <c r="BC471" s="55" t="n"/>
    </row>
    <row r="472">
      <c r="A472" s="55" t="n"/>
      <c r="B472" s="483" t="n"/>
      <c r="C472" s="55" t="n"/>
      <c r="D472" s="55" t="n"/>
      <c r="E472" s="55" t="n"/>
      <c r="F472" s="55" t="n"/>
      <c r="G472" s="69" t="n"/>
      <c r="H472" s="69" t="n"/>
      <c r="I472" s="55" t="n"/>
      <c r="J472" s="55" t="n"/>
      <c r="K472" s="55" t="n"/>
      <c r="L472" s="55">
        <f>J472-K472</f>
        <v/>
      </c>
      <c r="M472" s="55" t="n"/>
      <c r="N472" s="55">
        <f>P472+Q472+R472+S472</f>
        <v/>
      </c>
      <c r="O472" s="57">
        <f>Q472+V472+Y472+AB472+AE472+AH472+AK472+AN472+AQ472+AT472+AW472+AZ472+BC472</f>
        <v/>
      </c>
      <c r="P472" s="58" t="n"/>
      <c r="Q472" s="59">
        <f>L472-S472-R472-P472</f>
        <v/>
      </c>
      <c r="R472" s="60" t="n"/>
      <c r="S472" s="61" t="n"/>
      <c r="T472" s="55" t="n"/>
      <c r="U472" s="55" t="n"/>
      <c r="V472" s="55" t="n"/>
      <c r="W472" s="55" t="n"/>
      <c r="X472" s="55" t="n"/>
      <c r="Y472" s="55" t="n"/>
      <c r="Z472" s="55" t="n"/>
      <c r="AA472" s="55" t="n"/>
      <c r="AB472" s="55" t="n"/>
      <c r="AC472" s="55" t="n"/>
      <c r="AD472" s="55" t="n"/>
      <c r="AE472" s="55" t="n"/>
      <c r="AF472" s="55" t="n"/>
      <c r="AG472" s="55" t="n"/>
      <c r="AH472" s="55" t="n"/>
      <c r="AI472" s="55" t="n"/>
      <c r="AJ472" s="55" t="n"/>
      <c r="AK472" s="55" t="n"/>
      <c r="AL472" s="55" t="n"/>
      <c r="AM472" s="55" t="n"/>
      <c r="AN472" s="55" t="n"/>
      <c r="AO472" s="55" t="n"/>
      <c r="AP472" s="55" t="n"/>
      <c r="AQ472" s="55" t="n"/>
      <c r="AR472" s="55" t="n"/>
      <c r="AS472" s="55" t="n"/>
      <c r="AT472" s="55" t="n"/>
      <c r="AU472" s="55" t="n"/>
      <c r="AV472" s="55" t="n"/>
      <c r="AW472" s="55" t="n"/>
      <c r="AX472" s="55" t="n"/>
      <c r="AY472" s="55" t="n"/>
      <c r="AZ472" s="55" t="n"/>
      <c r="BA472" s="55" t="n"/>
      <c r="BB472" s="55" t="n"/>
      <c r="BC472" s="55" t="n"/>
    </row>
    <row r="473">
      <c r="A473" s="55" t="n"/>
      <c r="B473" s="483" t="n"/>
      <c r="C473" s="55" t="n"/>
      <c r="D473" s="55" t="n"/>
      <c r="E473" s="55" t="n"/>
      <c r="F473" s="55" t="n"/>
      <c r="G473" s="69" t="n"/>
      <c r="H473" s="69" t="n"/>
      <c r="I473" s="55" t="n"/>
      <c r="J473" s="55" t="n"/>
      <c r="K473" s="55" t="n"/>
      <c r="L473" s="55">
        <f>J473-K473</f>
        <v/>
      </c>
      <c r="M473" s="55" t="n"/>
      <c r="N473" s="55">
        <f>P473+Q473+R473+S473</f>
        <v/>
      </c>
      <c r="O473" s="57">
        <f>Q473+V473+Y473+AB473+AE473+AH473+AK473+AN473+AQ473+AT473+AW473+AZ473+BC473</f>
        <v/>
      </c>
      <c r="P473" s="58" t="n"/>
      <c r="Q473" s="59">
        <f>L473-S473-R473-P473</f>
        <v/>
      </c>
      <c r="R473" s="60" t="n"/>
      <c r="S473" s="61" t="n"/>
      <c r="T473" s="55" t="n"/>
      <c r="U473" s="55" t="n"/>
      <c r="V473" s="55" t="n"/>
      <c r="W473" s="55" t="n"/>
      <c r="X473" s="55" t="n"/>
      <c r="Y473" s="55" t="n"/>
      <c r="Z473" s="55" t="n"/>
      <c r="AA473" s="55" t="n"/>
      <c r="AB473" s="55" t="n"/>
      <c r="AC473" s="55" t="n"/>
      <c r="AD473" s="55" t="n"/>
      <c r="AE473" s="55" t="n"/>
      <c r="AF473" s="55" t="n"/>
      <c r="AG473" s="55" t="n"/>
      <c r="AH473" s="55" t="n"/>
      <c r="AI473" s="55" t="n"/>
      <c r="AJ473" s="55" t="n"/>
      <c r="AK473" s="55" t="n"/>
      <c r="AL473" s="55" t="n"/>
      <c r="AM473" s="55" t="n"/>
      <c r="AN473" s="55" t="n"/>
      <c r="AO473" s="55" t="n"/>
      <c r="AP473" s="55" t="n"/>
      <c r="AQ473" s="55" t="n"/>
      <c r="AR473" s="55" t="n"/>
      <c r="AS473" s="55" t="n"/>
      <c r="AT473" s="55" t="n"/>
      <c r="AU473" s="55" t="n"/>
      <c r="AV473" s="55" t="n"/>
      <c r="AW473" s="55" t="n"/>
      <c r="AX473" s="55" t="n"/>
      <c r="AY473" s="55" t="n"/>
      <c r="AZ473" s="55" t="n"/>
      <c r="BA473" s="55" t="n"/>
      <c r="BB473" s="55" t="n"/>
      <c r="BC473" s="55" t="n"/>
    </row>
    <row r="474">
      <c r="A474" s="55" t="n"/>
      <c r="B474" s="483" t="n"/>
      <c r="C474" s="55" t="n"/>
      <c r="D474" s="55" t="n"/>
      <c r="E474" s="55" t="n"/>
      <c r="F474" s="55" t="n"/>
      <c r="G474" s="69" t="n"/>
      <c r="H474" s="69" t="n"/>
      <c r="I474" s="55" t="n"/>
      <c r="J474" s="55" t="n"/>
      <c r="K474" s="55" t="n"/>
      <c r="L474" s="55">
        <f>J474-K474</f>
        <v/>
      </c>
      <c r="M474" s="55" t="n"/>
      <c r="N474" s="55">
        <f>P474+Q474+R474+S474</f>
        <v/>
      </c>
      <c r="O474" s="57">
        <f>Q474+V474+Y474+AB474+AE474+AH474+AK474+AN474+AQ474+AT474+AW474+AZ474+BC474</f>
        <v/>
      </c>
      <c r="P474" s="58" t="n"/>
      <c r="Q474" s="59">
        <f>L474-S474-R474-P474</f>
        <v/>
      </c>
      <c r="R474" s="60" t="n"/>
      <c r="S474" s="61" t="n"/>
      <c r="T474" s="55" t="n"/>
      <c r="U474" s="55" t="n"/>
      <c r="V474" s="55" t="n"/>
      <c r="W474" s="55" t="n"/>
      <c r="X474" s="55" t="n"/>
      <c r="Y474" s="55" t="n"/>
      <c r="Z474" s="55" t="n"/>
      <c r="AA474" s="55" t="n"/>
      <c r="AB474" s="55" t="n"/>
      <c r="AC474" s="55" t="n"/>
      <c r="AD474" s="55" t="n"/>
      <c r="AE474" s="55" t="n"/>
      <c r="AF474" s="55" t="n"/>
      <c r="AG474" s="55" t="n"/>
      <c r="AH474" s="55" t="n"/>
      <c r="AI474" s="55" t="n"/>
      <c r="AJ474" s="55" t="n"/>
      <c r="AK474" s="55" t="n"/>
      <c r="AL474" s="55" t="n"/>
      <c r="AM474" s="55" t="n"/>
      <c r="AN474" s="55" t="n"/>
      <c r="AO474" s="55" t="n"/>
      <c r="AP474" s="55" t="n"/>
      <c r="AQ474" s="55" t="n"/>
      <c r="AR474" s="55" t="n"/>
      <c r="AS474" s="55" t="n"/>
      <c r="AT474" s="55" t="n"/>
      <c r="AU474" s="55" t="n"/>
      <c r="AV474" s="55" t="n"/>
      <c r="AW474" s="55" t="n"/>
      <c r="AX474" s="55" t="n"/>
      <c r="AY474" s="55" t="n"/>
      <c r="AZ474" s="55" t="n"/>
      <c r="BA474" s="55" t="n"/>
      <c r="BB474" s="55" t="n"/>
      <c r="BC474" s="55" t="n"/>
    </row>
    <row r="475">
      <c r="A475" s="55" t="n"/>
      <c r="B475" s="483" t="n"/>
      <c r="C475" s="55" t="n"/>
      <c r="D475" s="55" t="n"/>
      <c r="E475" s="55" t="n"/>
      <c r="F475" s="55" t="n"/>
      <c r="G475" s="69" t="n"/>
      <c r="H475" s="69" t="n"/>
      <c r="I475" s="55" t="n"/>
      <c r="J475" s="55" t="n"/>
      <c r="K475" s="55" t="n"/>
      <c r="L475" s="55">
        <f>J475-K475</f>
        <v/>
      </c>
      <c r="M475" s="55" t="n"/>
      <c r="N475" s="55">
        <f>P475+Q475+R475+S475</f>
        <v/>
      </c>
      <c r="O475" s="57">
        <f>Q475+V475+Y475+AB475+AE475+AH475+AK475+AN475+AQ475+AT475+AW475+AZ475+BC475</f>
        <v/>
      </c>
      <c r="P475" s="58" t="n"/>
      <c r="Q475" s="59">
        <f>L475-S475-R475-P475</f>
        <v/>
      </c>
      <c r="R475" s="60" t="n"/>
      <c r="S475" s="61" t="n"/>
      <c r="T475" s="55" t="n"/>
      <c r="U475" s="55" t="n"/>
      <c r="V475" s="55" t="n"/>
      <c r="W475" s="55" t="n"/>
      <c r="X475" s="55" t="n"/>
      <c r="Y475" s="55" t="n"/>
      <c r="Z475" s="55" t="n"/>
      <c r="AA475" s="55" t="n"/>
      <c r="AB475" s="55" t="n"/>
      <c r="AC475" s="55" t="n"/>
      <c r="AD475" s="55" t="n"/>
      <c r="AE475" s="55" t="n"/>
      <c r="AF475" s="55" t="n"/>
      <c r="AG475" s="55" t="n"/>
      <c r="AH475" s="55" t="n"/>
      <c r="AI475" s="55" t="n"/>
      <c r="AJ475" s="55" t="n"/>
      <c r="AK475" s="55" t="n"/>
      <c r="AL475" s="55" t="n"/>
      <c r="AM475" s="55" t="n"/>
      <c r="AN475" s="55" t="n"/>
      <c r="AO475" s="55" t="n"/>
      <c r="AP475" s="55" t="n"/>
      <c r="AQ475" s="55" t="n"/>
      <c r="AR475" s="55" t="n"/>
      <c r="AS475" s="55" t="n"/>
      <c r="AT475" s="55" t="n"/>
      <c r="AU475" s="55" t="n"/>
      <c r="AV475" s="55" t="n"/>
      <c r="AW475" s="55" t="n"/>
      <c r="AX475" s="55" t="n"/>
      <c r="AY475" s="55" t="n"/>
      <c r="AZ475" s="55" t="n"/>
      <c r="BA475" s="55" t="n"/>
      <c r="BB475" s="55" t="n"/>
      <c r="BC475" s="55" t="n"/>
    </row>
    <row r="476">
      <c r="A476" s="55" t="n"/>
      <c r="B476" s="483" t="n"/>
      <c r="C476" s="55" t="n"/>
      <c r="D476" s="55" t="n"/>
      <c r="E476" s="55" t="n"/>
      <c r="F476" s="55" t="n"/>
      <c r="G476" s="69" t="n"/>
      <c r="H476" s="69" t="n"/>
      <c r="I476" s="55" t="n"/>
      <c r="J476" s="55" t="n"/>
      <c r="K476" s="55" t="n"/>
      <c r="L476" s="55">
        <f>J476-K476</f>
        <v/>
      </c>
      <c r="M476" s="55" t="n"/>
      <c r="N476" s="55">
        <f>P476+Q476+R476+S476</f>
        <v/>
      </c>
      <c r="O476" s="57">
        <f>Q476+V476+Y476+AB476+AE476+AH476+AK476+AN476+AQ476+AT476+AW476+AZ476+BC476</f>
        <v/>
      </c>
      <c r="P476" s="58" t="n"/>
      <c r="Q476" s="59">
        <f>L476-S476-R476-P476</f>
        <v/>
      </c>
      <c r="R476" s="60" t="n"/>
      <c r="S476" s="61" t="n"/>
      <c r="T476" s="55" t="n"/>
      <c r="U476" s="55" t="n"/>
      <c r="V476" s="55" t="n"/>
      <c r="W476" s="55" t="n"/>
      <c r="X476" s="55" t="n"/>
      <c r="Y476" s="55" t="n"/>
      <c r="Z476" s="55" t="n"/>
      <c r="AA476" s="55" t="n"/>
      <c r="AB476" s="55" t="n"/>
      <c r="AC476" s="55" t="n"/>
      <c r="AD476" s="55" t="n"/>
      <c r="AE476" s="55" t="n"/>
      <c r="AF476" s="55" t="n"/>
      <c r="AG476" s="55" t="n"/>
      <c r="AH476" s="55" t="n"/>
      <c r="AI476" s="55" t="n"/>
      <c r="AJ476" s="55" t="n"/>
      <c r="AK476" s="55" t="n"/>
      <c r="AL476" s="55" t="n"/>
      <c r="AM476" s="55" t="n"/>
      <c r="AN476" s="55" t="n"/>
      <c r="AO476" s="55" t="n"/>
      <c r="AP476" s="55" t="n"/>
      <c r="AQ476" s="55" t="n"/>
      <c r="AR476" s="55" t="n"/>
      <c r="AS476" s="55" t="n"/>
      <c r="AT476" s="55" t="n"/>
      <c r="AU476" s="55" t="n"/>
      <c r="AV476" s="55" t="n"/>
      <c r="AW476" s="55" t="n"/>
      <c r="AX476" s="55" t="n"/>
      <c r="AY476" s="55" t="n"/>
      <c r="AZ476" s="55" t="n"/>
      <c r="BA476" s="55" t="n"/>
      <c r="BB476" s="55" t="n"/>
      <c r="BC476" s="55" t="n"/>
    </row>
    <row r="477">
      <c r="A477" s="55" t="n"/>
      <c r="B477" s="483" t="n"/>
      <c r="C477" s="55" t="n"/>
      <c r="D477" s="55" t="n"/>
      <c r="E477" s="55" t="n"/>
      <c r="F477" s="55" t="n"/>
      <c r="G477" s="69" t="n"/>
      <c r="H477" s="69" t="n"/>
      <c r="I477" s="55" t="n"/>
      <c r="J477" s="55" t="n"/>
      <c r="K477" s="55" t="n"/>
      <c r="L477" s="55">
        <f>J477-K477</f>
        <v/>
      </c>
      <c r="M477" s="55" t="n"/>
      <c r="N477" s="55">
        <f>P477+Q477+R477+S477</f>
        <v/>
      </c>
      <c r="O477" s="57">
        <f>Q477+V477+Y477+AB477+AE477+AH477+AK477+AN477+AQ477+AT477+AW477+AZ477+BC477</f>
        <v/>
      </c>
      <c r="P477" s="58" t="n"/>
      <c r="Q477" s="59">
        <f>L477-S477-R477-P477</f>
        <v/>
      </c>
      <c r="R477" s="60" t="n"/>
      <c r="S477" s="61" t="n"/>
      <c r="T477" s="55" t="n"/>
      <c r="U477" s="55" t="n"/>
      <c r="V477" s="55" t="n"/>
      <c r="W477" s="55" t="n"/>
      <c r="X477" s="55" t="n"/>
      <c r="Y477" s="55" t="n"/>
      <c r="Z477" s="55" t="n"/>
      <c r="AA477" s="55" t="n"/>
      <c r="AB477" s="55" t="n"/>
      <c r="AC477" s="55" t="n"/>
      <c r="AD477" s="55" t="n"/>
      <c r="AE477" s="55" t="n"/>
      <c r="AF477" s="55" t="n"/>
      <c r="AG477" s="55" t="n"/>
      <c r="AH477" s="55" t="n"/>
      <c r="AI477" s="55" t="n"/>
      <c r="AJ477" s="55" t="n"/>
      <c r="AK477" s="55" t="n"/>
      <c r="AL477" s="55" t="n"/>
      <c r="AM477" s="55" t="n"/>
      <c r="AN477" s="55" t="n"/>
      <c r="AO477" s="55" t="n"/>
      <c r="AP477" s="55" t="n"/>
      <c r="AQ477" s="55" t="n"/>
      <c r="AR477" s="55" t="n"/>
      <c r="AS477" s="55" t="n"/>
      <c r="AT477" s="55" t="n"/>
      <c r="AU477" s="55" t="n"/>
      <c r="AV477" s="55" t="n"/>
      <c r="AW477" s="55" t="n"/>
      <c r="AX477" s="55" t="n"/>
      <c r="AY477" s="55" t="n"/>
      <c r="AZ477" s="55" t="n"/>
      <c r="BA477" s="55" t="n"/>
      <c r="BB477" s="55" t="n"/>
      <c r="BC477" s="55" t="n"/>
    </row>
    <row r="478">
      <c r="A478" s="55" t="n"/>
      <c r="B478" s="483" t="n"/>
      <c r="C478" s="55" t="n"/>
      <c r="D478" s="55" t="n"/>
      <c r="E478" s="55" t="n"/>
      <c r="F478" s="55" t="n"/>
      <c r="G478" s="69" t="n"/>
      <c r="H478" s="69" t="n"/>
      <c r="I478" s="55" t="n"/>
      <c r="J478" s="55" t="n"/>
      <c r="K478" s="55" t="n"/>
      <c r="L478" s="55">
        <f>J478-K478</f>
        <v/>
      </c>
      <c r="M478" s="55" t="n"/>
      <c r="N478" s="55">
        <f>P478+Q478+R478+S478</f>
        <v/>
      </c>
      <c r="O478" s="57">
        <f>Q478+V478+Y478+AB478+AE478+AH478+AK478+AN478+AQ478+AT478+AW478+AZ478+BC478</f>
        <v/>
      </c>
      <c r="P478" s="58" t="n"/>
      <c r="Q478" s="59">
        <f>L478-S478-R478-P478</f>
        <v/>
      </c>
      <c r="R478" s="60" t="n"/>
      <c r="S478" s="61" t="n"/>
      <c r="T478" s="55" t="n"/>
      <c r="U478" s="55" t="n"/>
      <c r="V478" s="55" t="n"/>
      <c r="W478" s="55" t="n"/>
      <c r="X478" s="55" t="n"/>
      <c r="Y478" s="55" t="n"/>
      <c r="Z478" s="55" t="n"/>
      <c r="AA478" s="55" t="n"/>
      <c r="AB478" s="55" t="n"/>
      <c r="AC478" s="55" t="n"/>
      <c r="AD478" s="55" t="n"/>
      <c r="AE478" s="55" t="n"/>
      <c r="AF478" s="55" t="n"/>
      <c r="AG478" s="55" t="n"/>
      <c r="AH478" s="55" t="n"/>
      <c r="AI478" s="55" t="n"/>
      <c r="AJ478" s="55" t="n"/>
      <c r="AK478" s="55" t="n"/>
      <c r="AL478" s="55" t="n"/>
      <c r="AM478" s="55" t="n"/>
      <c r="AN478" s="55" t="n"/>
      <c r="AO478" s="55" t="n"/>
      <c r="AP478" s="55" t="n"/>
      <c r="AQ478" s="55" t="n"/>
      <c r="AR478" s="55" t="n"/>
      <c r="AS478" s="55" t="n"/>
      <c r="AT478" s="55" t="n"/>
      <c r="AU478" s="55" t="n"/>
      <c r="AV478" s="55" t="n"/>
      <c r="AW478" s="55" t="n"/>
      <c r="AX478" s="55" t="n"/>
      <c r="AY478" s="55" t="n"/>
      <c r="AZ478" s="55" t="n"/>
      <c r="BA478" s="55" t="n"/>
      <c r="BB478" s="55" t="n"/>
      <c r="BC478" s="55" t="n"/>
    </row>
    <row r="479">
      <c r="A479" s="55" t="n"/>
      <c r="B479" s="483" t="n"/>
      <c r="C479" s="55" t="n"/>
      <c r="D479" s="55" t="n"/>
      <c r="E479" s="55" t="n"/>
      <c r="F479" s="55" t="n"/>
      <c r="G479" s="69" t="n"/>
      <c r="H479" s="69" t="n"/>
      <c r="I479" s="55" t="n"/>
      <c r="J479" s="55" t="n"/>
      <c r="K479" s="55" t="n"/>
      <c r="L479" s="55">
        <f>J479-K479</f>
        <v/>
      </c>
      <c r="M479" s="55" t="n"/>
      <c r="N479" s="55">
        <f>P479+Q479+R479+S479</f>
        <v/>
      </c>
      <c r="O479" s="57">
        <f>Q479+V479+Y479+AB479+AE479+AH479+AK479+AN479+AQ479+AT479+AW479+AZ479+BC479</f>
        <v/>
      </c>
      <c r="P479" s="58" t="n"/>
      <c r="Q479" s="59">
        <f>L479-S479-R479-P479</f>
        <v/>
      </c>
      <c r="R479" s="60" t="n"/>
      <c r="S479" s="61" t="n"/>
      <c r="T479" s="55" t="n"/>
      <c r="U479" s="55" t="n"/>
      <c r="V479" s="55" t="n"/>
      <c r="W479" s="55" t="n"/>
      <c r="X479" s="55" t="n"/>
      <c r="Y479" s="55" t="n"/>
      <c r="Z479" s="55" t="n"/>
      <c r="AA479" s="55" t="n"/>
      <c r="AB479" s="55" t="n"/>
      <c r="AC479" s="55" t="n"/>
      <c r="AD479" s="55" t="n"/>
      <c r="AE479" s="55" t="n"/>
      <c r="AF479" s="55" t="n"/>
      <c r="AG479" s="55" t="n"/>
      <c r="AH479" s="55" t="n"/>
      <c r="AI479" s="55" t="n"/>
      <c r="AJ479" s="55" t="n"/>
      <c r="AK479" s="55" t="n"/>
      <c r="AL479" s="55" t="n"/>
      <c r="AM479" s="55" t="n"/>
      <c r="AN479" s="55" t="n"/>
      <c r="AO479" s="55" t="n"/>
      <c r="AP479" s="55" t="n"/>
      <c r="AQ479" s="55" t="n"/>
      <c r="AR479" s="55" t="n"/>
      <c r="AS479" s="55" t="n"/>
      <c r="AT479" s="55" t="n"/>
      <c r="AU479" s="55" t="n"/>
      <c r="AV479" s="55" t="n"/>
      <c r="AW479" s="55" t="n"/>
      <c r="AX479" s="55" t="n"/>
      <c r="AY479" s="55" t="n"/>
      <c r="AZ479" s="55" t="n"/>
      <c r="BA479" s="55" t="n"/>
      <c r="BB479" s="55" t="n"/>
      <c r="BC479" s="55" t="n"/>
    </row>
    <row r="480">
      <c r="A480" s="55" t="n"/>
      <c r="B480" s="483" t="n"/>
      <c r="C480" s="55" t="n"/>
      <c r="D480" s="55" t="n"/>
      <c r="E480" s="55" t="n"/>
      <c r="F480" s="55" t="n"/>
      <c r="G480" s="69" t="n"/>
      <c r="H480" s="69" t="n"/>
      <c r="I480" s="55" t="n"/>
      <c r="J480" s="55" t="n"/>
      <c r="K480" s="55" t="n"/>
      <c r="L480" s="55">
        <f>J480-K480</f>
        <v/>
      </c>
      <c r="M480" s="55" t="n"/>
      <c r="N480" s="55">
        <f>P480+Q480+R480+S480</f>
        <v/>
      </c>
      <c r="O480" s="57">
        <f>Q480+V480+Y480+AB480+AE480+AH480+AK480+AN480+AQ480+AT480+AW480+AZ480+BC480</f>
        <v/>
      </c>
      <c r="P480" s="58" t="n"/>
      <c r="Q480" s="59">
        <f>L480-S480-R480-P480</f>
        <v/>
      </c>
      <c r="R480" s="60" t="n"/>
      <c r="S480" s="61" t="n"/>
      <c r="T480" s="55" t="n"/>
      <c r="U480" s="55" t="n"/>
      <c r="V480" s="55" t="n"/>
      <c r="W480" s="55" t="n"/>
      <c r="X480" s="55" t="n"/>
      <c r="Y480" s="55" t="n"/>
      <c r="Z480" s="55" t="n"/>
      <c r="AA480" s="55" t="n"/>
      <c r="AB480" s="55" t="n"/>
      <c r="AC480" s="55" t="n"/>
      <c r="AD480" s="55" t="n"/>
      <c r="AE480" s="55" t="n"/>
      <c r="AF480" s="55" t="n"/>
      <c r="AG480" s="55" t="n"/>
      <c r="AH480" s="55" t="n"/>
      <c r="AI480" s="55" t="n"/>
      <c r="AJ480" s="55" t="n"/>
      <c r="AK480" s="55" t="n"/>
      <c r="AL480" s="55" t="n"/>
      <c r="AM480" s="55" t="n"/>
      <c r="AN480" s="55" t="n"/>
      <c r="AO480" s="55" t="n"/>
      <c r="AP480" s="55" t="n"/>
      <c r="AQ480" s="55" t="n"/>
      <c r="AR480" s="55" t="n"/>
      <c r="AS480" s="55" t="n"/>
      <c r="AT480" s="55" t="n"/>
      <c r="AU480" s="55" t="n"/>
      <c r="AV480" s="55" t="n"/>
      <c r="AW480" s="55" t="n"/>
      <c r="AX480" s="55" t="n"/>
      <c r="AY480" s="55" t="n"/>
      <c r="AZ480" s="55" t="n"/>
      <c r="BA480" s="55" t="n"/>
      <c r="BB480" s="55" t="n"/>
      <c r="BC480" s="55" t="n"/>
    </row>
    <row r="481">
      <c r="A481" s="55" t="n"/>
      <c r="B481" s="483" t="n"/>
      <c r="C481" s="55" t="n"/>
      <c r="D481" s="55" t="n"/>
      <c r="E481" s="55" t="n"/>
      <c r="F481" s="55" t="n"/>
      <c r="G481" s="69" t="n"/>
      <c r="H481" s="69" t="n"/>
      <c r="I481" s="55" t="n"/>
      <c r="J481" s="55" t="n"/>
      <c r="K481" s="55" t="n"/>
      <c r="L481" s="55">
        <f>J481-K481</f>
        <v/>
      </c>
      <c r="M481" s="55" t="n"/>
      <c r="N481" s="55">
        <f>P481+Q481+R481+S481</f>
        <v/>
      </c>
      <c r="O481" s="57">
        <f>Q481+V481+Y481+AB481+AE481+AH481+AK481+AN481+AQ481+AT481+AW481+AZ481+BC481</f>
        <v/>
      </c>
      <c r="P481" s="58" t="n"/>
      <c r="Q481" s="59">
        <f>L481-S481-R481-P481</f>
        <v/>
      </c>
      <c r="R481" s="60" t="n"/>
      <c r="S481" s="61" t="n"/>
      <c r="T481" s="55" t="n"/>
      <c r="U481" s="55" t="n"/>
      <c r="V481" s="55" t="n"/>
      <c r="W481" s="55" t="n"/>
      <c r="X481" s="55" t="n"/>
      <c r="Y481" s="55" t="n"/>
      <c r="Z481" s="55" t="n"/>
      <c r="AA481" s="55" t="n"/>
      <c r="AB481" s="55" t="n"/>
      <c r="AC481" s="55" t="n"/>
      <c r="AD481" s="55" t="n"/>
      <c r="AE481" s="55" t="n"/>
      <c r="AF481" s="55" t="n"/>
      <c r="AG481" s="55" t="n"/>
      <c r="AH481" s="55" t="n"/>
      <c r="AI481" s="55" t="n"/>
      <c r="AJ481" s="55" t="n"/>
      <c r="AK481" s="55" t="n"/>
      <c r="AL481" s="55" t="n"/>
      <c r="AM481" s="55" t="n"/>
      <c r="AN481" s="55" t="n"/>
      <c r="AO481" s="55" t="n"/>
      <c r="AP481" s="55" t="n"/>
      <c r="AQ481" s="55" t="n"/>
      <c r="AR481" s="55" t="n"/>
      <c r="AS481" s="55" t="n"/>
      <c r="AT481" s="55" t="n"/>
      <c r="AU481" s="55" t="n"/>
      <c r="AV481" s="55" t="n"/>
      <c r="AW481" s="55" t="n"/>
      <c r="AX481" s="55" t="n"/>
      <c r="AY481" s="55" t="n"/>
      <c r="AZ481" s="55" t="n"/>
      <c r="BA481" s="55" t="n"/>
      <c r="BB481" s="55" t="n"/>
      <c r="BC481" s="55" t="n"/>
    </row>
    <row r="482">
      <c r="A482" s="55" t="n"/>
      <c r="B482" s="483" t="n"/>
      <c r="C482" s="55" t="n"/>
      <c r="D482" s="55" t="n"/>
      <c r="E482" s="55" t="n"/>
      <c r="F482" s="55" t="n"/>
      <c r="G482" s="69" t="n"/>
      <c r="H482" s="69" t="n"/>
      <c r="I482" s="55" t="n"/>
      <c r="J482" s="55" t="n"/>
      <c r="K482" s="55" t="n"/>
      <c r="L482" s="55">
        <f>J482-K482</f>
        <v/>
      </c>
      <c r="M482" s="55" t="n"/>
      <c r="N482" s="55">
        <f>P482+Q482+R482+S482</f>
        <v/>
      </c>
      <c r="O482" s="57">
        <f>Q482+V482+Y482+AB482+AE482+AH482+AK482+AN482+AQ482+AT482+AW482+AZ482+BC482</f>
        <v/>
      </c>
      <c r="P482" s="58" t="n"/>
      <c r="Q482" s="59">
        <f>L482-S482-R482-P482</f>
        <v/>
      </c>
      <c r="R482" s="60" t="n"/>
      <c r="S482" s="61" t="n"/>
      <c r="T482" s="55" t="n"/>
      <c r="U482" s="55" t="n"/>
      <c r="V482" s="55" t="n"/>
      <c r="W482" s="55" t="n"/>
      <c r="X482" s="55" t="n"/>
      <c r="Y482" s="55" t="n"/>
      <c r="Z482" s="55" t="n"/>
      <c r="AA482" s="55" t="n"/>
      <c r="AB482" s="55" t="n"/>
      <c r="AC482" s="55" t="n"/>
      <c r="AD482" s="55" t="n"/>
      <c r="AE482" s="55" t="n"/>
      <c r="AF482" s="55" t="n"/>
      <c r="AG482" s="55" t="n"/>
      <c r="AH482" s="55" t="n"/>
      <c r="AI482" s="55" t="n"/>
      <c r="AJ482" s="55" t="n"/>
      <c r="AK482" s="55" t="n"/>
      <c r="AL482" s="55" t="n"/>
      <c r="AM482" s="55" t="n"/>
      <c r="AN482" s="55" t="n"/>
      <c r="AO482" s="55" t="n"/>
      <c r="AP482" s="55" t="n"/>
      <c r="AQ482" s="55" t="n"/>
      <c r="AR482" s="55" t="n"/>
      <c r="AS482" s="55" t="n"/>
      <c r="AT482" s="55" t="n"/>
      <c r="AU482" s="55" t="n"/>
      <c r="AV482" s="55" t="n"/>
      <c r="AW482" s="55" t="n"/>
      <c r="AX482" s="55" t="n"/>
      <c r="AY482" s="55" t="n"/>
      <c r="AZ482" s="55" t="n"/>
      <c r="BA482" s="55" t="n"/>
      <c r="BB482" s="55" t="n"/>
      <c r="BC482" s="55" t="n"/>
    </row>
    <row r="483">
      <c r="A483" s="55" t="n"/>
      <c r="B483" s="483" t="n"/>
      <c r="C483" s="55" t="n"/>
      <c r="D483" s="55" t="n"/>
      <c r="E483" s="55" t="n"/>
      <c r="F483" s="55" t="n"/>
      <c r="G483" s="69" t="n"/>
      <c r="H483" s="69" t="n"/>
      <c r="I483" s="55" t="n"/>
      <c r="J483" s="55" t="n"/>
      <c r="K483" s="55" t="n"/>
      <c r="L483" s="55">
        <f>J483-K483</f>
        <v/>
      </c>
      <c r="M483" s="55" t="n"/>
      <c r="N483" s="55">
        <f>P483+Q483+R483+S483</f>
        <v/>
      </c>
      <c r="O483" s="57">
        <f>Q483+V483+Y483+AB483+AE483+AH483+AK483+AN483+AQ483+AT483+AW483+AZ483+BC483</f>
        <v/>
      </c>
      <c r="P483" s="58" t="n"/>
      <c r="Q483" s="59">
        <f>L483-S483-R483-P483</f>
        <v/>
      </c>
      <c r="R483" s="60" t="n"/>
      <c r="S483" s="61" t="n"/>
      <c r="T483" s="55" t="n"/>
      <c r="U483" s="55" t="n"/>
      <c r="V483" s="55" t="n"/>
      <c r="W483" s="55" t="n"/>
      <c r="X483" s="55" t="n"/>
      <c r="Y483" s="55" t="n"/>
      <c r="Z483" s="55" t="n"/>
      <c r="AA483" s="55" t="n"/>
      <c r="AB483" s="55" t="n"/>
      <c r="AC483" s="55" t="n"/>
      <c r="AD483" s="55" t="n"/>
      <c r="AE483" s="55" t="n"/>
      <c r="AF483" s="55" t="n"/>
      <c r="AG483" s="55" t="n"/>
      <c r="AH483" s="55" t="n"/>
      <c r="AI483" s="55" t="n"/>
      <c r="AJ483" s="55" t="n"/>
      <c r="AK483" s="55" t="n"/>
      <c r="AL483" s="55" t="n"/>
      <c r="AM483" s="55" t="n"/>
      <c r="AN483" s="55" t="n"/>
      <c r="AO483" s="55" t="n"/>
      <c r="AP483" s="55" t="n"/>
      <c r="AQ483" s="55" t="n"/>
      <c r="AR483" s="55" t="n"/>
      <c r="AS483" s="55" t="n"/>
      <c r="AT483" s="55" t="n"/>
      <c r="AU483" s="55" t="n"/>
      <c r="AV483" s="55" t="n"/>
      <c r="AW483" s="55" t="n"/>
      <c r="AX483" s="55" t="n"/>
      <c r="AY483" s="55" t="n"/>
      <c r="AZ483" s="55" t="n"/>
      <c r="BA483" s="55" t="n"/>
      <c r="BB483" s="55" t="n"/>
      <c r="BC483" s="55" t="n"/>
    </row>
    <row r="484">
      <c r="A484" s="55" t="n"/>
      <c r="B484" s="483" t="n"/>
      <c r="C484" s="55" t="n"/>
      <c r="D484" s="55" t="n"/>
      <c r="E484" s="55" t="n"/>
      <c r="F484" s="55" t="n"/>
      <c r="G484" s="69" t="n"/>
      <c r="H484" s="69" t="n"/>
      <c r="I484" s="55" t="n"/>
      <c r="J484" s="55" t="n"/>
      <c r="K484" s="55" t="n"/>
      <c r="L484" s="55">
        <f>J484-K484</f>
        <v/>
      </c>
      <c r="M484" s="55" t="n"/>
      <c r="N484" s="55">
        <f>P484+Q484+R484+S484</f>
        <v/>
      </c>
      <c r="O484" s="57">
        <f>Q484+V484+Y484+AB484+AE484+AH484+AK484+AN484+AQ484+AT484+AW484+AZ484+BC484</f>
        <v/>
      </c>
      <c r="P484" s="58" t="n"/>
      <c r="Q484" s="59">
        <f>L484-S484-R484-P484</f>
        <v/>
      </c>
      <c r="R484" s="60" t="n"/>
      <c r="S484" s="61" t="n"/>
      <c r="T484" s="55" t="n"/>
      <c r="U484" s="55" t="n"/>
      <c r="V484" s="55" t="n"/>
      <c r="W484" s="55" t="n"/>
      <c r="X484" s="55" t="n"/>
      <c r="Y484" s="55" t="n"/>
      <c r="Z484" s="55" t="n"/>
      <c r="AA484" s="55" t="n"/>
      <c r="AB484" s="55" t="n"/>
      <c r="AC484" s="55" t="n"/>
      <c r="AD484" s="55" t="n"/>
      <c r="AE484" s="55" t="n"/>
      <c r="AF484" s="55" t="n"/>
      <c r="AG484" s="55" t="n"/>
      <c r="AH484" s="55" t="n"/>
      <c r="AI484" s="55" t="n"/>
      <c r="AJ484" s="55" t="n"/>
      <c r="AK484" s="55" t="n"/>
      <c r="AL484" s="55" t="n"/>
      <c r="AM484" s="55" t="n"/>
      <c r="AN484" s="55" t="n"/>
      <c r="AO484" s="55" t="n"/>
      <c r="AP484" s="55" t="n"/>
      <c r="AQ484" s="55" t="n"/>
      <c r="AR484" s="55" t="n"/>
      <c r="AS484" s="55" t="n"/>
      <c r="AT484" s="55" t="n"/>
      <c r="AU484" s="55" t="n"/>
      <c r="AV484" s="55" t="n"/>
      <c r="AW484" s="55" t="n"/>
      <c r="AX484" s="55" t="n"/>
      <c r="AY484" s="55" t="n"/>
      <c r="AZ484" s="55" t="n"/>
      <c r="BA484" s="55" t="n"/>
      <c r="BB484" s="55" t="n"/>
      <c r="BC484" s="55" t="n"/>
    </row>
    <row r="485">
      <c r="A485" s="55" t="n"/>
      <c r="B485" s="483" t="n"/>
      <c r="C485" s="55" t="n"/>
      <c r="D485" s="55" t="n"/>
      <c r="E485" s="55" t="n"/>
      <c r="F485" s="55" t="n"/>
      <c r="G485" s="69" t="n"/>
      <c r="H485" s="69" t="n"/>
      <c r="I485" s="55" t="n"/>
      <c r="J485" s="55" t="n"/>
      <c r="K485" s="55" t="n"/>
      <c r="L485" s="55">
        <f>J485-K485</f>
        <v/>
      </c>
      <c r="M485" s="55" t="n"/>
      <c r="N485" s="55">
        <f>P485+Q485+R485+S485</f>
        <v/>
      </c>
      <c r="O485" s="57">
        <f>Q485+V485+Y485+AB485+AE485+AH485+AK485+AN485+AQ485+AT485+AW485+AZ485+BC485</f>
        <v/>
      </c>
      <c r="P485" s="58" t="n"/>
      <c r="Q485" s="59">
        <f>L485-S485-R485-P485</f>
        <v/>
      </c>
      <c r="R485" s="60" t="n"/>
      <c r="S485" s="61" t="n"/>
      <c r="T485" s="55" t="n"/>
      <c r="U485" s="55" t="n"/>
      <c r="V485" s="55" t="n"/>
      <c r="W485" s="55" t="n"/>
      <c r="X485" s="55" t="n"/>
      <c r="Y485" s="55" t="n"/>
      <c r="Z485" s="55" t="n"/>
      <c r="AA485" s="55" t="n"/>
      <c r="AB485" s="55" t="n"/>
      <c r="AC485" s="55" t="n"/>
      <c r="AD485" s="55" t="n"/>
      <c r="AE485" s="55" t="n"/>
      <c r="AF485" s="55" t="n"/>
      <c r="AG485" s="55" t="n"/>
      <c r="AH485" s="55" t="n"/>
      <c r="AI485" s="55" t="n"/>
      <c r="AJ485" s="55" t="n"/>
      <c r="AK485" s="55" t="n"/>
      <c r="AL485" s="55" t="n"/>
      <c r="AM485" s="55" t="n"/>
      <c r="AN485" s="55" t="n"/>
      <c r="AO485" s="55" t="n"/>
      <c r="AP485" s="55" t="n"/>
      <c r="AQ485" s="55" t="n"/>
      <c r="AR485" s="55" t="n"/>
      <c r="AS485" s="55" t="n"/>
      <c r="AT485" s="55" t="n"/>
      <c r="AU485" s="55" t="n"/>
      <c r="AV485" s="55" t="n"/>
      <c r="AW485" s="55" t="n"/>
      <c r="AX485" s="55" t="n"/>
      <c r="AY485" s="55" t="n"/>
      <c r="AZ485" s="55" t="n"/>
      <c r="BA485" s="55" t="n"/>
      <c r="BB485" s="55" t="n"/>
      <c r="BC485" s="55" t="n"/>
    </row>
    <row r="486">
      <c r="A486" s="55" t="n"/>
      <c r="B486" s="483" t="n"/>
      <c r="C486" s="55" t="n"/>
      <c r="D486" s="55" t="n"/>
      <c r="E486" s="55" t="n"/>
      <c r="F486" s="55" t="n"/>
      <c r="G486" s="69" t="n"/>
      <c r="H486" s="69" t="n"/>
      <c r="I486" s="55" t="n"/>
      <c r="J486" s="55" t="n"/>
      <c r="K486" s="55" t="n"/>
      <c r="L486" s="55">
        <f>J486-K486</f>
        <v/>
      </c>
      <c r="M486" s="55" t="n"/>
      <c r="N486" s="55">
        <f>P486+Q486+R486+S486</f>
        <v/>
      </c>
      <c r="O486" s="57">
        <f>Q486+V486+Y486+AB486+AE486+AH486+AK486+AN486+AQ486+AT486+AW486+AZ486+BC486</f>
        <v/>
      </c>
      <c r="P486" s="58" t="n"/>
      <c r="Q486" s="59">
        <f>L486-S486-R486-P486</f>
        <v/>
      </c>
      <c r="R486" s="60" t="n"/>
      <c r="S486" s="61" t="n"/>
      <c r="T486" s="55" t="n"/>
      <c r="U486" s="55" t="n"/>
      <c r="V486" s="55" t="n"/>
      <c r="W486" s="55" t="n"/>
      <c r="X486" s="55" t="n"/>
      <c r="Y486" s="55" t="n"/>
      <c r="Z486" s="55" t="n"/>
      <c r="AA486" s="55" t="n"/>
      <c r="AB486" s="55" t="n"/>
      <c r="AC486" s="55" t="n"/>
      <c r="AD486" s="55" t="n"/>
      <c r="AE486" s="55" t="n"/>
      <c r="AF486" s="55" t="n"/>
      <c r="AG486" s="55" t="n"/>
      <c r="AH486" s="55" t="n"/>
      <c r="AI486" s="55" t="n"/>
      <c r="AJ486" s="55" t="n"/>
      <c r="AK486" s="55" t="n"/>
      <c r="AL486" s="55" t="n"/>
      <c r="AM486" s="55" t="n"/>
      <c r="AN486" s="55" t="n"/>
      <c r="AO486" s="55" t="n"/>
      <c r="AP486" s="55" t="n"/>
      <c r="AQ486" s="55" t="n"/>
      <c r="AR486" s="55" t="n"/>
      <c r="AS486" s="55" t="n"/>
      <c r="AT486" s="55" t="n"/>
      <c r="AU486" s="55" t="n"/>
      <c r="AV486" s="55" t="n"/>
      <c r="AW486" s="55" t="n"/>
      <c r="AX486" s="55" t="n"/>
      <c r="AY486" s="55" t="n"/>
      <c r="AZ486" s="55" t="n"/>
      <c r="BA486" s="55" t="n"/>
      <c r="BB486" s="55" t="n"/>
      <c r="BC486" s="55" t="n"/>
    </row>
    <row r="487">
      <c r="A487" s="55" t="n"/>
      <c r="B487" s="483" t="n"/>
      <c r="C487" s="55" t="n"/>
      <c r="D487" s="55" t="n"/>
      <c r="E487" s="55" t="n"/>
      <c r="F487" s="55" t="n"/>
      <c r="G487" s="69" t="n"/>
      <c r="H487" s="69" t="n"/>
      <c r="I487" s="55" t="n"/>
      <c r="J487" s="55" t="n"/>
      <c r="K487" s="55" t="n"/>
      <c r="L487" s="55">
        <f>J487-K487</f>
        <v/>
      </c>
      <c r="M487" s="55" t="n"/>
      <c r="N487" s="55">
        <f>P487+Q487+R487+S487</f>
        <v/>
      </c>
      <c r="O487" s="57">
        <f>Q487+V487+Y487+AB487+AE487+AH487+AK487+AN487+AQ487+AT487+AW487+AZ487+BC487</f>
        <v/>
      </c>
      <c r="P487" s="58" t="n"/>
      <c r="Q487" s="59">
        <f>L487-S487-R487-P487</f>
        <v/>
      </c>
      <c r="R487" s="60" t="n"/>
      <c r="S487" s="61" t="n"/>
      <c r="T487" s="55" t="n"/>
      <c r="U487" s="55" t="n"/>
      <c r="V487" s="55" t="n"/>
      <c r="W487" s="55" t="n"/>
      <c r="X487" s="55" t="n"/>
      <c r="Y487" s="55" t="n"/>
      <c r="Z487" s="55" t="n"/>
      <c r="AA487" s="55" t="n"/>
      <c r="AB487" s="55" t="n"/>
      <c r="AC487" s="55" t="n"/>
      <c r="AD487" s="55" t="n"/>
      <c r="AE487" s="55" t="n"/>
      <c r="AF487" s="55" t="n"/>
      <c r="AG487" s="55" t="n"/>
      <c r="AH487" s="55" t="n"/>
      <c r="AI487" s="55" t="n"/>
      <c r="AJ487" s="55" t="n"/>
      <c r="AK487" s="55" t="n"/>
      <c r="AL487" s="55" t="n"/>
      <c r="AM487" s="55" t="n"/>
      <c r="AN487" s="55" t="n"/>
      <c r="AO487" s="55" t="n"/>
      <c r="AP487" s="55" t="n"/>
      <c r="AQ487" s="55" t="n"/>
      <c r="AR487" s="55" t="n"/>
      <c r="AS487" s="55" t="n"/>
      <c r="AT487" s="55" t="n"/>
      <c r="AU487" s="55" t="n"/>
      <c r="AV487" s="55" t="n"/>
      <c r="AW487" s="55" t="n"/>
      <c r="AX487" s="55" t="n"/>
      <c r="AY487" s="55" t="n"/>
      <c r="AZ487" s="55" t="n"/>
      <c r="BA487" s="55" t="n"/>
      <c r="BB487" s="55" t="n"/>
      <c r="BC487" s="55" t="n"/>
    </row>
    <row r="488">
      <c r="A488" s="55" t="n"/>
      <c r="B488" s="483" t="n"/>
      <c r="C488" s="55" t="n"/>
      <c r="D488" s="55" t="n"/>
      <c r="E488" s="55" t="n"/>
      <c r="F488" s="55" t="n"/>
      <c r="G488" s="69" t="n"/>
      <c r="H488" s="69" t="n"/>
      <c r="I488" s="55" t="n"/>
      <c r="J488" s="55" t="n"/>
      <c r="K488" s="55" t="n"/>
      <c r="L488" s="55">
        <f>J488-K488</f>
        <v/>
      </c>
      <c r="M488" s="55" t="n"/>
      <c r="N488" s="55">
        <f>P488+Q488+R488+S488</f>
        <v/>
      </c>
      <c r="O488" s="57">
        <f>Q488+V488+Y488+AB488+AE488+AH488+AK488+AN488+AQ488+AT488+AW488+AZ488+BC488</f>
        <v/>
      </c>
      <c r="P488" s="58" t="n"/>
      <c r="Q488" s="59">
        <f>L488-S488-R488-P488</f>
        <v/>
      </c>
      <c r="R488" s="60" t="n"/>
      <c r="S488" s="61" t="n"/>
      <c r="T488" s="55" t="n"/>
      <c r="U488" s="55" t="n"/>
      <c r="V488" s="55" t="n"/>
      <c r="W488" s="55" t="n"/>
      <c r="X488" s="55" t="n"/>
      <c r="Y488" s="55" t="n"/>
      <c r="Z488" s="55" t="n"/>
      <c r="AA488" s="55" t="n"/>
      <c r="AB488" s="55" t="n"/>
      <c r="AC488" s="55" t="n"/>
      <c r="AD488" s="55" t="n"/>
      <c r="AE488" s="55" t="n"/>
      <c r="AF488" s="55" t="n"/>
      <c r="AG488" s="55" t="n"/>
      <c r="AH488" s="55" t="n"/>
      <c r="AI488" s="55" t="n"/>
      <c r="AJ488" s="55" t="n"/>
      <c r="AK488" s="55" t="n"/>
      <c r="AL488" s="55" t="n"/>
      <c r="AM488" s="55" t="n"/>
      <c r="AN488" s="55" t="n"/>
      <c r="AO488" s="55" t="n"/>
      <c r="AP488" s="55" t="n"/>
      <c r="AQ488" s="55" t="n"/>
      <c r="AR488" s="55" t="n"/>
      <c r="AS488" s="55" t="n"/>
      <c r="AT488" s="55" t="n"/>
      <c r="AU488" s="55" t="n"/>
      <c r="AV488" s="55" t="n"/>
      <c r="AW488" s="55" t="n"/>
      <c r="AX488" s="55" t="n"/>
      <c r="AY488" s="55" t="n"/>
      <c r="AZ488" s="55" t="n"/>
      <c r="BA488" s="55" t="n"/>
      <c r="BB488" s="55" t="n"/>
      <c r="BC488" s="55" t="n"/>
    </row>
    <row r="489">
      <c r="A489" s="55" t="n"/>
      <c r="B489" s="483" t="n"/>
      <c r="C489" s="55" t="n"/>
      <c r="D489" s="55" t="n"/>
      <c r="E489" s="55" t="n"/>
      <c r="F489" s="55" t="n"/>
      <c r="G489" s="69" t="n"/>
      <c r="H489" s="69" t="n"/>
      <c r="I489" s="55" t="n"/>
      <c r="J489" s="55" t="n"/>
      <c r="K489" s="55" t="n"/>
      <c r="L489" s="55">
        <f>J489-K489</f>
        <v/>
      </c>
      <c r="M489" s="55" t="n"/>
      <c r="N489" s="55">
        <f>P489+Q489+R489+S489</f>
        <v/>
      </c>
      <c r="O489" s="57">
        <f>Q489+V489+Y489+AB489+AE489+AH489+AK489+AN489+AQ489+AT489+AW489+AZ489+BC489</f>
        <v/>
      </c>
      <c r="P489" s="58" t="n"/>
      <c r="Q489" s="59">
        <f>L489-S489-R489-P489</f>
        <v/>
      </c>
      <c r="R489" s="60" t="n"/>
      <c r="S489" s="61" t="n"/>
      <c r="T489" s="55" t="n"/>
      <c r="U489" s="55" t="n"/>
      <c r="V489" s="55" t="n"/>
      <c r="W489" s="55" t="n"/>
      <c r="X489" s="55" t="n"/>
      <c r="Y489" s="55" t="n"/>
      <c r="Z489" s="55" t="n"/>
      <c r="AA489" s="55" t="n"/>
      <c r="AB489" s="55" t="n"/>
      <c r="AC489" s="55" t="n"/>
      <c r="AD489" s="55" t="n"/>
      <c r="AE489" s="55" t="n"/>
      <c r="AF489" s="55" t="n"/>
      <c r="AG489" s="55" t="n"/>
      <c r="AH489" s="55" t="n"/>
      <c r="AI489" s="55" t="n"/>
      <c r="AJ489" s="55" t="n"/>
      <c r="AK489" s="55" t="n"/>
      <c r="AL489" s="55" t="n"/>
      <c r="AM489" s="55" t="n"/>
      <c r="AN489" s="55" t="n"/>
      <c r="AO489" s="55" t="n"/>
      <c r="AP489" s="55" t="n"/>
      <c r="AQ489" s="55" t="n"/>
      <c r="AR489" s="55" t="n"/>
      <c r="AS489" s="55" t="n"/>
      <c r="AT489" s="55" t="n"/>
      <c r="AU489" s="55" t="n"/>
      <c r="AV489" s="55" t="n"/>
      <c r="AW489" s="55" t="n"/>
      <c r="AX489" s="55" t="n"/>
      <c r="AY489" s="55" t="n"/>
      <c r="AZ489" s="55" t="n"/>
      <c r="BA489" s="55" t="n"/>
      <c r="BB489" s="55" t="n"/>
      <c r="BC489" s="55" t="n"/>
    </row>
    <row r="490">
      <c r="A490" s="55" t="n"/>
      <c r="B490" s="483" t="n"/>
      <c r="C490" s="55" t="n"/>
      <c r="D490" s="55" t="n"/>
      <c r="E490" s="55" t="n"/>
      <c r="F490" s="55" t="n"/>
      <c r="G490" s="69" t="n"/>
      <c r="H490" s="69" t="n"/>
      <c r="I490" s="55" t="n"/>
      <c r="J490" s="55" t="n"/>
      <c r="K490" s="55" t="n"/>
      <c r="L490" s="55">
        <f>J490-K490</f>
        <v/>
      </c>
      <c r="M490" s="55" t="n"/>
      <c r="N490" s="55">
        <f>P490+Q490+R490+S490</f>
        <v/>
      </c>
      <c r="O490" s="57">
        <f>Q490+V490+Y490+AB490+AE490+AH490+AK490+AN490+AQ490+AT490+AW490+AZ490+BC490</f>
        <v/>
      </c>
      <c r="P490" s="58" t="n"/>
      <c r="Q490" s="59">
        <f>L490-S490-R490-P490</f>
        <v/>
      </c>
      <c r="R490" s="60" t="n"/>
      <c r="S490" s="61" t="n"/>
      <c r="T490" s="55" t="n"/>
      <c r="U490" s="55" t="n"/>
      <c r="V490" s="55" t="n"/>
      <c r="W490" s="55" t="n"/>
      <c r="X490" s="55" t="n"/>
      <c r="Y490" s="55" t="n"/>
      <c r="Z490" s="55" t="n"/>
      <c r="AA490" s="55" t="n"/>
      <c r="AB490" s="55" t="n"/>
      <c r="AC490" s="55" t="n"/>
      <c r="AD490" s="55" t="n"/>
      <c r="AE490" s="55" t="n"/>
      <c r="AF490" s="55" t="n"/>
      <c r="AG490" s="55" t="n"/>
      <c r="AH490" s="55" t="n"/>
      <c r="AI490" s="55" t="n"/>
      <c r="AJ490" s="55" t="n"/>
      <c r="AK490" s="55" t="n"/>
      <c r="AL490" s="55" t="n"/>
      <c r="AM490" s="55" t="n"/>
      <c r="AN490" s="55" t="n"/>
      <c r="AO490" s="55" t="n"/>
      <c r="AP490" s="55" t="n"/>
      <c r="AQ490" s="55" t="n"/>
      <c r="AR490" s="55" t="n"/>
      <c r="AS490" s="55" t="n"/>
      <c r="AT490" s="55" t="n"/>
      <c r="AU490" s="55" t="n"/>
      <c r="AV490" s="55" t="n"/>
      <c r="AW490" s="55" t="n"/>
      <c r="AX490" s="55" t="n"/>
      <c r="AY490" s="55" t="n"/>
      <c r="AZ490" s="55" t="n"/>
      <c r="BA490" s="55" t="n"/>
      <c r="BB490" s="55" t="n"/>
      <c r="BC490" s="55" t="n"/>
    </row>
    <row r="491">
      <c r="A491" s="55" t="n"/>
      <c r="B491" s="483" t="n"/>
      <c r="C491" s="55" t="n"/>
      <c r="D491" s="55" t="n"/>
      <c r="E491" s="55" t="n"/>
      <c r="F491" s="55" t="n"/>
      <c r="G491" s="69" t="n"/>
      <c r="H491" s="69" t="n"/>
      <c r="I491" s="55" t="n"/>
      <c r="J491" s="55" t="n"/>
      <c r="K491" s="55" t="n"/>
      <c r="L491" s="55">
        <f>J491-K491</f>
        <v/>
      </c>
      <c r="M491" s="55" t="n"/>
      <c r="N491" s="55">
        <f>P491+Q491+R491+S491</f>
        <v/>
      </c>
      <c r="O491" s="57">
        <f>Q491+V491+Y491+AB491+AE491+AH491+AK491+AN491+AQ491+AT491+AW491+AZ491+BC491</f>
        <v/>
      </c>
      <c r="P491" s="58" t="n"/>
      <c r="Q491" s="59">
        <f>L491-S491-R491-P491</f>
        <v/>
      </c>
      <c r="R491" s="60" t="n"/>
      <c r="S491" s="61" t="n"/>
      <c r="T491" s="55" t="n"/>
      <c r="U491" s="55" t="n"/>
      <c r="V491" s="55" t="n"/>
      <c r="W491" s="55" t="n"/>
      <c r="X491" s="55" t="n"/>
      <c r="Y491" s="55" t="n"/>
      <c r="Z491" s="55" t="n"/>
      <c r="AA491" s="55" t="n"/>
      <c r="AB491" s="55" t="n"/>
      <c r="AC491" s="55" t="n"/>
      <c r="AD491" s="55" t="n"/>
      <c r="AE491" s="55" t="n"/>
      <c r="AF491" s="55" t="n"/>
      <c r="AG491" s="55" t="n"/>
      <c r="AH491" s="55" t="n"/>
      <c r="AI491" s="55" t="n"/>
      <c r="AJ491" s="55" t="n"/>
      <c r="AK491" s="55" t="n"/>
      <c r="AL491" s="55" t="n"/>
      <c r="AM491" s="55" t="n"/>
      <c r="AN491" s="55" t="n"/>
      <c r="AO491" s="55" t="n"/>
      <c r="AP491" s="55" t="n"/>
      <c r="AQ491" s="55" t="n"/>
      <c r="AR491" s="55" t="n"/>
      <c r="AS491" s="55" t="n"/>
      <c r="AT491" s="55" t="n"/>
      <c r="AU491" s="55" t="n"/>
      <c r="AV491" s="55" t="n"/>
      <c r="AW491" s="55" t="n"/>
      <c r="AX491" s="55" t="n"/>
      <c r="AY491" s="55" t="n"/>
      <c r="AZ491" s="55" t="n"/>
      <c r="BA491" s="55" t="n"/>
      <c r="BB491" s="55" t="n"/>
      <c r="BC491" s="55" t="n"/>
    </row>
    <row r="492">
      <c r="A492" s="55" t="n"/>
      <c r="B492" s="483" t="n"/>
      <c r="C492" s="55" t="n"/>
      <c r="D492" s="55" t="n"/>
      <c r="E492" s="55" t="n"/>
      <c r="F492" s="55" t="n"/>
      <c r="G492" s="69" t="n"/>
      <c r="H492" s="69" t="n"/>
      <c r="I492" s="55" t="n"/>
      <c r="J492" s="55" t="n"/>
      <c r="K492" s="55" t="n"/>
      <c r="L492" s="55">
        <f>J492-K492</f>
        <v/>
      </c>
      <c r="M492" s="55" t="n"/>
      <c r="N492" s="55">
        <f>P492+Q492+R492+S492</f>
        <v/>
      </c>
      <c r="O492" s="57">
        <f>Q492+V492+Y492+AB492+AE492+AH492+AK492+AN492+AQ492+AT492+AW492+AZ492+BC492</f>
        <v/>
      </c>
      <c r="P492" s="58" t="n"/>
      <c r="Q492" s="59">
        <f>L492-S492-R492-P492</f>
        <v/>
      </c>
      <c r="R492" s="60" t="n"/>
      <c r="S492" s="61" t="n"/>
      <c r="T492" s="55" t="n"/>
      <c r="U492" s="55" t="n"/>
      <c r="V492" s="55" t="n"/>
      <c r="W492" s="55" t="n"/>
      <c r="X492" s="55" t="n"/>
      <c r="Y492" s="55" t="n"/>
      <c r="Z492" s="55" t="n"/>
      <c r="AA492" s="55" t="n"/>
      <c r="AB492" s="55" t="n"/>
      <c r="AC492" s="55" t="n"/>
      <c r="AD492" s="55" t="n"/>
      <c r="AE492" s="55" t="n"/>
      <c r="AF492" s="55" t="n"/>
      <c r="AG492" s="55" t="n"/>
      <c r="AH492" s="55" t="n"/>
      <c r="AI492" s="55" t="n"/>
      <c r="AJ492" s="55" t="n"/>
      <c r="AK492" s="55" t="n"/>
      <c r="AL492" s="55" t="n"/>
      <c r="AM492" s="55" t="n"/>
      <c r="AN492" s="55" t="n"/>
      <c r="AO492" s="55" t="n"/>
      <c r="AP492" s="55" t="n"/>
      <c r="AQ492" s="55" t="n"/>
      <c r="AR492" s="55" t="n"/>
      <c r="AS492" s="55" t="n"/>
      <c r="AT492" s="55" t="n"/>
      <c r="AU492" s="55" t="n"/>
      <c r="AV492" s="55" t="n"/>
      <c r="AW492" s="55" t="n"/>
      <c r="AX492" s="55" t="n"/>
      <c r="AY492" s="55" t="n"/>
      <c r="AZ492" s="55" t="n"/>
      <c r="BA492" s="55" t="n"/>
      <c r="BB492" s="55" t="n"/>
      <c r="BC492" s="55" t="n"/>
    </row>
    <row r="493">
      <c r="A493" s="55" t="n"/>
      <c r="B493" s="483" t="n"/>
      <c r="C493" s="55" t="n"/>
      <c r="D493" s="55" t="n"/>
      <c r="E493" s="55" t="n"/>
      <c r="F493" s="55" t="n"/>
      <c r="G493" s="69" t="n"/>
      <c r="H493" s="69" t="n"/>
      <c r="I493" s="55" t="n"/>
      <c r="J493" s="55" t="n"/>
      <c r="K493" s="55" t="n"/>
      <c r="L493" s="55">
        <f>J493-K493</f>
        <v/>
      </c>
      <c r="M493" s="55" t="n"/>
      <c r="N493" s="55">
        <f>P493+Q493+R493+S493</f>
        <v/>
      </c>
      <c r="O493" s="57">
        <f>Q493+V493+Y493+AB493+AE493+AH493+AK493+AN493+AQ493+AT493+AW493+AZ493+BC493</f>
        <v/>
      </c>
      <c r="P493" s="58" t="n"/>
      <c r="Q493" s="59">
        <f>L493-S493-R493-P493</f>
        <v/>
      </c>
      <c r="R493" s="60" t="n"/>
      <c r="S493" s="61" t="n"/>
      <c r="T493" s="55" t="n"/>
      <c r="U493" s="55" t="n"/>
      <c r="V493" s="55" t="n"/>
      <c r="W493" s="55" t="n"/>
      <c r="X493" s="55" t="n"/>
      <c r="Y493" s="55" t="n"/>
      <c r="Z493" s="55" t="n"/>
      <c r="AA493" s="55" t="n"/>
      <c r="AB493" s="55" t="n"/>
      <c r="AC493" s="55" t="n"/>
      <c r="AD493" s="55" t="n"/>
      <c r="AE493" s="55" t="n"/>
      <c r="AF493" s="55" t="n"/>
      <c r="AG493" s="55" t="n"/>
      <c r="AH493" s="55" t="n"/>
      <c r="AI493" s="55" t="n"/>
      <c r="AJ493" s="55" t="n"/>
      <c r="AK493" s="55" t="n"/>
      <c r="AL493" s="55" t="n"/>
      <c r="AM493" s="55" t="n"/>
      <c r="AN493" s="55" t="n"/>
      <c r="AO493" s="55" t="n"/>
      <c r="AP493" s="55" t="n"/>
      <c r="AQ493" s="55" t="n"/>
      <c r="AR493" s="55" t="n"/>
      <c r="AS493" s="55" t="n"/>
      <c r="AT493" s="55" t="n"/>
      <c r="AU493" s="55" t="n"/>
      <c r="AV493" s="55" t="n"/>
      <c r="AW493" s="55" t="n"/>
      <c r="AX493" s="55" t="n"/>
      <c r="AY493" s="55" t="n"/>
      <c r="AZ493" s="55" t="n"/>
      <c r="BA493" s="55" t="n"/>
      <c r="BB493" s="55" t="n"/>
      <c r="BC493" s="55" t="n"/>
    </row>
    <row r="494">
      <c r="A494" s="55" t="n"/>
      <c r="B494" s="483" t="n"/>
      <c r="C494" s="55" t="n"/>
      <c r="D494" s="55" t="n"/>
      <c r="E494" s="55" t="n"/>
      <c r="F494" s="55" t="n"/>
      <c r="G494" s="69" t="n"/>
      <c r="H494" s="69" t="n"/>
      <c r="I494" s="55" t="n"/>
      <c r="J494" s="55" t="n"/>
      <c r="K494" s="55" t="n"/>
      <c r="L494" s="55">
        <f>J494-K494</f>
        <v/>
      </c>
      <c r="M494" s="55" t="n"/>
      <c r="N494" s="55">
        <f>P494+Q494+R494+S494</f>
        <v/>
      </c>
      <c r="O494" s="57">
        <f>Q494+V494+Y494+AB494+AE494+AH494+AK494+AN494+AQ494+AT494+AW494+AZ494+BC494</f>
        <v/>
      </c>
      <c r="P494" s="58" t="n"/>
      <c r="Q494" s="59">
        <f>L494-S494-R494-P494</f>
        <v/>
      </c>
      <c r="R494" s="60" t="n"/>
      <c r="S494" s="61" t="n"/>
      <c r="T494" s="55" t="n"/>
      <c r="U494" s="55" t="n"/>
      <c r="V494" s="55" t="n"/>
      <c r="W494" s="55" t="n"/>
      <c r="X494" s="55" t="n"/>
      <c r="Y494" s="55" t="n"/>
      <c r="Z494" s="55" t="n"/>
      <c r="AA494" s="55" t="n"/>
      <c r="AB494" s="55" t="n"/>
      <c r="AC494" s="55" t="n"/>
      <c r="AD494" s="55" t="n"/>
      <c r="AE494" s="55" t="n"/>
      <c r="AF494" s="55" t="n"/>
      <c r="AG494" s="55" t="n"/>
      <c r="AH494" s="55" t="n"/>
      <c r="AI494" s="55" t="n"/>
      <c r="AJ494" s="55" t="n"/>
      <c r="AK494" s="55" t="n"/>
      <c r="AL494" s="55" t="n"/>
      <c r="AM494" s="55" t="n"/>
      <c r="AN494" s="55" t="n"/>
      <c r="AO494" s="55" t="n"/>
      <c r="AP494" s="55" t="n"/>
      <c r="AQ494" s="55" t="n"/>
      <c r="AR494" s="55" t="n"/>
      <c r="AS494" s="55" t="n"/>
      <c r="AT494" s="55" t="n"/>
      <c r="AU494" s="55" t="n"/>
      <c r="AV494" s="55" t="n"/>
      <c r="AW494" s="55" t="n"/>
      <c r="AX494" s="55" t="n"/>
      <c r="AY494" s="55" t="n"/>
      <c r="AZ494" s="55" t="n"/>
      <c r="BA494" s="55" t="n"/>
      <c r="BB494" s="55" t="n"/>
      <c r="BC494" s="55" t="n"/>
    </row>
    <row r="495">
      <c r="A495" s="55" t="n"/>
      <c r="B495" s="483" t="n"/>
      <c r="C495" s="55" t="n"/>
      <c r="D495" s="55" t="n"/>
      <c r="E495" s="55" t="n"/>
      <c r="F495" s="55" t="n"/>
      <c r="G495" s="69" t="n"/>
      <c r="H495" s="69" t="n"/>
      <c r="I495" s="55" t="n"/>
      <c r="J495" s="55" t="n"/>
      <c r="K495" s="55" t="n"/>
      <c r="L495" s="55">
        <f>J495-K495</f>
        <v/>
      </c>
      <c r="M495" s="55" t="n"/>
      <c r="N495" s="55">
        <f>P495+Q495+R495+S495</f>
        <v/>
      </c>
      <c r="O495" s="57">
        <f>Q495+V495+Y495+AB495+AE495+AH495+AK495+AN495+AQ495+AT495+AW495+AZ495+BC495</f>
        <v/>
      </c>
      <c r="P495" s="58" t="n"/>
      <c r="Q495" s="59">
        <f>L495-S495-R495-P495</f>
        <v/>
      </c>
      <c r="R495" s="60" t="n"/>
      <c r="S495" s="61" t="n"/>
      <c r="T495" s="55" t="n"/>
      <c r="U495" s="55" t="n"/>
      <c r="V495" s="55" t="n"/>
      <c r="W495" s="55" t="n"/>
      <c r="X495" s="55" t="n"/>
      <c r="Y495" s="55" t="n"/>
      <c r="Z495" s="55" t="n"/>
      <c r="AA495" s="55" t="n"/>
      <c r="AB495" s="55" t="n"/>
      <c r="AC495" s="55" t="n"/>
      <c r="AD495" s="55" t="n"/>
      <c r="AE495" s="55" t="n"/>
      <c r="AF495" s="55" t="n"/>
      <c r="AG495" s="55" t="n"/>
      <c r="AH495" s="55" t="n"/>
      <c r="AI495" s="55" t="n"/>
      <c r="AJ495" s="55" t="n"/>
      <c r="AK495" s="55" t="n"/>
      <c r="AL495" s="55" t="n"/>
      <c r="AM495" s="55" t="n"/>
      <c r="AN495" s="55" t="n"/>
      <c r="AO495" s="55" t="n"/>
      <c r="AP495" s="55" t="n"/>
      <c r="AQ495" s="55" t="n"/>
      <c r="AR495" s="55" t="n"/>
      <c r="AS495" s="55" t="n"/>
      <c r="AT495" s="55" t="n"/>
      <c r="AU495" s="55" t="n"/>
      <c r="AV495" s="55" t="n"/>
      <c r="AW495" s="55" t="n"/>
      <c r="AX495" s="55" t="n"/>
      <c r="AY495" s="55" t="n"/>
      <c r="AZ495" s="55" t="n"/>
      <c r="BA495" s="55" t="n"/>
      <c r="BB495" s="55" t="n"/>
      <c r="BC495" s="55" t="n"/>
    </row>
    <row r="496">
      <c r="A496" s="55" t="n"/>
      <c r="B496" s="483" t="n"/>
      <c r="C496" s="55" t="n"/>
      <c r="D496" s="55" t="n"/>
      <c r="E496" s="55" t="n"/>
      <c r="F496" s="55" t="n"/>
      <c r="G496" s="69" t="n"/>
      <c r="H496" s="69" t="n"/>
      <c r="I496" s="55" t="n"/>
      <c r="J496" s="55" t="n"/>
      <c r="K496" s="55" t="n"/>
      <c r="L496" s="55">
        <f>J496-K496</f>
        <v/>
      </c>
      <c r="M496" s="55" t="n"/>
      <c r="N496" s="55">
        <f>P496+Q496+R496+S496</f>
        <v/>
      </c>
      <c r="O496" s="57">
        <f>Q496+V496+Y496+AB496+AE496+AH496+AK496+AN496+AQ496+AT496+AW496+AZ496+BC496</f>
        <v/>
      </c>
      <c r="P496" s="58" t="n"/>
      <c r="Q496" s="59">
        <f>L496-S496-R496-P496</f>
        <v/>
      </c>
      <c r="R496" s="60" t="n"/>
      <c r="S496" s="61" t="n"/>
      <c r="T496" s="55" t="n"/>
      <c r="U496" s="55" t="n"/>
      <c r="V496" s="55" t="n"/>
      <c r="W496" s="55" t="n"/>
      <c r="X496" s="55" t="n"/>
      <c r="Y496" s="55" t="n"/>
      <c r="Z496" s="55" t="n"/>
      <c r="AA496" s="55" t="n"/>
      <c r="AB496" s="55" t="n"/>
      <c r="AC496" s="55" t="n"/>
      <c r="AD496" s="55" t="n"/>
      <c r="AE496" s="55" t="n"/>
      <c r="AF496" s="55" t="n"/>
      <c r="AG496" s="55" t="n"/>
      <c r="AH496" s="55" t="n"/>
      <c r="AI496" s="55" t="n"/>
      <c r="AJ496" s="55" t="n"/>
      <c r="AK496" s="55" t="n"/>
      <c r="AL496" s="55" t="n"/>
      <c r="AM496" s="55" t="n"/>
      <c r="AN496" s="55" t="n"/>
      <c r="AO496" s="55" t="n"/>
      <c r="AP496" s="55" t="n"/>
      <c r="AQ496" s="55" t="n"/>
      <c r="AR496" s="55" t="n"/>
      <c r="AS496" s="55" t="n"/>
      <c r="AT496" s="55" t="n"/>
      <c r="AU496" s="55" t="n"/>
      <c r="AV496" s="55" t="n"/>
      <c r="AW496" s="55" t="n"/>
      <c r="AX496" s="55" t="n"/>
      <c r="AY496" s="55" t="n"/>
      <c r="AZ496" s="55" t="n"/>
      <c r="BA496" s="55" t="n"/>
      <c r="BB496" s="55" t="n"/>
      <c r="BC496" s="55" t="n"/>
    </row>
    <row r="497">
      <c r="A497" s="55" t="n"/>
      <c r="B497" s="483" t="n"/>
      <c r="C497" s="55" t="n"/>
      <c r="D497" s="55" t="n"/>
      <c r="E497" s="55" t="n"/>
      <c r="F497" s="55" t="n"/>
      <c r="G497" s="69" t="n"/>
      <c r="H497" s="69" t="n"/>
      <c r="I497" s="55" t="n"/>
      <c r="J497" s="55" t="n"/>
      <c r="K497" s="55" t="n"/>
      <c r="L497" s="55">
        <f>J497-K497</f>
        <v/>
      </c>
      <c r="M497" s="55" t="n"/>
      <c r="N497" s="55">
        <f>P497+Q497+R497+S497</f>
        <v/>
      </c>
      <c r="O497" s="57">
        <f>Q497+V497+Y497+AB497+AE497+AH497+AK497+AN497+AQ497+AT497+AW497+AZ497+BC497</f>
        <v/>
      </c>
      <c r="P497" s="58" t="n"/>
      <c r="Q497" s="59">
        <f>L497-S497-R497-P497</f>
        <v/>
      </c>
      <c r="R497" s="60" t="n"/>
      <c r="S497" s="61" t="n"/>
      <c r="T497" s="55" t="n"/>
      <c r="U497" s="55" t="n"/>
      <c r="V497" s="55" t="n"/>
      <c r="W497" s="55" t="n"/>
      <c r="X497" s="55" t="n"/>
      <c r="Y497" s="55" t="n"/>
      <c r="Z497" s="55" t="n"/>
      <c r="AA497" s="55" t="n"/>
      <c r="AB497" s="55" t="n"/>
      <c r="AC497" s="55" t="n"/>
      <c r="AD497" s="55" t="n"/>
      <c r="AE497" s="55" t="n"/>
      <c r="AF497" s="55" t="n"/>
      <c r="AG497" s="55" t="n"/>
      <c r="AH497" s="55" t="n"/>
      <c r="AI497" s="55" t="n"/>
      <c r="AJ497" s="55" t="n"/>
      <c r="AK497" s="55" t="n"/>
      <c r="AL497" s="55" t="n"/>
      <c r="AM497" s="55" t="n"/>
      <c r="AN497" s="55" t="n"/>
      <c r="AO497" s="55" t="n"/>
      <c r="AP497" s="55" t="n"/>
      <c r="AQ497" s="55" t="n"/>
      <c r="AR497" s="55" t="n"/>
      <c r="AS497" s="55" t="n"/>
      <c r="AT497" s="55" t="n"/>
      <c r="AU497" s="55" t="n"/>
      <c r="AV497" s="55" t="n"/>
      <c r="AW497" s="55" t="n"/>
      <c r="AX497" s="55" t="n"/>
      <c r="AY497" s="55" t="n"/>
      <c r="AZ497" s="55" t="n"/>
      <c r="BA497" s="55" t="n"/>
      <c r="BB497" s="55" t="n"/>
      <c r="BC497" s="55" t="n"/>
    </row>
    <row r="498">
      <c r="A498" s="55" t="n"/>
      <c r="B498" s="483" t="n"/>
      <c r="C498" s="55" t="n"/>
      <c r="D498" s="55" t="n"/>
      <c r="E498" s="55" t="n"/>
      <c r="F498" s="55" t="n"/>
      <c r="G498" s="69" t="n"/>
      <c r="H498" s="69" t="n"/>
      <c r="I498" s="55" t="n"/>
      <c r="J498" s="55" t="n"/>
      <c r="K498" s="55" t="n"/>
      <c r="L498" s="55">
        <f>J498-K498</f>
        <v/>
      </c>
      <c r="M498" s="55" t="n"/>
      <c r="N498" s="55">
        <f>P498+Q498+R498+S498</f>
        <v/>
      </c>
      <c r="O498" s="57">
        <f>Q498+V498+Y498+AB498+AE498+AH498+AK498+AN498+AQ498+AT498+AW498+AZ498+BC498</f>
        <v/>
      </c>
      <c r="P498" s="58" t="n"/>
      <c r="Q498" s="59">
        <f>L498-S498-R498-P498</f>
        <v/>
      </c>
      <c r="R498" s="60" t="n"/>
      <c r="S498" s="61" t="n"/>
      <c r="T498" s="55" t="n"/>
      <c r="U498" s="55" t="n"/>
      <c r="V498" s="55" t="n"/>
      <c r="W498" s="55" t="n"/>
      <c r="X498" s="55" t="n"/>
      <c r="Y498" s="55" t="n"/>
      <c r="Z498" s="55" t="n"/>
      <c r="AA498" s="55" t="n"/>
      <c r="AB498" s="55" t="n"/>
      <c r="AC498" s="55" t="n"/>
      <c r="AD498" s="55" t="n"/>
      <c r="AE498" s="55" t="n"/>
      <c r="AF498" s="55" t="n"/>
      <c r="AG498" s="55" t="n"/>
      <c r="AH498" s="55" t="n"/>
      <c r="AI498" s="55" t="n"/>
      <c r="AJ498" s="55" t="n"/>
      <c r="AK498" s="55" t="n"/>
      <c r="AL498" s="55" t="n"/>
      <c r="AM498" s="55" t="n"/>
      <c r="AN498" s="55" t="n"/>
      <c r="AO498" s="55" t="n"/>
      <c r="AP498" s="55" t="n"/>
      <c r="AQ498" s="55" t="n"/>
      <c r="AR498" s="55" t="n"/>
      <c r="AS498" s="55" t="n"/>
      <c r="AT498" s="55" t="n"/>
      <c r="AU498" s="55" t="n"/>
      <c r="AV498" s="55" t="n"/>
      <c r="AW498" s="55" t="n"/>
      <c r="AX498" s="55" t="n"/>
      <c r="AY498" s="55" t="n"/>
      <c r="AZ498" s="55" t="n"/>
      <c r="BA498" s="55" t="n"/>
      <c r="BB498" s="55" t="n"/>
      <c r="BC498" s="55" t="n"/>
    </row>
    <row r="499">
      <c r="A499" s="55" t="n"/>
      <c r="B499" s="483" t="n"/>
      <c r="C499" s="55" t="n"/>
      <c r="D499" s="55" t="n"/>
      <c r="E499" s="55" t="n"/>
      <c r="F499" s="55" t="n"/>
      <c r="G499" s="69" t="n"/>
      <c r="H499" s="69" t="n"/>
      <c r="I499" s="55" t="n"/>
      <c r="J499" s="55" t="n"/>
      <c r="K499" s="55" t="n"/>
      <c r="L499" s="55">
        <f>J499-K499</f>
        <v/>
      </c>
      <c r="M499" s="55" t="n"/>
      <c r="N499" s="55">
        <f>P499+Q499+R499+S499</f>
        <v/>
      </c>
      <c r="O499" s="57">
        <f>Q499+V499+Y499+AB499+AE499+AH499+AK499+AN499+AQ499+AT499+AW499+AZ499+BC499</f>
        <v/>
      </c>
      <c r="P499" s="58" t="n"/>
      <c r="Q499" s="59">
        <f>L499-S499-R499-P499</f>
        <v/>
      </c>
      <c r="R499" s="60" t="n"/>
      <c r="S499" s="61" t="n"/>
      <c r="T499" s="55" t="n"/>
      <c r="U499" s="55" t="n"/>
      <c r="V499" s="55" t="n"/>
      <c r="W499" s="55" t="n"/>
      <c r="X499" s="55" t="n"/>
      <c r="Y499" s="55" t="n"/>
      <c r="Z499" s="55" t="n"/>
      <c r="AA499" s="55" t="n"/>
      <c r="AB499" s="55" t="n"/>
      <c r="AC499" s="55" t="n"/>
      <c r="AD499" s="55" t="n"/>
      <c r="AE499" s="55" t="n"/>
      <c r="AF499" s="55" t="n"/>
      <c r="AG499" s="55" t="n"/>
      <c r="AH499" s="55" t="n"/>
      <c r="AI499" s="55" t="n"/>
      <c r="AJ499" s="55" t="n"/>
      <c r="AK499" s="55" t="n"/>
      <c r="AL499" s="55" t="n"/>
      <c r="AM499" s="55" t="n"/>
      <c r="AN499" s="55" t="n"/>
      <c r="AO499" s="55" t="n"/>
      <c r="AP499" s="55" t="n"/>
      <c r="AQ499" s="55" t="n"/>
      <c r="AR499" s="55" t="n"/>
      <c r="AS499" s="55" t="n"/>
      <c r="AT499" s="55" t="n"/>
      <c r="AU499" s="55" t="n"/>
      <c r="AV499" s="55" t="n"/>
      <c r="AW499" s="55" t="n"/>
      <c r="AX499" s="55" t="n"/>
      <c r="AY499" s="55" t="n"/>
      <c r="AZ499" s="55" t="n"/>
      <c r="BA499" s="55" t="n"/>
      <c r="BB499" s="55" t="n"/>
      <c r="BC499" s="55" t="n"/>
    </row>
    <row r="500">
      <c r="A500" s="55" t="n"/>
      <c r="B500" s="483" t="n"/>
      <c r="C500" s="55" t="n"/>
      <c r="D500" s="55" t="n"/>
      <c r="E500" s="55" t="n"/>
      <c r="F500" s="55" t="n"/>
      <c r="G500" s="69" t="n"/>
      <c r="H500" s="69" t="n"/>
      <c r="I500" s="55" t="n"/>
      <c r="J500" s="55" t="n"/>
      <c r="K500" s="55" t="n"/>
      <c r="L500" s="55">
        <f>J500-K500</f>
        <v/>
      </c>
      <c r="M500" s="55" t="n"/>
      <c r="N500" s="55">
        <f>P500+Q500+R500+S500</f>
        <v/>
      </c>
      <c r="O500" s="57">
        <f>Q500+V500+Y500+AB500+AE500+AH500+AK500+AN500+AQ500+AT500+AW500+AZ500+BC500</f>
        <v/>
      </c>
      <c r="P500" s="58" t="n"/>
      <c r="Q500" s="59">
        <f>L500-S500-R500-P500</f>
        <v/>
      </c>
      <c r="R500" s="60" t="n"/>
      <c r="S500" s="61" t="n"/>
      <c r="T500" s="55" t="n"/>
      <c r="U500" s="55" t="n"/>
      <c r="V500" s="55" t="n"/>
      <c r="W500" s="55" t="n"/>
      <c r="X500" s="55" t="n"/>
      <c r="Y500" s="55" t="n"/>
      <c r="Z500" s="55" t="n"/>
      <c r="AA500" s="55" t="n"/>
      <c r="AB500" s="55" t="n"/>
      <c r="AC500" s="55" t="n"/>
      <c r="AD500" s="55" t="n"/>
      <c r="AE500" s="55" t="n"/>
      <c r="AF500" s="55" t="n"/>
      <c r="AG500" s="55" t="n"/>
      <c r="AH500" s="55" t="n"/>
      <c r="AI500" s="55" t="n"/>
      <c r="AJ500" s="55" t="n"/>
      <c r="AK500" s="55" t="n"/>
      <c r="AL500" s="55" t="n"/>
      <c r="AM500" s="55" t="n"/>
      <c r="AN500" s="55" t="n"/>
      <c r="AO500" s="55" t="n"/>
      <c r="AP500" s="55" t="n"/>
      <c r="AQ500" s="55" t="n"/>
      <c r="AR500" s="55" t="n"/>
      <c r="AS500" s="55" t="n"/>
      <c r="AT500" s="55" t="n"/>
      <c r="AU500" s="55" t="n"/>
      <c r="AV500" s="55" t="n"/>
      <c r="AW500" s="55" t="n"/>
      <c r="AX500" s="55" t="n"/>
      <c r="AY500" s="55" t="n"/>
      <c r="AZ500" s="55" t="n"/>
      <c r="BA500" s="55" t="n"/>
      <c r="BB500" s="55" t="n"/>
      <c r="BC500" s="55" t="n"/>
    </row>
    <row r="501">
      <c r="A501" s="55" t="n"/>
      <c r="B501" s="483" t="n"/>
      <c r="C501" s="55" t="n"/>
      <c r="D501" s="55" t="n"/>
      <c r="E501" s="55" t="n"/>
      <c r="F501" s="55" t="n"/>
      <c r="G501" s="69" t="n"/>
      <c r="H501" s="69" t="n"/>
      <c r="I501" s="55" t="n"/>
      <c r="J501" s="55" t="n"/>
      <c r="K501" s="55" t="n"/>
      <c r="L501" s="55">
        <f>J501-K501</f>
        <v/>
      </c>
      <c r="M501" s="55" t="n"/>
      <c r="N501" s="55">
        <f>P501+Q501+R501+S501</f>
        <v/>
      </c>
      <c r="O501" s="57">
        <f>Q501+V501+Y501+AB501+AE501+AH501+AK501+AN501+AQ501+AT501+AW501+AZ501+BC501</f>
        <v/>
      </c>
      <c r="P501" s="58" t="n"/>
      <c r="Q501" s="59">
        <f>L501-S501-R501-P501</f>
        <v/>
      </c>
      <c r="R501" s="60" t="n"/>
      <c r="S501" s="61" t="n"/>
      <c r="T501" s="55" t="n"/>
      <c r="U501" s="55" t="n"/>
      <c r="V501" s="55" t="n"/>
      <c r="W501" s="55" t="n"/>
      <c r="X501" s="55" t="n"/>
      <c r="Y501" s="55" t="n"/>
      <c r="Z501" s="55" t="n"/>
      <c r="AA501" s="55" t="n"/>
      <c r="AB501" s="55" t="n"/>
      <c r="AC501" s="55" t="n"/>
      <c r="AD501" s="55" t="n"/>
      <c r="AE501" s="55" t="n"/>
      <c r="AF501" s="55" t="n"/>
      <c r="AG501" s="55" t="n"/>
      <c r="AH501" s="55" t="n"/>
      <c r="AI501" s="55" t="n"/>
      <c r="AJ501" s="55" t="n"/>
      <c r="AK501" s="55" t="n"/>
      <c r="AL501" s="55" t="n"/>
      <c r="AM501" s="55" t="n"/>
      <c r="AN501" s="55" t="n"/>
      <c r="AO501" s="55" t="n"/>
      <c r="AP501" s="55" t="n"/>
      <c r="AQ501" s="55" t="n"/>
      <c r="AR501" s="55" t="n"/>
      <c r="AS501" s="55" t="n"/>
      <c r="AT501" s="55" t="n"/>
      <c r="AU501" s="55" t="n"/>
      <c r="AV501" s="55" t="n"/>
      <c r="AW501" s="55" t="n"/>
      <c r="AX501" s="55" t="n"/>
      <c r="AY501" s="55" t="n"/>
      <c r="AZ501" s="55" t="n"/>
      <c r="BA501" s="55" t="n"/>
      <c r="BB501" s="55" t="n"/>
      <c r="BC501" s="55" t="n"/>
    </row>
    <row r="502">
      <c r="A502" s="55" t="n"/>
      <c r="B502" s="483" t="n"/>
      <c r="C502" s="55" t="n"/>
      <c r="D502" s="55" t="n"/>
      <c r="E502" s="55" t="n"/>
      <c r="F502" s="55" t="n"/>
      <c r="G502" s="69" t="n"/>
      <c r="H502" s="69" t="n"/>
      <c r="I502" s="55" t="n"/>
      <c r="J502" s="55" t="n"/>
      <c r="K502" s="55" t="n"/>
      <c r="L502" s="55">
        <f>J502-K502</f>
        <v/>
      </c>
      <c r="M502" s="55" t="n"/>
      <c r="N502" s="55">
        <f>P502+Q502+R502+S502</f>
        <v/>
      </c>
      <c r="O502" s="57">
        <f>Q502+V502+Y502+AB502+AE502+AH502+AK502+AN502+AQ502+AT502+AW502+AZ502+BC502</f>
        <v/>
      </c>
      <c r="P502" s="58" t="n"/>
      <c r="Q502" s="59">
        <f>L502-S502-R502-P502</f>
        <v/>
      </c>
      <c r="R502" s="60" t="n"/>
      <c r="S502" s="61" t="n"/>
      <c r="T502" s="55" t="n"/>
      <c r="U502" s="55" t="n"/>
      <c r="V502" s="55" t="n"/>
      <c r="W502" s="55" t="n"/>
      <c r="X502" s="55" t="n"/>
      <c r="Y502" s="55" t="n"/>
      <c r="Z502" s="55" t="n"/>
      <c r="AA502" s="55" t="n"/>
      <c r="AB502" s="55" t="n"/>
      <c r="AC502" s="55" t="n"/>
      <c r="AD502" s="55" t="n"/>
      <c r="AE502" s="55" t="n"/>
      <c r="AF502" s="55" t="n"/>
      <c r="AG502" s="55" t="n"/>
      <c r="AH502" s="55" t="n"/>
      <c r="AI502" s="55" t="n"/>
      <c r="AJ502" s="55" t="n"/>
      <c r="AK502" s="55" t="n"/>
      <c r="AL502" s="55" t="n"/>
      <c r="AM502" s="55" t="n"/>
      <c r="AN502" s="55" t="n"/>
      <c r="AO502" s="55" t="n"/>
      <c r="AP502" s="55" t="n"/>
      <c r="AQ502" s="55" t="n"/>
      <c r="AR502" s="55" t="n"/>
      <c r="AS502" s="55" t="n"/>
      <c r="AT502" s="55" t="n"/>
      <c r="AU502" s="55" t="n"/>
      <c r="AV502" s="55" t="n"/>
      <c r="AW502" s="55" t="n"/>
      <c r="AX502" s="55" t="n"/>
      <c r="AY502" s="55" t="n"/>
      <c r="AZ502" s="55" t="n"/>
      <c r="BA502" s="55" t="n"/>
      <c r="BB502" s="55" t="n"/>
      <c r="BC502" s="55" t="n"/>
    </row>
    <row r="503">
      <c r="A503" s="55" t="n"/>
      <c r="B503" s="483" t="n"/>
      <c r="C503" s="55" t="n"/>
      <c r="D503" s="55" t="n"/>
      <c r="E503" s="55" t="n"/>
      <c r="F503" s="55" t="n"/>
      <c r="G503" s="69" t="n"/>
      <c r="H503" s="69" t="n"/>
      <c r="I503" s="55" t="n"/>
      <c r="J503" s="55" t="n"/>
      <c r="K503" s="55" t="n"/>
      <c r="L503" s="55">
        <f>J503-K503</f>
        <v/>
      </c>
      <c r="M503" s="55" t="n"/>
      <c r="N503" s="55">
        <f>P503+Q503+R503+S503</f>
        <v/>
      </c>
      <c r="O503" s="57">
        <f>Q503+V503+Y503+AB503+AE503+AH503+AK503+AN503+AQ503+AT503+AW503+AZ503+BC503</f>
        <v/>
      </c>
      <c r="P503" s="58" t="n"/>
      <c r="Q503" s="59">
        <f>L503-S503-R503-P503</f>
        <v/>
      </c>
      <c r="R503" s="60" t="n"/>
      <c r="S503" s="61" t="n"/>
      <c r="T503" s="55" t="n"/>
      <c r="U503" s="55" t="n"/>
      <c r="V503" s="55" t="n"/>
      <c r="W503" s="55" t="n"/>
      <c r="X503" s="55" t="n"/>
      <c r="Y503" s="55" t="n"/>
      <c r="Z503" s="55" t="n"/>
      <c r="AA503" s="55" t="n"/>
      <c r="AB503" s="55" t="n"/>
      <c r="AC503" s="55" t="n"/>
      <c r="AD503" s="55" t="n"/>
      <c r="AE503" s="55" t="n"/>
      <c r="AF503" s="55" t="n"/>
      <c r="AG503" s="55" t="n"/>
      <c r="AH503" s="55" t="n"/>
      <c r="AI503" s="55" t="n"/>
      <c r="AJ503" s="55" t="n"/>
      <c r="AK503" s="55" t="n"/>
      <c r="AL503" s="55" t="n"/>
      <c r="AM503" s="55" t="n"/>
      <c r="AN503" s="55" t="n"/>
      <c r="AO503" s="55" t="n"/>
      <c r="AP503" s="55" t="n"/>
      <c r="AQ503" s="55" t="n"/>
      <c r="AR503" s="55" t="n"/>
      <c r="AS503" s="55" t="n"/>
      <c r="AT503" s="55" t="n"/>
      <c r="AU503" s="55" t="n"/>
      <c r="AV503" s="55" t="n"/>
      <c r="AW503" s="55" t="n"/>
      <c r="AX503" s="55" t="n"/>
      <c r="AY503" s="55" t="n"/>
      <c r="AZ503" s="55" t="n"/>
      <c r="BA503" s="55" t="n"/>
      <c r="BB503" s="55" t="n"/>
      <c r="BC503" s="55" t="n"/>
    </row>
    <row r="504">
      <c r="A504" s="55" t="n"/>
      <c r="B504" s="483" t="n"/>
      <c r="C504" s="55" t="n"/>
      <c r="D504" s="55" t="n"/>
      <c r="E504" s="55" t="n"/>
      <c r="F504" s="55" t="n"/>
      <c r="G504" s="69" t="n"/>
      <c r="H504" s="69" t="n"/>
      <c r="I504" s="55" t="n"/>
      <c r="J504" s="55" t="n"/>
      <c r="K504" s="55" t="n"/>
      <c r="L504" s="55">
        <f>J504-K504</f>
        <v/>
      </c>
      <c r="M504" s="55" t="n"/>
      <c r="N504" s="55">
        <f>P504+Q504+R504+S504</f>
        <v/>
      </c>
      <c r="O504" s="57">
        <f>Q504+V504+Y504+AB504+AE504+AH504+AK504+AN504+AQ504+AT504+AW504+AZ504+BC504</f>
        <v/>
      </c>
      <c r="P504" s="58" t="n"/>
      <c r="Q504" s="59">
        <f>L504-S504-R504-P504</f>
        <v/>
      </c>
      <c r="R504" s="60" t="n"/>
      <c r="S504" s="61" t="n"/>
      <c r="T504" s="55" t="n"/>
      <c r="U504" s="55" t="n"/>
      <c r="V504" s="55" t="n"/>
      <c r="W504" s="55" t="n"/>
      <c r="X504" s="55" t="n"/>
      <c r="Y504" s="55" t="n"/>
      <c r="Z504" s="55" t="n"/>
      <c r="AA504" s="55" t="n"/>
      <c r="AB504" s="55" t="n"/>
      <c r="AC504" s="55" t="n"/>
      <c r="AD504" s="55" t="n"/>
      <c r="AE504" s="55" t="n"/>
      <c r="AF504" s="55" t="n"/>
      <c r="AG504" s="55" t="n"/>
      <c r="AH504" s="55" t="n"/>
      <c r="AI504" s="55" t="n"/>
      <c r="AJ504" s="55" t="n"/>
      <c r="AK504" s="55" t="n"/>
      <c r="AL504" s="55" t="n"/>
      <c r="AM504" s="55" t="n"/>
      <c r="AN504" s="55" t="n"/>
      <c r="AO504" s="55" t="n"/>
      <c r="AP504" s="55" t="n"/>
      <c r="AQ504" s="55" t="n"/>
      <c r="AR504" s="55" t="n"/>
      <c r="AS504" s="55" t="n"/>
      <c r="AT504" s="55" t="n"/>
      <c r="AU504" s="55" t="n"/>
      <c r="AV504" s="55" t="n"/>
      <c r="AW504" s="55" t="n"/>
      <c r="AX504" s="55" t="n"/>
      <c r="AY504" s="55" t="n"/>
      <c r="AZ504" s="55" t="n"/>
      <c r="BA504" s="55" t="n"/>
      <c r="BB504" s="55" t="n"/>
      <c r="BC504" s="55" t="n"/>
    </row>
    <row r="505">
      <c r="A505" s="55" t="n"/>
      <c r="B505" s="483" t="n"/>
      <c r="C505" s="55" t="n"/>
      <c r="D505" s="55" t="n"/>
      <c r="E505" s="55" t="n"/>
      <c r="F505" s="55" t="n"/>
      <c r="G505" s="69" t="n"/>
      <c r="H505" s="69" t="n"/>
      <c r="I505" s="55" t="n"/>
      <c r="J505" s="55" t="n"/>
      <c r="K505" s="55" t="n"/>
      <c r="L505" s="55">
        <f>J505-K505</f>
        <v/>
      </c>
      <c r="M505" s="55" t="n"/>
      <c r="N505" s="55">
        <f>P505+Q505+R505+S505</f>
        <v/>
      </c>
      <c r="O505" s="57">
        <f>Q505+V505+Y505+AB505+AE505+AH505+AK505+AN505+AQ505+AT505+AW505+AZ505+BC505</f>
        <v/>
      </c>
      <c r="P505" s="58" t="n"/>
      <c r="Q505" s="59">
        <f>L505-S505-R505-P505</f>
        <v/>
      </c>
      <c r="R505" s="60" t="n"/>
      <c r="S505" s="61" t="n"/>
      <c r="T505" s="55" t="n"/>
      <c r="U505" s="55" t="n"/>
      <c r="V505" s="55" t="n"/>
      <c r="W505" s="55" t="n"/>
      <c r="X505" s="55" t="n"/>
      <c r="Y505" s="55" t="n"/>
      <c r="Z505" s="55" t="n"/>
      <c r="AA505" s="55" t="n"/>
      <c r="AB505" s="55" t="n"/>
      <c r="AC505" s="55" t="n"/>
      <c r="AD505" s="55" t="n"/>
      <c r="AE505" s="55" t="n"/>
      <c r="AF505" s="55" t="n"/>
      <c r="AG505" s="55" t="n"/>
      <c r="AH505" s="55" t="n"/>
      <c r="AI505" s="55" t="n"/>
      <c r="AJ505" s="55" t="n"/>
      <c r="AK505" s="55" t="n"/>
      <c r="AL505" s="55" t="n"/>
      <c r="AM505" s="55" t="n"/>
      <c r="AN505" s="55" t="n"/>
      <c r="AO505" s="55" t="n"/>
      <c r="AP505" s="55" t="n"/>
      <c r="AQ505" s="55" t="n"/>
      <c r="AR505" s="55" t="n"/>
      <c r="AS505" s="55" t="n"/>
      <c r="AT505" s="55" t="n"/>
      <c r="AU505" s="55" t="n"/>
      <c r="AV505" s="55" t="n"/>
      <c r="AW505" s="55" t="n"/>
      <c r="AX505" s="55" t="n"/>
      <c r="AY505" s="55" t="n"/>
      <c r="AZ505" s="55" t="n"/>
      <c r="BA505" s="55" t="n"/>
      <c r="BB505" s="55" t="n"/>
      <c r="BC505" s="55" t="n"/>
    </row>
    <row r="506">
      <c r="A506" s="55" t="n"/>
      <c r="B506" s="483" t="n"/>
      <c r="C506" s="55" t="n"/>
      <c r="D506" s="55" t="n"/>
      <c r="E506" s="55" t="n"/>
      <c r="F506" s="55" t="n"/>
      <c r="G506" s="69" t="n"/>
      <c r="H506" s="69" t="n"/>
      <c r="I506" s="55" t="n"/>
      <c r="J506" s="55" t="n"/>
      <c r="K506" s="55" t="n"/>
      <c r="L506" s="55">
        <f>J506-K506</f>
        <v/>
      </c>
      <c r="M506" s="55" t="n"/>
      <c r="N506" s="55">
        <f>P506+Q506+R506+S506</f>
        <v/>
      </c>
      <c r="O506" s="57">
        <f>Q506+V506+Y506+AB506+AE506+AH506+AK506+AN506+AQ506+AT506+AW506+AZ506+BC506</f>
        <v/>
      </c>
      <c r="P506" s="58" t="n"/>
      <c r="Q506" s="59">
        <f>L506-S506-R506-P506</f>
        <v/>
      </c>
      <c r="R506" s="60" t="n"/>
      <c r="S506" s="61" t="n"/>
      <c r="T506" s="55" t="n"/>
      <c r="U506" s="55" t="n"/>
      <c r="V506" s="55" t="n"/>
      <c r="W506" s="55" t="n"/>
      <c r="X506" s="55" t="n"/>
      <c r="Y506" s="55" t="n"/>
      <c r="Z506" s="55" t="n"/>
      <c r="AA506" s="55" t="n"/>
      <c r="AB506" s="55" t="n"/>
      <c r="AC506" s="55" t="n"/>
      <c r="AD506" s="55" t="n"/>
      <c r="AE506" s="55" t="n"/>
      <c r="AF506" s="55" t="n"/>
      <c r="AG506" s="55" t="n"/>
      <c r="AH506" s="55" t="n"/>
      <c r="AI506" s="55" t="n"/>
      <c r="AJ506" s="55" t="n"/>
      <c r="AK506" s="55" t="n"/>
      <c r="AL506" s="55" t="n"/>
      <c r="AM506" s="55" t="n"/>
      <c r="AN506" s="55" t="n"/>
      <c r="AO506" s="55" t="n"/>
      <c r="AP506" s="55" t="n"/>
      <c r="AQ506" s="55" t="n"/>
      <c r="AR506" s="55" t="n"/>
      <c r="AS506" s="55" t="n"/>
      <c r="AT506" s="55" t="n"/>
      <c r="AU506" s="55" t="n"/>
      <c r="AV506" s="55" t="n"/>
      <c r="AW506" s="55" t="n"/>
      <c r="AX506" s="55" t="n"/>
      <c r="AY506" s="55" t="n"/>
      <c r="AZ506" s="55" t="n"/>
      <c r="BA506" s="55" t="n"/>
      <c r="BB506" s="55" t="n"/>
      <c r="BC506" s="55" t="n"/>
    </row>
    <row r="507">
      <c r="A507" s="55" t="n"/>
      <c r="B507" s="483" t="n"/>
      <c r="C507" s="55" t="n"/>
      <c r="D507" s="55" t="n"/>
      <c r="E507" s="55" t="n"/>
      <c r="F507" s="55" t="n"/>
      <c r="G507" s="69" t="n"/>
      <c r="H507" s="69" t="n"/>
      <c r="I507" s="55" t="n"/>
      <c r="J507" s="55" t="n"/>
      <c r="K507" s="55" t="n"/>
      <c r="L507" s="55">
        <f>J507-K507</f>
        <v/>
      </c>
      <c r="M507" s="55" t="n"/>
      <c r="N507" s="55">
        <f>P507+Q507+R507+S507</f>
        <v/>
      </c>
      <c r="O507" s="57">
        <f>Q507+V507+Y507+AB507+AE507+AH507+AK507+AN507+AQ507+AT507+AW507+AZ507+BC507</f>
        <v/>
      </c>
      <c r="P507" s="58" t="n"/>
      <c r="Q507" s="59">
        <f>L507-S507-R507-P507</f>
        <v/>
      </c>
      <c r="R507" s="60" t="n"/>
      <c r="S507" s="61" t="n"/>
      <c r="T507" s="55" t="n"/>
      <c r="U507" s="55" t="n"/>
      <c r="V507" s="55" t="n"/>
      <c r="W507" s="55" t="n"/>
      <c r="X507" s="55" t="n"/>
      <c r="Y507" s="55" t="n"/>
      <c r="Z507" s="55" t="n"/>
      <c r="AA507" s="55" t="n"/>
      <c r="AB507" s="55" t="n"/>
      <c r="AC507" s="55" t="n"/>
      <c r="AD507" s="55" t="n"/>
      <c r="AE507" s="55" t="n"/>
      <c r="AF507" s="55" t="n"/>
      <c r="AG507" s="55" t="n"/>
      <c r="AH507" s="55" t="n"/>
      <c r="AI507" s="55" t="n"/>
      <c r="AJ507" s="55" t="n"/>
      <c r="AK507" s="55" t="n"/>
      <c r="AL507" s="55" t="n"/>
      <c r="AM507" s="55" t="n"/>
      <c r="AN507" s="55" t="n"/>
      <c r="AO507" s="55" t="n"/>
      <c r="AP507" s="55" t="n"/>
      <c r="AQ507" s="55" t="n"/>
      <c r="AR507" s="55" t="n"/>
      <c r="AS507" s="55" t="n"/>
      <c r="AT507" s="55" t="n"/>
      <c r="AU507" s="55" t="n"/>
      <c r="AV507" s="55" t="n"/>
      <c r="AW507" s="55" t="n"/>
      <c r="AX507" s="55" t="n"/>
      <c r="AY507" s="55" t="n"/>
      <c r="AZ507" s="55" t="n"/>
      <c r="BA507" s="55" t="n"/>
      <c r="BB507" s="55" t="n"/>
      <c r="BC507" s="55" t="n"/>
    </row>
    <row r="508">
      <c r="A508" s="55" t="n"/>
      <c r="B508" s="483" t="n"/>
      <c r="C508" s="55" t="n"/>
      <c r="D508" s="55" t="n"/>
      <c r="E508" s="55" t="n"/>
      <c r="F508" s="55" t="n"/>
      <c r="G508" s="69" t="n"/>
      <c r="H508" s="69" t="n"/>
      <c r="I508" s="55" t="n"/>
      <c r="J508" s="55" t="n"/>
      <c r="K508" s="55" t="n"/>
      <c r="L508" s="55">
        <f>J508-K508</f>
        <v/>
      </c>
      <c r="M508" s="55" t="n"/>
      <c r="N508" s="55">
        <f>P508+Q508+R508+S508</f>
        <v/>
      </c>
      <c r="O508" s="57">
        <f>Q508+V508+Y508+AB508+AE508+AH508+AK508+AN508+AQ508+AT508+AW508+AZ508+BC508</f>
        <v/>
      </c>
      <c r="P508" s="58" t="n"/>
      <c r="Q508" s="59">
        <f>L508-S508-R508-P508</f>
        <v/>
      </c>
      <c r="R508" s="60" t="n"/>
      <c r="S508" s="61" t="n"/>
      <c r="T508" s="55" t="n"/>
      <c r="U508" s="55" t="n"/>
      <c r="V508" s="55" t="n"/>
      <c r="W508" s="55" t="n"/>
      <c r="X508" s="55" t="n"/>
      <c r="Y508" s="55" t="n"/>
      <c r="Z508" s="55" t="n"/>
      <c r="AA508" s="55" t="n"/>
      <c r="AB508" s="55" t="n"/>
      <c r="AC508" s="55" t="n"/>
      <c r="AD508" s="55" t="n"/>
      <c r="AE508" s="55" t="n"/>
      <c r="AF508" s="55" t="n"/>
      <c r="AG508" s="55" t="n"/>
      <c r="AH508" s="55" t="n"/>
      <c r="AI508" s="55" t="n"/>
      <c r="AJ508" s="55" t="n"/>
      <c r="AK508" s="55" t="n"/>
      <c r="AL508" s="55" t="n"/>
      <c r="AM508" s="55" t="n"/>
      <c r="AN508" s="55" t="n"/>
      <c r="AO508" s="55" t="n"/>
      <c r="AP508" s="55" t="n"/>
      <c r="AQ508" s="55" t="n"/>
      <c r="AR508" s="55" t="n"/>
      <c r="AS508" s="55" t="n"/>
      <c r="AT508" s="55" t="n"/>
      <c r="AU508" s="55" t="n"/>
      <c r="AV508" s="55" t="n"/>
      <c r="AW508" s="55" t="n"/>
      <c r="AX508" s="55" t="n"/>
      <c r="AY508" s="55" t="n"/>
      <c r="AZ508" s="55" t="n"/>
      <c r="BA508" s="55" t="n"/>
      <c r="BB508" s="55" t="n"/>
      <c r="BC508" s="55" t="n"/>
    </row>
    <row r="509">
      <c r="A509" s="55" t="n"/>
      <c r="B509" s="483" t="n"/>
      <c r="C509" s="55" t="n"/>
      <c r="D509" s="55" t="n"/>
      <c r="E509" s="55" t="n"/>
      <c r="F509" s="55" t="n"/>
      <c r="G509" s="69" t="n"/>
      <c r="H509" s="69" t="n"/>
      <c r="I509" s="55" t="n"/>
      <c r="J509" s="55" t="n"/>
      <c r="K509" s="55" t="n"/>
      <c r="L509" s="55">
        <f>J509-K509</f>
        <v/>
      </c>
      <c r="M509" s="55" t="n"/>
      <c r="N509" s="55">
        <f>P509+Q509+R509+S509</f>
        <v/>
      </c>
      <c r="O509" s="57">
        <f>Q509+V509+Y509+AB509+AE509+AH509+AK509+AN509+AQ509+AT509+AW509+AZ509+BC509</f>
        <v/>
      </c>
      <c r="P509" s="58" t="n"/>
      <c r="Q509" s="59">
        <f>L509-S509-R509-P509</f>
        <v/>
      </c>
      <c r="R509" s="60" t="n"/>
      <c r="S509" s="61" t="n"/>
      <c r="T509" s="55" t="n"/>
      <c r="U509" s="55" t="n"/>
      <c r="V509" s="55" t="n"/>
      <c r="W509" s="55" t="n"/>
      <c r="X509" s="55" t="n"/>
      <c r="Y509" s="55" t="n"/>
      <c r="Z509" s="55" t="n"/>
      <c r="AA509" s="55" t="n"/>
      <c r="AB509" s="55" t="n"/>
      <c r="AC509" s="55" t="n"/>
      <c r="AD509" s="55" t="n"/>
      <c r="AE509" s="55" t="n"/>
      <c r="AF509" s="55" t="n"/>
      <c r="AG509" s="55" t="n"/>
      <c r="AH509" s="55" t="n"/>
      <c r="AI509" s="55" t="n"/>
      <c r="AJ509" s="55" t="n"/>
      <c r="AK509" s="55" t="n"/>
      <c r="AL509" s="55" t="n"/>
      <c r="AM509" s="55" t="n"/>
      <c r="AN509" s="55" t="n"/>
      <c r="AO509" s="55" t="n"/>
      <c r="AP509" s="55" t="n"/>
      <c r="AQ509" s="55" t="n"/>
      <c r="AR509" s="55" t="n"/>
      <c r="AS509" s="55" t="n"/>
      <c r="AT509" s="55" t="n"/>
      <c r="AU509" s="55" t="n"/>
      <c r="AV509" s="55" t="n"/>
      <c r="AW509" s="55" t="n"/>
      <c r="AX509" s="55" t="n"/>
      <c r="AY509" s="55" t="n"/>
      <c r="AZ509" s="55" t="n"/>
      <c r="BA509" s="55" t="n"/>
      <c r="BB509" s="55" t="n"/>
      <c r="BC509" s="55" t="n"/>
    </row>
    <row r="510">
      <c r="A510" s="55" t="n"/>
      <c r="B510" s="483" t="n"/>
      <c r="C510" s="55" t="n"/>
      <c r="D510" s="55" t="n"/>
      <c r="E510" s="55" t="n"/>
      <c r="F510" s="55" t="n"/>
      <c r="G510" s="69" t="n"/>
      <c r="H510" s="69" t="n"/>
      <c r="I510" s="55" t="n"/>
      <c r="J510" s="55" t="n"/>
      <c r="K510" s="55" t="n"/>
      <c r="L510" s="55">
        <f>J510-K510</f>
        <v/>
      </c>
      <c r="M510" s="55" t="n"/>
      <c r="N510" s="55">
        <f>P510+Q510+R510+S510</f>
        <v/>
      </c>
      <c r="O510" s="57">
        <f>Q510+V510+Y510+AB510+AE510+AH510+AK510+AN510+AQ510+AT510+AW510+AZ510+BC510</f>
        <v/>
      </c>
      <c r="P510" s="58" t="n"/>
      <c r="Q510" s="59">
        <f>L510-S510-R510-P510</f>
        <v/>
      </c>
      <c r="R510" s="60" t="n"/>
      <c r="S510" s="61" t="n"/>
      <c r="T510" s="55" t="n"/>
      <c r="U510" s="55" t="n"/>
      <c r="V510" s="55" t="n"/>
      <c r="W510" s="55" t="n"/>
      <c r="X510" s="55" t="n"/>
      <c r="Y510" s="55" t="n"/>
      <c r="Z510" s="55" t="n"/>
      <c r="AA510" s="55" t="n"/>
      <c r="AB510" s="55" t="n"/>
      <c r="AC510" s="55" t="n"/>
      <c r="AD510" s="55" t="n"/>
      <c r="AE510" s="55" t="n"/>
      <c r="AF510" s="55" t="n"/>
      <c r="AG510" s="55" t="n"/>
      <c r="AH510" s="55" t="n"/>
      <c r="AI510" s="55" t="n"/>
      <c r="AJ510" s="55" t="n"/>
      <c r="AK510" s="55" t="n"/>
      <c r="AL510" s="55" t="n"/>
      <c r="AM510" s="55" t="n"/>
      <c r="AN510" s="55" t="n"/>
      <c r="AO510" s="55" t="n"/>
      <c r="AP510" s="55" t="n"/>
      <c r="AQ510" s="55" t="n"/>
      <c r="AR510" s="55" t="n"/>
      <c r="AS510" s="55" t="n"/>
      <c r="AT510" s="55" t="n"/>
      <c r="AU510" s="55" t="n"/>
      <c r="AV510" s="55" t="n"/>
      <c r="AW510" s="55" t="n"/>
      <c r="AX510" s="55" t="n"/>
      <c r="AY510" s="55" t="n"/>
      <c r="AZ510" s="55" t="n"/>
      <c r="BA510" s="55" t="n"/>
      <c r="BB510" s="55" t="n"/>
      <c r="BC510" s="55" t="n"/>
    </row>
    <row r="511">
      <c r="A511" s="55" t="n"/>
      <c r="B511" s="483" t="n"/>
      <c r="C511" s="55" t="n"/>
      <c r="D511" s="55" t="n"/>
      <c r="E511" s="55" t="n"/>
      <c r="F511" s="55" t="n"/>
      <c r="G511" s="69" t="n"/>
      <c r="H511" s="69" t="n"/>
      <c r="I511" s="55" t="n"/>
      <c r="J511" s="55" t="n"/>
      <c r="K511" s="55" t="n"/>
      <c r="L511" s="55">
        <f>J511-K511</f>
        <v/>
      </c>
      <c r="M511" s="55" t="n"/>
      <c r="N511" s="55">
        <f>P511+Q511+R511+S511</f>
        <v/>
      </c>
      <c r="O511" s="57">
        <f>Q511+V511+Y511+AB511+AE511+AH511+AK511+AN511+AQ511+AT511+AW511+AZ511+BC511</f>
        <v/>
      </c>
      <c r="P511" s="58" t="n"/>
      <c r="Q511" s="59">
        <f>L511-S511-R511-P511</f>
        <v/>
      </c>
      <c r="R511" s="60" t="n"/>
      <c r="S511" s="61" t="n"/>
      <c r="T511" s="55" t="n"/>
      <c r="U511" s="55" t="n"/>
      <c r="V511" s="55" t="n"/>
      <c r="W511" s="55" t="n"/>
      <c r="X511" s="55" t="n"/>
      <c r="Y511" s="55" t="n"/>
      <c r="Z511" s="55" t="n"/>
      <c r="AA511" s="55" t="n"/>
      <c r="AB511" s="55" t="n"/>
      <c r="AC511" s="55" t="n"/>
      <c r="AD511" s="55" t="n"/>
      <c r="AE511" s="55" t="n"/>
      <c r="AF511" s="55" t="n"/>
      <c r="AG511" s="55" t="n"/>
      <c r="AH511" s="55" t="n"/>
      <c r="AI511" s="55" t="n"/>
      <c r="AJ511" s="55" t="n"/>
      <c r="AK511" s="55" t="n"/>
      <c r="AL511" s="55" t="n"/>
      <c r="AM511" s="55" t="n"/>
      <c r="AN511" s="55" t="n"/>
      <c r="AO511" s="55" t="n"/>
      <c r="AP511" s="55" t="n"/>
      <c r="AQ511" s="55" t="n"/>
      <c r="AR511" s="55" t="n"/>
      <c r="AS511" s="55" t="n"/>
      <c r="AT511" s="55" t="n"/>
      <c r="AU511" s="55" t="n"/>
      <c r="AV511" s="55" t="n"/>
      <c r="AW511" s="55" t="n"/>
      <c r="AX511" s="55" t="n"/>
      <c r="AY511" s="55" t="n"/>
      <c r="AZ511" s="55" t="n"/>
      <c r="BA511" s="55" t="n"/>
      <c r="BB511" s="55" t="n"/>
      <c r="BC511" s="55" t="n"/>
    </row>
    <row r="512">
      <c r="A512" s="55" t="n"/>
      <c r="B512" s="483" t="n"/>
      <c r="C512" s="55" t="n"/>
      <c r="D512" s="55" t="n"/>
      <c r="E512" s="55" t="n"/>
      <c r="F512" s="55" t="n"/>
      <c r="G512" s="69" t="n"/>
      <c r="H512" s="69" t="n"/>
      <c r="I512" s="55" t="n"/>
      <c r="J512" s="55" t="n"/>
      <c r="K512" s="55" t="n"/>
      <c r="L512" s="55">
        <f>J512-K512</f>
        <v/>
      </c>
      <c r="M512" s="55" t="n"/>
      <c r="N512" s="55">
        <f>P512+Q512+R512+S512</f>
        <v/>
      </c>
      <c r="O512" s="57">
        <f>Q512+V512+Y512+AB512+AE512+AH512+AK512+AN512+AQ512+AT512+AW512+AZ512+BC512</f>
        <v/>
      </c>
      <c r="P512" s="58" t="n"/>
      <c r="Q512" s="59">
        <f>L512-S512-R512-P512</f>
        <v/>
      </c>
      <c r="R512" s="60" t="n"/>
      <c r="S512" s="61" t="n"/>
      <c r="T512" s="55" t="n"/>
      <c r="U512" s="55" t="n"/>
      <c r="V512" s="55" t="n"/>
      <c r="W512" s="55" t="n"/>
      <c r="X512" s="55" t="n"/>
      <c r="Y512" s="55" t="n"/>
      <c r="Z512" s="55" t="n"/>
      <c r="AA512" s="55" t="n"/>
      <c r="AB512" s="55" t="n"/>
      <c r="AC512" s="55" t="n"/>
      <c r="AD512" s="55" t="n"/>
      <c r="AE512" s="55" t="n"/>
      <c r="AF512" s="55" t="n"/>
      <c r="AG512" s="55" t="n"/>
      <c r="AH512" s="55" t="n"/>
      <c r="AI512" s="55" t="n"/>
      <c r="AJ512" s="55" t="n"/>
      <c r="AK512" s="55" t="n"/>
      <c r="AL512" s="55" t="n"/>
      <c r="AM512" s="55" t="n"/>
      <c r="AN512" s="55" t="n"/>
      <c r="AO512" s="55" t="n"/>
      <c r="AP512" s="55" t="n"/>
      <c r="AQ512" s="55" t="n"/>
      <c r="AR512" s="55" t="n"/>
      <c r="AS512" s="55" t="n"/>
      <c r="AT512" s="55" t="n"/>
      <c r="AU512" s="55" t="n"/>
      <c r="AV512" s="55" t="n"/>
      <c r="AW512" s="55" t="n"/>
      <c r="AX512" s="55" t="n"/>
      <c r="AY512" s="55" t="n"/>
      <c r="AZ512" s="55" t="n"/>
      <c r="BA512" s="55" t="n"/>
      <c r="BB512" s="55" t="n"/>
      <c r="BC512" s="55" t="n"/>
    </row>
    <row r="513">
      <c r="A513" s="55" t="n"/>
      <c r="B513" s="483" t="n"/>
      <c r="C513" s="55" t="n"/>
      <c r="D513" s="55" t="n"/>
      <c r="E513" s="55" t="n"/>
      <c r="F513" s="55" t="n"/>
      <c r="G513" s="69" t="n"/>
      <c r="H513" s="69" t="n"/>
      <c r="I513" s="55" t="n"/>
      <c r="J513" s="55" t="n"/>
      <c r="K513" s="55" t="n"/>
      <c r="L513" s="55">
        <f>J513-K513</f>
        <v/>
      </c>
      <c r="M513" s="55" t="n"/>
      <c r="N513" s="55">
        <f>P513+Q513+R513+S513</f>
        <v/>
      </c>
      <c r="O513" s="57">
        <f>Q513+V513+Y513+AB513+AE513+AH513+AK513+AN513+AQ513+AT513+AW513+AZ513+BC513</f>
        <v/>
      </c>
      <c r="P513" s="58" t="n"/>
      <c r="Q513" s="59">
        <f>L513-S513-R513-P513</f>
        <v/>
      </c>
      <c r="R513" s="60" t="n"/>
      <c r="S513" s="61" t="n"/>
      <c r="T513" s="55" t="n"/>
      <c r="U513" s="55" t="n"/>
      <c r="V513" s="55" t="n"/>
      <c r="W513" s="55" t="n"/>
      <c r="X513" s="55" t="n"/>
      <c r="Y513" s="55" t="n"/>
      <c r="Z513" s="55" t="n"/>
      <c r="AA513" s="55" t="n"/>
      <c r="AB513" s="55" t="n"/>
      <c r="AC513" s="55" t="n"/>
      <c r="AD513" s="55" t="n"/>
      <c r="AE513" s="55" t="n"/>
      <c r="AF513" s="55" t="n"/>
      <c r="AG513" s="55" t="n"/>
      <c r="AH513" s="55" t="n"/>
      <c r="AI513" s="55" t="n"/>
      <c r="AJ513" s="55" t="n"/>
      <c r="AK513" s="55" t="n"/>
      <c r="AL513" s="55" t="n"/>
      <c r="AM513" s="55" t="n"/>
      <c r="AN513" s="55" t="n"/>
      <c r="AO513" s="55" t="n"/>
      <c r="AP513" s="55" t="n"/>
      <c r="AQ513" s="55" t="n"/>
      <c r="AR513" s="55" t="n"/>
      <c r="AS513" s="55" t="n"/>
      <c r="AT513" s="55" t="n"/>
      <c r="AU513" s="55" t="n"/>
      <c r="AV513" s="55" t="n"/>
      <c r="AW513" s="55" t="n"/>
      <c r="AX513" s="55" t="n"/>
      <c r="AY513" s="55" t="n"/>
      <c r="AZ513" s="55" t="n"/>
      <c r="BA513" s="55" t="n"/>
      <c r="BB513" s="55" t="n"/>
      <c r="BC513" s="55" t="n"/>
    </row>
    <row r="514">
      <c r="A514" s="55" t="n"/>
      <c r="B514" s="483" t="n"/>
      <c r="C514" s="55" t="n"/>
      <c r="D514" s="55" t="n"/>
      <c r="E514" s="55" t="n"/>
      <c r="F514" s="55" t="n"/>
      <c r="G514" s="69" t="n"/>
      <c r="H514" s="69" t="n"/>
      <c r="I514" s="55" t="n"/>
      <c r="J514" s="55" t="n"/>
      <c r="K514" s="55" t="n"/>
      <c r="L514" s="55">
        <f>J514-K514</f>
        <v/>
      </c>
      <c r="M514" s="55" t="n"/>
      <c r="N514" s="55">
        <f>P514+Q514+R514+S514</f>
        <v/>
      </c>
      <c r="O514" s="57">
        <f>Q514+V514+Y514+AB514+AE514+AH514+AK514+AN514+AQ514+AT514+AW514+AZ514+BC514</f>
        <v/>
      </c>
      <c r="P514" s="58" t="n"/>
      <c r="Q514" s="59">
        <f>L514-S514-R514-P514</f>
        <v/>
      </c>
      <c r="R514" s="60" t="n"/>
      <c r="S514" s="61" t="n"/>
      <c r="T514" s="55" t="n"/>
      <c r="U514" s="55" t="n"/>
      <c r="V514" s="55" t="n"/>
      <c r="W514" s="55" t="n"/>
      <c r="X514" s="55" t="n"/>
      <c r="Y514" s="55" t="n"/>
      <c r="Z514" s="55" t="n"/>
      <c r="AA514" s="55" t="n"/>
      <c r="AB514" s="55" t="n"/>
      <c r="AC514" s="55" t="n"/>
      <c r="AD514" s="55" t="n"/>
      <c r="AE514" s="55" t="n"/>
      <c r="AF514" s="55" t="n"/>
      <c r="AG514" s="55" t="n"/>
      <c r="AH514" s="55" t="n"/>
      <c r="AI514" s="55" t="n"/>
      <c r="AJ514" s="55" t="n"/>
      <c r="AK514" s="55" t="n"/>
      <c r="AL514" s="55" t="n"/>
      <c r="AM514" s="55" t="n"/>
      <c r="AN514" s="55" t="n"/>
      <c r="AO514" s="55" t="n"/>
      <c r="AP514" s="55" t="n"/>
      <c r="AQ514" s="55" t="n"/>
      <c r="AR514" s="55" t="n"/>
      <c r="AS514" s="55" t="n"/>
      <c r="AT514" s="55" t="n"/>
      <c r="AU514" s="55" t="n"/>
      <c r="AV514" s="55" t="n"/>
      <c r="AW514" s="55" t="n"/>
      <c r="AX514" s="55" t="n"/>
      <c r="AY514" s="55" t="n"/>
      <c r="AZ514" s="55" t="n"/>
      <c r="BA514" s="55" t="n"/>
      <c r="BB514" s="55" t="n"/>
      <c r="BC514" s="55" t="n"/>
    </row>
    <row r="515">
      <c r="A515" s="55" t="n"/>
      <c r="B515" s="483" t="n"/>
      <c r="C515" s="55" t="n"/>
      <c r="D515" s="55" t="n"/>
      <c r="E515" s="55" t="n"/>
      <c r="F515" s="55" t="n"/>
      <c r="G515" s="69" t="n"/>
      <c r="H515" s="69" t="n"/>
      <c r="I515" s="55" t="n"/>
      <c r="J515" s="55" t="n"/>
      <c r="K515" s="55" t="n"/>
      <c r="L515" s="55">
        <f>J515-K515</f>
        <v/>
      </c>
      <c r="M515" s="55" t="n"/>
      <c r="N515" s="55">
        <f>P515+Q515+R515+S515</f>
        <v/>
      </c>
      <c r="O515" s="57">
        <f>Q515+V515+Y515+AB515+AE515+AH515+AK515+AN515+AQ515+AT515+AW515+AZ515+BC515</f>
        <v/>
      </c>
      <c r="P515" s="58" t="n"/>
      <c r="Q515" s="59">
        <f>L515-S515-R515-P515</f>
        <v/>
      </c>
      <c r="R515" s="60" t="n"/>
      <c r="S515" s="61" t="n"/>
      <c r="T515" s="55" t="n"/>
      <c r="U515" s="55" t="n"/>
      <c r="V515" s="55" t="n"/>
      <c r="W515" s="55" t="n"/>
      <c r="X515" s="55" t="n"/>
      <c r="Y515" s="55" t="n"/>
      <c r="Z515" s="55" t="n"/>
      <c r="AA515" s="55" t="n"/>
      <c r="AB515" s="55" t="n"/>
      <c r="AC515" s="55" t="n"/>
      <c r="AD515" s="55" t="n"/>
      <c r="AE515" s="55" t="n"/>
      <c r="AF515" s="55" t="n"/>
      <c r="AG515" s="55" t="n"/>
      <c r="AH515" s="55" t="n"/>
      <c r="AI515" s="55" t="n"/>
      <c r="AJ515" s="55" t="n"/>
      <c r="AK515" s="55" t="n"/>
      <c r="AL515" s="55" t="n"/>
      <c r="AM515" s="55" t="n"/>
      <c r="AN515" s="55" t="n"/>
      <c r="AO515" s="55" t="n"/>
      <c r="AP515" s="55" t="n"/>
      <c r="AQ515" s="55" t="n"/>
      <c r="AR515" s="55" t="n"/>
      <c r="AS515" s="55" t="n"/>
      <c r="AT515" s="55" t="n"/>
      <c r="AU515" s="55" t="n"/>
      <c r="AV515" s="55" t="n"/>
      <c r="AW515" s="55" t="n"/>
      <c r="AX515" s="55" t="n"/>
      <c r="AY515" s="55" t="n"/>
      <c r="AZ515" s="55" t="n"/>
      <c r="BA515" s="55" t="n"/>
      <c r="BB515" s="55" t="n"/>
      <c r="BC515" s="55" t="n"/>
    </row>
    <row r="516">
      <c r="A516" s="55" t="n"/>
      <c r="B516" s="483" t="n"/>
      <c r="C516" s="55" t="n"/>
      <c r="D516" s="55" t="n"/>
      <c r="E516" s="55" t="n"/>
      <c r="F516" s="55" t="n"/>
      <c r="G516" s="69" t="n"/>
      <c r="H516" s="69" t="n"/>
      <c r="I516" s="55" t="n"/>
      <c r="J516" s="55" t="n"/>
      <c r="K516" s="55" t="n"/>
      <c r="L516" s="55">
        <f>J516-K516</f>
        <v/>
      </c>
      <c r="M516" s="55" t="n"/>
      <c r="N516" s="55">
        <f>P516+Q516+R516+S516</f>
        <v/>
      </c>
      <c r="O516" s="57">
        <f>Q516+V516+Y516+AB516+AE516+AH516+AK516+AN516+AQ516+AT516+AW516+AZ516+BC516</f>
        <v/>
      </c>
      <c r="P516" s="58" t="n"/>
      <c r="Q516" s="59">
        <f>L516-S516-R516-P516</f>
        <v/>
      </c>
      <c r="R516" s="60" t="n"/>
      <c r="S516" s="61" t="n"/>
      <c r="T516" s="55" t="n"/>
      <c r="U516" s="55" t="n"/>
      <c r="V516" s="55" t="n"/>
      <c r="W516" s="55" t="n"/>
      <c r="X516" s="55" t="n"/>
      <c r="Y516" s="55" t="n"/>
      <c r="Z516" s="55" t="n"/>
      <c r="AA516" s="55" t="n"/>
      <c r="AB516" s="55" t="n"/>
      <c r="AC516" s="55" t="n"/>
      <c r="AD516" s="55" t="n"/>
      <c r="AE516" s="55" t="n"/>
      <c r="AF516" s="55" t="n"/>
      <c r="AG516" s="55" t="n"/>
      <c r="AH516" s="55" t="n"/>
      <c r="AI516" s="55" t="n"/>
      <c r="AJ516" s="55" t="n"/>
      <c r="AK516" s="55" t="n"/>
      <c r="AL516" s="55" t="n"/>
      <c r="AM516" s="55" t="n"/>
      <c r="AN516" s="55" t="n"/>
      <c r="AO516" s="55" t="n"/>
      <c r="AP516" s="55" t="n"/>
      <c r="AQ516" s="55" t="n"/>
      <c r="AR516" s="55" t="n"/>
      <c r="AS516" s="55" t="n"/>
      <c r="AT516" s="55" t="n"/>
      <c r="AU516" s="55" t="n"/>
      <c r="AV516" s="55" t="n"/>
      <c r="AW516" s="55" t="n"/>
      <c r="AX516" s="55" t="n"/>
      <c r="AY516" s="55" t="n"/>
      <c r="AZ516" s="55" t="n"/>
      <c r="BA516" s="55" t="n"/>
      <c r="BB516" s="55" t="n"/>
      <c r="BC516" s="55" t="n"/>
    </row>
    <row r="517">
      <c r="A517" s="55" t="n"/>
      <c r="B517" s="483" t="n"/>
      <c r="C517" s="55" t="n"/>
      <c r="D517" s="55" t="n"/>
      <c r="E517" s="55" t="n"/>
      <c r="F517" s="55" t="n"/>
      <c r="G517" s="69" t="n"/>
      <c r="H517" s="69" t="n"/>
      <c r="I517" s="55" t="n"/>
      <c r="J517" s="55" t="n"/>
      <c r="K517" s="55" t="n"/>
      <c r="L517" s="55">
        <f>J517-K517</f>
        <v/>
      </c>
      <c r="M517" s="55" t="n"/>
      <c r="N517" s="55">
        <f>P517+Q517+R517+S517</f>
        <v/>
      </c>
      <c r="O517" s="57">
        <f>Q517+V517+Y517+AB517+AE517+AH517+AK517+AN517+AQ517+AT517+AW517+AZ517+BC517</f>
        <v/>
      </c>
      <c r="P517" s="58" t="n"/>
      <c r="Q517" s="59">
        <f>L517-S517-R517-P517</f>
        <v/>
      </c>
      <c r="R517" s="60" t="n"/>
      <c r="S517" s="61" t="n"/>
      <c r="T517" s="55" t="n"/>
      <c r="U517" s="55" t="n"/>
      <c r="V517" s="55" t="n"/>
      <c r="W517" s="55" t="n"/>
      <c r="X517" s="55" t="n"/>
      <c r="Y517" s="55" t="n"/>
      <c r="Z517" s="55" t="n"/>
      <c r="AA517" s="55" t="n"/>
      <c r="AB517" s="55" t="n"/>
      <c r="AC517" s="55" t="n"/>
      <c r="AD517" s="55" t="n"/>
      <c r="AE517" s="55" t="n"/>
      <c r="AF517" s="55" t="n"/>
      <c r="AG517" s="55" t="n"/>
      <c r="AH517" s="55" t="n"/>
      <c r="AI517" s="55" t="n"/>
      <c r="AJ517" s="55" t="n"/>
      <c r="AK517" s="55" t="n"/>
      <c r="AL517" s="55" t="n"/>
      <c r="AM517" s="55" t="n"/>
      <c r="AN517" s="55" t="n"/>
      <c r="AO517" s="55" t="n"/>
      <c r="AP517" s="55" t="n"/>
      <c r="AQ517" s="55" t="n"/>
      <c r="AR517" s="55" t="n"/>
      <c r="AS517" s="55" t="n"/>
      <c r="AT517" s="55" t="n"/>
      <c r="AU517" s="55" t="n"/>
      <c r="AV517" s="55" t="n"/>
      <c r="AW517" s="55" t="n"/>
      <c r="AX517" s="55" t="n"/>
      <c r="AY517" s="55" t="n"/>
      <c r="AZ517" s="55" t="n"/>
      <c r="BA517" s="55" t="n"/>
      <c r="BB517" s="55" t="n"/>
      <c r="BC517" s="55" t="n"/>
    </row>
    <row r="518">
      <c r="A518" s="55" t="n"/>
      <c r="B518" s="483" t="n"/>
      <c r="C518" s="55" t="n"/>
      <c r="D518" s="55" t="n"/>
      <c r="E518" s="55" t="n"/>
      <c r="F518" s="55" t="n"/>
      <c r="G518" s="69" t="n"/>
      <c r="H518" s="69" t="n"/>
      <c r="I518" s="55" t="n"/>
      <c r="J518" s="55" t="n"/>
      <c r="K518" s="55" t="n"/>
      <c r="L518" s="55">
        <f>J518-K518</f>
        <v/>
      </c>
      <c r="M518" s="55" t="n"/>
      <c r="N518" s="55">
        <f>P518+Q518+R518+S518</f>
        <v/>
      </c>
      <c r="O518" s="57">
        <f>Q518+V518+Y518+AB518+AE518+AH518+AK518+AN518+AQ518+AT518+AW518+AZ518+BC518</f>
        <v/>
      </c>
      <c r="P518" s="58" t="n"/>
      <c r="Q518" s="59">
        <f>L518-S518-R518-P518</f>
        <v/>
      </c>
      <c r="R518" s="60" t="n"/>
      <c r="S518" s="61" t="n"/>
      <c r="T518" s="55" t="n"/>
      <c r="U518" s="55" t="n"/>
      <c r="V518" s="55" t="n"/>
      <c r="W518" s="55" t="n"/>
      <c r="X518" s="55" t="n"/>
      <c r="Y518" s="55" t="n"/>
      <c r="Z518" s="55" t="n"/>
      <c r="AA518" s="55" t="n"/>
      <c r="AB518" s="55" t="n"/>
      <c r="AC518" s="55" t="n"/>
      <c r="AD518" s="55" t="n"/>
      <c r="AE518" s="55" t="n"/>
      <c r="AF518" s="55" t="n"/>
      <c r="AG518" s="55" t="n"/>
      <c r="AH518" s="55" t="n"/>
      <c r="AI518" s="55" t="n"/>
      <c r="AJ518" s="55" t="n"/>
      <c r="AK518" s="55" t="n"/>
      <c r="AL518" s="55" t="n"/>
      <c r="AM518" s="55" t="n"/>
      <c r="AN518" s="55" t="n"/>
      <c r="AO518" s="55" t="n"/>
      <c r="AP518" s="55" t="n"/>
      <c r="AQ518" s="55" t="n"/>
      <c r="AR518" s="55" t="n"/>
      <c r="AS518" s="55" t="n"/>
      <c r="AT518" s="55" t="n"/>
      <c r="AU518" s="55" t="n"/>
      <c r="AV518" s="55" t="n"/>
      <c r="AW518" s="55" t="n"/>
      <c r="AX518" s="55" t="n"/>
      <c r="AY518" s="55" t="n"/>
      <c r="AZ518" s="55" t="n"/>
      <c r="BA518" s="55" t="n"/>
      <c r="BB518" s="55" t="n"/>
      <c r="BC518" s="55" t="n"/>
    </row>
    <row r="519">
      <c r="A519" s="55" t="n"/>
      <c r="B519" s="483" t="n"/>
      <c r="C519" s="55" t="n"/>
      <c r="D519" s="55" t="n"/>
      <c r="E519" s="55" t="n"/>
      <c r="F519" s="55" t="n"/>
      <c r="G519" s="69" t="n"/>
      <c r="H519" s="69" t="n"/>
      <c r="I519" s="55" t="n"/>
      <c r="J519" s="55" t="n"/>
      <c r="K519" s="55" t="n"/>
      <c r="L519" s="55">
        <f>J519-K519</f>
        <v/>
      </c>
      <c r="M519" s="55" t="n"/>
      <c r="N519" s="55">
        <f>P519+Q519+R519+S519</f>
        <v/>
      </c>
      <c r="O519" s="57">
        <f>Q519+V519+Y519+AB519+AE519+AH519+AK519+AN519+AQ519+AT519+AW519+AZ519+BC519</f>
        <v/>
      </c>
      <c r="P519" s="58" t="n"/>
      <c r="Q519" s="59">
        <f>L519-S519-R519-P519</f>
        <v/>
      </c>
      <c r="R519" s="60" t="n"/>
      <c r="S519" s="61" t="n"/>
      <c r="T519" s="55" t="n"/>
      <c r="U519" s="55" t="n"/>
      <c r="V519" s="55" t="n"/>
      <c r="W519" s="55" t="n"/>
      <c r="X519" s="55" t="n"/>
      <c r="Y519" s="55" t="n"/>
      <c r="Z519" s="55" t="n"/>
      <c r="AA519" s="55" t="n"/>
      <c r="AB519" s="55" t="n"/>
      <c r="AC519" s="55" t="n"/>
      <c r="AD519" s="55" t="n"/>
      <c r="AE519" s="55" t="n"/>
      <c r="AF519" s="55" t="n"/>
      <c r="AG519" s="55" t="n"/>
      <c r="AH519" s="55" t="n"/>
      <c r="AI519" s="55" t="n"/>
      <c r="AJ519" s="55" t="n"/>
      <c r="AK519" s="55" t="n"/>
      <c r="AL519" s="55" t="n"/>
      <c r="AM519" s="55" t="n"/>
      <c r="AN519" s="55" t="n"/>
      <c r="AO519" s="55" t="n"/>
      <c r="AP519" s="55" t="n"/>
      <c r="AQ519" s="55" t="n"/>
      <c r="AR519" s="55" t="n"/>
      <c r="AS519" s="55" t="n"/>
      <c r="AT519" s="55" t="n"/>
      <c r="AU519" s="55" t="n"/>
      <c r="AV519" s="55" t="n"/>
      <c r="AW519" s="55" t="n"/>
      <c r="AX519" s="55" t="n"/>
      <c r="AY519" s="55" t="n"/>
      <c r="AZ519" s="55" t="n"/>
      <c r="BA519" s="55" t="n"/>
      <c r="BB519" s="55" t="n"/>
      <c r="BC519" s="55" t="n"/>
    </row>
    <row r="520">
      <c r="A520" s="55" t="n"/>
      <c r="B520" s="483" t="n"/>
      <c r="C520" s="55" t="n"/>
      <c r="D520" s="55" t="n"/>
      <c r="E520" s="55" t="n"/>
      <c r="F520" s="55" t="n"/>
      <c r="G520" s="69" t="n"/>
      <c r="H520" s="69" t="n"/>
      <c r="I520" s="55" t="n"/>
      <c r="J520" s="55" t="n"/>
      <c r="K520" s="55" t="n"/>
      <c r="L520" s="55">
        <f>J520-K520</f>
        <v/>
      </c>
      <c r="M520" s="55" t="n"/>
      <c r="N520" s="55">
        <f>P520+Q520+R520+S520</f>
        <v/>
      </c>
      <c r="O520" s="57">
        <f>Q520+V520+Y520+AB520+AE520+AH520+AK520+AN520+AQ520+AT520+AW520+AZ520+BC520</f>
        <v/>
      </c>
      <c r="P520" s="58" t="n"/>
      <c r="Q520" s="59">
        <f>L520-S520-R520-P520</f>
        <v/>
      </c>
      <c r="R520" s="60" t="n"/>
      <c r="S520" s="61" t="n"/>
      <c r="T520" s="55" t="n"/>
      <c r="U520" s="55" t="n"/>
      <c r="V520" s="55" t="n"/>
      <c r="W520" s="55" t="n"/>
      <c r="X520" s="55" t="n"/>
      <c r="Y520" s="55" t="n"/>
      <c r="Z520" s="55" t="n"/>
      <c r="AA520" s="55" t="n"/>
      <c r="AB520" s="55" t="n"/>
      <c r="AC520" s="55" t="n"/>
      <c r="AD520" s="55" t="n"/>
      <c r="AE520" s="55" t="n"/>
      <c r="AF520" s="55" t="n"/>
      <c r="AG520" s="55" t="n"/>
      <c r="AH520" s="55" t="n"/>
      <c r="AI520" s="55" t="n"/>
      <c r="AJ520" s="55" t="n"/>
      <c r="AK520" s="55" t="n"/>
      <c r="AL520" s="55" t="n"/>
      <c r="AM520" s="55" t="n"/>
      <c r="AN520" s="55" t="n"/>
      <c r="AO520" s="55" t="n"/>
      <c r="AP520" s="55" t="n"/>
      <c r="AQ520" s="55" t="n"/>
      <c r="AR520" s="55" t="n"/>
      <c r="AS520" s="55" t="n"/>
      <c r="AT520" s="55" t="n"/>
      <c r="AU520" s="55" t="n"/>
      <c r="AV520" s="55" t="n"/>
      <c r="AW520" s="55" t="n"/>
      <c r="AX520" s="55" t="n"/>
      <c r="AY520" s="55" t="n"/>
      <c r="AZ520" s="55" t="n"/>
      <c r="BA520" s="55" t="n"/>
      <c r="BB520" s="55" t="n"/>
      <c r="BC520" s="55" t="n"/>
    </row>
    <row r="521">
      <c r="A521" s="55" t="n"/>
      <c r="B521" s="483" t="n"/>
      <c r="C521" s="55" t="n"/>
      <c r="D521" s="55" t="n"/>
      <c r="E521" s="55" t="n"/>
      <c r="F521" s="55" t="n"/>
      <c r="G521" s="69" t="n"/>
      <c r="H521" s="69" t="n"/>
      <c r="I521" s="55" t="n"/>
      <c r="J521" s="55" t="n"/>
      <c r="K521" s="55" t="n"/>
      <c r="L521" s="55">
        <f>J521-K521</f>
        <v/>
      </c>
      <c r="M521" s="55" t="n"/>
      <c r="N521" s="55">
        <f>P521+Q521+R521+S521</f>
        <v/>
      </c>
      <c r="O521" s="57">
        <f>Q521+V521+Y521+AB521+AE521+AH521+AK521+AN521+AQ521+AT521+AW521+AZ521+BC521</f>
        <v/>
      </c>
      <c r="P521" s="58" t="n"/>
      <c r="Q521" s="59">
        <f>L521-S521-R521-P521</f>
        <v/>
      </c>
      <c r="R521" s="60" t="n"/>
      <c r="S521" s="61" t="n"/>
      <c r="T521" s="55" t="n"/>
      <c r="U521" s="55" t="n"/>
      <c r="V521" s="55" t="n"/>
      <c r="W521" s="55" t="n"/>
      <c r="X521" s="55" t="n"/>
      <c r="Y521" s="55" t="n"/>
      <c r="Z521" s="55" t="n"/>
      <c r="AA521" s="55" t="n"/>
      <c r="AB521" s="55" t="n"/>
      <c r="AC521" s="55" t="n"/>
      <c r="AD521" s="55" t="n"/>
      <c r="AE521" s="55" t="n"/>
      <c r="AF521" s="55" t="n"/>
      <c r="AG521" s="55" t="n"/>
      <c r="AH521" s="55" t="n"/>
      <c r="AI521" s="55" t="n"/>
      <c r="AJ521" s="55" t="n"/>
      <c r="AK521" s="55" t="n"/>
      <c r="AL521" s="55" t="n"/>
      <c r="AM521" s="55" t="n"/>
      <c r="AN521" s="55" t="n"/>
      <c r="AO521" s="55" t="n"/>
      <c r="AP521" s="55" t="n"/>
      <c r="AQ521" s="55" t="n"/>
      <c r="AR521" s="55" t="n"/>
      <c r="AS521" s="55" t="n"/>
      <c r="AT521" s="55" t="n"/>
      <c r="AU521" s="55" t="n"/>
      <c r="AV521" s="55" t="n"/>
      <c r="AW521" s="55" t="n"/>
      <c r="AX521" s="55" t="n"/>
      <c r="AY521" s="55" t="n"/>
      <c r="AZ521" s="55" t="n"/>
      <c r="BA521" s="55" t="n"/>
      <c r="BB521" s="55" t="n"/>
      <c r="BC521" s="55" t="n"/>
    </row>
    <row r="522">
      <c r="A522" s="55" t="n"/>
      <c r="B522" s="483" t="n"/>
      <c r="C522" s="55" t="n"/>
      <c r="D522" s="55" t="n"/>
      <c r="E522" s="55" t="n"/>
      <c r="F522" s="55" t="n"/>
      <c r="G522" s="69" t="n"/>
      <c r="H522" s="69" t="n"/>
      <c r="I522" s="55" t="n"/>
      <c r="J522" s="55" t="n"/>
      <c r="K522" s="55" t="n"/>
      <c r="L522" s="55">
        <f>J522-K522</f>
        <v/>
      </c>
      <c r="M522" s="55" t="n"/>
      <c r="N522" s="55">
        <f>P522+Q522+R522+S522</f>
        <v/>
      </c>
      <c r="O522" s="57">
        <f>Q522+V522+Y522+AB522+AE522+AH522+AK522+AN522+AQ522+AT522+AW522+AZ522+BC522</f>
        <v/>
      </c>
      <c r="P522" s="58" t="n"/>
      <c r="Q522" s="59">
        <f>L522-S522-R522-P522</f>
        <v/>
      </c>
      <c r="R522" s="60" t="n"/>
      <c r="S522" s="61" t="n"/>
      <c r="T522" s="55" t="n"/>
      <c r="U522" s="55" t="n"/>
      <c r="V522" s="55" t="n"/>
      <c r="W522" s="55" t="n"/>
      <c r="X522" s="55" t="n"/>
      <c r="Y522" s="55" t="n"/>
      <c r="Z522" s="55" t="n"/>
      <c r="AA522" s="55" t="n"/>
      <c r="AB522" s="55" t="n"/>
      <c r="AC522" s="55" t="n"/>
      <c r="AD522" s="55" t="n"/>
      <c r="AE522" s="55" t="n"/>
      <c r="AF522" s="55" t="n"/>
      <c r="AG522" s="55" t="n"/>
      <c r="AH522" s="55" t="n"/>
      <c r="AI522" s="55" t="n"/>
      <c r="AJ522" s="55" t="n"/>
      <c r="AK522" s="55" t="n"/>
      <c r="AL522" s="55" t="n"/>
      <c r="AM522" s="55" t="n"/>
      <c r="AN522" s="55" t="n"/>
      <c r="AO522" s="55" t="n"/>
      <c r="AP522" s="55" t="n"/>
      <c r="AQ522" s="55" t="n"/>
      <c r="AR522" s="55" t="n"/>
      <c r="AS522" s="55" t="n"/>
      <c r="AT522" s="55" t="n"/>
      <c r="AU522" s="55" t="n"/>
      <c r="AV522" s="55" t="n"/>
      <c r="AW522" s="55" t="n"/>
      <c r="AX522" s="55" t="n"/>
      <c r="AY522" s="55" t="n"/>
      <c r="AZ522" s="55" t="n"/>
      <c r="BA522" s="55" t="n"/>
      <c r="BB522" s="55" t="n"/>
      <c r="BC522" s="55" t="n"/>
    </row>
    <row r="523">
      <c r="A523" s="55" t="n"/>
      <c r="B523" s="483" t="n"/>
      <c r="C523" s="55" t="n"/>
      <c r="D523" s="55" t="n"/>
      <c r="E523" s="55" t="n"/>
      <c r="F523" s="55" t="n"/>
      <c r="G523" s="69" t="n"/>
      <c r="H523" s="69" t="n"/>
      <c r="I523" s="55" t="n"/>
      <c r="J523" s="55" t="n"/>
      <c r="K523" s="55" t="n"/>
      <c r="L523" s="55">
        <f>J523-K523</f>
        <v/>
      </c>
      <c r="M523" s="55" t="n"/>
      <c r="N523" s="55">
        <f>P523+Q523+R523+S523</f>
        <v/>
      </c>
      <c r="O523" s="57">
        <f>Q523+V523+Y523+AB523+AE523+AH523+AK523+AN523+AQ523+AT523+AW523+AZ523+BC523</f>
        <v/>
      </c>
      <c r="P523" s="58" t="n"/>
      <c r="Q523" s="59">
        <f>L523-S523-R523-P523</f>
        <v/>
      </c>
      <c r="R523" s="60" t="n"/>
      <c r="S523" s="61" t="n"/>
      <c r="T523" s="55" t="n"/>
      <c r="U523" s="55" t="n"/>
      <c r="V523" s="55" t="n"/>
      <c r="W523" s="55" t="n"/>
      <c r="X523" s="55" t="n"/>
      <c r="Y523" s="55" t="n"/>
      <c r="Z523" s="55" t="n"/>
      <c r="AA523" s="55" t="n"/>
      <c r="AB523" s="55" t="n"/>
      <c r="AC523" s="55" t="n"/>
      <c r="AD523" s="55" t="n"/>
      <c r="AE523" s="55" t="n"/>
      <c r="AF523" s="55" t="n"/>
      <c r="AG523" s="55" t="n"/>
      <c r="AH523" s="55" t="n"/>
      <c r="AI523" s="55" t="n"/>
      <c r="AJ523" s="55" t="n"/>
      <c r="AK523" s="55" t="n"/>
      <c r="AL523" s="55" t="n"/>
      <c r="AM523" s="55" t="n"/>
      <c r="AN523" s="55" t="n"/>
      <c r="AO523" s="55" t="n"/>
      <c r="AP523" s="55" t="n"/>
      <c r="AQ523" s="55" t="n"/>
      <c r="AR523" s="55" t="n"/>
      <c r="AS523" s="55" t="n"/>
      <c r="AT523" s="55" t="n"/>
      <c r="AU523" s="55" t="n"/>
      <c r="AV523" s="55" t="n"/>
      <c r="AW523" s="55" t="n"/>
      <c r="AX523" s="55" t="n"/>
      <c r="AY523" s="55" t="n"/>
      <c r="AZ523" s="55" t="n"/>
      <c r="BA523" s="55" t="n"/>
      <c r="BB523" s="55" t="n"/>
      <c r="BC523" s="55" t="n"/>
    </row>
    <row r="524">
      <c r="A524" s="55" t="n"/>
      <c r="B524" s="483" t="n"/>
      <c r="C524" s="55" t="n"/>
      <c r="D524" s="55" t="n"/>
      <c r="E524" s="55" t="n"/>
      <c r="F524" s="55" t="n"/>
      <c r="G524" s="69" t="n"/>
      <c r="H524" s="69" t="n"/>
      <c r="I524" s="55" t="n"/>
      <c r="J524" s="55" t="n"/>
      <c r="K524" s="55" t="n"/>
      <c r="L524" s="55">
        <f>J524-K524</f>
        <v/>
      </c>
      <c r="M524" s="55" t="n"/>
      <c r="N524" s="55">
        <f>P524+Q524+R524+S524</f>
        <v/>
      </c>
      <c r="O524" s="57">
        <f>Q524+V524+Y524+AB524+AE524+AH524+AK524+AN524+AQ524+AT524+AW524+AZ524+BC524</f>
        <v/>
      </c>
      <c r="P524" s="58" t="n"/>
      <c r="Q524" s="59">
        <f>L524-S524-R524-P524</f>
        <v/>
      </c>
      <c r="R524" s="60" t="n"/>
      <c r="S524" s="61" t="n"/>
      <c r="T524" s="55" t="n"/>
      <c r="U524" s="55" t="n"/>
      <c r="V524" s="55" t="n"/>
      <c r="W524" s="55" t="n"/>
      <c r="X524" s="55" t="n"/>
      <c r="Y524" s="55" t="n"/>
      <c r="Z524" s="55" t="n"/>
      <c r="AA524" s="55" t="n"/>
      <c r="AB524" s="55" t="n"/>
      <c r="AC524" s="55" t="n"/>
      <c r="AD524" s="55" t="n"/>
      <c r="AE524" s="55" t="n"/>
      <c r="AF524" s="55" t="n"/>
      <c r="AG524" s="55" t="n"/>
      <c r="AH524" s="55" t="n"/>
      <c r="AI524" s="55" t="n"/>
      <c r="AJ524" s="55" t="n"/>
      <c r="AK524" s="55" t="n"/>
      <c r="AL524" s="55" t="n"/>
      <c r="AM524" s="55" t="n"/>
      <c r="AN524" s="55" t="n"/>
      <c r="AO524" s="55" t="n"/>
      <c r="AP524" s="55" t="n"/>
      <c r="AQ524" s="55" t="n"/>
      <c r="AR524" s="55" t="n"/>
      <c r="AS524" s="55" t="n"/>
      <c r="AT524" s="55" t="n"/>
      <c r="AU524" s="55" t="n"/>
      <c r="AV524" s="55" t="n"/>
      <c r="AW524" s="55" t="n"/>
      <c r="AX524" s="55" t="n"/>
      <c r="AY524" s="55" t="n"/>
      <c r="AZ524" s="55" t="n"/>
      <c r="BA524" s="55" t="n"/>
      <c r="BB524" s="55" t="n"/>
      <c r="BC524" s="55" t="n"/>
    </row>
    <row r="525">
      <c r="A525" s="55" t="n"/>
      <c r="B525" s="483" t="n"/>
      <c r="C525" s="55" t="n"/>
      <c r="D525" s="55" t="n"/>
      <c r="E525" s="55" t="n"/>
      <c r="F525" s="55" t="n"/>
      <c r="G525" s="69" t="n"/>
      <c r="H525" s="69" t="n"/>
      <c r="I525" s="55" t="n"/>
      <c r="J525" s="55" t="n"/>
      <c r="K525" s="55" t="n"/>
      <c r="L525" s="55">
        <f>J525-K525</f>
        <v/>
      </c>
      <c r="M525" s="55" t="n"/>
      <c r="N525" s="55">
        <f>P525+Q525+R525+S525</f>
        <v/>
      </c>
      <c r="O525" s="57">
        <f>Q525+V525+Y525+AB525+AE525+AH525+AK525+AN525+AQ525+AT525+AW525+AZ525+BC525</f>
        <v/>
      </c>
      <c r="P525" s="58" t="n"/>
      <c r="Q525" s="59">
        <f>L525-S525-R525-P525</f>
        <v/>
      </c>
      <c r="R525" s="60" t="n"/>
      <c r="S525" s="61" t="n"/>
      <c r="T525" s="55" t="n"/>
      <c r="U525" s="55" t="n"/>
      <c r="V525" s="55" t="n"/>
      <c r="W525" s="55" t="n"/>
      <c r="X525" s="55" t="n"/>
      <c r="Y525" s="55" t="n"/>
      <c r="Z525" s="55" t="n"/>
      <c r="AA525" s="55" t="n"/>
      <c r="AB525" s="55" t="n"/>
      <c r="AC525" s="55" t="n"/>
      <c r="AD525" s="55" t="n"/>
      <c r="AE525" s="55" t="n"/>
      <c r="AF525" s="55" t="n"/>
      <c r="AG525" s="55" t="n"/>
      <c r="AH525" s="55" t="n"/>
      <c r="AI525" s="55" t="n"/>
      <c r="AJ525" s="55" t="n"/>
      <c r="AK525" s="55" t="n"/>
      <c r="AL525" s="55" t="n"/>
      <c r="AM525" s="55" t="n"/>
      <c r="AN525" s="55" t="n"/>
      <c r="AO525" s="55" t="n"/>
      <c r="AP525" s="55" t="n"/>
      <c r="AQ525" s="55" t="n"/>
      <c r="AR525" s="55" t="n"/>
      <c r="AS525" s="55" t="n"/>
      <c r="AT525" s="55" t="n"/>
      <c r="AU525" s="55" t="n"/>
      <c r="AV525" s="55" t="n"/>
      <c r="AW525" s="55" t="n"/>
      <c r="AX525" s="55" t="n"/>
      <c r="AY525" s="55" t="n"/>
      <c r="AZ525" s="55" t="n"/>
      <c r="BA525" s="55" t="n"/>
      <c r="BB525" s="55" t="n"/>
      <c r="BC525" s="55" t="n"/>
    </row>
    <row r="526">
      <c r="A526" s="55" t="n"/>
      <c r="B526" s="483" t="n"/>
      <c r="C526" s="55" t="n"/>
      <c r="D526" s="55" t="n"/>
      <c r="E526" s="55" t="n"/>
      <c r="F526" s="55" t="n"/>
      <c r="G526" s="69" t="n"/>
      <c r="H526" s="69" t="n"/>
      <c r="I526" s="55" t="n"/>
      <c r="J526" s="55" t="n"/>
      <c r="K526" s="55" t="n"/>
      <c r="L526" s="55">
        <f>J526-K526</f>
        <v/>
      </c>
      <c r="M526" s="55" t="n"/>
      <c r="N526" s="55">
        <f>P526+Q526+R526+S526</f>
        <v/>
      </c>
      <c r="O526" s="57">
        <f>Q526+V526+Y526+AB526+AE526+AH526+AK526+AN526+AQ526+AT526+AW526+AZ526+BC526</f>
        <v/>
      </c>
      <c r="P526" s="58" t="n"/>
      <c r="Q526" s="59">
        <f>L526-S526-R526-P526</f>
        <v/>
      </c>
      <c r="R526" s="60" t="n"/>
      <c r="S526" s="61" t="n"/>
      <c r="T526" s="55" t="n"/>
      <c r="U526" s="55" t="n"/>
      <c r="V526" s="55" t="n"/>
      <c r="W526" s="55" t="n"/>
      <c r="X526" s="55" t="n"/>
      <c r="Y526" s="55" t="n"/>
      <c r="Z526" s="55" t="n"/>
      <c r="AA526" s="55" t="n"/>
      <c r="AB526" s="55" t="n"/>
      <c r="AC526" s="55" t="n"/>
      <c r="AD526" s="55" t="n"/>
      <c r="AE526" s="55" t="n"/>
      <c r="AF526" s="55" t="n"/>
      <c r="AG526" s="55" t="n"/>
      <c r="AH526" s="55" t="n"/>
      <c r="AI526" s="55" t="n"/>
      <c r="AJ526" s="55" t="n"/>
      <c r="AK526" s="55" t="n"/>
      <c r="AL526" s="55" t="n"/>
      <c r="AM526" s="55" t="n"/>
      <c r="AN526" s="55" t="n"/>
      <c r="AO526" s="55" t="n"/>
      <c r="AP526" s="55" t="n"/>
      <c r="AQ526" s="55" t="n"/>
      <c r="AR526" s="55" t="n"/>
      <c r="AS526" s="55" t="n"/>
      <c r="AT526" s="55" t="n"/>
      <c r="AU526" s="55" t="n"/>
      <c r="AV526" s="55" t="n"/>
      <c r="AW526" s="55" t="n"/>
      <c r="AX526" s="55" t="n"/>
      <c r="AY526" s="55" t="n"/>
      <c r="AZ526" s="55" t="n"/>
      <c r="BA526" s="55" t="n"/>
      <c r="BB526" s="55" t="n"/>
      <c r="BC526" s="55" t="n"/>
    </row>
    <row r="527">
      <c r="A527" s="55" t="n"/>
      <c r="B527" s="483" t="n"/>
      <c r="C527" s="55" t="n"/>
      <c r="D527" s="55" t="n"/>
      <c r="E527" s="55" t="n"/>
      <c r="F527" s="55" t="n"/>
      <c r="G527" s="69" t="n"/>
      <c r="H527" s="69" t="n"/>
      <c r="I527" s="55" t="n"/>
      <c r="J527" s="55" t="n"/>
      <c r="K527" s="55" t="n"/>
      <c r="L527" s="55">
        <f>J527-K527</f>
        <v/>
      </c>
      <c r="M527" s="55" t="n"/>
      <c r="N527" s="55">
        <f>P527+Q527+R527+S527</f>
        <v/>
      </c>
      <c r="O527" s="57">
        <f>Q527+V527+Y527+AB527+AE527+AH527+AK527+AN527+AQ527+AT527+AW527+AZ527+BC527</f>
        <v/>
      </c>
      <c r="P527" s="58" t="n"/>
      <c r="Q527" s="59">
        <f>L527-S527-R527-P527</f>
        <v/>
      </c>
      <c r="R527" s="60" t="n"/>
      <c r="S527" s="61" t="n"/>
      <c r="T527" s="55" t="n"/>
      <c r="U527" s="55" t="n"/>
      <c r="V527" s="55" t="n"/>
      <c r="W527" s="55" t="n"/>
      <c r="X527" s="55" t="n"/>
      <c r="Y527" s="55" t="n"/>
      <c r="Z527" s="55" t="n"/>
      <c r="AA527" s="55" t="n"/>
      <c r="AB527" s="55" t="n"/>
      <c r="AC527" s="55" t="n"/>
      <c r="AD527" s="55" t="n"/>
      <c r="AE527" s="55" t="n"/>
      <c r="AF527" s="55" t="n"/>
      <c r="AG527" s="55" t="n"/>
      <c r="AH527" s="55" t="n"/>
      <c r="AI527" s="55" t="n"/>
      <c r="AJ527" s="55" t="n"/>
      <c r="AK527" s="55" t="n"/>
      <c r="AL527" s="55" t="n"/>
      <c r="AM527" s="55" t="n"/>
      <c r="AN527" s="55" t="n"/>
      <c r="AO527" s="55" t="n"/>
      <c r="AP527" s="55" t="n"/>
      <c r="AQ527" s="55" t="n"/>
      <c r="AR527" s="55" t="n"/>
      <c r="AS527" s="55" t="n"/>
      <c r="AT527" s="55" t="n"/>
      <c r="AU527" s="55" t="n"/>
      <c r="AV527" s="55" t="n"/>
      <c r="AW527" s="55" t="n"/>
      <c r="AX527" s="55" t="n"/>
      <c r="AY527" s="55" t="n"/>
      <c r="AZ527" s="55" t="n"/>
      <c r="BA527" s="55" t="n"/>
      <c r="BB527" s="55" t="n"/>
      <c r="BC527" s="55" t="n"/>
    </row>
    <row r="528">
      <c r="A528" s="55" t="n"/>
      <c r="B528" s="483" t="n"/>
      <c r="C528" s="55" t="n"/>
      <c r="D528" s="55" t="n"/>
      <c r="E528" s="55" t="n"/>
      <c r="F528" s="55" t="n"/>
      <c r="G528" s="69" t="n"/>
      <c r="H528" s="69" t="n"/>
      <c r="I528" s="55" t="n"/>
      <c r="J528" s="55" t="n"/>
      <c r="K528" s="55" t="n"/>
      <c r="L528" s="55">
        <f>J528-K528</f>
        <v/>
      </c>
      <c r="M528" s="55" t="n"/>
      <c r="N528" s="55">
        <f>P528+Q528+R528+S528</f>
        <v/>
      </c>
      <c r="O528" s="57">
        <f>Q528+V528+Y528+AB528+AE528+AH528+AK528+AN528+AQ528+AT528+AW528+AZ528+BC528</f>
        <v/>
      </c>
      <c r="P528" s="58" t="n"/>
      <c r="Q528" s="59">
        <f>L528-S528-R528-P528</f>
        <v/>
      </c>
      <c r="R528" s="60" t="n"/>
      <c r="S528" s="61" t="n"/>
      <c r="T528" s="55" t="n"/>
      <c r="U528" s="55" t="n"/>
      <c r="V528" s="55" t="n"/>
      <c r="W528" s="55" t="n"/>
      <c r="X528" s="55" t="n"/>
      <c r="Y528" s="55" t="n"/>
      <c r="Z528" s="55" t="n"/>
      <c r="AA528" s="55" t="n"/>
      <c r="AB528" s="55" t="n"/>
      <c r="AC528" s="55" t="n"/>
      <c r="AD528" s="55" t="n"/>
      <c r="AE528" s="55" t="n"/>
      <c r="AF528" s="55" t="n"/>
      <c r="AG528" s="55" t="n"/>
      <c r="AH528" s="55" t="n"/>
      <c r="AI528" s="55" t="n"/>
      <c r="AJ528" s="55" t="n"/>
      <c r="AK528" s="55" t="n"/>
      <c r="AL528" s="55" t="n"/>
      <c r="AM528" s="55" t="n"/>
      <c r="AN528" s="55" t="n"/>
      <c r="AO528" s="55" t="n"/>
      <c r="AP528" s="55" t="n"/>
      <c r="AQ528" s="55" t="n"/>
      <c r="AR528" s="55" t="n"/>
      <c r="AS528" s="55" t="n"/>
      <c r="AT528" s="55" t="n"/>
      <c r="AU528" s="55" t="n"/>
      <c r="AV528" s="55" t="n"/>
      <c r="AW528" s="55" t="n"/>
      <c r="AX528" s="55" t="n"/>
      <c r="AY528" s="55" t="n"/>
      <c r="AZ528" s="55" t="n"/>
      <c r="BA528" s="55" t="n"/>
      <c r="BB528" s="55" t="n"/>
      <c r="BC528" s="55" t="n"/>
    </row>
    <row r="529">
      <c r="A529" s="55" t="n"/>
      <c r="B529" s="483" t="n"/>
      <c r="C529" s="55" t="n"/>
      <c r="D529" s="55" t="n"/>
      <c r="E529" s="55" t="n"/>
      <c r="F529" s="55" t="n"/>
      <c r="G529" s="69" t="n"/>
      <c r="H529" s="69" t="n"/>
      <c r="I529" s="55" t="n"/>
      <c r="J529" s="55" t="n"/>
      <c r="K529" s="55" t="n"/>
      <c r="L529" s="55">
        <f>J529-K529</f>
        <v/>
      </c>
      <c r="M529" s="55" t="n"/>
      <c r="N529" s="55">
        <f>P529+Q529+R529+S529</f>
        <v/>
      </c>
      <c r="O529" s="57">
        <f>Q529+V529+Y529+AB529+AE529+AH529+AK529+AN529+AQ529+AT529+AW529+AZ529+BC529</f>
        <v/>
      </c>
      <c r="P529" s="58" t="n"/>
      <c r="Q529" s="59">
        <f>L529-S529-R529-P529</f>
        <v/>
      </c>
      <c r="R529" s="60" t="n"/>
      <c r="S529" s="61" t="n"/>
      <c r="T529" s="55" t="n"/>
      <c r="U529" s="55" t="n"/>
      <c r="V529" s="55" t="n"/>
      <c r="W529" s="55" t="n"/>
      <c r="X529" s="55" t="n"/>
      <c r="Y529" s="55" t="n"/>
      <c r="Z529" s="55" t="n"/>
      <c r="AA529" s="55" t="n"/>
      <c r="AB529" s="55" t="n"/>
      <c r="AC529" s="55" t="n"/>
      <c r="AD529" s="55" t="n"/>
      <c r="AE529" s="55" t="n"/>
      <c r="AF529" s="55" t="n"/>
      <c r="AG529" s="55" t="n"/>
      <c r="AH529" s="55" t="n"/>
      <c r="AI529" s="55" t="n"/>
      <c r="AJ529" s="55" t="n"/>
      <c r="AK529" s="55" t="n"/>
      <c r="AL529" s="55" t="n"/>
      <c r="AM529" s="55" t="n"/>
      <c r="AN529" s="55" t="n"/>
      <c r="AO529" s="55" t="n"/>
      <c r="AP529" s="55" t="n"/>
      <c r="AQ529" s="55" t="n"/>
      <c r="AR529" s="55" t="n"/>
      <c r="AS529" s="55" t="n"/>
      <c r="AT529" s="55" t="n"/>
      <c r="AU529" s="55" t="n"/>
      <c r="AV529" s="55" t="n"/>
      <c r="AW529" s="55" t="n"/>
      <c r="AX529" s="55" t="n"/>
      <c r="AY529" s="55" t="n"/>
      <c r="AZ529" s="55" t="n"/>
      <c r="BA529" s="55" t="n"/>
      <c r="BB529" s="55" t="n"/>
      <c r="BC529" s="55" t="n"/>
    </row>
    <row r="530">
      <c r="A530" s="55" t="n"/>
      <c r="B530" s="483" t="n"/>
      <c r="C530" s="55" t="n"/>
      <c r="D530" s="55" t="n"/>
      <c r="E530" s="55" t="n"/>
      <c r="F530" s="55" t="n"/>
      <c r="G530" s="69" t="n"/>
      <c r="H530" s="69" t="n"/>
      <c r="I530" s="55" t="n"/>
      <c r="J530" s="55" t="n"/>
      <c r="K530" s="55" t="n"/>
      <c r="L530" s="55">
        <f>J530-K530</f>
        <v/>
      </c>
      <c r="M530" s="55" t="n"/>
      <c r="N530" s="55">
        <f>P530+Q530+R530+S530</f>
        <v/>
      </c>
      <c r="O530" s="57">
        <f>Q530+V530+Y530+AB530+AE530+AH530+AK530+AN530+AQ530+AT530+AW530+AZ530+BC530</f>
        <v/>
      </c>
      <c r="P530" s="58" t="n"/>
      <c r="Q530" s="59">
        <f>L530-S530-R530-P530</f>
        <v/>
      </c>
      <c r="R530" s="60" t="n"/>
      <c r="S530" s="61" t="n"/>
      <c r="T530" s="55" t="n"/>
      <c r="U530" s="55" t="n"/>
      <c r="V530" s="55" t="n"/>
      <c r="W530" s="55" t="n"/>
      <c r="X530" s="55" t="n"/>
      <c r="Y530" s="55" t="n"/>
      <c r="Z530" s="55" t="n"/>
      <c r="AA530" s="55" t="n"/>
      <c r="AB530" s="55" t="n"/>
      <c r="AC530" s="55" t="n"/>
      <c r="AD530" s="55" t="n"/>
      <c r="AE530" s="55" t="n"/>
      <c r="AF530" s="55" t="n"/>
      <c r="AG530" s="55" t="n"/>
      <c r="AH530" s="55" t="n"/>
      <c r="AI530" s="55" t="n"/>
      <c r="AJ530" s="55" t="n"/>
      <c r="AK530" s="55" t="n"/>
      <c r="AL530" s="55" t="n"/>
      <c r="AM530" s="55" t="n"/>
      <c r="AN530" s="55" t="n"/>
      <c r="AO530" s="55" t="n"/>
      <c r="AP530" s="55" t="n"/>
      <c r="AQ530" s="55" t="n"/>
      <c r="AR530" s="55" t="n"/>
      <c r="AS530" s="55" t="n"/>
      <c r="AT530" s="55" t="n"/>
      <c r="AU530" s="55" t="n"/>
      <c r="AV530" s="55" t="n"/>
      <c r="AW530" s="55" t="n"/>
      <c r="AX530" s="55" t="n"/>
      <c r="AY530" s="55" t="n"/>
      <c r="AZ530" s="55" t="n"/>
      <c r="BA530" s="55" t="n"/>
      <c r="BB530" s="55" t="n"/>
      <c r="BC530" s="55" t="n"/>
    </row>
    <row r="531">
      <c r="A531" s="55" t="n"/>
      <c r="B531" s="483" t="n"/>
      <c r="C531" s="55" t="n"/>
      <c r="D531" s="55" t="n"/>
      <c r="E531" s="55" t="n"/>
      <c r="F531" s="55" t="n"/>
      <c r="G531" s="69" t="n"/>
      <c r="H531" s="69" t="n"/>
      <c r="I531" s="55" t="n"/>
      <c r="J531" s="55" t="n"/>
      <c r="K531" s="55" t="n"/>
      <c r="L531" s="55">
        <f>J531-K531</f>
        <v/>
      </c>
      <c r="M531" s="55" t="n"/>
      <c r="N531" s="55">
        <f>P531+Q531+R531+S531</f>
        <v/>
      </c>
      <c r="O531" s="57">
        <f>Q531+V531+Y531+AB531+AE531+AH531+AK531+AN531+AQ531+AT531+AW531+AZ531+BC531</f>
        <v/>
      </c>
      <c r="P531" s="58" t="n"/>
      <c r="Q531" s="59">
        <f>L531-S531-R531-P531</f>
        <v/>
      </c>
      <c r="R531" s="60" t="n"/>
      <c r="S531" s="61" t="n"/>
      <c r="T531" s="55" t="n"/>
      <c r="U531" s="55" t="n"/>
      <c r="V531" s="55" t="n"/>
      <c r="W531" s="55" t="n"/>
      <c r="X531" s="55" t="n"/>
      <c r="Y531" s="55" t="n"/>
      <c r="Z531" s="55" t="n"/>
      <c r="AA531" s="55" t="n"/>
      <c r="AB531" s="55" t="n"/>
      <c r="AC531" s="55" t="n"/>
      <c r="AD531" s="55" t="n"/>
      <c r="AE531" s="55" t="n"/>
      <c r="AF531" s="55" t="n"/>
      <c r="AG531" s="55" t="n"/>
      <c r="AH531" s="55" t="n"/>
      <c r="AI531" s="55" t="n"/>
      <c r="AJ531" s="55" t="n"/>
      <c r="AK531" s="55" t="n"/>
      <c r="AL531" s="55" t="n"/>
      <c r="AM531" s="55" t="n"/>
      <c r="AN531" s="55" t="n"/>
      <c r="AO531" s="55" t="n"/>
      <c r="AP531" s="55" t="n"/>
      <c r="AQ531" s="55" t="n"/>
      <c r="AR531" s="55" t="n"/>
      <c r="AS531" s="55" t="n"/>
      <c r="AT531" s="55" t="n"/>
      <c r="AU531" s="55" t="n"/>
      <c r="AV531" s="55" t="n"/>
      <c r="AW531" s="55" t="n"/>
      <c r="AX531" s="55" t="n"/>
      <c r="AY531" s="55" t="n"/>
      <c r="AZ531" s="55" t="n"/>
      <c r="BA531" s="55" t="n"/>
      <c r="BB531" s="55" t="n"/>
      <c r="BC531" s="55" t="n"/>
    </row>
    <row r="532">
      <c r="A532" s="55" t="n"/>
      <c r="B532" s="483" t="n"/>
      <c r="C532" s="55" t="n"/>
      <c r="D532" s="55" t="n"/>
      <c r="E532" s="55" t="n"/>
      <c r="F532" s="55" t="n"/>
      <c r="G532" s="69" t="n"/>
      <c r="H532" s="69" t="n"/>
      <c r="I532" s="55" t="n"/>
      <c r="J532" s="55" t="n"/>
      <c r="K532" s="55" t="n"/>
      <c r="L532" s="55">
        <f>J532-K532</f>
        <v/>
      </c>
      <c r="M532" s="55" t="n"/>
      <c r="N532" s="55">
        <f>P532+Q532+R532+S532</f>
        <v/>
      </c>
      <c r="O532" s="57">
        <f>Q532+V532+Y532+AB532+AE532+AH532+AK532+AN532+AQ532+AT532+AW532+AZ532+BC532</f>
        <v/>
      </c>
      <c r="P532" s="58" t="n"/>
      <c r="Q532" s="59">
        <f>L532-S532-R532-P532</f>
        <v/>
      </c>
      <c r="R532" s="60" t="n"/>
      <c r="S532" s="61" t="n"/>
      <c r="T532" s="55" t="n"/>
      <c r="U532" s="55" t="n"/>
      <c r="V532" s="55" t="n"/>
      <c r="W532" s="55" t="n"/>
      <c r="X532" s="55" t="n"/>
      <c r="Y532" s="55" t="n"/>
      <c r="Z532" s="55" t="n"/>
      <c r="AA532" s="55" t="n"/>
      <c r="AB532" s="55" t="n"/>
      <c r="AC532" s="55" t="n"/>
      <c r="AD532" s="55" t="n"/>
      <c r="AE532" s="55" t="n"/>
      <c r="AF532" s="55" t="n"/>
      <c r="AG532" s="55" t="n"/>
      <c r="AH532" s="55" t="n"/>
      <c r="AI532" s="55" t="n"/>
      <c r="AJ532" s="55" t="n"/>
      <c r="AK532" s="55" t="n"/>
      <c r="AL532" s="55" t="n"/>
      <c r="AM532" s="55" t="n"/>
      <c r="AN532" s="55" t="n"/>
      <c r="AO532" s="55" t="n"/>
      <c r="AP532" s="55" t="n"/>
      <c r="AQ532" s="55" t="n"/>
      <c r="AR532" s="55" t="n"/>
      <c r="AS532" s="55" t="n"/>
      <c r="AT532" s="55" t="n"/>
      <c r="AU532" s="55" t="n"/>
      <c r="AV532" s="55" t="n"/>
      <c r="AW532" s="55" t="n"/>
      <c r="AX532" s="55" t="n"/>
      <c r="AY532" s="55" t="n"/>
      <c r="AZ532" s="55" t="n"/>
      <c r="BA532" s="55" t="n"/>
      <c r="BB532" s="55" t="n"/>
      <c r="BC532" s="55" t="n"/>
    </row>
    <row r="533">
      <c r="A533" s="55" t="n"/>
      <c r="B533" s="483" t="n"/>
      <c r="C533" s="55" t="n"/>
      <c r="D533" s="55" t="n"/>
      <c r="E533" s="55" t="n"/>
      <c r="F533" s="55" t="n"/>
      <c r="G533" s="69" t="n"/>
      <c r="H533" s="69" t="n"/>
      <c r="I533" s="55" t="n"/>
      <c r="J533" s="55" t="n"/>
      <c r="K533" s="55" t="n"/>
      <c r="L533" s="55">
        <f>J533-K533</f>
        <v/>
      </c>
      <c r="M533" s="55" t="n"/>
      <c r="N533" s="55">
        <f>P533+Q533+R533+S533</f>
        <v/>
      </c>
      <c r="O533" s="57">
        <f>Q533+V533+Y533+AB533+AE533+AH533+AK533+AN533+AQ533+AT533+AW533+AZ533+BC533</f>
        <v/>
      </c>
      <c r="P533" s="58" t="n"/>
      <c r="Q533" s="59">
        <f>L533-S533-R533-P533</f>
        <v/>
      </c>
      <c r="R533" s="60" t="n"/>
      <c r="S533" s="61" t="n"/>
      <c r="T533" s="55" t="n"/>
      <c r="U533" s="55" t="n"/>
      <c r="V533" s="55" t="n"/>
      <c r="W533" s="55" t="n"/>
      <c r="X533" s="55" t="n"/>
      <c r="Y533" s="55" t="n"/>
      <c r="Z533" s="55" t="n"/>
      <c r="AA533" s="55" t="n"/>
      <c r="AB533" s="55" t="n"/>
      <c r="AC533" s="55" t="n"/>
      <c r="AD533" s="55" t="n"/>
      <c r="AE533" s="55" t="n"/>
      <c r="AF533" s="55" t="n"/>
      <c r="AG533" s="55" t="n"/>
      <c r="AH533" s="55" t="n"/>
      <c r="AI533" s="55" t="n"/>
      <c r="AJ533" s="55" t="n"/>
      <c r="AK533" s="55" t="n"/>
      <c r="AL533" s="55" t="n"/>
      <c r="AM533" s="55" t="n"/>
      <c r="AN533" s="55" t="n"/>
      <c r="AO533" s="55" t="n"/>
      <c r="AP533" s="55" t="n"/>
      <c r="AQ533" s="55" t="n"/>
      <c r="AR533" s="55" t="n"/>
      <c r="AS533" s="55" t="n"/>
      <c r="AT533" s="55" t="n"/>
      <c r="AU533" s="55" t="n"/>
      <c r="AV533" s="55" t="n"/>
      <c r="AW533" s="55" t="n"/>
      <c r="AX533" s="55" t="n"/>
      <c r="AY533" s="55" t="n"/>
      <c r="AZ533" s="55" t="n"/>
      <c r="BA533" s="55" t="n"/>
      <c r="BB533" s="55" t="n"/>
      <c r="BC533" s="55" t="n"/>
    </row>
    <row r="534">
      <c r="A534" s="55" t="n"/>
      <c r="B534" s="483" t="n"/>
      <c r="C534" s="55" t="n"/>
      <c r="D534" s="55" t="n"/>
      <c r="E534" s="55" t="n"/>
      <c r="F534" s="55" t="n"/>
      <c r="G534" s="69" t="n"/>
      <c r="H534" s="69" t="n"/>
      <c r="I534" s="55" t="n"/>
      <c r="J534" s="55" t="n"/>
      <c r="K534" s="55" t="n"/>
      <c r="L534" s="55">
        <f>J534-K534</f>
        <v/>
      </c>
      <c r="M534" s="55" t="n"/>
      <c r="N534" s="55">
        <f>P534+Q534+R534+S534</f>
        <v/>
      </c>
      <c r="O534" s="57">
        <f>Q534+V534+Y534+AB534+AE534+AH534+AK534+AN534+AQ534+AT534+AW534+AZ534+BC534</f>
        <v/>
      </c>
      <c r="P534" s="58" t="n"/>
      <c r="Q534" s="59">
        <f>L534-S534-R534-P534</f>
        <v/>
      </c>
      <c r="R534" s="60" t="n"/>
      <c r="S534" s="61" t="n"/>
      <c r="T534" s="55" t="n"/>
      <c r="U534" s="55" t="n"/>
      <c r="V534" s="55" t="n"/>
      <c r="W534" s="55" t="n"/>
      <c r="X534" s="55" t="n"/>
      <c r="Y534" s="55" t="n"/>
      <c r="Z534" s="55" t="n"/>
      <c r="AA534" s="55" t="n"/>
      <c r="AB534" s="55" t="n"/>
      <c r="AC534" s="55" t="n"/>
      <c r="AD534" s="55" t="n"/>
      <c r="AE534" s="55" t="n"/>
      <c r="AF534" s="55" t="n"/>
      <c r="AG534" s="55" t="n"/>
      <c r="AH534" s="55" t="n"/>
      <c r="AI534" s="55" t="n"/>
      <c r="AJ534" s="55" t="n"/>
      <c r="AK534" s="55" t="n"/>
      <c r="AL534" s="55" t="n"/>
      <c r="AM534" s="55" t="n"/>
      <c r="AN534" s="55" t="n"/>
      <c r="AO534" s="55" t="n"/>
      <c r="AP534" s="55" t="n"/>
      <c r="AQ534" s="55" t="n"/>
      <c r="AR534" s="55" t="n"/>
      <c r="AS534" s="55" t="n"/>
      <c r="AT534" s="55" t="n"/>
      <c r="AU534" s="55" t="n"/>
      <c r="AV534" s="55" t="n"/>
      <c r="AW534" s="55" t="n"/>
      <c r="AX534" s="55" t="n"/>
      <c r="AY534" s="55" t="n"/>
      <c r="AZ534" s="55" t="n"/>
      <c r="BA534" s="55" t="n"/>
      <c r="BB534" s="55" t="n"/>
      <c r="BC534" s="55" t="n"/>
    </row>
    <row r="535">
      <c r="A535" s="55" t="n"/>
      <c r="B535" s="483" t="n"/>
      <c r="C535" s="55" t="n"/>
      <c r="D535" s="55" t="n"/>
      <c r="E535" s="55" t="n"/>
      <c r="F535" s="55" t="n"/>
      <c r="G535" s="69" t="n"/>
      <c r="H535" s="69" t="n"/>
      <c r="I535" s="55" t="n"/>
      <c r="J535" s="55" t="n"/>
      <c r="K535" s="55" t="n"/>
      <c r="L535" s="55">
        <f>J535-K535</f>
        <v/>
      </c>
      <c r="M535" s="55" t="n"/>
      <c r="N535" s="55">
        <f>P535+Q535+R535+S535</f>
        <v/>
      </c>
      <c r="O535" s="57">
        <f>Q535+V535+Y535+AB535+AE535+AH535+AK535+AN535+AQ535+AT535+AW535+AZ535+BC535</f>
        <v/>
      </c>
      <c r="P535" s="58" t="n"/>
      <c r="Q535" s="59">
        <f>L535-S535-R535-P535</f>
        <v/>
      </c>
      <c r="R535" s="60" t="n"/>
      <c r="S535" s="61" t="n"/>
      <c r="T535" s="55" t="n"/>
      <c r="U535" s="55" t="n"/>
      <c r="V535" s="55" t="n"/>
      <c r="W535" s="55" t="n"/>
      <c r="X535" s="55" t="n"/>
      <c r="Y535" s="55" t="n"/>
      <c r="Z535" s="55" t="n"/>
      <c r="AA535" s="55" t="n"/>
      <c r="AB535" s="55" t="n"/>
      <c r="AC535" s="55" t="n"/>
      <c r="AD535" s="55" t="n"/>
      <c r="AE535" s="55" t="n"/>
      <c r="AF535" s="55" t="n"/>
      <c r="AG535" s="55" t="n"/>
      <c r="AH535" s="55" t="n"/>
      <c r="AI535" s="55" t="n"/>
      <c r="AJ535" s="55" t="n"/>
      <c r="AK535" s="55" t="n"/>
      <c r="AL535" s="55" t="n"/>
      <c r="AM535" s="55" t="n"/>
      <c r="AN535" s="55" t="n"/>
      <c r="AO535" s="55" t="n"/>
      <c r="AP535" s="55" t="n"/>
      <c r="AQ535" s="55" t="n"/>
      <c r="AR535" s="55" t="n"/>
      <c r="AS535" s="55" t="n"/>
      <c r="AT535" s="55" t="n"/>
      <c r="AU535" s="55" t="n"/>
      <c r="AV535" s="55" t="n"/>
      <c r="AW535" s="55" t="n"/>
      <c r="AX535" s="55" t="n"/>
      <c r="AY535" s="55" t="n"/>
      <c r="AZ535" s="55" t="n"/>
      <c r="BA535" s="55" t="n"/>
      <c r="BB535" s="55" t="n"/>
      <c r="BC535" s="55" t="n"/>
    </row>
    <row r="536">
      <c r="A536" s="55" t="n"/>
      <c r="B536" s="483" t="n"/>
      <c r="C536" s="55" t="n"/>
      <c r="D536" s="55" t="n"/>
      <c r="E536" s="55" t="n"/>
      <c r="F536" s="55" t="n"/>
      <c r="G536" s="69" t="n"/>
      <c r="H536" s="69" t="n"/>
      <c r="I536" s="55" t="n"/>
      <c r="J536" s="55" t="n"/>
      <c r="K536" s="55" t="n"/>
      <c r="L536" s="55">
        <f>J536-K536</f>
        <v/>
      </c>
      <c r="M536" s="55" t="n"/>
      <c r="N536" s="55">
        <f>P536+Q536+R536+S536</f>
        <v/>
      </c>
      <c r="O536" s="57">
        <f>Q536+V536+Y536+AB536+AE536+AH536+AK536+AN536+AQ536+AT536+AW536+AZ536+BC536</f>
        <v/>
      </c>
      <c r="P536" s="58" t="n"/>
      <c r="Q536" s="59">
        <f>L536-S536-R536-P536</f>
        <v/>
      </c>
      <c r="R536" s="60" t="n"/>
      <c r="S536" s="61" t="n"/>
      <c r="T536" s="55" t="n"/>
      <c r="U536" s="55" t="n"/>
      <c r="V536" s="55" t="n"/>
      <c r="W536" s="55" t="n"/>
      <c r="X536" s="55" t="n"/>
      <c r="Y536" s="55" t="n"/>
      <c r="Z536" s="55" t="n"/>
      <c r="AA536" s="55" t="n"/>
      <c r="AB536" s="55" t="n"/>
      <c r="AC536" s="55" t="n"/>
      <c r="AD536" s="55" t="n"/>
      <c r="AE536" s="55" t="n"/>
      <c r="AF536" s="55" t="n"/>
      <c r="AG536" s="55" t="n"/>
      <c r="AH536" s="55" t="n"/>
      <c r="AI536" s="55" t="n"/>
      <c r="AJ536" s="55" t="n"/>
      <c r="AK536" s="55" t="n"/>
      <c r="AL536" s="55" t="n"/>
      <c r="AM536" s="55" t="n"/>
      <c r="AN536" s="55" t="n"/>
      <c r="AO536" s="55" t="n"/>
      <c r="AP536" s="55" t="n"/>
      <c r="AQ536" s="55" t="n"/>
      <c r="AR536" s="55" t="n"/>
      <c r="AS536" s="55" t="n"/>
      <c r="AT536" s="55" t="n"/>
      <c r="AU536" s="55" t="n"/>
      <c r="AV536" s="55" t="n"/>
      <c r="AW536" s="55" t="n"/>
      <c r="AX536" s="55" t="n"/>
      <c r="AY536" s="55" t="n"/>
      <c r="AZ536" s="55" t="n"/>
      <c r="BA536" s="55" t="n"/>
      <c r="BB536" s="55" t="n"/>
      <c r="BC536" s="55" t="n"/>
    </row>
    <row r="537">
      <c r="A537" s="55" t="n"/>
      <c r="B537" s="483" t="n"/>
      <c r="C537" s="55" t="n"/>
      <c r="D537" s="55" t="n"/>
      <c r="E537" s="55" t="n"/>
      <c r="F537" s="55" t="n"/>
      <c r="G537" s="69" t="n"/>
      <c r="H537" s="69" t="n"/>
      <c r="I537" s="55" t="n"/>
      <c r="J537" s="55" t="n"/>
      <c r="K537" s="55" t="n"/>
      <c r="L537" s="55">
        <f>J537-K537</f>
        <v/>
      </c>
      <c r="M537" s="55" t="n"/>
      <c r="N537" s="55">
        <f>P537+Q537+R537+S537</f>
        <v/>
      </c>
      <c r="O537" s="57">
        <f>Q537+V537+Y537+AB537+AE537+AH537+AK537+AN537+AQ537+AT537+AW537+AZ537+BC537</f>
        <v/>
      </c>
      <c r="P537" s="58" t="n"/>
      <c r="Q537" s="59">
        <f>L537-S537-R537-P537</f>
        <v/>
      </c>
      <c r="R537" s="60" t="n"/>
      <c r="S537" s="61" t="n"/>
      <c r="T537" s="55" t="n"/>
      <c r="U537" s="55" t="n"/>
      <c r="V537" s="55" t="n"/>
      <c r="W537" s="55" t="n"/>
      <c r="X537" s="55" t="n"/>
      <c r="Y537" s="55" t="n"/>
      <c r="Z537" s="55" t="n"/>
      <c r="AA537" s="55" t="n"/>
      <c r="AB537" s="55" t="n"/>
      <c r="AC537" s="55" t="n"/>
      <c r="AD537" s="55" t="n"/>
      <c r="AE537" s="55" t="n"/>
      <c r="AF537" s="55" t="n"/>
      <c r="AG537" s="55" t="n"/>
      <c r="AH537" s="55" t="n"/>
      <c r="AI537" s="55" t="n"/>
      <c r="AJ537" s="55" t="n"/>
      <c r="AK537" s="55" t="n"/>
      <c r="AL537" s="55" t="n"/>
      <c r="AM537" s="55" t="n"/>
      <c r="AN537" s="55" t="n"/>
      <c r="AO537" s="55" t="n"/>
      <c r="AP537" s="55" t="n"/>
      <c r="AQ537" s="55" t="n"/>
      <c r="AR537" s="55" t="n"/>
      <c r="AS537" s="55" t="n"/>
      <c r="AT537" s="55" t="n"/>
      <c r="AU537" s="55" t="n"/>
      <c r="AV537" s="55" t="n"/>
      <c r="AW537" s="55" t="n"/>
      <c r="AX537" s="55" t="n"/>
      <c r="AY537" s="55" t="n"/>
      <c r="AZ537" s="55" t="n"/>
      <c r="BA537" s="55" t="n"/>
      <c r="BB537" s="55" t="n"/>
      <c r="BC537" s="55" t="n"/>
    </row>
    <row r="538">
      <c r="A538" s="55" t="n"/>
      <c r="B538" s="483" t="n"/>
      <c r="C538" s="55" t="n"/>
      <c r="D538" s="55" t="n"/>
      <c r="E538" s="55" t="n"/>
      <c r="F538" s="55" t="n"/>
      <c r="G538" s="69" t="n"/>
      <c r="H538" s="69" t="n"/>
      <c r="I538" s="55" t="n"/>
      <c r="J538" s="55" t="n"/>
      <c r="K538" s="55" t="n"/>
      <c r="L538" s="55">
        <f>J538-K538</f>
        <v/>
      </c>
      <c r="M538" s="55" t="n"/>
      <c r="N538" s="55">
        <f>P538+Q538+R538+S538</f>
        <v/>
      </c>
      <c r="O538" s="57">
        <f>Q538+V538+Y538+AB538+AE538+AH538+AK538+AN538+AQ538+AT538+AW538+AZ538+BC538</f>
        <v/>
      </c>
      <c r="P538" s="58" t="n"/>
      <c r="Q538" s="59">
        <f>L538-S538-R538-P538</f>
        <v/>
      </c>
      <c r="R538" s="60" t="n"/>
      <c r="S538" s="61" t="n"/>
      <c r="T538" s="55" t="n"/>
      <c r="U538" s="55" t="n"/>
      <c r="V538" s="55" t="n"/>
      <c r="W538" s="55" t="n"/>
      <c r="X538" s="55" t="n"/>
      <c r="Y538" s="55" t="n"/>
      <c r="Z538" s="55" t="n"/>
      <c r="AA538" s="55" t="n"/>
      <c r="AB538" s="55" t="n"/>
      <c r="AC538" s="55" t="n"/>
      <c r="AD538" s="55" t="n"/>
      <c r="AE538" s="55" t="n"/>
      <c r="AF538" s="55" t="n"/>
      <c r="AG538" s="55" t="n"/>
      <c r="AH538" s="55" t="n"/>
      <c r="AI538" s="55" t="n"/>
      <c r="AJ538" s="55" t="n"/>
      <c r="AK538" s="55" t="n"/>
      <c r="AL538" s="55" t="n"/>
      <c r="AM538" s="55" t="n"/>
      <c r="AN538" s="55" t="n"/>
      <c r="AO538" s="55" t="n"/>
      <c r="AP538" s="55" t="n"/>
      <c r="AQ538" s="55" t="n"/>
      <c r="AR538" s="55" t="n"/>
      <c r="AS538" s="55" t="n"/>
      <c r="AT538" s="55" t="n"/>
      <c r="AU538" s="55" t="n"/>
      <c r="AV538" s="55" t="n"/>
      <c r="AW538" s="55" t="n"/>
      <c r="AX538" s="55" t="n"/>
      <c r="AY538" s="55" t="n"/>
      <c r="AZ538" s="55" t="n"/>
      <c r="BA538" s="55" t="n"/>
      <c r="BB538" s="55" t="n"/>
      <c r="BC538" s="55" t="n"/>
    </row>
    <row r="539">
      <c r="A539" s="55" t="n"/>
      <c r="B539" s="483" t="n"/>
      <c r="C539" s="55" t="n"/>
      <c r="D539" s="55" t="n"/>
      <c r="E539" s="55" t="n"/>
      <c r="F539" s="55" t="n"/>
      <c r="G539" s="69" t="n"/>
      <c r="H539" s="69" t="n"/>
      <c r="I539" s="55" t="n"/>
      <c r="J539" s="55" t="n"/>
      <c r="K539" s="55" t="n"/>
      <c r="L539" s="55">
        <f>J539-K539</f>
        <v/>
      </c>
      <c r="M539" s="55" t="n"/>
      <c r="N539" s="55">
        <f>P539+Q539+R539+S539</f>
        <v/>
      </c>
      <c r="O539" s="57">
        <f>Q539+V539+Y539+AB539+AE539+AH539+AK539+AN539+AQ539+AT539+AW539+AZ539+BC539</f>
        <v/>
      </c>
      <c r="P539" s="58" t="n"/>
      <c r="Q539" s="59">
        <f>L539-S539-R539-P539</f>
        <v/>
      </c>
      <c r="R539" s="60" t="n"/>
      <c r="S539" s="61" t="n"/>
      <c r="T539" s="55" t="n"/>
      <c r="U539" s="55" t="n"/>
      <c r="V539" s="55" t="n"/>
      <c r="W539" s="55" t="n"/>
      <c r="X539" s="55" t="n"/>
      <c r="Y539" s="55" t="n"/>
      <c r="Z539" s="55" t="n"/>
      <c r="AA539" s="55" t="n"/>
      <c r="AB539" s="55" t="n"/>
      <c r="AC539" s="55" t="n"/>
      <c r="AD539" s="55" t="n"/>
      <c r="AE539" s="55" t="n"/>
      <c r="AF539" s="55" t="n"/>
      <c r="AG539" s="55" t="n"/>
      <c r="AH539" s="55" t="n"/>
      <c r="AI539" s="55" t="n"/>
      <c r="AJ539" s="55" t="n"/>
      <c r="AK539" s="55" t="n"/>
      <c r="AL539" s="55" t="n"/>
      <c r="AM539" s="55" t="n"/>
      <c r="AN539" s="55" t="n"/>
      <c r="AO539" s="55" t="n"/>
      <c r="AP539" s="55" t="n"/>
      <c r="AQ539" s="55" t="n"/>
      <c r="AR539" s="55" t="n"/>
      <c r="AS539" s="55" t="n"/>
      <c r="AT539" s="55" t="n"/>
      <c r="AU539" s="55" t="n"/>
      <c r="AV539" s="55" t="n"/>
      <c r="AW539" s="55" t="n"/>
      <c r="AX539" s="55" t="n"/>
      <c r="AY539" s="55" t="n"/>
      <c r="AZ539" s="55" t="n"/>
      <c r="BA539" s="55" t="n"/>
      <c r="BB539" s="55" t="n"/>
      <c r="BC539" s="55" t="n"/>
    </row>
    <row r="540">
      <c r="A540" s="55" t="n"/>
      <c r="B540" s="483" t="n"/>
      <c r="C540" s="55" t="n"/>
      <c r="D540" s="55" t="n"/>
      <c r="E540" s="55" t="n"/>
      <c r="F540" s="55" t="n"/>
      <c r="G540" s="69" t="n"/>
      <c r="H540" s="69" t="n"/>
      <c r="I540" s="55" t="n"/>
      <c r="J540" s="55" t="n"/>
      <c r="K540" s="55" t="n"/>
      <c r="L540" s="55">
        <f>J540-K540</f>
        <v/>
      </c>
      <c r="M540" s="55" t="n"/>
      <c r="N540" s="55">
        <f>P540+Q540+R540+S540</f>
        <v/>
      </c>
      <c r="O540" s="57">
        <f>Q540+V540+Y540+AB540+AE540+AH540+AK540+AN540+AQ540+AT540+AW540+AZ540+BC540</f>
        <v/>
      </c>
      <c r="P540" s="58" t="n"/>
      <c r="Q540" s="59">
        <f>L540-S540-R540-P540</f>
        <v/>
      </c>
      <c r="R540" s="60" t="n"/>
      <c r="S540" s="61" t="n"/>
      <c r="T540" s="55" t="n"/>
      <c r="U540" s="55" t="n"/>
      <c r="V540" s="55" t="n"/>
      <c r="W540" s="55" t="n"/>
      <c r="X540" s="55" t="n"/>
      <c r="Y540" s="55" t="n"/>
      <c r="Z540" s="55" t="n"/>
      <c r="AA540" s="55" t="n"/>
      <c r="AB540" s="55" t="n"/>
      <c r="AC540" s="55" t="n"/>
      <c r="AD540" s="55" t="n"/>
      <c r="AE540" s="55" t="n"/>
      <c r="AF540" s="55" t="n"/>
      <c r="AG540" s="55" t="n"/>
      <c r="AH540" s="55" t="n"/>
      <c r="AI540" s="55" t="n"/>
      <c r="AJ540" s="55" t="n"/>
      <c r="AK540" s="55" t="n"/>
      <c r="AL540" s="55" t="n"/>
      <c r="AM540" s="55" t="n"/>
      <c r="AN540" s="55" t="n"/>
      <c r="AO540" s="55" t="n"/>
      <c r="AP540" s="55" t="n"/>
      <c r="AQ540" s="55" t="n"/>
      <c r="AR540" s="55" t="n"/>
      <c r="AS540" s="55" t="n"/>
      <c r="AT540" s="55" t="n"/>
      <c r="AU540" s="55" t="n"/>
      <c r="AV540" s="55" t="n"/>
      <c r="AW540" s="55" t="n"/>
      <c r="AX540" s="55" t="n"/>
      <c r="AY540" s="55" t="n"/>
      <c r="AZ540" s="55" t="n"/>
      <c r="BA540" s="55" t="n"/>
      <c r="BB540" s="55" t="n"/>
      <c r="BC540" s="55" t="n"/>
    </row>
    <row r="541">
      <c r="A541" s="55" t="n"/>
      <c r="B541" s="483" t="n"/>
      <c r="C541" s="55" t="n"/>
      <c r="D541" s="55" t="n"/>
      <c r="E541" s="55" t="n"/>
      <c r="F541" s="55" t="n"/>
      <c r="G541" s="69" t="n"/>
      <c r="H541" s="69" t="n"/>
      <c r="I541" s="55" t="n"/>
      <c r="J541" s="55" t="n"/>
      <c r="K541" s="55" t="n"/>
      <c r="L541" s="55">
        <f>J541-K541</f>
        <v/>
      </c>
      <c r="M541" s="55" t="n"/>
      <c r="N541" s="55">
        <f>P541+Q541+R541+S541</f>
        <v/>
      </c>
      <c r="O541" s="57">
        <f>Q541+V541+Y541+AB541+AE541+AH541+AK541+AN541+AQ541+AT541+AW541+AZ541+BC541</f>
        <v/>
      </c>
      <c r="P541" s="58" t="n"/>
      <c r="Q541" s="59">
        <f>L541-S541-R541-P541</f>
        <v/>
      </c>
      <c r="R541" s="60" t="n"/>
      <c r="S541" s="61" t="n"/>
      <c r="T541" s="55" t="n"/>
      <c r="U541" s="55" t="n"/>
      <c r="V541" s="55" t="n"/>
      <c r="W541" s="55" t="n"/>
      <c r="X541" s="55" t="n"/>
      <c r="Y541" s="55" t="n"/>
      <c r="Z541" s="55" t="n"/>
      <c r="AA541" s="55" t="n"/>
      <c r="AB541" s="55" t="n"/>
      <c r="AC541" s="55" t="n"/>
      <c r="AD541" s="55" t="n"/>
      <c r="AE541" s="55" t="n"/>
      <c r="AF541" s="55" t="n"/>
      <c r="AG541" s="55" t="n"/>
      <c r="AH541" s="55" t="n"/>
      <c r="AI541" s="55" t="n"/>
      <c r="AJ541" s="55" t="n"/>
      <c r="AK541" s="55" t="n"/>
      <c r="AL541" s="55" t="n"/>
      <c r="AM541" s="55" t="n"/>
      <c r="AN541" s="55" t="n"/>
      <c r="AO541" s="55" t="n"/>
      <c r="AP541" s="55" t="n"/>
      <c r="AQ541" s="55" t="n"/>
      <c r="AR541" s="55" t="n"/>
      <c r="AS541" s="55" t="n"/>
      <c r="AT541" s="55" t="n"/>
      <c r="AU541" s="55" t="n"/>
      <c r="AV541" s="55" t="n"/>
      <c r="AW541" s="55" t="n"/>
      <c r="AX541" s="55" t="n"/>
      <c r="AY541" s="55" t="n"/>
      <c r="AZ541" s="55" t="n"/>
      <c r="BA541" s="55" t="n"/>
      <c r="BB541" s="55" t="n"/>
      <c r="BC541" s="55" t="n"/>
    </row>
    <row r="542">
      <c r="A542" s="55" t="n"/>
      <c r="B542" s="483" t="n"/>
      <c r="C542" s="55" t="n"/>
      <c r="D542" s="55" t="n"/>
      <c r="E542" s="55" t="n"/>
      <c r="F542" s="55" t="n"/>
      <c r="G542" s="69" t="n"/>
      <c r="H542" s="69" t="n"/>
      <c r="I542" s="55" t="n"/>
      <c r="J542" s="55" t="n"/>
      <c r="K542" s="55" t="n"/>
      <c r="L542" s="55">
        <f>J542-K542</f>
        <v/>
      </c>
      <c r="M542" s="55" t="n"/>
      <c r="N542" s="55">
        <f>P542+Q542+R542+S542</f>
        <v/>
      </c>
      <c r="O542" s="57">
        <f>Q542+V542+Y542+AB542+AE542+AH542+AK542+AN542+AQ542+AT542+AW542+AZ542+BC542</f>
        <v/>
      </c>
      <c r="P542" s="58" t="n"/>
      <c r="Q542" s="59">
        <f>L542-S542-R542-P542</f>
        <v/>
      </c>
      <c r="R542" s="60" t="n"/>
      <c r="S542" s="61" t="n"/>
      <c r="T542" s="55" t="n"/>
      <c r="U542" s="55" t="n"/>
      <c r="V542" s="55" t="n"/>
      <c r="W542" s="55" t="n"/>
      <c r="X542" s="55" t="n"/>
      <c r="Y542" s="55" t="n"/>
      <c r="Z542" s="55" t="n"/>
      <c r="AA542" s="55" t="n"/>
      <c r="AB542" s="55" t="n"/>
      <c r="AC542" s="55" t="n"/>
      <c r="AD542" s="55" t="n"/>
      <c r="AE542" s="55" t="n"/>
      <c r="AF542" s="55" t="n"/>
      <c r="AG542" s="55" t="n"/>
      <c r="AH542" s="55" t="n"/>
      <c r="AI542" s="55" t="n"/>
      <c r="AJ542" s="55" t="n"/>
      <c r="AK542" s="55" t="n"/>
      <c r="AL542" s="55" t="n"/>
      <c r="AM542" s="55" t="n"/>
      <c r="AN542" s="55" t="n"/>
      <c r="AO542" s="55" t="n"/>
      <c r="AP542" s="55" t="n"/>
      <c r="AQ542" s="55" t="n"/>
      <c r="AR542" s="55" t="n"/>
      <c r="AS542" s="55" t="n"/>
      <c r="AT542" s="55" t="n"/>
      <c r="AU542" s="55" t="n"/>
      <c r="AV542" s="55" t="n"/>
      <c r="AW542" s="55" t="n"/>
      <c r="AX542" s="55" t="n"/>
      <c r="AY542" s="55" t="n"/>
      <c r="AZ542" s="55" t="n"/>
      <c r="BA542" s="55" t="n"/>
      <c r="BB542" s="55" t="n"/>
      <c r="BC542" s="55" t="n"/>
    </row>
    <row r="543">
      <c r="A543" s="55" t="n"/>
      <c r="B543" s="483" t="n"/>
      <c r="C543" s="55" t="n"/>
      <c r="D543" s="55" t="n"/>
      <c r="E543" s="55" t="n"/>
      <c r="F543" s="55" t="n"/>
      <c r="G543" s="69" t="n"/>
      <c r="H543" s="69" t="n"/>
      <c r="I543" s="55" t="n"/>
      <c r="J543" s="55" t="n"/>
      <c r="K543" s="55" t="n"/>
      <c r="L543" s="55">
        <f>J543-K543</f>
        <v/>
      </c>
      <c r="M543" s="55" t="n"/>
      <c r="N543" s="55">
        <f>P543+Q543+R543+S543</f>
        <v/>
      </c>
      <c r="O543" s="57">
        <f>Q543+V543+Y543+AB543+AE543+AH543+AK543+AN543+AQ543+AT543+AW543+AZ543+BC543</f>
        <v/>
      </c>
      <c r="P543" s="58" t="n"/>
      <c r="Q543" s="59">
        <f>L543-S543-R543-P543</f>
        <v/>
      </c>
      <c r="R543" s="60" t="n"/>
      <c r="S543" s="61" t="n"/>
      <c r="T543" s="55" t="n"/>
      <c r="U543" s="55" t="n"/>
      <c r="V543" s="55" t="n"/>
      <c r="W543" s="55" t="n"/>
      <c r="X543" s="55" t="n"/>
      <c r="Y543" s="55" t="n"/>
      <c r="Z543" s="55" t="n"/>
      <c r="AA543" s="55" t="n"/>
      <c r="AB543" s="55" t="n"/>
      <c r="AC543" s="55" t="n"/>
      <c r="AD543" s="55" t="n"/>
      <c r="AE543" s="55" t="n"/>
      <c r="AF543" s="55" t="n"/>
      <c r="AG543" s="55" t="n"/>
      <c r="AH543" s="55" t="n"/>
      <c r="AI543" s="55" t="n"/>
      <c r="AJ543" s="55" t="n"/>
      <c r="AK543" s="55" t="n"/>
      <c r="AL543" s="55" t="n"/>
      <c r="AM543" s="55" t="n"/>
      <c r="AN543" s="55" t="n"/>
      <c r="AO543" s="55" t="n"/>
      <c r="AP543" s="55" t="n"/>
      <c r="AQ543" s="55" t="n"/>
      <c r="AR543" s="55" t="n"/>
      <c r="AS543" s="55" t="n"/>
      <c r="AT543" s="55" t="n"/>
      <c r="AU543" s="55" t="n"/>
      <c r="AV543" s="55" t="n"/>
      <c r="AW543" s="55" t="n"/>
      <c r="AX543" s="55" t="n"/>
      <c r="AY543" s="55" t="n"/>
      <c r="AZ543" s="55" t="n"/>
      <c r="BA543" s="55" t="n"/>
      <c r="BB543" s="55" t="n"/>
      <c r="BC543" s="55" t="n"/>
    </row>
    <row r="544">
      <c r="A544" s="55" t="n"/>
      <c r="B544" s="483" t="n"/>
      <c r="C544" s="55" t="n"/>
      <c r="D544" s="55" t="n"/>
      <c r="E544" s="55" t="n"/>
      <c r="F544" s="55" t="n"/>
      <c r="G544" s="69" t="n"/>
      <c r="H544" s="69" t="n"/>
      <c r="I544" s="55" t="n"/>
      <c r="J544" s="55" t="n"/>
      <c r="K544" s="55" t="n"/>
      <c r="L544" s="55">
        <f>J544-K544</f>
        <v/>
      </c>
      <c r="M544" s="55" t="n"/>
      <c r="N544" s="55">
        <f>P544+Q544+R544+S544</f>
        <v/>
      </c>
      <c r="O544" s="57">
        <f>Q544+V544+Y544+AB544+AE544+AH544+AK544+AN544+AQ544+AT544+AW544+AZ544+BC544</f>
        <v/>
      </c>
      <c r="P544" s="58" t="n"/>
      <c r="Q544" s="59">
        <f>L544-S544-R544-P544</f>
        <v/>
      </c>
      <c r="R544" s="60" t="n"/>
      <c r="S544" s="61" t="n"/>
      <c r="T544" s="55" t="n"/>
      <c r="U544" s="55" t="n"/>
      <c r="V544" s="55" t="n"/>
      <c r="W544" s="55" t="n"/>
      <c r="X544" s="55" t="n"/>
      <c r="Y544" s="55" t="n"/>
      <c r="Z544" s="55" t="n"/>
      <c r="AA544" s="55" t="n"/>
      <c r="AB544" s="55" t="n"/>
      <c r="AC544" s="55" t="n"/>
      <c r="AD544" s="55" t="n"/>
      <c r="AE544" s="55" t="n"/>
      <c r="AF544" s="55" t="n"/>
      <c r="AG544" s="55" t="n"/>
      <c r="AH544" s="55" t="n"/>
      <c r="AI544" s="55" t="n"/>
      <c r="AJ544" s="55" t="n"/>
      <c r="AK544" s="55" t="n"/>
      <c r="AL544" s="55" t="n"/>
      <c r="AM544" s="55" t="n"/>
      <c r="AN544" s="55" t="n"/>
      <c r="AO544" s="55" t="n"/>
      <c r="AP544" s="55" t="n"/>
      <c r="AQ544" s="55" t="n"/>
      <c r="AR544" s="55" t="n"/>
      <c r="AS544" s="55" t="n"/>
      <c r="AT544" s="55" t="n"/>
      <c r="AU544" s="55" t="n"/>
      <c r="AV544" s="55" t="n"/>
      <c r="AW544" s="55" t="n"/>
      <c r="AX544" s="55" t="n"/>
      <c r="AY544" s="55" t="n"/>
      <c r="AZ544" s="55" t="n"/>
      <c r="BA544" s="55" t="n"/>
      <c r="BB544" s="55" t="n"/>
      <c r="BC544" s="55" t="n"/>
    </row>
    <row r="545">
      <c r="A545" s="55" t="n"/>
      <c r="B545" s="483" t="n"/>
      <c r="C545" s="55" t="n"/>
      <c r="D545" s="55" t="n"/>
      <c r="E545" s="55" t="n"/>
      <c r="F545" s="55" t="n"/>
      <c r="G545" s="69" t="n"/>
      <c r="H545" s="69" t="n"/>
      <c r="I545" s="55" t="n"/>
      <c r="J545" s="55" t="n"/>
      <c r="K545" s="55" t="n"/>
      <c r="L545" s="55">
        <f>J545-K545</f>
        <v/>
      </c>
      <c r="M545" s="55" t="n"/>
      <c r="N545" s="55">
        <f>P545+Q545+R545+S545</f>
        <v/>
      </c>
      <c r="O545" s="57">
        <f>Q545+V545+Y545+AB545+AE545+AH545+AK545+AN545+AQ545+AT545+AW545+AZ545+BC545</f>
        <v/>
      </c>
      <c r="P545" s="58" t="n"/>
      <c r="Q545" s="59">
        <f>L545-S545-R545-P545</f>
        <v/>
      </c>
      <c r="R545" s="60" t="n"/>
      <c r="S545" s="61" t="n"/>
      <c r="T545" s="55" t="n"/>
      <c r="U545" s="55" t="n"/>
      <c r="V545" s="55" t="n"/>
      <c r="W545" s="55" t="n"/>
      <c r="X545" s="55" t="n"/>
      <c r="Y545" s="55" t="n"/>
      <c r="Z545" s="55" t="n"/>
      <c r="AA545" s="55" t="n"/>
      <c r="AB545" s="55" t="n"/>
      <c r="AC545" s="55" t="n"/>
      <c r="AD545" s="55" t="n"/>
      <c r="AE545" s="55" t="n"/>
      <c r="AF545" s="55" t="n"/>
      <c r="AG545" s="55" t="n"/>
      <c r="AH545" s="55" t="n"/>
      <c r="AI545" s="55" t="n"/>
      <c r="AJ545" s="55" t="n"/>
      <c r="AK545" s="55" t="n"/>
      <c r="AL545" s="55" t="n"/>
      <c r="AM545" s="55" t="n"/>
      <c r="AN545" s="55" t="n"/>
      <c r="AO545" s="55" t="n"/>
      <c r="AP545" s="55" t="n"/>
      <c r="AQ545" s="55" t="n"/>
      <c r="AR545" s="55" t="n"/>
      <c r="AS545" s="55" t="n"/>
      <c r="AT545" s="55" t="n"/>
      <c r="AU545" s="55" t="n"/>
      <c r="AV545" s="55" t="n"/>
      <c r="AW545" s="55" t="n"/>
      <c r="AX545" s="55" t="n"/>
      <c r="AY545" s="55" t="n"/>
      <c r="AZ545" s="55" t="n"/>
      <c r="BA545" s="55" t="n"/>
      <c r="BB545" s="55" t="n"/>
      <c r="BC545" s="55" t="n"/>
    </row>
    <row r="546">
      <c r="A546" s="55" t="n"/>
      <c r="B546" s="483" t="n"/>
      <c r="C546" s="55" t="n"/>
      <c r="D546" s="55" t="n"/>
      <c r="E546" s="55" t="n"/>
      <c r="F546" s="55" t="n"/>
      <c r="G546" s="69" t="n"/>
      <c r="H546" s="69" t="n"/>
      <c r="I546" s="55" t="n"/>
      <c r="J546" s="55" t="n"/>
      <c r="K546" s="55" t="n"/>
      <c r="L546" s="55">
        <f>J546-K546</f>
        <v/>
      </c>
      <c r="M546" s="55" t="n"/>
      <c r="N546" s="55">
        <f>P546+Q546+R546+S546</f>
        <v/>
      </c>
      <c r="O546" s="57">
        <f>Q546+V546+Y546+AB546+AE546+AH546+AK546+AN546+AQ546+AT546+AW546+AZ546+BC546</f>
        <v/>
      </c>
      <c r="P546" s="58" t="n"/>
      <c r="Q546" s="59">
        <f>L546-S546-R546-P546</f>
        <v/>
      </c>
      <c r="R546" s="60" t="n"/>
      <c r="S546" s="61" t="n"/>
      <c r="T546" s="55" t="n"/>
      <c r="U546" s="55" t="n"/>
      <c r="V546" s="55" t="n"/>
      <c r="W546" s="55" t="n"/>
      <c r="X546" s="55" t="n"/>
      <c r="Y546" s="55" t="n"/>
      <c r="Z546" s="55" t="n"/>
      <c r="AA546" s="55" t="n"/>
      <c r="AB546" s="55" t="n"/>
      <c r="AC546" s="55" t="n"/>
      <c r="AD546" s="55" t="n"/>
      <c r="AE546" s="55" t="n"/>
      <c r="AF546" s="55" t="n"/>
      <c r="AG546" s="55" t="n"/>
      <c r="AH546" s="55" t="n"/>
      <c r="AI546" s="55" t="n"/>
      <c r="AJ546" s="55" t="n"/>
      <c r="AK546" s="55" t="n"/>
      <c r="AL546" s="55" t="n"/>
      <c r="AM546" s="55" t="n"/>
      <c r="AN546" s="55" t="n"/>
      <c r="AO546" s="55" t="n"/>
      <c r="AP546" s="55" t="n"/>
      <c r="AQ546" s="55" t="n"/>
      <c r="AR546" s="55" t="n"/>
      <c r="AS546" s="55" t="n"/>
      <c r="AT546" s="55" t="n"/>
      <c r="AU546" s="55" t="n"/>
      <c r="AV546" s="55" t="n"/>
      <c r="AW546" s="55" t="n"/>
      <c r="AX546" s="55" t="n"/>
      <c r="AY546" s="55" t="n"/>
      <c r="AZ546" s="55" t="n"/>
      <c r="BA546" s="55" t="n"/>
      <c r="BB546" s="55" t="n"/>
      <c r="BC546" s="55" t="n"/>
    </row>
    <row r="547">
      <c r="A547" s="55" t="n"/>
      <c r="B547" s="483" t="n"/>
      <c r="C547" s="55" t="n"/>
      <c r="D547" s="55" t="n"/>
      <c r="E547" s="55" t="n"/>
      <c r="F547" s="55" t="n"/>
      <c r="G547" s="69" t="n"/>
      <c r="H547" s="69" t="n"/>
      <c r="I547" s="55" t="n"/>
      <c r="J547" s="55" t="n"/>
      <c r="K547" s="55" t="n"/>
      <c r="L547" s="55">
        <f>J547-K547</f>
        <v/>
      </c>
      <c r="M547" s="55" t="n"/>
      <c r="N547" s="55">
        <f>P547+Q547+R547+S547</f>
        <v/>
      </c>
      <c r="O547" s="57">
        <f>Q547+V547+Y547+AB547+AE547+AH547+AK547+AN547+AQ547+AT547+AW547+AZ547+BC547</f>
        <v/>
      </c>
      <c r="P547" s="58" t="n"/>
      <c r="Q547" s="59">
        <f>L547-S547-R547-P547</f>
        <v/>
      </c>
      <c r="R547" s="60" t="n"/>
      <c r="S547" s="61" t="n"/>
      <c r="T547" s="55" t="n"/>
      <c r="U547" s="55" t="n"/>
      <c r="V547" s="55" t="n"/>
      <c r="W547" s="55" t="n"/>
      <c r="X547" s="55" t="n"/>
      <c r="Y547" s="55" t="n"/>
      <c r="Z547" s="55" t="n"/>
      <c r="AA547" s="55" t="n"/>
      <c r="AB547" s="55" t="n"/>
      <c r="AC547" s="55" t="n"/>
      <c r="AD547" s="55" t="n"/>
      <c r="AE547" s="55" t="n"/>
      <c r="AF547" s="55" t="n"/>
      <c r="AG547" s="55" t="n"/>
      <c r="AH547" s="55" t="n"/>
      <c r="AI547" s="55" t="n"/>
      <c r="AJ547" s="55" t="n"/>
      <c r="AK547" s="55" t="n"/>
      <c r="AL547" s="55" t="n"/>
      <c r="AM547" s="55" t="n"/>
      <c r="AN547" s="55" t="n"/>
      <c r="AO547" s="55" t="n"/>
      <c r="AP547" s="55" t="n"/>
      <c r="AQ547" s="55" t="n"/>
      <c r="AR547" s="55" t="n"/>
      <c r="AS547" s="55" t="n"/>
      <c r="AT547" s="55" t="n"/>
      <c r="AU547" s="55" t="n"/>
      <c r="AV547" s="55" t="n"/>
      <c r="AW547" s="55" t="n"/>
      <c r="AX547" s="55" t="n"/>
      <c r="AY547" s="55" t="n"/>
      <c r="AZ547" s="55" t="n"/>
      <c r="BA547" s="55" t="n"/>
      <c r="BB547" s="55" t="n"/>
      <c r="BC547" s="55" t="n"/>
    </row>
    <row r="548">
      <c r="A548" s="55" t="n"/>
      <c r="B548" s="483" t="n"/>
      <c r="C548" s="55" t="n"/>
      <c r="D548" s="55" t="n"/>
      <c r="E548" s="55" t="n"/>
      <c r="F548" s="55" t="n"/>
      <c r="G548" s="69" t="n"/>
      <c r="H548" s="69" t="n"/>
      <c r="I548" s="55" t="n"/>
      <c r="J548" s="55" t="n"/>
      <c r="K548" s="55" t="n"/>
      <c r="L548" s="55">
        <f>J548-K548</f>
        <v/>
      </c>
      <c r="M548" s="55" t="n"/>
      <c r="N548" s="55">
        <f>P548+Q548+R548+S548</f>
        <v/>
      </c>
      <c r="O548" s="57">
        <f>Q548+V548+Y548+AB548+AE548+AH548+AK548+AN548+AQ548+AT548+AW548+AZ548+BC548</f>
        <v/>
      </c>
      <c r="P548" s="58" t="n"/>
      <c r="Q548" s="59">
        <f>L548-S548-R548-P548</f>
        <v/>
      </c>
      <c r="R548" s="60" t="n"/>
      <c r="S548" s="61" t="n"/>
      <c r="T548" s="55" t="n"/>
      <c r="U548" s="55" t="n"/>
      <c r="V548" s="55" t="n"/>
      <c r="W548" s="55" t="n"/>
      <c r="X548" s="55" t="n"/>
      <c r="Y548" s="55" t="n"/>
      <c r="Z548" s="55" t="n"/>
      <c r="AA548" s="55" t="n"/>
      <c r="AB548" s="55" t="n"/>
      <c r="AC548" s="55" t="n"/>
      <c r="AD548" s="55" t="n"/>
      <c r="AE548" s="55" t="n"/>
      <c r="AF548" s="55" t="n"/>
      <c r="AG548" s="55" t="n"/>
      <c r="AH548" s="55" t="n"/>
      <c r="AI548" s="55" t="n"/>
      <c r="AJ548" s="55" t="n"/>
      <c r="AK548" s="55" t="n"/>
      <c r="AL548" s="55" t="n"/>
      <c r="AM548" s="55" t="n"/>
      <c r="AN548" s="55" t="n"/>
      <c r="AO548" s="55" t="n"/>
      <c r="AP548" s="55" t="n"/>
      <c r="AQ548" s="55" t="n"/>
      <c r="AR548" s="55" t="n"/>
      <c r="AS548" s="55" t="n"/>
      <c r="AT548" s="55" t="n"/>
      <c r="AU548" s="55" t="n"/>
      <c r="AV548" s="55" t="n"/>
      <c r="AW548" s="55" t="n"/>
      <c r="AX548" s="55" t="n"/>
      <c r="AY548" s="55" t="n"/>
      <c r="AZ548" s="55" t="n"/>
      <c r="BA548" s="55" t="n"/>
      <c r="BB548" s="55" t="n"/>
      <c r="BC548" s="55" t="n"/>
    </row>
    <row r="549">
      <c r="A549" s="55" t="n"/>
      <c r="B549" s="483" t="n"/>
      <c r="C549" s="55" t="n"/>
      <c r="D549" s="55" t="n"/>
      <c r="E549" s="55" t="n"/>
      <c r="F549" s="55" t="n"/>
      <c r="G549" s="69" t="n"/>
      <c r="H549" s="69" t="n"/>
      <c r="I549" s="55" t="n"/>
      <c r="J549" s="55" t="n"/>
      <c r="K549" s="55" t="n"/>
      <c r="L549" s="55">
        <f>J549-K549</f>
        <v/>
      </c>
      <c r="M549" s="55" t="n"/>
      <c r="N549" s="55">
        <f>P549+Q549+R549+S549</f>
        <v/>
      </c>
      <c r="O549" s="57">
        <f>Q549+V549+Y549+AB549+AE549+AH549+AK549+AN549+AQ549+AT549+AW549+AZ549+BC549</f>
        <v/>
      </c>
      <c r="P549" s="58" t="n"/>
      <c r="Q549" s="59">
        <f>L549-S549-R549-P549</f>
        <v/>
      </c>
      <c r="R549" s="60" t="n"/>
      <c r="S549" s="61" t="n"/>
      <c r="T549" s="55" t="n"/>
      <c r="U549" s="55" t="n"/>
      <c r="V549" s="55" t="n"/>
      <c r="W549" s="55" t="n"/>
      <c r="X549" s="55" t="n"/>
      <c r="Y549" s="55" t="n"/>
      <c r="Z549" s="55" t="n"/>
      <c r="AA549" s="55" t="n"/>
      <c r="AB549" s="55" t="n"/>
      <c r="AC549" s="55" t="n"/>
      <c r="AD549" s="55" t="n"/>
      <c r="AE549" s="55" t="n"/>
      <c r="AF549" s="55" t="n"/>
      <c r="AG549" s="55" t="n"/>
      <c r="AH549" s="55" t="n"/>
      <c r="AI549" s="55" t="n"/>
      <c r="AJ549" s="55" t="n"/>
      <c r="AK549" s="55" t="n"/>
      <c r="AL549" s="55" t="n"/>
      <c r="AM549" s="55" t="n"/>
      <c r="AN549" s="55" t="n"/>
      <c r="AO549" s="55" t="n"/>
      <c r="AP549" s="55" t="n"/>
      <c r="AQ549" s="55" t="n"/>
      <c r="AR549" s="55" t="n"/>
      <c r="AS549" s="55" t="n"/>
      <c r="AT549" s="55" t="n"/>
      <c r="AU549" s="55" t="n"/>
      <c r="AV549" s="55" t="n"/>
      <c r="AW549" s="55" t="n"/>
      <c r="AX549" s="55" t="n"/>
      <c r="AY549" s="55" t="n"/>
      <c r="AZ549" s="55" t="n"/>
      <c r="BA549" s="55" t="n"/>
      <c r="BB549" s="55" t="n"/>
      <c r="BC549" s="55" t="n"/>
    </row>
    <row r="550">
      <c r="A550" s="55" t="n"/>
      <c r="B550" s="483" t="n"/>
      <c r="C550" s="55" t="n"/>
      <c r="D550" s="55" t="n"/>
      <c r="E550" s="55" t="n"/>
      <c r="F550" s="55" t="n"/>
      <c r="G550" s="69" t="n"/>
      <c r="H550" s="69" t="n"/>
      <c r="I550" s="55" t="n"/>
      <c r="J550" s="55" t="n"/>
      <c r="K550" s="55" t="n"/>
      <c r="L550" s="55">
        <f>J550-K550</f>
        <v/>
      </c>
      <c r="M550" s="55" t="n"/>
      <c r="N550" s="55">
        <f>P550+Q550+R550+S550</f>
        <v/>
      </c>
      <c r="O550" s="57">
        <f>Q550+V550+Y550+AB550+AE550+AH550+AK550+AN550+AQ550+AT550+AW550+AZ550+BC550</f>
        <v/>
      </c>
      <c r="P550" s="58" t="n"/>
      <c r="Q550" s="59">
        <f>L550-S550-R550-P550</f>
        <v/>
      </c>
      <c r="R550" s="60" t="n"/>
      <c r="S550" s="61" t="n"/>
      <c r="T550" s="55" t="n"/>
      <c r="U550" s="55" t="n"/>
      <c r="V550" s="55" t="n"/>
      <c r="W550" s="55" t="n"/>
      <c r="X550" s="55" t="n"/>
      <c r="Y550" s="55" t="n"/>
      <c r="Z550" s="55" t="n"/>
      <c r="AA550" s="55" t="n"/>
      <c r="AB550" s="55" t="n"/>
      <c r="AC550" s="55" t="n"/>
      <c r="AD550" s="55" t="n"/>
      <c r="AE550" s="55" t="n"/>
      <c r="AF550" s="55" t="n"/>
      <c r="AG550" s="55" t="n"/>
      <c r="AH550" s="55" t="n"/>
      <c r="AI550" s="55" t="n"/>
      <c r="AJ550" s="55" t="n"/>
      <c r="AK550" s="55" t="n"/>
      <c r="AL550" s="55" t="n"/>
      <c r="AM550" s="55" t="n"/>
      <c r="AN550" s="55" t="n"/>
      <c r="AO550" s="55" t="n"/>
      <c r="AP550" s="55" t="n"/>
      <c r="AQ550" s="55" t="n"/>
      <c r="AR550" s="55" t="n"/>
      <c r="AS550" s="55" t="n"/>
      <c r="AT550" s="55" t="n"/>
      <c r="AU550" s="55" t="n"/>
      <c r="AV550" s="55" t="n"/>
      <c r="AW550" s="55" t="n"/>
      <c r="AX550" s="55" t="n"/>
      <c r="AY550" s="55" t="n"/>
      <c r="AZ550" s="55" t="n"/>
      <c r="BA550" s="55" t="n"/>
      <c r="BB550" s="55" t="n"/>
      <c r="BC550" s="55" t="n"/>
    </row>
    <row r="551">
      <c r="A551" s="55" t="n"/>
      <c r="B551" s="483" t="n"/>
      <c r="C551" s="55" t="n"/>
      <c r="D551" s="55" t="n"/>
      <c r="E551" s="55" t="n"/>
      <c r="F551" s="55" t="n"/>
      <c r="G551" s="69" t="n"/>
      <c r="H551" s="69" t="n"/>
      <c r="I551" s="55" t="n"/>
      <c r="J551" s="55" t="n"/>
      <c r="K551" s="55" t="n"/>
      <c r="L551" s="55">
        <f>J551-K551</f>
        <v/>
      </c>
      <c r="M551" s="55" t="n"/>
      <c r="N551" s="55">
        <f>P551+Q551+R551+S551</f>
        <v/>
      </c>
      <c r="O551" s="57">
        <f>Q551+V551+Y551+AB551+AE551+AH551+AK551+AN551+AQ551+AT551+AW551+AZ551+BC551</f>
        <v/>
      </c>
      <c r="P551" s="58" t="n"/>
      <c r="Q551" s="59">
        <f>L551-S551-R551-P551</f>
        <v/>
      </c>
      <c r="R551" s="60" t="n"/>
      <c r="S551" s="61" t="n"/>
      <c r="T551" s="55" t="n"/>
      <c r="U551" s="55" t="n"/>
      <c r="V551" s="55" t="n"/>
      <c r="W551" s="55" t="n"/>
      <c r="X551" s="55" t="n"/>
      <c r="Y551" s="55" t="n"/>
      <c r="Z551" s="55" t="n"/>
      <c r="AA551" s="55" t="n"/>
      <c r="AB551" s="55" t="n"/>
      <c r="AC551" s="55" t="n"/>
      <c r="AD551" s="55" t="n"/>
      <c r="AE551" s="55" t="n"/>
      <c r="AF551" s="55" t="n"/>
      <c r="AG551" s="55" t="n"/>
      <c r="AH551" s="55" t="n"/>
      <c r="AI551" s="55" t="n"/>
      <c r="AJ551" s="55" t="n"/>
      <c r="AK551" s="55" t="n"/>
      <c r="AL551" s="55" t="n"/>
      <c r="AM551" s="55" t="n"/>
      <c r="AN551" s="55" t="n"/>
      <c r="AO551" s="55" t="n"/>
      <c r="AP551" s="55" t="n"/>
      <c r="AQ551" s="55" t="n"/>
      <c r="AR551" s="55" t="n"/>
      <c r="AS551" s="55" t="n"/>
      <c r="AT551" s="55" t="n"/>
      <c r="AU551" s="55" t="n"/>
      <c r="AV551" s="55" t="n"/>
      <c r="AW551" s="55" t="n"/>
      <c r="AX551" s="55" t="n"/>
      <c r="AY551" s="55" t="n"/>
      <c r="AZ551" s="55" t="n"/>
      <c r="BA551" s="55" t="n"/>
      <c r="BB551" s="55" t="n"/>
      <c r="BC551" s="55" t="n"/>
    </row>
    <row r="552">
      <c r="A552" s="55" t="n"/>
      <c r="B552" s="483" t="n"/>
      <c r="C552" s="55" t="n"/>
      <c r="D552" s="55" t="n"/>
      <c r="E552" s="55" t="n"/>
      <c r="F552" s="55" t="n"/>
      <c r="G552" s="69" t="n"/>
      <c r="H552" s="69" t="n"/>
      <c r="I552" s="55" t="n"/>
      <c r="J552" s="55" t="n"/>
      <c r="K552" s="55" t="n"/>
      <c r="L552" s="55">
        <f>J552-K552</f>
        <v/>
      </c>
      <c r="M552" s="55" t="n"/>
      <c r="N552" s="55">
        <f>P552+Q552+R552+S552</f>
        <v/>
      </c>
      <c r="O552" s="57">
        <f>Q552+V552+Y552+AB552+AE552+AH552+AK552+AN552+AQ552+AT552+AW552+AZ552+BC552</f>
        <v/>
      </c>
      <c r="P552" s="58" t="n"/>
      <c r="Q552" s="59">
        <f>L552-S552-R552-P552</f>
        <v/>
      </c>
      <c r="R552" s="60" t="n"/>
      <c r="S552" s="61" t="n"/>
      <c r="T552" s="55" t="n"/>
      <c r="U552" s="55" t="n"/>
      <c r="V552" s="55" t="n"/>
      <c r="W552" s="55" t="n"/>
      <c r="X552" s="55" t="n"/>
      <c r="Y552" s="55" t="n"/>
      <c r="Z552" s="55" t="n"/>
      <c r="AA552" s="55" t="n"/>
      <c r="AB552" s="55" t="n"/>
      <c r="AC552" s="55" t="n"/>
      <c r="AD552" s="55" t="n"/>
      <c r="AE552" s="55" t="n"/>
      <c r="AF552" s="55" t="n"/>
      <c r="AG552" s="55" t="n"/>
      <c r="AH552" s="55" t="n"/>
      <c r="AI552" s="55" t="n"/>
      <c r="AJ552" s="55" t="n"/>
      <c r="AK552" s="55" t="n"/>
      <c r="AL552" s="55" t="n"/>
      <c r="AM552" s="55" t="n"/>
      <c r="AN552" s="55" t="n"/>
      <c r="AO552" s="55" t="n"/>
      <c r="AP552" s="55" t="n"/>
      <c r="AQ552" s="55" t="n"/>
      <c r="AR552" s="55" t="n"/>
      <c r="AS552" s="55" t="n"/>
      <c r="AT552" s="55" t="n"/>
      <c r="AU552" s="55" t="n"/>
      <c r="AV552" s="55" t="n"/>
      <c r="AW552" s="55" t="n"/>
      <c r="AX552" s="55" t="n"/>
      <c r="AY552" s="55" t="n"/>
      <c r="AZ552" s="55" t="n"/>
      <c r="BA552" s="55" t="n"/>
      <c r="BB552" s="55" t="n"/>
      <c r="BC552" s="55" t="n"/>
    </row>
    <row r="553">
      <c r="A553" s="55" t="n"/>
      <c r="B553" s="483" t="n"/>
      <c r="C553" s="55" t="n"/>
      <c r="D553" s="55" t="n"/>
      <c r="E553" s="55" t="n"/>
      <c r="F553" s="55" t="n"/>
      <c r="G553" s="69" t="n"/>
      <c r="H553" s="69" t="n"/>
      <c r="I553" s="55" t="n"/>
      <c r="J553" s="55" t="n"/>
      <c r="K553" s="55" t="n"/>
      <c r="L553" s="55">
        <f>J553-K553</f>
        <v/>
      </c>
      <c r="M553" s="55" t="n"/>
      <c r="N553" s="55">
        <f>P553+Q553+R553+S553</f>
        <v/>
      </c>
      <c r="O553" s="57">
        <f>Q553+V553+Y553+AB553+AE553+AH553+AK553+AN553+AQ553+AT553+AW553+AZ553+BC553</f>
        <v/>
      </c>
      <c r="P553" s="58" t="n"/>
      <c r="Q553" s="59">
        <f>L553-S553-R553-P553</f>
        <v/>
      </c>
      <c r="R553" s="60" t="n"/>
      <c r="S553" s="61" t="n"/>
      <c r="T553" s="55" t="n"/>
      <c r="U553" s="55" t="n"/>
      <c r="V553" s="55" t="n"/>
      <c r="W553" s="55" t="n"/>
      <c r="X553" s="55" t="n"/>
      <c r="Y553" s="55" t="n"/>
      <c r="Z553" s="55" t="n"/>
      <c r="AA553" s="55" t="n"/>
      <c r="AB553" s="55" t="n"/>
      <c r="AC553" s="55" t="n"/>
      <c r="AD553" s="55" t="n"/>
      <c r="AE553" s="55" t="n"/>
      <c r="AF553" s="55" t="n"/>
      <c r="AG553" s="55" t="n"/>
      <c r="AH553" s="55" t="n"/>
      <c r="AI553" s="55" t="n"/>
      <c r="AJ553" s="55" t="n"/>
      <c r="AK553" s="55" t="n"/>
      <c r="AL553" s="55" t="n"/>
      <c r="AM553" s="55" t="n"/>
      <c r="AN553" s="55" t="n"/>
      <c r="AO553" s="55" t="n"/>
      <c r="AP553" s="55" t="n"/>
      <c r="AQ553" s="55" t="n"/>
      <c r="AR553" s="55" t="n"/>
      <c r="AS553" s="55" t="n"/>
      <c r="AT553" s="55" t="n"/>
      <c r="AU553" s="55" t="n"/>
      <c r="AV553" s="55" t="n"/>
      <c r="AW553" s="55" t="n"/>
      <c r="AX553" s="55" t="n"/>
      <c r="AY553" s="55" t="n"/>
      <c r="AZ553" s="55" t="n"/>
      <c r="BA553" s="55" t="n"/>
      <c r="BB553" s="55" t="n"/>
      <c r="BC553" s="55" t="n"/>
    </row>
    <row r="554">
      <c r="A554" s="55" t="n"/>
      <c r="B554" s="483" t="n"/>
      <c r="C554" s="55" t="n"/>
      <c r="D554" s="55" t="n"/>
      <c r="E554" s="55" t="n"/>
      <c r="F554" s="55" t="n"/>
      <c r="G554" s="69" t="n"/>
      <c r="H554" s="69" t="n"/>
      <c r="I554" s="55" t="n"/>
      <c r="J554" s="55" t="n"/>
      <c r="K554" s="55" t="n"/>
      <c r="L554" s="55">
        <f>J554-K554</f>
        <v/>
      </c>
      <c r="M554" s="55" t="n"/>
      <c r="N554" s="55">
        <f>P554+Q554+R554+S554</f>
        <v/>
      </c>
      <c r="O554" s="57">
        <f>Q554+V554+Y554+AB554+AE554+AH554+AK554+AN554+AQ554+AT554+AW554+AZ554+BC554</f>
        <v/>
      </c>
      <c r="P554" s="58" t="n"/>
      <c r="Q554" s="59">
        <f>L554-S554-R554-P554</f>
        <v/>
      </c>
      <c r="R554" s="60" t="n"/>
      <c r="S554" s="61" t="n"/>
      <c r="T554" s="55" t="n"/>
      <c r="U554" s="55" t="n"/>
      <c r="V554" s="55" t="n"/>
      <c r="W554" s="55" t="n"/>
      <c r="X554" s="55" t="n"/>
      <c r="Y554" s="55" t="n"/>
      <c r="Z554" s="55" t="n"/>
      <c r="AA554" s="55" t="n"/>
      <c r="AB554" s="55" t="n"/>
      <c r="AC554" s="55" t="n"/>
      <c r="AD554" s="55" t="n"/>
      <c r="AE554" s="55" t="n"/>
      <c r="AF554" s="55" t="n"/>
      <c r="AG554" s="55" t="n"/>
      <c r="AH554" s="55" t="n"/>
      <c r="AI554" s="55" t="n"/>
      <c r="AJ554" s="55" t="n"/>
      <c r="AK554" s="55" t="n"/>
      <c r="AL554" s="55" t="n"/>
      <c r="AM554" s="55" t="n"/>
      <c r="AN554" s="55" t="n"/>
      <c r="AO554" s="55" t="n"/>
      <c r="AP554" s="55" t="n"/>
      <c r="AQ554" s="55" t="n"/>
      <c r="AR554" s="55" t="n"/>
      <c r="AS554" s="55" t="n"/>
      <c r="AT554" s="55" t="n"/>
      <c r="AU554" s="55" t="n"/>
      <c r="AV554" s="55" t="n"/>
      <c r="AW554" s="55" t="n"/>
      <c r="AX554" s="55" t="n"/>
      <c r="AY554" s="55" t="n"/>
      <c r="AZ554" s="55" t="n"/>
      <c r="BA554" s="55" t="n"/>
      <c r="BB554" s="55" t="n"/>
      <c r="BC554" s="55" t="n"/>
    </row>
    <row r="555">
      <c r="A555" s="55" t="n"/>
      <c r="B555" s="483" t="n"/>
      <c r="C555" s="55" t="n"/>
      <c r="D555" s="55" t="n"/>
      <c r="E555" s="55" t="n"/>
      <c r="F555" s="55" t="n"/>
      <c r="G555" s="69" t="n"/>
      <c r="H555" s="69" t="n"/>
      <c r="I555" s="55" t="n"/>
      <c r="J555" s="55" t="n"/>
      <c r="K555" s="55" t="n"/>
      <c r="L555" s="55">
        <f>J555-K555</f>
        <v/>
      </c>
      <c r="M555" s="55" t="n"/>
      <c r="N555" s="55">
        <f>P555+Q555+R555+S555</f>
        <v/>
      </c>
      <c r="O555" s="57">
        <f>Q555+V555+Y555+AB555+AE555+AH555+AK555+AN555+AQ555+AT555+AW555+AZ555+BC555</f>
        <v/>
      </c>
      <c r="P555" s="58" t="n"/>
      <c r="Q555" s="59">
        <f>L555-S555-R555-P555</f>
        <v/>
      </c>
      <c r="R555" s="60" t="n"/>
      <c r="S555" s="61" t="n"/>
      <c r="T555" s="55" t="n"/>
      <c r="U555" s="55" t="n"/>
      <c r="V555" s="55" t="n"/>
      <c r="W555" s="55" t="n"/>
      <c r="X555" s="55" t="n"/>
      <c r="Y555" s="55" t="n"/>
      <c r="Z555" s="55" t="n"/>
      <c r="AA555" s="55" t="n"/>
      <c r="AB555" s="55" t="n"/>
      <c r="AC555" s="55" t="n"/>
      <c r="AD555" s="55" t="n"/>
      <c r="AE555" s="55" t="n"/>
      <c r="AF555" s="55" t="n"/>
      <c r="AG555" s="55" t="n"/>
      <c r="AH555" s="55" t="n"/>
      <c r="AI555" s="55" t="n"/>
      <c r="AJ555" s="55" t="n"/>
      <c r="AK555" s="55" t="n"/>
      <c r="AL555" s="55" t="n"/>
      <c r="AM555" s="55" t="n"/>
      <c r="AN555" s="55" t="n"/>
      <c r="AO555" s="55" t="n"/>
      <c r="AP555" s="55" t="n"/>
      <c r="AQ555" s="55" t="n"/>
      <c r="AR555" s="55" t="n"/>
      <c r="AS555" s="55" t="n"/>
      <c r="AT555" s="55" t="n"/>
      <c r="AU555" s="55" t="n"/>
      <c r="AV555" s="55" t="n"/>
      <c r="AW555" s="55" t="n"/>
      <c r="AX555" s="55" t="n"/>
      <c r="AY555" s="55" t="n"/>
      <c r="AZ555" s="55" t="n"/>
      <c r="BA555" s="55" t="n"/>
      <c r="BB555" s="55" t="n"/>
      <c r="BC555" s="55" t="n"/>
    </row>
    <row r="556">
      <c r="A556" s="55" t="n"/>
      <c r="B556" s="483" t="n"/>
      <c r="C556" s="55" t="n"/>
      <c r="D556" s="55" t="n"/>
      <c r="E556" s="55" t="n"/>
      <c r="F556" s="55" t="n"/>
      <c r="G556" s="69" t="n"/>
      <c r="H556" s="69" t="n"/>
      <c r="I556" s="55" t="n"/>
      <c r="J556" s="55" t="n"/>
      <c r="K556" s="55" t="n"/>
      <c r="L556" s="55">
        <f>J556-K556</f>
        <v/>
      </c>
      <c r="M556" s="55" t="n"/>
      <c r="N556" s="55">
        <f>P556+Q556+R556+S556</f>
        <v/>
      </c>
      <c r="O556" s="57">
        <f>Q556+V556+Y556+AB556+AE556+AH556+AK556+AN556+AQ556+AT556+AW556+AZ556+BC556</f>
        <v/>
      </c>
      <c r="P556" s="58" t="n"/>
      <c r="Q556" s="59">
        <f>L556-S556-R556-P556</f>
        <v/>
      </c>
      <c r="R556" s="60" t="n"/>
      <c r="S556" s="61" t="n"/>
      <c r="T556" s="55" t="n"/>
      <c r="U556" s="55" t="n"/>
      <c r="V556" s="55" t="n"/>
      <c r="W556" s="55" t="n"/>
      <c r="X556" s="55" t="n"/>
      <c r="Y556" s="55" t="n"/>
      <c r="Z556" s="55" t="n"/>
      <c r="AA556" s="55" t="n"/>
      <c r="AB556" s="55" t="n"/>
      <c r="AC556" s="55" t="n"/>
      <c r="AD556" s="55" t="n"/>
      <c r="AE556" s="55" t="n"/>
      <c r="AF556" s="55" t="n"/>
      <c r="AG556" s="55" t="n"/>
      <c r="AH556" s="55" t="n"/>
      <c r="AI556" s="55" t="n"/>
      <c r="AJ556" s="55" t="n"/>
      <c r="AK556" s="55" t="n"/>
      <c r="AL556" s="55" t="n"/>
      <c r="AM556" s="55" t="n"/>
      <c r="AN556" s="55" t="n"/>
      <c r="AO556" s="55" t="n"/>
      <c r="AP556" s="55" t="n"/>
      <c r="AQ556" s="55" t="n"/>
      <c r="AR556" s="55" t="n"/>
      <c r="AS556" s="55" t="n"/>
      <c r="AT556" s="55" t="n"/>
      <c r="AU556" s="55" t="n"/>
      <c r="AV556" s="55" t="n"/>
      <c r="AW556" s="55" t="n"/>
      <c r="AX556" s="55" t="n"/>
      <c r="AY556" s="55" t="n"/>
      <c r="AZ556" s="55" t="n"/>
      <c r="BA556" s="55" t="n"/>
      <c r="BB556" s="55" t="n"/>
      <c r="BC556" s="55" t="n"/>
    </row>
    <row r="557">
      <c r="A557" s="55" t="n"/>
      <c r="B557" s="483" t="n"/>
      <c r="C557" s="55" t="n"/>
      <c r="D557" s="55" t="n"/>
      <c r="E557" s="55" t="n"/>
      <c r="F557" s="55" t="n"/>
      <c r="G557" s="69" t="n"/>
      <c r="H557" s="69" t="n"/>
      <c r="I557" s="55" t="n"/>
      <c r="J557" s="55" t="n"/>
      <c r="K557" s="55" t="n"/>
      <c r="L557" s="55">
        <f>J557-K557</f>
        <v/>
      </c>
      <c r="M557" s="55" t="n"/>
      <c r="N557" s="55">
        <f>P557+Q557+R557+S557</f>
        <v/>
      </c>
      <c r="O557" s="57">
        <f>Q557+V557+Y557+AB557+AE557+AH557+AK557+AN557+AQ557+AT557+AW557+AZ557+BC557</f>
        <v/>
      </c>
      <c r="P557" s="58" t="n"/>
      <c r="Q557" s="59">
        <f>L557-S557-R557-P557</f>
        <v/>
      </c>
      <c r="R557" s="60" t="n"/>
      <c r="S557" s="61" t="n"/>
      <c r="T557" s="55" t="n"/>
      <c r="U557" s="55" t="n"/>
      <c r="V557" s="55" t="n"/>
      <c r="W557" s="55" t="n"/>
      <c r="X557" s="55" t="n"/>
      <c r="Y557" s="55" t="n"/>
      <c r="Z557" s="55" t="n"/>
      <c r="AA557" s="55" t="n"/>
      <c r="AB557" s="55" t="n"/>
      <c r="AC557" s="55" t="n"/>
      <c r="AD557" s="55" t="n"/>
      <c r="AE557" s="55" t="n"/>
      <c r="AF557" s="55" t="n"/>
      <c r="AG557" s="55" t="n"/>
      <c r="AH557" s="55" t="n"/>
      <c r="AI557" s="55" t="n"/>
      <c r="AJ557" s="55" t="n"/>
      <c r="AK557" s="55" t="n"/>
      <c r="AL557" s="55" t="n"/>
      <c r="AM557" s="55" t="n"/>
      <c r="AN557" s="55" t="n"/>
      <c r="AO557" s="55" t="n"/>
      <c r="AP557" s="55" t="n"/>
      <c r="AQ557" s="55" t="n"/>
      <c r="AR557" s="55" t="n"/>
      <c r="AS557" s="55" t="n"/>
      <c r="AT557" s="55" t="n"/>
      <c r="AU557" s="55" t="n"/>
      <c r="AV557" s="55" t="n"/>
      <c r="AW557" s="55" t="n"/>
      <c r="AX557" s="55" t="n"/>
      <c r="AY557" s="55" t="n"/>
      <c r="AZ557" s="55" t="n"/>
      <c r="BA557" s="55" t="n"/>
      <c r="BB557" s="55" t="n"/>
      <c r="BC557" s="55" t="n"/>
    </row>
    <row r="558">
      <c r="A558" s="55" t="n"/>
      <c r="B558" s="483" t="n"/>
      <c r="C558" s="55" t="n"/>
      <c r="D558" s="55" t="n"/>
      <c r="E558" s="55" t="n"/>
      <c r="F558" s="55" t="n"/>
      <c r="G558" s="69" t="n"/>
      <c r="H558" s="69" t="n"/>
      <c r="I558" s="55" t="n"/>
      <c r="J558" s="55" t="n"/>
      <c r="K558" s="55" t="n"/>
      <c r="L558" s="55">
        <f>J558-K558</f>
        <v/>
      </c>
      <c r="M558" s="55" t="n"/>
      <c r="N558" s="55">
        <f>P558+Q558+R558+S558</f>
        <v/>
      </c>
      <c r="O558" s="57">
        <f>Q558+V558+Y558+AB558+AE558+AH558+AK558+AN558+AQ558+AT558+AW558+AZ558+BC558</f>
        <v/>
      </c>
      <c r="P558" s="58" t="n"/>
      <c r="Q558" s="59">
        <f>L558-S558-R558-P558</f>
        <v/>
      </c>
      <c r="R558" s="60" t="n"/>
      <c r="S558" s="61" t="n"/>
      <c r="T558" s="55" t="n"/>
      <c r="U558" s="55" t="n"/>
      <c r="V558" s="55" t="n"/>
      <c r="W558" s="55" t="n"/>
      <c r="X558" s="55" t="n"/>
      <c r="Y558" s="55" t="n"/>
      <c r="Z558" s="55" t="n"/>
      <c r="AA558" s="55" t="n"/>
      <c r="AB558" s="55" t="n"/>
      <c r="AC558" s="55" t="n"/>
      <c r="AD558" s="55" t="n"/>
      <c r="AE558" s="55" t="n"/>
      <c r="AF558" s="55" t="n"/>
      <c r="AG558" s="55" t="n"/>
      <c r="AH558" s="55" t="n"/>
      <c r="AI558" s="55" t="n"/>
      <c r="AJ558" s="55" t="n"/>
      <c r="AK558" s="55" t="n"/>
      <c r="AL558" s="55" t="n"/>
      <c r="AM558" s="55" t="n"/>
      <c r="AN558" s="55" t="n"/>
      <c r="AO558" s="55" t="n"/>
      <c r="AP558" s="55" t="n"/>
      <c r="AQ558" s="55" t="n"/>
      <c r="AR558" s="55" t="n"/>
      <c r="AS558" s="55" t="n"/>
      <c r="AT558" s="55" t="n"/>
      <c r="AU558" s="55" t="n"/>
      <c r="AV558" s="55" t="n"/>
      <c r="AW558" s="55" t="n"/>
      <c r="AX558" s="55" t="n"/>
      <c r="AY558" s="55" t="n"/>
      <c r="AZ558" s="55" t="n"/>
      <c r="BA558" s="55" t="n"/>
      <c r="BB558" s="55" t="n"/>
      <c r="BC558" s="55" t="n"/>
    </row>
    <row r="559">
      <c r="A559" s="55" t="n"/>
      <c r="B559" s="483" t="n"/>
      <c r="C559" s="55" t="n"/>
      <c r="D559" s="55" t="n"/>
      <c r="E559" s="55" t="n"/>
      <c r="F559" s="55" t="n"/>
      <c r="G559" s="69" t="n"/>
      <c r="H559" s="69" t="n"/>
      <c r="I559" s="55" t="n"/>
      <c r="J559" s="55" t="n"/>
      <c r="K559" s="55" t="n"/>
      <c r="L559" s="55">
        <f>J559-K559</f>
        <v/>
      </c>
      <c r="M559" s="55" t="n"/>
      <c r="N559" s="55">
        <f>P559+Q559+R559+S559</f>
        <v/>
      </c>
      <c r="O559" s="57">
        <f>Q559+V559+Y559+AB559+AE559+AH559+AK559+AN559+AQ559+AT559+AW559+AZ559+BC559</f>
        <v/>
      </c>
      <c r="P559" s="58" t="n"/>
      <c r="Q559" s="59">
        <f>L559-S559-R559-P559</f>
        <v/>
      </c>
      <c r="R559" s="60" t="n"/>
      <c r="S559" s="61" t="n"/>
      <c r="T559" s="55" t="n"/>
      <c r="U559" s="55" t="n"/>
      <c r="V559" s="55" t="n"/>
      <c r="W559" s="55" t="n"/>
      <c r="X559" s="55" t="n"/>
      <c r="Y559" s="55" t="n"/>
      <c r="Z559" s="55" t="n"/>
      <c r="AA559" s="55" t="n"/>
      <c r="AB559" s="55" t="n"/>
      <c r="AC559" s="55" t="n"/>
      <c r="AD559" s="55" t="n"/>
      <c r="AE559" s="55" t="n"/>
      <c r="AF559" s="55" t="n"/>
      <c r="AG559" s="55" t="n"/>
      <c r="AH559" s="55" t="n"/>
      <c r="AI559" s="55" t="n"/>
      <c r="AJ559" s="55" t="n"/>
      <c r="AK559" s="55" t="n"/>
      <c r="AL559" s="55" t="n"/>
      <c r="AM559" s="55" t="n"/>
      <c r="AN559" s="55" t="n"/>
      <c r="AO559" s="55" t="n"/>
      <c r="AP559" s="55" t="n"/>
      <c r="AQ559" s="55" t="n"/>
      <c r="AR559" s="55" t="n"/>
      <c r="AS559" s="55" t="n"/>
      <c r="AT559" s="55" t="n"/>
      <c r="AU559" s="55" t="n"/>
      <c r="AV559" s="55" t="n"/>
      <c r="AW559" s="55" t="n"/>
      <c r="AX559" s="55" t="n"/>
      <c r="AY559" s="55" t="n"/>
      <c r="AZ559" s="55" t="n"/>
      <c r="BA559" s="55" t="n"/>
      <c r="BB559" s="55" t="n"/>
      <c r="BC559" s="55" t="n"/>
    </row>
    <row r="560">
      <c r="A560" s="55" t="n"/>
      <c r="B560" s="483" t="n"/>
      <c r="C560" s="55" t="n"/>
      <c r="D560" s="55" t="n"/>
      <c r="E560" s="55" t="n"/>
      <c r="F560" s="55" t="n"/>
      <c r="G560" s="69" t="n"/>
      <c r="H560" s="69" t="n"/>
      <c r="I560" s="55" t="n"/>
      <c r="J560" s="55" t="n"/>
      <c r="K560" s="55" t="n"/>
      <c r="L560" s="55">
        <f>J560-K560</f>
        <v/>
      </c>
      <c r="M560" s="55" t="n"/>
      <c r="N560" s="55">
        <f>P560+Q560+R560+S560</f>
        <v/>
      </c>
      <c r="O560" s="57">
        <f>Q560+V560+Y560+AB560+AE560+AH560+AK560+AN560+AQ560+AT560+AW560+AZ560+BC560</f>
        <v/>
      </c>
      <c r="P560" s="58" t="n"/>
      <c r="Q560" s="59">
        <f>L560-S560-R560-P560</f>
        <v/>
      </c>
      <c r="R560" s="60" t="n"/>
      <c r="S560" s="61" t="n"/>
      <c r="T560" s="55" t="n"/>
      <c r="U560" s="55" t="n"/>
      <c r="V560" s="55" t="n"/>
      <c r="W560" s="55" t="n"/>
      <c r="X560" s="55" t="n"/>
      <c r="Y560" s="55" t="n"/>
      <c r="Z560" s="55" t="n"/>
      <c r="AA560" s="55" t="n"/>
      <c r="AB560" s="55" t="n"/>
      <c r="AC560" s="55" t="n"/>
      <c r="AD560" s="55" t="n"/>
      <c r="AE560" s="55" t="n"/>
      <c r="AF560" s="55" t="n"/>
      <c r="AG560" s="55" t="n"/>
      <c r="AH560" s="55" t="n"/>
      <c r="AI560" s="55" t="n"/>
      <c r="AJ560" s="55" t="n"/>
      <c r="AK560" s="55" t="n"/>
      <c r="AL560" s="55" t="n"/>
      <c r="AM560" s="55" t="n"/>
      <c r="AN560" s="55" t="n"/>
      <c r="AO560" s="55" t="n"/>
      <c r="AP560" s="55" t="n"/>
      <c r="AQ560" s="55" t="n"/>
      <c r="AR560" s="55" t="n"/>
      <c r="AS560" s="55" t="n"/>
      <c r="AT560" s="55" t="n"/>
      <c r="AU560" s="55" t="n"/>
      <c r="AV560" s="55" t="n"/>
      <c r="AW560" s="55" t="n"/>
      <c r="AX560" s="55" t="n"/>
      <c r="AY560" s="55" t="n"/>
      <c r="AZ560" s="55" t="n"/>
      <c r="BA560" s="55" t="n"/>
      <c r="BB560" s="55" t="n"/>
      <c r="BC560" s="55" t="n"/>
    </row>
    <row r="561">
      <c r="A561" s="55" t="n"/>
      <c r="B561" s="483" t="n"/>
      <c r="C561" s="55" t="n"/>
      <c r="D561" s="55" t="n"/>
      <c r="E561" s="55" t="n"/>
      <c r="F561" s="55" t="n"/>
      <c r="G561" s="69" t="n"/>
      <c r="H561" s="69" t="n"/>
      <c r="I561" s="55" t="n"/>
      <c r="J561" s="55" t="n"/>
      <c r="K561" s="55" t="n"/>
      <c r="L561" s="55">
        <f>J561-K561</f>
        <v/>
      </c>
      <c r="M561" s="55" t="n"/>
      <c r="N561" s="55">
        <f>P561+Q561+R561+S561</f>
        <v/>
      </c>
      <c r="O561" s="57">
        <f>Q561+V561+Y561+AB561+AE561+AH561+AK561+AN561+AQ561+AT561+AW561+AZ561+BC561</f>
        <v/>
      </c>
      <c r="P561" s="58" t="n"/>
      <c r="Q561" s="59">
        <f>L561-S561-R561-P561</f>
        <v/>
      </c>
      <c r="R561" s="60" t="n"/>
      <c r="S561" s="61" t="n"/>
      <c r="T561" s="55" t="n"/>
      <c r="U561" s="55" t="n"/>
      <c r="V561" s="55" t="n"/>
      <c r="W561" s="55" t="n"/>
      <c r="X561" s="55" t="n"/>
      <c r="Y561" s="55" t="n"/>
      <c r="Z561" s="55" t="n"/>
      <c r="AA561" s="55" t="n"/>
      <c r="AB561" s="55" t="n"/>
      <c r="AC561" s="55" t="n"/>
      <c r="AD561" s="55" t="n"/>
      <c r="AE561" s="55" t="n"/>
      <c r="AF561" s="55" t="n"/>
      <c r="AG561" s="55" t="n"/>
      <c r="AH561" s="55" t="n"/>
      <c r="AI561" s="55" t="n"/>
      <c r="AJ561" s="55" t="n"/>
      <c r="AK561" s="55" t="n"/>
      <c r="AL561" s="55" t="n"/>
      <c r="AM561" s="55" t="n"/>
      <c r="AN561" s="55" t="n"/>
      <c r="AO561" s="55" t="n"/>
      <c r="AP561" s="55" t="n"/>
      <c r="AQ561" s="55" t="n"/>
      <c r="AR561" s="55" t="n"/>
      <c r="AS561" s="55" t="n"/>
      <c r="AT561" s="55" t="n"/>
      <c r="AU561" s="55" t="n"/>
      <c r="AV561" s="55" t="n"/>
      <c r="AW561" s="55" t="n"/>
      <c r="AX561" s="55" t="n"/>
      <c r="AY561" s="55" t="n"/>
      <c r="AZ561" s="55" t="n"/>
      <c r="BA561" s="55" t="n"/>
      <c r="BB561" s="55" t="n"/>
      <c r="BC561" s="55" t="n"/>
    </row>
    <row r="562">
      <c r="A562" s="55" t="n"/>
      <c r="B562" s="483" t="n"/>
      <c r="C562" s="55" t="n"/>
      <c r="D562" s="55" t="n"/>
      <c r="E562" s="55" t="n"/>
      <c r="F562" s="55" t="n"/>
      <c r="G562" s="69" t="n"/>
      <c r="H562" s="69" t="n"/>
      <c r="I562" s="55" t="n"/>
      <c r="J562" s="55" t="n"/>
      <c r="K562" s="55" t="n"/>
      <c r="L562" s="55">
        <f>J562-K562</f>
        <v/>
      </c>
      <c r="M562" s="55" t="n"/>
      <c r="N562" s="55">
        <f>P562+Q562+R562+S562</f>
        <v/>
      </c>
      <c r="O562" s="57">
        <f>Q562+V562+Y562+AB562+AE562+AH562+AK562+AN562+AQ562+AT562+AW562+AZ562+BC562</f>
        <v/>
      </c>
      <c r="P562" s="58" t="n"/>
      <c r="Q562" s="59">
        <f>L562-S562-R562-P562</f>
        <v/>
      </c>
      <c r="R562" s="60" t="n"/>
      <c r="S562" s="61" t="n"/>
      <c r="T562" s="55" t="n"/>
      <c r="U562" s="55" t="n"/>
      <c r="V562" s="55" t="n"/>
      <c r="W562" s="55" t="n"/>
      <c r="X562" s="55" t="n"/>
      <c r="Y562" s="55" t="n"/>
      <c r="Z562" s="55" t="n"/>
      <c r="AA562" s="55" t="n"/>
      <c r="AB562" s="55" t="n"/>
      <c r="AC562" s="55" t="n"/>
      <c r="AD562" s="55" t="n"/>
      <c r="AE562" s="55" t="n"/>
      <c r="AF562" s="55" t="n"/>
      <c r="AG562" s="55" t="n"/>
      <c r="AH562" s="55" t="n"/>
      <c r="AI562" s="55" t="n"/>
      <c r="AJ562" s="55" t="n"/>
      <c r="AK562" s="55" t="n"/>
      <c r="AL562" s="55" t="n"/>
      <c r="AM562" s="55" t="n"/>
      <c r="AN562" s="55" t="n"/>
      <c r="AO562" s="55" t="n"/>
      <c r="AP562" s="55" t="n"/>
      <c r="AQ562" s="55" t="n"/>
      <c r="AR562" s="55" t="n"/>
      <c r="AS562" s="55" t="n"/>
      <c r="AT562" s="55" t="n"/>
      <c r="AU562" s="55" t="n"/>
      <c r="AV562" s="55" t="n"/>
      <c r="AW562" s="55" t="n"/>
      <c r="AX562" s="55" t="n"/>
      <c r="AY562" s="55" t="n"/>
      <c r="AZ562" s="55" t="n"/>
      <c r="BA562" s="55" t="n"/>
      <c r="BB562" s="55" t="n"/>
      <c r="BC562" s="55" t="n"/>
    </row>
    <row r="563">
      <c r="A563" s="55" t="n"/>
      <c r="B563" s="483" t="n"/>
      <c r="C563" s="55" t="n"/>
      <c r="D563" s="55" t="n"/>
      <c r="E563" s="55" t="n"/>
      <c r="F563" s="55" t="n"/>
      <c r="G563" s="69" t="n"/>
      <c r="H563" s="69" t="n"/>
      <c r="I563" s="55" t="n"/>
      <c r="J563" s="55" t="n"/>
      <c r="K563" s="55" t="n"/>
      <c r="L563" s="55">
        <f>J563-K563</f>
        <v/>
      </c>
      <c r="M563" s="55" t="n"/>
      <c r="N563" s="55">
        <f>P563+Q563+R563+S563</f>
        <v/>
      </c>
      <c r="O563" s="57">
        <f>Q563+V563+Y563+AB563+AE563+AH563+AK563+AN563+AQ563+AT563+AW563+AZ563+BC563</f>
        <v/>
      </c>
      <c r="P563" s="58" t="n"/>
      <c r="Q563" s="59">
        <f>L563-S563-R563-P563</f>
        <v/>
      </c>
      <c r="R563" s="60" t="n"/>
      <c r="S563" s="61" t="n"/>
      <c r="T563" s="55" t="n"/>
      <c r="U563" s="55" t="n"/>
      <c r="V563" s="55" t="n"/>
      <c r="W563" s="55" t="n"/>
      <c r="X563" s="55" t="n"/>
      <c r="Y563" s="55" t="n"/>
      <c r="Z563" s="55" t="n"/>
      <c r="AA563" s="55" t="n"/>
      <c r="AB563" s="55" t="n"/>
      <c r="AC563" s="55" t="n"/>
      <c r="AD563" s="55" t="n"/>
      <c r="AE563" s="55" t="n"/>
      <c r="AF563" s="55" t="n"/>
      <c r="AG563" s="55" t="n"/>
      <c r="AH563" s="55" t="n"/>
      <c r="AI563" s="55" t="n"/>
      <c r="AJ563" s="55" t="n"/>
      <c r="AK563" s="55" t="n"/>
      <c r="AL563" s="55" t="n"/>
      <c r="AM563" s="55" t="n"/>
      <c r="AN563" s="55" t="n"/>
      <c r="AO563" s="55" t="n"/>
      <c r="AP563" s="55" t="n"/>
      <c r="AQ563" s="55" t="n"/>
      <c r="AR563" s="55" t="n"/>
      <c r="AS563" s="55" t="n"/>
      <c r="AT563" s="55" t="n"/>
      <c r="AU563" s="55" t="n"/>
      <c r="AV563" s="55" t="n"/>
      <c r="AW563" s="55" t="n"/>
      <c r="AX563" s="55" t="n"/>
      <c r="AY563" s="55" t="n"/>
      <c r="AZ563" s="55" t="n"/>
      <c r="BA563" s="55" t="n"/>
      <c r="BB563" s="55" t="n"/>
      <c r="BC563" s="55" t="n"/>
    </row>
    <row r="564">
      <c r="A564" s="55" t="n"/>
      <c r="B564" s="483" t="n"/>
      <c r="C564" s="55" t="n"/>
      <c r="D564" s="55" t="n"/>
      <c r="E564" s="55" t="n"/>
      <c r="F564" s="55" t="n"/>
      <c r="G564" s="69" t="n"/>
      <c r="H564" s="69" t="n"/>
      <c r="I564" s="55" t="n"/>
      <c r="J564" s="55" t="n"/>
      <c r="K564" s="55" t="n"/>
      <c r="L564" s="55">
        <f>J564-K564</f>
        <v/>
      </c>
      <c r="M564" s="55" t="n"/>
      <c r="N564" s="55">
        <f>P564+Q564+R564+S564</f>
        <v/>
      </c>
      <c r="O564" s="57">
        <f>Q564+V564+Y564+AB564+AE564+AH564+AK564+AN564+AQ564+AT564+AW564+AZ564+BC564</f>
        <v/>
      </c>
      <c r="P564" s="58" t="n"/>
      <c r="Q564" s="59">
        <f>L564-S564-R564-P564</f>
        <v/>
      </c>
      <c r="R564" s="60" t="n"/>
      <c r="S564" s="61" t="n"/>
      <c r="T564" s="55" t="n"/>
      <c r="U564" s="55" t="n"/>
      <c r="V564" s="55" t="n"/>
      <c r="W564" s="55" t="n"/>
      <c r="X564" s="55" t="n"/>
      <c r="Y564" s="55" t="n"/>
      <c r="Z564" s="55" t="n"/>
      <c r="AA564" s="55" t="n"/>
      <c r="AB564" s="55" t="n"/>
      <c r="AC564" s="55" t="n"/>
      <c r="AD564" s="55" t="n"/>
      <c r="AE564" s="55" t="n"/>
      <c r="AF564" s="55" t="n"/>
      <c r="AG564" s="55" t="n"/>
      <c r="AH564" s="55" t="n"/>
      <c r="AI564" s="55" t="n"/>
      <c r="AJ564" s="55" t="n"/>
      <c r="AK564" s="55" t="n"/>
      <c r="AL564" s="55" t="n"/>
      <c r="AM564" s="55" t="n"/>
      <c r="AN564" s="55" t="n"/>
      <c r="AO564" s="55" t="n"/>
      <c r="AP564" s="55" t="n"/>
      <c r="AQ564" s="55" t="n"/>
      <c r="AR564" s="55" t="n"/>
      <c r="AS564" s="55" t="n"/>
      <c r="AT564" s="55" t="n"/>
      <c r="AU564" s="55" t="n"/>
      <c r="AV564" s="55" t="n"/>
      <c r="AW564" s="55" t="n"/>
      <c r="AX564" s="55" t="n"/>
      <c r="AY564" s="55" t="n"/>
      <c r="AZ564" s="55" t="n"/>
      <c r="BA564" s="55" t="n"/>
      <c r="BB564" s="55" t="n"/>
      <c r="BC564" s="55" t="n"/>
    </row>
    <row r="565">
      <c r="A565" s="55" t="n"/>
      <c r="B565" s="483" t="n"/>
      <c r="C565" s="55" t="n"/>
      <c r="D565" s="55" t="n"/>
      <c r="E565" s="55" t="n"/>
      <c r="F565" s="55" t="n"/>
      <c r="G565" s="69" t="n"/>
      <c r="H565" s="69" t="n"/>
      <c r="I565" s="55" t="n"/>
      <c r="J565" s="55" t="n"/>
      <c r="K565" s="55" t="n"/>
      <c r="L565" s="55">
        <f>J565-K565</f>
        <v/>
      </c>
      <c r="M565" s="55" t="n"/>
      <c r="N565" s="55">
        <f>P565+Q565+R565+S565</f>
        <v/>
      </c>
      <c r="O565" s="57">
        <f>Q565+V565+Y565+AB565+AE565+AH565+AK565+AN565+AQ565+AT565+AW565+AZ565+BC565</f>
        <v/>
      </c>
      <c r="P565" s="58" t="n"/>
      <c r="Q565" s="59">
        <f>L565-S565-R565-P565</f>
        <v/>
      </c>
      <c r="R565" s="60" t="n"/>
      <c r="S565" s="61" t="n"/>
      <c r="T565" s="55" t="n"/>
      <c r="U565" s="55" t="n"/>
      <c r="V565" s="55" t="n"/>
      <c r="W565" s="55" t="n"/>
      <c r="X565" s="55" t="n"/>
      <c r="Y565" s="55" t="n"/>
      <c r="Z565" s="55" t="n"/>
      <c r="AA565" s="55" t="n"/>
      <c r="AB565" s="55" t="n"/>
      <c r="AC565" s="55" t="n"/>
      <c r="AD565" s="55" t="n"/>
      <c r="AE565" s="55" t="n"/>
      <c r="AF565" s="55" t="n"/>
      <c r="AG565" s="55" t="n"/>
      <c r="AH565" s="55" t="n"/>
      <c r="AI565" s="55" t="n"/>
      <c r="AJ565" s="55" t="n"/>
      <c r="AK565" s="55" t="n"/>
      <c r="AL565" s="55" t="n"/>
      <c r="AM565" s="55" t="n"/>
      <c r="AN565" s="55" t="n"/>
      <c r="AO565" s="55" t="n"/>
      <c r="AP565" s="55" t="n"/>
      <c r="AQ565" s="55" t="n"/>
      <c r="AR565" s="55" t="n"/>
      <c r="AS565" s="55" t="n"/>
      <c r="AT565" s="55" t="n"/>
      <c r="AU565" s="55" t="n"/>
      <c r="AV565" s="55" t="n"/>
      <c r="AW565" s="55" t="n"/>
      <c r="AX565" s="55" t="n"/>
      <c r="AY565" s="55" t="n"/>
      <c r="AZ565" s="55" t="n"/>
      <c r="BA565" s="55" t="n"/>
      <c r="BB565" s="55" t="n"/>
      <c r="BC565" s="55" t="n"/>
    </row>
    <row r="566">
      <c r="A566" s="55" t="n"/>
      <c r="B566" s="483" t="n"/>
      <c r="C566" s="55" t="n"/>
      <c r="D566" s="55" t="n"/>
      <c r="E566" s="55" t="n"/>
      <c r="F566" s="55" t="n"/>
      <c r="G566" s="69" t="n"/>
      <c r="H566" s="69" t="n"/>
      <c r="I566" s="55" t="n"/>
      <c r="J566" s="55" t="n"/>
      <c r="K566" s="55" t="n"/>
      <c r="L566" s="55">
        <f>J566-K566</f>
        <v/>
      </c>
      <c r="M566" s="55" t="n"/>
      <c r="N566" s="55">
        <f>P566+Q566+R566+S566</f>
        <v/>
      </c>
      <c r="O566" s="57">
        <f>Q566+V566+Y566+AB566+AE566+AH566+AK566+AN566+AQ566+AT566+AW566+AZ566+BC566</f>
        <v/>
      </c>
      <c r="P566" s="58" t="n"/>
      <c r="Q566" s="59">
        <f>L566-S566-R566-P566</f>
        <v/>
      </c>
      <c r="R566" s="60" t="n"/>
      <c r="S566" s="61" t="n"/>
      <c r="T566" s="55" t="n"/>
      <c r="U566" s="55" t="n"/>
      <c r="V566" s="55" t="n"/>
      <c r="W566" s="55" t="n"/>
      <c r="X566" s="55" t="n"/>
      <c r="Y566" s="55" t="n"/>
      <c r="Z566" s="55" t="n"/>
      <c r="AA566" s="55" t="n"/>
      <c r="AB566" s="55" t="n"/>
      <c r="AC566" s="55" t="n"/>
      <c r="AD566" s="55" t="n"/>
      <c r="AE566" s="55" t="n"/>
      <c r="AF566" s="55" t="n"/>
      <c r="AG566" s="55" t="n"/>
      <c r="AH566" s="55" t="n"/>
      <c r="AI566" s="55" t="n"/>
      <c r="AJ566" s="55" t="n"/>
      <c r="AK566" s="55" t="n"/>
      <c r="AL566" s="55" t="n"/>
      <c r="AM566" s="55" t="n"/>
      <c r="AN566" s="55" t="n"/>
      <c r="AO566" s="55" t="n"/>
      <c r="AP566" s="55" t="n"/>
      <c r="AQ566" s="55" t="n"/>
      <c r="AR566" s="55" t="n"/>
      <c r="AS566" s="55" t="n"/>
      <c r="AT566" s="55" t="n"/>
      <c r="AU566" s="55" t="n"/>
      <c r="AV566" s="55" t="n"/>
      <c r="AW566" s="55" t="n"/>
      <c r="AX566" s="55" t="n"/>
      <c r="AY566" s="55" t="n"/>
      <c r="AZ566" s="55" t="n"/>
      <c r="BA566" s="55" t="n"/>
      <c r="BB566" s="55" t="n"/>
      <c r="BC566" s="55" t="n"/>
    </row>
    <row r="567">
      <c r="A567" s="55" t="n"/>
      <c r="B567" s="483" t="n"/>
      <c r="C567" s="55" t="n"/>
      <c r="D567" s="55" t="n"/>
      <c r="E567" s="55" t="n"/>
      <c r="F567" s="55" t="n"/>
      <c r="G567" s="69" t="n"/>
      <c r="H567" s="69" t="n"/>
      <c r="I567" s="55" t="n"/>
      <c r="J567" s="55" t="n"/>
      <c r="K567" s="55" t="n"/>
      <c r="L567" s="55">
        <f>J567-K567</f>
        <v/>
      </c>
      <c r="M567" s="55" t="n"/>
      <c r="N567" s="55">
        <f>P567+Q567+R567+S567</f>
        <v/>
      </c>
      <c r="O567" s="57">
        <f>Q567+V567+Y567+AB567+AE567+AH567+AK567+AN567+AQ567+AT567+AW567+AZ567+BC567</f>
        <v/>
      </c>
      <c r="P567" s="58" t="n"/>
      <c r="Q567" s="59">
        <f>L567-S567-R567-P567</f>
        <v/>
      </c>
      <c r="R567" s="60" t="n"/>
      <c r="S567" s="61" t="n"/>
      <c r="T567" s="55" t="n"/>
      <c r="U567" s="55" t="n"/>
      <c r="V567" s="55" t="n"/>
      <c r="W567" s="55" t="n"/>
      <c r="X567" s="55" t="n"/>
      <c r="Y567" s="55" t="n"/>
      <c r="Z567" s="55" t="n"/>
      <c r="AA567" s="55" t="n"/>
      <c r="AB567" s="55" t="n"/>
      <c r="AC567" s="55" t="n"/>
      <c r="AD567" s="55" t="n"/>
      <c r="AE567" s="55" t="n"/>
      <c r="AF567" s="55" t="n"/>
      <c r="AG567" s="55" t="n"/>
      <c r="AH567" s="55" t="n"/>
      <c r="AI567" s="55" t="n"/>
      <c r="AJ567" s="55" t="n"/>
      <c r="AK567" s="55" t="n"/>
      <c r="AL567" s="55" t="n"/>
      <c r="AM567" s="55" t="n"/>
      <c r="AN567" s="55" t="n"/>
      <c r="AO567" s="55" t="n"/>
      <c r="AP567" s="55" t="n"/>
      <c r="AQ567" s="55" t="n"/>
      <c r="AR567" s="55" t="n"/>
      <c r="AS567" s="55" t="n"/>
      <c r="AT567" s="55" t="n"/>
      <c r="AU567" s="55" t="n"/>
      <c r="AV567" s="55" t="n"/>
      <c r="AW567" s="55" t="n"/>
      <c r="AX567" s="55" t="n"/>
      <c r="AY567" s="55" t="n"/>
      <c r="AZ567" s="55" t="n"/>
      <c r="BA567" s="55" t="n"/>
      <c r="BB567" s="55" t="n"/>
      <c r="BC567" s="55" t="n"/>
    </row>
    <row r="568">
      <c r="A568" s="55" t="n"/>
      <c r="B568" s="483" t="n"/>
      <c r="C568" s="55" t="n"/>
      <c r="D568" s="55" t="n"/>
      <c r="E568" s="55" t="n"/>
      <c r="F568" s="55" t="n"/>
      <c r="G568" s="69" t="n"/>
      <c r="H568" s="69" t="n"/>
      <c r="I568" s="55" t="n"/>
      <c r="J568" s="55" t="n"/>
      <c r="K568" s="55" t="n"/>
      <c r="L568" s="55">
        <f>J568-K568</f>
        <v/>
      </c>
      <c r="M568" s="55" t="n"/>
      <c r="N568" s="55">
        <f>P568+Q568+R568+S568</f>
        <v/>
      </c>
      <c r="O568" s="57">
        <f>Q568+V568+Y568+AB568+AE568+AH568+AK568+AN568+AQ568+AT568+AW568+AZ568+BC568</f>
        <v/>
      </c>
      <c r="P568" s="58" t="n"/>
      <c r="Q568" s="59">
        <f>L568-S568-R568-P568</f>
        <v/>
      </c>
      <c r="R568" s="60" t="n"/>
      <c r="S568" s="61" t="n"/>
      <c r="T568" s="55" t="n"/>
      <c r="U568" s="55" t="n"/>
      <c r="V568" s="55" t="n"/>
      <c r="W568" s="55" t="n"/>
      <c r="X568" s="55" t="n"/>
      <c r="Y568" s="55" t="n"/>
      <c r="Z568" s="55" t="n"/>
      <c r="AA568" s="55" t="n"/>
      <c r="AB568" s="55" t="n"/>
      <c r="AC568" s="55" t="n"/>
      <c r="AD568" s="55" t="n"/>
      <c r="AE568" s="55" t="n"/>
      <c r="AF568" s="55" t="n"/>
      <c r="AG568" s="55" t="n"/>
      <c r="AH568" s="55" t="n"/>
      <c r="AI568" s="55" t="n"/>
      <c r="AJ568" s="55" t="n"/>
      <c r="AK568" s="55" t="n"/>
      <c r="AL568" s="55" t="n"/>
      <c r="AM568" s="55" t="n"/>
      <c r="AN568" s="55" t="n"/>
      <c r="AO568" s="55" t="n"/>
      <c r="AP568" s="55" t="n"/>
      <c r="AQ568" s="55" t="n"/>
      <c r="AR568" s="55" t="n"/>
      <c r="AS568" s="55" t="n"/>
      <c r="AT568" s="55" t="n"/>
      <c r="AU568" s="55" t="n"/>
      <c r="AV568" s="55" t="n"/>
      <c r="AW568" s="55" t="n"/>
      <c r="AX568" s="55" t="n"/>
      <c r="AY568" s="55" t="n"/>
      <c r="AZ568" s="55" t="n"/>
      <c r="BA568" s="55" t="n"/>
      <c r="BB568" s="55" t="n"/>
      <c r="BC568" s="55" t="n"/>
    </row>
    <row r="569">
      <c r="A569" s="55" t="n"/>
      <c r="B569" s="483" t="n"/>
      <c r="C569" s="55" t="n"/>
      <c r="D569" s="55" t="n"/>
      <c r="E569" s="55" t="n"/>
      <c r="F569" s="55" t="n"/>
      <c r="G569" s="69" t="n"/>
      <c r="H569" s="69" t="n"/>
      <c r="I569" s="55" t="n"/>
      <c r="J569" s="55" t="n"/>
      <c r="K569" s="55" t="n"/>
      <c r="L569" s="55">
        <f>J569-K569</f>
        <v/>
      </c>
      <c r="M569" s="55" t="n"/>
      <c r="N569" s="55">
        <f>P569+Q569+R569+S569</f>
        <v/>
      </c>
      <c r="O569" s="57">
        <f>Q569+V569+Y569+AB569+AE569+AH569+AK569+AN569+AQ569+AT569+AW569+AZ569+BC569</f>
        <v/>
      </c>
      <c r="P569" s="58" t="n"/>
      <c r="Q569" s="59">
        <f>L569-S569-R569-P569</f>
        <v/>
      </c>
      <c r="R569" s="60" t="n"/>
      <c r="S569" s="61" t="n"/>
      <c r="T569" s="55" t="n"/>
      <c r="U569" s="55" t="n"/>
      <c r="V569" s="55" t="n"/>
      <c r="W569" s="55" t="n"/>
      <c r="X569" s="55" t="n"/>
      <c r="Y569" s="55" t="n"/>
      <c r="Z569" s="55" t="n"/>
      <c r="AA569" s="55" t="n"/>
      <c r="AB569" s="55" t="n"/>
      <c r="AC569" s="55" t="n"/>
      <c r="AD569" s="55" t="n"/>
      <c r="AE569" s="55" t="n"/>
      <c r="AF569" s="55" t="n"/>
      <c r="AG569" s="55" t="n"/>
      <c r="AH569" s="55" t="n"/>
      <c r="AI569" s="55" t="n"/>
      <c r="AJ569" s="55" t="n"/>
      <c r="AK569" s="55" t="n"/>
      <c r="AL569" s="55" t="n"/>
      <c r="AM569" s="55" t="n"/>
      <c r="AN569" s="55" t="n"/>
      <c r="AO569" s="55" t="n"/>
      <c r="AP569" s="55" t="n"/>
      <c r="AQ569" s="55" t="n"/>
      <c r="AR569" s="55" t="n"/>
      <c r="AS569" s="55" t="n"/>
      <c r="AT569" s="55" t="n"/>
      <c r="AU569" s="55" t="n"/>
      <c r="AV569" s="55" t="n"/>
      <c r="AW569" s="55" t="n"/>
      <c r="AX569" s="55" t="n"/>
      <c r="AY569" s="55" t="n"/>
      <c r="AZ569" s="55" t="n"/>
      <c r="BA569" s="55" t="n"/>
      <c r="BB569" s="55" t="n"/>
      <c r="BC569" s="55" t="n"/>
    </row>
    <row r="570">
      <c r="A570" s="55" t="n"/>
      <c r="B570" s="483" t="n"/>
      <c r="C570" s="55" t="n"/>
      <c r="D570" s="55" t="n"/>
      <c r="E570" s="55" t="n"/>
      <c r="F570" s="55" t="n"/>
      <c r="G570" s="69" t="n"/>
      <c r="H570" s="69" t="n"/>
      <c r="I570" s="55" t="n"/>
      <c r="J570" s="55" t="n"/>
      <c r="K570" s="55" t="n"/>
      <c r="L570" s="55">
        <f>J570-K570</f>
        <v/>
      </c>
      <c r="M570" s="55" t="n"/>
      <c r="N570" s="55">
        <f>P570+Q570+R570+S570</f>
        <v/>
      </c>
      <c r="O570" s="57">
        <f>Q570+V570+Y570+AB570+AE570+AH570+AK570+AN570+AQ570+AT570+AW570+AZ570+BC570</f>
        <v/>
      </c>
      <c r="P570" s="58" t="n"/>
      <c r="Q570" s="59">
        <f>L570-S570-R570-P570</f>
        <v/>
      </c>
      <c r="R570" s="60" t="n"/>
      <c r="S570" s="61" t="n"/>
      <c r="T570" s="55" t="n"/>
      <c r="U570" s="55" t="n"/>
      <c r="V570" s="55" t="n"/>
      <c r="W570" s="55" t="n"/>
      <c r="X570" s="55" t="n"/>
      <c r="Y570" s="55" t="n"/>
      <c r="Z570" s="55" t="n"/>
      <c r="AA570" s="55" t="n"/>
      <c r="AB570" s="55" t="n"/>
      <c r="AC570" s="55" t="n"/>
      <c r="AD570" s="55" t="n"/>
      <c r="AE570" s="55" t="n"/>
      <c r="AF570" s="55" t="n"/>
      <c r="AG570" s="55" t="n"/>
      <c r="AH570" s="55" t="n"/>
      <c r="AI570" s="55" t="n"/>
      <c r="AJ570" s="55" t="n"/>
      <c r="AK570" s="55" t="n"/>
      <c r="AL570" s="55" t="n"/>
      <c r="AM570" s="55" t="n"/>
      <c r="AN570" s="55" t="n"/>
      <c r="AO570" s="55" t="n"/>
      <c r="AP570" s="55" t="n"/>
      <c r="AQ570" s="55" t="n"/>
      <c r="AR570" s="55" t="n"/>
      <c r="AS570" s="55" t="n"/>
      <c r="AT570" s="55" t="n"/>
      <c r="AU570" s="55" t="n"/>
      <c r="AV570" s="55" t="n"/>
      <c r="AW570" s="55" t="n"/>
      <c r="AX570" s="55" t="n"/>
      <c r="AY570" s="55" t="n"/>
      <c r="AZ570" s="55" t="n"/>
      <c r="BA570" s="55" t="n"/>
      <c r="BB570" s="55" t="n"/>
      <c r="BC570" s="55" t="n"/>
    </row>
    <row r="571">
      <c r="A571" s="55" t="n"/>
      <c r="B571" s="483" t="n"/>
      <c r="C571" s="55" t="n"/>
      <c r="D571" s="55" t="n"/>
      <c r="E571" s="55" t="n"/>
      <c r="F571" s="55" t="n"/>
      <c r="G571" s="69" t="n"/>
      <c r="H571" s="69" t="n"/>
      <c r="I571" s="55" t="n"/>
      <c r="J571" s="55" t="n"/>
      <c r="K571" s="55" t="n"/>
      <c r="L571" s="55">
        <f>J571-K571</f>
        <v/>
      </c>
      <c r="M571" s="55" t="n"/>
      <c r="N571" s="55">
        <f>P571+Q571+R571+S571</f>
        <v/>
      </c>
      <c r="O571" s="57">
        <f>Q571+V571+Y571+AB571+AE571+AH571+AK571+AN571+AQ571+AT571+AW571+AZ571+BC571</f>
        <v/>
      </c>
      <c r="P571" s="58" t="n"/>
      <c r="Q571" s="59">
        <f>L571-S571-R571-P571</f>
        <v/>
      </c>
      <c r="R571" s="60" t="n"/>
      <c r="S571" s="61" t="n"/>
      <c r="T571" s="55" t="n"/>
      <c r="U571" s="55" t="n"/>
      <c r="V571" s="55" t="n"/>
      <c r="W571" s="55" t="n"/>
      <c r="X571" s="55" t="n"/>
      <c r="Y571" s="55" t="n"/>
      <c r="Z571" s="55" t="n"/>
      <c r="AA571" s="55" t="n"/>
      <c r="AB571" s="55" t="n"/>
      <c r="AC571" s="55" t="n"/>
      <c r="AD571" s="55" t="n"/>
      <c r="AE571" s="55" t="n"/>
      <c r="AF571" s="55" t="n"/>
      <c r="AG571" s="55" t="n"/>
      <c r="AH571" s="55" t="n"/>
      <c r="AI571" s="55" t="n"/>
      <c r="AJ571" s="55" t="n"/>
      <c r="AK571" s="55" t="n"/>
      <c r="AL571" s="55" t="n"/>
      <c r="AM571" s="55" t="n"/>
      <c r="AN571" s="55" t="n"/>
      <c r="AO571" s="55" t="n"/>
      <c r="AP571" s="55" t="n"/>
      <c r="AQ571" s="55" t="n"/>
      <c r="AR571" s="55" t="n"/>
      <c r="AS571" s="55" t="n"/>
      <c r="AT571" s="55" t="n"/>
      <c r="AU571" s="55" t="n"/>
      <c r="AV571" s="55" t="n"/>
      <c r="AW571" s="55" t="n"/>
      <c r="AX571" s="55" t="n"/>
      <c r="AY571" s="55" t="n"/>
      <c r="AZ571" s="55" t="n"/>
      <c r="BA571" s="55" t="n"/>
      <c r="BB571" s="55" t="n"/>
      <c r="BC571" s="55" t="n"/>
    </row>
    <row r="572">
      <c r="A572" s="55" t="n"/>
      <c r="B572" s="483" t="n"/>
      <c r="C572" s="55" t="n"/>
      <c r="D572" s="55" t="n"/>
      <c r="E572" s="55" t="n"/>
      <c r="F572" s="55" t="n"/>
      <c r="G572" s="69" t="n"/>
      <c r="H572" s="69" t="n"/>
      <c r="I572" s="55" t="n"/>
      <c r="J572" s="55" t="n"/>
      <c r="K572" s="55" t="n"/>
      <c r="L572" s="55">
        <f>J572-K572</f>
        <v/>
      </c>
      <c r="M572" s="55" t="n"/>
      <c r="N572" s="55">
        <f>P572+Q572+R572+S572</f>
        <v/>
      </c>
      <c r="O572" s="57">
        <f>Q572+V572+Y572+AB572+AE572+AH572+AK572+AN572+AQ572+AT572+AW572+AZ572+BC572</f>
        <v/>
      </c>
      <c r="P572" s="58" t="n"/>
      <c r="Q572" s="59">
        <f>L572-S572-R572-P572</f>
        <v/>
      </c>
      <c r="R572" s="60" t="n"/>
      <c r="S572" s="61" t="n"/>
      <c r="T572" s="55" t="n"/>
      <c r="U572" s="55" t="n"/>
      <c r="V572" s="55" t="n"/>
      <c r="W572" s="55" t="n"/>
      <c r="X572" s="55" t="n"/>
      <c r="Y572" s="55" t="n"/>
      <c r="Z572" s="55" t="n"/>
      <c r="AA572" s="55" t="n"/>
      <c r="AB572" s="55" t="n"/>
      <c r="AC572" s="55" t="n"/>
      <c r="AD572" s="55" t="n"/>
      <c r="AE572" s="55" t="n"/>
      <c r="AF572" s="55" t="n"/>
      <c r="AG572" s="55" t="n"/>
      <c r="AH572" s="55" t="n"/>
      <c r="AI572" s="55" t="n"/>
      <c r="AJ572" s="55" t="n"/>
      <c r="AK572" s="55" t="n"/>
      <c r="AL572" s="55" t="n"/>
      <c r="AM572" s="55" t="n"/>
      <c r="AN572" s="55" t="n"/>
      <c r="AO572" s="55" t="n"/>
      <c r="AP572" s="55" t="n"/>
      <c r="AQ572" s="55" t="n"/>
      <c r="AR572" s="55" t="n"/>
      <c r="AS572" s="55" t="n"/>
      <c r="AT572" s="55" t="n"/>
      <c r="AU572" s="55" t="n"/>
      <c r="AV572" s="55" t="n"/>
      <c r="AW572" s="55" t="n"/>
      <c r="AX572" s="55" t="n"/>
      <c r="AY572" s="55" t="n"/>
      <c r="AZ572" s="55" t="n"/>
      <c r="BA572" s="55" t="n"/>
      <c r="BB572" s="55" t="n"/>
      <c r="BC572" s="55" t="n"/>
    </row>
    <row r="573">
      <c r="A573" s="55" t="n"/>
      <c r="B573" s="483" t="n"/>
      <c r="C573" s="55" t="n"/>
      <c r="D573" s="55" t="n"/>
      <c r="E573" s="55" t="n"/>
      <c r="F573" s="55" t="n"/>
      <c r="G573" s="69" t="n"/>
      <c r="H573" s="69" t="n"/>
      <c r="I573" s="55" t="n"/>
      <c r="J573" s="55" t="n"/>
      <c r="K573" s="55" t="n"/>
      <c r="L573" s="55">
        <f>J573-K573</f>
        <v/>
      </c>
      <c r="M573" s="55" t="n"/>
      <c r="N573" s="55">
        <f>P573+Q573+R573+S573</f>
        <v/>
      </c>
      <c r="O573" s="57">
        <f>Q573+V573+Y573+AB573+AE573+AH573+AK573+AN573+AQ573+AT573+AW573+AZ573+BC573</f>
        <v/>
      </c>
      <c r="P573" s="58" t="n"/>
      <c r="Q573" s="59">
        <f>L573-S573-R573-P573</f>
        <v/>
      </c>
      <c r="R573" s="60" t="n"/>
      <c r="S573" s="61" t="n"/>
      <c r="T573" s="55" t="n"/>
      <c r="U573" s="55" t="n"/>
      <c r="V573" s="55" t="n"/>
      <c r="W573" s="55" t="n"/>
      <c r="X573" s="55" t="n"/>
      <c r="Y573" s="55" t="n"/>
      <c r="Z573" s="55" t="n"/>
      <c r="AA573" s="55" t="n"/>
      <c r="AB573" s="55" t="n"/>
      <c r="AC573" s="55" t="n"/>
      <c r="AD573" s="55" t="n"/>
      <c r="AE573" s="55" t="n"/>
      <c r="AF573" s="55" t="n"/>
      <c r="AG573" s="55" t="n"/>
      <c r="AH573" s="55" t="n"/>
      <c r="AI573" s="55" t="n"/>
      <c r="AJ573" s="55" t="n"/>
      <c r="AK573" s="55" t="n"/>
      <c r="AL573" s="55" t="n"/>
      <c r="AM573" s="55" t="n"/>
      <c r="AN573" s="55" t="n"/>
      <c r="AO573" s="55" t="n"/>
      <c r="AP573" s="55" t="n"/>
      <c r="AQ573" s="55" t="n"/>
      <c r="AR573" s="55" t="n"/>
      <c r="AS573" s="55" t="n"/>
      <c r="AT573" s="55" t="n"/>
      <c r="AU573" s="55" t="n"/>
      <c r="AV573" s="55" t="n"/>
      <c r="AW573" s="55" t="n"/>
      <c r="AX573" s="55" t="n"/>
      <c r="AY573" s="55" t="n"/>
      <c r="AZ573" s="55" t="n"/>
      <c r="BA573" s="55" t="n"/>
      <c r="BB573" s="55" t="n"/>
      <c r="BC573" s="55" t="n"/>
    </row>
    <row r="574">
      <c r="A574" s="55" t="n"/>
      <c r="B574" s="483" t="n"/>
      <c r="C574" s="55" t="n"/>
      <c r="D574" s="55" t="n"/>
      <c r="E574" s="55" t="n"/>
      <c r="F574" s="55" t="n"/>
      <c r="G574" s="69" t="n"/>
      <c r="H574" s="69" t="n"/>
      <c r="I574" s="55" t="n"/>
      <c r="J574" s="55" t="n"/>
      <c r="K574" s="55" t="n"/>
      <c r="L574" s="55">
        <f>J574-K574</f>
        <v/>
      </c>
      <c r="M574" s="55" t="n"/>
      <c r="N574" s="55">
        <f>P574+Q574+R574+S574</f>
        <v/>
      </c>
      <c r="O574" s="57">
        <f>Q574+V574+Y574+AB574+AE574+AH574+AK574+AN574+AQ574+AT574+AW574+AZ574+BC574</f>
        <v/>
      </c>
      <c r="P574" s="58" t="n"/>
      <c r="Q574" s="59">
        <f>L574-S574-R574-P574</f>
        <v/>
      </c>
      <c r="R574" s="60" t="n"/>
      <c r="S574" s="61" t="n"/>
      <c r="T574" s="55" t="n"/>
      <c r="U574" s="55" t="n"/>
      <c r="V574" s="55" t="n"/>
      <c r="W574" s="55" t="n"/>
      <c r="X574" s="55" t="n"/>
      <c r="Y574" s="55" t="n"/>
      <c r="Z574" s="55" t="n"/>
      <c r="AA574" s="55" t="n"/>
      <c r="AB574" s="55" t="n"/>
      <c r="AC574" s="55" t="n"/>
      <c r="AD574" s="55" t="n"/>
      <c r="AE574" s="55" t="n"/>
      <c r="AF574" s="55" t="n"/>
      <c r="AG574" s="55" t="n"/>
      <c r="AH574" s="55" t="n"/>
      <c r="AI574" s="55" t="n"/>
      <c r="AJ574" s="55" t="n"/>
      <c r="AK574" s="55" t="n"/>
      <c r="AL574" s="55" t="n"/>
      <c r="AM574" s="55" t="n"/>
      <c r="AN574" s="55" t="n"/>
      <c r="AO574" s="55" t="n"/>
      <c r="AP574" s="55" t="n"/>
      <c r="AQ574" s="55" t="n"/>
      <c r="AR574" s="55" t="n"/>
      <c r="AS574" s="55" t="n"/>
      <c r="AT574" s="55" t="n"/>
      <c r="AU574" s="55" t="n"/>
      <c r="AV574" s="55" t="n"/>
      <c r="AW574" s="55" t="n"/>
      <c r="AX574" s="55" t="n"/>
      <c r="AY574" s="55" t="n"/>
      <c r="AZ574" s="55" t="n"/>
      <c r="BA574" s="55" t="n"/>
      <c r="BB574" s="55" t="n"/>
      <c r="BC574" s="55" t="n"/>
    </row>
    <row r="575">
      <c r="A575" s="55" t="n"/>
      <c r="B575" s="483" t="n"/>
      <c r="C575" s="55" t="n"/>
      <c r="D575" s="55" t="n"/>
      <c r="E575" s="55" t="n"/>
      <c r="F575" s="55" t="n"/>
      <c r="G575" s="69" t="n"/>
      <c r="H575" s="69" t="n"/>
      <c r="I575" s="55" t="n"/>
      <c r="J575" s="55" t="n"/>
      <c r="K575" s="55" t="n"/>
      <c r="L575" s="55">
        <f>J575-K575</f>
        <v/>
      </c>
      <c r="M575" s="55" t="n"/>
      <c r="N575" s="55">
        <f>P575+Q575+R575+S575</f>
        <v/>
      </c>
      <c r="O575" s="57">
        <f>Q575+V575+Y575+AB575+AE575+AH575+AK575+AN575+AQ575+AT575+AW575+AZ575+BC575</f>
        <v/>
      </c>
      <c r="P575" s="58" t="n"/>
      <c r="Q575" s="59">
        <f>L575-S575-R575-P575</f>
        <v/>
      </c>
      <c r="R575" s="60" t="n"/>
      <c r="S575" s="61" t="n"/>
      <c r="T575" s="55" t="n"/>
      <c r="U575" s="55" t="n"/>
      <c r="V575" s="55" t="n"/>
      <c r="W575" s="55" t="n"/>
      <c r="X575" s="55" t="n"/>
      <c r="Y575" s="55" t="n"/>
      <c r="Z575" s="55" t="n"/>
      <c r="AA575" s="55" t="n"/>
      <c r="AB575" s="55" t="n"/>
      <c r="AC575" s="55" t="n"/>
      <c r="AD575" s="55" t="n"/>
      <c r="AE575" s="55" t="n"/>
      <c r="AF575" s="55" t="n"/>
      <c r="AG575" s="55" t="n"/>
      <c r="AH575" s="55" t="n"/>
      <c r="AI575" s="55" t="n"/>
      <c r="AJ575" s="55" t="n"/>
      <c r="AK575" s="55" t="n"/>
      <c r="AL575" s="55" t="n"/>
      <c r="AM575" s="55" t="n"/>
      <c r="AN575" s="55" t="n"/>
      <c r="AO575" s="55" t="n"/>
      <c r="AP575" s="55" t="n"/>
      <c r="AQ575" s="55" t="n"/>
      <c r="AR575" s="55" t="n"/>
      <c r="AS575" s="55" t="n"/>
      <c r="AT575" s="55" t="n"/>
      <c r="AU575" s="55" t="n"/>
      <c r="AV575" s="55" t="n"/>
      <c r="AW575" s="55" t="n"/>
      <c r="AX575" s="55" t="n"/>
      <c r="AY575" s="55" t="n"/>
      <c r="AZ575" s="55" t="n"/>
      <c r="BA575" s="55" t="n"/>
      <c r="BB575" s="55" t="n"/>
      <c r="BC575" s="55" t="n"/>
    </row>
    <row r="576">
      <c r="A576" s="55" t="n"/>
      <c r="B576" s="483" t="n"/>
      <c r="C576" s="55" t="n"/>
      <c r="D576" s="55" t="n"/>
      <c r="E576" s="55" t="n"/>
      <c r="F576" s="55" t="n"/>
      <c r="G576" s="69" t="n"/>
      <c r="H576" s="69" t="n"/>
      <c r="I576" s="55" t="n"/>
      <c r="J576" s="55" t="n"/>
      <c r="K576" s="55" t="n"/>
      <c r="L576" s="55">
        <f>J576-K576</f>
        <v/>
      </c>
      <c r="M576" s="55" t="n"/>
      <c r="N576" s="55">
        <f>P576+Q576+R576+S576</f>
        <v/>
      </c>
      <c r="O576" s="57">
        <f>Q576+V576+Y576+AB576+AE576+AH576+AK576+AN576+AQ576+AT576+AW576+AZ576+BC576</f>
        <v/>
      </c>
      <c r="P576" s="58" t="n"/>
      <c r="Q576" s="59">
        <f>L576-S576-R576-P576</f>
        <v/>
      </c>
      <c r="R576" s="60" t="n"/>
      <c r="S576" s="61" t="n"/>
      <c r="T576" s="55" t="n"/>
      <c r="U576" s="55" t="n"/>
      <c r="V576" s="55" t="n"/>
      <c r="W576" s="55" t="n"/>
      <c r="X576" s="55" t="n"/>
      <c r="Y576" s="55" t="n"/>
      <c r="Z576" s="55" t="n"/>
      <c r="AA576" s="55" t="n"/>
      <c r="AB576" s="55" t="n"/>
      <c r="AC576" s="55" t="n"/>
      <c r="AD576" s="55" t="n"/>
      <c r="AE576" s="55" t="n"/>
      <c r="AF576" s="55" t="n"/>
      <c r="AG576" s="55" t="n"/>
      <c r="AH576" s="55" t="n"/>
      <c r="AI576" s="55" t="n"/>
      <c r="AJ576" s="55" t="n"/>
      <c r="AK576" s="55" t="n"/>
      <c r="AL576" s="55" t="n"/>
      <c r="AM576" s="55" t="n"/>
      <c r="AN576" s="55" t="n"/>
      <c r="AO576" s="55" t="n"/>
      <c r="AP576" s="55" t="n"/>
      <c r="AQ576" s="55" t="n"/>
      <c r="AR576" s="55" t="n"/>
      <c r="AS576" s="55" t="n"/>
      <c r="AT576" s="55" t="n"/>
      <c r="AU576" s="55" t="n"/>
      <c r="AV576" s="55" t="n"/>
      <c r="AW576" s="55" t="n"/>
      <c r="AX576" s="55" t="n"/>
      <c r="AY576" s="55" t="n"/>
      <c r="AZ576" s="55" t="n"/>
      <c r="BA576" s="55" t="n"/>
      <c r="BB576" s="55" t="n"/>
      <c r="BC576" s="55" t="n"/>
    </row>
    <row r="577">
      <c r="A577" s="55" t="n"/>
      <c r="B577" s="483" t="n"/>
      <c r="C577" s="55" t="n"/>
      <c r="D577" s="55" t="n"/>
      <c r="E577" s="55" t="n"/>
      <c r="F577" s="55" t="n"/>
      <c r="G577" s="69" t="n"/>
      <c r="H577" s="69" t="n"/>
      <c r="I577" s="55" t="n"/>
      <c r="J577" s="55" t="n"/>
      <c r="K577" s="55" t="n"/>
      <c r="L577" s="55">
        <f>J577-K577</f>
        <v/>
      </c>
      <c r="M577" s="55" t="n"/>
      <c r="N577" s="55">
        <f>P577+Q577+R577+S577</f>
        <v/>
      </c>
      <c r="O577" s="57">
        <f>Q577+V577+Y577+AB577+AE577+AH577+AK577+AN577+AQ577+AT577+AW577+AZ577+BC577</f>
        <v/>
      </c>
      <c r="P577" s="58" t="n"/>
      <c r="Q577" s="59">
        <f>L577-S577-R577-P577</f>
        <v/>
      </c>
      <c r="R577" s="60" t="n"/>
      <c r="S577" s="61" t="n"/>
      <c r="T577" s="55" t="n"/>
      <c r="U577" s="55" t="n"/>
      <c r="V577" s="55" t="n"/>
      <c r="W577" s="55" t="n"/>
      <c r="X577" s="55" t="n"/>
      <c r="Y577" s="55" t="n"/>
      <c r="Z577" s="55" t="n"/>
      <c r="AA577" s="55" t="n"/>
      <c r="AB577" s="55" t="n"/>
      <c r="AC577" s="55" t="n"/>
      <c r="AD577" s="55" t="n"/>
      <c r="AE577" s="55" t="n"/>
      <c r="AF577" s="55" t="n"/>
      <c r="AG577" s="55" t="n"/>
      <c r="AH577" s="55" t="n"/>
      <c r="AI577" s="55" t="n"/>
      <c r="AJ577" s="55" t="n"/>
      <c r="AK577" s="55" t="n"/>
      <c r="AL577" s="55" t="n"/>
      <c r="AM577" s="55" t="n"/>
      <c r="AN577" s="55" t="n"/>
      <c r="AO577" s="55" t="n"/>
      <c r="AP577" s="55" t="n"/>
      <c r="AQ577" s="55" t="n"/>
      <c r="AR577" s="55" t="n"/>
      <c r="AS577" s="55" t="n"/>
      <c r="AT577" s="55" t="n"/>
      <c r="AU577" s="55" t="n"/>
      <c r="AV577" s="55" t="n"/>
      <c r="AW577" s="55" t="n"/>
      <c r="AX577" s="55" t="n"/>
      <c r="AY577" s="55" t="n"/>
      <c r="AZ577" s="55" t="n"/>
      <c r="BA577" s="55" t="n"/>
      <c r="BB577" s="55" t="n"/>
      <c r="BC577" s="55" t="n"/>
    </row>
    <row r="578">
      <c r="A578" s="55" t="n"/>
      <c r="B578" s="483" t="n"/>
      <c r="C578" s="55" t="n"/>
      <c r="D578" s="55" t="n"/>
      <c r="E578" s="55" t="n"/>
      <c r="F578" s="55" t="n"/>
      <c r="G578" s="69" t="n"/>
      <c r="H578" s="69" t="n"/>
      <c r="I578" s="55" t="n"/>
      <c r="J578" s="55" t="n"/>
      <c r="K578" s="55" t="n"/>
      <c r="L578" s="55">
        <f>J578-K578</f>
        <v/>
      </c>
      <c r="M578" s="55" t="n"/>
      <c r="N578" s="55">
        <f>P578+Q578+R578+S578</f>
        <v/>
      </c>
      <c r="O578" s="57">
        <f>Q578+V578+Y578+AB578+AE578+AH578+AK578+AN578+AQ578+AT578+AW578+AZ578+BC578</f>
        <v/>
      </c>
      <c r="P578" s="58" t="n"/>
      <c r="Q578" s="59">
        <f>L578-S578-R578-P578</f>
        <v/>
      </c>
      <c r="R578" s="60" t="n"/>
      <c r="S578" s="61" t="n"/>
      <c r="T578" s="55" t="n"/>
      <c r="U578" s="55" t="n"/>
      <c r="V578" s="55" t="n"/>
      <c r="W578" s="55" t="n"/>
      <c r="X578" s="55" t="n"/>
      <c r="Y578" s="55" t="n"/>
      <c r="Z578" s="55" t="n"/>
      <c r="AA578" s="55" t="n"/>
      <c r="AB578" s="55" t="n"/>
      <c r="AC578" s="55" t="n"/>
      <c r="AD578" s="55" t="n"/>
      <c r="AE578" s="55" t="n"/>
      <c r="AF578" s="55" t="n"/>
      <c r="AG578" s="55" t="n"/>
      <c r="AH578" s="55" t="n"/>
      <c r="AI578" s="55" t="n"/>
      <c r="AJ578" s="55" t="n"/>
      <c r="AK578" s="55" t="n"/>
      <c r="AL578" s="55" t="n"/>
      <c r="AM578" s="55" t="n"/>
      <c r="AN578" s="55" t="n"/>
      <c r="AO578" s="55" t="n"/>
      <c r="AP578" s="55" t="n"/>
      <c r="AQ578" s="55" t="n"/>
      <c r="AR578" s="55" t="n"/>
      <c r="AS578" s="55" t="n"/>
      <c r="AT578" s="55" t="n"/>
      <c r="AU578" s="55" t="n"/>
      <c r="AV578" s="55" t="n"/>
      <c r="AW578" s="55" t="n"/>
      <c r="AX578" s="55" t="n"/>
      <c r="AY578" s="55" t="n"/>
      <c r="AZ578" s="55" t="n"/>
      <c r="BA578" s="55" t="n"/>
      <c r="BB578" s="55" t="n"/>
      <c r="BC578" s="55" t="n"/>
    </row>
    <row r="579">
      <c r="A579" s="55" t="n"/>
      <c r="B579" s="483" t="n"/>
      <c r="C579" s="55" t="n"/>
      <c r="D579" s="55" t="n"/>
      <c r="E579" s="55" t="n"/>
      <c r="F579" s="55" t="n"/>
      <c r="G579" s="69" t="n"/>
      <c r="H579" s="69" t="n"/>
      <c r="I579" s="55" t="n"/>
      <c r="J579" s="55" t="n"/>
      <c r="K579" s="55" t="n"/>
      <c r="L579" s="55">
        <f>J579-K579</f>
        <v/>
      </c>
      <c r="M579" s="55" t="n"/>
      <c r="N579" s="55">
        <f>P579+Q579+R579+S579</f>
        <v/>
      </c>
      <c r="O579" s="57">
        <f>Q579+V579+Y579+AB579+AE579+AH579+AK579+AN579+AQ579+AT579+AW579+AZ579+BC579</f>
        <v/>
      </c>
      <c r="P579" s="58" t="n"/>
      <c r="Q579" s="59">
        <f>L579-S579-R579-P579</f>
        <v/>
      </c>
      <c r="R579" s="60" t="n"/>
      <c r="S579" s="61" t="n"/>
      <c r="T579" s="55" t="n"/>
      <c r="U579" s="55" t="n"/>
      <c r="V579" s="55" t="n"/>
      <c r="W579" s="55" t="n"/>
      <c r="X579" s="55" t="n"/>
      <c r="Y579" s="55" t="n"/>
      <c r="Z579" s="55" t="n"/>
      <c r="AA579" s="55" t="n"/>
      <c r="AB579" s="55" t="n"/>
      <c r="AC579" s="55" t="n"/>
      <c r="AD579" s="55" t="n"/>
      <c r="AE579" s="55" t="n"/>
      <c r="AF579" s="55" t="n"/>
      <c r="AG579" s="55" t="n"/>
      <c r="AH579" s="55" t="n"/>
      <c r="AI579" s="55" t="n"/>
      <c r="AJ579" s="55" t="n"/>
      <c r="AK579" s="55" t="n"/>
      <c r="AL579" s="55" t="n"/>
      <c r="AM579" s="55" t="n"/>
      <c r="AN579" s="55" t="n"/>
      <c r="AO579" s="55" t="n"/>
      <c r="AP579" s="55" t="n"/>
      <c r="AQ579" s="55" t="n"/>
      <c r="AR579" s="55" t="n"/>
      <c r="AS579" s="55" t="n"/>
      <c r="AT579" s="55" t="n"/>
      <c r="AU579" s="55" t="n"/>
      <c r="AV579" s="55" t="n"/>
      <c r="AW579" s="55" t="n"/>
      <c r="AX579" s="55" t="n"/>
      <c r="AY579" s="55" t="n"/>
      <c r="AZ579" s="55" t="n"/>
      <c r="BA579" s="55" t="n"/>
      <c r="BB579" s="55" t="n"/>
      <c r="BC579" s="55" t="n"/>
    </row>
    <row r="580">
      <c r="A580" s="55" t="n"/>
      <c r="B580" s="483" t="n"/>
      <c r="C580" s="55" t="n"/>
      <c r="D580" s="55" t="n"/>
      <c r="E580" s="55" t="n"/>
      <c r="F580" s="55" t="n"/>
      <c r="G580" s="69" t="n"/>
      <c r="H580" s="69" t="n"/>
      <c r="I580" s="55" t="n"/>
      <c r="J580" s="55" t="n"/>
      <c r="K580" s="55" t="n"/>
      <c r="L580" s="55">
        <f>J580-K580</f>
        <v/>
      </c>
      <c r="M580" s="55" t="n"/>
      <c r="N580" s="55">
        <f>P580+Q580+R580+S580</f>
        <v/>
      </c>
      <c r="O580" s="57">
        <f>Q580+V580+Y580+AB580+AE580+AH580+AK580+AN580+AQ580+AT580+AW580+AZ580+BC580</f>
        <v/>
      </c>
      <c r="P580" s="58" t="n"/>
      <c r="Q580" s="59">
        <f>L580-S580-R580-P580</f>
        <v/>
      </c>
      <c r="R580" s="60" t="n"/>
      <c r="S580" s="61" t="n"/>
      <c r="T580" s="55" t="n"/>
      <c r="U580" s="55" t="n"/>
      <c r="V580" s="55" t="n"/>
      <c r="W580" s="55" t="n"/>
      <c r="X580" s="55" t="n"/>
      <c r="Y580" s="55" t="n"/>
      <c r="Z580" s="55" t="n"/>
      <c r="AA580" s="55" t="n"/>
      <c r="AB580" s="55" t="n"/>
      <c r="AC580" s="55" t="n"/>
      <c r="AD580" s="55" t="n"/>
      <c r="AE580" s="55" t="n"/>
      <c r="AF580" s="55" t="n"/>
      <c r="AG580" s="55" t="n"/>
      <c r="AH580" s="55" t="n"/>
      <c r="AI580" s="55" t="n"/>
      <c r="AJ580" s="55" t="n"/>
      <c r="AK580" s="55" t="n"/>
      <c r="AL580" s="55" t="n"/>
      <c r="AM580" s="55" t="n"/>
      <c r="AN580" s="55" t="n"/>
      <c r="AO580" s="55" t="n"/>
      <c r="AP580" s="55" t="n"/>
      <c r="AQ580" s="55" t="n"/>
      <c r="AR580" s="55" t="n"/>
      <c r="AS580" s="55" t="n"/>
      <c r="AT580" s="55" t="n"/>
      <c r="AU580" s="55" t="n"/>
      <c r="AV580" s="55" t="n"/>
      <c r="AW580" s="55" t="n"/>
      <c r="AX580" s="55" t="n"/>
      <c r="AY580" s="55" t="n"/>
      <c r="AZ580" s="55" t="n"/>
      <c r="BA580" s="55" t="n"/>
      <c r="BB580" s="55" t="n"/>
      <c r="BC580" s="55" t="n"/>
    </row>
    <row r="581">
      <c r="A581" s="55" t="n"/>
      <c r="B581" s="483" t="n"/>
      <c r="C581" s="55" t="n"/>
      <c r="D581" s="55" t="n"/>
      <c r="E581" s="55" t="n"/>
      <c r="F581" s="55" t="n"/>
      <c r="G581" s="69" t="n"/>
      <c r="H581" s="69" t="n"/>
      <c r="I581" s="55" t="n"/>
      <c r="J581" s="55" t="n"/>
      <c r="K581" s="55" t="n"/>
      <c r="L581" s="55">
        <f>J581-K581</f>
        <v/>
      </c>
      <c r="M581" s="55" t="n"/>
      <c r="N581" s="55">
        <f>P581+Q581+R581+S581</f>
        <v/>
      </c>
      <c r="O581" s="57">
        <f>Q581+V581+Y581+AB581+AE581+AH581+AK581+AN581+AQ581+AT581+AW581+AZ581+BC581</f>
        <v/>
      </c>
      <c r="P581" s="58" t="n"/>
      <c r="Q581" s="59">
        <f>L581-S581-R581-P581</f>
        <v/>
      </c>
      <c r="R581" s="60" t="n"/>
      <c r="S581" s="61" t="n"/>
      <c r="T581" s="55" t="n"/>
      <c r="U581" s="55" t="n"/>
      <c r="V581" s="55" t="n"/>
      <c r="W581" s="55" t="n"/>
      <c r="X581" s="55" t="n"/>
      <c r="Y581" s="55" t="n"/>
      <c r="Z581" s="55" t="n"/>
      <c r="AA581" s="55" t="n"/>
      <c r="AB581" s="55" t="n"/>
      <c r="AC581" s="55" t="n"/>
      <c r="AD581" s="55" t="n"/>
      <c r="AE581" s="55" t="n"/>
      <c r="AF581" s="55" t="n"/>
      <c r="AG581" s="55" t="n"/>
      <c r="AH581" s="55" t="n"/>
      <c r="AI581" s="55" t="n"/>
      <c r="AJ581" s="55" t="n"/>
      <c r="AK581" s="55" t="n"/>
      <c r="AL581" s="55" t="n"/>
      <c r="AM581" s="55" t="n"/>
      <c r="AN581" s="55" t="n"/>
      <c r="AO581" s="55" t="n"/>
      <c r="AP581" s="55" t="n"/>
      <c r="AQ581" s="55" t="n"/>
      <c r="AR581" s="55" t="n"/>
      <c r="AS581" s="55" t="n"/>
      <c r="AT581" s="55" t="n"/>
      <c r="AU581" s="55" t="n"/>
      <c r="AV581" s="55" t="n"/>
      <c r="AW581" s="55" t="n"/>
      <c r="AX581" s="55" t="n"/>
      <c r="AY581" s="55" t="n"/>
      <c r="AZ581" s="55" t="n"/>
      <c r="BA581" s="55" t="n"/>
      <c r="BB581" s="55" t="n"/>
      <c r="BC581" s="55" t="n"/>
    </row>
    <row r="582">
      <c r="A582" s="55" t="n"/>
      <c r="B582" s="483" t="n"/>
      <c r="C582" s="55" t="n"/>
      <c r="D582" s="55" t="n"/>
      <c r="E582" s="55" t="n"/>
      <c r="F582" s="55" t="n"/>
      <c r="G582" s="69" t="n"/>
      <c r="H582" s="69" t="n"/>
      <c r="I582" s="55" t="n"/>
      <c r="J582" s="55" t="n"/>
      <c r="K582" s="55" t="n"/>
      <c r="L582" s="55">
        <f>J582-K582</f>
        <v/>
      </c>
      <c r="M582" s="55" t="n"/>
      <c r="N582" s="55">
        <f>P582+Q582+R582+S582</f>
        <v/>
      </c>
      <c r="O582" s="57">
        <f>Q582+V582+Y582+AB582+AE582+AH582+AK582+AN582+AQ582+AT582+AW582+AZ582+BC582</f>
        <v/>
      </c>
      <c r="P582" s="58" t="n"/>
      <c r="Q582" s="59">
        <f>L582-S582-R582-P582</f>
        <v/>
      </c>
      <c r="R582" s="60" t="n"/>
      <c r="S582" s="61" t="n"/>
      <c r="T582" s="55" t="n"/>
      <c r="U582" s="55" t="n"/>
      <c r="V582" s="55" t="n"/>
      <c r="W582" s="55" t="n"/>
      <c r="X582" s="55" t="n"/>
      <c r="Y582" s="55" t="n"/>
      <c r="Z582" s="55" t="n"/>
      <c r="AA582" s="55" t="n"/>
      <c r="AB582" s="55" t="n"/>
      <c r="AC582" s="55" t="n"/>
      <c r="AD582" s="55" t="n"/>
      <c r="AE582" s="55" t="n"/>
      <c r="AF582" s="55" t="n"/>
      <c r="AG582" s="55" t="n"/>
      <c r="AH582" s="55" t="n"/>
      <c r="AI582" s="55" t="n"/>
      <c r="AJ582" s="55" t="n"/>
      <c r="AK582" s="55" t="n"/>
      <c r="AL582" s="55" t="n"/>
      <c r="AM582" s="55" t="n"/>
      <c r="AN582" s="55" t="n"/>
      <c r="AO582" s="55" t="n"/>
      <c r="AP582" s="55" t="n"/>
      <c r="AQ582" s="55" t="n"/>
      <c r="AR582" s="55" t="n"/>
      <c r="AS582" s="55" t="n"/>
      <c r="AT582" s="55" t="n"/>
      <c r="AU582" s="55" t="n"/>
      <c r="AV582" s="55" t="n"/>
      <c r="AW582" s="55" t="n"/>
      <c r="AX582" s="55" t="n"/>
      <c r="AY582" s="55" t="n"/>
      <c r="AZ582" s="55" t="n"/>
      <c r="BA582" s="55" t="n"/>
      <c r="BB582" s="55" t="n"/>
      <c r="BC582" s="55" t="n"/>
    </row>
    <row r="583">
      <c r="A583" s="55" t="n"/>
      <c r="B583" s="483" t="n"/>
      <c r="C583" s="55" t="n"/>
      <c r="D583" s="55" t="n"/>
      <c r="E583" s="55" t="n"/>
      <c r="F583" s="55" t="n"/>
      <c r="G583" s="69" t="n"/>
      <c r="H583" s="69" t="n"/>
      <c r="I583" s="55" t="n"/>
      <c r="J583" s="55" t="n"/>
      <c r="K583" s="55" t="n"/>
      <c r="L583" s="55">
        <f>J583-K583</f>
        <v/>
      </c>
      <c r="M583" s="55" t="n"/>
      <c r="N583" s="55">
        <f>P583+Q583+R583+S583</f>
        <v/>
      </c>
      <c r="O583" s="57">
        <f>Q583+V583+Y583+AB583+AE583+AH583+AK583+AN583+AQ583+AT583+AW583+AZ583+BC583</f>
        <v/>
      </c>
      <c r="P583" s="58" t="n"/>
      <c r="Q583" s="59">
        <f>L583-S583-R583-P583</f>
        <v/>
      </c>
      <c r="R583" s="60" t="n"/>
      <c r="S583" s="61" t="n"/>
      <c r="T583" s="55" t="n"/>
      <c r="U583" s="55" t="n"/>
      <c r="V583" s="55" t="n"/>
      <c r="W583" s="55" t="n"/>
      <c r="X583" s="55" t="n"/>
      <c r="Y583" s="55" t="n"/>
      <c r="Z583" s="55" t="n"/>
      <c r="AA583" s="55" t="n"/>
      <c r="AB583" s="55" t="n"/>
      <c r="AC583" s="55" t="n"/>
      <c r="AD583" s="55" t="n"/>
      <c r="AE583" s="55" t="n"/>
      <c r="AF583" s="55" t="n"/>
      <c r="AG583" s="55" t="n"/>
      <c r="AH583" s="55" t="n"/>
      <c r="AI583" s="55" t="n"/>
      <c r="AJ583" s="55" t="n"/>
      <c r="AK583" s="55" t="n"/>
      <c r="AL583" s="55" t="n"/>
      <c r="AM583" s="55" t="n"/>
      <c r="AN583" s="55" t="n"/>
      <c r="AO583" s="55" t="n"/>
      <c r="AP583" s="55" t="n"/>
      <c r="AQ583" s="55" t="n"/>
      <c r="AR583" s="55" t="n"/>
      <c r="AS583" s="55" t="n"/>
      <c r="AT583" s="55" t="n"/>
      <c r="AU583" s="55" t="n"/>
      <c r="AV583" s="55" t="n"/>
      <c r="AW583" s="55" t="n"/>
      <c r="AX583" s="55" t="n"/>
      <c r="AY583" s="55" t="n"/>
      <c r="AZ583" s="55" t="n"/>
      <c r="BA583" s="55" t="n"/>
      <c r="BB583" s="55" t="n"/>
      <c r="BC583" s="55" t="n"/>
    </row>
    <row r="584">
      <c r="A584" s="55" t="n"/>
      <c r="B584" s="483" t="n"/>
      <c r="C584" s="55" t="n"/>
      <c r="D584" s="55" t="n"/>
      <c r="E584" s="55" t="n"/>
      <c r="F584" s="55" t="n"/>
      <c r="G584" s="69" t="n"/>
      <c r="H584" s="69" t="n"/>
      <c r="I584" s="55" t="n"/>
      <c r="J584" s="55" t="n"/>
      <c r="K584" s="55" t="n"/>
      <c r="L584" s="55">
        <f>J584-K584</f>
        <v/>
      </c>
      <c r="M584" s="55" t="n"/>
      <c r="N584" s="55">
        <f>P584+Q584+R584+S584</f>
        <v/>
      </c>
      <c r="O584" s="57">
        <f>Q584+V584+Y584+AB584+AE584+AH584+AK584+AN584+AQ584+AT584+AW584+AZ584+BC584</f>
        <v/>
      </c>
      <c r="P584" s="58" t="n"/>
      <c r="Q584" s="59">
        <f>L584-S584-R584-P584</f>
        <v/>
      </c>
      <c r="R584" s="60" t="n"/>
      <c r="S584" s="61" t="n"/>
      <c r="T584" s="55" t="n"/>
      <c r="U584" s="55" t="n"/>
      <c r="V584" s="55" t="n"/>
      <c r="W584" s="55" t="n"/>
      <c r="X584" s="55" t="n"/>
      <c r="Y584" s="55" t="n"/>
      <c r="Z584" s="55" t="n"/>
      <c r="AA584" s="55" t="n"/>
      <c r="AB584" s="55" t="n"/>
      <c r="AC584" s="55" t="n"/>
      <c r="AD584" s="55" t="n"/>
      <c r="AE584" s="55" t="n"/>
      <c r="AF584" s="55" t="n"/>
      <c r="AG584" s="55" t="n"/>
      <c r="AH584" s="55" t="n"/>
      <c r="AI584" s="55" t="n"/>
      <c r="AJ584" s="55" t="n"/>
      <c r="AK584" s="55" t="n"/>
      <c r="AL584" s="55" t="n"/>
      <c r="AM584" s="55" t="n"/>
      <c r="AN584" s="55" t="n"/>
      <c r="AO584" s="55" t="n"/>
      <c r="AP584" s="55" t="n"/>
      <c r="AQ584" s="55" t="n"/>
      <c r="AR584" s="55" t="n"/>
      <c r="AS584" s="55" t="n"/>
      <c r="AT584" s="55" t="n"/>
      <c r="AU584" s="55" t="n"/>
      <c r="AV584" s="55" t="n"/>
      <c r="AW584" s="55" t="n"/>
      <c r="AX584" s="55" t="n"/>
      <c r="AY584" s="55" t="n"/>
      <c r="AZ584" s="55" t="n"/>
      <c r="BA584" s="55" t="n"/>
      <c r="BB584" s="55" t="n"/>
      <c r="BC584" s="55" t="n"/>
    </row>
    <row r="585">
      <c r="A585" s="55" t="n"/>
      <c r="B585" s="483" t="n"/>
      <c r="C585" s="55" t="n"/>
      <c r="D585" s="55" t="n"/>
      <c r="E585" s="55" t="n"/>
      <c r="F585" s="55" t="n"/>
      <c r="G585" s="69" t="n"/>
      <c r="H585" s="69" t="n"/>
      <c r="I585" s="55" t="n"/>
      <c r="J585" s="55" t="n"/>
      <c r="K585" s="55" t="n"/>
      <c r="L585" s="55">
        <f>J585-K585</f>
        <v/>
      </c>
      <c r="M585" s="55" t="n"/>
      <c r="N585" s="55">
        <f>P585+Q585+R585+S585</f>
        <v/>
      </c>
      <c r="O585" s="57">
        <f>Q585+V585+Y585+AB585+AE585+AH585+AK585+AN585+AQ585+AT585+AW585+AZ585+BC585</f>
        <v/>
      </c>
      <c r="P585" s="58" t="n"/>
      <c r="Q585" s="59">
        <f>L585-S585-R585-P585</f>
        <v/>
      </c>
      <c r="R585" s="60" t="n"/>
      <c r="S585" s="61" t="n"/>
      <c r="T585" s="55" t="n"/>
      <c r="U585" s="55" t="n"/>
      <c r="V585" s="55" t="n"/>
      <c r="W585" s="55" t="n"/>
      <c r="X585" s="55" t="n"/>
      <c r="Y585" s="55" t="n"/>
      <c r="Z585" s="55" t="n"/>
      <c r="AA585" s="55" t="n"/>
      <c r="AB585" s="55" t="n"/>
      <c r="AC585" s="55" t="n"/>
      <c r="AD585" s="55" t="n"/>
      <c r="AE585" s="55" t="n"/>
      <c r="AF585" s="55" t="n"/>
      <c r="AG585" s="55" t="n"/>
      <c r="AH585" s="55" t="n"/>
      <c r="AI585" s="55" t="n"/>
      <c r="AJ585" s="55" t="n"/>
      <c r="AK585" s="55" t="n"/>
      <c r="AL585" s="55" t="n"/>
      <c r="AM585" s="55" t="n"/>
      <c r="AN585" s="55" t="n"/>
      <c r="AO585" s="55" t="n"/>
      <c r="AP585" s="55" t="n"/>
      <c r="AQ585" s="55" t="n"/>
      <c r="AR585" s="55" t="n"/>
      <c r="AS585" s="55" t="n"/>
      <c r="AT585" s="55" t="n"/>
      <c r="AU585" s="55" t="n"/>
      <c r="AV585" s="55" t="n"/>
      <c r="AW585" s="55" t="n"/>
      <c r="AX585" s="55" t="n"/>
      <c r="AY585" s="55" t="n"/>
      <c r="AZ585" s="55" t="n"/>
      <c r="BA585" s="55" t="n"/>
      <c r="BB585" s="55" t="n"/>
      <c r="BC585" s="55" t="n"/>
    </row>
    <row r="586">
      <c r="A586" s="55" t="n"/>
      <c r="B586" s="483" t="n"/>
      <c r="C586" s="55" t="n"/>
      <c r="D586" s="55" t="n"/>
      <c r="E586" s="55" t="n"/>
      <c r="F586" s="55" t="n"/>
      <c r="G586" s="69" t="n"/>
      <c r="H586" s="69" t="n"/>
      <c r="I586" s="55" t="n"/>
      <c r="J586" s="55" t="n"/>
      <c r="K586" s="55" t="n"/>
      <c r="L586" s="55">
        <f>J586-K586</f>
        <v/>
      </c>
      <c r="M586" s="55" t="n"/>
      <c r="N586" s="55">
        <f>P586+Q586+R586+S586</f>
        <v/>
      </c>
      <c r="O586" s="57">
        <f>Q586+V586+Y586+AB586+AE586+AH586+AK586+AN586+AQ586+AT586+AW586+AZ586+BC586</f>
        <v/>
      </c>
      <c r="P586" s="58" t="n"/>
      <c r="Q586" s="59">
        <f>L586-S586-R586-P586</f>
        <v/>
      </c>
      <c r="R586" s="60" t="n"/>
      <c r="S586" s="61" t="n"/>
      <c r="T586" s="55" t="n"/>
      <c r="U586" s="55" t="n"/>
      <c r="V586" s="55" t="n"/>
      <c r="W586" s="55" t="n"/>
      <c r="X586" s="55" t="n"/>
      <c r="Y586" s="55" t="n"/>
      <c r="Z586" s="55" t="n"/>
      <c r="AA586" s="55" t="n"/>
      <c r="AB586" s="55" t="n"/>
      <c r="AC586" s="55" t="n"/>
      <c r="AD586" s="55" t="n"/>
      <c r="AE586" s="55" t="n"/>
      <c r="AF586" s="55" t="n"/>
      <c r="AG586" s="55" t="n"/>
      <c r="AH586" s="55" t="n"/>
      <c r="AI586" s="55" t="n"/>
      <c r="AJ586" s="55" t="n"/>
      <c r="AK586" s="55" t="n"/>
      <c r="AL586" s="55" t="n"/>
      <c r="AM586" s="55" t="n"/>
      <c r="AN586" s="55" t="n"/>
      <c r="AO586" s="55" t="n"/>
      <c r="AP586" s="55" t="n"/>
      <c r="AQ586" s="55" t="n"/>
      <c r="AR586" s="55" t="n"/>
      <c r="AS586" s="55" t="n"/>
      <c r="AT586" s="55" t="n"/>
      <c r="AU586" s="55" t="n"/>
      <c r="AV586" s="55" t="n"/>
      <c r="AW586" s="55" t="n"/>
      <c r="AX586" s="55" t="n"/>
      <c r="AY586" s="55" t="n"/>
      <c r="AZ586" s="55" t="n"/>
      <c r="BA586" s="55" t="n"/>
      <c r="BB586" s="55" t="n"/>
      <c r="BC586" s="55" t="n"/>
    </row>
    <row r="587">
      <c r="A587" s="55" t="n"/>
      <c r="B587" s="483" t="n"/>
      <c r="C587" s="55" t="n"/>
      <c r="D587" s="55" t="n"/>
      <c r="E587" s="55" t="n"/>
      <c r="F587" s="55" t="n"/>
      <c r="G587" s="69" t="n"/>
      <c r="H587" s="69" t="n"/>
      <c r="I587" s="55" t="n"/>
      <c r="J587" s="55" t="n"/>
      <c r="K587" s="55" t="n"/>
      <c r="L587" s="55">
        <f>J587-K587</f>
        <v/>
      </c>
      <c r="M587" s="55" t="n"/>
      <c r="N587" s="55">
        <f>P587+Q587+R587+S587</f>
        <v/>
      </c>
      <c r="O587" s="57">
        <f>Q587+V587+Y587+AB587+AE587+AH587+AK587+AN587+AQ587+AT587+AW587+AZ587+BC587</f>
        <v/>
      </c>
      <c r="P587" s="58" t="n"/>
      <c r="Q587" s="59">
        <f>L587-S587-R587-P587</f>
        <v/>
      </c>
      <c r="R587" s="60" t="n"/>
      <c r="S587" s="61" t="n"/>
      <c r="T587" s="55" t="n"/>
      <c r="U587" s="55" t="n"/>
      <c r="V587" s="55" t="n"/>
      <c r="W587" s="55" t="n"/>
      <c r="X587" s="55" t="n"/>
      <c r="Y587" s="55" t="n"/>
      <c r="Z587" s="55" t="n"/>
      <c r="AA587" s="55" t="n"/>
      <c r="AB587" s="55" t="n"/>
      <c r="AC587" s="55" t="n"/>
      <c r="AD587" s="55" t="n"/>
      <c r="AE587" s="55" t="n"/>
      <c r="AF587" s="55" t="n"/>
      <c r="AG587" s="55" t="n"/>
      <c r="AH587" s="55" t="n"/>
      <c r="AI587" s="55" t="n"/>
      <c r="AJ587" s="55" t="n"/>
      <c r="AK587" s="55" t="n"/>
      <c r="AL587" s="55" t="n"/>
      <c r="AM587" s="55" t="n"/>
      <c r="AN587" s="55" t="n"/>
      <c r="AO587" s="55" t="n"/>
      <c r="AP587" s="55" t="n"/>
      <c r="AQ587" s="55" t="n"/>
      <c r="AR587" s="55" t="n"/>
      <c r="AS587" s="55" t="n"/>
      <c r="AT587" s="55" t="n"/>
      <c r="AU587" s="55" t="n"/>
      <c r="AV587" s="55" t="n"/>
      <c r="AW587" s="55" t="n"/>
      <c r="AX587" s="55" t="n"/>
      <c r="AY587" s="55" t="n"/>
      <c r="AZ587" s="55" t="n"/>
      <c r="BA587" s="55" t="n"/>
      <c r="BB587" s="55" t="n"/>
      <c r="BC587" s="55" t="n"/>
    </row>
    <row r="588">
      <c r="A588" s="55" t="n"/>
      <c r="B588" s="483" t="n"/>
      <c r="C588" s="55" t="n"/>
      <c r="D588" s="55" t="n"/>
      <c r="E588" s="55" t="n"/>
      <c r="F588" s="55" t="n"/>
      <c r="G588" s="69" t="n"/>
      <c r="H588" s="69" t="n"/>
      <c r="I588" s="55" t="n"/>
      <c r="J588" s="55" t="n"/>
      <c r="K588" s="55" t="n"/>
      <c r="L588" s="55">
        <f>J588-K588</f>
        <v/>
      </c>
      <c r="M588" s="55" t="n"/>
      <c r="N588" s="55">
        <f>P588+Q588+R588+S588</f>
        <v/>
      </c>
      <c r="O588" s="57">
        <f>Q588+V588+Y588+AB588+AE588+AH588+AK588+AN588+AQ588+AT588+AW588+AZ588+BC588</f>
        <v/>
      </c>
      <c r="P588" s="58" t="n"/>
      <c r="Q588" s="59">
        <f>L588-S588-R588-P588</f>
        <v/>
      </c>
      <c r="R588" s="60" t="n"/>
      <c r="S588" s="61" t="n"/>
      <c r="T588" s="55" t="n"/>
      <c r="U588" s="55" t="n"/>
      <c r="V588" s="55" t="n"/>
      <c r="W588" s="55" t="n"/>
      <c r="X588" s="55" t="n"/>
      <c r="Y588" s="55" t="n"/>
      <c r="Z588" s="55" t="n"/>
      <c r="AA588" s="55" t="n"/>
      <c r="AB588" s="55" t="n"/>
      <c r="AC588" s="55" t="n"/>
      <c r="AD588" s="55" t="n"/>
      <c r="AE588" s="55" t="n"/>
      <c r="AF588" s="55" t="n"/>
      <c r="AG588" s="55" t="n"/>
      <c r="AH588" s="55" t="n"/>
      <c r="AI588" s="55" t="n"/>
      <c r="AJ588" s="55" t="n"/>
      <c r="AK588" s="55" t="n"/>
      <c r="AL588" s="55" t="n"/>
      <c r="AM588" s="55" t="n"/>
      <c r="AN588" s="55" t="n"/>
      <c r="AO588" s="55" t="n"/>
      <c r="AP588" s="55" t="n"/>
      <c r="AQ588" s="55" t="n"/>
      <c r="AR588" s="55" t="n"/>
      <c r="AS588" s="55" t="n"/>
      <c r="AT588" s="55" t="n"/>
      <c r="AU588" s="55" t="n"/>
      <c r="AV588" s="55" t="n"/>
      <c r="AW588" s="55" t="n"/>
      <c r="AX588" s="55" t="n"/>
      <c r="AY588" s="55" t="n"/>
      <c r="AZ588" s="55" t="n"/>
      <c r="BA588" s="55" t="n"/>
      <c r="BB588" s="55" t="n"/>
      <c r="BC588" s="55" t="n"/>
    </row>
    <row r="589">
      <c r="A589" s="55" t="n"/>
      <c r="B589" s="483" t="n"/>
      <c r="C589" s="55" t="n"/>
      <c r="D589" s="55" t="n"/>
      <c r="E589" s="55" t="n"/>
      <c r="F589" s="55" t="n"/>
      <c r="G589" s="69" t="n"/>
      <c r="H589" s="69" t="n"/>
      <c r="I589" s="55" t="n"/>
      <c r="J589" s="55" t="n"/>
      <c r="K589" s="55" t="n"/>
      <c r="L589" s="55">
        <f>J589-K589</f>
        <v/>
      </c>
      <c r="M589" s="55" t="n"/>
      <c r="N589" s="55">
        <f>P589+Q589+R589+S589</f>
        <v/>
      </c>
      <c r="O589" s="57">
        <f>Q589+V589+Y589+AB589+AE589+AH589+AK589+AN589+AQ589+AT589+AW589+AZ589+BC589</f>
        <v/>
      </c>
      <c r="P589" s="58" t="n"/>
      <c r="Q589" s="59">
        <f>L589-S589-R589-P589</f>
        <v/>
      </c>
      <c r="R589" s="60" t="n"/>
      <c r="S589" s="61" t="n"/>
      <c r="T589" s="55" t="n"/>
      <c r="U589" s="55" t="n"/>
      <c r="V589" s="55" t="n"/>
      <c r="W589" s="55" t="n"/>
      <c r="X589" s="55" t="n"/>
      <c r="Y589" s="55" t="n"/>
      <c r="Z589" s="55" t="n"/>
      <c r="AA589" s="55" t="n"/>
      <c r="AB589" s="55" t="n"/>
      <c r="AC589" s="55" t="n"/>
      <c r="AD589" s="55" t="n"/>
      <c r="AE589" s="55" t="n"/>
      <c r="AF589" s="55" t="n"/>
      <c r="AG589" s="55" t="n"/>
      <c r="AH589" s="55" t="n"/>
      <c r="AI589" s="55" t="n"/>
      <c r="AJ589" s="55" t="n"/>
      <c r="AK589" s="55" t="n"/>
      <c r="AL589" s="55" t="n"/>
      <c r="AM589" s="55" t="n"/>
      <c r="AN589" s="55" t="n"/>
      <c r="AO589" s="55" t="n"/>
      <c r="AP589" s="55" t="n"/>
      <c r="AQ589" s="55" t="n"/>
      <c r="AR589" s="55" t="n"/>
      <c r="AS589" s="55" t="n"/>
      <c r="AT589" s="55" t="n"/>
      <c r="AU589" s="55" t="n"/>
      <c r="AV589" s="55" t="n"/>
      <c r="AW589" s="55" t="n"/>
      <c r="AX589" s="55" t="n"/>
      <c r="AY589" s="55" t="n"/>
      <c r="AZ589" s="55" t="n"/>
      <c r="BA589" s="55" t="n"/>
      <c r="BB589" s="55" t="n"/>
      <c r="BC589" s="55" t="n"/>
    </row>
    <row r="590">
      <c r="A590" s="55" t="n"/>
      <c r="B590" s="483" t="n"/>
      <c r="C590" s="55" t="n"/>
      <c r="D590" s="55" t="n"/>
      <c r="E590" s="55" t="n"/>
      <c r="F590" s="55" t="n"/>
      <c r="G590" s="69" t="n"/>
      <c r="H590" s="69" t="n"/>
      <c r="I590" s="55" t="n"/>
      <c r="J590" s="55" t="n"/>
      <c r="K590" s="55" t="n"/>
      <c r="L590" s="55">
        <f>J590-K590</f>
        <v/>
      </c>
      <c r="M590" s="55" t="n"/>
      <c r="N590" s="55">
        <f>P590+Q590+R590+S590</f>
        <v/>
      </c>
      <c r="O590" s="57">
        <f>Q590+V590+Y590+AB590+AE590+AH590+AK590+AN590+AQ590+AT590+AW590+AZ590+BC590</f>
        <v/>
      </c>
      <c r="P590" s="58" t="n"/>
      <c r="Q590" s="59">
        <f>L590-S590-R590-P590</f>
        <v/>
      </c>
      <c r="R590" s="60" t="n"/>
      <c r="S590" s="61" t="n"/>
      <c r="T590" s="55" t="n"/>
      <c r="U590" s="55" t="n"/>
      <c r="V590" s="55" t="n"/>
      <c r="W590" s="55" t="n"/>
      <c r="X590" s="55" t="n"/>
      <c r="Y590" s="55" t="n"/>
      <c r="Z590" s="55" t="n"/>
      <c r="AA590" s="55" t="n"/>
      <c r="AB590" s="55" t="n"/>
      <c r="AC590" s="55" t="n"/>
      <c r="AD590" s="55" t="n"/>
      <c r="AE590" s="55" t="n"/>
      <c r="AF590" s="55" t="n"/>
      <c r="AG590" s="55" t="n"/>
      <c r="AH590" s="55" t="n"/>
      <c r="AI590" s="55" t="n"/>
      <c r="AJ590" s="55" t="n"/>
      <c r="AK590" s="55" t="n"/>
      <c r="AL590" s="55" t="n"/>
      <c r="AM590" s="55" t="n"/>
      <c r="AN590" s="55" t="n"/>
      <c r="AO590" s="55" t="n"/>
      <c r="AP590" s="55" t="n"/>
      <c r="AQ590" s="55" t="n"/>
      <c r="AR590" s="55" t="n"/>
      <c r="AS590" s="55" t="n"/>
      <c r="AT590" s="55" t="n"/>
      <c r="AU590" s="55" t="n"/>
      <c r="AV590" s="55" t="n"/>
      <c r="AW590" s="55" t="n"/>
      <c r="AX590" s="55" t="n"/>
      <c r="AY590" s="55" t="n"/>
      <c r="AZ590" s="55" t="n"/>
      <c r="BA590" s="55" t="n"/>
      <c r="BB590" s="55" t="n"/>
      <c r="BC590" s="55" t="n"/>
    </row>
    <row r="591">
      <c r="A591" s="55" t="n"/>
      <c r="B591" s="483" t="n"/>
      <c r="C591" s="55" t="n"/>
      <c r="D591" s="55" t="n"/>
      <c r="E591" s="55" t="n"/>
      <c r="F591" s="55" t="n"/>
      <c r="G591" s="69" t="n"/>
      <c r="H591" s="69" t="n"/>
      <c r="I591" s="55" t="n"/>
      <c r="J591" s="55" t="n"/>
      <c r="K591" s="55" t="n"/>
      <c r="L591" s="55">
        <f>J591-K591</f>
        <v/>
      </c>
      <c r="M591" s="55" t="n"/>
      <c r="N591" s="55">
        <f>P591+Q591+R591+S591</f>
        <v/>
      </c>
      <c r="O591" s="57">
        <f>Q591+V591+Y591+AB591+AE591+AH591+AK591+AN591+AQ591+AT591+AW591+AZ591+BC591</f>
        <v/>
      </c>
      <c r="P591" s="58" t="n"/>
      <c r="Q591" s="59">
        <f>L591-S591-R591-P591</f>
        <v/>
      </c>
      <c r="R591" s="60" t="n"/>
      <c r="S591" s="61" t="n"/>
      <c r="T591" s="55" t="n"/>
      <c r="U591" s="55" t="n"/>
      <c r="V591" s="55" t="n"/>
      <c r="W591" s="55" t="n"/>
      <c r="X591" s="55" t="n"/>
      <c r="Y591" s="55" t="n"/>
      <c r="Z591" s="55" t="n"/>
      <c r="AA591" s="55" t="n"/>
      <c r="AB591" s="55" t="n"/>
      <c r="AC591" s="55" t="n"/>
      <c r="AD591" s="55" t="n"/>
      <c r="AE591" s="55" t="n"/>
      <c r="AF591" s="55" t="n"/>
      <c r="AG591" s="55" t="n"/>
      <c r="AH591" s="55" t="n"/>
      <c r="AI591" s="55" t="n"/>
      <c r="AJ591" s="55" t="n"/>
      <c r="AK591" s="55" t="n"/>
      <c r="AL591" s="55" t="n"/>
      <c r="AM591" s="55" t="n"/>
      <c r="AN591" s="55" t="n"/>
      <c r="AO591" s="55" t="n"/>
      <c r="AP591" s="55" t="n"/>
      <c r="AQ591" s="55" t="n"/>
      <c r="AR591" s="55" t="n"/>
      <c r="AS591" s="55" t="n"/>
      <c r="AT591" s="55" t="n"/>
      <c r="AU591" s="55" t="n"/>
      <c r="AV591" s="55" t="n"/>
      <c r="AW591" s="55" t="n"/>
      <c r="AX591" s="55" t="n"/>
      <c r="AY591" s="55" t="n"/>
      <c r="AZ591" s="55" t="n"/>
      <c r="BA591" s="55" t="n"/>
      <c r="BB591" s="55" t="n"/>
      <c r="BC591" s="55" t="n"/>
    </row>
    <row r="592">
      <c r="A592" s="55" t="n"/>
      <c r="B592" s="483" t="n"/>
      <c r="C592" s="55" t="n"/>
      <c r="D592" s="55" t="n"/>
      <c r="E592" s="55" t="n"/>
      <c r="F592" s="55" t="n"/>
      <c r="G592" s="69" t="n"/>
      <c r="H592" s="69" t="n"/>
      <c r="I592" s="55" t="n"/>
      <c r="J592" s="55" t="n"/>
      <c r="K592" s="55" t="n"/>
      <c r="L592" s="55">
        <f>J592-K592</f>
        <v/>
      </c>
      <c r="M592" s="55" t="n"/>
      <c r="N592" s="55">
        <f>P592+Q592+R592+S592</f>
        <v/>
      </c>
      <c r="O592" s="57">
        <f>Q592+V592+Y592+AB592+AE592+AH592+AK592+AN592+AQ592+AT592+AW592+AZ592+BC592</f>
        <v/>
      </c>
      <c r="P592" s="58" t="n"/>
      <c r="Q592" s="59">
        <f>L592-S592-R592-P592</f>
        <v/>
      </c>
      <c r="R592" s="60" t="n"/>
      <c r="S592" s="61" t="n"/>
      <c r="T592" s="55" t="n"/>
      <c r="U592" s="55" t="n"/>
      <c r="V592" s="55" t="n"/>
      <c r="W592" s="55" t="n"/>
      <c r="X592" s="55" t="n"/>
      <c r="Y592" s="55" t="n"/>
      <c r="Z592" s="55" t="n"/>
      <c r="AA592" s="55" t="n"/>
      <c r="AB592" s="55" t="n"/>
      <c r="AC592" s="55" t="n"/>
      <c r="AD592" s="55" t="n"/>
      <c r="AE592" s="55" t="n"/>
      <c r="AF592" s="55" t="n"/>
      <c r="AG592" s="55" t="n"/>
      <c r="AH592" s="55" t="n"/>
      <c r="AI592" s="55" t="n"/>
      <c r="AJ592" s="55" t="n"/>
      <c r="AK592" s="55" t="n"/>
      <c r="AL592" s="55" t="n"/>
      <c r="AM592" s="55" t="n"/>
      <c r="AN592" s="55" t="n"/>
      <c r="AO592" s="55" t="n"/>
      <c r="AP592" s="55" t="n"/>
      <c r="AQ592" s="55" t="n"/>
      <c r="AR592" s="55" t="n"/>
      <c r="AS592" s="55" t="n"/>
      <c r="AT592" s="55" t="n"/>
      <c r="AU592" s="55" t="n"/>
      <c r="AV592" s="55" t="n"/>
      <c r="AW592" s="55" t="n"/>
      <c r="AX592" s="55" t="n"/>
      <c r="AY592" s="55" t="n"/>
      <c r="AZ592" s="55" t="n"/>
      <c r="BA592" s="55" t="n"/>
      <c r="BB592" s="55" t="n"/>
      <c r="BC592" s="55" t="n"/>
    </row>
    <row r="593">
      <c r="A593" s="55" t="n"/>
      <c r="B593" s="483" t="n"/>
      <c r="C593" s="55" t="n"/>
      <c r="D593" s="55" t="n"/>
      <c r="E593" s="55" t="n"/>
      <c r="F593" s="55" t="n"/>
      <c r="G593" s="69" t="n"/>
      <c r="H593" s="69" t="n"/>
      <c r="I593" s="55" t="n"/>
      <c r="J593" s="55" t="n"/>
      <c r="K593" s="55" t="n"/>
      <c r="L593" s="55">
        <f>J593-K593</f>
        <v/>
      </c>
      <c r="M593" s="55" t="n"/>
      <c r="N593" s="55">
        <f>P593+Q593+R593+S593</f>
        <v/>
      </c>
      <c r="O593" s="57">
        <f>Q593+V593+Y593+AB593+AE593+AH593+AK593+AN593+AQ593+AT593+AW593+AZ593+BC593</f>
        <v/>
      </c>
      <c r="P593" s="58" t="n"/>
      <c r="Q593" s="59">
        <f>L593-S593-R593-P593</f>
        <v/>
      </c>
      <c r="R593" s="60" t="n"/>
      <c r="S593" s="61" t="n"/>
      <c r="T593" s="55" t="n"/>
      <c r="U593" s="55" t="n"/>
      <c r="V593" s="55" t="n"/>
      <c r="W593" s="55" t="n"/>
      <c r="X593" s="55" t="n"/>
      <c r="Y593" s="55" t="n"/>
      <c r="Z593" s="55" t="n"/>
      <c r="AA593" s="55" t="n"/>
      <c r="AB593" s="55" t="n"/>
      <c r="AC593" s="55" t="n"/>
      <c r="AD593" s="55" t="n"/>
      <c r="AE593" s="55" t="n"/>
      <c r="AF593" s="55" t="n"/>
      <c r="AG593" s="55" t="n"/>
      <c r="AH593" s="55" t="n"/>
      <c r="AI593" s="55" t="n"/>
      <c r="AJ593" s="55" t="n"/>
      <c r="AK593" s="55" t="n"/>
      <c r="AL593" s="55" t="n"/>
      <c r="AM593" s="55" t="n"/>
      <c r="AN593" s="55" t="n"/>
      <c r="AO593" s="55" t="n"/>
      <c r="AP593" s="55" t="n"/>
      <c r="AQ593" s="55" t="n"/>
      <c r="AR593" s="55" t="n"/>
      <c r="AS593" s="55" t="n"/>
      <c r="AT593" s="55" t="n"/>
      <c r="AU593" s="55" t="n"/>
      <c r="AV593" s="55" t="n"/>
      <c r="AW593" s="55" t="n"/>
      <c r="AX593" s="55" t="n"/>
      <c r="AY593" s="55" t="n"/>
      <c r="AZ593" s="55" t="n"/>
      <c r="BA593" s="55" t="n"/>
      <c r="BB593" s="55" t="n"/>
      <c r="BC593" s="55" t="n"/>
    </row>
    <row r="594">
      <c r="A594" s="55" t="n"/>
      <c r="B594" s="483" t="n"/>
      <c r="C594" s="55" t="n"/>
      <c r="D594" s="55" t="n"/>
      <c r="E594" s="55" t="n"/>
      <c r="F594" s="55" t="n"/>
      <c r="G594" s="69" t="n"/>
      <c r="H594" s="69" t="n"/>
      <c r="I594" s="55" t="n"/>
      <c r="J594" s="55" t="n"/>
      <c r="K594" s="55" t="n"/>
      <c r="L594" s="55">
        <f>J594-K594</f>
        <v/>
      </c>
      <c r="M594" s="55" t="n"/>
      <c r="N594" s="55">
        <f>P594+Q594+R594+S594</f>
        <v/>
      </c>
      <c r="O594" s="57">
        <f>Q594+V594+Y594+AB594+AE594+AH594+AK594+AN594+AQ594+AT594+AW594+AZ594+BC594</f>
        <v/>
      </c>
      <c r="P594" s="58" t="n"/>
      <c r="Q594" s="59">
        <f>L594-S594-R594-P594</f>
        <v/>
      </c>
      <c r="R594" s="60" t="n"/>
      <c r="S594" s="61" t="n"/>
      <c r="T594" s="55" t="n"/>
      <c r="U594" s="55" t="n"/>
      <c r="V594" s="55" t="n"/>
      <c r="W594" s="55" t="n"/>
      <c r="X594" s="55" t="n"/>
      <c r="Y594" s="55" t="n"/>
      <c r="Z594" s="55" t="n"/>
      <c r="AA594" s="55" t="n"/>
      <c r="AB594" s="55" t="n"/>
      <c r="AC594" s="55" t="n"/>
      <c r="AD594" s="55" t="n"/>
      <c r="AE594" s="55" t="n"/>
      <c r="AF594" s="55" t="n"/>
      <c r="AG594" s="55" t="n"/>
      <c r="AH594" s="55" t="n"/>
      <c r="AI594" s="55" t="n"/>
      <c r="AJ594" s="55" t="n"/>
      <c r="AK594" s="55" t="n"/>
      <c r="AL594" s="55" t="n"/>
      <c r="AM594" s="55" t="n"/>
      <c r="AN594" s="55" t="n"/>
      <c r="AO594" s="55" t="n"/>
      <c r="AP594" s="55" t="n"/>
      <c r="AQ594" s="55" t="n"/>
      <c r="AR594" s="55" t="n"/>
      <c r="AS594" s="55" t="n"/>
      <c r="AT594" s="55" t="n"/>
      <c r="AU594" s="55" t="n"/>
      <c r="AV594" s="55" t="n"/>
      <c r="AW594" s="55" t="n"/>
      <c r="AX594" s="55" t="n"/>
      <c r="AY594" s="55" t="n"/>
      <c r="AZ594" s="55" t="n"/>
      <c r="BA594" s="55" t="n"/>
      <c r="BB594" s="55" t="n"/>
      <c r="BC594" s="55" t="n"/>
    </row>
    <row r="595">
      <c r="A595" s="55" t="n"/>
      <c r="B595" s="483" t="n"/>
      <c r="C595" s="55" t="n"/>
      <c r="D595" s="55" t="n"/>
      <c r="E595" s="55" t="n"/>
      <c r="F595" s="55" t="n"/>
      <c r="G595" s="69" t="n"/>
      <c r="H595" s="69" t="n"/>
      <c r="I595" s="55" t="n"/>
      <c r="J595" s="55" t="n"/>
      <c r="K595" s="55" t="n"/>
      <c r="L595" s="55">
        <f>J595-K595</f>
        <v/>
      </c>
      <c r="M595" s="55" t="n"/>
      <c r="N595" s="55">
        <f>P595+Q595+R595+S595</f>
        <v/>
      </c>
      <c r="O595" s="57">
        <f>Q595+V595+Y595+AB595+AE595+AH595+AK595+AN595+AQ595+AT595+AW595+AZ595+BC595</f>
        <v/>
      </c>
      <c r="P595" s="58" t="n"/>
      <c r="Q595" s="59">
        <f>L595-S595-R595-P595</f>
        <v/>
      </c>
      <c r="R595" s="60" t="n"/>
      <c r="S595" s="61" t="n"/>
      <c r="T595" s="55" t="n"/>
      <c r="U595" s="55" t="n"/>
      <c r="V595" s="55" t="n"/>
      <c r="W595" s="55" t="n"/>
      <c r="X595" s="55" t="n"/>
      <c r="Y595" s="55" t="n"/>
      <c r="Z595" s="55" t="n"/>
      <c r="AA595" s="55" t="n"/>
      <c r="AB595" s="55" t="n"/>
      <c r="AC595" s="55" t="n"/>
      <c r="AD595" s="55" t="n"/>
      <c r="AE595" s="55" t="n"/>
      <c r="AF595" s="55" t="n"/>
      <c r="AG595" s="55" t="n"/>
      <c r="AH595" s="55" t="n"/>
      <c r="AI595" s="55" t="n"/>
      <c r="AJ595" s="55" t="n"/>
      <c r="AK595" s="55" t="n"/>
      <c r="AL595" s="55" t="n"/>
      <c r="AM595" s="55" t="n"/>
      <c r="AN595" s="55" t="n"/>
      <c r="AO595" s="55" t="n"/>
      <c r="AP595" s="55" t="n"/>
      <c r="AQ595" s="55" t="n"/>
      <c r="AR595" s="55" t="n"/>
      <c r="AS595" s="55" t="n"/>
      <c r="AT595" s="55" t="n"/>
      <c r="AU595" s="55" t="n"/>
      <c r="AV595" s="55" t="n"/>
      <c r="AW595" s="55" t="n"/>
      <c r="AX595" s="55" t="n"/>
      <c r="AY595" s="55" t="n"/>
      <c r="AZ595" s="55" t="n"/>
      <c r="BA595" s="55" t="n"/>
      <c r="BB595" s="55" t="n"/>
      <c r="BC595" s="55" t="n"/>
    </row>
    <row r="596">
      <c r="A596" s="55" t="n"/>
      <c r="B596" s="483" t="n"/>
      <c r="C596" s="55" t="n"/>
      <c r="D596" s="55" t="n"/>
      <c r="E596" s="55" t="n"/>
      <c r="F596" s="55" t="n"/>
      <c r="G596" s="69" t="n"/>
      <c r="H596" s="69" t="n"/>
      <c r="I596" s="55" t="n"/>
      <c r="J596" s="55" t="n"/>
      <c r="K596" s="55" t="n"/>
      <c r="L596" s="55">
        <f>J596-K596</f>
        <v/>
      </c>
      <c r="M596" s="55" t="n"/>
      <c r="N596" s="55">
        <f>P596+Q596+R596+S596</f>
        <v/>
      </c>
      <c r="O596" s="57">
        <f>Q596+V596+Y596+AB596+AE596+AH596+AK596+AN596+AQ596+AT596+AW596+AZ596+BC596</f>
        <v/>
      </c>
      <c r="P596" s="58" t="n"/>
      <c r="Q596" s="59">
        <f>L596-S596-R596-P596</f>
        <v/>
      </c>
      <c r="R596" s="60" t="n"/>
      <c r="S596" s="61" t="n"/>
      <c r="T596" s="55" t="n"/>
      <c r="U596" s="55" t="n"/>
      <c r="V596" s="55" t="n"/>
      <c r="W596" s="55" t="n"/>
      <c r="X596" s="55" t="n"/>
      <c r="Y596" s="55" t="n"/>
      <c r="Z596" s="55" t="n"/>
      <c r="AA596" s="55" t="n"/>
      <c r="AB596" s="55" t="n"/>
      <c r="AC596" s="55" t="n"/>
      <c r="AD596" s="55" t="n"/>
      <c r="AE596" s="55" t="n"/>
      <c r="AF596" s="55" t="n"/>
      <c r="AG596" s="55" t="n"/>
      <c r="AH596" s="55" t="n"/>
      <c r="AI596" s="55" t="n"/>
      <c r="AJ596" s="55" t="n"/>
      <c r="AK596" s="55" t="n"/>
      <c r="AL596" s="55" t="n"/>
      <c r="AM596" s="55" t="n"/>
      <c r="AN596" s="55" t="n"/>
      <c r="AO596" s="55" t="n"/>
      <c r="AP596" s="55" t="n"/>
      <c r="AQ596" s="55" t="n"/>
      <c r="AR596" s="55" t="n"/>
      <c r="AS596" s="55" t="n"/>
      <c r="AT596" s="55" t="n"/>
      <c r="AU596" s="55" t="n"/>
      <c r="AV596" s="55" t="n"/>
      <c r="AW596" s="55" t="n"/>
      <c r="AX596" s="55" t="n"/>
      <c r="AY596" s="55" t="n"/>
      <c r="AZ596" s="55" t="n"/>
      <c r="BA596" s="55" t="n"/>
      <c r="BB596" s="55" t="n"/>
      <c r="BC596" s="55" t="n"/>
    </row>
    <row r="597">
      <c r="A597" s="55" t="n"/>
      <c r="B597" s="483" t="n"/>
      <c r="C597" s="55" t="n"/>
      <c r="D597" s="55" t="n"/>
      <c r="E597" s="55" t="n"/>
      <c r="F597" s="55" t="n"/>
      <c r="G597" s="69" t="n"/>
      <c r="H597" s="69" t="n"/>
      <c r="I597" s="55" t="n"/>
      <c r="J597" s="55" t="n"/>
      <c r="K597" s="55" t="n"/>
      <c r="L597" s="55">
        <f>J597-K597</f>
        <v/>
      </c>
      <c r="M597" s="55" t="n"/>
      <c r="N597" s="55">
        <f>P597+Q597+R597+S597</f>
        <v/>
      </c>
      <c r="O597" s="57">
        <f>Q597+V597+Y597+AB597+AE597+AH597+AK597+AN597+AQ597+AT597+AW597+AZ597+BC597</f>
        <v/>
      </c>
      <c r="P597" s="58" t="n"/>
      <c r="Q597" s="59">
        <f>L597-S597-R597-P597</f>
        <v/>
      </c>
      <c r="R597" s="60" t="n"/>
      <c r="S597" s="61" t="n"/>
      <c r="T597" s="55" t="n"/>
      <c r="U597" s="55" t="n"/>
      <c r="V597" s="55" t="n"/>
      <c r="W597" s="55" t="n"/>
      <c r="X597" s="55" t="n"/>
      <c r="Y597" s="55" t="n"/>
      <c r="Z597" s="55" t="n"/>
      <c r="AA597" s="55" t="n"/>
      <c r="AB597" s="55" t="n"/>
      <c r="AC597" s="55" t="n"/>
      <c r="AD597" s="55" t="n"/>
      <c r="AE597" s="55" t="n"/>
      <c r="AF597" s="55" t="n"/>
      <c r="AG597" s="55" t="n"/>
      <c r="AH597" s="55" t="n"/>
      <c r="AI597" s="55" t="n"/>
      <c r="AJ597" s="55" t="n"/>
      <c r="AK597" s="55" t="n"/>
      <c r="AL597" s="55" t="n"/>
      <c r="AM597" s="55" t="n"/>
      <c r="AN597" s="55" t="n"/>
      <c r="AO597" s="55" t="n"/>
      <c r="AP597" s="55" t="n"/>
      <c r="AQ597" s="55" t="n"/>
      <c r="AR597" s="55" t="n"/>
      <c r="AS597" s="55" t="n"/>
      <c r="AT597" s="55" t="n"/>
      <c r="AU597" s="55" t="n"/>
      <c r="AV597" s="55" t="n"/>
      <c r="AW597" s="55" t="n"/>
      <c r="AX597" s="55" t="n"/>
      <c r="AY597" s="55" t="n"/>
      <c r="AZ597" s="55" t="n"/>
      <c r="BA597" s="55" t="n"/>
      <c r="BB597" s="55" t="n"/>
      <c r="BC597" s="55" t="n"/>
    </row>
    <row r="598">
      <c r="A598" s="55" t="n"/>
      <c r="B598" s="483" t="n"/>
      <c r="C598" s="55" t="n"/>
      <c r="D598" s="55" t="n"/>
      <c r="E598" s="55" t="n"/>
      <c r="F598" s="55" t="n"/>
      <c r="G598" s="69" t="n"/>
      <c r="H598" s="69" t="n"/>
      <c r="I598" s="55" t="n"/>
      <c r="J598" s="55" t="n"/>
      <c r="K598" s="55" t="n"/>
      <c r="L598" s="55">
        <f>J598-K598</f>
        <v/>
      </c>
      <c r="M598" s="55" t="n"/>
      <c r="N598" s="55">
        <f>P598+Q598+R598+S598</f>
        <v/>
      </c>
      <c r="O598" s="57">
        <f>Q598+V598+Y598+AB598+AE598+AH598+AK598+AN598+AQ598+AT598+AW598+AZ598+BC598</f>
        <v/>
      </c>
      <c r="P598" s="58" t="n"/>
      <c r="Q598" s="59">
        <f>L598-S598-R598-P598</f>
        <v/>
      </c>
      <c r="R598" s="60" t="n"/>
      <c r="S598" s="61" t="n"/>
      <c r="T598" s="55" t="n"/>
      <c r="U598" s="55" t="n"/>
      <c r="V598" s="55" t="n"/>
      <c r="W598" s="55" t="n"/>
      <c r="X598" s="55" t="n"/>
      <c r="Y598" s="55" t="n"/>
      <c r="Z598" s="55" t="n"/>
      <c r="AA598" s="55" t="n"/>
      <c r="AB598" s="55" t="n"/>
      <c r="AC598" s="55" t="n"/>
      <c r="AD598" s="55" t="n"/>
      <c r="AE598" s="55" t="n"/>
      <c r="AF598" s="55" t="n"/>
      <c r="AG598" s="55" t="n"/>
      <c r="AH598" s="55" t="n"/>
      <c r="AI598" s="55" t="n"/>
      <c r="AJ598" s="55" t="n"/>
      <c r="AK598" s="55" t="n"/>
      <c r="AL598" s="55" t="n"/>
      <c r="AM598" s="55" t="n"/>
      <c r="AN598" s="55" t="n"/>
      <c r="AO598" s="55" t="n"/>
      <c r="AP598" s="55" t="n"/>
      <c r="AQ598" s="55" t="n"/>
      <c r="AR598" s="55" t="n"/>
      <c r="AS598" s="55" t="n"/>
      <c r="AT598" s="55" t="n"/>
      <c r="AU598" s="55" t="n"/>
      <c r="AV598" s="55" t="n"/>
      <c r="AW598" s="55" t="n"/>
      <c r="AX598" s="55" t="n"/>
      <c r="AY598" s="55" t="n"/>
      <c r="AZ598" s="55" t="n"/>
      <c r="BA598" s="55" t="n"/>
      <c r="BB598" s="55" t="n"/>
      <c r="BC598" s="55" t="n"/>
    </row>
    <row r="599">
      <c r="A599" s="55" t="n"/>
      <c r="B599" s="483" t="n"/>
      <c r="C599" s="55" t="n"/>
      <c r="D599" s="55" t="n"/>
      <c r="E599" s="55" t="n"/>
      <c r="F599" s="55" t="n"/>
      <c r="G599" s="69" t="n"/>
      <c r="H599" s="69" t="n"/>
      <c r="I599" s="55" t="n"/>
      <c r="J599" s="55" t="n"/>
      <c r="K599" s="55" t="n"/>
      <c r="L599" s="55">
        <f>J599-K599</f>
        <v/>
      </c>
      <c r="M599" s="55" t="n"/>
      <c r="N599" s="55">
        <f>P599+Q599+R599+S599</f>
        <v/>
      </c>
      <c r="O599" s="57">
        <f>Q599+V599+Y599+AB599+AE599+AH599+AK599+AN599+AQ599+AT599+AW599+AZ599+BC599</f>
        <v/>
      </c>
      <c r="P599" s="58" t="n"/>
      <c r="Q599" s="59">
        <f>L599-S599-R599-P599</f>
        <v/>
      </c>
      <c r="R599" s="60" t="n"/>
      <c r="S599" s="61" t="n"/>
      <c r="T599" s="55" t="n"/>
      <c r="U599" s="55" t="n"/>
      <c r="V599" s="55" t="n"/>
      <c r="W599" s="55" t="n"/>
      <c r="X599" s="55" t="n"/>
      <c r="Y599" s="55" t="n"/>
      <c r="Z599" s="55" t="n"/>
      <c r="AA599" s="55" t="n"/>
      <c r="AB599" s="55" t="n"/>
      <c r="AC599" s="55" t="n"/>
      <c r="AD599" s="55" t="n"/>
      <c r="AE599" s="55" t="n"/>
      <c r="AF599" s="55" t="n"/>
      <c r="AG599" s="55" t="n"/>
      <c r="AH599" s="55" t="n"/>
      <c r="AI599" s="55" t="n"/>
      <c r="AJ599" s="55" t="n"/>
      <c r="AK599" s="55" t="n"/>
      <c r="AL599" s="55" t="n"/>
      <c r="AM599" s="55" t="n"/>
      <c r="AN599" s="55" t="n"/>
      <c r="AO599" s="55" t="n"/>
      <c r="AP599" s="55" t="n"/>
      <c r="AQ599" s="55" t="n"/>
      <c r="AR599" s="55" t="n"/>
      <c r="AS599" s="55" t="n"/>
      <c r="AT599" s="55" t="n"/>
      <c r="AU599" s="55" t="n"/>
      <c r="AV599" s="55" t="n"/>
      <c r="AW599" s="55" t="n"/>
      <c r="AX599" s="55" t="n"/>
      <c r="AY599" s="55" t="n"/>
      <c r="AZ599" s="55" t="n"/>
      <c r="BA599" s="55" t="n"/>
      <c r="BB599" s="55" t="n"/>
      <c r="BC599" s="55" t="n"/>
    </row>
    <row r="600">
      <c r="A600" s="55" t="n"/>
      <c r="B600" s="483" t="n"/>
      <c r="C600" s="55" t="n"/>
      <c r="D600" s="55" t="n"/>
      <c r="E600" s="55" t="n"/>
      <c r="F600" s="55" t="n"/>
      <c r="G600" s="69" t="n"/>
      <c r="H600" s="69" t="n"/>
      <c r="I600" s="55" t="n"/>
      <c r="J600" s="55" t="n"/>
      <c r="K600" s="55" t="n"/>
      <c r="L600" s="55">
        <f>J600-K600</f>
        <v/>
      </c>
      <c r="M600" s="55" t="n"/>
      <c r="N600" s="55">
        <f>P600+Q600+R600+S600</f>
        <v/>
      </c>
      <c r="O600" s="57">
        <f>Q600+V600+Y600+AB600+AE600+AH600+AK600+AN600+AQ600+AT600+AW600+AZ600+BC600</f>
        <v/>
      </c>
      <c r="P600" s="58" t="n"/>
      <c r="Q600" s="59">
        <f>L600-S600-R600-P600</f>
        <v/>
      </c>
      <c r="R600" s="60" t="n"/>
      <c r="S600" s="61" t="n"/>
      <c r="T600" s="55" t="n"/>
      <c r="U600" s="55" t="n"/>
      <c r="V600" s="55" t="n"/>
      <c r="W600" s="55" t="n"/>
      <c r="X600" s="55" t="n"/>
      <c r="Y600" s="55" t="n"/>
      <c r="Z600" s="55" t="n"/>
      <c r="AA600" s="55" t="n"/>
      <c r="AB600" s="55" t="n"/>
      <c r="AC600" s="55" t="n"/>
      <c r="AD600" s="55" t="n"/>
      <c r="AE600" s="55" t="n"/>
      <c r="AF600" s="55" t="n"/>
      <c r="AG600" s="55" t="n"/>
      <c r="AH600" s="55" t="n"/>
      <c r="AI600" s="55" t="n"/>
      <c r="AJ600" s="55" t="n"/>
      <c r="AK600" s="55" t="n"/>
      <c r="AL600" s="55" t="n"/>
      <c r="AM600" s="55" t="n"/>
      <c r="AN600" s="55" t="n"/>
      <c r="AO600" s="55" t="n"/>
      <c r="AP600" s="55" t="n"/>
      <c r="AQ600" s="55" t="n"/>
      <c r="AR600" s="55" t="n"/>
      <c r="AS600" s="55" t="n"/>
      <c r="AT600" s="55" t="n"/>
      <c r="AU600" s="55" t="n"/>
      <c r="AV600" s="55" t="n"/>
      <c r="AW600" s="55" t="n"/>
      <c r="AX600" s="55" t="n"/>
      <c r="AY600" s="55" t="n"/>
      <c r="AZ600" s="55" t="n"/>
      <c r="BA600" s="55" t="n"/>
      <c r="BB600" s="55" t="n"/>
      <c r="BC600" s="55" t="n"/>
    </row>
    <row r="601">
      <c r="A601" s="55" t="n"/>
      <c r="B601" s="483" t="n"/>
      <c r="C601" s="55" t="n"/>
      <c r="D601" s="55" t="n"/>
      <c r="E601" s="55" t="n"/>
      <c r="F601" s="55" t="n"/>
      <c r="G601" s="69" t="n"/>
      <c r="H601" s="69" t="n"/>
      <c r="I601" s="55" t="n"/>
      <c r="J601" s="55" t="n"/>
      <c r="K601" s="55" t="n"/>
      <c r="L601" s="55">
        <f>J601-K601</f>
        <v/>
      </c>
      <c r="M601" s="55" t="n"/>
      <c r="N601" s="55">
        <f>P601+Q601+R601+S601</f>
        <v/>
      </c>
      <c r="O601" s="57">
        <f>Q601+V601+Y601+AB601+AE601+AH601+AK601+AN601+AQ601+AT601+AW601+AZ601+BC601</f>
        <v/>
      </c>
      <c r="P601" s="58" t="n"/>
      <c r="Q601" s="59">
        <f>L601-S601-R601-P601</f>
        <v/>
      </c>
      <c r="R601" s="60" t="n"/>
      <c r="S601" s="61" t="n"/>
      <c r="T601" s="55" t="n"/>
      <c r="U601" s="55" t="n"/>
      <c r="V601" s="55" t="n"/>
      <c r="W601" s="55" t="n"/>
      <c r="X601" s="55" t="n"/>
      <c r="Y601" s="55" t="n"/>
      <c r="Z601" s="55" t="n"/>
      <c r="AA601" s="55" t="n"/>
      <c r="AB601" s="55" t="n"/>
      <c r="AC601" s="55" t="n"/>
      <c r="AD601" s="55" t="n"/>
      <c r="AE601" s="55" t="n"/>
      <c r="AF601" s="55" t="n"/>
      <c r="AG601" s="55" t="n"/>
      <c r="AH601" s="55" t="n"/>
      <c r="AI601" s="55" t="n"/>
      <c r="AJ601" s="55" t="n"/>
      <c r="AK601" s="55" t="n"/>
      <c r="AL601" s="55" t="n"/>
      <c r="AM601" s="55" t="n"/>
      <c r="AN601" s="55" t="n"/>
      <c r="AO601" s="55" t="n"/>
      <c r="AP601" s="55" t="n"/>
      <c r="AQ601" s="55" t="n"/>
      <c r="AR601" s="55" t="n"/>
      <c r="AS601" s="55" t="n"/>
      <c r="AT601" s="55" t="n"/>
      <c r="AU601" s="55" t="n"/>
      <c r="AV601" s="55" t="n"/>
      <c r="AW601" s="55" t="n"/>
      <c r="AX601" s="55" t="n"/>
      <c r="AY601" s="55" t="n"/>
      <c r="AZ601" s="55" t="n"/>
      <c r="BA601" s="55" t="n"/>
      <c r="BB601" s="55" t="n"/>
      <c r="BC601" s="55" t="n"/>
    </row>
    <row r="602">
      <c r="A602" s="55" t="n"/>
      <c r="B602" s="483" t="n"/>
      <c r="C602" s="55" t="n"/>
      <c r="D602" s="55" t="n"/>
      <c r="E602" s="55" t="n"/>
      <c r="F602" s="55" t="n"/>
      <c r="G602" s="69" t="n"/>
      <c r="H602" s="69" t="n"/>
      <c r="I602" s="55" t="n"/>
      <c r="J602" s="55" t="n"/>
      <c r="K602" s="55" t="n"/>
      <c r="L602" s="55">
        <f>J602-K602</f>
        <v/>
      </c>
      <c r="M602" s="55" t="n"/>
      <c r="N602" s="55">
        <f>P602+Q602+R602+S602</f>
        <v/>
      </c>
      <c r="O602" s="57">
        <f>Q602+V602+Y602+AB602+AE602+AH602+AK602+AN602+AQ602+AT602+AW602+AZ602+BC602</f>
        <v/>
      </c>
      <c r="P602" s="58" t="n"/>
      <c r="Q602" s="59">
        <f>L602-S602-R602-P602</f>
        <v/>
      </c>
      <c r="R602" s="60" t="n"/>
      <c r="S602" s="61" t="n"/>
      <c r="T602" s="55" t="n"/>
      <c r="U602" s="55" t="n"/>
      <c r="V602" s="55" t="n"/>
      <c r="W602" s="55" t="n"/>
      <c r="X602" s="55" t="n"/>
      <c r="Y602" s="55" t="n"/>
      <c r="Z602" s="55" t="n"/>
      <c r="AA602" s="55" t="n"/>
      <c r="AB602" s="55" t="n"/>
      <c r="AC602" s="55" t="n"/>
      <c r="AD602" s="55" t="n"/>
      <c r="AE602" s="55" t="n"/>
      <c r="AF602" s="55" t="n"/>
      <c r="AG602" s="55" t="n"/>
      <c r="AH602" s="55" t="n"/>
      <c r="AI602" s="55" t="n"/>
      <c r="AJ602" s="55" t="n"/>
      <c r="AK602" s="55" t="n"/>
      <c r="AL602" s="55" t="n"/>
      <c r="AM602" s="55" t="n"/>
      <c r="AN602" s="55" t="n"/>
      <c r="AO602" s="55" t="n"/>
      <c r="AP602" s="55" t="n"/>
      <c r="AQ602" s="55" t="n"/>
      <c r="AR602" s="55" t="n"/>
      <c r="AS602" s="55" t="n"/>
      <c r="AT602" s="55" t="n"/>
      <c r="AU602" s="55" t="n"/>
      <c r="AV602" s="55" t="n"/>
      <c r="AW602" s="55" t="n"/>
      <c r="AX602" s="55" t="n"/>
      <c r="AY602" s="55" t="n"/>
      <c r="AZ602" s="55" t="n"/>
      <c r="BA602" s="55" t="n"/>
      <c r="BB602" s="55" t="n"/>
      <c r="BC602" s="55" t="n"/>
    </row>
    <row r="603">
      <c r="A603" s="55" t="n"/>
      <c r="B603" s="483" t="n"/>
      <c r="C603" s="55" t="n"/>
      <c r="D603" s="55" t="n"/>
      <c r="E603" s="55" t="n"/>
      <c r="F603" s="55" t="n"/>
      <c r="G603" s="69" t="n"/>
      <c r="H603" s="69" t="n"/>
      <c r="I603" s="55" t="n"/>
      <c r="J603" s="55" t="n"/>
      <c r="K603" s="55" t="n"/>
      <c r="L603" s="55">
        <f>J603-K603</f>
        <v/>
      </c>
      <c r="M603" s="55" t="n"/>
      <c r="N603" s="55">
        <f>P603+Q603+R603+S603</f>
        <v/>
      </c>
      <c r="O603" s="57">
        <f>Q603+V603+Y603+AB603+AE603+AH603+AK603+AN603+AQ603+AT603+AW603+AZ603+BC603</f>
        <v/>
      </c>
      <c r="P603" s="58" t="n"/>
      <c r="Q603" s="59">
        <f>L603-S603-R603-P603</f>
        <v/>
      </c>
      <c r="R603" s="60" t="n"/>
      <c r="S603" s="61" t="n"/>
      <c r="T603" s="55" t="n"/>
      <c r="U603" s="55" t="n"/>
      <c r="V603" s="55" t="n"/>
      <c r="W603" s="55" t="n"/>
      <c r="X603" s="55" t="n"/>
      <c r="Y603" s="55" t="n"/>
      <c r="Z603" s="55" t="n"/>
      <c r="AA603" s="55" t="n"/>
      <c r="AB603" s="55" t="n"/>
      <c r="AC603" s="55" t="n"/>
      <c r="AD603" s="55" t="n"/>
      <c r="AE603" s="55" t="n"/>
      <c r="AF603" s="55" t="n"/>
      <c r="AG603" s="55" t="n"/>
      <c r="AH603" s="55" t="n"/>
      <c r="AI603" s="55" t="n"/>
      <c r="AJ603" s="55" t="n"/>
      <c r="AK603" s="55" t="n"/>
      <c r="AL603" s="55" t="n"/>
      <c r="AM603" s="55" t="n"/>
      <c r="AN603" s="55" t="n"/>
      <c r="AO603" s="55" t="n"/>
      <c r="AP603" s="55" t="n"/>
      <c r="AQ603" s="55" t="n"/>
      <c r="AR603" s="55" t="n"/>
      <c r="AS603" s="55" t="n"/>
      <c r="AT603" s="55" t="n"/>
      <c r="AU603" s="55" t="n"/>
      <c r="AV603" s="55" t="n"/>
      <c r="AW603" s="55" t="n"/>
      <c r="AX603" s="55" t="n"/>
      <c r="AY603" s="55" t="n"/>
      <c r="AZ603" s="55" t="n"/>
      <c r="BA603" s="55" t="n"/>
      <c r="BB603" s="55" t="n"/>
      <c r="BC603" s="55" t="n"/>
    </row>
    <row r="604">
      <c r="A604" s="55" t="n"/>
      <c r="B604" s="483" t="n"/>
      <c r="C604" s="55" t="n"/>
      <c r="D604" s="55" t="n"/>
      <c r="E604" s="55" t="n"/>
      <c r="F604" s="55" t="n"/>
      <c r="G604" s="69" t="n"/>
      <c r="H604" s="69" t="n"/>
      <c r="I604" s="55" t="n"/>
      <c r="J604" s="55" t="n"/>
      <c r="K604" s="55" t="n"/>
      <c r="L604" s="55">
        <f>J604-K604</f>
        <v/>
      </c>
      <c r="M604" s="55" t="n"/>
      <c r="N604" s="55">
        <f>P604+Q604+R604+S604</f>
        <v/>
      </c>
      <c r="O604" s="57">
        <f>Q604+V604+Y604+AB604+AE604+AH604+AK604+AN604+AQ604+AT604+AW604+AZ604+BC604</f>
        <v/>
      </c>
      <c r="P604" s="58" t="n"/>
      <c r="Q604" s="59">
        <f>L604-S604-R604-P604</f>
        <v/>
      </c>
      <c r="R604" s="60" t="n"/>
      <c r="S604" s="61" t="n"/>
      <c r="T604" s="55" t="n"/>
      <c r="U604" s="55" t="n"/>
      <c r="V604" s="55" t="n"/>
      <c r="W604" s="55" t="n"/>
      <c r="X604" s="55" t="n"/>
      <c r="Y604" s="55" t="n"/>
      <c r="Z604" s="55" t="n"/>
      <c r="AA604" s="55" t="n"/>
      <c r="AB604" s="55" t="n"/>
      <c r="AC604" s="55" t="n"/>
      <c r="AD604" s="55" t="n"/>
      <c r="AE604" s="55" t="n"/>
      <c r="AF604" s="55" t="n"/>
      <c r="AG604" s="55" t="n"/>
      <c r="AH604" s="55" t="n"/>
      <c r="AI604" s="55" t="n"/>
      <c r="AJ604" s="55" t="n"/>
      <c r="AK604" s="55" t="n"/>
      <c r="AL604" s="55" t="n"/>
      <c r="AM604" s="55" t="n"/>
      <c r="AN604" s="55" t="n"/>
      <c r="AO604" s="55" t="n"/>
      <c r="AP604" s="55" t="n"/>
      <c r="AQ604" s="55" t="n"/>
      <c r="AR604" s="55" t="n"/>
      <c r="AS604" s="55" t="n"/>
      <c r="AT604" s="55" t="n"/>
      <c r="AU604" s="55" t="n"/>
      <c r="AV604" s="55" t="n"/>
      <c r="AW604" s="55" t="n"/>
      <c r="AX604" s="55" t="n"/>
      <c r="AY604" s="55" t="n"/>
      <c r="AZ604" s="55" t="n"/>
      <c r="BA604" s="55" t="n"/>
      <c r="BB604" s="55" t="n"/>
      <c r="BC604" s="55" t="n"/>
    </row>
    <row r="605">
      <c r="A605" s="55" t="n"/>
      <c r="B605" s="483" t="n"/>
      <c r="C605" s="55" t="n"/>
      <c r="D605" s="55" t="n"/>
      <c r="E605" s="55" t="n"/>
      <c r="F605" s="55" t="n"/>
      <c r="G605" s="69" t="n"/>
      <c r="H605" s="69" t="n"/>
      <c r="I605" s="55" t="n"/>
      <c r="J605" s="55" t="n"/>
      <c r="K605" s="55" t="n"/>
      <c r="L605" s="55">
        <f>J605-K605</f>
        <v/>
      </c>
      <c r="M605" s="55" t="n"/>
      <c r="N605" s="55">
        <f>P605+Q605+R605+S605</f>
        <v/>
      </c>
      <c r="O605" s="57">
        <f>Q605+V605+Y605+AB605+AE605+AH605+AK605+AN605+AQ605+AT605+AW605+AZ605+BC605</f>
        <v/>
      </c>
      <c r="P605" s="58" t="n"/>
      <c r="Q605" s="59">
        <f>L605-S605-R605-P605</f>
        <v/>
      </c>
      <c r="R605" s="60" t="n"/>
      <c r="S605" s="61" t="n"/>
      <c r="T605" s="55" t="n"/>
      <c r="U605" s="55" t="n"/>
      <c r="V605" s="55" t="n"/>
      <c r="W605" s="55" t="n"/>
      <c r="X605" s="55" t="n"/>
      <c r="Y605" s="55" t="n"/>
      <c r="Z605" s="55" t="n"/>
      <c r="AA605" s="55" t="n"/>
      <c r="AB605" s="55" t="n"/>
      <c r="AC605" s="55" t="n"/>
      <c r="AD605" s="55" t="n"/>
      <c r="AE605" s="55" t="n"/>
      <c r="AF605" s="55" t="n"/>
      <c r="AG605" s="55" t="n"/>
      <c r="AH605" s="55" t="n"/>
      <c r="AI605" s="55" t="n"/>
      <c r="AJ605" s="55" t="n"/>
      <c r="AK605" s="55" t="n"/>
      <c r="AL605" s="55" t="n"/>
      <c r="AM605" s="55" t="n"/>
      <c r="AN605" s="55" t="n"/>
      <c r="AO605" s="55" t="n"/>
      <c r="AP605" s="55" t="n"/>
      <c r="AQ605" s="55" t="n"/>
      <c r="AR605" s="55" t="n"/>
      <c r="AS605" s="55" t="n"/>
      <c r="AT605" s="55" t="n"/>
      <c r="AU605" s="55" t="n"/>
      <c r="AV605" s="55" t="n"/>
      <c r="AW605" s="55" t="n"/>
      <c r="AX605" s="55" t="n"/>
      <c r="AY605" s="55" t="n"/>
      <c r="AZ605" s="55" t="n"/>
      <c r="BA605" s="55" t="n"/>
      <c r="BB605" s="55" t="n"/>
      <c r="BC605" s="55" t="n"/>
    </row>
    <row r="606">
      <c r="A606" s="55" t="n"/>
      <c r="B606" s="483" t="n"/>
      <c r="C606" s="55" t="n"/>
      <c r="D606" s="55" t="n"/>
      <c r="E606" s="55" t="n"/>
      <c r="F606" s="55" t="n"/>
      <c r="G606" s="69" t="n"/>
      <c r="H606" s="69" t="n"/>
      <c r="I606" s="55" t="n"/>
      <c r="J606" s="55" t="n"/>
      <c r="K606" s="55" t="n"/>
      <c r="L606" s="55">
        <f>J606-K606</f>
        <v/>
      </c>
      <c r="M606" s="55" t="n"/>
      <c r="N606" s="55">
        <f>P606+Q606+R606+S606</f>
        <v/>
      </c>
      <c r="O606" s="57">
        <f>Q606+V606+Y606+AB606+AE606+AH606+AK606+AN606+AQ606+AT606+AW606+AZ606+BC606</f>
        <v/>
      </c>
      <c r="P606" s="58" t="n"/>
      <c r="Q606" s="59">
        <f>L606-S606-R606-P606</f>
        <v/>
      </c>
      <c r="R606" s="60" t="n"/>
      <c r="S606" s="61" t="n"/>
      <c r="T606" s="55" t="n"/>
      <c r="U606" s="55" t="n"/>
      <c r="V606" s="55" t="n"/>
      <c r="W606" s="55" t="n"/>
      <c r="X606" s="55" t="n"/>
      <c r="Y606" s="55" t="n"/>
      <c r="Z606" s="55" t="n"/>
      <c r="AA606" s="55" t="n"/>
      <c r="AB606" s="55" t="n"/>
      <c r="AC606" s="55" t="n"/>
      <c r="AD606" s="55" t="n"/>
      <c r="AE606" s="55" t="n"/>
      <c r="AF606" s="55" t="n"/>
      <c r="AG606" s="55" t="n"/>
      <c r="AH606" s="55" t="n"/>
      <c r="AI606" s="55" t="n"/>
      <c r="AJ606" s="55" t="n"/>
      <c r="AK606" s="55" t="n"/>
      <c r="AL606" s="55" t="n"/>
      <c r="AM606" s="55" t="n"/>
      <c r="AN606" s="55" t="n"/>
      <c r="AO606" s="55" t="n"/>
      <c r="AP606" s="55" t="n"/>
      <c r="AQ606" s="55" t="n"/>
      <c r="AR606" s="55" t="n"/>
      <c r="AS606" s="55" t="n"/>
      <c r="AT606" s="55" t="n"/>
      <c r="AU606" s="55" t="n"/>
      <c r="AV606" s="55" t="n"/>
      <c r="AW606" s="55" t="n"/>
      <c r="AX606" s="55" t="n"/>
      <c r="AY606" s="55" t="n"/>
      <c r="AZ606" s="55" t="n"/>
      <c r="BA606" s="55" t="n"/>
      <c r="BB606" s="55" t="n"/>
      <c r="BC606" s="55" t="n"/>
    </row>
    <row r="607">
      <c r="A607" s="55" t="n"/>
      <c r="B607" s="483" t="n"/>
      <c r="C607" s="55" t="n"/>
      <c r="D607" s="55" t="n"/>
      <c r="E607" s="55" t="n"/>
      <c r="F607" s="55" t="n"/>
      <c r="G607" s="69" t="n"/>
      <c r="H607" s="69" t="n"/>
      <c r="I607" s="55" t="n"/>
      <c r="J607" s="55" t="n"/>
      <c r="K607" s="55" t="n"/>
      <c r="L607" s="55">
        <f>J607-K607</f>
        <v/>
      </c>
      <c r="M607" s="55" t="n"/>
      <c r="N607" s="55">
        <f>P607+Q607+R607+S607</f>
        <v/>
      </c>
      <c r="O607" s="57">
        <f>Q607+V607+Y607+AB607+AE607+AH607+AK607+AN607+AQ607+AT607+AW607+AZ607+BC607</f>
        <v/>
      </c>
      <c r="P607" s="58" t="n"/>
      <c r="Q607" s="59">
        <f>L607-S607-R607-P607</f>
        <v/>
      </c>
      <c r="R607" s="60" t="n"/>
      <c r="S607" s="61" t="n"/>
      <c r="T607" s="55" t="n"/>
      <c r="U607" s="55" t="n"/>
      <c r="V607" s="55" t="n"/>
      <c r="W607" s="55" t="n"/>
      <c r="X607" s="55" t="n"/>
      <c r="Y607" s="55" t="n"/>
      <c r="Z607" s="55" t="n"/>
      <c r="AA607" s="55" t="n"/>
      <c r="AB607" s="55" t="n"/>
      <c r="AC607" s="55" t="n"/>
      <c r="AD607" s="55" t="n"/>
      <c r="AE607" s="55" t="n"/>
      <c r="AF607" s="55" t="n"/>
      <c r="AG607" s="55" t="n"/>
      <c r="AH607" s="55" t="n"/>
      <c r="AI607" s="55" t="n"/>
      <c r="AJ607" s="55" t="n"/>
      <c r="AK607" s="55" t="n"/>
      <c r="AL607" s="55" t="n"/>
      <c r="AM607" s="55" t="n"/>
      <c r="AN607" s="55" t="n"/>
      <c r="AO607" s="55" t="n"/>
      <c r="AP607" s="55" t="n"/>
      <c r="AQ607" s="55" t="n"/>
      <c r="AR607" s="55" t="n"/>
      <c r="AS607" s="55" t="n"/>
      <c r="AT607" s="55" t="n"/>
      <c r="AU607" s="55" t="n"/>
      <c r="AV607" s="55" t="n"/>
      <c r="AW607" s="55" t="n"/>
      <c r="AX607" s="55" t="n"/>
      <c r="AY607" s="55" t="n"/>
      <c r="AZ607" s="55" t="n"/>
      <c r="BA607" s="55" t="n"/>
      <c r="BB607" s="55" t="n"/>
      <c r="BC607" s="55" t="n"/>
    </row>
    <row r="608">
      <c r="A608" s="55" t="n"/>
      <c r="B608" s="483" t="n"/>
      <c r="C608" s="55" t="n"/>
      <c r="D608" s="55" t="n"/>
      <c r="E608" s="55" t="n"/>
      <c r="F608" s="55" t="n"/>
      <c r="G608" s="69" t="n"/>
      <c r="H608" s="69" t="n"/>
      <c r="I608" s="55" t="n"/>
      <c r="J608" s="55" t="n"/>
      <c r="K608" s="55" t="n"/>
      <c r="L608" s="55">
        <f>J608-K608</f>
        <v/>
      </c>
      <c r="M608" s="55" t="n"/>
      <c r="N608" s="55">
        <f>P608+Q608+R608+S608</f>
        <v/>
      </c>
      <c r="O608" s="57">
        <f>Q608+V608+Y608+AB608+AE608+AH608+AK608+AN608+AQ608+AT608+AW608+AZ608+BC608</f>
        <v/>
      </c>
      <c r="P608" s="58" t="n"/>
      <c r="Q608" s="59">
        <f>L608-S608-R608-P608</f>
        <v/>
      </c>
      <c r="R608" s="60" t="n"/>
      <c r="S608" s="61" t="n"/>
      <c r="T608" s="55" t="n"/>
      <c r="U608" s="55" t="n"/>
      <c r="V608" s="55" t="n"/>
      <c r="W608" s="55" t="n"/>
      <c r="X608" s="55" t="n"/>
      <c r="Y608" s="55" t="n"/>
      <c r="Z608" s="55" t="n"/>
      <c r="AA608" s="55" t="n"/>
      <c r="AB608" s="55" t="n"/>
      <c r="AC608" s="55" t="n"/>
      <c r="AD608" s="55" t="n"/>
      <c r="AE608" s="55" t="n"/>
      <c r="AF608" s="55" t="n"/>
      <c r="AG608" s="55" t="n"/>
      <c r="AH608" s="55" t="n"/>
      <c r="AI608" s="55" t="n"/>
      <c r="AJ608" s="55" t="n"/>
      <c r="AK608" s="55" t="n"/>
      <c r="AL608" s="55" t="n"/>
      <c r="AM608" s="55" t="n"/>
      <c r="AN608" s="55" t="n"/>
      <c r="AO608" s="55" t="n"/>
      <c r="AP608" s="55" t="n"/>
      <c r="AQ608" s="55" t="n"/>
      <c r="AR608" s="55" t="n"/>
      <c r="AS608" s="55" t="n"/>
      <c r="AT608" s="55" t="n"/>
      <c r="AU608" s="55" t="n"/>
      <c r="AV608" s="55" t="n"/>
      <c r="AW608" s="55" t="n"/>
      <c r="AX608" s="55" t="n"/>
      <c r="AY608" s="55" t="n"/>
      <c r="AZ608" s="55" t="n"/>
      <c r="BA608" s="55" t="n"/>
      <c r="BB608" s="55" t="n"/>
      <c r="BC608" s="55" t="n"/>
    </row>
    <row r="609">
      <c r="A609" s="55" t="n"/>
      <c r="B609" s="483" t="n"/>
      <c r="C609" s="55" t="n"/>
      <c r="D609" s="55" t="n"/>
      <c r="E609" s="55" t="n"/>
      <c r="F609" s="55" t="n"/>
      <c r="G609" s="69" t="n"/>
      <c r="H609" s="69" t="n"/>
      <c r="I609" s="55" t="n"/>
      <c r="J609" s="55" t="n"/>
      <c r="K609" s="55" t="n"/>
      <c r="L609" s="55">
        <f>J609-K609</f>
        <v/>
      </c>
      <c r="M609" s="55" t="n"/>
      <c r="N609" s="55">
        <f>P609+Q609+R609+S609</f>
        <v/>
      </c>
      <c r="O609" s="57">
        <f>Q609+V609+Y609+AB609+AE609+AH609+AK609+AN609+AQ609+AT609+AW609+AZ609+BC609</f>
        <v/>
      </c>
      <c r="P609" s="58" t="n"/>
      <c r="Q609" s="59">
        <f>L609-S609-R609-P609</f>
        <v/>
      </c>
      <c r="R609" s="60" t="n"/>
      <c r="S609" s="61" t="n"/>
      <c r="T609" s="55" t="n"/>
      <c r="U609" s="55" t="n"/>
      <c r="V609" s="55" t="n"/>
      <c r="W609" s="55" t="n"/>
      <c r="X609" s="55" t="n"/>
      <c r="Y609" s="55" t="n"/>
      <c r="Z609" s="55" t="n"/>
      <c r="AA609" s="55" t="n"/>
      <c r="AB609" s="55" t="n"/>
      <c r="AC609" s="55" t="n"/>
      <c r="AD609" s="55" t="n"/>
      <c r="AE609" s="55" t="n"/>
      <c r="AF609" s="55" t="n"/>
      <c r="AG609" s="55" t="n"/>
      <c r="AH609" s="55" t="n"/>
      <c r="AI609" s="55" t="n"/>
      <c r="AJ609" s="55" t="n"/>
      <c r="AK609" s="55" t="n"/>
      <c r="AL609" s="55" t="n"/>
      <c r="AM609" s="55" t="n"/>
      <c r="AN609" s="55" t="n"/>
      <c r="AO609" s="55" t="n"/>
      <c r="AP609" s="55" t="n"/>
      <c r="AQ609" s="55" t="n"/>
      <c r="AR609" s="55" t="n"/>
      <c r="AS609" s="55" t="n"/>
      <c r="AT609" s="55" t="n"/>
      <c r="AU609" s="55" t="n"/>
      <c r="AV609" s="55" t="n"/>
      <c r="AW609" s="55" t="n"/>
      <c r="AX609" s="55" t="n"/>
      <c r="AY609" s="55" t="n"/>
      <c r="AZ609" s="55" t="n"/>
      <c r="BA609" s="55" t="n"/>
      <c r="BB609" s="55" t="n"/>
      <c r="BC609" s="55" t="n"/>
    </row>
    <row r="610">
      <c r="A610" s="55" t="n"/>
      <c r="B610" s="483" t="n"/>
      <c r="C610" s="55" t="n"/>
      <c r="D610" s="55" t="n"/>
      <c r="E610" s="55" t="n"/>
      <c r="F610" s="55" t="n"/>
      <c r="G610" s="69" t="n"/>
      <c r="H610" s="69" t="n"/>
      <c r="I610" s="55" t="n"/>
      <c r="J610" s="55" t="n"/>
      <c r="K610" s="55" t="n"/>
      <c r="L610" s="55">
        <f>J610-K610</f>
        <v/>
      </c>
      <c r="M610" s="55" t="n"/>
      <c r="N610" s="55">
        <f>P610+Q610+R610+S610</f>
        <v/>
      </c>
      <c r="O610" s="57">
        <f>Q610+V610+Y610+AB610+AE610+AH610+AK610+AN610+AQ610+AT610+AW610+AZ610+BC610</f>
        <v/>
      </c>
      <c r="P610" s="58" t="n"/>
      <c r="Q610" s="59">
        <f>L610-S610-R610-P610</f>
        <v/>
      </c>
      <c r="R610" s="60" t="n"/>
      <c r="S610" s="61" t="n"/>
      <c r="T610" s="55" t="n"/>
      <c r="U610" s="55" t="n"/>
      <c r="V610" s="55" t="n"/>
      <c r="W610" s="55" t="n"/>
      <c r="X610" s="55" t="n"/>
      <c r="Y610" s="55" t="n"/>
      <c r="Z610" s="55" t="n"/>
      <c r="AA610" s="55" t="n"/>
      <c r="AB610" s="55" t="n"/>
      <c r="AC610" s="55" t="n"/>
      <c r="AD610" s="55" t="n"/>
      <c r="AE610" s="55" t="n"/>
      <c r="AF610" s="55" t="n"/>
      <c r="AG610" s="55" t="n"/>
      <c r="AH610" s="55" t="n"/>
      <c r="AI610" s="55" t="n"/>
      <c r="AJ610" s="55" t="n"/>
      <c r="AK610" s="55" t="n"/>
      <c r="AL610" s="55" t="n"/>
      <c r="AM610" s="55" t="n"/>
      <c r="AN610" s="55" t="n"/>
      <c r="AO610" s="55" t="n"/>
      <c r="AP610" s="55" t="n"/>
      <c r="AQ610" s="55" t="n"/>
      <c r="AR610" s="55" t="n"/>
      <c r="AS610" s="55" t="n"/>
      <c r="AT610" s="55" t="n"/>
      <c r="AU610" s="55" t="n"/>
      <c r="AV610" s="55" t="n"/>
      <c r="AW610" s="55" t="n"/>
      <c r="AX610" s="55" t="n"/>
      <c r="AY610" s="55" t="n"/>
      <c r="AZ610" s="55" t="n"/>
      <c r="BA610" s="55" t="n"/>
      <c r="BB610" s="55" t="n"/>
      <c r="BC610" s="55" t="n"/>
    </row>
    <row r="611">
      <c r="A611" s="55" t="n"/>
      <c r="B611" s="483" t="n"/>
      <c r="C611" s="55" t="n"/>
      <c r="D611" s="55" t="n"/>
      <c r="E611" s="55" t="n"/>
      <c r="F611" s="55" t="n"/>
      <c r="G611" s="69" t="n"/>
      <c r="H611" s="69" t="n"/>
      <c r="I611" s="55" t="n"/>
      <c r="J611" s="55" t="n"/>
      <c r="K611" s="55" t="n"/>
      <c r="L611" s="55">
        <f>J611-K611</f>
        <v/>
      </c>
      <c r="M611" s="55" t="n"/>
      <c r="N611" s="55">
        <f>P611+Q611+R611+S611</f>
        <v/>
      </c>
      <c r="O611" s="57">
        <f>Q611+V611+Y611+AB611+AE611+AH611+AK611+AN611+AQ611+AT611+AW611+AZ611+BC611</f>
        <v/>
      </c>
      <c r="P611" s="58" t="n"/>
      <c r="Q611" s="59">
        <f>L611-S611-R611-P611</f>
        <v/>
      </c>
      <c r="R611" s="60" t="n"/>
      <c r="S611" s="61" t="n"/>
      <c r="T611" s="55" t="n"/>
      <c r="U611" s="55" t="n"/>
      <c r="V611" s="55" t="n"/>
      <c r="W611" s="55" t="n"/>
      <c r="X611" s="55" t="n"/>
      <c r="Y611" s="55" t="n"/>
      <c r="Z611" s="55" t="n"/>
      <c r="AA611" s="55" t="n"/>
      <c r="AB611" s="55" t="n"/>
      <c r="AC611" s="55" t="n"/>
      <c r="AD611" s="55" t="n"/>
      <c r="AE611" s="55" t="n"/>
      <c r="AF611" s="55" t="n"/>
      <c r="AG611" s="55" t="n"/>
      <c r="AH611" s="55" t="n"/>
      <c r="AI611" s="55" t="n"/>
      <c r="AJ611" s="55" t="n"/>
      <c r="AK611" s="55" t="n"/>
      <c r="AL611" s="55" t="n"/>
      <c r="AM611" s="55" t="n"/>
      <c r="AN611" s="55" t="n"/>
      <c r="AO611" s="55" t="n"/>
      <c r="AP611" s="55" t="n"/>
      <c r="AQ611" s="55" t="n"/>
      <c r="AR611" s="55" t="n"/>
      <c r="AS611" s="55" t="n"/>
      <c r="AT611" s="55" t="n"/>
      <c r="AU611" s="55" t="n"/>
      <c r="AV611" s="55" t="n"/>
      <c r="AW611" s="55" t="n"/>
      <c r="AX611" s="55" t="n"/>
      <c r="AY611" s="55" t="n"/>
      <c r="AZ611" s="55" t="n"/>
      <c r="BA611" s="55" t="n"/>
      <c r="BB611" s="55" t="n"/>
      <c r="BC611" s="55" t="n"/>
    </row>
    <row r="612">
      <c r="A612" s="55" t="n"/>
      <c r="B612" s="483" t="n"/>
      <c r="C612" s="55" t="n"/>
      <c r="D612" s="55" t="n"/>
      <c r="E612" s="55" t="n"/>
      <c r="F612" s="55" t="n"/>
      <c r="G612" s="69" t="n"/>
      <c r="H612" s="69" t="n"/>
      <c r="I612" s="55" t="n"/>
      <c r="J612" s="55" t="n"/>
      <c r="K612" s="55" t="n"/>
      <c r="L612" s="55">
        <f>J612-K612</f>
        <v/>
      </c>
      <c r="M612" s="55" t="n"/>
      <c r="N612" s="55">
        <f>P612+Q612+R612+S612</f>
        <v/>
      </c>
      <c r="O612" s="57">
        <f>Q612+V612+Y612+AB612+AE612+AH612+AK612+AN612+AQ612+AT612+AW612+AZ612+BC612</f>
        <v/>
      </c>
      <c r="P612" s="58" t="n"/>
      <c r="Q612" s="59">
        <f>L612-S612-R612-P612</f>
        <v/>
      </c>
      <c r="R612" s="60" t="n"/>
      <c r="S612" s="61" t="n"/>
      <c r="T612" s="55" t="n"/>
      <c r="U612" s="55" t="n"/>
      <c r="V612" s="55" t="n"/>
      <c r="W612" s="55" t="n"/>
      <c r="X612" s="55" t="n"/>
      <c r="Y612" s="55" t="n"/>
      <c r="Z612" s="55" t="n"/>
      <c r="AA612" s="55" t="n"/>
      <c r="AB612" s="55" t="n"/>
      <c r="AC612" s="55" t="n"/>
      <c r="AD612" s="55" t="n"/>
      <c r="AE612" s="55" t="n"/>
      <c r="AF612" s="55" t="n"/>
      <c r="AG612" s="55" t="n"/>
      <c r="AH612" s="55" t="n"/>
      <c r="AI612" s="55" t="n"/>
      <c r="AJ612" s="55" t="n"/>
      <c r="AK612" s="55" t="n"/>
      <c r="AL612" s="55" t="n"/>
      <c r="AM612" s="55" t="n"/>
      <c r="AN612" s="55" t="n"/>
      <c r="AO612" s="55" t="n"/>
      <c r="AP612" s="55" t="n"/>
      <c r="AQ612" s="55" t="n"/>
      <c r="AR612" s="55" t="n"/>
      <c r="AS612" s="55" t="n"/>
      <c r="AT612" s="55" t="n"/>
      <c r="AU612" s="55" t="n"/>
      <c r="AV612" s="55" t="n"/>
      <c r="AW612" s="55" t="n"/>
      <c r="AX612" s="55" t="n"/>
      <c r="AY612" s="55" t="n"/>
      <c r="AZ612" s="55" t="n"/>
      <c r="BA612" s="55" t="n"/>
      <c r="BB612" s="55" t="n"/>
      <c r="BC612" s="55" t="n"/>
    </row>
    <row r="613">
      <c r="A613" s="55" t="n"/>
      <c r="B613" s="483" t="n"/>
      <c r="C613" s="55" t="n"/>
      <c r="D613" s="55" t="n"/>
      <c r="E613" s="55" t="n"/>
      <c r="F613" s="55" t="n"/>
      <c r="G613" s="69" t="n"/>
      <c r="H613" s="69" t="n"/>
      <c r="I613" s="55" t="n"/>
      <c r="J613" s="55" t="n"/>
      <c r="K613" s="55" t="n"/>
      <c r="L613" s="55">
        <f>J613-K613</f>
        <v/>
      </c>
      <c r="M613" s="55" t="n"/>
      <c r="N613" s="55">
        <f>P613+Q613+R613+S613</f>
        <v/>
      </c>
      <c r="O613" s="57">
        <f>Q613+V613+Y613+AB613+AE613+AH613+AK613+AN613+AQ613+AT613+AW613+AZ613+BC613</f>
        <v/>
      </c>
      <c r="P613" s="58" t="n"/>
      <c r="Q613" s="59">
        <f>L613-S613-R613-P613</f>
        <v/>
      </c>
      <c r="R613" s="60" t="n"/>
      <c r="S613" s="61" t="n"/>
      <c r="T613" s="55" t="n"/>
      <c r="U613" s="55" t="n"/>
      <c r="V613" s="55" t="n"/>
      <c r="W613" s="55" t="n"/>
      <c r="X613" s="55" t="n"/>
      <c r="Y613" s="55" t="n"/>
      <c r="Z613" s="55" t="n"/>
      <c r="AA613" s="55" t="n"/>
      <c r="AB613" s="55" t="n"/>
      <c r="AC613" s="55" t="n"/>
      <c r="AD613" s="55" t="n"/>
      <c r="AE613" s="55" t="n"/>
      <c r="AF613" s="55" t="n"/>
      <c r="AG613" s="55" t="n"/>
      <c r="AH613" s="55" t="n"/>
      <c r="AI613" s="55" t="n"/>
      <c r="AJ613" s="55" t="n"/>
      <c r="AK613" s="55" t="n"/>
      <c r="AL613" s="55" t="n"/>
      <c r="AM613" s="55" t="n"/>
      <c r="AN613" s="55" t="n"/>
      <c r="AO613" s="55" t="n"/>
      <c r="AP613" s="55" t="n"/>
      <c r="AQ613" s="55" t="n"/>
      <c r="AR613" s="55" t="n"/>
      <c r="AS613" s="55" t="n"/>
      <c r="AT613" s="55" t="n"/>
      <c r="AU613" s="55" t="n"/>
      <c r="AV613" s="55" t="n"/>
      <c r="AW613" s="55" t="n"/>
      <c r="AX613" s="55" t="n"/>
      <c r="AY613" s="55" t="n"/>
      <c r="AZ613" s="55" t="n"/>
      <c r="BA613" s="55" t="n"/>
      <c r="BB613" s="55" t="n"/>
      <c r="BC613" s="55" t="n"/>
    </row>
    <row r="614">
      <c r="A614" s="55" t="n"/>
      <c r="B614" s="483" t="n"/>
      <c r="C614" s="55" t="n"/>
      <c r="D614" s="55" t="n"/>
      <c r="E614" s="55" t="n"/>
      <c r="F614" s="55" t="n"/>
      <c r="G614" s="69" t="n"/>
      <c r="H614" s="69" t="n"/>
      <c r="I614" s="55" t="n"/>
      <c r="J614" s="55" t="n"/>
      <c r="K614" s="55" t="n"/>
      <c r="L614" s="55">
        <f>J614-K614</f>
        <v/>
      </c>
      <c r="M614" s="55" t="n"/>
      <c r="N614" s="55">
        <f>P614+Q614+R614+S614</f>
        <v/>
      </c>
      <c r="O614" s="57">
        <f>Q614+V614+Y614+AB614+AE614+AH614+AK614+AN614+AQ614+AT614+AW614+AZ614+BC614</f>
        <v/>
      </c>
      <c r="P614" s="58" t="n"/>
      <c r="Q614" s="59">
        <f>L614-S614-R614-P614</f>
        <v/>
      </c>
      <c r="R614" s="60" t="n"/>
      <c r="S614" s="61" t="n"/>
      <c r="T614" s="55" t="n"/>
      <c r="U614" s="55" t="n"/>
      <c r="V614" s="55" t="n"/>
      <c r="W614" s="55" t="n"/>
      <c r="X614" s="55" t="n"/>
      <c r="Y614" s="55" t="n"/>
      <c r="Z614" s="55" t="n"/>
      <c r="AA614" s="55" t="n"/>
      <c r="AB614" s="55" t="n"/>
      <c r="AC614" s="55" t="n"/>
      <c r="AD614" s="55" t="n"/>
      <c r="AE614" s="55" t="n"/>
      <c r="AF614" s="55" t="n"/>
      <c r="AG614" s="55" t="n"/>
      <c r="AH614" s="55" t="n"/>
      <c r="AI614" s="55" t="n"/>
      <c r="AJ614" s="55" t="n"/>
      <c r="AK614" s="55" t="n"/>
      <c r="AL614" s="55" t="n"/>
      <c r="AM614" s="55" t="n"/>
      <c r="AN614" s="55" t="n"/>
      <c r="AO614" s="55" t="n"/>
      <c r="AP614" s="55" t="n"/>
      <c r="AQ614" s="55" t="n"/>
      <c r="AR614" s="55" t="n"/>
      <c r="AS614" s="55" t="n"/>
      <c r="AT614" s="55" t="n"/>
      <c r="AU614" s="55" t="n"/>
      <c r="AV614" s="55" t="n"/>
      <c r="AW614" s="55" t="n"/>
      <c r="AX614" s="55" t="n"/>
      <c r="AY614" s="55" t="n"/>
      <c r="AZ614" s="55" t="n"/>
      <c r="BA614" s="55" t="n"/>
      <c r="BB614" s="55" t="n"/>
      <c r="BC614" s="55" t="n"/>
    </row>
    <row r="615">
      <c r="A615" s="55" t="n"/>
      <c r="B615" s="483" t="n"/>
      <c r="C615" s="55" t="n"/>
      <c r="D615" s="55" t="n"/>
      <c r="E615" s="55" t="n"/>
      <c r="F615" s="55" t="n"/>
      <c r="G615" s="69" t="n"/>
      <c r="H615" s="69" t="n"/>
      <c r="I615" s="55" t="n"/>
      <c r="J615" s="55" t="n"/>
      <c r="K615" s="55" t="n"/>
      <c r="L615" s="55">
        <f>J615-K615</f>
        <v/>
      </c>
      <c r="M615" s="55" t="n"/>
      <c r="N615" s="55">
        <f>P615+Q615+R615+S615</f>
        <v/>
      </c>
      <c r="O615" s="57">
        <f>Q615+V615+Y615+AB615+AE615+AH615+AK615+AN615+AQ615+AT615+AW615+AZ615+BC615</f>
        <v/>
      </c>
      <c r="P615" s="58" t="n"/>
      <c r="Q615" s="59">
        <f>L615-S615-R615-P615</f>
        <v/>
      </c>
      <c r="R615" s="60" t="n"/>
      <c r="S615" s="61" t="n"/>
      <c r="T615" s="55" t="n"/>
      <c r="U615" s="55" t="n"/>
      <c r="V615" s="55" t="n"/>
      <c r="W615" s="55" t="n"/>
      <c r="X615" s="55" t="n"/>
      <c r="Y615" s="55" t="n"/>
      <c r="Z615" s="55" t="n"/>
      <c r="AA615" s="55" t="n"/>
      <c r="AB615" s="55" t="n"/>
      <c r="AC615" s="55" t="n"/>
      <c r="AD615" s="55" t="n"/>
      <c r="AE615" s="55" t="n"/>
      <c r="AF615" s="55" t="n"/>
      <c r="AG615" s="55" t="n"/>
      <c r="AH615" s="55" t="n"/>
      <c r="AI615" s="55" t="n"/>
      <c r="AJ615" s="55" t="n"/>
      <c r="AK615" s="55" t="n"/>
      <c r="AL615" s="55" t="n"/>
      <c r="AM615" s="55" t="n"/>
      <c r="AN615" s="55" t="n"/>
      <c r="AO615" s="55" t="n"/>
      <c r="AP615" s="55" t="n"/>
      <c r="AQ615" s="55" t="n"/>
      <c r="AR615" s="55" t="n"/>
      <c r="AS615" s="55" t="n"/>
      <c r="AT615" s="55" t="n"/>
      <c r="AU615" s="55" t="n"/>
      <c r="AV615" s="55" t="n"/>
      <c r="AW615" s="55" t="n"/>
      <c r="AX615" s="55" t="n"/>
      <c r="AY615" s="55" t="n"/>
      <c r="AZ615" s="55" t="n"/>
      <c r="BA615" s="55" t="n"/>
      <c r="BB615" s="55" t="n"/>
      <c r="BC615" s="55" t="n"/>
    </row>
    <row r="616">
      <c r="A616" s="55" t="n"/>
      <c r="B616" s="483" t="n"/>
      <c r="C616" s="55" t="n"/>
      <c r="D616" s="55" t="n"/>
      <c r="E616" s="55" t="n"/>
      <c r="F616" s="55" t="n"/>
      <c r="G616" s="69" t="n"/>
      <c r="H616" s="69" t="n"/>
      <c r="I616" s="55" t="n"/>
      <c r="J616" s="55" t="n"/>
      <c r="K616" s="55" t="n"/>
      <c r="L616" s="55">
        <f>J616-K616</f>
        <v/>
      </c>
      <c r="M616" s="55" t="n"/>
      <c r="N616" s="55">
        <f>P616+Q616+R616+S616</f>
        <v/>
      </c>
      <c r="O616" s="57">
        <f>Q616+V616+Y616+AB616+AE616+AH616+AK616+AN616+AQ616+AT616+AW616+AZ616+BC616</f>
        <v/>
      </c>
      <c r="P616" s="58" t="n"/>
      <c r="Q616" s="59">
        <f>L616-S616-R616-P616</f>
        <v/>
      </c>
      <c r="R616" s="60" t="n"/>
      <c r="S616" s="61" t="n"/>
      <c r="T616" s="55" t="n"/>
      <c r="U616" s="55" t="n"/>
      <c r="V616" s="55" t="n"/>
      <c r="W616" s="55" t="n"/>
      <c r="X616" s="55" t="n"/>
      <c r="Y616" s="55" t="n"/>
      <c r="Z616" s="55" t="n"/>
      <c r="AA616" s="55" t="n"/>
      <c r="AB616" s="55" t="n"/>
      <c r="AC616" s="55" t="n"/>
      <c r="AD616" s="55" t="n"/>
      <c r="AE616" s="55" t="n"/>
      <c r="AF616" s="55" t="n"/>
      <c r="AG616" s="55" t="n"/>
      <c r="AH616" s="55" t="n"/>
      <c r="AI616" s="55" t="n"/>
      <c r="AJ616" s="55" t="n"/>
      <c r="AK616" s="55" t="n"/>
      <c r="AL616" s="55" t="n"/>
      <c r="AM616" s="55" t="n"/>
      <c r="AN616" s="55" t="n"/>
      <c r="AO616" s="55" t="n"/>
      <c r="AP616" s="55" t="n"/>
      <c r="AQ616" s="55" t="n"/>
      <c r="AR616" s="55" t="n"/>
      <c r="AS616" s="55" t="n"/>
      <c r="AT616" s="55" t="n"/>
      <c r="AU616" s="55" t="n"/>
      <c r="AV616" s="55" t="n"/>
      <c r="AW616" s="55" t="n"/>
      <c r="AX616" s="55" t="n"/>
      <c r="AY616" s="55" t="n"/>
      <c r="AZ616" s="55" t="n"/>
      <c r="BA616" s="55" t="n"/>
      <c r="BB616" s="55" t="n"/>
      <c r="BC616" s="55" t="n"/>
    </row>
    <row r="617">
      <c r="A617" s="55" t="n"/>
      <c r="B617" s="483" t="n"/>
      <c r="C617" s="55" t="n"/>
      <c r="D617" s="55" t="n"/>
      <c r="E617" s="55" t="n"/>
      <c r="F617" s="55" t="n"/>
      <c r="G617" s="69" t="n"/>
      <c r="H617" s="69" t="n"/>
      <c r="I617" s="55" t="n"/>
      <c r="J617" s="55" t="n"/>
      <c r="K617" s="55" t="n"/>
      <c r="L617" s="55">
        <f>J617-K617</f>
        <v/>
      </c>
      <c r="M617" s="55" t="n"/>
      <c r="N617" s="55">
        <f>P617+Q617+R617+S617</f>
        <v/>
      </c>
      <c r="O617" s="57">
        <f>Q617+V617+Y617+AB617+AE617+AH617+AK617+AN617+AQ617+AT617+AW617+AZ617+BC617</f>
        <v/>
      </c>
      <c r="P617" s="58" t="n"/>
      <c r="Q617" s="59">
        <f>L617-S617-R617-P617</f>
        <v/>
      </c>
      <c r="R617" s="60" t="n"/>
      <c r="S617" s="61" t="n"/>
      <c r="T617" s="55" t="n"/>
      <c r="U617" s="55" t="n"/>
      <c r="V617" s="55" t="n"/>
      <c r="W617" s="55" t="n"/>
      <c r="X617" s="55" t="n"/>
      <c r="Y617" s="55" t="n"/>
      <c r="Z617" s="55" t="n"/>
      <c r="AA617" s="55" t="n"/>
      <c r="AB617" s="55" t="n"/>
      <c r="AC617" s="55" t="n"/>
      <c r="AD617" s="55" t="n"/>
      <c r="AE617" s="55" t="n"/>
      <c r="AF617" s="55" t="n"/>
      <c r="AG617" s="55" t="n"/>
      <c r="AH617" s="55" t="n"/>
      <c r="AI617" s="55" t="n"/>
      <c r="AJ617" s="55" t="n"/>
      <c r="AK617" s="55" t="n"/>
      <c r="AL617" s="55" t="n"/>
      <c r="AM617" s="55" t="n"/>
      <c r="AN617" s="55" t="n"/>
      <c r="AO617" s="55" t="n"/>
      <c r="AP617" s="55" t="n"/>
      <c r="AQ617" s="55" t="n"/>
      <c r="AR617" s="55" t="n"/>
      <c r="AS617" s="55" t="n"/>
      <c r="AT617" s="55" t="n"/>
      <c r="AU617" s="55" t="n"/>
      <c r="AV617" s="55" t="n"/>
      <c r="AW617" s="55" t="n"/>
      <c r="AX617" s="55" t="n"/>
      <c r="AY617" s="55" t="n"/>
      <c r="AZ617" s="55" t="n"/>
      <c r="BA617" s="55" t="n"/>
      <c r="BB617" s="55" t="n"/>
      <c r="BC617" s="55" t="n"/>
    </row>
    <row r="618">
      <c r="A618" s="55" t="n"/>
      <c r="B618" s="483" t="n"/>
      <c r="C618" s="55" t="n"/>
      <c r="D618" s="55" t="n"/>
      <c r="E618" s="55" t="n"/>
      <c r="F618" s="55" t="n"/>
      <c r="G618" s="69" t="n"/>
      <c r="H618" s="69" t="n"/>
      <c r="I618" s="55" t="n"/>
      <c r="J618" s="55" t="n"/>
      <c r="K618" s="55" t="n"/>
      <c r="L618" s="55">
        <f>J618-K618</f>
        <v/>
      </c>
      <c r="M618" s="55" t="n"/>
      <c r="N618" s="55">
        <f>P618+Q618+R618+S618</f>
        <v/>
      </c>
      <c r="O618" s="57">
        <f>Q618+V618+Y618+AB618+AE618+AH618+AK618+AN618+AQ618+AT618+AW618+AZ618+BC618</f>
        <v/>
      </c>
      <c r="P618" s="58" t="n"/>
      <c r="Q618" s="59">
        <f>L618-S618-R618-P618</f>
        <v/>
      </c>
      <c r="R618" s="60" t="n"/>
      <c r="S618" s="61" t="n"/>
      <c r="T618" s="55" t="n"/>
      <c r="U618" s="55" t="n"/>
      <c r="V618" s="55" t="n"/>
      <c r="W618" s="55" t="n"/>
      <c r="X618" s="55" t="n"/>
      <c r="Y618" s="55" t="n"/>
      <c r="Z618" s="55" t="n"/>
      <c r="AA618" s="55" t="n"/>
      <c r="AB618" s="55" t="n"/>
      <c r="AC618" s="55" t="n"/>
      <c r="AD618" s="55" t="n"/>
      <c r="AE618" s="55" t="n"/>
      <c r="AF618" s="55" t="n"/>
      <c r="AG618" s="55" t="n"/>
      <c r="AH618" s="55" t="n"/>
      <c r="AI618" s="55" t="n"/>
      <c r="AJ618" s="55" t="n"/>
      <c r="AK618" s="55" t="n"/>
      <c r="AL618" s="55" t="n"/>
      <c r="AM618" s="55" t="n"/>
      <c r="AN618" s="55" t="n"/>
      <c r="AO618" s="55" t="n"/>
      <c r="AP618" s="55" t="n"/>
      <c r="AQ618" s="55" t="n"/>
      <c r="AR618" s="55" t="n"/>
      <c r="AS618" s="55" t="n"/>
      <c r="AT618" s="55" t="n"/>
      <c r="AU618" s="55" t="n"/>
      <c r="AV618" s="55" t="n"/>
      <c r="AW618" s="55" t="n"/>
      <c r="AX618" s="55" t="n"/>
      <c r="AY618" s="55" t="n"/>
      <c r="AZ618" s="55" t="n"/>
      <c r="BA618" s="55" t="n"/>
      <c r="BB618" s="55" t="n"/>
      <c r="BC618" s="55" t="n"/>
    </row>
    <row r="619">
      <c r="A619" s="55" t="n"/>
      <c r="B619" s="483" t="n"/>
      <c r="C619" s="55" t="n"/>
      <c r="D619" s="55" t="n"/>
      <c r="E619" s="55" t="n"/>
      <c r="F619" s="55" t="n"/>
      <c r="G619" s="69" t="n"/>
      <c r="H619" s="69" t="n"/>
      <c r="I619" s="55" t="n"/>
      <c r="J619" s="55" t="n"/>
      <c r="K619" s="55" t="n"/>
      <c r="L619" s="55">
        <f>J619-K619</f>
        <v/>
      </c>
      <c r="M619" s="55" t="n"/>
      <c r="N619" s="55">
        <f>P619+Q619+R619+S619</f>
        <v/>
      </c>
      <c r="O619" s="57">
        <f>Q619+V619+Y619+AB619+AE619+AH619+AK619+AN619+AQ619+AT619+AW619+AZ619+BC619</f>
        <v/>
      </c>
      <c r="P619" s="58" t="n"/>
      <c r="Q619" s="59">
        <f>L619-S619-R619-P619</f>
        <v/>
      </c>
      <c r="R619" s="60" t="n"/>
      <c r="S619" s="61" t="n"/>
      <c r="T619" s="55" t="n"/>
      <c r="U619" s="55" t="n"/>
      <c r="V619" s="55" t="n"/>
      <c r="W619" s="55" t="n"/>
      <c r="X619" s="55" t="n"/>
      <c r="Y619" s="55" t="n"/>
      <c r="Z619" s="55" t="n"/>
      <c r="AA619" s="55" t="n"/>
      <c r="AB619" s="55" t="n"/>
      <c r="AC619" s="55" t="n"/>
      <c r="AD619" s="55" t="n"/>
      <c r="AE619" s="55" t="n"/>
      <c r="AF619" s="55" t="n"/>
      <c r="AG619" s="55" t="n"/>
      <c r="AH619" s="55" t="n"/>
      <c r="AI619" s="55" t="n"/>
      <c r="AJ619" s="55" t="n"/>
      <c r="AK619" s="55" t="n"/>
      <c r="AL619" s="55" t="n"/>
      <c r="AM619" s="55" t="n"/>
      <c r="AN619" s="55" t="n"/>
      <c r="AO619" s="55" t="n"/>
      <c r="AP619" s="55" t="n"/>
      <c r="AQ619" s="55" t="n"/>
      <c r="AR619" s="55" t="n"/>
      <c r="AS619" s="55" t="n"/>
      <c r="AT619" s="55" t="n"/>
      <c r="AU619" s="55" t="n"/>
      <c r="AV619" s="55" t="n"/>
      <c r="AW619" s="55" t="n"/>
      <c r="AX619" s="55" t="n"/>
      <c r="AY619" s="55" t="n"/>
      <c r="AZ619" s="55" t="n"/>
      <c r="BA619" s="55" t="n"/>
      <c r="BB619" s="55" t="n"/>
      <c r="BC619" s="55" t="n"/>
    </row>
    <row r="620">
      <c r="A620" s="55" t="n"/>
      <c r="B620" s="483" t="n"/>
      <c r="C620" s="55" t="n"/>
      <c r="D620" s="55" t="n"/>
      <c r="E620" s="55" t="n"/>
      <c r="F620" s="55" t="n"/>
      <c r="G620" s="69" t="n"/>
      <c r="H620" s="69" t="n"/>
      <c r="I620" s="55" t="n"/>
      <c r="J620" s="55" t="n"/>
      <c r="K620" s="55" t="n"/>
      <c r="L620" s="55">
        <f>J620-K620</f>
        <v/>
      </c>
      <c r="M620" s="55" t="n"/>
      <c r="N620" s="55">
        <f>P620+Q620+R620+S620</f>
        <v/>
      </c>
      <c r="O620" s="57">
        <f>Q620+V620+Y620+AB620+AE620+AH620+AK620+AN620+AQ620+AT620+AW620+AZ620+BC620</f>
        <v/>
      </c>
      <c r="P620" s="58" t="n"/>
      <c r="Q620" s="59">
        <f>L620-S620-R620-P620</f>
        <v/>
      </c>
      <c r="R620" s="60" t="n"/>
      <c r="S620" s="61" t="n"/>
      <c r="T620" s="55" t="n"/>
      <c r="U620" s="55" t="n"/>
      <c r="V620" s="55" t="n"/>
      <c r="W620" s="55" t="n"/>
      <c r="X620" s="55" t="n"/>
      <c r="Y620" s="55" t="n"/>
      <c r="Z620" s="55" t="n"/>
      <c r="AA620" s="55" t="n"/>
      <c r="AB620" s="55" t="n"/>
      <c r="AC620" s="55" t="n"/>
      <c r="AD620" s="55" t="n"/>
      <c r="AE620" s="55" t="n"/>
      <c r="AF620" s="55" t="n"/>
      <c r="AG620" s="55" t="n"/>
      <c r="AH620" s="55" t="n"/>
      <c r="AI620" s="55" t="n"/>
      <c r="AJ620" s="55" t="n"/>
      <c r="AK620" s="55" t="n"/>
      <c r="AL620" s="55" t="n"/>
      <c r="AM620" s="55" t="n"/>
      <c r="AN620" s="55" t="n"/>
      <c r="AO620" s="55" t="n"/>
      <c r="AP620" s="55" t="n"/>
      <c r="AQ620" s="55" t="n"/>
      <c r="AR620" s="55" t="n"/>
      <c r="AS620" s="55" t="n"/>
      <c r="AT620" s="55" t="n"/>
      <c r="AU620" s="55" t="n"/>
      <c r="AV620" s="55" t="n"/>
      <c r="AW620" s="55" t="n"/>
      <c r="AX620" s="55" t="n"/>
      <c r="AY620" s="55" t="n"/>
      <c r="AZ620" s="55" t="n"/>
      <c r="BA620" s="55" t="n"/>
      <c r="BB620" s="55" t="n"/>
      <c r="BC620" s="55" t="n"/>
    </row>
    <row r="621">
      <c r="A621" s="55" t="n"/>
      <c r="B621" s="483" t="n"/>
      <c r="C621" s="55" t="n"/>
      <c r="D621" s="55" t="n"/>
      <c r="E621" s="55" t="n"/>
      <c r="F621" s="55" t="n"/>
      <c r="G621" s="69" t="n"/>
      <c r="H621" s="69" t="n"/>
      <c r="I621" s="55" t="n"/>
      <c r="J621" s="55" t="n"/>
      <c r="K621" s="55" t="n"/>
      <c r="L621" s="55">
        <f>J621-K621</f>
        <v/>
      </c>
      <c r="M621" s="55" t="n"/>
      <c r="N621" s="55">
        <f>P621+Q621+R621+S621</f>
        <v/>
      </c>
      <c r="O621" s="57">
        <f>Q621+V621+Y621+AB621+AE621+AH621+AK621+AN621+AQ621+AT621+AW621+AZ621+BC621</f>
        <v/>
      </c>
      <c r="P621" s="58" t="n"/>
      <c r="Q621" s="59">
        <f>L621-S621-R621-P621</f>
        <v/>
      </c>
      <c r="R621" s="60" t="n"/>
      <c r="S621" s="61" t="n"/>
      <c r="T621" s="55" t="n"/>
      <c r="U621" s="55" t="n"/>
      <c r="V621" s="55" t="n"/>
      <c r="W621" s="55" t="n"/>
      <c r="X621" s="55" t="n"/>
      <c r="Y621" s="55" t="n"/>
      <c r="Z621" s="55" t="n"/>
      <c r="AA621" s="55" t="n"/>
      <c r="AB621" s="55" t="n"/>
      <c r="AC621" s="55" t="n"/>
      <c r="AD621" s="55" t="n"/>
      <c r="AE621" s="55" t="n"/>
      <c r="AF621" s="55" t="n"/>
      <c r="AG621" s="55" t="n"/>
      <c r="AH621" s="55" t="n"/>
      <c r="AI621" s="55" t="n"/>
      <c r="AJ621" s="55" t="n"/>
      <c r="AK621" s="55" t="n"/>
      <c r="AL621" s="55" t="n"/>
      <c r="AM621" s="55" t="n"/>
      <c r="AN621" s="55" t="n"/>
      <c r="AO621" s="55" t="n"/>
      <c r="AP621" s="55" t="n"/>
      <c r="AQ621" s="55" t="n"/>
      <c r="AR621" s="55" t="n"/>
      <c r="AS621" s="55" t="n"/>
      <c r="AT621" s="55" t="n"/>
      <c r="AU621" s="55" t="n"/>
      <c r="AV621" s="55" t="n"/>
      <c r="AW621" s="55" t="n"/>
      <c r="AX621" s="55" t="n"/>
      <c r="AY621" s="55" t="n"/>
      <c r="AZ621" s="55" t="n"/>
      <c r="BA621" s="55" t="n"/>
      <c r="BB621" s="55" t="n"/>
      <c r="BC621" s="55" t="n"/>
    </row>
    <row r="622">
      <c r="A622" s="55" t="n"/>
      <c r="B622" s="483" t="n"/>
      <c r="C622" s="55" t="n"/>
      <c r="D622" s="55" t="n"/>
      <c r="E622" s="55" t="n"/>
      <c r="F622" s="55" t="n"/>
      <c r="G622" s="69" t="n"/>
      <c r="H622" s="69" t="n"/>
      <c r="I622" s="55" t="n"/>
      <c r="J622" s="55" t="n"/>
      <c r="K622" s="55" t="n"/>
      <c r="L622" s="55">
        <f>J622-K622</f>
        <v/>
      </c>
      <c r="M622" s="55" t="n"/>
      <c r="N622" s="55">
        <f>P622+Q622+R622+S622</f>
        <v/>
      </c>
      <c r="O622" s="57">
        <f>Q622+V622+Y622+AB622+AE622+AH622+AK622+AN622+AQ622+AT622+AW622+AZ622+BC622</f>
        <v/>
      </c>
      <c r="P622" s="58" t="n"/>
      <c r="Q622" s="59">
        <f>L622-S622-R622-P622</f>
        <v/>
      </c>
      <c r="R622" s="60" t="n"/>
      <c r="S622" s="61" t="n"/>
      <c r="T622" s="55" t="n"/>
      <c r="U622" s="55" t="n"/>
      <c r="V622" s="55" t="n"/>
      <c r="W622" s="55" t="n"/>
      <c r="X622" s="55" t="n"/>
      <c r="Y622" s="55" t="n"/>
      <c r="Z622" s="55" t="n"/>
      <c r="AA622" s="55" t="n"/>
      <c r="AB622" s="55" t="n"/>
      <c r="AC622" s="55" t="n"/>
      <c r="AD622" s="55" t="n"/>
      <c r="AE622" s="55" t="n"/>
      <c r="AF622" s="55" t="n"/>
      <c r="AG622" s="55" t="n"/>
      <c r="AH622" s="55" t="n"/>
      <c r="AI622" s="55" t="n"/>
      <c r="AJ622" s="55" t="n"/>
      <c r="AK622" s="55" t="n"/>
      <c r="AL622" s="55" t="n"/>
      <c r="AM622" s="55" t="n"/>
      <c r="AN622" s="55" t="n"/>
      <c r="AO622" s="55" t="n"/>
      <c r="AP622" s="55" t="n"/>
      <c r="AQ622" s="55" t="n"/>
      <c r="AR622" s="55" t="n"/>
      <c r="AS622" s="55" t="n"/>
      <c r="AT622" s="55" t="n"/>
      <c r="AU622" s="55" t="n"/>
      <c r="AV622" s="55" t="n"/>
      <c r="AW622" s="55" t="n"/>
      <c r="AX622" s="55" t="n"/>
      <c r="AY622" s="55" t="n"/>
      <c r="AZ622" s="55" t="n"/>
      <c r="BA622" s="55" t="n"/>
      <c r="BB622" s="55" t="n"/>
      <c r="BC622" s="55" t="n"/>
    </row>
    <row r="623">
      <c r="A623" s="55" t="n"/>
      <c r="B623" s="483" t="n"/>
      <c r="C623" s="55" t="n"/>
      <c r="D623" s="55" t="n"/>
      <c r="E623" s="55" t="n"/>
      <c r="F623" s="55" t="n"/>
      <c r="G623" s="69" t="n"/>
      <c r="H623" s="69" t="n"/>
      <c r="I623" s="55" t="n"/>
      <c r="J623" s="55" t="n"/>
      <c r="K623" s="55" t="n"/>
      <c r="L623" s="55">
        <f>J623-K623</f>
        <v/>
      </c>
      <c r="M623" s="55" t="n"/>
      <c r="N623" s="55">
        <f>P623+Q623+R623+S623</f>
        <v/>
      </c>
      <c r="O623" s="57">
        <f>Q623+V623+Y623+AB623+AE623+AH623+AK623+AN623+AQ623+AT623+AW623+AZ623+BC623</f>
        <v/>
      </c>
      <c r="P623" s="58" t="n"/>
      <c r="Q623" s="59">
        <f>L623-S623-R623-P623</f>
        <v/>
      </c>
      <c r="R623" s="60" t="n"/>
      <c r="S623" s="61" t="n"/>
      <c r="T623" s="55" t="n"/>
      <c r="U623" s="55" t="n"/>
      <c r="V623" s="55" t="n"/>
      <c r="W623" s="55" t="n"/>
      <c r="X623" s="55" t="n"/>
      <c r="Y623" s="55" t="n"/>
      <c r="Z623" s="55" t="n"/>
      <c r="AA623" s="55" t="n"/>
      <c r="AB623" s="55" t="n"/>
      <c r="AC623" s="55" t="n"/>
      <c r="AD623" s="55" t="n"/>
      <c r="AE623" s="55" t="n"/>
      <c r="AF623" s="55" t="n"/>
      <c r="AG623" s="55" t="n"/>
      <c r="AH623" s="55" t="n"/>
      <c r="AI623" s="55" t="n"/>
      <c r="AJ623" s="55" t="n"/>
      <c r="AK623" s="55" t="n"/>
      <c r="AL623" s="55" t="n"/>
      <c r="AM623" s="55" t="n"/>
      <c r="AN623" s="55" t="n"/>
      <c r="AO623" s="55" t="n"/>
      <c r="AP623" s="55" t="n"/>
      <c r="AQ623" s="55" t="n"/>
      <c r="AR623" s="55" t="n"/>
      <c r="AS623" s="55" t="n"/>
      <c r="AT623" s="55" t="n"/>
      <c r="AU623" s="55" t="n"/>
      <c r="AV623" s="55" t="n"/>
      <c r="AW623" s="55" t="n"/>
      <c r="AX623" s="55" t="n"/>
      <c r="AY623" s="55" t="n"/>
      <c r="AZ623" s="55" t="n"/>
      <c r="BA623" s="55" t="n"/>
      <c r="BB623" s="55" t="n"/>
      <c r="BC623" s="55" t="n"/>
    </row>
    <row r="624">
      <c r="A624" s="55" t="n"/>
      <c r="B624" s="483" t="n"/>
      <c r="C624" s="55" t="n"/>
      <c r="D624" s="55" t="n"/>
      <c r="E624" s="55" t="n"/>
      <c r="F624" s="55" t="n"/>
      <c r="G624" s="69" t="n"/>
      <c r="H624" s="69" t="n"/>
      <c r="I624" s="55" t="n"/>
      <c r="J624" s="55" t="n"/>
      <c r="K624" s="55" t="n"/>
      <c r="L624" s="55">
        <f>J624-K624</f>
        <v/>
      </c>
      <c r="M624" s="55" t="n"/>
      <c r="N624" s="55">
        <f>P624+Q624+R624+S624</f>
        <v/>
      </c>
      <c r="O624" s="57">
        <f>Q624+V624+Y624+AB624+AE624+AH624+AK624+AN624+AQ624+AT624+AW624+AZ624+BC624</f>
        <v/>
      </c>
      <c r="P624" s="58" t="n"/>
      <c r="Q624" s="59">
        <f>L624-S624-R624-P624</f>
        <v/>
      </c>
      <c r="R624" s="60" t="n"/>
      <c r="S624" s="61" t="n"/>
      <c r="T624" s="55" t="n"/>
      <c r="U624" s="55" t="n"/>
      <c r="V624" s="55" t="n"/>
      <c r="W624" s="55" t="n"/>
      <c r="X624" s="55" t="n"/>
      <c r="Y624" s="55" t="n"/>
      <c r="Z624" s="55" t="n"/>
      <c r="AA624" s="55" t="n"/>
      <c r="AB624" s="55" t="n"/>
      <c r="AC624" s="55" t="n"/>
      <c r="AD624" s="55" t="n"/>
      <c r="AE624" s="55" t="n"/>
      <c r="AF624" s="55" t="n"/>
      <c r="AG624" s="55" t="n"/>
      <c r="AH624" s="55" t="n"/>
      <c r="AI624" s="55" t="n"/>
      <c r="AJ624" s="55" t="n"/>
      <c r="AK624" s="55" t="n"/>
      <c r="AL624" s="55" t="n"/>
      <c r="AM624" s="55" t="n"/>
      <c r="AN624" s="55" t="n"/>
      <c r="AO624" s="55" t="n"/>
      <c r="AP624" s="55" t="n"/>
      <c r="AQ624" s="55" t="n"/>
      <c r="AR624" s="55" t="n"/>
      <c r="AS624" s="55" t="n"/>
      <c r="AT624" s="55" t="n"/>
      <c r="AU624" s="55" t="n"/>
      <c r="AV624" s="55" t="n"/>
      <c r="AW624" s="55" t="n"/>
      <c r="AX624" s="55" t="n"/>
      <c r="AY624" s="55" t="n"/>
      <c r="AZ624" s="55" t="n"/>
      <c r="BA624" s="55" t="n"/>
      <c r="BB624" s="55" t="n"/>
      <c r="BC624" s="55" t="n"/>
    </row>
    <row r="625">
      <c r="A625" s="55" t="n"/>
      <c r="B625" s="483" t="n"/>
      <c r="C625" s="55" t="n"/>
      <c r="D625" s="55" t="n"/>
      <c r="E625" s="55" t="n"/>
      <c r="F625" s="55" t="n"/>
      <c r="G625" s="69" t="n"/>
      <c r="H625" s="69" t="n"/>
      <c r="I625" s="55" t="n"/>
      <c r="J625" s="55" t="n"/>
      <c r="K625" s="55" t="n"/>
      <c r="L625" s="55">
        <f>J625-K625</f>
        <v/>
      </c>
      <c r="M625" s="55" t="n"/>
      <c r="N625" s="55">
        <f>P625+Q625+R625+S625</f>
        <v/>
      </c>
      <c r="O625" s="57">
        <f>Q625+V625+Y625+AB625+AE625+AH625+AK625+AN625+AQ625+AT625+AW625+AZ625+BC625</f>
        <v/>
      </c>
      <c r="P625" s="58" t="n"/>
      <c r="Q625" s="59">
        <f>L625-S625-R625-P625</f>
        <v/>
      </c>
      <c r="R625" s="60" t="n"/>
      <c r="S625" s="61" t="n"/>
      <c r="T625" s="55" t="n"/>
      <c r="U625" s="55" t="n"/>
      <c r="V625" s="55" t="n"/>
      <c r="W625" s="55" t="n"/>
      <c r="X625" s="55" t="n"/>
      <c r="Y625" s="55" t="n"/>
      <c r="Z625" s="55" t="n"/>
      <c r="AA625" s="55" t="n"/>
      <c r="AB625" s="55" t="n"/>
      <c r="AC625" s="55" t="n"/>
      <c r="AD625" s="55" t="n"/>
      <c r="AE625" s="55" t="n"/>
      <c r="AF625" s="55" t="n"/>
      <c r="AG625" s="55" t="n"/>
      <c r="AH625" s="55" t="n"/>
      <c r="AI625" s="55" t="n"/>
      <c r="AJ625" s="55" t="n"/>
      <c r="AK625" s="55" t="n"/>
      <c r="AL625" s="55" t="n"/>
      <c r="AM625" s="55" t="n"/>
      <c r="AN625" s="55" t="n"/>
      <c r="AO625" s="55" t="n"/>
      <c r="AP625" s="55" t="n"/>
      <c r="AQ625" s="55" t="n"/>
      <c r="AR625" s="55" t="n"/>
      <c r="AS625" s="55" t="n"/>
      <c r="AT625" s="55" t="n"/>
      <c r="AU625" s="55" t="n"/>
      <c r="AV625" s="55" t="n"/>
      <c r="AW625" s="55" t="n"/>
      <c r="AX625" s="55" t="n"/>
      <c r="AY625" s="55" t="n"/>
      <c r="AZ625" s="55" t="n"/>
      <c r="BA625" s="55" t="n"/>
      <c r="BB625" s="55" t="n"/>
      <c r="BC625" s="55" t="n"/>
    </row>
    <row r="626">
      <c r="A626" s="55" t="n"/>
      <c r="B626" s="483" t="n"/>
      <c r="C626" s="55" t="n"/>
      <c r="D626" s="55" t="n"/>
      <c r="E626" s="55" t="n"/>
      <c r="F626" s="55" t="n"/>
      <c r="G626" s="69" t="n"/>
      <c r="H626" s="69" t="n"/>
      <c r="I626" s="55" t="n"/>
      <c r="J626" s="55" t="n"/>
      <c r="K626" s="55" t="n"/>
      <c r="L626" s="55">
        <f>J626-K626</f>
        <v/>
      </c>
      <c r="M626" s="55" t="n"/>
      <c r="N626" s="55">
        <f>P626+Q626+R626+S626</f>
        <v/>
      </c>
      <c r="O626" s="57">
        <f>Q626+V626+Y626+AB626+AE626+AH626+AK626+AN626+AQ626+AT626+AW626+AZ626+BC626</f>
        <v/>
      </c>
      <c r="P626" s="58" t="n"/>
      <c r="Q626" s="59">
        <f>L626-S626-R626-P626</f>
        <v/>
      </c>
      <c r="R626" s="60" t="n"/>
      <c r="S626" s="61" t="n"/>
      <c r="T626" s="55" t="n"/>
      <c r="U626" s="55" t="n"/>
      <c r="V626" s="55" t="n"/>
      <c r="W626" s="55" t="n"/>
      <c r="X626" s="55" t="n"/>
      <c r="Y626" s="55" t="n"/>
      <c r="Z626" s="55" t="n"/>
      <c r="AA626" s="55" t="n"/>
      <c r="AB626" s="55" t="n"/>
      <c r="AC626" s="55" t="n"/>
      <c r="AD626" s="55" t="n"/>
      <c r="AE626" s="55" t="n"/>
      <c r="AF626" s="55" t="n"/>
      <c r="AG626" s="55" t="n"/>
      <c r="AH626" s="55" t="n"/>
      <c r="AI626" s="55" t="n"/>
      <c r="AJ626" s="55" t="n"/>
      <c r="AK626" s="55" t="n"/>
      <c r="AL626" s="55" t="n"/>
      <c r="AM626" s="55" t="n"/>
      <c r="AN626" s="55" t="n"/>
      <c r="AO626" s="55" t="n"/>
      <c r="AP626" s="55" t="n"/>
      <c r="AQ626" s="55" t="n"/>
      <c r="AR626" s="55" t="n"/>
      <c r="AS626" s="55" t="n"/>
      <c r="AT626" s="55" t="n"/>
      <c r="AU626" s="55" t="n"/>
      <c r="AV626" s="55" t="n"/>
      <c r="AW626" s="55" t="n"/>
      <c r="AX626" s="55" t="n"/>
      <c r="AY626" s="55" t="n"/>
      <c r="AZ626" s="55" t="n"/>
      <c r="BA626" s="55" t="n"/>
      <c r="BB626" s="55" t="n"/>
      <c r="BC626" s="55" t="n"/>
    </row>
    <row r="627">
      <c r="A627" s="55" t="n"/>
      <c r="B627" s="483" t="n"/>
      <c r="C627" s="55" t="n"/>
      <c r="D627" s="55" t="n"/>
      <c r="E627" s="55" t="n"/>
      <c r="F627" s="55" t="n"/>
      <c r="G627" s="69" t="n"/>
      <c r="H627" s="69" t="n"/>
      <c r="I627" s="55" t="n"/>
      <c r="J627" s="55" t="n"/>
      <c r="K627" s="55" t="n"/>
      <c r="L627" s="55">
        <f>J627-K627</f>
        <v/>
      </c>
      <c r="M627" s="55" t="n"/>
      <c r="N627" s="55">
        <f>P627+Q627+R627+S627</f>
        <v/>
      </c>
      <c r="O627" s="57">
        <f>Q627+V627+Y627+AB627+AE627+AH627+AK627+AN627+AQ627+AT627+AW627+AZ627+BC627</f>
        <v/>
      </c>
      <c r="P627" s="58" t="n"/>
      <c r="Q627" s="59">
        <f>L627-S627-R627-P627</f>
        <v/>
      </c>
      <c r="R627" s="60" t="n"/>
      <c r="S627" s="61" t="n"/>
      <c r="T627" s="55" t="n"/>
      <c r="U627" s="55" t="n"/>
      <c r="V627" s="55" t="n"/>
      <c r="W627" s="55" t="n"/>
      <c r="X627" s="55" t="n"/>
      <c r="Y627" s="55" t="n"/>
      <c r="Z627" s="55" t="n"/>
      <c r="AA627" s="55" t="n"/>
      <c r="AB627" s="55" t="n"/>
      <c r="AC627" s="55" t="n"/>
      <c r="AD627" s="55" t="n"/>
      <c r="AE627" s="55" t="n"/>
      <c r="AF627" s="55" t="n"/>
      <c r="AG627" s="55" t="n"/>
      <c r="AH627" s="55" t="n"/>
      <c r="AI627" s="55" t="n"/>
      <c r="AJ627" s="55" t="n"/>
      <c r="AK627" s="55" t="n"/>
      <c r="AL627" s="55" t="n"/>
      <c r="AM627" s="55" t="n"/>
      <c r="AN627" s="55" t="n"/>
      <c r="AO627" s="55" t="n"/>
      <c r="AP627" s="55" t="n"/>
      <c r="AQ627" s="55" t="n"/>
      <c r="AR627" s="55" t="n"/>
      <c r="AS627" s="55" t="n"/>
      <c r="AT627" s="55" t="n"/>
      <c r="AU627" s="55" t="n"/>
      <c r="AV627" s="55" t="n"/>
      <c r="AW627" s="55" t="n"/>
      <c r="AX627" s="55" t="n"/>
      <c r="AY627" s="55" t="n"/>
      <c r="AZ627" s="55" t="n"/>
      <c r="BA627" s="55" t="n"/>
      <c r="BB627" s="55" t="n"/>
      <c r="BC627" s="55" t="n"/>
    </row>
    <row r="628">
      <c r="A628" s="55" t="n"/>
      <c r="B628" s="483" t="n"/>
      <c r="C628" s="55" t="n"/>
      <c r="D628" s="55" t="n"/>
      <c r="E628" s="55" t="n"/>
      <c r="F628" s="55" t="n"/>
      <c r="G628" s="69" t="n"/>
      <c r="H628" s="69" t="n"/>
      <c r="I628" s="55" t="n"/>
      <c r="J628" s="55" t="n"/>
      <c r="K628" s="55" t="n"/>
      <c r="L628" s="55">
        <f>J628-K628</f>
        <v/>
      </c>
      <c r="M628" s="55" t="n"/>
      <c r="N628" s="55">
        <f>P628+Q628+R628+S628</f>
        <v/>
      </c>
      <c r="O628" s="57">
        <f>Q628+V628+Y628+AB628+AE628+AH628+AK628+AN628+AQ628+AT628+AW628+AZ628+BC628</f>
        <v/>
      </c>
      <c r="P628" s="58" t="n"/>
      <c r="Q628" s="59">
        <f>L628-S628-R628-P628</f>
        <v/>
      </c>
      <c r="R628" s="60" t="n"/>
      <c r="S628" s="61" t="n"/>
      <c r="T628" s="55" t="n"/>
      <c r="U628" s="55" t="n"/>
      <c r="V628" s="55" t="n"/>
      <c r="W628" s="55" t="n"/>
      <c r="X628" s="55" t="n"/>
      <c r="Y628" s="55" t="n"/>
      <c r="Z628" s="55" t="n"/>
      <c r="AA628" s="55" t="n"/>
      <c r="AB628" s="55" t="n"/>
      <c r="AC628" s="55" t="n"/>
      <c r="AD628" s="55" t="n"/>
      <c r="AE628" s="55" t="n"/>
      <c r="AF628" s="55" t="n"/>
      <c r="AG628" s="55" t="n"/>
      <c r="AH628" s="55" t="n"/>
      <c r="AI628" s="55" t="n"/>
      <c r="AJ628" s="55" t="n"/>
      <c r="AK628" s="55" t="n"/>
      <c r="AL628" s="55" t="n"/>
      <c r="AM628" s="55" t="n"/>
      <c r="AN628" s="55" t="n"/>
      <c r="AO628" s="55" t="n"/>
      <c r="AP628" s="55" t="n"/>
      <c r="AQ628" s="55" t="n"/>
      <c r="AR628" s="55" t="n"/>
      <c r="AS628" s="55" t="n"/>
      <c r="AT628" s="55" t="n"/>
      <c r="AU628" s="55" t="n"/>
      <c r="AV628" s="55" t="n"/>
      <c r="AW628" s="55" t="n"/>
      <c r="AX628" s="55" t="n"/>
      <c r="AY628" s="55" t="n"/>
      <c r="AZ628" s="55" t="n"/>
      <c r="BA628" s="55" t="n"/>
      <c r="BB628" s="55" t="n"/>
      <c r="BC628" s="55" t="n"/>
    </row>
    <row r="629">
      <c r="A629" s="55" t="n"/>
      <c r="B629" s="483" t="n"/>
      <c r="C629" s="55" t="n"/>
      <c r="D629" s="55" t="n"/>
      <c r="E629" s="55" t="n"/>
      <c r="F629" s="55" t="n"/>
      <c r="G629" s="69" t="n"/>
      <c r="H629" s="69" t="n"/>
      <c r="I629" s="55" t="n"/>
      <c r="J629" s="55" t="n"/>
      <c r="K629" s="55" t="n"/>
      <c r="L629" s="55">
        <f>J629-K629</f>
        <v/>
      </c>
      <c r="M629" s="55" t="n"/>
      <c r="N629" s="55">
        <f>P629+Q629+R629+S629</f>
        <v/>
      </c>
      <c r="O629" s="57">
        <f>Q629+V629+Y629+AB629+AE629+AH629+AK629+AN629+AQ629+AT629+AW629+AZ629+BC629</f>
        <v/>
      </c>
      <c r="P629" s="58" t="n"/>
      <c r="Q629" s="59">
        <f>L629-S629-R629-P629</f>
        <v/>
      </c>
      <c r="R629" s="60" t="n"/>
      <c r="S629" s="61" t="n"/>
      <c r="T629" s="55" t="n"/>
      <c r="U629" s="55" t="n"/>
      <c r="V629" s="55" t="n"/>
      <c r="W629" s="55" t="n"/>
      <c r="X629" s="55" t="n"/>
      <c r="Y629" s="55" t="n"/>
      <c r="Z629" s="55" t="n"/>
      <c r="AA629" s="55" t="n"/>
      <c r="AB629" s="55" t="n"/>
      <c r="AC629" s="55" t="n"/>
      <c r="AD629" s="55" t="n"/>
      <c r="AE629" s="55" t="n"/>
      <c r="AF629" s="55" t="n"/>
      <c r="AG629" s="55" t="n"/>
      <c r="AH629" s="55" t="n"/>
      <c r="AI629" s="55" t="n"/>
      <c r="AJ629" s="55" t="n"/>
      <c r="AK629" s="55" t="n"/>
      <c r="AL629" s="55" t="n"/>
      <c r="AM629" s="55" t="n"/>
      <c r="AN629" s="55" t="n"/>
      <c r="AO629" s="55" t="n"/>
      <c r="AP629" s="55" t="n"/>
      <c r="AQ629" s="55" t="n"/>
      <c r="AR629" s="55" t="n"/>
      <c r="AS629" s="55" t="n"/>
      <c r="AT629" s="55" t="n"/>
      <c r="AU629" s="55" t="n"/>
      <c r="AV629" s="55" t="n"/>
      <c r="AW629" s="55" t="n"/>
      <c r="AX629" s="55" t="n"/>
      <c r="AY629" s="55" t="n"/>
      <c r="AZ629" s="55" t="n"/>
      <c r="BA629" s="55" t="n"/>
      <c r="BB629" s="55" t="n"/>
      <c r="BC629" s="55" t="n"/>
    </row>
    <row r="630">
      <c r="A630" s="55" t="n"/>
      <c r="B630" s="483" t="n"/>
      <c r="C630" s="55" t="n"/>
      <c r="D630" s="55" t="n"/>
      <c r="E630" s="55" t="n"/>
      <c r="F630" s="55" t="n"/>
      <c r="G630" s="69" t="n"/>
      <c r="H630" s="69" t="n"/>
      <c r="I630" s="55" t="n"/>
      <c r="J630" s="55" t="n"/>
      <c r="K630" s="55" t="n"/>
      <c r="L630" s="55">
        <f>J630-K630</f>
        <v/>
      </c>
      <c r="M630" s="55" t="n"/>
      <c r="N630" s="55">
        <f>P630+Q630+R630+S630</f>
        <v/>
      </c>
      <c r="O630" s="57">
        <f>Q630+V630+Y630+AB630+AE630+AH630+AK630+AN630+AQ630+AT630+AW630+AZ630+BC630</f>
        <v/>
      </c>
      <c r="P630" s="58" t="n"/>
      <c r="Q630" s="59">
        <f>L630-S630-R630-P630</f>
        <v/>
      </c>
      <c r="R630" s="60" t="n"/>
      <c r="S630" s="61" t="n"/>
      <c r="T630" s="55" t="n"/>
      <c r="U630" s="55" t="n"/>
      <c r="V630" s="55" t="n"/>
      <c r="W630" s="55" t="n"/>
      <c r="X630" s="55" t="n"/>
      <c r="Y630" s="55" t="n"/>
      <c r="Z630" s="55" t="n"/>
      <c r="AA630" s="55" t="n"/>
      <c r="AB630" s="55" t="n"/>
      <c r="AC630" s="55" t="n"/>
      <c r="AD630" s="55" t="n"/>
      <c r="AE630" s="55" t="n"/>
      <c r="AF630" s="55" t="n"/>
      <c r="AG630" s="55" t="n"/>
      <c r="AH630" s="55" t="n"/>
      <c r="AI630" s="55" t="n"/>
      <c r="AJ630" s="55" t="n"/>
      <c r="AK630" s="55" t="n"/>
      <c r="AL630" s="55" t="n"/>
      <c r="AM630" s="55" t="n"/>
      <c r="AN630" s="55" t="n"/>
      <c r="AO630" s="55" t="n"/>
      <c r="AP630" s="55" t="n"/>
      <c r="AQ630" s="55" t="n"/>
      <c r="AR630" s="55" t="n"/>
      <c r="AS630" s="55" t="n"/>
      <c r="AT630" s="55" t="n"/>
      <c r="AU630" s="55" t="n"/>
      <c r="AV630" s="55" t="n"/>
      <c r="AW630" s="55" t="n"/>
      <c r="AX630" s="55" t="n"/>
      <c r="AY630" s="55" t="n"/>
      <c r="AZ630" s="55" t="n"/>
      <c r="BA630" s="55" t="n"/>
      <c r="BB630" s="55" t="n"/>
      <c r="BC630" s="55" t="n"/>
    </row>
    <row r="631">
      <c r="A631" s="55" t="n"/>
      <c r="B631" s="483" t="n"/>
      <c r="C631" s="55" t="n"/>
      <c r="D631" s="55" t="n"/>
      <c r="E631" s="55" t="n"/>
      <c r="F631" s="55" t="n"/>
      <c r="G631" s="69" t="n"/>
      <c r="H631" s="69" t="n"/>
      <c r="I631" s="55" t="n"/>
      <c r="J631" s="55" t="n"/>
      <c r="K631" s="55" t="n"/>
      <c r="L631" s="55">
        <f>J631-K631</f>
        <v/>
      </c>
      <c r="M631" s="55" t="n"/>
      <c r="N631" s="55">
        <f>P631+Q631+R631+S631</f>
        <v/>
      </c>
      <c r="O631" s="57">
        <f>Q631+V631+Y631+AB631+AE631+AH631+AK631+AN631+AQ631+AT631+AW631+AZ631+BC631</f>
        <v/>
      </c>
      <c r="P631" s="58" t="n"/>
      <c r="Q631" s="59">
        <f>L631-S631-R631-P631</f>
        <v/>
      </c>
      <c r="R631" s="60" t="n"/>
      <c r="S631" s="61" t="n"/>
      <c r="T631" s="55" t="n"/>
      <c r="U631" s="55" t="n"/>
      <c r="V631" s="55" t="n"/>
      <c r="W631" s="55" t="n"/>
      <c r="X631" s="55" t="n"/>
      <c r="Y631" s="55" t="n"/>
      <c r="Z631" s="55" t="n"/>
      <c r="AA631" s="55" t="n"/>
      <c r="AB631" s="55" t="n"/>
      <c r="AC631" s="55" t="n"/>
      <c r="AD631" s="55" t="n"/>
      <c r="AE631" s="55" t="n"/>
      <c r="AF631" s="55" t="n"/>
      <c r="AG631" s="55" t="n"/>
      <c r="AH631" s="55" t="n"/>
      <c r="AI631" s="55" t="n"/>
      <c r="AJ631" s="55" t="n"/>
      <c r="AK631" s="55" t="n"/>
      <c r="AL631" s="55" t="n"/>
      <c r="AM631" s="55" t="n"/>
      <c r="AN631" s="55" t="n"/>
      <c r="AO631" s="55" t="n"/>
      <c r="AP631" s="55" t="n"/>
      <c r="AQ631" s="55" t="n"/>
      <c r="AR631" s="55" t="n"/>
      <c r="AS631" s="55" t="n"/>
      <c r="AT631" s="55" t="n"/>
      <c r="AU631" s="55" t="n"/>
      <c r="AV631" s="55" t="n"/>
      <c r="AW631" s="55" t="n"/>
      <c r="AX631" s="55" t="n"/>
      <c r="AY631" s="55" t="n"/>
      <c r="AZ631" s="55" t="n"/>
      <c r="BA631" s="55" t="n"/>
      <c r="BB631" s="55" t="n"/>
      <c r="BC631" s="55" t="n"/>
    </row>
    <row r="632">
      <c r="A632" s="55" t="n"/>
      <c r="B632" s="483" t="n"/>
      <c r="C632" s="55" t="n"/>
      <c r="D632" s="55" t="n"/>
      <c r="E632" s="55" t="n"/>
      <c r="F632" s="55" t="n"/>
      <c r="G632" s="69" t="n"/>
      <c r="H632" s="69" t="n"/>
      <c r="I632" s="55" t="n"/>
      <c r="J632" s="55" t="n"/>
      <c r="K632" s="55" t="n"/>
      <c r="L632" s="55">
        <f>J632-K632</f>
        <v/>
      </c>
      <c r="M632" s="55" t="n"/>
      <c r="N632" s="55">
        <f>P632+Q632+R632+S632</f>
        <v/>
      </c>
      <c r="O632" s="57">
        <f>Q632+V632+Y632+AB632+AE632+AH632+AK632+AN632+AQ632+AT632+AW632+AZ632+BC632</f>
        <v/>
      </c>
      <c r="P632" s="58" t="n"/>
      <c r="Q632" s="59">
        <f>L632-S632-R632-P632</f>
        <v/>
      </c>
      <c r="R632" s="60" t="n"/>
      <c r="S632" s="61" t="n"/>
      <c r="T632" s="55" t="n"/>
      <c r="U632" s="55" t="n"/>
      <c r="V632" s="55" t="n"/>
      <c r="W632" s="55" t="n"/>
      <c r="X632" s="55" t="n"/>
      <c r="Y632" s="55" t="n"/>
      <c r="Z632" s="55" t="n"/>
      <c r="AA632" s="55" t="n"/>
      <c r="AB632" s="55" t="n"/>
      <c r="AC632" s="55" t="n"/>
      <c r="AD632" s="55" t="n"/>
      <c r="AE632" s="55" t="n"/>
      <c r="AF632" s="55" t="n"/>
      <c r="AG632" s="55" t="n"/>
      <c r="AH632" s="55" t="n"/>
      <c r="AI632" s="55" t="n"/>
      <c r="AJ632" s="55" t="n"/>
      <c r="AK632" s="55" t="n"/>
      <c r="AL632" s="55" t="n"/>
      <c r="AM632" s="55" t="n"/>
      <c r="AN632" s="55" t="n"/>
      <c r="AO632" s="55" t="n"/>
      <c r="AP632" s="55" t="n"/>
      <c r="AQ632" s="55" t="n"/>
      <c r="AR632" s="55" t="n"/>
      <c r="AS632" s="55" t="n"/>
      <c r="AT632" s="55" t="n"/>
      <c r="AU632" s="55" t="n"/>
      <c r="AV632" s="55" t="n"/>
      <c r="AW632" s="55" t="n"/>
      <c r="AX632" s="55" t="n"/>
      <c r="AY632" s="55" t="n"/>
      <c r="AZ632" s="55" t="n"/>
      <c r="BA632" s="55" t="n"/>
      <c r="BB632" s="55" t="n"/>
      <c r="BC632" s="55" t="n"/>
    </row>
    <row r="633">
      <c r="A633" s="55" t="n"/>
      <c r="B633" s="483" t="n"/>
      <c r="C633" s="55" t="n"/>
      <c r="D633" s="55" t="n"/>
      <c r="E633" s="55" t="n"/>
      <c r="F633" s="55" t="n"/>
      <c r="G633" s="69" t="n"/>
      <c r="H633" s="69" t="n"/>
      <c r="I633" s="55" t="n"/>
      <c r="J633" s="55" t="n"/>
      <c r="K633" s="55" t="n"/>
      <c r="L633" s="55">
        <f>J633-K633</f>
        <v/>
      </c>
      <c r="M633" s="55" t="n"/>
      <c r="N633" s="55">
        <f>P633+Q633+R633+S633</f>
        <v/>
      </c>
      <c r="O633" s="57">
        <f>Q633+V633+Y633+AB633+AE633+AH633+AK633+AN633+AQ633+AT633+AW633+AZ633+BC633</f>
        <v/>
      </c>
      <c r="P633" s="58" t="n"/>
      <c r="Q633" s="59">
        <f>L633-S633-R633-P633</f>
        <v/>
      </c>
      <c r="R633" s="60" t="n"/>
      <c r="S633" s="61" t="n"/>
      <c r="T633" s="55" t="n"/>
      <c r="U633" s="55" t="n"/>
      <c r="V633" s="55" t="n"/>
      <c r="W633" s="55" t="n"/>
      <c r="X633" s="55" t="n"/>
      <c r="Y633" s="55" t="n"/>
      <c r="Z633" s="55" t="n"/>
      <c r="AA633" s="55" t="n"/>
      <c r="AB633" s="55" t="n"/>
      <c r="AC633" s="55" t="n"/>
      <c r="AD633" s="55" t="n"/>
      <c r="AE633" s="55" t="n"/>
      <c r="AF633" s="55" t="n"/>
      <c r="AG633" s="55" t="n"/>
      <c r="AH633" s="55" t="n"/>
      <c r="AI633" s="55" t="n"/>
      <c r="AJ633" s="55" t="n"/>
      <c r="AK633" s="55" t="n"/>
      <c r="AL633" s="55" t="n"/>
      <c r="AM633" s="55" t="n"/>
      <c r="AN633" s="55" t="n"/>
      <c r="AO633" s="55" t="n"/>
      <c r="AP633" s="55" t="n"/>
      <c r="AQ633" s="55" t="n"/>
      <c r="AR633" s="55" t="n"/>
      <c r="AS633" s="55" t="n"/>
      <c r="AT633" s="55" t="n"/>
      <c r="AU633" s="55" t="n"/>
      <c r="AV633" s="55" t="n"/>
      <c r="AW633" s="55" t="n"/>
      <c r="AX633" s="55" t="n"/>
      <c r="AY633" s="55" t="n"/>
      <c r="AZ633" s="55" t="n"/>
      <c r="BA633" s="55" t="n"/>
      <c r="BB633" s="55" t="n"/>
      <c r="BC633" s="55" t="n"/>
    </row>
    <row r="634">
      <c r="A634" s="55" t="n"/>
      <c r="B634" s="483" t="n"/>
      <c r="C634" s="55" t="n"/>
      <c r="D634" s="55" t="n"/>
      <c r="E634" s="55" t="n"/>
      <c r="F634" s="55" t="n"/>
      <c r="G634" s="69" t="n"/>
      <c r="H634" s="69" t="n"/>
      <c r="I634" s="55" t="n"/>
      <c r="J634" s="55" t="n"/>
      <c r="K634" s="55" t="n"/>
      <c r="L634" s="55">
        <f>J634-K634</f>
        <v/>
      </c>
      <c r="M634" s="55" t="n"/>
      <c r="N634" s="55">
        <f>P634+Q634+R634+S634</f>
        <v/>
      </c>
      <c r="O634" s="57">
        <f>Q634+V634+Y634+AB634+AE634+AH634+AK634+AN634+AQ634+AT634+AW634+AZ634+BC634</f>
        <v/>
      </c>
      <c r="P634" s="58" t="n"/>
      <c r="Q634" s="59">
        <f>L634-S634-R634-P634</f>
        <v/>
      </c>
      <c r="R634" s="60" t="n"/>
      <c r="S634" s="61" t="n"/>
      <c r="T634" s="55" t="n"/>
      <c r="U634" s="55" t="n"/>
      <c r="V634" s="55" t="n"/>
      <c r="W634" s="55" t="n"/>
      <c r="X634" s="55" t="n"/>
      <c r="Y634" s="55" t="n"/>
      <c r="Z634" s="55" t="n"/>
      <c r="AA634" s="55" t="n"/>
      <c r="AB634" s="55" t="n"/>
      <c r="AC634" s="55" t="n"/>
      <c r="AD634" s="55" t="n"/>
      <c r="AE634" s="55" t="n"/>
      <c r="AF634" s="55" t="n"/>
      <c r="AG634" s="55" t="n"/>
      <c r="AH634" s="55" t="n"/>
      <c r="AI634" s="55" t="n"/>
      <c r="AJ634" s="55" t="n"/>
      <c r="AK634" s="55" t="n"/>
      <c r="AL634" s="55" t="n"/>
      <c r="AM634" s="55" t="n"/>
      <c r="AN634" s="55" t="n"/>
      <c r="AO634" s="55" t="n"/>
      <c r="AP634" s="55" t="n"/>
      <c r="AQ634" s="55" t="n"/>
      <c r="AR634" s="55" t="n"/>
      <c r="AS634" s="55" t="n"/>
      <c r="AT634" s="55" t="n"/>
      <c r="AU634" s="55" t="n"/>
      <c r="AV634" s="55" t="n"/>
      <c r="AW634" s="55" t="n"/>
      <c r="AX634" s="55" t="n"/>
      <c r="AY634" s="55" t="n"/>
      <c r="AZ634" s="55" t="n"/>
      <c r="BA634" s="55" t="n"/>
      <c r="BB634" s="55" t="n"/>
      <c r="BC634" s="55" t="n"/>
    </row>
    <row r="635">
      <c r="A635" s="55" t="n"/>
      <c r="B635" s="483" t="n"/>
      <c r="C635" s="55" t="n"/>
      <c r="D635" s="55" t="n"/>
      <c r="E635" s="55" t="n"/>
      <c r="F635" s="55" t="n"/>
      <c r="G635" s="69" t="n"/>
      <c r="H635" s="69" t="n"/>
      <c r="I635" s="55" t="n"/>
      <c r="J635" s="55" t="n"/>
      <c r="K635" s="55" t="n"/>
      <c r="L635" s="55">
        <f>J635-K635</f>
        <v/>
      </c>
      <c r="M635" s="55" t="n"/>
      <c r="N635" s="55">
        <f>P635+Q635+R635+S635</f>
        <v/>
      </c>
      <c r="O635" s="57">
        <f>Q635+V635+Y635+AB635+AE635+AH635+AK635+AN635+AQ635+AT635+AW635+AZ635+BC635</f>
        <v/>
      </c>
      <c r="P635" s="58" t="n"/>
      <c r="Q635" s="59">
        <f>L635-S635-R635-P635</f>
        <v/>
      </c>
      <c r="R635" s="60" t="n"/>
      <c r="S635" s="61" t="n"/>
      <c r="T635" s="55" t="n"/>
      <c r="U635" s="55" t="n"/>
      <c r="V635" s="55" t="n"/>
      <c r="W635" s="55" t="n"/>
      <c r="X635" s="55" t="n"/>
      <c r="Y635" s="55" t="n"/>
      <c r="Z635" s="55" t="n"/>
      <c r="AA635" s="55" t="n"/>
      <c r="AB635" s="55" t="n"/>
      <c r="AC635" s="55" t="n"/>
      <c r="AD635" s="55" t="n"/>
      <c r="AE635" s="55" t="n"/>
      <c r="AF635" s="55" t="n"/>
      <c r="AG635" s="55" t="n"/>
      <c r="AH635" s="55" t="n"/>
      <c r="AI635" s="55" t="n"/>
      <c r="AJ635" s="55" t="n"/>
      <c r="AK635" s="55" t="n"/>
      <c r="AL635" s="55" t="n"/>
      <c r="AM635" s="55" t="n"/>
      <c r="AN635" s="55" t="n"/>
      <c r="AO635" s="55" t="n"/>
      <c r="AP635" s="55" t="n"/>
      <c r="AQ635" s="55" t="n"/>
      <c r="AR635" s="55" t="n"/>
      <c r="AS635" s="55" t="n"/>
      <c r="AT635" s="55" t="n"/>
      <c r="AU635" s="55" t="n"/>
      <c r="AV635" s="55" t="n"/>
      <c r="AW635" s="55" t="n"/>
      <c r="AX635" s="55" t="n"/>
      <c r="AY635" s="55" t="n"/>
      <c r="AZ635" s="55" t="n"/>
      <c r="BA635" s="55" t="n"/>
      <c r="BB635" s="55" t="n"/>
      <c r="BC635" s="55" t="n"/>
    </row>
    <row r="636">
      <c r="A636" s="55" t="n"/>
      <c r="B636" s="483" t="n"/>
      <c r="C636" s="55" t="n"/>
      <c r="D636" s="55" t="n"/>
      <c r="E636" s="55" t="n"/>
      <c r="F636" s="55" t="n"/>
      <c r="G636" s="69" t="n"/>
      <c r="H636" s="69" t="n"/>
      <c r="I636" s="55" t="n"/>
      <c r="J636" s="55" t="n"/>
      <c r="K636" s="55" t="n"/>
      <c r="L636" s="55">
        <f>J636-K636</f>
        <v/>
      </c>
      <c r="M636" s="55" t="n"/>
      <c r="N636" s="55">
        <f>P636+Q636+R636+S636</f>
        <v/>
      </c>
      <c r="O636" s="57">
        <f>Q636+V636+Y636+AB636+AE636+AH636+AK636+AN636+AQ636+AT636+AW636+AZ636+BC636</f>
        <v/>
      </c>
      <c r="P636" s="58" t="n"/>
      <c r="Q636" s="59">
        <f>L636-S636-R636-P636</f>
        <v/>
      </c>
      <c r="R636" s="60" t="n"/>
      <c r="S636" s="61" t="n"/>
      <c r="T636" s="55" t="n"/>
      <c r="U636" s="55" t="n"/>
      <c r="V636" s="55" t="n"/>
      <c r="W636" s="55" t="n"/>
      <c r="X636" s="55" t="n"/>
      <c r="Y636" s="55" t="n"/>
      <c r="Z636" s="55" t="n"/>
      <c r="AA636" s="55" t="n"/>
      <c r="AB636" s="55" t="n"/>
      <c r="AC636" s="55" t="n"/>
      <c r="AD636" s="55" t="n"/>
      <c r="AE636" s="55" t="n"/>
      <c r="AF636" s="55" t="n"/>
      <c r="AG636" s="55" t="n"/>
      <c r="AH636" s="55" t="n"/>
      <c r="AI636" s="55" t="n"/>
      <c r="AJ636" s="55" t="n"/>
      <c r="AK636" s="55" t="n"/>
      <c r="AL636" s="55" t="n"/>
      <c r="AM636" s="55" t="n"/>
      <c r="AN636" s="55" t="n"/>
      <c r="AO636" s="55" t="n"/>
      <c r="AP636" s="55" t="n"/>
      <c r="AQ636" s="55" t="n"/>
      <c r="AR636" s="55" t="n"/>
      <c r="AS636" s="55" t="n"/>
      <c r="AT636" s="55" t="n"/>
      <c r="AU636" s="55" t="n"/>
      <c r="AV636" s="55" t="n"/>
      <c r="AW636" s="55" t="n"/>
      <c r="AX636" s="55" t="n"/>
      <c r="AY636" s="55" t="n"/>
      <c r="AZ636" s="55" t="n"/>
      <c r="BA636" s="55" t="n"/>
      <c r="BB636" s="55" t="n"/>
      <c r="BC636" s="55" t="n"/>
    </row>
    <row r="637">
      <c r="A637" s="55" t="n"/>
      <c r="B637" s="483" t="n"/>
      <c r="C637" s="55" t="n"/>
      <c r="D637" s="55" t="n"/>
      <c r="E637" s="55" t="n"/>
      <c r="F637" s="55" t="n"/>
      <c r="G637" s="69" t="n"/>
      <c r="H637" s="69" t="n"/>
      <c r="I637" s="55" t="n"/>
      <c r="J637" s="55" t="n"/>
      <c r="K637" s="55" t="n"/>
      <c r="L637" s="55">
        <f>J637-K637</f>
        <v/>
      </c>
      <c r="M637" s="55" t="n"/>
      <c r="N637" s="55">
        <f>P637+Q637+R637+S637</f>
        <v/>
      </c>
      <c r="O637" s="57">
        <f>Q637+V637+Y637+AB637+AE637+AH637+AK637+AN637+AQ637+AT637+AW637+AZ637+BC637</f>
        <v/>
      </c>
      <c r="P637" s="58" t="n"/>
      <c r="Q637" s="59">
        <f>L637-S637-R637-P637</f>
        <v/>
      </c>
      <c r="R637" s="60" t="n"/>
      <c r="S637" s="61" t="n"/>
      <c r="T637" s="55" t="n"/>
      <c r="U637" s="55" t="n"/>
      <c r="V637" s="55" t="n"/>
      <c r="W637" s="55" t="n"/>
      <c r="X637" s="55" t="n"/>
      <c r="Y637" s="55" t="n"/>
      <c r="Z637" s="55" t="n"/>
      <c r="AA637" s="55" t="n"/>
      <c r="AB637" s="55" t="n"/>
      <c r="AC637" s="55" t="n"/>
      <c r="AD637" s="55" t="n"/>
      <c r="AE637" s="55" t="n"/>
      <c r="AF637" s="55" t="n"/>
      <c r="AG637" s="55" t="n"/>
      <c r="AH637" s="55" t="n"/>
      <c r="AI637" s="55" t="n"/>
      <c r="AJ637" s="55" t="n"/>
      <c r="AK637" s="55" t="n"/>
      <c r="AL637" s="55" t="n"/>
      <c r="AM637" s="55" t="n"/>
      <c r="AN637" s="55" t="n"/>
      <c r="AO637" s="55" t="n"/>
      <c r="AP637" s="55" t="n"/>
      <c r="AQ637" s="55" t="n"/>
      <c r="AR637" s="55" t="n"/>
      <c r="AS637" s="55" t="n"/>
      <c r="AT637" s="55" t="n"/>
      <c r="AU637" s="55" t="n"/>
      <c r="AV637" s="55" t="n"/>
      <c r="AW637" s="55" t="n"/>
      <c r="AX637" s="55" t="n"/>
      <c r="AY637" s="55" t="n"/>
      <c r="AZ637" s="55" t="n"/>
      <c r="BA637" s="55" t="n"/>
      <c r="BB637" s="55" t="n"/>
      <c r="BC637" s="55" t="n"/>
    </row>
    <row r="638">
      <c r="A638" s="55" t="n"/>
      <c r="B638" s="483" t="n"/>
      <c r="C638" s="55" t="n"/>
      <c r="D638" s="55" t="n"/>
      <c r="E638" s="55" t="n"/>
      <c r="F638" s="55" t="n"/>
      <c r="G638" s="69" t="n"/>
      <c r="H638" s="69" t="n"/>
      <c r="I638" s="55" t="n"/>
      <c r="J638" s="55" t="n"/>
      <c r="K638" s="55" t="n"/>
      <c r="L638" s="55">
        <f>J638-K638</f>
        <v/>
      </c>
      <c r="M638" s="55" t="n"/>
      <c r="N638" s="55">
        <f>P638+Q638+R638+S638</f>
        <v/>
      </c>
      <c r="O638" s="57">
        <f>Q638+V638+Y638+AB638+AE638+AH638+AK638+AN638+AQ638+AT638+AW638+AZ638+BC638</f>
        <v/>
      </c>
      <c r="P638" s="58" t="n"/>
      <c r="Q638" s="59">
        <f>L638-S638-R638-P638</f>
        <v/>
      </c>
      <c r="R638" s="60" t="n"/>
      <c r="S638" s="61" t="n"/>
      <c r="T638" s="55" t="n"/>
      <c r="U638" s="55" t="n"/>
      <c r="V638" s="55" t="n"/>
      <c r="W638" s="55" t="n"/>
      <c r="X638" s="55" t="n"/>
      <c r="Y638" s="55" t="n"/>
      <c r="Z638" s="55" t="n"/>
      <c r="AA638" s="55" t="n"/>
      <c r="AB638" s="55" t="n"/>
      <c r="AC638" s="55" t="n"/>
      <c r="AD638" s="55" t="n"/>
      <c r="AE638" s="55" t="n"/>
      <c r="AF638" s="55" t="n"/>
      <c r="AG638" s="55" t="n"/>
      <c r="AH638" s="55" t="n"/>
      <c r="AI638" s="55" t="n"/>
      <c r="AJ638" s="55" t="n"/>
      <c r="AK638" s="55" t="n"/>
      <c r="AL638" s="55" t="n"/>
      <c r="AM638" s="55" t="n"/>
      <c r="AN638" s="55" t="n"/>
      <c r="AO638" s="55" t="n"/>
      <c r="AP638" s="55" t="n"/>
      <c r="AQ638" s="55" t="n"/>
      <c r="AR638" s="55" t="n"/>
      <c r="AS638" s="55" t="n"/>
      <c r="AT638" s="55" t="n"/>
      <c r="AU638" s="55" t="n"/>
      <c r="AV638" s="55" t="n"/>
      <c r="AW638" s="55" t="n"/>
      <c r="AX638" s="55" t="n"/>
      <c r="AY638" s="55" t="n"/>
      <c r="AZ638" s="55" t="n"/>
      <c r="BA638" s="55" t="n"/>
      <c r="BB638" s="55" t="n"/>
      <c r="BC638" s="55" t="n"/>
    </row>
    <row r="639">
      <c r="A639" s="55" t="n"/>
      <c r="B639" s="483" t="n"/>
      <c r="C639" s="55" t="n"/>
      <c r="D639" s="55" t="n"/>
      <c r="E639" s="55" t="n"/>
      <c r="F639" s="55" t="n"/>
      <c r="G639" s="69" t="n"/>
      <c r="H639" s="69" t="n"/>
      <c r="I639" s="55" t="n"/>
      <c r="J639" s="55" t="n"/>
      <c r="K639" s="55" t="n"/>
      <c r="L639" s="55">
        <f>J639-K639</f>
        <v/>
      </c>
      <c r="M639" s="55" t="n"/>
      <c r="N639" s="55">
        <f>P639+Q639+R639+S639</f>
        <v/>
      </c>
      <c r="O639" s="57">
        <f>Q639+V639+Y639+AB639+AE639+AH639+AK639+AN639+AQ639+AT639+AW639+AZ639+BC639</f>
        <v/>
      </c>
      <c r="P639" s="58" t="n"/>
      <c r="Q639" s="59">
        <f>L639-S639-R639-P639</f>
        <v/>
      </c>
      <c r="R639" s="60" t="n"/>
      <c r="S639" s="61" t="n"/>
      <c r="T639" s="55" t="n"/>
      <c r="U639" s="55" t="n"/>
      <c r="V639" s="55" t="n"/>
      <c r="W639" s="55" t="n"/>
      <c r="X639" s="55" t="n"/>
      <c r="Y639" s="55" t="n"/>
      <c r="Z639" s="55" t="n"/>
      <c r="AA639" s="55" t="n"/>
      <c r="AB639" s="55" t="n"/>
      <c r="AC639" s="55" t="n"/>
      <c r="AD639" s="55" t="n"/>
      <c r="AE639" s="55" t="n"/>
      <c r="AF639" s="55" t="n"/>
      <c r="AG639" s="55" t="n"/>
      <c r="AH639" s="55" t="n"/>
      <c r="AI639" s="55" t="n"/>
      <c r="AJ639" s="55" t="n"/>
      <c r="AK639" s="55" t="n"/>
      <c r="AL639" s="55" t="n"/>
      <c r="AM639" s="55" t="n"/>
      <c r="AN639" s="55" t="n"/>
      <c r="AO639" s="55" t="n"/>
      <c r="AP639" s="55" t="n"/>
      <c r="AQ639" s="55" t="n"/>
      <c r="AR639" s="55" t="n"/>
      <c r="AS639" s="55" t="n"/>
      <c r="AT639" s="55" t="n"/>
      <c r="AU639" s="55" t="n"/>
      <c r="AV639" s="55" t="n"/>
      <c r="AW639" s="55" t="n"/>
      <c r="AX639" s="55" t="n"/>
      <c r="AY639" s="55" t="n"/>
      <c r="AZ639" s="55" t="n"/>
      <c r="BA639" s="55" t="n"/>
      <c r="BB639" s="55" t="n"/>
      <c r="BC639" s="55" t="n"/>
    </row>
    <row r="640">
      <c r="A640" s="55" t="n"/>
      <c r="B640" s="483" t="n"/>
      <c r="C640" s="55" t="n"/>
      <c r="D640" s="55" t="n"/>
      <c r="E640" s="55" t="n"/>
      <c r="F640" s="55" t="n"/>
      <c r="G640" s="69" t="n"/>
      <c r="H640" s="69" t="n"/>
      <c r="I640" s="55" t="n"/>
      <c r="J640" s="55" t="n"/>
      <c r="K640" s="55" t="n"/>
      <c r="L640" s="55">
        <f>J640-K640</f>
        <v/>
      </c>
      <c r="M640" s="55" t="n"/>
      <c r="N640" s="55">
        <f>P640+Q640+R640+S640</f>
        <v/>
      </c>
      <c r="O640" s="57">
        <f>Q640+V640+Y640+AB640+AE640+AH640+AK640+AN640+AQ640+AT640+AW640+AZ640+BC640</f>
        <v/>
      </c>
      <c r="P640" s="58" t="n"/>
      <c r="Q640" s="59">
        <f>L640-S640-R640-P640</f>
        <v/>
      </c>
      <c r="R640" s="60" t="n"/>
      <c r="S640" s="61" t="n"/>
      <c r="T640" s="55" t="n"/>
      <c r="U640" s="55" t="n"/>
      <c r="V640" s="55" t="n"/>
      <c r="W640" s="55" t="n"/>
      <c r="X640" s="55" t="n"/>
      <c r="Y640" s="55" t="n"/>
      <c r="Z640" s="55" t="n"/>
      <c r="AA640" s="55" t="n"/>
      <c r="AB640" s="55" t="n"/>
      <c r="AC640" s="55" t="n"/>
      <c r="AD640" s="55" t="n"/>
      <c r="AE640" s="55" t="n"/>
      <c r="AF640" s="55" t="n"/>
      <c r="AG640" s="55" t="n"/>
      <c r="AH640" s="55" t="n"/>
      <c r="AI640" s="55" t="n"/>
      <c r="AJ640" s="55" t="n"/>
      <c r="AK640" s="55" t="n"/>
      <c r="AL640" s="55" t="n"/>
      <c r="AM640" s="55" t="n"/>
      <c r="AN640" s="55" t="n"/>
      <c r="AO640" s="55" t="n"/>
      <c r="AP640" s="55" t="n"/>
      <c r="AQ640" s="55" t="n"/>
      <c r="AR640" s="55" t="n"/>
      <c r="AS640" s="55" t="n"/>
      <c r="AT640" s="55" t="n"/>
      <c r="AU640" s="55" t="n"/>
      <c r="AV640" s="55" t="n"/>
      <c r="AW640" s="55" t="n"/>
      <c r="AX640" s="55" t="n"/>
      <c r="AY640" s="55" t="n"/>
      <c r="AZ640" s="55" t="n"/>
      <c r="BA640" s="55" t="n"/>
      <c r="BB640" s="55" t="n"/>
      <c r="BC640" s="55" t="n"/>
    </row>
    <row r="641">
      <c r="A641" s="55" t="n"/>
      <c r="B641" s="483" t="n"/>
      <c r="C641" s="55" t="n"/>
      <c r="D641" s="55" t="n"/>
      <c r="E641" s="55" t="n"/>
      <c r="F641" s="55" t="n"/>
      <c r="G641" s="69" t="n"/>
      <c r="H641" s="69" t="n"/>
      <c r="I641" s="55" t="n"/>
      <c r="J641" s="55" t="n"/>
      <c r="K641" s="55" t="n"/>
      <c r="L641" s="55">
        <f>J641-K641</f>
        <v/>
      </c>
      <c r="M641" s="55" t="n"/>
      <c r="N641" s="55">
        <f>P641+Q641+R641+S641</f>
        <v/>
      </c>
      <c r="O641" s="57">
        <f>Q641+V641+Y641+AB641+AE641+AH641+AK641+AN641+AQ641+AT641+AW641+AZ641+BC641</f>
        <v/>
      </c>
      <c r="P641" s="58" t="n"/>
      <c r="Q641" s="59">
        <f>L641-S641-R641-P641</f>
        <v/>
      </c>
      <c r="R641" s="60" t="n"/>
      <c r="S641" s="61" t="n"/>
      <c r="T641" s="55" t="n"/>
      <c r="U641" s="55" t="n"/>
      <c r="V641" s="55" t="n"/>
      <c r="W641" s="55" t="n"/>
      <c r="X641" s="55" t="n"/>
      <c r="Y641" s="55" t="n"/>
      <c r="Z641" s="55" t="n"/>
      <c r="AA641" s="55" t="n"/>
      <c r="AB641" s="55" t="n"/>
      <c r="AC641" s="55" t="n"/>
      <c r="AD641" s="55" t="n"/>
      <c r="AE641" s="55" t="n"/>
      <c r="AF641" s="55" t="n"/>
      <c r="AG641" s="55" t="n"/>
      <c r="AH641" s="55" t="n"/>
      <c r="AI641" s="55" t="n"/>
      <c r="AJ641" s="55" t="n"/>
      <c r="AK641" s="55" t="n"/>
      <c r="AL641" s="55" t="n"/>
      <c r="AM641" s="55" t="n"/>
      <c r="AN641" s="55" t="n"/>
      <c r="AO641" s="55" t="n"/>
      <c r="AP641" s="55" t="n"/>
      <c r="AQ641" s="55" t="n"/>
      <c r="AR641" s="55" t="n"/>
      <c r="AS641" s="55" t="n"/>
      <c r="AT641" s="55" t="n"/>
      <c r="AU641" s="55" t="n"/>
      <c r="AV641" s="55" t="n"/>
      <c r="AW641" s="55" t="n"/>
      <c r="AX641" s="55" t="n"/>
      <c r="AY641" s="55" t="n"/>
      <c r="AZ641" s="55" t="n"/>
      <c r="BA641" s="55" t="n"/>
      <c r="BB641" s="55" t="n"/>
      <c r="BC641" s="55" t="n"/>
    </row>
    <row r="642">
      <c r="A642" s="55" t="n"/>
      <c r="B642" s="483" t="n"/>
      <c r="C642" s="55" t="n"/>
      <c r="D642" s="55" t="n"/>
      <c r="E642" s="55" t="n"/>
      <c r="F642" s="55" t="n"/>
      <c r="G642" s="69" t="n"/>
      <c r="H642" s="69" t="n"/>
      <c r="I642" s="55" t="n"/>
      <c r="J642" s="55" t="n"/>
      <c r="K642" s="55" t="n"/>
      <c r="L642" s="55">
        <f>J642-K642</f>
        <v/>
      </c>
      <c r="M642" s="55" t="n"/>
      <c r="N642" s="55">
        <f>P642+Q642+R642+S642</f>
        <v/>
      </c>
      <c r="O642" s="57">
        <f>Q642+V642+Y642+AB642+AE642+AH642+AK642+AN642+AQ642+AT642+AW642+AZ642+BC642</f>
        <v/>
      </c>
      <c r="P642" s="58" t="n"/>
      <c r="Q642" s="59">
        <f>L642-S642-R642-P642</f>
        <v/>
      </c>
      <c r="R642" s="60" t="n"/>
      <c r="S642" s="61" t="n"/>
      <c r="T642" s="55" t="n"/>
      <c r="U642" s="55" t="n"/>
      <c r="V642" s="55" t="n"/>
      <c r="W642" s="55" t="n"/>
      <c r="X642" s="55" t="n"/>
      <c r="Y642" s="55" t="n"/>
      <c r="Z642" s="55" t="n"/>
      <c r="AA642" s="55" t="n"/>
      <c r="AB642" s="55" t="n"/>
      <c r="AC642" s="55" t="n"/>
      <c r="AD642" s="55" t="n"/>
      <c r="AE642" s="55" t="n"/>
      <c r="AF642" s="55" t="n"/>
      <c r="AG642" s="55" t="n"/>
      <c r="AH642" s="55" t="n"/>
      <c r="AI642" s="55" t="n"/>
      <c r="AJ642" s="55" t="n"/>
      <c r="AK642" s="55" t="n"/>
      <c r="AL642" s="55" t="n"/>
      <c r="AM642" s="55" t="n"/>
      <c r="AN642" s="55" t="n"/>
      <c r="AO642" s="55" t="n"/>
      <c r="AP642" s="55" t="n"/>
      <c r="AQ642" s="55" t="n"/>
      <c r="AR642" s="55" t="n"/>
      <c r="AS642" s="55" t="n"/>
      <c r="AT642" s="55" t="n"/>
      <c r="AU642" s="55" t="n"/>
      <c r="AV642" s="55" t="n"/>
      <c r="AW642" s="55" t="n"/>
      <c r="AX642" s="55" t="n"/>
      <c r="AY642" s="55" t="n"/>
      <c r="AZ642" s="55" t="n"/>
      <c r="BA642" s="55" t="n"/>
      <c r="BB642" s="55" t="n"/>
      <c r="BC642" s="55" t="n"/>
    </row>
    <row r="643">
      <c r="A643" s="55" t="n"/>
      <c r="B643" s="483" t="n"/>
      <c r="C643" s="55" t="n"/>
      <c r="D643" s="55" t="n"/>
      <c r="E643" s="55" t="n"/>
      <c r="F643" s="55" t="n"/>
      <c r="G643" s="69" t="n"/>
      <c r="H643" s="69" t="n"/>
      <c r="I643" s="55" t="n"/>
      <c r="J643" s="55" t="n"/>
      <c r="K643" s="55" t="n"/>
      <c r="L643" s="55">
        <f>J643-K643</f>
        <v/>
      </c>
      <c r="M643" s="55" t="n"/>
      <c r="N643" s="55">
        <f>P643+Q643+R643+S643</f>
        <v/>
      </c>
      <c r="O643" s="57">
        <f>Q643+V643+Y643+AB643+AE643+AH643+AK643+AN643+AQ643+AT643+AW643+AZ643+BC643</f>
        <v/>
      </c>
      <c r="P643" s="58" t="n"/>
      <c r="Q643" s="59">
        <f>L643-S643-R643-P643</f>
        <v/>
      </c>
      <c r="R643" s="60" t="n"/>
      <c r="S643" s="61" t="n"/>
      <c r="T643" s="55" t="n"/>
      <c r="U643" s="55" t="n"/>
      <c r="V643" s="55" t="n"/>
      <c r="W643" s="55" t="n"/>
      <c r="X643" s="55" t="n"/>
      <c r="Y643" s="55" t="n"/>
      <c r="Z643" s="55" t="n"/>
      <c r="AA643" s="55" t="n"/>
      <c r="AB643" s="55" t="n"/>
      <c r="AC643" s="55" t="n"/>
      <c r="AD643" s="55" t="n"/>
      <c r="AE643" s="55" t="n"/>
      <c r="AF643" s="55" t="n"/>
      <c r="AG643" s="55" t="n"/>
      <c r="AH643" s="55" t="n"/>
      <c r="AI643" s="55" t="n"/>
      <c r="AJ643" s="55" t="n"/>
      <c r="AK643" s="55" t="n"/>
      <c r="AL643" s="55" t="n"/>
      <c r="AM643" s="55" t="n"/>
      <c r="AN643" s="55" t="n"/>
      <c r="AO643" s="55" t="n"/>
      <c r="AP643" s="55" t="n"/>
      <c r="AQ643" s="55" t="n"/>
      <c r="AR643" s="55" t="n"/>
      <c r="AS643" s="55" t="n"/>
      <c r="AT643" s="55" t="n"/>
      <c r="AU643" s="55" t="n"/>
      <c r="AV643" s="55" t="n"/>
      <c r="AW643" s="55" t="n"/>
      <c r="AX643" s="55" t="n"/>
      <c r="AY643" s="55" t="n"/>
      <c r="AZ643" s="55" t="n"/>
      <c r="BA643" s="55" t="n"/>
      <c r="BB643" s="55" t="n"/>
      <c r="BC643" s="55" t="n"/>
    </row>
    <row r="644">
      <c r="A644" s="55" t="n"/>
      <c r="B644" s="483" t="n"/>
      <c r="C644" s="55" t="n"/>
      <c r="D644" s="55" t="n"/>
      <c r="E644" s="55" t="n"/>
      <c r="F644" s="55" t="n"/>
      <c r="G644" s="69" t="n"/>
      <c r="H644" s="69" t="n"/>
      <c r="I644" s="55" t="n"/>
      <c r="J644" s="55" t="n"/>
      <c r="K644" s="55" t="n"/>
      <c r="L644" s="55">
        <f>J644-K644</f>
        <v/>
      </c>
      <c r="M644" s="55" t="n"/>
      <c r="N644" s="55">
        <f>P644+Q644+R644+S644</f>
        <v/>
      </c>
      <c r="O644" s="57">
        <f>Q644+V644+Y644+AB644+AE644+AH644+AK644+AN644+AQ644+AT644+AW644+AZ644+BC644</f>
        <v/>
      </c>
      <c r="P644" s="58" t="n"/>
      <c r="Q644" s="59">
        <f>L644-S644-R644-P644</f>
        <v/>
      </c>
      <c r="R644" s="60" t="n"/>
      <c r="S644" s="61" t="n"/>
      <c r="T644" s="55" t="n"/>
      <c r="U644" s="55" t="n"/>
      <c r="V644" s="55" t="n"/>
      <c r="W644" s="55" t="n"/>
      <c r="X644" s="55" t="n"/>
      <c r="Y644" s="55" t="n"/>
      <c r="Z644" s="55" t="n"/>
      <c r="AA644" s="55" t="n"/>
      <c r="AB644" s="55" t="n"/>
      <c r="AC644" s="55" t="n"/>
      <c r="AD644" s="55" t="n"/>
      <c r="AE644" s="55" t="n"/>
      <c r="AF644" s="55" t="n"/>
      <c r="AG644" s="55" t="n"/>
      <c r="AH644" s="55" t="n"/>
      <c r="AI644" s="55" t="n"/>
      <c r="AJ644" s="55" t="n"/>
      <c r="AK644" s="55" t="n"/>
      <c r="AL644" s="55" t="n"/>
      <c r="AM644" s="55" t="n"/>
      <c r="AN644" s="55" t="n"/>
      <c r="AO644" s="55" t="n"/>
      <c r="AP644" s="55" t="n"/>
      <c r="AQ644" s="55" t="n"/>
      <c r="AR644" s="55" t="n"/>
      <c r="AS644" s="55" t="n"/>
      <c r="AT644" s="55" t="n"/>
      <c r="AU644" s="55" t="n"/>
      <c r="AV644" s="55" t="n"/>
      <c r="AW644" s="55" t="n"/>
      <c r="AX644" s="55" t="n"/>
      <c r="AY644" s="55" t="n"/>
      <c r="AZ644" s="55" t="n"/>
      <c r="BA644" s="55" t="n"/>
      <c r="BB644" s="55" t="n"/>
      <c r="BC644" s="55" t="n"/>
    </row>
    <row r="645">
      <c r="A645" s="55" t="n"/>
      <c r="B645" s="483" t="n"/>
      <c r="C645" s="55" t="n"/>
      <c r="D645" s="55" t="n"/>
      <c r="E645" s="55" t="n"/>
      <c r="F645" s="55" t="n"/>
      <c r="G645" s="69" t="n"/>
      <c r="H645" s="69" t="n"/>
      <c r="I645" s="55" t="n"/>
      <c r="J645" s="55" t="n"/>
      <c r="K645" s="55" t="n"/>
      <c r="L645" s="55">
        <f>J645-K645</f>
        <v/>
      </c>
      <c r="M645" s="55" t="n"/>
      <c r="N645" s="55">
        <f>P645+Q645+R645+S645</f>
        <v/>
      </c>
      <c r="O645" s="57">
        <f>Q645+V645+Y645+AB645+AE645+AH645+AK645+AN645+AQ645+AT645+AW645+AZ645+BC645</f>
        <v/>
      </c>
      <c r="P645" s="58" t="n"/>
      <c r="Q645" s="59">
        <f>L645-S645-R645-P645</f>
        <v/>
      </c>
      <c r="R645" s="60" t="n"/>
      <c r="S645" s="61" t="n"/>
      <c r="T645" s="55" t="n"/>
      <c r="U645" s="55" t="n"/>
      <c r="V645" s="55" t="n"/>
      <c r="W645" s="55" t="n"/>
      <c r="X645" s="55" t="n"/>
      <c r="Y645" s="55" t="n"/>
      <c r="Z645" s="55" t="n"/>
      <c r="AA645" s="55" t="n"/>
      <c r="AB645" s="55" t="n"/>
      <c r="AC645" s="55" t="n"/>
      <c r="AD645" s="55" t="n"/>
      <c r="AE645" s="55" t="n"/>
      <c r="AF645" s="55" t="n"/>
      <c r="AG645" s="55" t="n"/>
      <c r="AH645" s="55" t="n"/>
      <c r="AI645" s="55" t="n"/>
      <c r="AJ645" s="55" t="n"/>
      <c r="AK645" s="55" t="n"/>
      <c r="AL645" s="55" t="n"/>
      <c r="AM645" s="55" t="n"/>
      <c r="AN645" s="55" t="n"/>
      <c r="AO645" s="55" t="n"/>
      <c r="AP645" s="55" t="n"/>
      <c r="AQ645" s="55" t="n"/>
      <c r="AR645" s="55" t="n"/>
      <c r="AS645" s="55" t="n"/>
      <c r="AT645" s="55" t="n"/>
      <c r="AU645" s="55" t="n"/>
      <c r="AV645" s="55" t="n"/>
      <c r="AW645" s="55" t="n"/>
      <c r="AX645" s="55" t="n"/>
      <c r="AY645" s="55" t="n"/>
      <c r="AZ645" s="55" t="n"/>
      <c r="BA645" s="55" t="n"/>
      <c r="BB645" s="55" t="n"/>
      <c r="BC645" s="55" t="n"/>
    </row>
    <row r="646">
      <c r="A646" s="55" t="n"/>
      <c r="B646" s="483" t="n"/>
      <c r="C646" s="55" t="n"/>
      <c r="D646" s="55" t="n"/>
      <c r="E646" s="55" t="n"/>
      <c r="F646" s="55" t="n"/>
      <c r="G646" s="69" t="n"/>
      <c r="H646" s="69" t="n"/>
      <c r="I646" s="55" t="n"/>
      <c r="J646" s="55" t="n"/>
      <c r="K646" s="55" t="n"/>
      <c r="L646" s="55">
        <f>J646-K646</f>
        <v/>
      </c>
      <c r="M646" s="55" t="n"/>
      <c r="N646" s="55">
        <f>P646+Q646+R646+S646</f>
        <v/>
      </c>
      <c r="O646" s="57">
        <f>Q646+V646+Y646+AB646+AE646+AH646+AK646+AN646+AQ646+AT646+AW646+AZ646+BC646</f>
        <v/>
      </c>
      <c r="P646" s="58" t="n"/>
      <c r="Q646" s="59">
        <f>L646-S646-R646-P646</f>
        <v/>
      </c>
      <c r="R646" s="60" t="n"/>
      <c r="S646" s="61" t="n"/>
      <c r="T646" s="55" t="n"/>
      <c r="U646" s="55" t="n"/>
      <c r="V646" s="55" t="n"/>
      <c r="W646" s="55" t="n"/>
      <c r="X646" s="55" t="n"/>
      <c r="Y646" s="55" t="n"/>
      <c r="Z646" s="55" t="n"/>
      <c r="AA646" s="55" t="n"/>
      <c r="AB646" s="55" t="n"/>
      <c r="AC646" s="55" t="n"/>
      <c r="AD646" s="55" t="n"/>
      <c r="AE646" s="55" t="n"/>
      <c r="AF646" s="55" t="n"/>
      <c r="AG646" s="55" t="n"/>
      <c r="AH646" s="55" t="n"/>
      <c r="AI646" s="55" t="n"/>
      <c r="AJ646" s="55" t="n"/>
      <c r="AK646" s="55" t="n"/>
      <c r="AL646" s="55" t="n"/>
      <c r="AM646" s="55" t="n"/>
      <c r="AN646" s="55" t="n"/>
      <c r="AO646" s="55" t="n"/>
      <c r="AP646" s="55" t="n"/>
      <c r="AQ646" s="55" t="n"/>
      <c r="AR646" s="55" t="n"/>
      <c r="AS646" s="55" t="n"/>
      <c r="AT646" s="55" t="n"/>
      <c r="AU646" s="55" t="n"/>
      <c r="AV646" s="55" t="n"/>
      <c r="AW646" s="55" t="n"/>
      <c r="AX646" s="55" t="n"/>
      <c r="AY646" s="55" t="n"/>
      <c r="AZ646" s="55" t="n"/>
      <c r="BA646" s="55" t="n"/>
      <c r="BB646" s="55" t="n"/>
      <c r="BC646" s="55" t="n"/>
    </row>
    <row r="647">
      <c r="A647" s="55" t="n"/>
      <c r="B647" s="483" t="n"/>
      <c r="C647" s="55" t="n"/>
      <c r="D647" s="55" t="n"/>
      <c r="E647" s="55" t="n"/>
      <c r="F647" s="55" t="n"/>
      <c r="G647" s="69" t="n"/>
      <c r="H647" s="69" t="n"/>
      <c r="I647" s="55" t="n"/>
      <c r="J647" s="55" t="n"/>
      <c r="K647" s="55" t="n"/>
      <c r="L647" s="55">
        <f>J647-K647</f>
        <v/>
      </c>
      <c r="M647" s="55" t="n"/>
      <c r="N647" s="55">
        <f>P647+Q647+R647+S647</f>
        <v/>
      </c>
      <c r="O647" s="57">
        <f>Q647+V647+Y647+AB647+AE647+AH647+AK647+AN647+AQ647+AT647+AW647+AZ647+BC647</f>
        <v/>
      </c>
      <c r="P647" s="58" t="n"/>
      <c r="Q647" s="59">
        <f>L647-S647-R647-P647</f>
        <v/>
      </c>
      <c r="R647" s="60" t="n"/>
      <c r="S647" s="61" t="n"/>
      <c r="T647" s="55" t="n"/>
      <c r="U647" s="55" t="n"/>
      <c r="V647" s="55" t="n"/>
      <c r="W647" s="55" t="n"/>
      <c r="X647" s="55" t="n"/>
      <c r="Y647" s="55" t="n"/>
      <c r="Z647" s="55" t="n"/>
      <c r="AA647" s="55" t="n"/>
      <c r="AB647" s="55" t="n"/>
      <c r="AC647" s="55" t="n"/>
      <c r="AD647" s="55" t="n"/>
      <c r="AE647" s="55" t="n"/>
      <c r="AF647" s="55" t="n"/>
      <c r="AG647" s="55" t="n"/>
      <c r="AH647" s="55" t="n"/>
      <c r="AI647" s="55" t="n"/>
      <c r="AJ647" s="55" t="n"/>
      <c r="AK647" s="55" t="n"/>
      <c r="AL647" s="55" t="n"/>
      <c r="AM647" s="55" t="n"/>
      <c r="AN647" s="55" t="n"/>
      <c r="AO647" s="55" t="n"/>
      <c r="AP647" s="55" t="n"/>
      <c r="AQ647" s="55" t="n"/>
      <c r="AR647" s="55" t="n"/>
      <c r="AS647" s="55" t="n"/>
      <c r="AT647" s="55" t="n"/>
      <c r="AU647" s="55" t="n"/>
      <c r="AV647" s="55" t="n"/>
      <c r="AW647" s="55" t="n"/>
      <c r="AX647" s="55" t="n"/>
      <c r="AY647" s="55" t="n"/>
      <c r="AZ647" s="55" t="n"/>
      <c r="BA647" s="55" t="n"/>
      <c r="BB647" s="55" t="n"/>
      <c r="BC647" s="55" t="n"/>
    </row>
    <row r="648">
      <c r="A648" s="55" t="n"/>
      <c r="B648" s="483" t="n"/>
      <c r="C648" s="55" t="n"/>
      <c r="D648" s="55" t="n"/>
      <c r="E648" s="55" t="n"/>
      <c r="F648" s="55" t="n"/>
      <c r="G648" s="69" t="n"/>
      <c r="H648" s="69" t="n"/>
      <c r="I648" s="55" t="n"/>
      <c r="J648" s="55" t="n"/>
      <c r="K648" s="55" t="n"/>
      <c r="L648" s="55">
        <f>J648-K648</f>
        <v/>
      </c>
      <c r="M648" s="55" t="n"/>
      <c r="N648" s="55">
        <f>P648+Q648+R648+S648</f>
        <v/>
      </c>
      <c r="O648" s="57">
        <f>Q648+V648+Y648+AB648+AE648+AH648+AK648+AN648+AQ648+AT648+AW648+AZ648+BC648</f>
        <v/>
      </c>
      <c r="P648" s="58" t="n"/>
      <c r="Q648" s="59">
        <f>L648-S648-R648-P648</f>
        <v/>
      </c>
      <c r="R648" s="60" t="n"/>
      <c r="S648" s="61" t="n"/>
      <c r="T648" s="55" t="n"/>
      <c r="U648" s="55" t="n"/>
      <c r="V648" s="55" t="n"/>
      <c r="W648" s="55" t="n"/>
      <c r="X648" s="55" t="n"/>
      <c r="Y648" s="55" t="n"/>
      <c r="Z648" s="55" t="n"/>
      <c r="AA648" s="55" t="n"/>
      <c r="AB648" s="55" t="n"/>
      <c r="AC648" s="55" t="n"/>
      <c r="AD648" s="55" t="n"/>
      <c r="AE648" s="55" t="n"/>
      <c r="AF648" s="55" t="n"/>
      <c r="AG648" s="55" t="n"/>
      <c r="AH648" s="55" t="n"/>
      <c r="AI648" s="55" t="n"/>
      <c r="AJ648" s="55" t="n"/>
      <c r="AK648" s="55" t="n"/>
      <c r="AL648" s="55" t="n"/>
      <c r="AM648" s="55" t="n"/>
      <c r="AN648" s="55" t="n"/>
      <c r="AO648" s="55" t="n"/>
      <c r="AP648" s="55" t="n"/>
      <c r="AQ648" s="55" t="n"/>
      <c r="AR648" s="55" t="n"/>
      <c r="AS648" s="55" t="n"/>
      <c r="AT648" s="55" t="n"/>
      <c r="AU648" s="55" t="n"/>
      <c r="AV648" s="55" t="n"/>
      <c r="AW648" s="55" t="n"/>
      <c r="AX648" s="55" t="n"/>
      <c r="AY648" s="55" t="n"/>
      <c r="AZ648" s="55" t="n"/>
      <c r="BA648" s="55" t="n"/>
      <c r="BB648" s="55" t="n"/>
      <c r="BC648" s="55" t="n"/>
    </row>
    <row r="649">
      <c r="A649" s="55" t="n"/>
      <c r="B649" s="483" t="n"/>
      <c r="C649" s="55" t="n"/>
      <c r="D649" s="55" t="n"/>
      <c r="E649" s="55" t="n"/>
      <c r="F649" s="55" t="n"/>
      <c r="G649" s="69" t="n"/>
      <c r="H649" s="69" t="n"/>
      <c r="I649" s="55" t="n"/>
      <c r="J649" s="55" t="n"/>
      <c r="K649" s="55" t="n"/>
      <c r="L649" s="55">
        <f>J649-K649</f>
        <v/>
      </c>
      <c r="M649" s="55" t="n"/>
      <c r="N649" s="55">
        <f>P649+Q649+R649+S649</f>
        <v/>
      </c>
      <c r="O649" s="57">
        <f>Q649+V649+Y649+AB649+AE649+AH649+AK649+AN649+AQ649+AT649+AW649+AZ649+BC649</f>
        <v/>
      </c>
      <c r="P649" s="58" t="n"/>
      <c r="Q649" s="59">
        <f>L649-S649-R649-P649</f>
        <v/>
      </c>
      <c r="R649" s="60" t="n"/>
      <c r="S649" s="61" t="n"/>
      <c r="T649" s="55" t="n"/>
      <c r="U649" s="55" t="n"/>
      <c r="V649" s="55" t="n"/>
      <c r="W649" s="55" t="n"/>
      <c r="X649" s="55" t="n"/>
      <c r="Y649" s="55" t="n"/>
      <c r="Z649" s="55" t="n"/>
      <c r="AA649" s="55" t="n"/>
      <c r="AB649" s="55" t="n"/>
      <c r="AC649" s="55" t="n"/>
      <c r="AD649" s="55" t="n"/>
      <c r="AE649" s="55" t="n"/>
      <c r="AF649" s="55" t="n"/>
      <c r="AG649" s="55" t="n"/>
      <c r="AH649" s="55" t="n"/>
      <c r="AI649" s="55" t="n"/>
      <c r="AJ649" s="55" t="n"/>
      <c r="AK649" s="55" t="n"/>
      <c r="AL649" s="55" t="n"/>
      <c r="AM649" s="55" t="n"/>
      <c r="AN649" s="55" t="n"/>
      <c r="AO649" s="55" t="n"/>
      <c r="AP649" s="55" t="n"/>
      <c r="AQ649" s="55" t="n"/>
      <c r="AR649" s="55" t="n"/>
      <c r="AS649" s="55" t="n"/>
      <c r="AT649" s="55" t="n"/>
      <c r="AU649" s="55" t="n"/>
      <c r="AV649" s="55" t="n"/>
      <c r="AW649" s="55" t="n"/>
      <c r="AX649" s="55" t="n"/>
      <c r="AY649" s="55" t="n"/>
      <c r="AZ649" s="55" t="n"/>
      <c r="BA649" s="55" t="n"/>
      <c r="BB649" s="55" t="n"/>
      <c r="BC649" s="55" t="n"/>
    </row>
    <row r="650">
      <c r="A650" s="55" t="n"/>
      <c r="B650" s="483" t="n"/>
      <c r="C650" s="55" t="n"/>
      <c r="D650" s="55" t="n"/>
      <c r="E650" s="55" t="n"/>
      <c r="F650" s="55" t="n"/>
      <c r="G650" s="69" t="n"/>
      <c r="H650" s="69" t="n"/>
      <c r="I650" s="55" t="n"/>
      <c r="J650" s="55" t="n"/>
      <c r="K650" s="55" t="n"/>
      <c r="L650" s="55">
        <f>J650-K650</f>
        <v/>
      </c>
      <c r="M650" s="55" t="n"/>
      <c r="N650" s="55">
        <f>P650+Q650+R650+S650</f>
        <v/>
      </c>
      <c r="O650" s="57">
        <f>Q650+V650+Y650+AB650+AE650+AH650+AK650+AN650+AQ650+AT650+AW650+AZ650+BC650</f>
        <v/>
      </c>
      <c r="P650" s="58" t="n"/>
      <c r="Q650" s="59">
        <f>L650-S650-R650-P650</f>
        <v/>
      </c>
      <c r="R650" s="60" t="n"/>
      <c r="S650" s="61" t="n"/>
      <c r="T650" s="55" t="n"/>
      <c r="U650" s="55" t="n"/>
      <c r="V650" s="55" t="n"/>
      <c r="W650" s="55" t="n"/>
      <c r="X650" s="55" t="n"/>
      <c r="Y650" s="55" t="n"/>
      <c r="Z650" s="55" t="n"/>
      <c r="AA650" s="55" t="n"/>
      <c r="AB650" s="55" t="n"/>
      <c r="AC650" s="55" t="n"/>
      <c r="AD650" s="55" t="n"/>
      <c r="AE650" s="55" t="n"/>
      <c r="AF650" s="55" t="n"/>
      <c r="AG650" s="55" t="n"/>
      <c r="AH650" s="55" t="n"/>
      <c r="AI650" s="55" t="n"/>
      <c r="AJ650" s="55" t="n"/>
      <c r="AK650" s="55" t="n"/>
      <c r="AL650" s="55" t="n"/>
      <c r="AM650" s="55" t="n"/>
      <c r="AN650" s="55" t="n"/>
      <c r="AO650" s="55" t="n"/>
      <c r="AP650" s="55" t="n"/>
      <c r="AQ650" s="55" t="n"/>
      <c r="AR650" s="55" t="n"/>
      <c r="AS650" s="55" t="n"/>
      <c r="AT650" s="55" t="n"/>
      <c r="AU650" s="55" t="n"/>
      <c r="AV650" s="55" t="n"/>
      <c r="AW650" s="55" t="n"/>
      <c r="AX650" s="55" t="n"/>
      <c r="AY650" s="55" t="n"/>
      <c r="AZ650" s="55" t="n"/>
      <c r="BA650" s="55" t="n"/>
      <c r="BB650" s="55" t="n"/>
      <c r="BC650" s="55" t="n"/>
    </row>
    <row r="651">
      <c r="A651" s="55" t="n"/>
      <c r="B651" s="483" t="n"/>
      <c r="C651" s="55" t="n"/>
      <c r="D651" s="55" t="n"/>
      <c r="E651" s="55" t="n"/>
      <c r="F651" s="55" t="n"/>
      <c r="G651" s="69" t="n"/>
      <c r="H651" s="69" t="n"/>
      <c r="I651" s="55" t="n"/>
      <c r="J651" s="55" t="n"/>
      <c r="K651" s="55" t="n"/>
      <c r="L651" s="55">
        <f>J651-K651</f>
        <v/>
      </c>
      <c r="M651" s="55" t="n"/>
      <c r="N651" s="55">
        <f>P651+Q651+R651+S651</f>
        <v/>
      </c>
      <c r="O651" s="57">
        <f>Q651+V651+Y651+AB651+AE651+AH651+AK651+AN651+AQ651+AT651+AW651+AZ651+BC651</f>
        <v/>
      </c>
      <c r="P651" s="58" t="n"/>
      <c r="Q651" s="59">
        <f>L651-S651-R651-P651</f>
        <v/>
      </c>
      <c r="R651" s="60" t="n"/>
      <c r="S651" s="61" t="n"/>
      <c r="T651" s="55" t="n"/>
      <c r="U651" s="55" t="n"/>
      <c r="V651" s="55" t="n"/>
      <c r="W651" s="55" t="n"/>
      <c r="X651" s="55" t="n"/>
      <c r="Y651" s="55" t="n"/>
      <c r="Z651" s="55" t="n"/>
      <c r="AA651" s="55" t="n"/>
      <c r="AB651" s="55" t="n"/>
      <c r="AC651" s="55" t="n"/>
      <c r="AD651" s="55" t="n"/>
      <c r="AE651" s="55" t="n"/>
      <c r="AF651" s="55" t="n"/>
      <c r="AG651" s="55" t="n"/>
      <c r="AH651" s="55" t="n"/>
      <c r="AI651" s="55" t="n"/>
      <c r="AJ651" s="55" t="n"/>
      <c r="AK651" s="55" t="n"/>
      <c r="AL651" s="55" t="n"/>
      <c r="AM651" s="55" t="n"/>
      <c r="AN651" s="55" t="n"/>
      <c r="AO651" s="55" t="n"/>
      <c r="AP651" s="55" t="n"/>
      <c r="AQ651" s="55" t="n"/>
      <c r="AR651" s="55" t="n"/>
      <c r="AS651" s="55" t="n"/>
      <c r="AT651" s="55" t="n"/>
      <c r="AU651" s="55" t="n"/>
      <c r="AV651" s="55" t="n"/>
      <c r="AW651" s="55" t="n"/>
      <c r="AX651" s="55" t="n"/>
      <c r="AY651" s="55" t="n"/>
      <c r="AZ651" s="55" t="n"/>
      <c r="BA651" s="55" t="n"/>
      <c r="BB651" s="55" t="n"/>
      <c r="BC651" s="55" t="n"/>
    </row>
    <row r="652">
      <c r="A652" s="55" t="n"/>
      <c r="B652" s="483" t="n"/>
      <c r="C652" s="55" t="n"/>
      <c r="D652" s="55" t="n"/>
      <c r="E652" s="55" t="n"/>
      <c r="F652" s="55" t="n"/>
      <c r="G652" s="69" t="n"/>
      <c r="H652" s="69" t="n"/>
      <c r="I652" s="55" t="n"/>
      <c r="J652" s="55" t="n"/>
      <c r="K652" s="55" t="n"/>
      <c r="L652" s="55">
        <f>J652-K652</f>
        <v/>
      </c>
      <c r="M652" s="55" t="n"/>
      <c r="N652" s="55">
        <f>P652+Q652+R652+S652</f>
        <v/>
      </c>
      <c r="O652" s="57">
        <f>Q652+V652+Y652+AB652+AE652+AH652+AK652+AN652+AQ652+AT652+AW652+AZ652+BC652</f>
        <v/>
      </c>
      <c r="P652" s="58" t="n"/>
      <c r="Q652" s="59">
        <f>L652-S652-R652-P652</f>
        <v/>
      </c>
      <c r="R652" s="60" t="n"/>
      <c r="S652" s="61" t="n"/>
      <c r="T652" s="55" t="n"/>
      <c r="U652" s="55" t="n"/>
      <c r="V652" s="55" t="n"/>
      <c r="W652" s="55" t="n"/>
      <c r="X652" s="55" t="n"/>
      <c r="Y652" s="55" t="n"/>
      <c r="Z652" s="55" t="n"/>
      <c r="AA652" s="55" t="n"/>
      <c r="AB652" s="55" t="n"/>
      <c r="AC652" s="55" t="n"/>
      <c r="AD652" s="55" t="n"/>
      <c r="AE652" s="55" t="n"/>
      <c r="AF652" s="55" t="n"/>
      <c r="AG652" s="55" t="n"/>
      <c r="AH652" s="55" t="n"/>
      <c r="AI652" s="55" t="n"/>
      <c r="AJ652" s="55" t="n"/>
      <c r="AK652" s="55" t="n"/>
      <c r="AL652" s="55" t="n"/>
      <c r="AM652" s="55" t="n"/>
      <c r="AN652" s="55" t="n"/>
      <c r="AO652" s="55" t="n"/>
      <c r="AP652" s="55" t="n"/>
      <c r="AQ652" s="55" t="n"/>
      <c r="AR652" s="55" t="n"/>
      <c r="AS652" s="55" t="n"/>
      <c r="AT652" s="55" t="n"/>
      <c r="AU652" s="55" t="n"/>
      <c r="AV652" s="55" t="n"/>
      <c r="AW652" s="55" t="n"/>
      <c r="AX652" s="55" t="n"/>
      <c r="AY652" s="55" t="n"/>
      <c r="AZ652" s="55" t="n"/>
      <c r="BA652" s="55" t="n"/>
      <c r="BB652" s="55" t="n"/>
      <c r="BC652" s="55" t="n"/>
    </row>
    <row r="653">
      <c r="A653" s="55" t="n"/>
      <c r="B653" s="483" t="n"/>
      <c r="C653" s="55" t="n"/>
      <c r="D653" s="55" t="n"/>
      <c r="E653" s="55" t="n"/>
      <c r="F653" s="55" t="n"/>
      <c r="G653" s="69" t="n"/>
      <c r="H653" s="69" t="n"/>
      <c r="I653" s="55" t="n"/>
      <c r="J653" s="55" t="n"/>
      <c r="K653" s="55" t="n"/>
      <c r="L653" s="55">
        <f>J653-K653</f>
        <v/>
      </c>
      <c r="M653" s="55" t="n"/>
      <c r="N653" s="55">
        <f>P653+Q653+R653+S653</f>
        <v/>
      </c>
      <c r="O653" s="57">
        <f>Q653+V653+Y653+AB653+AE653+AH653+AK653+AN653+AQ653+AT653+AW653+AZ653+BC653</f>
        <v/>
      </c>
      <c r="P653" s="58" t="n"/>
      <c r="Q653" s="59">
        <f>L653-S653-R653-P653</f>
        <v/>
      </c>
      <c r="R653" s="60" t="n"/>
      <c r="S653" s="61" t="n"/>
      <c r="T653" s="55" t="n"/>
      <c r="U653" s="55" t="n"/>
      <c r="V653" s="55" t="n"/>
      <c r="W653" s="55" t="n"/>
      <c r="X653" s="55" t="n"/>
      <c r="Y653" s="55" t="n"/>
      <c r="Z653" s="55" t="n"/>
      <c r="AA653" s="55" t="n"/>
      <c r="AB653" s="55" t="n"/>
      <c r="AC653" s="55" t="n"/>
      <c r="AD653" s="55" t="n"/>
      <c r="AE653" s="55" t="n"/>
      <c r="AF653" s="55" t="n"/>
      <c r="AG653" s="55" t="n"/>
      <c r="AH653" s="55" t="n"/>
      <c r="AI653" s="55" t="n"/>
      <c r="AJ653" s="55" t="n"/>
      <c r="AK653" s="55" t="n"/>
      <c r="AL653" s="55" t="n"/>
      <c r="AM653" s="55" t="n"/>
      <c r="AN653" s="55" t="n"/>
      <c r="AO653" s="55" t="n"/>
      <c r="AP653" s="55" t="n"/>
      <c r="AQ653" s="55" t="n"/>
      <c r="AR653" s="55" t="n"/>
      <c r="AS653" s="55" t="n"/>
      <c r="AT653" s="55" t="n"/>
      <c r="AU653" s="55" t="n"/>
      <c r="AV653" s="55" t="n"/>
      <c r="AW653" s="55" t="n"/>
      <c r="AX653" s="55" t="n"/>
      <c r="AY653" s="55" t="n"/>
      <c r="AZ653" s="55" t="n"/>
      <c r="BA653" s="55" t="n"/>
      <c r="BB653" s="55" t="n"/>
      <c r="BC653" s="55" t="n"/>
    </row>
    <row r="654">
      <c r="A654" s="55" t="n"/>
      <c r="B654" s="483" t="n"/>
      <c r="C654" s="55" t="n"/>
      <c r="D654" s="55" t="n"/>
      <c r="E654" s="55" t="n"/>
      <c r="F654" s="55" t="n"/>
      <c r="G654" s="69" t="n"/>
      <c r="H654" s="69" t="n"/>
      <c r="I654" s="55" t="n"/>
      <c r="J654" s="55" t="n"/>
      <c r="K654" s="55" t="n"/>
      <c r="L654" s="55">
        <f>J654-K654</f>
        <v/>
      </c>
      <c r="M654" s="55" t="n"/>
      <c r="N654" s="55">
        <f>P654+Q654+R654+S654</f>
        <v/>
      </c>
      <c r="O654" s="57">
        <f>Q654+V654+Y654+AB654+AE654+AH654+AK654+AN654+AQ654+AT654+AW654+AZ654+BC654</f>
        <v/>
      </c>
      <c r="P654" s="58" t="n"/>
      <c r="Q654" s="59">
        <f>L654-S654-R654-P654</f>
        <v/>
      </c>
      <c r="R654" s="60" t="n"/>
      <c r="S654" s="61" t="n"/>
      <c r="T654" s="55" t="n"/>
      <c r="U654" s="55" t="n"/>
      <c r="V654" s="55" t="n"/>
      <c r="W654" s="55" t="n"/>
      <c r="X654" s="55" t="n"/>
      <c r="Y654" s="55" t="n"/>
      <c r="Z654" s="55" t="n"/>
      <c r="AA654" s="55" t="n"/>
      <c r="AB654" s="55" t="n"/>
      <c r="AC654" s="55" t="n"/>
      <c r="AD654" s="55" t="n"/>
      <c r="AE654" s="55" t="n"/>
      <c r="AF654" s="55" t="n"/>
      <c r="AG654" s="55" t="n"/>
      <c r="AH654" s="55" t="n"/>
      <c r="AI654" s="55" t="n"/>
      <c r="AJ654" s="55" t="n"/>
      <c r="AK654" s="55" t="n"/>
      <c r="AL654" s="55" t="n"/>
      <c r="AM654" s="55" t="n"/>
      <c r="AN654" s="55" t="n"/>
      <c r="AO654" s="55" t="n"/>
      <c r="AP654" s="55" t="n"/>
      <c r="AQ654" s="55" t="n"/>
      <c r="AR654" s="55" t="n"/>
      <c r="AS654" s="55" t="n"/>
      <c r="AT654" s="55" t="n"/>
      <c r="AU654" s="55" t="n"/>
      <c r="AV654" s="55" t="n"/>
      <c r="AW654" s="55" t="n"/>
      <c r="AX654" s="55" t="n"/>
      <c r="AY654" s="55" t="n"/>
      <c r="AZ654" s="55" t="n"/>
      <c r="BA654" s="55" t="n"/>
      <c r="BB654" s="55" t="n"/>
      <c r="BC654" s="55" t="n"/>
    </row>
    <row r="655">
      <c r="A655" s="55" t="n"/>
      <c r="B655" s="483" t="n"/>
      <c r="C655" s="55" t="n"/>
      <c r="D655" s="55" t="n"/>
      <c r="E655" s="55" t="n"/>
      <c r="F655" s="55" t="n"/>
      <c r="G655" s="69" t="n"/>
      <c r="H655" s="69" t="n"/>
      <c r="I655" s="55" t="n"/>
      <c r="J655" s="55" t="n"/>
      <c r="K655" s="55" t="n"/>
      <c r="L655" s="55">
        <f>J655-K655</f>
        <v/>
      </c>
      <c r="M655" s="55" t="n"/>
      <c r="N655" s="55">
        <f>P655+Q655+R655+S655</f>
        <v/>
      </c>
      <c r="O655" s="57">
        <f>Q655+V655+Y655+AB655+AE655+AH655+AK655+AN655+AQ655+AT655+AW655+AZ655+BC655</f>
        <v/>
      </c>
      <c r="P655" s="58" t="n"/>
      <c r="Q655" s="59">
        <f>L655-S655-R655-P655</f>
        <v/>
      </c>
      <c r="R655" s="60" t="n"/>
      <c r="S655" s="61" t="n"/>
      <c r="T655" s="55" t="n"/>
      <c r="U655" s="55" t="n"/>
      <c r="V655" s="55" t="n"/>
      <c r="W655" s="55" t="n"/>
      <c r="X655" s="55" t="n"/>
      <c r="Y655" s="55" t="n"/>
      <c r="Z655" s="55" t="n"/>
      <c r="AA655" s="55" t="n"/>
      <c r="AB655" s="55" t="n"/>
      <c r="AC655" s="55" t="n"/>
      <c r="AD655" s="55" t="n"/>
      <c r="AE655" s="55" t="n"/>
      <c r="AF655" s="55" t="n"/>
      <c r="AG655" s="55" t="n"/>
      <c r="AH655" s="55" t="n"/>
      <c r="AI655" s="55" t="n"/>
      <c r="AJ655" s="55" t="n"/>
      <c r="AK655" s="55" t="n"/>
      <c r="AL655" s="55" t="n"/>
      <c r="AM655" s="55" t="n"/>
      <c r="AN655" s="55" t="n"/>
      <c r="AO655" s="55" t="n"/>
      <c r="AP655" s="55" t="n"/>
      <c r="AQ655" s="55" t="n"/>
      <c r="AR655" s="55" t="n"/>
      <c r="AS655" s="55" t="n"/>
      <c r="AT655" s="55" t="n"/>
      <c r="AU655" s="55" t="n"/>
      <c r="AV655" s="55" t="n"/>
      <c r="AW655" s="55" t="n"/>
      <c r="AX655" s="55" t="n"/>
      <c r="AY655" s="55" t="n"/>
      <c r="AZ655" s="55" t="n"/>
      <c r="BA655" s="55" t="n"/>
      <c r="BB655" s="55" t="n"/>
      <c r="BC655" s="55" t="n"/>
    </row>
    <row r="656">
      <c r="A656" s="55" t="n"/>
      <c r="B656" s="483" t="n"/>
      <c r="C656" s="55" t="n"/>
      <c r="D656" s="55" t="n"/>
      <c r="E656" s="55" t="n"/>
      <c r="F656" s="55" t="n"/>
      <c r="G656" s="69" t="n"/>
      <c r="H656" s="69" t="n"/>
      <c r="I656" s="55" t="n"/>
      <c r="J656" s="55" t="n"/>
      <c r="K656" s="55" t="n"/>
      <c r="L656" s="55">
        <f>J656-K656</f>
        <v/>
      </c>
      <c r="M656" s="55" t="n"/>
      <c r="N656" s="55">
        <f>P656+Q656+R656+S656</f>
        <v/>
      </c>
      <c r="O656" s="57">
        <f>Q656+V656+Y656+AB656+AE656+AH656+AK656+AN656+AQ656+AT656+AW656+AZ656+BC656</f>
        <v/>
      </c>
      <c r="P656" s="58" t="n"/>
      <c r="Q656" s="59">
        <f>L656-S656-R656-P656</f>
        <v/>
      </c>
      <c r="R656" s="60" t="n"/>
      <c r="S656" s="61" t="n"/>
      <c r="T656" s="55" t="n"/>
      <c r="U656" s="55" t="n"/>
      <c r="V656" s="55" t="n"/>
      <c r="W656" s="55" t="n"/>
      <c r="X656" s="55" t="n"/>
      <c r="Y656" s="55" t="n"/>
      <c r="Z656" s="55" t="n"/>
      <c r="AA656" s="55" t="n"/>
      <c r="AB656" s="55" t="n"/>
      <c r="AC656" s="55" t="n"/>
      <c r="AD656" s="55" t="n"/>
      <c r="AE656" s="55" t="n"/>
      <c r="AF656" s="55" t="n"/>
      <c r="AG656" s="55" t="n"/>
      <c r="AH656" s="55" t="n"/>
      <c r="AI656" s="55" t="n"/>
      <c r="AJ656" s="55" t="n"/>
      <c r="AK656" s="55" t="n"/>
      <c r="AL656" s="55" t="n"/>
      <c r="AM656" s="55" t="n"/>
      <c r="AN656" s="55" t="n"/>
      <c r="AO656" s="55" t="n"/>
      <c r="AP656" s="55" t="n"/>
      <c r="AQ656" s="55" t="n"/>
      <c r="AR656" s="55" t="n"/>
      <c r="AS656" s="55" t="n"/>
      <c r="AT656" s="55" t="n"/>
      <c r="AU656" s="55" t="n"/>
      <c r="AV656" s="55" t="n"/>
      <c r="AW656" s="55" t="n"/>
      <c r="AX656" s="55" t="n"/>
      <c r="AY656" s="55" t="n"/>
      <c r="AZ656" s="55" t="n"/>
      <c r="BA656" s="55" t="n"/>
      <c r="BB656" s="55" t="n"/>
      <c r="BC656" s="55" t="n"/>
    </row>
    <row r="657">
      <c r="A657" s="55" t="n"/>
      <c r="B657" s="483" t="n"/>
      <c r="C657" s="55" t="n"/>
      <c r="D657" s="55" t="n"/>
      <c r="E657" s="55" t="n"/>
      <c r="F657" s="55" t="n"/>
      <c r="G657" s="69" t="n"/>
      <c r="H657" s="69" t="n"/>
      <c r="I657" s="55" t="n"/>
      <c r="J657" s="55" t="n"/>
      <c r="K657" s="55" t="n"/>
      <c r="L657" s="55">
        <f>J657-K657</f>
        <v/>
      </c>
      <c r="M657" s="55" t="n"/>
      <c r="N657" s="55">
        <f>P657+Q657+R657+S657</f>
        <v/>
      </c>
      <c r="O657" s="57">
        <f>Q657+V657+Y657+AB657+AE657+AH657+AK657+AN657+AQ657+AT657+AW657+AZ657+BC657</f>
        <v/>
      </c>
      <c r="P657" s="58" t="n"/>
      <c r="Q657" s="59">
        <f>L657-S657-R657-P657</f>
        <v/>
      </c>
      <c r="R657" s="60" t="n"/>
      <c r="S657" s="61" t="n"/>
      <c r="T657" s="55" t="n"/>
      <c r="U657" s="55" t="n"/>
      <c r="V657" s="55" t="n"/>
      <c r="W657" s="55" t="n"/>
      <c r="X657" s="55" t="n"/>
      <c r="Y657" s="55" t="n"/>
      <c r="Z657" s="55" t="n"/>
      <c r="AA657" s="55" t="n"/>
      <c r="AB657" s="55" t="n"/>
      <c r="AC657" s="55" t="n"/>
      <c r="AD657" s="55" t="n"/>
      <c r="AE657" s="55" t="n"/>
      <c r="AF657" s="55" t="n"/>
      <c r="AG657" s="55" t="n"/>
      <c r="AH657" s="55" t="n"/>
      <c r="AI657" s="55" t="n"/>
      <c r="AJ657" s="55" t="n"/>
      <c r="AK657" s="55" t="n"/>
      <c r="AL657" s="55" t="n"/>
      <c r="AM657" s="55" t="n"/>
      <c r="AN657" s="55" t="n"/>
      <c r="AO657" s="55" t="n"/>
      <c r="AP657" s="55" t="n"/>
      <c r="AQ657" s="55" t="n"/>
      <c r="AR657" s="55" t="n"/>
      <c r="AS657" s="55" t="n"/>
      <c r="AT657" s="55" t="n"/>
      <c r="AU657" s="55" t="n"/>
      <c r="AV657" s="55" t="n"/>
      <c r="AW657" s="55" t="n"/>
      <c r="AX657" s="55" t="n"/>
      <c r="AY657" s="55" t="n"/>
      <c r="AZ657" s="55" t="n"/>
      <c r="BA657" s="55" t="n"/>
      <c r="BB657" s="55" t="n"/>
      <c r="BC657" s="55" t="n"/>
    </row>
    <row r="658">
      <c r="A658" s="55" t="n"/>
      <c r="B658" s="483" t="n"/>
      <c r="C658" s="55" t="n"/>
      <c r="D658" s="55" t="n"/>
      <c r="E658" s="55" t="n"/>
      <c r="F658" s="55" t="n"/>
      <c r="G658" s="69" t="n"/>
      <c r="H658" s="69" t="n"/>
      <c r="I658" s="55" t="n"/>
      <c r="J658" s="55" t="n"/>
      <c r="K658" s="55" t="n"/>
      <c r="L658" s="55">
        <f>J658-K658</f>
        <v/>
      </c>
      <c r="M658" s="55" t="n"/>
      <c r="N658" s="55">
        <f>P658+Q658+R658+S658</f>
        <v/>
      </c>
      <c r="O658" s="57">
        <f>Q658+V658+Y658+AB658+AE658+AH658+AK658+AN658+AQ658+AT658+AW658+AZ658+BC658</f>
        <v/>
      </c>
      <c r="P658" s="58" t="n"/>
      <c r="Q658" s="59">
        <f>L658-S658-R658-P658</f>
        <v/>
      </c>
      <c r="R658" s="60" t="n"/>
      <c r="S658" s="61" t="n"/>
      <c r="T658" s="55" t="n"/>
      <c r="U658" s="55" t="n"/>
      <c r="V658" s="55" t="n"/>
      <c r="W658" s="55" t="n"/>
      <c r="X658" s="55" t="n"/>
      <c r="Y658" s="55" t="n"/>
      <c r="Z658" s="55" t="n"/>
      <c r="AA658" s="55" t="n"/>
      <c r="AB658" s="55" t="n"/>
      <c r="AC658" s="55" t="n"/>
      <c r="AD658" s="55" t="n"/>
      <c r="AE658" s="55" t="n"/>
      <c r="AF658" s="55" t="n"/>
      <c r="AG658" s="55" t="n"/>
      <c r="AH658" s="55" t="n"/>
      <c r="AI658" s="55" t="n"/>
      <c r="AJ658" s="55" t="n"/>
      <c r="AK658" s="55" t="n"/>
      <c r="AL658" s="55" t="n"/>
      <c r="AM658" s="55" t="n"/>
      <c r="AN658" s="55" t="n"/>
      <c r="AO658" s="55" t="n"/>
      <c r="AP658" s="55" t="n"/>
      <c r="AQ658" s="55" t="n"/>
      <c r="AR658" s="55" t="n"/>
      <c r="AS658" s="55" t="n"/>
      <c r="AT658" s="55" t="n"/>
      <c r="AU658" s="55" t="n"/>
      <c r="AV658" s="55" t="n"/>
      <c r="AW658" s="55" t="n"/>
      <c r="AX658" s="55" t="n"/>
      <c r="AY658" s="55" t="n"/>
      <c r="AZ658" s="55" t="n"/>
      <c r="BA658" s="55" t="n"/>
      <c r="BB658" s="55" t="n"/>
      <c r="BC658" s="55" t="n"/>
    </row>
    <row r="659">
      <c r="A659" s="55" t="n"/>
      <c r="B659" s="483" t="n"/>
      <c r="C659" s="55" t="n"/>
      <c r="D659" s="55" t="n"/>
      <c r="E659" s="55" t="n"/>
      <c r="F659" s="55" t="n"/>
      <c r="G659" s="69" t="n"/>
      <c r="H659" s="69" t="n"/>
      <c r="I659" s="55" t="n"/>
      <c r="J659" s="55" t="n"/>
      <c r="K659" s="55" t="n"/>
      <c r="L659" s="55">
        <f>J659-K659</f>
        <v/>
      </c>
      <c r="M659" s="55" t="n"/>
      <c r="N659" s="55">
        <f>P659+Q659+R659+S659</f>
        <v/>
      </c>
      <c r="O659" s="57">
        <f>Q659+V659+Y659+AB659+AE659+AH659+AK659+AN659+AQ659+AT659+AW659+AZ659+BC659</f>
        <v/>
      </c>
      <c r="P659" s="58" t="n"/>
      <c r="Q659" s="59">
        <f>L659-S659-R659-P659</f>
        <v/>
      </c>
      <c r="R659" s="60" t="n"/>
      <c r="S659" s="61" t="n"/>
      <c r="T659" s="55" t="n"/>
      <c r="U659" s="55" t="n"/>
      <c r="V659" s="55" t="n"/>
      <c r="W659" s="55" t="n"/>
      <c r="X659" s="55" t="n"/>
      <c r="Y659" s="55" t="n"/>
      <c r="Z659" s="55" t="n"/>
      <c r="AA659" s="55" t="n"/>
      <c r="AB659" s="55" t="n"/>
      <c r="AC659" s="55" t="n"/>
      <c r="AD659" s="55" t="n"/>
      <c r="AE659" s="55" t="n"/>
      <c r="AF659" s="55" t="n"/>
      <c r="AG659" s="55" t="n"/>
      <c r="AH659" s="55" t="n"/>
      <c r="AI659" s="55" t="n"/>
      <c r="AJ659" s="55" t="n"/>
      <c r="AK659" s="55" t="n"/>
      <c r="AL659" s="55" t="n"/>
      <c r="AM659" s="55" t="n"/>
      <c r="AN659" s="55" t="n"/>
      <c r="AO659" s="55" t="n"/>
      <c r="AP659" s="55" t="n"/>
      <c r="AQ659" s="55" t="n"/>
      <c r="AR659" s="55" t="n"/>
      <c r="AS659" s="55" t="n"/>
      <c r="AT659" s="55" t="n"/>
      <c r="AU659" s="55" t="n"/>
      <c r="AV659" s="55" t="n"/>
      <c r="AW659" s="55" t="n"/>
      <c r="AX659" s="55" t="n"/>
      <c r="AY659" s="55" t="n"/>
      <c r="AZ659" s="55" t="n"/>
      <c r="BA659" s="55" t="n"/>
      <c r="BB659" s="55" t="n"/>
      <c r="BC659" s="55" t="n"/>
    </row>
    <row r="660">
      <c r="A660" s="55" t="n"/>
      <c r="B660" s="483" t="n"/>
      <c r="C660" s="55" t="n"/>
      <c r="D660" s="55" t="n"/>
      <c r="E660" s="55" t="n"/>
      <c r="F660" s="55" t="n"/>
      <c r="G660" s="69" t="n"/>
      <c r="H660" s="69" t="n"/>
      <c r="I660" s="55" t="n"/>
      <c r="J660" s="55" t="n"/>
      <c r="K660" s="55" t="n"/>
      <c r="L660" s="55">
        <f>J660-K660</f>
        <v/>
      </c>
      <c r="M660" s="55" t="n"/>
      <c r="N660" s="55">
        <f>P660+Q660+R660+S660</f>
        <v/>
      </c>
      <c r="O660" s="57">
        <f>Q660+V660+Y660+AB660+AE660+AH660+AK660+AN660+AQ660+AT660+AW660+AZ660+BC660</f>
        <v/>
      </c>
      <c r="P660" s="58" t="n"/>
      <c r="Q660" s="59">
        <f>L660-S660-R660-P660</f>
        <v/>
      </c>
      <c r="R660" s="60" t="n"/>
      <c r="S660" s="61" t="n"/>
      <c r="T660" s="55" t="n"/>
      <c r="U660" s="55" t="n"/>
      <c r="V660" s="55" t="n"/>
      <c r="W660" s="55" t="n"/>
      <c r="X660" s="55" t="n"/>
      <c r="Y660" s="55" t="n"/>
      <c r="Z660" s="55" t="n"/>
      <c r="AA660" s="55" t="n"/>
      <c r="AB660" s="55" t="n"/>
      <c r="AC660" s="55" t="n"/>
      <c r="AD660" s="55" t="n"/>
      <c r="AE660" s="55" t="n"/>
      <c r="AF660" s="55" t="n"/>
      <c r="AG660" s="55" t="n"/>
      <c r="AH660" s="55" t="n"/>
      <c r="AI660" s="55" t="n"/>
      <c r="AJ660" s="55" t="n"/>
      <c r="AK660" s="55" t="n"/>
      <c r="AL660" s="55" t="n"/>
      <c r="AM660" s="55" t="n"/>
      <c r="AN660" s="55" t="n"/>
      <c r="AO660" s="55" t="n"/>
      <c r="AP660" s="55" t="n"/>
      <c r="AQ660" s="55" t="n"/>
      <c r="AR660" s="55" t="n"/>
      <c r="AS660" s="55" t="n"/>
      <c r="AT660" s="55" t="n"/>
      <c r="AU660" s="55" t="n"/>
      <c r="AV660" s="55" t="n"/>
      <c r="AW660" s="55" t="n"/>
      <c r="AX660" s="55" t="n"/>
      <c r="AY660" s="55" t="n"/>
      <c r="AZ660" s="55" t="n"/>
      <c r="BA660" s="55" t="n"/>
      <c r="BB660" s="55" t="n"/>
      <c r="BC660" s="55" t="n"/>
    </row>
    <row r="661">
      <c r="A661" s="55" t="n"/>
      <c r="B661" s="483" t="n"/>
      <c r="C661" s="55" t="n"/>
      <c r="D661" s="55" t="n"/>
      <c r="E661" s="55" t="n"/>
      <c r="F661" s="55" t="n"/>
      <c r="G661" s="69" t="n"/>
      <c r="H661" s="69" t="n"/>
      <c r="I661" s="55" t="n"/>
      <c r="J661" s="55" t="n"/>
      <c r="K661" s="55" t="n"/>
      <c r="L661" s="55">
        <f>J661-K661</f>
        <v/>
      </c>
      <c r="M661" s="55" t="n"/>
      <c r="N661" s="55">
        <f>P661+Q661+R661+S661</f>
        <v/>
      </c>
      <c r="O661" s="57">
        <f>Q661+V661+Y661+AB661+AE661+AH661+AK661+AN661+AQ661+AT661+AW661+AZ661+BC661</f>
        <v/>
      </c>
      <c r="P661" s="58" t="n"/>
      <c r="Q661" s="59">
        <f>L661-S661-R661-P661</f>
        <v/>
      </c>
      <c r="R661" s="60" t="n"/>
      <c r="S661" s="61" t="n"/>
      <c r="T661" s="55" t="n"/>
      <c r="U661" s="55" t="n"/>
      <c r="V661" s="55" t="n"/>
      <c r="W661" s="55" t="n"/>
      <c r="X661" s="55" t="n"/>
      <c r="Y661" s="55" t="n"/>
      <c r="Z661" s="55" t="n"/>
      <c r="AA661" s="55" t="n"/>
      <c r="AB661" s="55" t="n"/>
      <c r="AC661" s="55" t="n"/>
      <c r="AD661" s="55" t="n"/>
      <c r="AE661" s="55" t="n"/>
      <c r="AF661" s="55" t="n"/>
      <c r="AG661" s="55" t="n"/>
      <c r="AH661" s="55" t="n"/>
      <c r="AI661" s="55" t="n"/>
      <c r="AJ661" s="55" t="n"/>
      <c r="AK661" s="55" t="n"/>
      <c r="AL661" s="55" t="n"/>
      <c r="AM661" s="55" t="n"/>
      <c r="AN661" s="55" t="n"/>
      <c r="AO661" s="55" t="n"/>
      <c r="AP661" s="55" t="n"/>
      <c r="AQ661" s="55" t="n"/>
      <c r="AR661" s="55" t="n"/>
      <c r="AS661" s="55" t="n"/>
      <c r="AT661" s="55" t="n"/>
      <c r="AU661" s="55" t="n"/>
      <c r="AV661" s="55" t="n"/>
      <c r="AW661" s="55" t="n"/>
      <c r="AX661" s="55" t="n"/>
      <c r="AY661" s="55" t="n"/>
      <c r="AZ661" s="55" t="n"/>
      <c r="BA661" s="55" t="n"/>
      <c r="BB661" s="55" t="n"/>
      <c r="BC661" s="55" t="n"/>
    </row>
    <row r="662">
      <c r="A662" s="55" t="n"/>
      <c r="B662" s="483" t="n"/>
      <c r="C662" s="55" t="n"/>
      <c r="D662" s="55" t="n"/>
      <c r="E662" s="55" t="n"/>
      <c r="F662" s="55" t="n"/>
      <c r="G662" s="69" t="n"/>
      <c r="H662" s="69" t="n"/>
      <c r="I662" s="55" t="n"/>
      <c r="J662" s="55" t="n"/>
      <c r="K662" s="55" t="n"/>
      <c r="L662" s="55">
        <f>J662-K662</f>
        <v/>
      </c>
      <c r="M662" s="55" t="n"/>
      <c r="N662" s="55">
        <f>P662+Q662+R662+S662</f>
        <v/>
      </c>
      <c r="O662" s="57">
        <f>Q662+V662+Y662+AB662+AE662+AH662+AK662+AN662+AQ662+AT662+AW662+AZ662+BC662</f>
        <v/>
      </c>
      <c r="P662" s="58" t="n"/>
      <c r="Q662" s="59">
        <f>L662-S662-R662-P662</f>
        <v/>
      </c>
      <c r="R662" s="60" t="n"/>
      <c r="S662" s="61" t="n"/>
      <c r="T662" s="55" t="n"/>
      <c r="U662" s="55" t="n"/>
      <c r="V662" s="55" t="n"/>
      <c r="W662" s="55" t="n"/>
      <c r="X662" s="55" t="n"/>
      <c r="Y662" s="55" t="n"/>
      <c r="Z662" s="55" t="n"/>
      <c r="AA662" s="55" t="n"/>
      <c r="AB662" s="55" t="n"/>
      <c r="AC662" s="55" t="n"/>
      <c r="AD662" s="55" t="n"/>
      <c r="AE662" s="55" t="n"/>
      <c r="AF662" s="55" t="n"/>
      <c r="AG662" s="55" t="n"/>
      <c r="AH662" s="55" t="n"/>
      <c r="AI662" s="55" t="n"/>
      <c r="AJ662" s="55" t="n"/>
      <c r="AK662" s="55" t="n"/>
      <c r="AL662" s="55" t="n"/>
      <c r="AM662" s="55" t="n"/>
      <c r="AN662" s="55" t="n"/>
      <c r="AO662" s="55" t="n"/>
      <c r="AP662" s="55" t="n"/>
      <c r="AQ662" s="55" t="n"/>
      <c r="AR662" s="55" t="n"/>
      <c r="AS662" s="55" t="n"/>
      <c r="AT662" s="55" t="n"/>
      <c r="AU662" s="55" t="n"/>
      <c r="AV662" s="55" t="n"/>
      <c r="AW662" s="55" t="n"/>
      <c r="AX662" s="55" t="n"/>
      <c r="AY662" s="55" t="n"/>
      <c r="AZ662" s="55" t="n"/>
      <c r="BA662" s="55" t="n"/>
      <c r="BB662" s="55" t="n"/>
      <c r="BC662" s="55" t="n"/>
    </row>
    <row r="663">
      <c r="A663" s="55" t="n"/>
      <c r="B663" s="483" t="n"/>
      <c r="C663" s="55" t="n"/>
      <c r="D663" s="55" t="n"/>
      <c r="E663" s="55" t="n"/>
      <c r="F663" s="55" t="n"/>
      <c r="G663" s="69" t="n"/>
      <c r="H663" s="69" t="n"/>
      <c r="I663" s="55" t="n"/>
      <c r="J663" s="55" t="n"/>
      <c r="K663" s="55" t="n"/>
      <c r="L663" s="55">
        <f>J663-K663</f>
        <v/>
      </c>
      <c r="M663" s="55" t="n"/>
      <c r="N663" s="55">
        <f>P663+Q663+R663+S663</f>
        <v/>
      </c>
      <c r="O663" s="57">
        <f>Q663+V663+Y663+AB663+AE663+AH663+AK663+AN663+AQ663+AT663+AW663+AZ663+BC663</f>
        <v/>
      </c>
      <c r="P663" s="58" t="n"/>
      <c r="Q663" s="59">
        <f>L663-S663-R663-P663</f>
        <v/>
      </c>
      <c r="R663" s="60" t="n"/>
      <c r="S663" s="61" t="n"/>
      <c r="T663" s="55" t="n"/>
      <c r="U663" s="55" t="n"/>
      <c r="V663" s="55" t="n"/>
      <c r="W663" s="55" t="n"/>
      <c r="X663" s="55" t="n"/>
      <c r="Y663" s="55" t="n"/>
      <c r="Z663" s="55" t="n"/>
      <c r="AA663" s="55" t="n"/>
      <c r="AB663" s="55" t="n"/>
      <c r="AC663" s="55" t="n"/>
      <c r="AD663" s="55" t="n"/>
      <c r="AE663" s="55" t="n"/>
      <c r="AF663" s="55" t="n"/>
      <c r="AG663" s="55" t="n"/>
      <c r="AH663" s="55" t="n"/>
      <c r="AI663" s="55" t="n"/>
      <c r="AJ663" s="55" t="n"/>
      <c r="AK663" s="55" t="n"/>
      <c r="AL663" s="55" t="n"/>
      <c r="AM663" s="55" t="n"/>
      <c r="AN663" s="55" t="n"/>
      <c r="AO663" s="55" t="n"/>
      <c r="AP663" s="55" t="n"/>
      <c r="AQ663" s="55" t="n"/>
      <c r="AR663" s="55" t="n"/>
      <c r="AS663" s="55" t="n"/>
      <c r="AT663" s="55" t="n"/>
      <c r="AU663" s="55" t="n"/>
      <c r="AV663" s="55" t="n"/>
      <c r="AW663" s="55" t="n"/>
      <c r="AX663" s="55" t="n"/>
      <c r="AY663" s="55" t="n"/>
      <c r="AZ663" s="55" t="n"/>
      <c r="BA663" s="55" t="n"/>
      <c r="BB663" s="55" t="n"/>
      <c r="BC663" s="55" t="n"/>
    </row>
    <row r="664">
      <c r="A664" s="55" t="n"/>
      <c r="B664" s="483" t="n"/>
      <c r="C664" s="55" t="n"/>
      <c r="D664" s="55" t="n"/>
      <c r="E664" s="55" t="n"/>
      <c r="F664" s="55" t="n"/>
      <c r="G664" s="69" t="n"/>
      <c r="H664" s="69" t="n"/>
      <c r="I664" s="55" t="n"/>
      <c r="J664" s="55" t="n"/>
      <c r="K664" s="55" t="n"/>
      <c r="L664" s="55">
        <f>J664-K664</f>
        <v/>
      </c>
      <c r="M664" s="55" t="n"/>
      <c r="N664" s="55">
        <f>P664+Q664+R664+S664</f>
        <v/>
      </c>
      <c r="O664" s="57">
        <f>Q664+V664+Y664+AB664+AE664+AH664+AK664+AN664+AQ664+AT664+AW664+AZ664+BC664</f>
        <v/>
      </c>
      <c r="P664" s="58" t="n"/>
      <c r="Q664" s="59">
        <f>L664-S664-R664-P664</f>
        <v/>
      </c>
      <c r="R664" s="60" t="n"/>
      <c r="S664" s="61" t="n"/>
      <c r="T664" s="55" t="n"/>
      <c r="U664" s="55" t="n"/>
      <c r="V664" s="55" t="n"/>
      <c r="W664" s="55" t="n"/>
      <c r="X664" s="55" t="n"/>
      <c r="Y664" s="55" t="n"/>
      <c r="Z664" s="55" t="n"/>
      <c r="AA664" s="55" t="n"/>
      <c r="AB664" s="55" t="n"/>
      <c r="AC664" s="55" t="n"/>
      <c r="AD664" s="55" t="n"/>
      <c r="AE664" s="55" t="n"/>
      <c r="AF664" s="55" t="n"/>
      <c r="AG664" s="55" t="n"/>
      <c r="AH664" s="55" t="n"/>
      <c r="AI664" s="55" t="n"/>
      <c r="AJ664" s="55" t="n"/>
      <c r="AK664" s="55" t="n"/>
      <c r="AL664" s="55" t="n"/>
      <c r="AM664" s="55" t="n"/>
      <c r="AN664" s="55" t="n"/>
      <c r="AO664" s="55" t="n"/>
      <c r="AP664" s="55" t="n"/>
      <c r="AQ664" s="55" t="n"/>
      <c r="AR664" s="55" t="n"/>
      <c r="AS664" s="55" t="n"/>
      <c r="AT664" s="55" t="n"/>
      <c r="AU664" s="55" t="n"/>
      <c r="AV664" s="55" t="n"/>
      <c r="AW664" s="55" t="n"/>
      <c r="AX664" s="55" t="n"/>
      <c r="AY664" s="55" t="n"/>
      <c r="AZ664" s="55" t="n"/>
      <c r="BA664" s="55" t="n"/>
      <c r="BB664" s="55" t="n"/>
      <c r="BC664" s="55" t="n"/>
    </row>
    <row r="665">
      <c r="A665" s="55" t="n"/>
      <c r="B665" s="483" t="n"/>
      <c r="C665" s="55" t="n"/>
      <c r="D665" s="55" t="n"/>
      <c r="E665" s="55" t="n"/>
      <c r="F665" s="55" t="n"/>
      <c r="G665" s="69" t="n"/>
      <c r="H665" s="69" t="n"/>
      <c r="I665" s="55" t="n"/>
      <c r="J665" s="55" t="n"/>
      <c r="K665" s="55" t="n"/>
      <c r="L665" s="55">
        <f>J665-K665</f>
        <v/>
      </c>
      <c r="M665" s="55" t="n"/>
      <c r="N665" s="55">
        <f>P665+Q665+R665+S665</f>
        <v/>
      </c>
      <c r="O665" s="57">
        <f>Q665+V665+Y665+AB665+AE665+AH665+AK665+AN665+AQ665+AT665+AW665+AZ665+BC665</f>
        <v/>
      </c>
      <c r="P665" s="58" t="n"/>
      <c r="Q665" s="59">
        <f>L665-S665-R665-P665</f>
        <v/>
      </c>
      <c r="R665" s="60" t="n"/>
      <c r="S665" s="61" t="n"/>
      <c r="T665" s="55" t="n"/>
      <c r="U665" s="55" t="n"/>
      <c r="V665" s="55" t="n"/>
      <c r="W665" s="55" t="n"/>
      <c r="X665" s="55" t="n"/>
      <c r="Y665" s="55" t="n"/>
      <c r="Z665" s="55" t="n"/>
      <c r="AA665" s="55" t="n"/>
      <c r="AB665" s="55" t="n"/>
      <c r="AC665" s="55" t="n"/>
      <c r="AD665" s="55" t="n"/>
      <c r="AE665" s="55" t="n"/>
      <c r="AF665" s="55" t="n"/>
      <c r="AG665" s="55" t="n"/>
      <c r="AH665" s="55" t="n"/>
      <c r="AI665" s="55" t="n"/>
      <c r="AJ665" s="55" t="n"/>
      <c r="AK665" s="55" t="n"/>
      <c r="AL665" s="55" t="n"/>
      <c r="AM665" s="55" t="n"/>
      <c r="AN665" s="55" t="n"/>
      <c r="AO665" s="55" t="n"/>
      <c r="AP665" s="55" t="n"/>
      <c r="AQ665" s="55" t="n"/>
      <c r="AR665" s="55" t="n"/>
      <c r="AS665" s="55" t="n"/>
      <c r="AT665" s="55" t="n"/>
      <c r="AU665" s="55" t="n"/>
      <c r="AV665" s="55" t="n"/>
      <c r="AW665" s="55" t="n"/>
      <c r="AX665" s="55" t="n"/>
      <c r="AY665" s="55" t="n"/>
      <c r="AZ665" s="55" t="n"/>
      <c r="BA665" s="55" t="n"/>
      <c r="BB665" s="55" t="n"/>
      <c r="BC665" s="55" t="n"/>
    </row>
    <row r="666">
      <c r="A666" s="55" t="n"/>
      <c r="B666" s="483" t="n"/>
      <c r="C666" s="55" t="n"/>
      <c r="D666" s="55" t="n"/>
      <c r="E666" s="55" t="n"/>
      <c r="F666" s="55" t="n"/>
      <c r="G666" s="69" t="n"/>
      <c r="H666" s="69" t="n"/>
      <c r="I666" s="55" t="n"/>
      <c r="J666" s="55" t="n"/>
      <c r="K666" s="55" t="n"/>
      <c r="L666" s="55">
        <f>J666-K666</f>
        <v/>
      </c>
      <c r="M666" s="55" t="n"/>
      <c r="N666" s="55">
        <f>P666+Q666+R666+S666</f>
        <v/>
      </c>
      <c r="O666" s="57">
        <f>Q666+V666+Y666+AB666+AE666+AH666+AK666+AN666+AQ666+AT666+AW666+AZ666+BC666</f>
        <v/>
      </c>
      <c r="P666" s="58" t="n"/>
      <c r="Q666" s="59">
        <f>L666-S666-R666-P666</f>
        <v/>
      </c>
      <c r="R666" s="60" t="n"/>
      <c r="S666" s="61" t="n"/>
      <c r="T666" s="55" t="n"/>
      <c r="U666" s="55" t="n"/>
      <c r="V666" s="55" t="n"/>
      <c r="W666" s="55" t="n"/>
      <c r="X666" s="55" t="n"/>
      <c r="Y666" s="55" t="n"/>
      <c r="Z666" s="55" t="n"/>
      <c r="AA666" s="55" t="n"/>
      <c r="AB666" s="55" t="n"/>
      <c r="AC666" s="55" t="n"/>
      <c r="AD666" s="55" t="n"/>
      <c r="AE666" s="55" t="n"/>
      <c r="AF666" s="55" t="n"/>
      <c r="AG666" s="55" t="n"/>
      <c r="AH666" s="55" t="n"/>
      <c r="AI666" s="55" t="n"/>
      <c r="AJ666" s="55" t="n"/>
      <c r="AK666" s="55" t="n"/>
      <c r="AL666" s="55" t="n"/>
      <c r="AM666" s="55" t="n"/>
      <c r="AN666" s="55" t="n"/>
      <c r="AO666" s="55" t="n"/>
      <c r="AP666" s="55" t="n"/>
      <c r="AQ666" s="55" t="n"/>
      <c r="AR666" s="55" t="n"/>
      <c r="AS666" s="55" t="n"/>
      <c r="AT666" s="55" t="n"/>
      <c r="AU666" s="55" t="n"/>
      <c r="AV666" s="55" t="n"/>
      <c r="AW666" s="55" t="n"/>
      <c r="AX666" s="55" t="n"/>
      <c r="AY666" s="55" t="n"/>
      <c r="AZ666" s="55" t="n"/>
      <c r="BA666" s="55" t="n"/>
      <c r="BB666" s="55" t="n"/>
      <c r="BC666" s="55" t="n"/>
    </row>
    <row r="667">
      <c r="A667" s="55" t="n"/>
      <c r="B667" s="483" t="n"/>
      <c r="C667" s="55" t="n"/>
      <c r="D667" s="55" t="n"/>
      <c r="E667" s="55" t="n"/>
      <c r="F667" s="55" t="n"/>
      <c r="G667" s="69" t="n"/>
      <c r="H667" s="69" t="n"/>
      <c r="I667" s="55" t="n"/>
      <c r="J667" s="55" t="n"/>
      <c r="K667" s="55" t="n"/>
      <c r="L667" s="55">
        <f>J667-K667</f>
        <v/>
      </c>
      <c r="M667" s="55" t="n"/>
      <c r="N667" s="55">
        <f>P667+Q667+R667+S667</f>
        <v/>
      </c>
      <c r="O667" s="57">
        <f>Q667+V667+Y667+AB667+AE667+AH667+AK667+AN667+AQ667+AT667+AW667+AZ667+BC667</f>
        <v/>
      </c>
      <c r="P667" s="58" t="n"/>
      <c r="Q667" s="59">
        <f>L667-S667-R667-P667</f>
        <v/>
      </c>
      <c r="R667" s="60" t="n"/>
      <c r="S667" s="61" t="n"/>
      <c r="T667" s="55" t="n"/>
      <c r="U667" s="55" t="n"/>
      <c r="V667" s="55" t="n"/>
      <c r="W667" s="55" t="n"/>
      <c r="X667" s="55" t="n"/>
      <c r="Y667" s="55" t="n"/>
      <c r="Z667" s="55" t="n"/>
      <c r="AA667" s="55" t="n"/>
      <c r="AB667" s="55" t="n"/>
      <c r="AC667" s="55" t="n"/>
      <c r="AD667" s="55" t="n"/>
      <c r="AE667" s="55" t="n"/>
      <c r="AF667" s="55" t="n"/>
      <c r="AG667" s="55" t="n"/>
      <c r="AH667" s="55" t="n"/>
      <c r="AI667" s="55" t="n"/>
      <c r="AJ667" s="55" t="n"/>
      <c r="AK667" s="55" t="n"/>
      <c r="AL667" s="55" t="n"/>
      <c r="AM667" s="55" t="n"/>
      <c r="AN667" s="55" t="n"/>
      <c r="AO667" s="55" t="n"/>
      <c r="AP667" s="55" t="n"/>
      <c r="AQ667" s="55" t="n"/>
      <c r="AR667" s="55" t="n"/>
      <c r="AS667" s="55" t="n"/>
      <c r="AT667" s="55" t="n"/>
      <c r="AU667" s="55" t="n"/>
      <c r="AV667" s="55" t="n"/>
      <c r="AW667" s="55" t="n"/>
      <c r="AX667" s="55" t="n"/>
      <c r="AY667" s="55" t="n"/>
      <c r="AZ667" s="55" t="n"/>
      <c r="BA667" s="55" t="n"/>
      <c r="BB667" s="55" t="n"/>
      <c r="BC667" s="55" t="n"/>
    </row>
    <row r="668">
      <c r="A668" s="55" t="n"/>
      <c r="B668" s="483" t="n"/>
      <c r="C668" s="55" t="n"/>
      <c r="D668" s="55" t="n"/>
      <c r="E668" s="55" t="n"/>
      <c r="F668" s="55" t="n"/>
      <c r="G668" s="69" t="n"/>
      <c r="H668" s="69" t="n"/>
      <c r="I668" s="55" t="n"/>
      <c r="J668" s="55" t="n"/>
      <c r="K668" s="55" t="n"/>
      <c r="L668" s="55">
        <f>J668-K668</f>
        <v/>
      </c>
      <c r="M668" s="55" t="n"/>
      <c r="N668" s="55">
        <f>P668+Q668+R668+S668</f>
        <v/>
      </c>
      <c r="O668" s="57">
        <f>Q668+V668+Y668+AB668+AE668+AH668+AK668+AN668+AQ668+AT668+AW668+AZ668+BC668</f>
        <v/>
      </c>
      <c r="P668" s="58" t="n"/>
      <c r="Q668" s="59">
        <f>L668-S668-R668-P668</f>
        <v/>
      </c>
      <c r="R668" s="60" t="n"/>
      <c r="S668" s="61" t="n"/>
      <c r="T668" s="55" t="n"/>
      <c r="U668" s="55" t="n"/>
      <c r="V668" s="55" t="n"/>
      <c r="W668" s="55" t="n"/>
      <c r="X668" s="55" t="n"/>
      <c r="Y668" s="55" t="n"/>
      <c r="Z668" s="55" t="n"/>
      <c r="AA668" s="55" t="n"/>
      <c r="AB668" s="55" t="n"/>
      <c r="AC668" s="55" t="n"/>
      <c r="AD668" s="55" t="n"/>
      <c r="AE668" s="55" t="n"/>
      <c r="AF668" s="55" t="n"/>
      <c r="AG668" s="55" t="n"/>
      <c r="AH668" s="55" t="n"/>
      <c r="AI668" s="55" t="n"/>
      <c r="AJ668" s="55" t="n"/>
      <c r="AK668" s="55" t="n"/>
      <c r="AL668" s="55" t="n"/>
      <c r="AM668" s="55" t="n"/>
      <c r="AN668" s="55" t="n"/>
      <c r="AO668" s="55" t="n"/>
      <c r="AP668" s="55" t="n"/>
      <c r="AQ668" s="55" t="n"/>
      <c r="AR668" s="55" t="n"/>
      <c r="AS668" s="55" t="n"/>
      <c r="AT668" s="55" t="n"/>
      <c r="AU668" s="55" t="n"/>
      <c r="AV668" s="55" t="n"/>
      <c r="AW668" s="55" t="n"/>
      <c r="AX668" s="55" t="n"/>
      <c r="AY668" s="55" t="n"/>
      <c r="AZ668" s="55" t="n"/>
      <c r="BA668" s="55" t="n"/>
      <c r="BB668" s="55" t="n"/>
      <c r="BC668" s="55" t="n"/>
    </row>
    <row r="669">
      <c r="A669" s="55" t="n"/>
      <c r="B669" s="483" t="n"/>
      <c r="C669" s="55" t="n"/>
      <c r="D669" s="55" t="n"/>
      <c r="E669" s="55" t="n"/>
      <c r="F669" s="55" t="n"/>
      <c r="G669" s="69" t="n"/>
      <c r="H669" s="69" t="n"/>
      <c r="I669" s="55" t="n"/>
      <c r="J669" s="55" t="n"/>
      <c r="K669" s="55" t="n"/>
      <c r="L669" s="55">
        <f>J669-K669</f>
        <v/>
      </c>
      <c r="M669" s="55" t="n"/>
      <c r="N669" s="55">
        <f>P669+Q669+R669+S669</f>
        <v/>
      </c>
      <c r="O669" s="57">
        <f>Q669+V669+Y669+AB669+AE669+AH669+AK669+AN669+AQ669+AT669+AW669+AZ669+BC669</f>
        <v/>
      </c>
      <c r="P669" s="58" t="n"/>
      <c r="Q669" s="59">
        <f>L669-S669-R669-P669</f>
        <v/>
      </c>
      <c r="R669" s="60" t="n"/>
      <c r="S669" s="61" t="n"/>
      <c r="T669" s="55" t="n"/>
      <c r="U669" s="55" t="n"/>
      <c r="V669" s="55" t="n"/>
      <c r="W669" s="55" t="n"/>
      <c r="X669" s="55" t="n"/>
      <c r="Y669" s="55" t="n"/>
      <c r="Z669" s="55" t="n"/>
      <c r="AA669" s="55" t="n"/>
      <c r="AB669" s="55" t="n"/>
      <c r="AC669" s="55" t="n"/>
      <c r="AD669" s="55" t="n"/>
      <c r="AE669" s="55" t="n"/>
      <c r="AF669" s="55" t="n"/>
      <c r="AG669" s="55" t="n"/>
      <c r="AH669" s="55" t="n"/>
      <c r="AI669" s="55" t="n"/>
      <c r="AJ669" s="55" t="n"/>
      <c r="AK669" s="55" t="n"/>
      <c r="AL669" s="55" t="n"/>
      <c r="AM669" s="55" t="n"/>
      <c r="AN669" s="55" t="n"/>
      <c r="AO669" s="55" t="n"/>
      <c r="AP669" s="55" t="n"/>
      <c r="AQ669" s="55" t="n"/>
      <c r="AR669" s="55" t="n"/>
      <c r="AS669" s="55" t="n"/>
      <c r="AT669" s="55" t="n"/>
      <c r="AU669" s="55" t="n"/>
      <c r="AV669" s="55" t="n"/>
      <c r="AW669" s="55" t="n"/>
      <c r="AX669" s="55" t="n"/>
      <c r="AY669" s="55" t="n"/>
      <c r="AZ669" s="55" t="n"/>
      <c r="BA669" s="55" t="n"/>
      <c r="BB669" s="55" t="n"/>
      <c r="BC669" s="55" t="n"/>
    </row>
    <row r="670">
      <c r="A670" s="55" t="n"/>
      <c r="B670" s="483" t="n"/>
      <c r="C670" s="55" t="n"/>
      <c r="D670" s="55" t="n"/>
      <c r="E670" s="55" t="n"/>
      <c r="F670" s="55" t="n"/>
      <c r="G670" s="69" t="n"/>
      <c r="H670" s="69" t="n"/>
      <c r="I670" s="55" t="n"/>
      <c r="J670" s="55" t="n"/>
      <c r="K670" s="55" t="n"/>
      <c r="L670" s="55">
        <f>J670-K670</f>
        <v/>
      </c>
      <c r="M670" s="55" t="n"/>
      <c r="N670" s="55">
        <f>P670+Q670+R670+S670</f>
        <v/>
      </c>
      <c r="O670" s="57">
        <f>Q670+V670+Y670+AB670+AE670+AH670+AK670+AN670+AQ670+AT670+AW670+AZ670+BC670</f>
        <v/>
      </c>
      <c r="P670" s="58" t="n"/>
      <c r="Q670" s="59">
        <f>L670-S670-R670-P670</f>
        <v/>
      </c>
      <c r="R670" s="60" t="n"/>
      <c r="S670" s="61" t="n"/>
      <c r="T670" s="55" t="n"/>
      <c r="U670" s="55" t="n"/>
      <c r="V670" s="55" t="n"/>
      <c r="W670" s="55" t="n"/>
      <c r="X670" s="55" t="n"/>
      <c r="Y670" s="55" t="n"/>
      <c r="Z670" s="55" t="n"/>
      <c r="AA670" s="55" t="n"/>
      <c r="AB670" s="55" t="n"/>
      <c r="AC670" s="55" t="n"/>
      <c r="AD670" s="55" t="n"/>
      <c r="AE670" s="55" t="n"/>
      <c r="AF670" s="55" t="n"/>
      <c r="AG670" s="55" t="n"/>
      <c r="AH670" s="55" t="n"/>
      <c r="AI670" s="55" t="n"/>
      <c r="AJ670" s="55" t="n"/>
      <c r="AK670" s="55" t="n"/>
      <c r="AL670" s="55" t="n"/>
      <c r="AM670" s="55" t="n"/>
      <c r="AN670" s="55" t="n"/>
      <c r="AO670" s="55" t="n"/>
      <c r="AP670" s="55" t="n"/>
      <c r="AQ670" s="55" t="n"/>
      <c r="AR670" s="55" t="n"/>
      <c r="AS670" s="55" t="n"/>
      <c r="AT670" s="55" t="n"/>
      <c r="AU670" s="55" t="n"/>
      <c r="AV670" s="55" t="n"/>
      <c r="AW670" s="55" t="n"/>
      <c r="AX670" s="55" t="n"/>
      <c r="AY670" s="55" t="n"/>
      <c r="AZ670" s="55" t="n"/>
      <c r="BA670" s="55" t="n"/>
      <c r="BB670" s="55" t="n"/>
      <c r="BC670" s="55" t="n"/>
    </row>
    <row r="671">
      <c r="A671" s="55" t="n"/>
      <c r="B671" s="483" t="n"/>
      <c r="C671" s="55" t="n"/>
      <c r="D671" s="55" t="n"/>
      <c r="E671" s="55" t="n"/>
      <c r="F671" s="55" t="n"/>
      <c r="G671" s="69" t="n"/>
      <c r="H671" s="69" t="n"/>
      <c r="I671" s="55" t="n"/>
      <c r="J671" s="55" t="n"/>
      <c r="K671" s="55" t="n"/>
      <c r="L671" s="55">
        <f>J671-K671</f>
        <v/>
      </c>
      <c r="M671" s="55" t="n"/>
      <c r="N671" s="55">
        <f>P671+Q671+R671+S671</f>
        <v/>
      </c>
      <c r="O671" s="57">
        <f>Q671+V671+Y671+AB671+AE671+AH671+AK671+AN671+AQ671+AT671+AW671+AZ671+BC671</f>
        <v/>
      </c>
      <c r="P671" s="58" t="n"/>
      <c r="Q671" s="59">
        <f>L671-S671-R671-P671</f>
        <v/>
      </c>
      <c r="R671" s="60" t="n"/>
      <c r="S671" s="61" t="n"/>
      <c r="T671" s="55" t="n"/>
      <c r="U671" s="55" t="n"/>
      <c r="V671" s="55" t="n"/>
      <c r="W671" s="55" t="n"/>
      <c r="X671" s="55" t="n"/>
      <c r="Y671" s="55" t="n"/>
      <c r="Z671" s="55" t="n"/>
      <c r="AA671" s="55" t="n"/>
      <c r="AB671" s="55" t="n"/>
      <c r="AC671" s="55" t="n"/>
      <c r="AD671" s="55" t="n"/>
      <c r="AE671" s="55" t="n"/>
      <c r="AF671" s="55" t="n"/>
      <c r="AG671" s="55" t="n"/>
      <c r="AH671" s="55" t="n"/>
      <c r="AI671" s="55" t="n"/>
      <c r="AJ671" s="55" t="n"/>
      <c r="AK671" s="55" t="n"/>
      <c r="AL671" s="55" t="n"/>
      <c r="AM671" s="55" t="n"/>
      <c r="AN671" s="55" t="n"/>
      <c r="AO671" s="55" t="n"/>
      <c r="AP671" s="55" t="n"/>
      <c r="AQ671" s="55" t="n"/>
      <c r="AR671" s="55" t="n"/>
      <c r="AS671" s="55" t="n"/>
      <c r="AT671" s="55" t="n"/>
      <c r="AU671" s="55" t="n"/>
      <c r="AV671" s="55" t="n"/>
      <c r="AW671" s="55" t="n"/>
      <c r="AX671" s="55" t="n"/>
      <c r="AY671" s="55" t="n"/>
      <c r="AZ671" s="55" t="n"/>
      <c r="BA671" s="55" t="n"/>
      <c r="BB671" s="55" t="n"/>
      <c r="BC671" s="55" t="n"/>
    </row>
    <row r="672">
      <c r="A672" s="55" t="n"/>
      <c r="B672" s="483" t="n"/>
      <c r="C672" s="55" t="n"/>
      <c r="D672" s="55" t="n"/>
      <c r="E672" s="55" t="n"/>
      <c r="F672" s="55" t="n"/>
      <c r="G672" s="69" t="n"/>
      <c r="H672" s="69" t="n"/>
      <c r="I672" s="55" t="n"/>
      <c r="J672" s="55" t="n"/>
      <c r="K672" s="55" t="n"/>
      <c r="L672" s="55">
        <f>J672-K672</f>
        <v/>
      </c>
      <c r="M672" s="55" t="n"/>
      <c r="N672" s="55">
        <f>P672+Q672+R672+S672</f>
        <v/>
      </c>
      <c r="O672" s="57">
        <f>Q672+V672+Y672+AB672+AE672+AH672+AK672+AN672+AQ672+AT672+AW672+AZ672+BC672</f>
        <v/>
      </c>
      <c r="P672" s="58" t="n"/>
      <c r="Q672" s="59">
        <f>L672-S672-R672-P672</f>
        <v/>
      </c>
      <c r="R672" s="60" t="n"/>
      <c r="S672" s="61" t="n"/>
      <c r="T672" s="55" t="n"/>
      <c r="U672" s="55" t="n"/>
      <c r="V672" s="55" t="n"/>
      <c r="W672" s="55" t="n"/>
      <c r="X672" s="55" t="n"/>
      <c r="Y672" s="55" t="n"/>
      <c r="Z672" s="55" t="n"/>
      <c r="AA672" s="55" t="n"/>
      <c r="AB672" s="55" t="n"/>
      <c r="AC672" s="55" t="n"/>
      <c r="AD672" s="55" t="n"/>
      <c r="AE672" s="55" t="n"/>
      <c r="AF672" s="55" t="n"/>
      <c r="AG672" s="55" t="n"/>
      <c r="AH672" s="55" t="n"/>
      <c r="AI672" s="55" t="n"/>
      <c r="AJ672" s="55" t="n"/>
      <c r="AK672" s="55" t="n"/>
      <c r="AL672" s="55" t="n"/>
      <c r="AM672" s="55" t="n"/>
      <c r="AN672" s="55" t="n"/>
      <c r="AO672" s="55" t="n"/>
      <c r="AP672" s="55" t="n"/>
      <c r="AQ672" s="55" t="n"/>
      <c r="AR672" s="55" t="n"/>
      <c r="AS672" s="55" t="n"/>
      <c r="AT672" s="55" t="n"/>
      <c r="AU672" s="55" t="n"/>
      <c r="AV672" s="55" t="n"/>
      <c r="AW672" s="55" t="n"/>
      <c r="AX672" s="55" t="n"/>
      <c r="AY672" s="55" t="n"/>
      <c r="AZ672" s="55" t="n"/>
      <c r="BA672" s="55" t="n"/>
      <c r="BB672" s="55" t="n"/>
      <c r="BC672" s="55" t="n"/>
    </row>
    <row r="673">
      <c r="A673" s="55" t="n"/>
      <c r="B673" s="483" t="n"/>
      <c r="C673" s="55" t="n"/>
      <c r="D673" s="55" t="n"/>
      <c r="E673" s="55" t="n"/>
      <c r="F673" s="55" t="n"/>
      <c r="G673" s="69" t="n"/>
      <c r="H673" s="69" t="n"/>
      <c r="I673" s="55" t="n"/>
      <c r="J673" s="55" t="n"/>
      <c r="K673" s="55" t="n"/>
      <c r="L673" s="55">
        <f>J673-K673</f>
        <v/>
      </c>
      <c r="M673" s="55" t="n"/>
      <c r="N673" s="55">
        <f>P673+Q673+R673+S673</f>
        <v/>
      </c>
      <c r="O673" s="57">
        <f>Q673+V673+Y673+AB673+AE673+AH673+AK673+AN673+AQ673+AT673+AW673+AZ673+BC673</f>
        <v/>
      </c>
      <c r="P673" s="58" t="n"/>
      <c r="Q673" s="59">
        <f>L673-S673-R673-P673</f>
        <v/>
      </c>
      <c r="R673" s="60" t="n"/>
      <c r="S673" s="61" t="n"/>
      <c r="T673" s="55" t="n"/>
      <c r="U673" s="55" t="n"/>
      <c r="V673" s="55" t="n"/>
      <c r="W673" s="55" t="n"/>
      <c r="X673" s="55" t="n"/>
      <c r="Y673" s="55" t="n"/>
      <c r="Z673" s="55" t="n"/>
      <c r="AA673" s="55" t="n"/>
      <c r="AB673" s="55" t="n"/>
      <c r="AC673" s="55" t="n"/>
      <c r="AD673" s="55" t="n"/>
      <c r="AE673" s="55" t="n"/>
      <c r="AF673" s="55" t="n"/>
      <c r="AG673" s="55" t="n"/>
      <c r="AH673" s="55" t="n"/>
      <c r="AI673" s="55" t="n"/>
      <c r="AJ673" s="55" t="n"/>
      <c r="AK673" s="55" t="n"/>
      <c r="AL673" s="55" t="n"/>
      <c r="AM673" s="55" t="n"/>
      <c r="AN673" s="55" t="n"/>
      <c r="AO673" s="55" t="n"/>
      <c r="AP673" s="55" t="n"/>
      <c r="AQ673" s="55" t="n"/>
      <c r="AR673" s="55" t="n"/>
      <c r="AS673" s="55" t="n"/>
      <c r="AT673" s="55" t="n"/>
      <c r="AU673" s="55" t="n"/>
      <c r="AV673" s="55" t="n"/>
      <c r="AW673" s="55" t="n"/>
      <c r="AX673" s="55" t="n"/>
      <c r="AY673" s="55" t="n"/>
      <c r="AZ673" s="55" t="n"/>
      <c r="BA673" s="55" t="n"/>
      <c r="BB673" s="55" t="n"/>
      <c r="BC673" s="55" t="n"/>
    </row>
    <row r="674">
      <c r="A674" s="55" t="n"/>
      <c r="B674" s="483" t="n"/>
      <c r="C674" s="55" t="n"/>
      <c r="D674" s="55" t="n"/>
      <c r="E674" s="55" t="n"/>
      <c r="F674" s="55" t="n"/>
      <c r="G674" s="69" t="n"/>
      <c r="H674" s="69" t="n"/>
      <c r="I674" s="55" t="n"/>
      <c r="J674" s="55" t="n"/>
      <c r="K674" s="55" t="n"/>
      <c r="L674" s="55">
        <f>J674-K674</f>
        <v/>
      </c>
      <c r="M674" s="55" t="n"/>
      <c r="N674" s="55">
        <f>P674+Q674+R674+S674</f>
        <v/>
      </c>
      <c r="O674" s="57">
        <f>Q674+V674+Y674+AB674+AE674+AH674+AK674+AN674+AQ674+AT674+AW674+AZ674+BC674</f>
        <v/>
      </c>
      <c r="P674" s="58" t="n"/>
      <c r="Q674" s="59">
        <f>L674-S674-R674-P674</f>
        <v/>
      </c>
      <c r="R674" s="60" t="n"/>
      <c r="S674" s="61" t="n"/>
      <c r="T674" s="55" t="n"/>
      <c r="U674" s="55" t="n"/>
      <c r="V674" s="55" t="n"/>
      <c r="W674" s="55" t="n"/>
      <c r="X674" s="55" t="n"/>
      <c r="Y674" s="55" t="n"/>
      <c r="Z674" s="55" t="n"/>
      <c r="AA674" s="55" t="n"/>
      <c r="AB674" s="55" t="n"/>
      <c r="AC674" s="55" t="n"/>
      <c r="AD674" s="55" t="n"/>
      <c r="AE674" s="55" t="n"/>
      <c r="AF674" s="55" t="n"/>
      <c r="AG674" s="55" t="n"/>
      <c r="AH674" s="55" t="n"/>
      <c r="AI674" s="55" t="n"/>
      <c r="AJ674" s="55" t="n"/>
      <c r="AK674" s="55" t="n"/>
      <c r="AL674" s="55" t="n"/>
      <c r="AM674" s="55" t="n"/>
      <c r="AN674" s="55" t="n"/>
      <c r="AO674" s="55" t="n"/>
      <c r="AP674" s="55" t="n"/>
      <c r="AQ674" s="55" t="n"/>
      <c r="AR674" s="55" t="n"/>
      <c r="AS674" s="55" t="n"/>
      <c r="AT674" s="55" t="n"/>
      <c r="AU674" s="55" t="n"/>
      <c r="AV674" s="55" t="n"/>
      <c r="AW674" s="55" t="n"/>
      <c r="AX674" s="55" t="n"/>
      <c r="AY674" s="55" t="n"/>
      <c r="AZ674" s="55" t="n"/>
      <c r="BA674" s="55" t="n"/>
      <c r="BB674" s="55" t="n"/>
      <c r="BC674" s="55" t="n"/>
    </row>
    <row r="675">
      <c r="A675" s="55" t="n"/>
      <c r="B675" s="483" t="n"/>
      <c r="C675" s="55" t="n"/>
      <c r="D675" s="55" t="n"/>
      <c r="E675" s="55" t="n"/>
      <c r="F675" s="55" t="n"/>
      <c r="G675" s="69" t="n"/>
      <c r="H675" s="69" t="n"/>
      <c r="I675" s="55" t="n"/>
      <c r="J675" s="55" t="n"/>
      <c r="K675" s="55" t="n"/>
      <c r="L675" s="55">
        <f>J675-K675</f>
        <v/>
      </c>
      <c r="M675" s="55" t="n"/>
      <c r="N675" s="55">
        <f>P675+Q675+R675+S675</f>
        <v/>
      </c>
      <c r="O675" s="57">
        <f>Q675+V675+Y675+AB675+AE675+AH675+AK675+AN675+AQ675+AT675+AW675+AZ675+BC675</f>
        <v/>
      </c>
      <c r="P675" s="58" t="n"/>
      <c r="Q675" s="59">
        <f>L675-S675-R675-P675</f>
        <v/>
      </c>
      <c r="R675" s="60" t="n"/>
      <c r="S675" s="61" t="n"/>
      <c r="T675" s="55" t="n"/>
      <c r="U675" s="55" t="n"/>
      <c r="V675" s="55" t="n"/>
      <c r="W675" s="55" t="n"/>
      <c r="X675" s="55" t="n"/>
      <c r="Y675" s="55" t="n"/>
      <c r="Z675" s="55" t="n"/>
      <c r="AA675" s="55" t="n"/>
      <c r="AB675" s="55" t="n"/>
      <c r="AC675" s="55" t="n"/>
      <c r="AD675" s="55" t="n"/>
      <c r="AE675" s="55" t="n"/>
      <c r="AF675" s="55" t="n"/>
      <c r="AG675" s="55" t="n"/>
      <c r="AH675" s="55" t="n"/>
      <c r="AI675" s="55" t="n"/>
      <c r="AJ675" s="55" t="n"/>
      <c r="AK675" s="55" t="n"/>
      <c r="AL675" s="55" t="n"/>
      <c r="AM675" s="55" t="n"/>
      <c r="AN675" s="55" t="n"/>
      <c r="AO675" s="55" t="n"/>
      <c r="AP675" s="55" t="n"/>
      <c r="AQ675" s="55" t="n"/>
      <c r="AR675" s="55" t="n"/>
      <c r="AS675" s="55" t="n"/>
      <c r="AT675" s="55" t="n"/>
      <c r="AU675" s="55" t="n"/>
      <c r="AV675" s="55" t="n"/>
      <c r="AW675" s="55" t="n"/>
      <c r="AX675" s="55" t="n"/>
      <c r="AY675" s="55" t="n"/>
      <c r="AZ675" s="55" t="n"/>
      <c r="BA675" s="55" t="n"/>
      <c r="BB675" s="55" t="n"/>
      <c r="BC675" s="55" t="n"/>
    </row>
    <row r="676">
      <c r="A676" s="55" t="n"/>
      <c r="B676" s="483" t="n"/>
      <c r="C676" s="55" t="n"/>
      <c r="D676" s="55" t="n"/>
      <c r="E676" s="55" t="n"/>
      <c r="F676" s="55" t="n"/>
      <c r="G676" s="69" t="n"/>
      <c r="H676" s="69" t="n"/>
      <c r="I676" s="55" t="n"/>
      <c r="J676" s="55" t="n"/>
      <c r="K676" s="55" t="n"/>
      <c r="L676" s="55">
        <f>J676-K676</f>
        <v/>
      </c>
      <c r="M676" s="55" t="n"/>
      <c r="N676" s="55">
        <f>P676+Q676+R676+S676</f>
        <v/>
      </c>
      <c r="O676" s="57">
        <f>Q676+V676+Y676+AB676+AE676+AH676+AK676+AN676+AQ676+AT676+AW676+AZ676+BC676</f>
        <v/>
      </c>
      <c r="P676" s="58" t="n"/>
      <c r="Q676" s="59">
        <f>L676-S676-R676-P676</f>
        <v/>
      </c>
      <c r="R676" s="60" t="n"/>
      <c r="S676" s="61" t="n"/>
      <c r="T676" s="55" t="n"/>
      <c r="U676" s="55" t="n"/>
      <c r="V676" s="55" t="n"/>
      <c r="W676" s="55" t="n"/>
      <c r="X676" s="55" t="n"/>
      <c r="Y676" s="55" t="n"/>
      <c r="Z676" s="55" t="n"/>
      <c r="AA676" s="55" t="n"/>
      <c r="AB676" s="55" t="n"/>
      <c r="AC676" s="55" t="n"/>
      <c r="AD676" s="55" t="n"/>
      <c r="AE676" s="55" t="n"/>
      <c r="AF676" s="55" t="n"/>
      <c r="AG676" s="55" t="n"/>
      <c r="AH676" s="55" t="n"/>
      <c r="AI676" s="55" t="n"/>
      <c r="AJ676" s="55" t="n"/>
      <c r="AK676" s="55" t="n"/>
      <c r="AL676" s="55" t="n"/>
      <c r="AM676" s="55" t="n"/>
      <c r="AN676" s="55" t="n"/>
      <c r="AO676" s="55" t="n"/>
      <c r="AP676" s="55" t="n"/>
      <c r="AQ676" s="55" t="n"/>
      <c r="AR676" s="55" t="n"/>
      <c r="AS676" s="55" t="n"/>
      <c r="AT676" s="55" t="n"/>
      <c r="AU676" s="55" t="n"/>
      <c r="AV676" s="55" t="n"/>
      <c r="AW676" s="55" t="n"/>
      <c r="AX676" s="55" t="n"/>
      <c r="AY676" s="55" t="n"/>
      <c r="AZ676" s="55" t="n"/>
      <c r="BA676" s="55" t="n"/>
      <c r="BB676" s="55" t="n"/>
      <c r="BC676" s="55" t="n"/>
    </row>
    <row r="677">
      <c r="A677" s="55" t="n"/>
      <c r="B677" s="483" t="n"/>
      <c r="C677" s="55" t="n"/>
      <c r="D677" s="55" t="n"/>
      <c r="E677" s="55" t="n"/>
      <c r="F677" s="55" t="n"/>
      <c r="G677" s="69" t="n"/>
      <c r="H677" s="69" t="n"/>
      <c r="I677" s="55" t="n"/>
      <c r="J677" s="55" t="n"/>
      <c r="K677" s="55" t="n"/>
      <c r="L677" s="55">
        <f>J677-K677</f>
        <v/>
      </c>
      <c r="M677" s="55" t="n"/>
      <c r="N677" s="55">
        <f>P677+Q677+R677+S677</f>
        <v/>
      </c>
      <c r="O677" s="57">
        <f>Q677+V677+Y677+AB677+AE677+AH677+AK677+AN677+AQ677+AT677+AW677+AZ677+BC677</f>
        <v/>
      </c>
      <c r="P677" s="58" t="n"/>
      <c r="Q677" s="59">
        <f>L677-S677-R677-P677</f>
        <v/>
      </c>
      <c r="R677" s="60" t="n"/>
      <c r="S677" s="61" t="n"/>
      <c r="T677" s="55" t="n"/>
      <c r="U677" s="55" t="n"/>
      <c r="V677" s="55" t="n"/>
      <c r="W677" s="55" t="n"/>
      <c r="X677" s="55" t="n"/>
      <c r="Y677" s="55" t="n"/>
      <c r="Z677" s="55" t="n"/>
      <c r="AA677" s="55" t="n"/>
      <c r="AB677" s="55" t="n"/>
      <c r="AC677" s="55" t="n"/>
      <c r="AD677" s="55" t="n"/>
      <c r="AE677" s="55" t="n"/>
      <c r="AF677" s="55" t="n"/>
      <c r="AG677" s="55" t="n"/>
      <c r="AH677" s="55" t="n"/>
      <c r="AI677" s="55" t="n"/>
      <c r="AJ677" s="55" t="n"/>
      <c r="AK677" s="55" t="n"/>
      <c r="AL677" s="55" t="n"/>
      <c r="AM677" s="55" t="n"/>
      <c r="AN677" s="55" t="n"/>
      <c r="AO677" s="55" t="n"/>
      <c r="AP677" s="55" t="n"/>
      <c r="AQ677" s="55" t="n"/>
      <c r="AR677" s="55" t="n"/>
      <c r="AS677" s="55" t="n"/>
      <c r="AT677" s="55" t="n"/>
      <c r="AU677" s="55" t="n"/>
      <c r="AV677" s="55" t="n"/>
      <c r="AW677" s="55" t="n"/>
      <c r="AX677" s="55" t="n"/>
      <c r="AY677" s="55" t="n"/>
      <c r="AZ677" s="55" t="n"/>
      <c r="BA677" s="55" t="n"/>
      <c r="BB677" s="55" t="n"/>
      <c r="BC677" s="55" t="n"/>
    </row>
    <row r="678">
      <c r="A678" s="55" t="n"/>
      <c r="B678" s="483" t="n"/>
      <c r="C678" s="55" t="n"/>
      <c r="D678" s="55" t="n"/>
      <c r="E678" s="55" t="n"/>
      <c r="F678" s="55" t="n"/>
      <c r="G678" s="69" t="n"/>
      <c r="H678" s="69" t="n"/>
      <c r="I678" s="55" t="n"/>
      <c r="J678" s="55" t="n"/>
      <c r="K678" s="55" t="n"/>
      <c r="L678" s="55">
        <f>J678-K678</f>
        <v/>
      </c>
      <c r="M678" s="55" t="n"/>
      <c r="N678" s="55">
        <f>P678+Q678+R678+S678</f>
        <v/>
      </c>
      <c r="O678" s="57">
        <f>Q678+V678+Y678+AB678+AE678+AH678+AK678+AN678+AQ678+AT678+AW678+AZ678+BC678</f>
        <v/>
      </c>
      <c r="P678" s="58" t="n"/>
      <c r="Q678" s="59">
        <f>L678-S678-R678-P678</f>
        <v/>
      </c>
      <c r="R678" s="60" t="n"/>
      <c r="S678" s="61" t="n"/>
      <c r="T678" s="55" t="n"/>
      <c r="U678" s="55" t="n"/>
      <c r="V678" s="55" t="n"/>
      <c r="W678" s="55" t="n"/>
      <c r="X678" s="55" t="n"/>
      <c r="Y678" s="55" t="n"/>
      <c r="Z678" s="55" t="n"/>
      <c r="AA678" s="55" t="n"/>
      <c r="AB678" s="55" t="n"/>
      <c r="AC678" s="55" t="n"/>
      <c r="AD678" s="55" t="n"/>
      <c r="AE678" s="55" t="n"/>
      <c r="AF678" s="55" t="n"/>
      <c r="AG678" s="55" t="n"/>
      <c r="AH678" s="55" t="n"/>
      <c r="AI678" s="55" t="n"/>
      <c r="AJ678" s="55" t="n"/>
      <c r="AK678" s="55" t="n"/>
      <c r="AL678" s="55" t="n"/>
      <c r="AM678" s="55" t="n"/>
      <c r="AN678" s="55" t="n"/>
      <c r="AO678" s="55" t="n"/>
      <c r="AP678" s="55" t="n"/>
      <c r="AQ678" s="55" t="n"/>
      <c r="AR678" s="55" t="n"/>
      <c r="AS678" s="55" t="n"/>
      <c r="AT678" s="55" t="n"/>
      <c r="AU678" s="55" t="n"/>
      <c r="AV678" s="55" t="n"/>
      <c r="AW678" s="55" t="n"/>
      <c r="AX678" s="55" t="n"/>
      <c r="AY678" s="55" t="n"/>
      <c r="AZ678" s="55" t="n"/>
      <c r="BA678" s="55" t="n"/>
      <c r="BB678" s="55" t="n"/>
      <c r="BC678" s="55" t="n"/>
    </row>
    <row r="679">
      <c r="A679" s="55" t="n"/>
      <c r="B679" s="483" t="n"/>
      <c r="C679" s="55" t="n"/>
      <c r="D679" s="55" t="n"/>
      <c r="E679" s="55" t="n"/>
      <c r="F679" s="55" t="n"/>
      <c r="G679" s="69" t="n"/>
      <c r="H679" s="69" t="n"/>
      <c r="I679" s="55" t="n"/>
      <c r="J679" s="55" t="n"/>
      <c r="K679" s="55" t="n"/>
      <c r="L679" s="55">
        <f>J679-K679</f>
        <v/>
      </c>
      <c r="M679" s="55" t="n"/>
      <c r="N679" s="55">
        <f>P679+Q679+R679+S679</f>
        <v/>
      </c>
      <c r="O679" s="57">
        <f>Q679+V679+Y679+AB679+AE679+AH679+AK679+AN679+AQ679+AT679+AW679+AZ679+BC679</f>
        <v/>
      </c>
      <c r="P679" s="58" t="n"/>
      <c r="Q679" s="59">
        <f>L679-S679-R679-P679</f>
        <v/>
      </c>
      <c r="R679" s="60" t="n"/>
      <c r="S679" s="61" t="n"/>
      <c r="T679" s="55" t="n"/>
      <c r="U679" s="55" t="n"/>
      <c r="V679" s="55" t="n"/>
      <c r="W679" s="55" t="n"/>
      <c r="X679" s="55" t="n"/>
      <c r="Y679" s="55" t="n"/>
      <c r="Z679" s="55" t="n"/>
      <c r="AA679" s="55" t="n"/>
      <c r="AB679" s="55" t="n"/>
      <c r="AC679" s="55" t="n"/>
      <c r="AD679" s="55" t="n"/>
      <c r="AE679" s="55" t="n"/>
      <c r="AF679" s="55" t="n"/>
      <c r="AG679" s="55" t="n"/>
      <c r="AH679" s="55" t="n"/>
      <c r="AI679" s="55" t="n"/>
      <c r="AJ679" s="55" t="n"/>
      <c r="AK679" s="55" t="n"/>
      <c r="AL679" s="55" t="n"/>
      <c r="AM679" s="55" t="n"/>
      <c r="AN679" s="55" t="n"/>
      <c r="AO679" s="55" t="n"/>
      <c r="AP679" s="55" t="n"/>
      <c r="AQ679" s="55" t="n"/>
      <c r="AR679" s="55" t="n"/>
      <c r="AS679" s="55" t="n"/>
      <c r="AT679" s="55" t="n"/>
      <c r="AU679" s="55" t="n"/>
      <c r="AV679" s="55" t="n"/>
      <c r="AW679" s="55" t="n"/>
      <c r="AX679" s="55" t="n"/>
      <c r="AY679" s="55" t="n"/>
      <c r="AZ679" s="55" t="n"/>
      <c r="BA679" s="55" t="n"/>
      <c r="BB679" s="55" t="n"/>
      <c r="BC679" s="55" t="n"/>
    </row>
    <row r="680">
      <c r="A680" s="55" t="n"/>
      <c r="B680" s="483" t="n"/>
      <c r="C680" s="55" t="n"/>
      <c r="D680" s="55" t="n"/>
      <c r="E680" s="55" t="n"/>
      <c r="F680" s="55" t="n"/>
      <c r="G680" s="69" t="n"/>
      <c r="H680" s="69" t="n"/>
      <c r="I680" s="55" t="n"/>
      <c r="J680" s="55" t="n"/>
      <c r="K680" s="55" t="n"/>
      <c r="L680" s="55">
        <f>J680-K680</f>
        <v/>
      </c>
      <c r="M680" s="55" t="n"/>
      <c r="N680" s="55">
        <f>P680+Q680+R680+S680</f>
        <v/>
      </c>
      <c r="O680" s="57">
        <f>Q680+V680+Y680+AB680+AE680+AH680+AK680+AN680+AQ680+AT680+AW680+AZ680+BC680</f>
        <v/>
      </c>
      <c r="P680" s="58" t="n"/>
      <c r="Q680" s="59">
        <f>L680-S680-R680-P680</f>
        <v/>
      </c>
      <c r="R680" s="60" t="n"/>
      <c r="S680" s="61" t="n"/>
      <c r="T680" s="55" t="n"/>
      <c r="U680" s="55" t="n"/>
      <c r="V680" s="55" t="n"/>
      <c r="W680" s="55" t="n"/>
      <c r="X680" s="55" t="n"/>
      <c r="Y680" s="55" t="n"/>
      <c r="Z680" s="55" t="n"/>
      <c r="AA680" s="55" t="n"/>
      <c r="AB680" s="55" t="n"/>
      <c r="AC680" s="55" t="n"/>
      <c r="AD680" s="55" t="n"/>
      <c r="AE680" s="55" t="n"/>
      <c r="AF680" s="55" t="n"/>
      <c r="AG680" s="55" t="n"/>
      <c r="AH680" s="55" t="n"/>
      <c r="AI680" s="55" t="n"/>
      <c r="AJ680" s="55" t="n"/>
      <c r="AK680" s="55" t="n"/>
      <c r="AL680" s="55" t="n"/>
      <c r="AM680" s="55" t="n"/>
      <c r="AN680" s="55" t="n"/>
      <c r="AO680" s="55" t="n"/>
      <c r="AP680" s="55" t="n"/>
      <c r="AQ680" s="55" t="n"/>
      <c r="AR680" s="55" t="n"/>
      <c r="AS680" s="55" t="n"/>
      <c r="AT680" s="55" t="n"/>
      <c r="AU680" s="55" t="n"/>
      <c r="AV680" s="55" t="n"/>
      <c r="AW680" s="55" t="n"/>
      <c r="AX680" s="55" t="n"/>
      <c r="AY680" s="55" t="n"/>
      <c r="AZ680" s="55" t="n"/>
      <c r="BA680" s="55" t="n"/>
      <c r="BB680" s="55" t="n"/>
      <c r="BC680" s="55" t="n"/>
    </row>
    <row r="681">
      <c r="A681" s="55" t="n"/>
      <c r="B681" s="483" t="n"/>
      <c r="C681" s="55" t="n"/>
      <c r="D681" s="55" t="n"/>
      <c r="E681" s="55" t="n"/>
      <c r="F681" s="55" t="n"/>
      <c r="G681" s="69" t="n"/>
      <c r="H681" s="69" t="n"/>
      <c r="I681" s="55" t="n"/>
      <c r="J681" s="55" t="n"/>
      <c r="K681" s="55" t="n"/>
      <c r="L681" s="55">
        <f>J681-K681</f>
        <v/>
      </c>
      <c r="M681" s="55" t="n"/>
      <c r="N681" s="55">
        <f>P681+Q681+R681+S681</f>
        <v/>
      </c>
      <c r="O681" s="57">
        <f>Q681+V681+Y681+AB681+AE681+AH681+AK681+AN681+AQ681+AT681+AW681+AZ681+BC681</f>
        <v/>
      </c>
      <c r="P681" s="58" t="n"/>
      <c r="Q681" s="59">
        <f>L681-S681-R681-P681</f>
        <v/>
      </c>
      <c r="R681" s="60" t="n"/>
      <c r="S681" s="61" t="n"/>
      <c r="T681" s="55" t="n"/>
      <c r="U681" s="55" t="n"/>
      <c r="V681" s="55" t="n"/>
      <c r="W681" s="55" t="n"/>
      <c r="X681" s="55" t="n"/>
      <c r="Y681" s="55" t="n"/>
      <c r="Z681" s="55" t="n"/>
      <c r="AA681" s="55" t="n"/>
      <c r="AB681" s="55" t="n"/>
      <c r="AC681" s="55" t="n"/>
      <c r="AD681" s="55" t="n"/>
      <c r="AE681" s="55" t="n"/>
      <c r="AF681" s="55" t="n"/>
      <c r="AG681" s="55" t="n"/>
      <c r="AH681" s="55" t="n"/>
      <c r="AI681" s="55" t="n"/>
      <c r="AJ681" s="55" t="n"/>
      <c r="AK681" s="55" t="n"/>
      <c r="AL681" s="55" t="n"/>
      <c r="AM681" s="55" t="n"/>
      <c r="AN681" s="55" t="n"/>
      <c r="AO681" s="55" t="n"/>
      <c r="AP681" s="55" t="n"/>
      <c r="AQ681" s="55" t="n"/>
      <c r="AR681" s="55" t="n"/>
      <c r="AS681" s="55" t="n"/>
      <c r="AT681" s="55" t="n"/>
      <c r="AU681" s="55" t="n"/>
      <c r="AV681" s="55" t="n"/>
      <c r="AW681" s="55" t="n"/>
      <c r="AX681" s="55" t="n"/>
      <c r="AY681" s="55" t="n"/>
      <c r="AZ681" s="55" t="n"/>
      <c r="BA681" s="55" t="n"/>
      <c r="BB681" s="55" t="n"/>
      <c r="BC681" s="55" t="n"/>
    </row>
    <row r="682">
      <c r="A682" s="55" t="n"/>
      <c r="B682" s="483" t="n"/>
      <c r="C682" s="55" t="n"/>
      <c r="D682" s="55" t="n"/>
      <c r="E682" s="55" t="n"/>
      <c r="F682" s="55" t="n"/>
      <c r="G682" s="69" t="n"/>
      <c r="H682" s="69" t="n"/>
      <c r="I682" s="55" t="n"/>
      <c r="J682" s="55" t="n"/>
      <c r="K682" s="55" t="n"/>
      <c r="L682" s="55">
        <f>J682-K682</f>
        <v/>
      </c>
      <c r="M682" s="55" t="n"/>
      <c r="N682" s="55">
        <f>P682+Q682+R682+S682</f>
        <v/>
      </c>
      <c r="O682" s="57">
        <f>Q682+V682+Y682+AB682+AE682+AH682+AK682+AN682+AQ682+AT682+AW682+AZ682+BC682</f>
        <v/>
      </c>
      <c r="P682" s="58" t="n"/>
      <c r="Q682" s="59">
        <f>L682-S682-R682-P682</f>
        <v/>
      </c>
      <c r="R682" s="60" t="n"/>
      <c r="S682" s="61" t="n"/>
      <c r="T682" s="55" t="n"/>
      <c r="U682" s="55" t="n"/>
      <c r="V682" s="55" t="n"/>
      <c r="W682" s="55" t="n"/>
      <c r="X682" s="55" t="n"/>
      <c r="Y682" s="55" t="n"/>
      <c r="Z682" s="55" t="n"/>
      <c r="AA682" s="55" t="n"/>
      <c r="AB682" s="55" t="n"/>
      <c r="AC682" s="55" t="n"/>
      <c r="AD682" s="55" t="n"/>
      <c r="AE682" s="55" t="n"/>
      <c r="AF682" s="55" t="n"/>
      <c r="AG682" s="55" t="n"/>
      <c r="AH682" s="55" t="n"/>
      <c r="AI682" s="55" t="n"/>
      <c r="AJ682" s="55" t="n"/>
      <c r="AK682" s="55" t="n"/>
      <c r="AL682" s="55" t="n"/>
      <c r="AM682" s="55" t="n"/>
      <c r="AN682" s="55" t="n"/>
      <c r="AO682" s="55" t="n"/>
      <c r="AP682" s="55" t="n"/>
      <c r="AQ682" s="55" t="n"/>
      <c r="AR682" s="55" t="n"/>
      <c r="AS682" s="55" t="n"/>
      <c r="AT682" s="55" t="n"/>
      <c r="AU682" s="55" t="n"/>
      <c r="AV682" s="55" t="n"/>
      <c r="AW682" s="55" t="n"/>
      <c r="AX682" s="55" t="n"/>
      <c r="AY682" s="55" t="n"/>
      <c r="AZ682" s="55" t="n"/>
      <c r="BA682" s="55" t="n"/>
      <c r="BB682" s="55" t="n"/>
      <c r="BC682" s="55" t="n"/>
    </row>
    <row r="683">
      <c r="A683" s="55" t="n"/>
      <c r="B683" s="483" t="n"/>
      <c r="C683" s="55" t="n"/>
      <c r="D683" s="55" t="n"/>
      <c r="E683" s="55" t="n"/>
      <c r="F683" s="55" t="n"/>
      <c r="G683" s="69" t="n"/>
      <c r="H683" s="69" t="n"/>
      <c r="I683" s="55" t="n"/>
      <c r="J683" s="55" t="n"/>
      <c r="K683" s="55" t="n"/>
      <c r="L683" s="55">
        <f>J683-K683</f>
        <v/>
      </c>
      <c r="M683" s="55" t="n"/>
      <c r="N683" s="55">
        <f>P683+Q683+R683+S683</f>
        <v/>
      </c>
      <c r="O683" s="57">
        <f>Q683+V683+Y683+AB683+AE683+AH683+AK683+AN683+AQ683+AT683+AW683+AZ683+BC683</f>
        <v/>
      </c>
      <c r="P683" s="58" t="n"/>
      <c r="Q683" s="59">
        <f>L683-S683-R683-P683</f>
        <v/>
      </c>
      <c r="R683" s="60" t="n"/>
      <c r="S683" s="61" t="n"/>
      <c r="T683" s="55" t="n"/>
      <c r="U683" s="55" t="n"/>
      <c r="V683" s="55" t="n"/>
      <c r="W683" s="55" t="n"/>
      <c r="X683" s="55" t="n"/>
      <c r="Y683" s="55" t="n"/>
      <c r="Z683" s="55" t="n"/>
      <c r="AA683" s="55" t="n"/>
      <c r="AB683" s="55" t="n"/>
      <c r="AC683" s="55" t="n"/>
      <c r="AD683" s="55" t="n"/>
      <c r="AE683" s="55" t="n"/>
      <c r="AF683" s="55" t="n"/>
      <c r="AG683" s="55" t="n"/>
      <c r="AH683" s="55" t="n"/>
      <c r="AI683" s="55" t="n"/>
      <c r="AJ683" s="55" t="n"/>
      <c r="AK683" s="55" t="n"/>
      <c r="AL683" s="55" t="n"/>
      <c r="AM683" s="55" t="n"/>
      <c r="AN683" s="55" t="n"/>
      <c r="AO683" s="55" t="n"/>
      <c r="AP683" s="55" t="n"/>
      <c r="AQ683" s="55" t="n"/>
      <c r="AR683" s="55" t="n"/>
      <c r="AS683" s="55" t="n"/>
      <c r="AT683" s="55" t="n"/>
      <c r="AU683" s="55" t="n"/>
      <c r="AV683" s="55" t="n"/>
      <c r="AW683" s="55" t="n"/>
      <c r="AX683" s="55" t="n"/>
      <c r="AY683" s="55" t="n"/>
      <c r="AZ683" s="55" t="n"/>
      <c r="BA683" s="55" t="n"/>
      <c r="BB683" s="55" t="n"/>
      <c r="BC683" s="55" t="n"/>
    </row>
    <row r="684">
      <c r="A684" s="55" t="n"/>
      <c r="B684" s="483" t="n"/>
      <c r="C684" s="55" t="n"/>
      <c r="D684" s="55" t="n"/>
      <c r="E684" s="55" t="n"/>
      <c r="F684" s="55" t="n"/>
      <c r="G684" s="69" t="n"/>
      <c r="H684" s="69" t="n"/>
      <c r="I684" s="55" t="n"/>
      <c r="J684" s="55" t="n"/>
      <c r="K684" s="55" t="n"/>
      <c r="L684" s="55">
        <f>J684-K684</f>
        <v/>
      </c>
      <c r="M684" s="55" t="n"/>
      <c r="N684" s="55">
        <f>P684+Q684+R684+S684</f>
        <v/>
      </c>
      <c r="O684" s="57">
        <f>Q684+V684+Y684+AB684+AE684+AH684+AK684+AN684+AQ684+AT684+AW684+AZ684+BC684</f>
        <v/>
      </c>
      <c r="P684" s="58" t="n"/>
      <c r="Q684" s="59">
        <f>L684-S684-R684-P684</f>
        <v/>
      </c>
      <c r="R684" s="60" t="n"/>
      <c r="S684" s="61" t="n"/>
      <c r="T684" s="55" t="n"/>
      <c r="U684" s="55" t="n"/>
      <c r="V684" s="55" t="n"/>
      <c r="W684" s="55" t="n"/>
      <c r="X684" s="55" t="n"/>
      <c r="Y684" s="55" t="n"/>
      <c r="Z684" s="55" t="n"/>
      <c r="AA684" s="55" t="n"/>
      <c r="AB684" s="55" t="n"/>
      <c r="AC684" s="55" t="n"/>
      <c r="AD684" s="55" t="n"/>
      <c r="AE684" s="55" t="n"/>
      <c r="AF684" s="55" t="n"/>
      <c r="AG684" s="55" t="n"/>
      <c r="AH684" s="55" t="n"/>
      <c r="AI684" s="55" t="n"/>
      <c r="AJ684" s="55" t="n"/>
      <c r="AK684" s="55" t="n"/>
      <c r="AL684" s="55" t="n"/>
      <c r="AM684" s="55" t="n"/>
      <c r="AN684" s="55" t="n"/>
      <c r="AO684" s="55" t="n"/>
      <c r="AP684" s="55" t="n"/>
      <c r="AQ684" s="55" t="n"/>
      <c r="AR684" s="55" t="n"/>
      <c r="AS684" s="55" t="n"/>
      <c r="AT684" s="55" t="n"/>
      <c r="AU684" s="55" t="n"/>
      <c r="AV684" s="55" t="n"/>
      <c r="AW684" s="55" t="n"/>
      <c r="AX684" s="55" t="n"/>
      <c r="AY684" s="55" t="n"/>
      <c r="AZ684" s="55" t="n"/>
      <c r="BA684" s="55" t="n"/>
      <c r="BB684" s="55" t="n"/>
      <c r="BC684" s="55" t="n"/>
    </row>
    <row r="685">
      <c r="A685" s="55" t="n"/>
      <c r="B685" s="483" t="n"/>
      <c r="C685" s="55" t="n"/>
      <c r="D685" s="55" t="n"/>
      <c r="E685" s="55" t="n"/>
      <c r="F685" s="55" t="n"/>
      <c r="G685" s="69" t="n"/>
      <c r="H685" s="69" t="n"/>
      <c r="I685" s="55" t="n"/>
      <c r="J685" s="55" t="n"/>
      <c r="K685" s="55" t="n"/>
      <c r="L685" s="55">
        <f>J685-K685</f>
        <v/>
      </c>
      <c r="M685" s="55" t="n"/>
      <c r="N685" s="55">
        <f>P685+Q685+R685+S685</f>
        <v/>
      </c>
      <c r="O685" s="57">
        <f>Q685+V685+Y685+AB685+AE685+AH685+AK685+AN685+AQ685+AT685+AW685+AZ685+BC685</f>
        <v/>
      </c>
      <c r="P685" s="58" t="n"/>
      <c r="Q685" s="59">
        <f>L685-S685-R685-P685</f>
        <v/>
      </c>
      <c r="R685" s="60" t="n"/>
      <c r="S685" s="61" t="n"/>
      <c r="T685" s="55" t="n"/>
      <c r="U685" s="55" t="n"/>
      <c r="V685" s="55" t="n"/>
      <c r="W685" s="55" t="n"/>
      <c r="X685" s="55" t="n"/>
      <c r="Y685" s="55" t="n"/>
      <c r="Z685" s="55" t="n"/>
      <c r="AA685" s="55" t="n"/>
      <c r="AB685" s="55" t="n"/>
      <c r="AC685" s="55" t="n"/>
      <c r="AD685" s="55" t="n"/>
      <c r="AE685" s="55" t="n"/>
      <c r="AF685" s="55" t="n"/>
      <c r="AG685" s="55" t="n"/>
      <c r="AH685" s="55" t="n"/>
      <c r="AI685" s="55" t="n"/>
      <c r="AJ685" s="55" t="n"/>
      <c r="AK685" s="55" t="n"/>
      <c r="AL685" s="55" t="n"/>
      <c r="AM685" s="55" t="n"/>
      <c r="AN685" s="55" t="n"/>
      <c r="AO685" s="55" t="n"/>
      <c r="AP685" s="55" t="n"/>
      <c r="AQ685" s="55" t="n"/>
      <c r="AR685" s="55" t="n"/>
      <c r="AS685" s="55" t="n"/>
      <c r="AT685" s="55" t="n"/>
      <c r="AU685" s="55" t="n"/>
      <c r="AV685" s="55" t="n"/>
      <c r="AW685" s="55" t="n"/>
      <c r="AX685" s="55" t="n"/>
      <c r="AY685" s="55" t="n"/>
      <c r="AZ685" s="55" t="n"/>
      <c r="BA685" s="55" t="n"/>
      <c r="BB685" s="55" t="n"/>
      <c r="BC685" s="55" t="n"/>
    </row>
    <row r="686">
      <c r="A686" s="55" t="n"/>
      <c r="B686" s="483" t="n"/>
      <c r="C686" s="55" t="n"/>
      <c r="D686" s="55" t="n"/>
      <c r="E686" s="55" t="n"/>
      <c r="F686" s="55" t="n"/>
      <c r="G686" s="69" t="n"/>
      <c r="H686" s="69" t="n"/>
      <c r="I686" s="55" t="n"/>
      <c r="J686" s="55" t="n"/>
      <c r="K686" s="55" t="n"/>
      <c r="L686" s="55">
        <f>J686-K686</f>
        <v/>
      </c>
      <c r="M686" s="55" t="n"/>
      <c r="N686" s="55">
        <f>P686+Q686+R686+S686</f>
        <v/>
      </c>
      <c r="O686" s="57">
        <f>Q686+V686+Y686+AB686+AE686+AH686+AK686+AN686+AQ686+AT686+AW686+AZ686+BC686</f>
        <v/>
      </c>
      <c r="P686" s="58" t="n"/>
      <c r="Q686" s="59">
        <f>L686-S686-R686-P686</f>
        <v/>
      </c>
      <c r="R686" s="60" t="n"/>
      <c r="S686" s="61" t="n"/>
      <c r="T686" s="55" t="n"/>
      <c r="U686" s="55" t="n"/>
      <c r="V686" s="55" t="n"/>
      <c r="W686" s="55" t="n"/>
      <c r="X686" s="55" t="n"/>
      <c r="Y686" s="55" t="n"/>
      <c r="Z686" s="55" t="n"/>
      <c r="AA686" s="55" t="n"/>
      <c r="AB686" s="55" t="n"/>
      <c r="AC686" s="55" t="n"/>
      <c r="AD686" s="55" t="n"/>
      <c r="AE686" s="55" t="n"/>
      <c r="AF686" s="55" t="n"/>
      <c r="AG686" s="55" t="n"/>
      <c r="AH686" s="55" t="n"/>
      <c r="AI686" s="55" t="n"/>
      <c r="AJ686" s="55" t="n"/>
      <c r="AK686" s="55" t="n"/>
      <c r="AL686" s="55" t="n"/>
      <c r="AM686" s="55" t="n"/>
      <c r="AN686" s="55" t="n"/>
      <c r="AO686" s="55" t="n"/>
      <c r="AP686" s="55" t="n"/>
      <c r="AQ686" s="55" t="n"/>
      <c r="AR686" s="55" t="n"/>
      <c r="AS686" s="55" t="n"/>
      <c r="AT686" s="55" t="n"/>
      <c r="AU686" s="55" t="n"/>
      <c r="AV686" s="55" t="n"/>
      <c r="AW686" s="55" t="n"/>
      <c r="AX686" s="55" t="n"/>
      <c r="AY686" s="55" t="n"/>
      <c r="AZ686" s="55" t="n"/>
      <c r="BA686" s="55" t="n"/>
      <c r="BB686" s="55" t="n"/>
      <c r="BC686" s="55" t="n"/>
    </row>
    <row r="687">
      <c r="A687" s="55" t="n"/>
      <c r="B687" s="483" t="n"/>
      <c r="C687" s="55" t="n"/>
      <c r="D687" s="55" t="n"/>
      <c r="E687" s="55" t="n"/>
      <c r="F687" s="55" t="n"/>
      <c r="G687" s="69" t="n"/>
      <c r="H687" s="69" t="n"/>
      <c r="I687" s="55" t="n"/>
      <c r="J687" s="55" t="n"/>
      <c r="K687" s="55" t="n"/>
      <c r="L687" s="55">
        <f>J687-K687</f>
        <v/>
      </c>
      <c r="M687" s="55" t="n"/>
      <c r="N687" s="55">
        <f>P687+Q687+R687+S687</f>
        <v/>
      </c>
      <c r="O687" s="57">
        <f>Q687+V687+Y687+AB687+AE687+AH687+AK687+AN687+AQ687+AT687+AW687+AZ687+BC687</f>
        <v/>
      </c>
      <c r="P687" s="58" t="n"/>
      <c r="Q687" s="59">
        <f>L687-S687-R687-P687</f>
        <v/>
      </c>
      <c r="R687" s="60" t="n"/>
      <c r="S687" s="61" t="n"/>
      <c r="T687" s="55" t="n"/>
      <c r="U687" s="55" t="n"/>
      <c r="V687" s="55" t="n"/>
      <c r="W687" s="55" t="n"/>
      <c r="X687" s="55" t="n"/>
      <c r="Y687" s="55" t="n"/>
      <c r="Z687" s="55" t="n"/>
      <c r="AA687" s="55" t="n"/>
      <c r="AB687" s="55" t="n"/>
      <c r="AC687" s="55" t="n"/>
      <c r="AD687" s="55" t="n"/>
      <c r="AE687" s="55" t="n"/>
      <c r="AF687" s="55" t="n"/>
      <c r="AG687" s="55" t="n"/>
      <c r="AH687" s="55" t="n"/>
      <c r="AI687" s="55" t="n"/>
      <c r="AJ687" s="55" t="n"/>
      <c r="AK687" s="55" t="n"/>
      <c r="AL687" s="55" t="n"/>
      <c r="AM687" s="55" t="n"/>
      <c r="AN687" s="55" t="n"/>
      <c r="AO687" s="55" t="n"/>
      <c r="AP687" s="55" t="n"/>
      <c r="AQ687" s="55" t="n"/>
      <c r="AR687" s="55" t="n"/>
      <c r="AS687" s="55" t="n"/>
      <c r="AT687" s="55" t="n"/>
      <c r="AU687" s="55" t="n"/>
      <c r="AV687" s="55" t="n"/>
      <c r="AW687" s="55" t="n"/>
      <c r="AX687" s="55" t="n"/>
      <c r="AY687" s="55" t="n"/>
      <c r="AZ687" s="55" t="n"/>
      <c r="BA687" s="55" t="n"/>
      <c r="BB687" s="55" t="n"/>
      <c r="BC687" s="55" t="n"/>
    </row>
    <row r="688">
      <c r="A688" s="55" t="n"/>
      <c r="B688" s="483" t="n"/>
      <c r="C688" s="55" t="n"/>
      <c r="D688" s="55" t="n"/>
      <c r="E688" s="55" t="n"/>
      <c r="F688" s="55" t="n"/>
      <c r="G688" s="69" t="n"/>
      <c r="H688" s="69" t="n"/>
      <c r="I688" s="55" t="n"/>
      <c r="J688" s="55" t="n"/>
      <c r="K688" s="55" t="n"/>
      <c r="L688" s="55">
        <f>J688-K688</f>
        <v/>
      </c>
      <c r="M688" s="55" t="n"/>
      <c r="N688" s="55">
        <f>P688+Q688+R688+S688</f>
        <v/>
      </c>
      <c r="O688" s="57">
        <f>Q688+V688+Y688+AB688+AE688+AH688+AK688+AN688+AQ688+AT688+AW688+AZ688+BC688</f>
        <v/>
      </c>
      <c r="P688" s="58" t="n"/>
      <c r="Q688" s="59">
        <f>L688-S688-R688-P688</f>
        <v/>
      </c>
      <c r="R688" s="60" t="n"/>
      <c r="S688" s="61" t="n"/>
      <c r="T688" s="55" t="n"/>
      <c r="U688" s="55" t="n"/>
      <c r="V688" s="55" t="n"/>
      <c r="W688" s="55" t="n"/>
      <c r="X688" s="55" t="n"/>
      <c r="Y688" s="55" t="n"/>
      <c r="Z688" s="55" t="n"/>
      <c r="AA688" s="55" t="n"/>
      <c r="AB688" s="55" t="n"/>
      <c r="AC688" s="55" t="n"/>
      <c r="AD688" s="55" t="n"/>
      <c r="AE688" s="55" t="n"/>
      <c r="AF688" s="55" t="n"/>
      <c r="AG688" s="55" t="n"/>
      <c r="AH688" s="55" t="n"/>
      <c r="AI688" s="55" t="n"/>
      <c r="AJ688" s="55" t="n"/>
      <c r="AK688" s="55" t="n"/>
      <c r="AL688" s="55" t="n"/>
      <c r="AM688" s="55" t="n"/>
      <c r="AN688" s="55" t="n"/>
      <c r="AO688" s="55" t="n"/>
      <c r="AP688" s="55" t="n"/>
      <c r="AQ688" s="55" t="n"/>
      <c r="AR688" s="55" t="n"/>
      <c r="AS688" s="55" t="n"/>
      <c r="AT688" s="55" t="n"/>
      <c r="AU688" s="55" t="n"/>
      <c r="AV688" s="55" t="n"/>
      <c r="AW688" s="55" t="n"/>
      <c r="AX688" s="55" t="n"/>
      <c r="AY688" s="55" t="n"/>
      <c r="AZ688" s="55" t="n"/>
      <c r="BA688" s="55" t="n"/>
      <c r="BB688" s="55" t="n"/>
      <c r="BC688" s="55" t="n"/>
    </row>
    <row r="689">
      <c r="A689" s="55" t="n"/>
      <c r="B689" s="483" t="n"/>
      <c r="C689" s="55" t="n"/>
      <c r="D689" s="55" t="n"/>
      <c r="E689" s="55" t="n"/>
      <c r="F689" s="55" t="n"/>
      <c r="G689" s="69" t="n"/>
      <c r="H689" s="69" t="n"/>
      <c r="I689" s="55" t="n"/>
      <c r="J689" s="55" t="n"/>
      <c r="K689" s="55" t="n"/>
      <c r="L689" s="55">
        <f>J689-K689</f>
        <v/>
      </c>
      <c r="M689" s="55" t="n"/>
      <c r="N689" s="55">
        <f>P689+Q689+R689+S689</f>
        <v/>
      </c>
      <c r="O689" s="57">
        <f>Q689+V689+Y689+AB689+AE689+AH689+AK689+AN689+AQ689+AT689+AW689+AZ689+BC689</f>
        <v/>
      </c>
      <c r="P689" s="58" t="n"/>
      <c r="Q689" s="59">
        <f>L689-S689-R689-P689</f>
        <v/>
      </c>
      <c r="R689" s="60" t="n"/>
      <c r="S689" s="61" t="n"/>
      <c r="T689" s="55" t="n"/>
      <c r="U689" s="55" t="n"/>
      <c r="V689" s="55" t="n"/>
      <c r="W689" s="55" t="n"/>
      <c r="X689" s="55" t="n"/>
      <c r="Y689" s="55" t="n"/>
      <c r="Z689" s="55" t="n"/>
      <c r="AA689" s="55" t="n"/>
      <c r="AB689" s="55" t="n"/>
      <c r="AC689" s="55" t="n"/>
      <c r="AD689" s="55" t="n"/>
      <c r="AE689" s="55" t="n"/>
      <c r="AF689" s="55" t="n"/>
      <c r="AG689" s="55" t="n"/>
      <c r="AH689" s="55" t="n"/>
      <c r="AI689" s="55" t="n"/>
      <c r="AJ689" s="55" t="n"/>
      <c r="AK689" s="55" t="n"/>
      <c r="AL689" s="55" t="n"/>
      <c r="AM689" s="55" t="n"/>
      <c r="AN689" s="55" t="n"/>
      <c r="AO689" s="55" t="n"/>
      <c r="AP689" s="55" t="n"/>
      <c r="AQ689" s="55" t="n"/>
      <c r="AR689" s="55" t="n"/>
      <c r="AS689" s="55" t="n"/>
      <c r="AT689" s="55" t="n"/>
      <c r="AU689" s="55" t="n"/>
      <c r="AV689" s="55" t="n"/>
      <c r="AW689" s="55" t="n"/>
      <c r="AX689" s="55" t="n"/>
      <c r="AY689" s="55" t="n"/>
      <c r="AZ689" s="55" t="n"/>
      <c r="BA689" s="55" t="n"/>
      <c r="BB689" s="55" t="n"/>
      <c r="BC689" s="55" t="n"/>
    </row>
    <row r="690">
      <c r="A690" s="55" t="n"/>
      <c r="B690" s="483" t="n"/>
      <c r="C690" s="55" t="n"/>
      <c r="D690" s="55" t="n"/>
      <c r="E690" s="55" t="n"/>
      <c r="F690" s="55" t="n"/>
      <c r="G690" s="69" t="n"/>
      <c r="H690" s="69" t="n"/>
      <c r="I690" s="55" t="n"/>
      <c r="J690" s="55" t="n"/>
      <c r="K690" s="55" t="n"/>
      <c r="L690" s="55">
        <f>J690-K690</f>
        <v/>
      </c>
      <c r="M690" s="55" t="n"/>
      <c r="N690" s="55">
        <f>P690+Q690+R690+S690</f>
        <v/>
      </c>
      <c r="O690" s="57">
        <f>Q690+V690+Y690+AB690+AE690+AH690+AK690+AN690+AQ690+AT690+AW690+AZ690+BC690</f>
        <v/>
      </c>
      <c r="P690" s="58" t="n"/>
      <c r="Q690" s="59">
        <f>L690-S690-R690-P690</f>
        <v/>
      </c>
      <c r="R690" s="60" t="n"/>
      <c r="S690" s="61" t="n"/>
      <c r="T690" s="55" t="n"/>
      <c r="U690" s="55" t="n"/>
      <c r="V690" s="55" t="n"/>
      <c r="W690" s="55" t="n"/>
      <c r="X690" s="55" t="n"/>
      <c r="Y690" s="55" t="n"/>
      <c r="Z690" s="55" t="n"/>
      <c r="AA690" s="55" t="n"/>
      <c r="AB690" s="55" t="n"/>
      <c r="AC690" s="55" t="n"/>
      <c r="AD690" s="55" t="n"/>
      <c r="AE690" s="55" t="n"/>
      <c r="AF690" s="55" t="n"/>
      <c r="AG690" s="55" t="n"/>
      <c r="AH690" s="55" t="n"/>
      <c r="AI690" s="55" t="n"/>
      <c r="AJ690" s="55" t="n"/>
      <c r="AK690" s="55" t="n"/>
      <c r="AL690" s="55" t="n"/>
      <c r="AM690" s="55" t="n"/>
      <c r="AN690" s="55" t="n"/>
      <c r="AO690" s="55" t="n"/>
      <c r="AP690" s="55" t="n"/>
      <c r="AQ690" s="55" t="n"/>
      <c r="AR690" s="55" t="n"/>
      <c r="AS690" s="55" t="n"/>
      <c r="AT690" s="55" t="n"/>
      <c r="AU690" s="55" t="n"/>
      <c r="AV690" s="55" t="n"/>
      <c r="AW690" s="55" t="n"/>
      <c r="AX690" s="55" t="n"/>
      <c r="AY690" s="55" t="n"/>
      <c r="AZ690" s="55" t="n"/>
      <c r="BA690" s="55" t="n"/>
      <c r="BB690" s="55" t="n"/>
      <c r="BC690" s="55" t="n"/>
    </row>
    <row r="691">
      <c r="A691" s="55" t="n"/>
      <c r="B691" s="483" t="n"/>
      <c r="C691" s="55" t="n"/>
      <c r="D691" s="55" t="n"/>
      <c r="E691" s="55" t="n"/>
      <c r="F691" s="55" t="n"/>
      <c r="G691" s="69" t="n"/>
      <c r="H691" s="69" t="n"/>
      <c r="I691" s="55" t="n"/>
      <c r="J691" s="55" t="n"/>
      <c r="K691" s="55" t="n"/>
      <c r="L691" s="55">
        <f>J691-K691</f>
        <v/>
      </c>
      <c r="M691" s="55" t="n"/>
      <c r="N691" s="55">
        <f>P691+Q691+R691+S691</f>
        <v/>
      </c>
      <c r="O691" s="57">
        <f>Q691+V691+Y691+AB691+AE691+AH691+AK691+AN691+AQ691+AT691+AW691+AZ691+BC691</f>
        <v/>
      </c>
      <c r="P691" s="58" t="n"/>
      <c r="Q691" s="59">
        <f>L691-S691-R691-P691</f>
        <v/>
      </c>
      <c r="R691" s="60" t="n"/>
      <c r="S691" s="61" t="n"/>
      <c r="T691" s="55" t="n"/>
      <c r="U691" s="55" t="n"/>
      <c r="V691" s="55" t="n"/>
      <c r="W691" s="55" t="n"/>
      <c r="X691" s="55" t="n"/>
      <c r="Y691" s="55" t="n"/>
      <c r="Z691" s="55" t="n"/>
      <c r="AA691" s="55" t="n"/>
      <c r="AB691" s="55" t="n"/>
      <c r="AC691" s="55" t="n"/>
      <c r="AD691" s="55" t="n"/>
      <c r="AE691" s="55" t="n"/>
      <c r="AF691" s="55" t="n"/>
      <c r="AG691" s="55" t="n"/>
      <c r="AH691" s="55" t="n"/>
      <c r="AI691" s="55" t="n"/>
      <c r="AJ691" s="55" t="n"/>
      <c r="AK691" s="55" t="n"/>
      <c r="AL691" s="55" t="n"/>
      <c r="AM691" s="55" t="n"/>
      <c r="AN691" s="55" t="n"/>
      <c r="AO691" s="55" t="n"/>
      <c r="AP691" s="55" t="n"/>
      <c r="AQ691" s="55" t="n"/>
      <c r="AR691" s="55" t="n"/>
      <c r="AS691" s="55" t="n"/>
      <c r="AT691" s="55" t="n"/>
      <c r="AU691" s="55" t="n"/>
      <c r="AV691" s="55" t="n"/>
      <c r="AW691" s="55" t="n"/>
      <c r="AX691" s="55" t="n"/>
      <c r="AY691" s="55" t="n"/>
      <c r="AZ691" s="55" t="n"/>
      <c r="BA691" s="55" t="n"/>
      <c r="BB691" s="55" t="n"/>
      <c r="BC691" s="55" t="n"/>
    </row>
    <row r="692">
      <c r="A692" s="55" t="n"/>
      <c r="B692" s="483" t="n"/>
      <c r="C692" s="55" t="n"/>
      <c r="D692" s="55" t="n"/>
      <c r="E692" s="55" t="n"/>
      <c r="F692" s="55" t="n"/>
      <c r="G692" s="69" t="n"/>
      <c r="H692" s="69" t="n"/>
      <c r="I692" s="55" t="n"/>
      <c r="J692" s="55" t="n"/>
      <c r="K692" s="55" t="n"/>
      <c r="L692" s="55">
        <f>J692-K692</f>
        <v/>
      </c>
      <c r="M692" s="55" t="n"/>
      <c r="N692" s="55">
        <f>P692+Q692+R692+S692</f>
        <v/>
      </c>
      <c r="O692" s="57">
        <f>Q692+V692+Y692+AB692+AE692+AH692+AK692+AN692+AQ692+AT692+AW692+AZ692+BC692</f>
        <v/>
      </c>
      <c r="P692" s="58" t="n"/>
      <c r="Q692" s="59">
        <f>L692-S692-R692-P692</f>
        <v/>
      </c>
      <c r="R692" s="60" t="n"/>
      <c r="S692" s="61" t="n"/>
      <c r="T692" s="55" t="n"/>
      <c r="U692" s="55" t="n"/>
      <c r="V692" s="55" t="n"/>
      <c r="W692" s="55" t="n"/>
      <c r="X692" s="55" t="n"/>
      <c r="Y692" s="55" t="n"/>
      <c r="Z692" s="55" t="n"/>
      <c r="AA692" s="55" t="n"/>
      <c r="AB692" s="55" t="n"/>
      <c r="AC692" s="55" t="n"/>
      <c r="AD692" s="55" t="n"/>
      <c r="AE692" s="55" t="n"/>
      <c r="AF692" s="55" t="n"/>
      <c r="AG692" s="55" t="n"/>
      <c r="AH692" s="55" t="n"/>
      <c r="AI692" s="55" t="n"/>
      <c r="AJ692" s="55" t="n"/>
      <c r="AK692" s="55" t="n"/>
      <c r="AL692" s="55" t="n"/>
      <c r="AM692" s="55" t="n"/>
      <c r="AN692" s="55" t="n"/>
      <c r="AO692" s="55" t="n"/>
      <c r="AP692" s="55" t="n"/>
      <c r="AQ692" s="55" t="n"/>
      <c r="AR692" s="55" t="n"/>
      <c r="AS692" s="55" t="n"/>
      <c r="AT692" s="55" t="n"/>
      <c r="AU692" s="55" t="n"/>
      <c r="AV692" s="55" t="n"/>
      <c r="AW692" s="55" t="n"/>
      <c r="AX692" s="55" t="n"/>
      <c r="AY692" s="55" t="n"/>
      <c r="AZ692" s="55" t="n"/>
      <c r="BA692" s="55" t="n"/>
      <c r="BB692" s="55" t="n"/>
      <c r="BC692" s="55" t="n"/>
    </row>
    <row r="693">
      <c r="A693" s="55" t="n"/>
      <c r="B693" s="483" t="n"/>
      <c r="C693" s="55" t="n"/>
      <c r="D693" s="55" t="n"/>
      <c r="E693" s="55" t="n"/>
      <c r="F693" s="55" t="n"/>
      <c r="G693" s="69" t="n"/>
      <c r="H693" s="69" t="n"/>
      <c r="I693" s="55" t="n"/>
      <c r="J693" s="55" t="n"/>
      <c r="K693" s="55" t="n"/>
      <c r="L693" s="55">
        <f>J693-K693</f>
        <v/>
      </c>
      <c r="M693" s="55" t="n"/>
      <c r="N693" s="55">
        <f>P693+Q693+R693+S693</f>
        <v/>
      </c>
      <c r="O693" s="57">
        <f>Q693+V693+Y693+AB693+AE693+AH693+AK693+AN693+AQ693+AT693+AW693+AZ693+BC693</f>
        <v/>
      </c>
      <c r="P693" s="58" t="n"/>
      <c r="Q693" s="59">
        <f>L693-S693-R693-P693</f>
        <v/>
      </c>
      <c r="R693" s="60" t="n"/>
      <c r="S693" s="61" t="n"/>
      <c r="T693" s="55" t="n"/>
      <c r="U693" s="55" t="n"/>
      <c r="V693" s="55" t="n"/>
      <c r="W693" s="55" t="n"/>
      <c r="X693" s="55" t="n"/>
      <c r="Y693" s="55" t="n"/>
      <c r="Z693" s="55" t="n"/>
      <c r="AA693" s="55" t="n"/>
      <c r="AB693" s="55" t="n"/>
      <c r="AC693" s="55" t="n"/>
      <c r="AD693" s="55" t="n"/>
      <c r="AE693" s="55" t="n"/>
      <c r="AF693" s="55" t="n"/>
      <c r="AG693" s="55" t="n"/>
      <c r="AH693" s="55" t="n"/>
      <c r="AI693" s="55" t="n"/>
      <c r="AJ693" s="55" t="n"/>
      <c r="AK693" s="55" t="n"/>
      <c r="AL693" s="55" t="n"/>
      <c r="AM693" s="55" t="n"/>
      <c r="AN693" s="55" t="n"/>
      <c r="AO693" s="55" t="n"/>
      <c r="AP693" s="55" t="n"/>
      <c r="AQ693" s="55" t="n"/>
      <c r="AR693" s="55" t="n"/>
      <c r="AS693" s="55" t="n"/>
      <c r="AT693" s="55" t="n"/>
      <c r="AU693" s="55" t="n"/>
      <c r="AV693" s="55" t="n"/>
      <c r="AW693" s="55" t="n"/>
      <c r="AX693" s="55" t="n"/>
      <c r="AY693" s="55" t="n"/>
      <c r="AZ693" s="55" t="n"/>
      <c r="BA693" s="55" t="n"/>
      <c r="BB693" s="55" t="n"/>
      <c r="BC693" s="55" t="n"/>
    </row>
    <row r="694">
      <c r="A694" s="55" t="n"/>
      <c r="B694" s="483" t="n"/>
      <c r="C694" s="55" t="n"/>
      <c r="D694" s="55" t="n"/>
      <c r="E694" s="55" t="n"/>
      <c r="F694" s="55" t="n"/>
      <c r="G694" s="69" t="n"/>
      <c r="H694" s="69" t="n"/>
      <c r="I694" s="55" t="n"/>
      <c r="J694" s="55" t="n"/>
      <c r="K694" s="55" t="n"/>
      <c r="L694" s="55">
        <f>J694-K694</f>
        <v/>
      </c>
      <c r="M694" s="55" t="n"/>
      <c r="N694" s="55">
        <f>P694+Q694+R694+S694</f>
        <v/>
      </c>
      <c r="O694" s="57">
        <f>Q694+V694+Y694+AB694+AE694+AH694+AK694+AN694+AQ694+AT694+AW694+AZ694+BC694</f>
        <v/>
      </c>
      <c r="P694" s="58" t="n"/>
      <c r="Q694" s="59">
        <f>L694-S694-R694-P694</f>
        <v/>
      </c>
      <c r="R694" s="60" t="n"/>
      <c r="S694" s="61" t="n"/>
      <c r="T694" s="55" t="n"/>
      <c r="U694" s="55" t="n"/>
      <c r="V694" s="55" t="n"/>
      <c r="W694" s="55" t="n"/>
      <c r="X694" s="55" t="n"/>
      <c r="Y694" s="55" t="n"/>
      <c r="Z694" s="55" t="n"/>
      <c r="AA694" s="55" t="n"/>
      <c r="AB694" s="55" t="n"/>
      <c r="AC694" s="55" t="n"/>
      <c r="AD694" s="55" t="n"/>
      <c r="AE694" s="55" t="n"/>
      <c r="AF694" s="55" t="n"/>
      <c r="AG694" s="55" t="n"/>
      <c r="AH694" s="55" t="n"/>
      <c r="AI694" s="55" t="n"/>
      <c r="AJ694" s="55" t="n"/>
      <c r="AK694" s="55" t="n"/>
      <c r="AL694" s="55" t="n"/>
      <c r="AM694" s="55" t="n"/>
      <c r="AN694" s="55" t="n"/>
      <c r="AO694" s="55" t="n"/>
      <c r="AP694" s="55" t="n"/>
      <c r="AQ694" s="55" t="n"/>
      <c r="AR694" s="55" t="n"/>
      <c r="AS694" s="55" t="n"/>
      <c r="AT694" s="55" t="n"/>
      <c r="AU694" s="55" t="n"/>
      <c r="AV694" s="55" t="n"/>
      <c r="AW694" s="55" t="n"/>
      <c r="AX694" s="55" t="n"/>
      <c r="AY694" s="55" t="n"/>
      <c r="AZ694" s="55" t="n"/>
      <c r="BA694" s="55" t="n"/>
      <c r="BB694" s="55" t="n"/>
      <c r="BC694" s="55" t="n"/>
    </row>
    <row r="695">
      <c r="A695" s="55" t="n"/>
      <c r="B695" s="483" t="n"/>
      <c r="C695" s="55" t="n"/>
      <c r="D695" s="55" t="n"/>
      <c r="E695" s="55" t="n"/>
      <c r="F695" s="55" t="n"/>
      <c r="G695" s="69" t="n"/>
      <c r="H695" s="69" t="n"/>
      <c r="I695" s="55" t="n"/>
      <c r="J695" s="55" t="n"/>
      <c r="K695" s="55" t="n"/>
      <c r="L695" s="55">
        <f>J695-K695</f>
        <v/>
      </c>
      <c r="M695" s="55" t="n"/>
      <c r="N695" s="55">
        <f>P695+Q695+R695+S695</f>
        <v/>
      </c>
      <c r="O695" s="57">
        <f>Q695+V695+Y695+AB695+AE695+AH695+AK695+AN695+AQ695+AT695+AW695+AZ695+BC695</f>
        <v/>
      </c>
      <c r="P695" s="58" t="n"/>
      <c r="Q695" s="59">
        <f>L695-S695-R695-P695</f>
        <v/>
      </c>
      <c r="R695" s="60" t="n"/>
      <c r="S695" s="61" t="n"/>
      <c r="T695" s="55" t="n"/>
      <c r="U695" s="55" t="n"/>
      <c r="V695" s="55" t="n"/>
      <c r="W695" s="55" t="n"/>
      <c r="X695" s="55" t="n"/>
      <c r="Y695" s="55" t="n"/>
      <c r="Z695" s="55" t="n"/>
      <c r="AA695" s="55" t="n"/>
      <c r="AB695" s="55" t="n"/>
      <c r="AC695" s="55" t="n"/>
      <c r="AD695" s="55" t="n"/>
      <c r="AE695" s="55" t="n"/>
      <c r="AF695" s="55" t="n"/>
      <c r="AG695" s="55" t="n"/>
      <c r="AH695" s="55" t="n"/>
      <c r="AI695" s="55" t="n"/>
      <c r="AJ695" s="55" t="n"/>
      <c r="AK695" s="55" t="n"/>
      <c r="AL695" s="55" t="n"/>
      <c r="AM695" s="55" t="n"/>
      <c r="AN695" s="55" t="n"/>
      <c r="AO695" s="55" t="n"/>
      <c r="AP695" s="55" t="n"/>
      <c r="AQ695" s="55" t="n"/>
      <c r="AR695" s="55" t="n"/>
      <c r="AS695" s="55" t="n"/>
      <c r="AT695" s="55" t="n"/>
      <c r="AU695" s="55" t="n"/>
      <c r="AV695" s="55" t="n"/>
      <c r="AW695" s="55" t="n"/>
      <c r="AX695" s="55" t="n"/>
      <c r="AY695" s="55" t="n"/>
      <c r="AZ695" s="55" t="n"/>
      <c r="BA695" s="55" t="n"/>
      <c r="BB695" s="55" t="n"/>
      <c r="BC695" s="55" t="n"/>
    </row>
    <row r="696">
      <c r="A696" s="55" t="n"/>
      <c r="B696" s="483" t="n"/>
      <c r="C696" s="55" t="n"/>
      <c r="D696" s="55" t="n"/>
      <c r="E696" s="55" t="n"/>
      <c r="F696" s="55" t="n"/>
      <c r="G696" s="69" t="n"/>
      <c r="H696" s="69" t="n"/>
      <c r="I696" s="55" t="n"/>
      <c r="J696" s="55" t="n"/>
      <c r="K696" s="55" t="n"/>
      <c r="L696" s="55">
        <f>J696-K696</f>
        <v/>
      </c>
      <c r="M696" s="55" t="n"/>
      <c r="N696" s="55">
        <f>P696+Q696+R696+S696</f>
        <v/>
      </c>
      <c r="O696" s="57">
        <f>Q696+V696+Y696+AB696+AE696+AH696+AK696+AN696+AQ696+AT696+AW696+AZ696+BC696</f>
        <v/>
      </c>
      <c r="P696" s="58" t="n"/>
      <c r="Q696" s="59">
        <f>L696-S696-R696-P696</f>
        <v/>
      </c>
      <c r="R696" s="60" t="n"/>
      <c r="S696" s="61" t="n"/>
      <c r="T696" s="55" t="n"/>
      <c r="U696" s="55" t="n"/>
      <c r="V696" s="55" t="n"/>
      <c r="W696" s="55" t="n"/>
      <c r="X696" s="55" t="n"/>
      <c r="Y696" s="55" t="n"/>
      <c r="Z696" s="55" t="n"/>
      <c r="AA696" s="55" t="n"/>
      <c r="AB696" s="55" t="n"/>
      <c r="AC696" s="55" t="n"/>
      <c r="AD696" s="55" t="n"/>
      <c r="AE696" s="55" t="n"/>
      <c r="AF696" s="55" t="n"/>
      <c r="AG696" s="55" t="n"/>
      <c r="AH696" s="55" t="n"/>
      <c r="AI696" s="55" t="n"/>
      <c r="AJ696" s="55" t="n"/>
      <c r="AK696" s="55" t="n"/>
      <c r="AL696" s="55" t="n"/>
      <c r="AM696" s="55" t="n"/>
      <c r="AN696" s="55" t="n"/>
      <c r="AO696" s="55" t="n"/>
      <c r="AP696" s="55" t="n"/>
      <c r="AQ696" s="55" t="n"/>
      <c r="AR696" s="55" t="n"/>
      <c r="AS696" s="55" t="n"/>
      <c r="AT696" s="55" t="n"/>
      <c r="AU696" s="55" t="n"/>
      <c r="AV696" s="55" t="n"/>
      <c r="AW696" s="55" t="n"/>
      <c r="AX696" s="55" t="n"/>
      <c r="AY696" s="55" t="n"/>
      <c r="AZ696" s="55" t="n"/>
      <c r="BA696" s="55" t="n"/>
      <c r="BB696" s="55" t="n"/>
      <c r="BC696" s="55" t="n"/>
    </row>
    <row r="697">
      <c r="A697" s="55" t="n"/>
      <c r="B697" s="483" t="n"/>
      <c r="C697" s="55" t="n"/>
      <c r="D697" s="55" t="n"/>
      <c r="E697" s="55" t="n"/>
      <c r="F697" s="55" t="n"/>
      <c r="G697" s="69" t="n"/>
      <c r="H697" s="69" t="n"/>
      <c r="I697" s="55" t="n"/>
      <c r="J697" s="55" t="n"/>
      <c r="K697" s="55" t="n"/>
      <c r="L697" s="55">
        <f>J697-K697</f>
        <v/>
      </c>
      <c r="M697" s="55" t="n"/>
      <c r="N697" s="55">
        <f>P697+Q697+R697+S697</f>
        <v/>
      </c>
      <c r="O697" s="57">
        <f>Q697+V697+Y697+AB697+AE697+AH697+AK697+AN697+AQ697+AT697+AW697+AZ697+BC697</f>
        <v/>
      </c>
      <c r="P697" s="58" t="n"/>
      <c r="Q697" s="59">
        <f>L697-S697-R697-P697</f>
        <v/>
      </c>
      <c r="R697" s="60" t="n"/>
      <c r="S697" s="61" t="n"/>
      <c r="T697" s="55" t="n"/>
      <c r="U697" s="55" t="n"/>
      <c r="V697" s="55" t="n"/>
      <c r="W697" s="55" t="n"/>
      <c r="X697" s="55" t="n"/>
      <c r="Y697" s="55" t="n"/>
      <c r="Z697" s="55" t="n"/>
      <c r="AA697" s="55" t="n"/>
      <c r="AB697" s="55" t="n"/>
      <c r="AC697" s="55" t="n"/>
      <c r="AD697" s="55" t="n"/>
      <c r="AE697" s="55" t="n"/>
      <c r="AF697" s="55" t="n"/>
      <c r="AG697" s="55" t="n"/>
      <c r="AH697" s="55" t="n"/>
      <c r="AI697" s="55" t="n"/>
      <c r="AJ697" s="55" t="n"/>
      <c r="AK697" s="55" t="n"/>
      <c r="AL697" s="55" t="n"/>
      <c r="AM697" s="55" t="n"/>
      <c r="AN697" s="55" t="n"/>
      <c r="AO697" s="55" t="n"/>
      <c r="AP697" s="55" t="n"/>
      <c r="AQ697" s="55" t="n"/>
      <c r="AR697" s="55" t="n"/>
      <c r="AS697" s="55" t="n"/>
      <c r="AT697" s="55" t="n"/>
      <c r="AU697" s="55" t="n"/>
      <c r="AV697" s="55" t="n"/>
      <c r="AW697" s="55" t="n"/>
      <c r="AX697" s="55" t="n"/>
      <c r="AY697" s="55" t="n"/>
      <c r="AZ697" s="55" t="n"/>
      <c r="BA697" s="55" t="n"/>
      <c r="BB697" s="55" t="n"/>
      <c r="BC697" s="55" t="n"/>
    </row>
    <row r="698">
      <c r="A698" s="55" t="n"/>
      <c r="B698" s="483" t="n"/>
      <c r="C698" s="55" t="n"/>
      <c r="D698" s="55" t="n"/>
      <c r="E698" s="55" t="n"/>
      <c r="F698" s="55" t="n"/>
      <c r="G698" s="69" t="n"/>
      <c r="H698" s="69" t="n"/>
      <c r="I698" s="55" t="n"/>
      <c r="J698" s="55" t="n"/>
      <c r="K698" s="55" t="n"/>
      <c r="L698" s="55">
        <f>J698-K698</f>
        <v/>
      </c>
      <c r="M698" s="55" t="n"/>
      <c r="N698" s="55">
        <f>P698+Q698+R698+S698</f>
        <v/>
      </c>
      <c r="O698" s="57">
        <f>Q698+V698+Y698+AB698+AE698+AH698+AK698+AN698+AQ698+AT698+AW698+AZ698+BC698</f>
        <v/>
      </c>
      <c r="P698" s="58" t="n"/>
      <c r="Q698" s="59">
        <f>L698-S698-R698-P698</f>
        <v/>
      </c>
      <c r="R698" s="60" t="n"/>
      <c r="S698" s="61" t="n"/>
      <c r="T698" s="55" t="n"/>
      <c r="U698" s="55" t="n"/>
      <c r="V698" s="55" t="n"/>
      <c r="W698" s="55" t="n"/>
      <c r="X698" s="55" t="n"/>
      <c r="Y698" s="55" t="n"/>
      <c r="Z698" s="55" t="n"/>
      <c r="AA698" s="55" t="n"/>
      <c r="AB698" s="55" t="n"/>
      <c r="AC698" s="55" t="n"/>
      <c r="AD698" s="55" t="n"/>
      <c r="AE698" s="55" t="n"/>
      <c r="AF698" s="55" t="n"/>
      <c r="AG698" s="55" t="n"/>
      <c r="AH698" s="55" t="n"/>
      <c r="AI698" s="55" t="n"/>
      <c r="AJ698" s="55" t="n"/>
      <c r="AK698" s="55" t="n"/>
      <c r="AL698" s="55" t="n"/>
      <c r="AM698" s="55" t="n"/>
      <c r="AN698" s="55" t="n"/>
      <c r="AO698" s="55" t="n"/>
      <c r="AP698" s="55" t="n"/>
      <c r="AQ698" s="55" t="n"/>
      <c r="AR698" s="55" t="n"/>
      <c r="AS698" s="55" t="n"/>
      <c r="AT698" s="55" t="n"/>
      <c r="AU698" s="55" t="n"/>
      <c r="AV698" s="55" t="n"/>
      <c r="AW698" s="55" t="n"/>
      <c r="AX698" s="55" t="n"/>
      <c r="AY698" s="55" t="n"/>
      <c r="AZ698" s="55" t="n"/>
      <c r="BA698" s="55" t="n"/>
      <c r="BB698" s="55" t="n"/>
      <c r="BC698" s="55" t="n"/>
    </row>
    <row r="699">
      <c r="A699" s="55" t="n"/>
      <c r="B699" s="483" t="n"/>
      <c r="C699" s="55" t="n"/>
      <c r="D699" s="55" t="n"/>
      <c r="E699" s="55" t="n"/>
      <c r="F699" s="55" t="n"/>
      <c r="G699" s="69" t="n"/>
      <c r="H699" s="69" t="n"/>
      <c r="I699" s="55" t="n"/>
      <c r="J699" s="55" t="n"/>
      <c r="K699" s="55" t="n"/>
      <c r="L699" s="55">
        <f>J699-K699</f>
        <v/>
      </c>
      <c r="M699" s="55" t="n"/>
      <c r="N699" s="55">
        <f>P699+Q699+R699+S699</f>
        <v/>
      </c>
      <c r="O699" s="57">
        <f>Q699+V699+Y699+AB699+AE699+AH699+AK699+AN699+AQ699+AT699+AW699+AZ699+BC699</f>
        <v/>
      </c>
      <c r="P699" s="58" t="n"/>
      <c r="Q699" s="59">
        <f>L699-S699-R699-P699</f>
        <v/>
      </c>
      <c r="R699" s="60" t="n"/>
      <c r="S699" s="61" t="n"/>
      <c r="T699" s="55" t="n"/>
      <c r="U699" s="55" t="n"/>
      <c r="V699" s="55" t="n"/>
      <c r="W699" s="55" t="n"/>
      <c r="X699" s="55" t="n"/>
      <c r="Y699" s="55" t="n"/>
      <c r="Z699" s="55" t="n"/>
      <c r="AA699" s="55" t="n"/>
      <c r="AB699" s="55" t="n"/>
      <c r="AC699" s="55" t="n"/>
      <c r="AD699" s="55" t="n"/>
      <c r="AE699" s="55" t="n"/>
      <c r="AF699" s="55" t="n"/>
      <c r="AG699" s="55" t="n"/>
      <c r="AH699" s="55" t="n"/>
      <c r="AI699" s="55" t="n"/>
      <c r="AJ699" s="55" t="n"/>
      <c r="AK699" s="55" t="n"/>
      <c r="AL699" s="55" t="n"/>
      <c r="AM699" s="55" t="n"/>
      <c r="AN699" s="55" t="n"/>
      <c r="AO699" s="55" t="n"/>
      <c r="AP699" s="55" t="n"/>
      <c r="AQ699" s="55" t="n"/>
      <c r="AR699" s="55" t="n"/>
      <c r="AS699" s="55" t="n"/>
      <c r="AT699" s="55" t="n"/>
      <c r="AU699" s="55" t="n"/>
      <c r="AV699" s="55" t="n"/>
      <c r="AW699" s="55" t="n"/>
      <c r="AX699" s="55" t="n"/>
      <c r="AY699" s="55" t="n"/>
      <c r="AZ699" s="55" t="n"/>
      <c r="BA699" s="55" t="n"/>
      <c r="BB699" s="55" t="n"/>
      <c r="BC699" s="55" t="n"/>
    </row>
    <row r="700">
      <c r="A700" s="55" t="n"/>
      <c r="B700" s="483" t="n"/>
      <c r="C700" s="55" t="n"/>
      <c r="D700" s="55" t="n"/>
      <c r="E700" s="55" t="n"/>
      <c r="F700" s="55" t="n"/>
      <c r="G700" s="69" t="n"/>
      <c r="H700" s="69" t="n"/>
      <c r="I700" s="55" t="n"/>
      <c r="J700" s="55" t="n"/>
      <c r="K700" s="55" t="n"/>
      <c r="L700" s="55">
        <f>J700-K700</f>
        <v/>
      </c>
      <c r="M700" s="55" t="n"/>
      <c r="N700" s="55">
        <f>P700+Q700+R700+S700</f>
        <v/>
      </c>
      <c r="O700" s="57">
        <f>Q700+V700+Y700+AB700+AE700+AH700+AK700+AN700+AQ700+AT700+AW700+AZ700+BC700</f>
        <v/>
      </c>
      <c r="P700" s="58" t="n"/>
      <c r="Q700" s="59">
        <f>L700-S700-R700-P700</f>
        <v/>
      </c>
      <c r="R700" s="60" t="n"/>
      <c r="S700" s="61" t="n"/>
      <c r="T700" s="55" t="n"/>
      <c r="U700" s="55" t="n"/>
      <c r="V700" s="55" t="n"/>
      <c r="W700" s="55" t="n"/>
      <c r="X700" s="55" t="n"/>
      <c r="Y700" s="55" t="n"/>
      <c r="Z700" s="55" t="n"/>
      <c r="AA700" s="55" t="n"/>
      <c r="AB700" s="55" t="n"/>
      <c r="AC700" s="55" t="n"/>
      <c r="AD700" s="55" t="n"/>
      <c r="AE700" s="55" t="n"/>
      <c r="AF700" s="55" t="n"/>
      <c r="AG700" s="55" t="n"/>
      <c r="AH700" s="55" t="n"/>
      <c r="AI700" s="55" t="n"/>
      <c r="AJ700" s="55" t="n"/>
      <c r="AK700" s="55" t="n"/>
      <c r="AL700" s="55" t="n"/>
      <c r="AM700" s="55" t="n"/>
      <c r="AN700" s="55" t="n"/>
      <c r="AO700" s="55" t="n"/>
      <c r="AP700" s="55" t="n"/>
      <c r="AQ700" s="55" t="n"/>
      <c r="AR700" s="55" t="n"/>
      <c r="AS700" s="55" t="n"/>
      <c r="AT700" s="55" t="n"/>
      <c r="AU700" s="55" t="n"/>
      <c r="AV700" s="55" t="n"/>
      <c r="AW700" s="55" t="n"/>
      <c r="AX700" s="55" t="n"/>
      <c r="AY700" s="55" t="n"/>
      <c r="AZ700" s="55" t="n"/>
      <c r="BA700" s="55" t="n"/>
      <c r="BB700" s="55" t="n"/>
      <c r="BC700" s="55" t="n"/>
    </row>
    <row r="701">
      <c r="A701" s="55" t="n"/>
      <c r="B701" s="483" t="n"/>
      <c r="C701" s="55" t="n"/>
      <c r="D701" s="55" t="n"/>
      <c r="E701" s="55" t="n"/>
      <c r="F701" s="55" t="n"/>
      <c r="G701" s="69" t="n"/>
      <c r="H701" s="69" t="n"/>
      <c r="I701" s="55" t="n"/>
      <c r="J701" s="55" t="n"/>
      <c r="K701" s="55" t="n"/>
      <c r="L701" s="55">
        <f>J701-K701</f>
        <v/>
      </c>
      <c r="M701" s="55" t="n"/>
      <c r="N701" s="55">
        <f>P701+Q701+R701+S701</f>
        <v/>
      </c>
      <c r="O701" s="57">
        <f>Q701+V701+Y701+AB701+AE701+AH701+AK701+AN701+AQ701+AT701+AW701+AZ701+BC701</f>
        <v/>
      </c>
      <c r="P701" s="58" t="n"/>
      <c r="Q701" s="59">
        <f>L701-S701-R701-P701</f>
        <v/>
      </c>
      <c r="R701" s="60" t="n"/>
      <c r="S701" s="61" t="n"/>
      <c r="T701" s="55" t="n"/>
      <c r="U701" s="55" t="n"/>
      <c r="V701" s="55" t="n"/>
      <c r="W701" s="55" t="n"/>
      <c r="X701" s="55" t="n"/>
      <c r="Y701" s="55" t="n"/>
      <c r="Z701" s="55" t="n"/>
      <c r="AA701" s="55" t="n"/>
      <c r="AB701" s="55" t="n"/>
      <c r="AC701" s="55" t="n"/>
      <c r="AD701" s="55" t="n"/>
      <c r="AE701" s="55" t="n"/>
      <c r="AF701" s="55" t="n"/>
      <c r="AG701" s="55" t="n"/>
      <c r="AH701" s="55" t="n"/>
      <c r="AI701" s="55" t="n"/>
      <c r="AJ701" s="55" t="n"/>
      <c r="AK701" s="55" t="n"/>
      <c r="AL701" s="55" t="n"/>
      <c r="AM701" s="55" t="n"/>
      <c r="AN701" s="55" t="n"/>
      <c r="AO701" s="55" t="n"/>
      <c r="AP701" s="55" t="n"/>
      <c r="AQ701" s="55" t="n"/>
      <c r="AR701" s="55" t="n"/>
      <c r="AS701" s="55" t="n"/>
      <c r="AT701" s="55" t="n"/>
      <c r="AU701" s="55" t="n"/>
      <c r="AV701" s="55" t="n"/>
      <c r="AW701" s="55" t="n"/>
      <c r="AX701" s="55" t="n"/>
      <c r="AY701" s="55" t="n"/>
      <c r="AZ701" s="55" t="n"/>
      <c r="BA701" s="55" t="n"/>
      <c r="BB701" s="55" t="n"/>
      <c r="BC701" s="55" t="n"/>
    </row>
    <row r="702">
      <c r="A702" s="55" t="n"/>
      <c r="B702" s="483" t="n"/>
      <c r="C702" s="55" t="n"/>
      <c r="D702" s="55" t="n"/>
      <c r="E702" s="55" t="n"/>
      <c r="F702" s="55" t="n"/>
      <c r="G702" s="69" t="n"/>
      <c r="H702" s="69" t="n"/>
      <c r="I702" s="55" t="n"/>
      <c r="J702" s="55" t="n"/>
      <c r="K702" s="55" t="n"/>
      <c r="L702" s="55">
        <f>J702-K702</f>
        <v/>
      </c>
      <c r="M702" s="55" t="n"/>
      <c r="N702" s="55">
        <f>P702+Q702+R702+S702</f>
        <v/>
      </c>
      <c r="O702" s="57">
        <f>Q702+V702+Y702+AB702+AE702+AH702+AK702+AN702+AQ702+AT702+AW702+AZ702+BC702</f>
        <v/>
      </c>
      <c r="P702" s="58" t="n"/>
      <c r="Q702" s="59">
        <f>L702-S702-R702-P702</f>
        <v/>
      </c>
      <c r="R702" s="60" t="n"/>
      <c r="S702" s="61" t="n"/>
      <c r="T702" s="55" t="n"/>
      <c r="U702" s="55" t="n"/>
      <c r="V702" s="55" t="n"/>
      <c r="W702" s="55" t="n"/>
      <c r="X702" s="55" t="n"/>
      <c r="Y702" s="55" t="n"/>
      <c r="Z702" s="55" t="n"/>
      <c r="AA702" s="55" t="n"/>
      <c r="AB702" s="55" t="n"/>
      <c r="AC702" s="55" t="n"/>
      <c r="AD702" s="55" t="n"/>
      <c r="AE702" s="55" t="n"/>
      <c r="AF702" s="55" t="n"/>
      <c r="AG702" s="55" t="n"/>
      <c r="AH702" s="55" t="n"/>
      <c r="AI702" s="55" t="n"/>
      <c r="AJ702" s="55" t="n"/>
      <c r="AK702" s="55" t="n"/>
      <c r="AL702" s="55" t="n"/>
      <c r="AM702" s="55" t="n"/>
      <c r="AN702" s="55" t="n"/>
      <c r="AO702" s="55" t="n"/>
      <c r="AP702" s="55" t="n"/>
      <c r="AQ702" s="55" t="n"/>
      <c r="AR702" s="55" t="n"/>
      <c r="AS702" s="55" t="n"/>
      <c r="AT702" s="55" t="n"/>
      <c r="AU702" s="55" t="n"/>
      <c r="AV702" s="55" t="n"/>
      <c r="AW702" s="55" t="n"/>
      <c r="AX702" s="55" t="n"/>
      <c r="AY702" s="55" t="n"/>
      <c r="AZ702" s="55" t="n"/>
      <c r="BA702" s="55" t="n"/>
      <c r="BB702" s="55" t="n"/>
      <c r="BC702" s="55" t="n"/>
    </row>
    <row r="703">
      <c r="A703" s="55" t="n"/>
      <c r="B703" s="483" t="n"/>
      <c r="C703" s="55" t="n"/>
      <c r="D703" s="55" t="n"/>
      <c r="E703" s="55" t="n"/>
      <c r="F703" s="55" t="n"/>
      <c r="G703" s="69" t="n"/>
      <c r="H703" s="69" t="n"/>
      <c r="I703" s="55" t="n"/>
      <c r="J703" s="55" t="n"/>
      <c r="K703" s="55" t="n"/>
      <c r="L703" s="55">
        <f>J703-K703</f>
        <v/>
      </c>
      <c r="M703" s="55" t="n"/>
      <c r="N703" s="55">
        <f>P703+Q703+R703+S703</f>
        <v/>
      </c>
      <c r="O703" s="57">
        <f>Q703+V703+Y703+AB703+AE703+AH703+AK703+AN703+AQ703+AT703+AW703+AZ703+BC703</f>
        <v/>
      </c>
      <c r="P703" s="58" t="n"/>
      <c r="Q703" s="59">
        <f>L703-S703-R703-P703</f>
        <v/>
      </c>
      <c r="R703" s="60" t="n"/>
      <c r="S703" s="61" t="n"/>
      <c r="T703" s="55" t="n"/>
      <c r="U703" s="55" t="n"/>
      <c r="V703" s="55" t="n"/>
      <c r="W703" s="55" t="n"/>
      <c r="X703" s="55" t="n"/>
      <c r="Y703" s="55" t="n"/>
      <c r="Z703" s="55" t="n"/>
      <c r="AA703" s="55" t="n"/>
      <c r="AB703" s="55" t="n"/>
      <c r="AC703" s="55" t="n"/>
      <c r="AD703" s="55" t="n"/>
      <c r="AE703" s="55" t="n"/>
      <c r="AF703" s="55" t="n"/>
      <c r="AG703" s="55" t="n"/>
      <c r="AH703" s="55" t="n"/>
      <c r="AI703" s="55" t="n"/>
      <c r="AJ703" s="55" t="n"/>
      <c r="AK703" s="55" t="n"/>
      <c r="AL703" s="55" t="n"/>
      <c r="AM703" s="55" t="n"/>
      <c r="AN703" s="55" t="n"/>
      <c r="AO703" s="55" t="n"/>
      <c r="AP703" s="55" t="n"/>
      <c r="AQ703" s="55" t="n"/>
      <c r="AR703" s="55" t="n"/>
      <c r="AS703" s="55" t="n"/>
      <c r="AT703" s="55" t="n"/>
      <c r="AU703" s="55" t="n"/>
      <c r="AV703" s="55" t="n"/>
      <c r="AW703" s="55" t="n"/>
      <c r="AX703" s="55" t="n"/>
      <c r="AY703" s="55" t="n"/>
      <c r="AZ703" s="55" t="n"/>
      <c r="BA703" s="55" t="n"/>
      <c r="BB703" s="55" t="n"/>
      <c r="BC703" s="55" t="n"/>
    </row>
    <row r="704">
      <c r="A704" s="55" t="n"/>
      <c r="B704" s="483" t="n"/>
      <c r="C704" s="55" t="n"/>
      <c r="D704" s="55" t="n"/>
      <c r="E704" s="55" t="n"/>
      <c r="F704" s="55" t="n"/>
      <c r="G704" s="69" t="n"/>
      <c r="H704" s="69" t="n"/>
      <c r="I704" s="55" t="n"/>
      <c r="J704" s="55" t="n"/>
      <c r="K704" s="55" t="n"/>
      <c r="L704" s="55">
        <f>J704-K704</f>
        <v/>
      </c>
      <c r="M704" s="55" t="n"/>
      <c r="N704" s="55">
        <f>P704+Q704+R704+S704</f>
        <v/>
      </c>
      <c r="O704" s="57">
        <f>Q704+V704+Y704+AB704+AE704+AH704+AK704+AN704+AQ704+AT704+AW704+AZ704+BC704</f>
        <v/>
      </c>
      <c r="P704" s="58" t="n"/>
      <c r="Q704" s="59">
        <f>L704-S704-R704-P704</f>
        <v/>
      </c>
      <c r="R704" s="60" t="n"/>
      <c r="S704" s="61" t="n"/>
      <c r="T704" s="55" t="n"/>
      <c r="U704" s="55" t="n"/>
      <c r="V704" s="55" t="n"/>
      <c r="W704" s="55" t="n"/>
      <c r="X704" s="55" t="n"/>
      <c r="Y704" s="55" t="n"/>
      <c r="Z704" s="55" t="n"/>
      <c r="AA704" s="55" t="n"/>
      <c r="AB704" s="55" t="n"/>
      <c r="AC704" s="55" t="n"/>
      <c r="AD704" s="55" t="n"/>
      <c r="AE704" s="55" t="n"/>
      <c r="AF704" s="55" t="n"/>
      <c r="AG704" s="55" t="n"/>
      <c r="AH704" s="55" t="n"/>
      <c r="AI704" s="55" t="n"/>
      <c r="AJ704" s="55" t="n"/>
      <c r="AK704" s="55" t="n"/>
      <c r="AL704" s="55" t="n"/>
      <c r="AM704" s="55" t="n"/>
      <c r="AN704" s="55" t="n"/>
      <c r="AO704" s="55" t="n"/>
      <c r="AP704" s="55" t="n"/>
      <c r="AQ704" s="55" t="n"/>
      <c r="AR704" s="55" t="n"/>
      <c r="AS704" s="55" t="n"/>
      <c r="AT704" s="55" t="n"/>
      <c r="AU704" s="55" t="n"/>
      <c r="AV704" s="55" t="n"/>
      <c r="AW704" s="55" t="n"/>
      <c r="AX704" s="55" t="n"/>
      <c r="AY704" s="55" t="n"/>
      <c r="AZ704" s="55" t="n"/>
      <c r="BA704" s="55" t="n"/>
      <c r="BB704" s="55" t="n"/>
      <c r="BC704" s="55" t="n"/>
    </row>
    <row r="705">
      <c r="A705" s="55" t="n"/>
      <c r="B705" s="483" t="n"/>
      <c r="C705" s="55" t="n"/>
      <c r="D705" s="55" t="n"/>
      <c r="E705" s="55" t="n"/>
      <c r="F705" s="55" t="n"/>
      <c r="G705" s="69" t="n"/>
      <c r="H705" s="69" t="n"/>
      <c r="I705" s="55" t="n"/>
      <c r="J705" s="55" t="n"/>
      <c r="K705" s="55" t="n"/>
      <c r="L705" s="55">
        <f>J705-K705</f>
        <v/>
      </c>
      <c r="M705" s="55" t="n"/>
      <c r="N705" s="55">
        <f>P705+Q705+R705+S705</f>
        <v/>
      </c>
      <c r="O705" s="57">
        <f>Q705+V705+Y705+AB705+AE705+AH705+AK705+AN705+AQ705+AT705+AW705+AZ705+BC705</f>
        <v/>
      </c>
      <c r="P705" s="58" t="n"/>
      <c r="Q705" s="59">
        <f>L705-S705-R705-P705</f>
        <v/>
      </c>
      <c r="R705" s="60" t="n"/>
      <c r="S705" s="61" t="n"/>
      <c r="T705" s="55" t="n"/>
      <c r="U705" s="55" t="n"/>
      <c r="V705" s="55" t="n"/>
      <c r="W705" s="55" t="n"/>
      <c r="X705" s="55" t="n"/>
      <c r="Y705" s="55" t="n"/>
      <c r="Z705" s="55" t="n"/>
      <c r="AA705" s="55" t="n"/>
      <c r="AB705" s="55" t="n"/>
      <c r="AC705" s="55" t="n"/>
      <c r="AD705" s="55" t="n"/>
      <c r="AE705" s="55" t="n"/>
      <c r="AF705" s="55" t="n"/>
      <c r="AG705" s="55" t="n"/>
      <c r="AH705" s="55" t="n"/>
      <c r="AI705" s="55" t="n"/>
      <c r="AJ705" s="55" t="n"/>
      <c r="AK705" s="55" t="n"/>
      <c r="AL705" s="55" t="n"/>
      <c r="AM705" s="55" t="n"/>
      <c r="AN705" s="55" t="n"/>
      <c r="AO705" s="55" t="n"/>
      <c r="AP705" s="55" t="n"/>
      <c r="AQ705" s="55" t="n"/>
      <c r="AR705" s="55" t="n"/>
      <c r="AS705" s="55" t="n"/>
      <c r="AT705" s="55" t="n"/>
      <c r="AU705" s="55" t="n"/>
      <c r="AV705" s="55" t="n"/>
      <c r="AW705" s="55" t="n"/>
      <c r="AX705" s="55" t="n"/>
      <c r="AY705" s="55" t="n"/>
      <c r="AZ705" s="55" t="n"/>
      <c r="BA705" s="55" t="n"/>
      <c r="BB705" s="55" t="n"/>
      <c r="BC705" s="55" t="n"/>
    </row>
    <row r="706">
      <c r="A706" s="55" t="n"/>
      <c r="B706" s="483" t="n"/>
      <c r="C706" s="55" t="n"/>
      <c r="D706" s="55" t="n"/>
      <c r="E706" s="55" t="n"/>
      <c r="F706" s="55" t="n"/>
      <c r="G706" s="69" t="n"/>
      <c r="H706" s="69" t="n"/>
      <c r="I706" s="55" t="n"/>
      <c r="J706" s="55" t="n"/>
      <c r="K706" s="55" t="n"/>
      <c r="L706" s="55">
        <f>J706-K706</f>
        <v/>
      </c>
      <c r="M706" s="55" t="n"/>
      <c r="N706" s="55">
        <f>P706+Q706+R706+S706</f>
        <v/>
      </c>
      <c r="O706" s="57">
        <f>Q706+V706+Y706+AB706+AE706+AH706+AK706+AN706+AQ706+AT706+AW706+AZ706+BC706</f>
        <v/>
      </c>
      <c r="P706" s="58" t="n"/>
      <c r="Q706" s="59">
        <f>L706-S706-R706-P706</f>
        <v/>
      </c>
      <c r="R706" s="60" t="n"/>
      <c r="S706" s="61" t="n"/>
      <c r="T706" s="55" t="n"/>
      <c r="U706" s="55" t="n"/>
      <c r="V706" s="55" t="n"/>
      <c r="W706" s="55" t="n"/>
      <c r="X706" s="55" t="n"/>
      <c r="Y706" s="55" t="n"/>
      <c r="Z706" s="55" t="n"/>
      <c r="AA706" s="55" t="n"/>
      <c r="AB706" s="55" t="n"/>
      <c r="AC706" s="55" t="n"/>
      <c r="AD706" s="55" t="n"/>
      <c r="AE706" s="55" t="n"/>
      <c r="AF706" s="55" t="n"/>
      <c r="AG706" s="55" t="n"/>
      <c r="AH706" s="55" t="n"/>
      <c r="AI706" s="55" t="n"/>
      <c r="AJ706" s="55" t="n"/>
      <c r="AK706" s="55" t="n"/>
      <c r="AL706" s="55" t="n"/>
      <c r="AM706" s="55" t="n"/>
      <c r="AN706" s="55" t="n"/>
      <c r="AO706" s="55" t="n"/>
      <c r="AP706" s="55" t="n"/>
      <c r="AQ706" s="55" t="n"/>
      <c r="AR706" s="55" t="n"/>
      <c r="AS706" s="55" t="n"/>
      <c r="AT706" s="55" t="n"/>
      <c r="AU706" s="55" t="n"/>
      <c r="AV706" s="55" t="n"/>
      <c r="AW706" s="55" t="n"/>
      <c r="AX706" s="55" t="n"/>
      <c r="AY706" s="55" t="n"/>
      <c r="AZ706" s="55" t="n"/>
      <c r="BA706" s="55" t="n"/>
      <c r="BB706" s="55" t="n"/>
      <c r="BC706" s="55" t="n"/>
    </row>
    <row r="707">
      <c r="A707" s="55" t="n"/>
      <c r="B707" s="483" t="n"/>
      <c r="C707" s="55" t="n"/>
      <c r="D707" s="55" t="n"/>
      <c r="E707" s="55" t="n"/>
      <c r="F707" s="55" t="n"/>
      <c r="G707" s="69" t="n"/>
      <c r="H707" s="69" t="n"/>
      <c r="I707" s="55" t="n"/>
      <c r="J707" s="55" t="n"/>
      <c r="K707" s="55" t="n"/>
      <c r="L707" s="55">
        <f>J707-K707</f>
        <v/>
      </c>
      <c r="M707" s="55" t="n"/>
      <c r="N707" s="55">
        <f>P707+Q707+R707+S707</f>
        <v/>
      </c>
      <c r="O707" s="57">
        <f>Q707+V707+Y707+AB707+AE707+AH707+AK707+AN707+AQ707+AT707+AW707+AZ707+BC707</f>
        <v/>
      </c>
      <c r="P707" s="58" t="n"/>
      <c r="Q707" s="59">
        <f>L707-S707-R707-P707</f>
        <v/>
      </c>
      <c r="R707" s="60" t="n"/>
      <c r="S707" s="61" t="n"/>
      <c r="T707" s="55" t="n"/>
      <c r="U707" s="55" t="n"/>
      <c r="V707" s="55" t="n"/>
      <c r="W707" s="55" t="n"/>
      <c r="X707" s="55" t="n"/>
      <c r="Y707" s="55" t="n"/>
      <c r="Z707" s="55" t="n"/>
      <c r="AA707" s="55" t="n"/>
      <c r="AB707" s="55" t="n"/>
      <c r="AC707" s="55" t="n"/>
      <c r="AD707" s="55" t="n"/>
      <c r="AE707" s="55" t="n"/>
      <c r="AF707" s="55" t="n"/>
      <c r="AG707" s="55" t="n"/>
      <c r="AH707" s="55" t="n"/>
      <c r="AI707" s="55" t="n"/>
      <c r="AJ707" s="55" t="n"/>
      <c r="AK707" s="55" t="n"/>
      <c r="AL707" s="55" t="n"/>
      <c r="AM707" s="55" t="n"/>
      <c r="AN707" s="55" t="n"/>
      <c r="AO707" s="55" t="n"/>
      <c r="AP707" s="55" t="n"/>
      <c r="AQ707" s="55" t="n"/>
      <c r="AR707" s="55" t="n"/>
      <c r="AS707" s="55" t="n"/>
      <c r="AT707" s="55" t="n"/>
      <c r="AU707" s="55" t="n"/>
      <c r="AV707" s="55" t="n"/>
      <c r="AW707" s="55" t="n"/>
      <c r="AX707" s="55" t="n"/>
      <c r="AY707" s="55" t="n"/>
      <c r="AZ707" s="55" t="n"/>
      <c r="BA707" s="55" t="n"/>
      <c r="BB707" s="55" t="n"/>
      <c r="BC707" s="55" t="n"/>
    </row>
    <row r="708">
      <c r="A708" s="55" t="n"/>
      <c r="B708" s="483" t="n"/>
      <c r="C708" s="55" t="n"/>
      <c r="D708" s="55" t="n"/>
      <c r="E708" s="55" t="n"/>
      <c r="F708" s="55" t="n"/>
      <c r="G708" s="69" t="n"/>
      <c r="H708" s="69" t="n"/>
      <c r="I708" s="55" t="n"/>
      <c r="J708" s="55" t="n"/>
      <c r="K708" s="55" t="n"/>
      <c r="L708" s="55">
        <f>J708-K708</f>
        <v/>
      </c>
      <c r="M708" s="55" t="n"/>
      <c r="N708" s="55">
        <f>P708+Q708+R708+S708</f>
        <v/>
      </c>
      <c r="O708" s="57">
        <f>Q708+V708+Y708+AB708+AE708+AH708+AK708+AN708+AQ708+AT708+AW708+AZ708+BC708</f>
        <v/>
      </c>
      <c r="P708" s="58" t="n"/>
      <c r="Q708" s="59">
        <f>L708-S708-R708-P708</f>
        <v/>
      </c>
      <c r="R708" s="60" t="n"/>
      <c r="S708" s="61" t="n"/>
      <c r="T708" s="55" t="n"/>
      <c r="U708" s="55" t="n"/>
      <c r="V708" s="55" t="n"/>
      <c r="W708" s="55" t="n"/>
      <c r="X708" s="55" t="n"/>
      <c r="Y708" s="55" t="n"/>
      <c r="Z708" s="55" t="n"/>
      <c r="AA708" s="55" t="n"/>
      <c r="AB708" s="55" t="n"/>
      <c r="AC708" s="55" t="n"/>
      <c r="AD708" s="55" t="n"/>
      <c r="AE708" s="55" t="n"/>
      <c r="AF708" s="55" t="n"/>
      <c r="AG708" s="55" t="n"/>
      <c r="AH708" s="55" t="n"/>
      <c r="AI708" s="55" t="n"/>
      <c r="AJ708" s="55" t="n"/>
      <c r="AK708" s="55" t="n"/>
      <c r="AL708" s="55" t="n"/>
      <c r="AM708" s="55" t="n"/>
      <c r="AN708" s="55" t="n"/>
      <c r="AO708" s="55" t="n"/>
      <c r="AP708" s="55" t="n"/>
      <c r="AQ708" s="55" t="n"/>
      <c r="AR708" s="55" t="n"/>
      <c r="AS708" s="55" t="n"/>
      <c r="AT708" s="55" t="n"/>
      <c r="AU708" s="55" t="n"/>
      <c r="AV708" s="55" t="n"/>
      <c r="AW708" s="55" t="n"/>
      <c r="AX708" s="55" t="n"/>
      <c r="AY708" s="55" t="n"/>
      <c r="AZ708" s="55" t="n"/>
      <c r="BA708" s="55" t="n"/>
      <c r="BB708" s="55" t="n"/>
      <c r="BC708" s="55" t="n"/>
    </row>
    <row r="709">
      <c r="A709" s="55" t="n"/>
      <c r="B709" s="483" t="n"/>
      <c r="C709" s="55" t="n"/>
      <c r="D709" s="55" t="n"/>
      <c r="E709" s="55" t="n"/>
      <c r="F709" s="55" t="n"/>
      <c r="G709" s="69" t="n"/>
      <c r="H709" s="69" t="n"/>
      <c r="I709" s="55" t="n"/>
      <c r="J709" s="55" t="n"/>
      <c r="K709" s="55" t="n"/>
      <c r="L709" s="55">
        <f>J709-K709</f>
        <v/>
      </c>
      <c r="M709" s="55" t="n"/>
      <c r="N709" s="55">
        <f>P709+Q709+R709+S709</f>
        <v/>
      </c>
      <c r="O709" s="57">
        <f>Q709+V709+Y709+AB709+AE709+AH709+AK709+AN709+AQ709+AT709+AW709+AZ709+BC709</f>
        <v/>
      </c>
      <c r="P709" s="58" t="n"/>
      <c r="Q709" s="59">
        <f>L709-S709-R709-P709</f>
        <v/>
      </c>
      <c r="R709" s="60" t="n"/>
      <c r="S709" s="61" t="n"/>
      <c r="T709" s="55" t="n"/>
      <c r="U709" s="55" t="n"/>
      <c r="V709" s="55" t="n"/>
      <c r="W709" s="55" t="n"/>
      <c r="X709" s="55" t="n"/>
      <c r="Y709" s="55" t="n"/>
      <c r="Z709" s="55" t="n"/>
      <c r="AA709" s="55" t="n"/>
      <c r="AB709" s="55" t="n"/>
      <c r="AC709" s="55" t="n"/>
      <c r="AD709" s="55" t="n"/>
      <c r="AE709" s="55" t="n"/>
      <c r="AF709" s="55" t="n"/>
      <c r="AG709" s="55" t="n"/>
      <c r="AH709" s="55" t="n"/>
      <c r="AI709" s="55" t="n"/>
      <c r="AJ709" s="55" t="n"/>
      <c r="AK709" s="55" t="n"/>
      <c r="AL709" s="55" t="n"/>
      <c r="AM709" s="55" t="n"/>
      <c r="AN709" s="55" t="n"/>
      <c r="AO709" s="55" t="n"/>
      <c r="AP709" s="55" t="n"/>
      <c r="AQ709" s="55" t="n"/>
      <c r="AR709" s="55" t="n"/>
      <c r="AS709" s="55" t="n"/>
      <c r="AT709" s="55" t="n"/>
      <c r="AU709" s="55" t="n"/>
      <c r="AV709" s="55" t="n"/>
      <c r="AW709" s="55" t="n"/>
      <c r="AX709" s="55" t="n"/>
      <c r="AY709" s="55" t="n"/>
      <c r="AZ709" s="55" t="n"/>
      <c r="BA709" s="55" t="n"/>
      <c r="BB709" s="55" t="n"/>
      <c r="BC709" s="55" t="n"/>
    </row>
    <row r="710">
      <c r="A710" s="55" t="n"/>
      <c r="B710" s="483" t="n"/>
      <c r="C710" s="55" t="n"/>
      <c r="D710" s="55" t="n"/>
      <c r="E710" s="55" t="n"/>
      <c r="F710" s="55" t="n"/>
      <c r="G710" s="69" t="n"/>
      <c r="H710" s="69" t="n"/>
      <c r="I710" s="55" t="n"/>
      <c r="J710" s="55" t="n"/>
      <c r="K710" s="55" t="n"/>
      <c r="L710" s="55">
        <f>J710-K710</f>
        <v/>
      </c>
      <c r="M710" s="55" t="n"/>
      <c r="N710" s="55">
        <f>P710+Q710+R710+S710</f>
        <v/>
      </c>
      <c r="O710" s="57">
        <f>Q710+V710+Y710+AB710+AE710+AH710+AK710+AN710+AQ710+AT710+AW710+AZ710+BC710</f>
        <v/>
      </c>
      <c r="P710" s="58" t="n"/>
      <c r="Q710" s="59">
        <f>L710-S710-R710-P710</f>
        <v/>
      </c>
      <c r="R710" s="60" t="n"/>
      <c r="S710" s="61" t="n"/>
      <c r="T710" s="55" t="n"/>
      <c r="U710" s="55" t="n"/>
      <c r="V710" s="55" t="n"/>
      <c r="W710" s="55" t="n"/>
      <c r="X710" s="55" t="n"/>
      <c r="Y710" s="55" t="n"/>
      <c r="Z710" s="55" t="n"/>
      <c r="AA710" s="55" t="n"/>
      <c r="AB710" s="55" t="n"/>
      <c r="AC710" s="55" t="n"/>
      <c r="AD710" s="55" t="n"/>
      <c r="AE710" s="55" t="n"/>
      <c r="AF710" s="55" t="n"/>
      <c r="AG710" s="55" t="n"/>
      <c r="AH710" s="55" t="n"/>
      <c r="AI710" s="55" t="n"/>
      <c r="AJ710" s="55" t="n"/>
      <c r="AK710" s="55" t="n"/>
      <c r="AL710" s="55" t="n"/>
      <c r="AM710" s="55" t="n"/>
      <c r="AN710" s="55" t="n"/>
      <c r="AO710" s="55" t="n"/>
      <c r="AP710" s="55" t="n"/>
      <c r="AQ710" s="55" t="n"/>
      <c r="AR710" s="55" t="n"/>
      <c r="AS710" s="55" t="n"/>
      <c r="AT710" s="55" t="n"/>
      <c r="AU710" s="55" t="n"/>
      <c r="AV710" s="55" t="n"/>
      <c r="AW710" s="55" t="n"/>
      <c r="AX710" s="55" t="n"/>
      <c r="AY710" s="55" t="n"/>
      <c r="AZ710" s="55" t="n"/>
      <c r="BA710" s="55" t="n"/>
      <c r="BB710" s="55" t="n"/>
      <c r="BC710" s="55" t="n"/>
    </row>
    <row r="711">
      <c r="A711" s="55" t="n"/>
      <c r="B711" s="483" t="n"/>
      <c r="C711" s="55" t="n"/>
      <c r="D711" s="55" t="n"/>
      <c r="E711" s="55" t="n"/>
      <c r="F711" s="55" t="n"/>
      <c r="G711" s="69" t="n"/>
      <c r="H711" s="69" t="n"/>
      <c r="I711" s="55" t="n"/>
      <c r="J711" s="55" t="n"/>
      <c r="K711" s="55" t="n"/>
      <c r="L711" s="55">
        <f>J711-K711</f>
        <v/>
      </c>
      <c r="M711" s="55" t="n"/>
      <c r="N711" s="55">
        <f>P711+Q711+R711+S711</f>
        <v/>
      </c>
      <c r="O711" s="57">
        <f>Q711+V711+Y711+AB711+AE711+AH711+AK711+AN711+AQ711+AT711+AW711+AZ711+BC711</f>
        <v/>
      </c>
      <c r="P711" s="58" t="n"/>
      <c r="Q711" s="59">
        <f>L711-S711-R711-P711</f>
        <v/>
      </c>
      <c r="R711" s="60" t="n"/>
      <c r="S711" s="61" t="n"/>
      <c r="T711" s="55" t="n"/>
      <c r="U711" s="55" t="n"/>
      <c r="V711" s="55" t="n"/>
      <c r="W711" s="55" t="n"/>
      <c r="X711" s="55" t="n"/>
      <c r="Y711" s="55" t="n"/>
      <c r="Z711" s="55" t="n"/>
      <c r="AA711" s="55" t="n"/>
      <c r="AB711" s="55" t="n"/>
      <c r="AC711" s="55" t="n"/>
      <c r="AD711" s="55" t="n"/>
      <c r="AE711" s="55" t="n"/>
      <c r="AF711" s="55" t="n"/>
      <c r="AG711" s="55" t="n"/>
      <c r="AH711" s="55" t="n"/>
      <c r="AI711" s="55" t="n"/>
      <c r="AJ711" s="55" t="n"/>
      <c r="AK711" s="55" t="n"/>
      <c r="AL711" s="55" t="n"/>
      <c r="AM711" s="55" t="n"/>
      <c r="AN711" s="55" t="n"/>
      <c r="AO711" s="55" t="n"/>
      <c r="AP711" s="55" t="n"/>
      <c r="AQ711" s="55" t="n"/>
      <c r="AR711" s="55" t="n"/>
      <c r="AS711" s="55" t="n"/>
      <c r="AT711" s="55" t="n"/>
      <c r="AU711" s="55" t="n"/>
      <c r="AV711" s="55" t="n"/>
      <c r="AW711" s="55" t="n"/>
      <c r="AX711" s="55" t="n"/>
      <c r="AY711" s="55" t="n"/>
      <c r="AZ711" s="55" t="n"/>
      <c r="BA711" s="55" t="n"/>
      <c r="BB711" s="55" t="n"/>
      <c r="BC711" s="55" t="n"/>
    </row>
    <row r="712">
      <c r="A712" s="55" t="n"/>
      <c r="B712" s="483" t="n"/>
      <c r="C712" s="55" t="n"/>
      <c r="D712" s="55" t="n"/>
      <c r="E712" s="55" t="n"/>
      <c r="F712" s="55" t="n"/>
      <c r="G712" s="69" t="n"/>
      <c r="H712" s="69" t="n"/>
      <c r="I712" s="55" t="n"/>
      <c r="J712" s="55" t="n"/>
      <c r="K712" s="55" t="n"/>
      <c r="L712" s="55">
        <f>J712-K712</f>
        <v/>
      </c>
      <c r="M712" s="55" t="n"/>
      <c r="N712" s="55">
        <f>P712+Q712+R712+S712</f>
        <v/>
      </c>
      <c r="O712" s="57">
        <f>Q712+V712+Y712+AB712+AE712+AH712+AK712+AN712+AQ712+AT712+AW712+AZ712+BC712</f>
        <v/>
      </c>
      <c r="P712" s="58" t="n"/>
      <c r="Q712" s="59">
        <f>L712-S712-R712-P712</f>
        <v/>
      </c>
      <c r="R712" s="60" t="n"/>
      <c r="S712" s="61" t="n"/>
      <c r="T712" s="55" t="n"/>
      <c r="U712" s="55" t="n"/>
      <c r="V712" s="55" t="n"/>
      <c r="W712" s="55" t="n"/>
      <c r="X712" s="55" t="n"/>
      <c r="Y712" s="55" t="n"/>
      <c r="Z712" s="55" t="n"/>
      <c r="AA712" s="55" t="n"/>
      <c r="AB712" s="55" t="n"/>
      <c r="AC712" s="55" t="n"/>
      <c r="AD712" s="55" t="n"/>
      <c r="AE712" s="55" t="n"/>
      <c r="AF712" s="55" t="n"/>
      <c r="AG712" s="55" t="n"/>
      <c r="AH712" s="55" t="n"/>
      <c r="AI712" s="55" t="n"/>
      <c r="AJ712" s="55" t="n"/>
      <c r="AK712" s="55" t="n"/>
      <c r="AL712" s="55" t="n"/>
      <c r="AM712" s="55" t="n"/>
      <c r="AN712" s="55" t="n"/>
      <c r="AO712" s="55" t="n"/>
      <c r="AP712" s="55" t="n"/>
      <c r="AQ712" s="55" t="n"/>
      <c r="AR712" s="55" t="n"/>
      <c r="AS712" s="55" t="n"/>
      <c r="AT712" s="55" t="n"/>
      <c r="AU712" s="55" t="n"/>
      <c r="AV712" s="55" t="n"/>
      <c r="AW712" s="55" t="n"/>
      <c r="AX712" s="55" t="n"/>
      <c r="AY712" s="55" t="n"/>
      <c r="AZ712" s="55" t="n"/>
      <c r="BA712" s="55" t="n"/>
      <c r="BB712" s="55" t="n"/>
      <c r="BC712" s="55" t="n"/>
    </row>
    <row r="713">
      <c r="A713" s="55" t="n"/>
      <c r="B713" s="483" t="n"/>
      <c r="C713" s="55" t="n"/>
      <c r="D713" s="55" t="n"/>
      <c r="E713" s="55" t="n"/>
      <c r="F713" s="55" t="n"/>
      <c r="G713" s="69" t="n"/>
      <c r="H713" s="69" t="n"/>
      <c r="I713" s="55" t="n"/>
      <c r="J713" s="55" t="n"/>
      <c r="K713" s="55" t="n"/>
      <c r="L713" s="55">
        <f>J713-K713</f>
        <v/>
      </c>
      <c r="M713" s="55" t="n"/>
      <c r="N713" s="55">
        <f>P713+Q713+R713+S713</f>
        <v/>
      </c>
      <c r="O713" s="57">
        <f>Q713+V713+Y713+AB713+AE713+AH713+AK713+AN713+AQ713+AT713+AW713+AZ713+BC713</f>
        <v/>
      </c>
      <c r="P713" s="58" t="n"/>
      <c r="Q713" s="59">
        <f>L713-S713-R713-P713</f>
        <v/>
      </c>
      <c r="R713" s="60" t="n"/>
      <c r="S713" s="61" t="n"/>
      <c r="T713" s="55" t="n"/>
      <c r="U713" s="55" t="n"/>
      <c r="V713" s="55" t="n"/>
      <c r="W713" s="55" t="n"/>
      <c r="X713" s="55" t="n"/>
      <c r="Y713" s="55" t="n"/>
      <c r="Z713" s="55" t="n"/>
      <c r="AA713" s="55" t="n"/>
      <c r="AB713" s="55" t="n"/>
      <c r="AC713" s="55" t="n"/>
      <c r="AD713" s="55" t="n"/>
      <c r="AE713" s="55" t="n"/>
      <c r="AF713" s="55" t="n"/>
      <c r="AG713" s="55" t="n"/>
      <c r="AH713" s="55" t="n"/>
      <c r="AI713" s="55" t="n"/>
      <c r="AJ713" s="55" t="n"/>
      <c r="AK713" s="55" t="n"/>
      <c r="AL713" s="55" t="n"/>
      <c r="AM713" s="55" t="n"/>
      <c r="AN713" s="55" t="n"/>
      <c r="AO713" s="55" t="n"/>
      <c r="AP713" s="55" t="n"/>
      <c r="AQ713" s="55" t="n"/>
      <c r="AR713" s="55" t="n"/>
      <c r="AS713" s="55" t="n"/>
      <c r="AT713" s="55" t="n"/>
      <c r="AU713" s="55" t="n"/>
      <c r="AV713" s="55" t="n"/>
      <c r="AW713" s="55" t="n"/>
      <c r="AX713" s="55" t="n"/>
      <c r="AY713" s="55" t="n"/>
      <c r="AZ713" s="55" t="n"/>
      <c r="BA713" s="55" t="n"/>
      <c r="BB713" s="55" t="n"/>
      <c r="BC713" s="55" t="n"/>
    </row>
    <row r="714">
      <c r="A714" s="55" t="n"/>
      <c r="B714" s="483" t="n"/>
      <c r="C714" s="55" t="n"/>
      <c r="D714" s="55" t="n"/>
      <c r="E714" s="55" t="n"/>
      <c r="F714" s="55" t="n"/>
      <c r="G714" s="69" t="n"/>
      <c r="H714" s="69" t="n"/>
      <c r="I714" s="55" t="n"/>
      <c r="J714" s="55" t="n"/>
      <c r="K714" s="55" t="n"/>
      <c r="L714" s="55">
        <f>J714-K714</f>
        <v/>
      </c>
      <c r="M714" s="55" t="n"/>
      <c r="N714" s="55">
        <f>P714+Q714+R714+S714</f>
        <v/>
      </c>
      <c r="O714" s="57">
        <f>Q714+V714+Y714+AB714+AE714+AH714+AK714+AN714+AQ714+AT714+AW714+AZ714+BC714</f>
        <v/>
      </c>
      <c r="P714" s="58" t="n"/>
      <c r="Q714" s="59">
        <f>L714-S714-R714-P714</f>
        <v/>
      </c>
      <c r="R714" s="60" t="n"/>
      <c r="S714" s="61" t="n"/>
      <c r="T714" s="55" t="n"/>
      <c r="U714" s="55" t="n"/>
      <c r="V714" s="55" t="n"/>
      <c r="W714" s="55" t="n"/>
      <c r="X714" s="55" t="n"/>
      <c r="Y714" s="55" t="n"/>
      <c r="Z714" s="55" t="n"/>
      <c r="AA714" s="55" t="n"/>
      <c r="AB714" s="55" t="n"/>
      <c r="AC714" s="55" t="n"/>
      <c r="AD714" s="55" t="n"/>
      <c r="AE714" s="55" t="n"/>
      <c r="AF714" s="55" t="n"/>
      <c r="AG714" s="55" t="n"/>
      <c r="AH714" s="55" t="n"/>
      <c r="AI714" s="55" t="n"/>
      <c r="AJ714" s="55" t="n"/>
      <c r="AK714" s="55" t="n"/>
      <c r="AL714" s="55" t="n"/>
      <c r="AM714" s="55" t="n"/>
      <c r="AN714" s="55" t="n"/>
      <c r="AO714" s="55" t="n"/>
      <c r="AP714" s="55" t="n"/>
      <c r="AQ714" s="55" t="n"/>
      <c r="AR714" s="55" t="n"/>
      <c r="AS714" s="55" t="n"/>
      <c r="AT714" s="55" t="n"/>
      <c r="AU714" s="55" t="n"/>
      <c r="AV714" s="55" t="n"/>
      <c r="AW714" s="55" t="n"/>
      <c r="AX714" s="55" t="n"/>
      <c r="AY714" s="55" t="n"/>
      <c r="AZ714" s="55" t="n"/>
      <c r="BA714" s="55" t="n"/>
      <c r="BB714" s="55" t="n"/>
      <c r="BC714" s="55" t="n"/>
    </row>
    <row r="715">
      <c r="A715" s="55" t="n"/>
      <c r="B715" s="483" t="n"/>
      <c r="C715" s="55" t="n"/>
      <c r="D715" s="55" t="n"/>
      <c r="E715" s="55" t="n"/>
      <c r="F715" s="55" t="n"/>
      <c r="G715" s="69" t="n"/>
      <c r="H715" s="69" t="n"/>
      <c r="I715" s="55" t="n"/>
      <c r="J715" s="55" t="n"/>
      <c r="K715" s="55" t="n"/>
      <c r="L715" s="55">
        <f>J715-K715</f>
        <v/>
      </c>
      <c r="M715" s="55" t="n"/>
      <c r="N715" s="55">
        <f>P715+Q715+R715+S715</f>
        <v/>
      </c>
      <c r="O715" s="57">
        <f>Q715+V715+Y715+AB715+AE715+AH715+AK715+AN715+AQ715+AT715+AW715+AZ715+BC715</f>
        <v/>
      </c>
      <c r="P715" s="58" t="n"/>
      <c r="Q715" s="59">
        <f>L715-S715-R715-P715</f>
        <v/>
      </c>
      <c r="R715" s="60" t="n"/>
      <c r="S715" s="61" t="n"/>
      <c r="T715" s="55" t="n"/>
      <c r="U715" s="55" t="n"/>
      <c r="V715" s="55" t="n"/>
      <c r="W715" s="55" t="n"/>
      <c r="X715" s="55" t="n"/>
      <c r="Y715" s="55" t="n"/>
      <c r="Z715" s="55" t="n"/>
      <c r="AA715" s="55" t="n"/>
      <c r="AB715" s="55" t="n"/>
      <c r="AC715" s="55" t="n"/>
      <c r="AD715" s="55" t="n"/>
      <c r="AE715" s="55" t="n"/>
      <c r="AF715" s="55" t="n"/>
      <c r="AG715" s="55" t="n"/>
      <c r="AH715" s="55" t="n"/>
      <c r="AI715" s="55" t="n"/>
      <c r="AJ715" s="55" t="n"/>
      <c r="AK715" s="55" t="n"/>
      <c r="AL715" s="55" t="n"/>
      <c r="AM715" s="55" t="n"/>
      <c r="AN715" s="55" t="n"/>
      <c r="AO715" s="55" t="n"/>
      <c r="AP715" s="55" t="n"/>
      <c r="AQ715" s="55" t="n"/>
      <c r="AR715" s="55" t="n"/>
      <c r="AS715" s="55" t="n"/>
      <c r="AT715" s="55" t="n"/>
      <c r="AU715" s="55" t="n"/>
      <c r="AV715" s="55" t="n"/>
      <c r="AW715" s="55" t="n"/>
      <c r="AX715" s="55" t="n"/>
      <c r="AY715" s="55" t="n"/>
      <c r="AZ715" s="55" t="n"/>
      <c r="BA715" s="55" t="n"/>
      <c r="BB715" s="55" t="n"/>
      <c r="BC715" s="55" t="n"/>
    </row>
    <row r="716">
      <c r="A716" s="55" t="n"/>
      <c r="B716" s="483" t="n"/>
      <c r="C716" s="55" t="n"/>
      <c r="D716" s="55" t="n"/>
      <c r="E716" s="55" t="n"/>
      <c r="F716" s="55" t="n"/>
      <c r="G716" s="69" t="n"/>
      <c r="H716" s="69" t="n"/>
      <c r="I716" s="55" t="n"/>
      <c r="J716" s="55" t="n"/>
      <c r="K716" s="55" t="n"/>
      <c r="L716" s="55">
        <f>J716-K716</f>
        <v/>
      </c>
      <c r="M716" s="55" t="n"/>
      <c r="N716" s="55">
        <f>P716+Q716+R716+S716</f>
        <v/>
      </c>
      <c r="O716" s="57">
        <f>Q716+V716+Y716+AB716+AE716+AH716+AK716+AN716+AQ716+AT716+AW716+AZ716+BC716</f>
        <v/>
      </c>
      <c r="P716" s="58" t="n"/>
      <c r="Q716" s="59">
        <f>L716-S716-R716-P716</f>
        <v/>
      </c>
      <c r="R716" s="60" t="n"/>
      <c r="S716" s="61" t="n"/>
      <c r="T716" s="55" t="n"/>
      <c r="U716" s="55" t="n"/>
      <c r="V716" s="55" t="n"/>
      <c r="W716" s="55" t="n"/>
      <c r="X716" s="55" t="n"/>
      <c r="Y716" s="55" t="n"/>
      <c r="Z716" s="55" t="n"/>
      <c r="AA716" s="55" t="n"/>
      <c r="AB716" s="55" t="n"/>
      <c r="AC716" s="55" t="n"/>
      <c r="AD716" s="55" t="n"/>
      <c r="AE716" s="55" t="n"/>
      <c r="AF716" s="55" t="n"/>
      <c r="AG716" s="55" t="n"/>
      <c r="AH716" s="55" t="n"/>
      <c r="AI716" s="55" t="n"/>
      <c r="AJ716" s="55" t="n"/>
      <c r="AK716" s="55" t="n"/>
      <c r="AL716" s="55" t="n"/>
      <c r="AM716" s="55" t="n"/>
      <c r="AN716" s="55" t="n"/>
      <c r="AO716" s="55" t="n"/>
      <c r="AP716" s="55" t="n"/>
      <c r="AQ716" s="55" t="n"/>
      <c r="AR716" s="55" t="n"/>
      <c r="AS716" s="55" t="n"/>
      <c r="AT716" s="55" t="n"/>
      <c r="AU716" s="55" t="n"/>
      <c r="AV716" s="55" t="n"/>
      <c r="AW716" s="55" t="n"/>
      <c r="AX716" s="55" t="n"/>
      <c r="AY716" s="55" t="n"/>
      <c r="AZ716" s="55" t="n"/>
      <c r="BA716" s="55" t="n"/>
      <c r="BB716" s="55" t="n"/>
      <c r="BC716" s="55" t="n"/>
    </row>
    <row r="717">
      <c r="A717" s="55" t="n"/>
      <c r="B717" s="483" t="n"/>
      <c r="C717" s="55" t="n"/>
      <c r="D717" s="55" t="n"/>
      <c r="E717" s="55" t="n"/>
      <c r="F717" s="55" t="n"/>
      <c r="G717" s="69" t="n"/>
      <c r="H717" s="69" t="n"/>
      <c r="I717" s="55" t="n"/>
      <c r="J717" s="55" t="n"/>
      <c r="K717" s="55" t="n"/>
      <c r="L717" s="55">
        <f>J717-K717</f>
        <v/>
      </c>
      <c r="M717" s="55" t="n"/>
      <c r="N717" s="55">
        <f>P717+Q717+R717+S717</f>
        <v/>
      </c>
      <c r="O717" s="57">
        <f>Q717+V717+Y717+AB717+AE717+AH717+AK717+AN717+AQ717+AT717+AW717+AZ717+BC717</f>
        <v/>
      </c>
      <c r="P717" s="58" t="n"/>
      <c r="Q717" s="59">
        <f>L717-S717-R717-P717</f>
        <v/>
      </c>
      <c r="R717" s="60" t="n"/>
      <c r="S717" s="61" t="n"/>
      <c r="T717" s="55" t="n"/>
      <c r="U717" s="55" t="n"/>
      <c r="V717" s="55" t="n"/>
      <c r="W717" s="55" t="n"/>
      <c r="X717" s="55" t="n"/>
      <c r="Y717" s="55" t="n"/>
      <c r="Z717" s="55" t="n"/>
      <c r="AA717" s="55" t="n"/>
      <c r="AB717" s="55" t="n"/>
      <c r="AC717" s="55" t="n"/>
      <c r="AD717" s="55" t="n"/>
      <c r="AE717" s="55" t="n"/>
      <c r="AF717" s="55" t="n"/>
      <c r="AG717" s="55" t="n"/>
      <c r="AH717" s="55" t="n"/>
      <c r="AI717" s="55" t="n"/>
      <c r="AJ717" s="55" t="n"/>
      <c r="AK717" s="55" t="n"/>
      <c r="AL717" s="55" t="n"/>
      <c r="AM717" s="55" t="n"/>
      <c r="AN717" s="55" t="n"/>
      <c r="AO717" s="55" t="n"/>
      <c r="AP717" s="55" t="n"/>
      <c r="AQ717" s="55" t="n"/>
      <c r="AR717" s="55" t="n"/>
      <c r="AS717" s="55" t="n"/>
      <c r="AT717" s="55" t="n"/>
      <c r="AU717" s="55" t="n"/>
      <c r="AV717" s="55" t="n"/>
      <c r="AW717" s="55" t="n"/>
      <c r="AX717" s="55" t="n"/>
      <c r="AY717" s="55" t="n"/>
      <c r="AZ717" s="55" t="n"/>
      <c r="BA717" s="55" t="n"/>
      <c r="BB717" s="55" t="n"/>
      <c r="BC717" s="55" t="n"/>
    </row>
    <row r="718">
      <c r="A718" s="55" t="n"/>
      <c r="B718" s="483" t="n"/>
      <c r="C718" s="55" t="n"/>
      <c r="D718" s="55" t="n"/>
      <c r="E718" s="55" t="n"/>
      <c r="F718" s="55" t="n"/>
      <c r="G718" s="69" t="n"/>
      <c r="H718" s="69" t="n"/>
      <c r="I718" s="55" t="n"/>
      <c r="J718" s="55" t="n"/>
      <c r="K718" s="55" t="n"/>
      <c r="L718" s="55">
        <f>J718-K718</f>
        <v/>
      </c>
      <c r="M718" s="55" t="n"/>
      <c r="N718" s="55">
        <f>P718+Q718+R718+S718</f>
        <v/>
      </c>
      <c r="O718" s="57">
        <f>Q718+V718+Y718+AB718+AE718+AH718+AK718+AN718+AQ718+AT718+AW718+AZ718+BC718</f>
        <v/>
      </c>
      <c r="P718" s="58" t="n"/>
      <c r="Q718" s="59">
        <f>L718-S718-R718-P718</f>
        <v/>
      </c>
      <c r="R718" s="60" t="n"/>
      <c r="S718" s="61" t="n"/>
      <c r="T718" s="55" t="n"/>
      <c r="U718" s="55" t="n"/>
      <c r="V718" s="55" t="n"/>
      <c r="W718" s="55" t="n"/>
      <c r="X718" s="55" t="n"/>
      <c r="Y718" s="55" t="n"/>
      <c r="Z718" s="55" t="n"/>
      <c r="AA718" s="55" t="n"/>
      <c r="AB718" s="55" t="n"/>
      <c r="AC718" s="55" t="n"/>
      <c r="AD718" s="55" t="n"/>
      <c r="AE718" s="55" t="n"/>
      <c r="AF718" s="55" t="n"/>
      <c r="AG718" s="55" t="n"/>
      <c r="AH718" s="55" t="n"/>
      <c r="AI718" s="55" t="n"/>
      <c r="AJ718" s="55" t="n"/>
      <c r="AK718" s="55" t="n"/>
      <c r="AL718" s="55" t="n"/>
      <c r="AM718" s="55" t="n"/>
      <c r="AN718" s="55" t="n"/>
      <c r="AO718" s="55" t="n"/>
      <c r="AP718" s="55" t="n"/>
      <c r="AQ718" s="55" t="n"/>
      <c r="AR718" s="55" t="n"/>
      <c r="AS718" s="55" t="n"/>
      <c r="AT718" s="55" t="n"/>
      <c r="AU718" s="55" t="n"/>
      <c r="AV718" s="55" t="n"/>
      <c r="AW718" s="55" t="n"/>
      <c r="AX718" s="55" t="n"/>
      <c r="AY718" s="55" t="n"/>
      <c r="AZ718" s="55" t="n"/>
      <c r="BA718" s="55" t="n"/>
      <c r="BB718" s="55" t="n"/>
      <c r="BC718" s="55" t="n"/>
    </row>
    <row r="719">
      <c r="A719" s="55" t="n"/>
      <c r="B719" s="483" t="n"/>
      <c r="C719" s="55" t="n"/>
      <c r="D719" s="55" t="n"/>
      <c r="E719" s="55" t="n"/>
      <c r="F719" s="55" t="n"/>
      <c r="G719" s="69" t="n"/>
      <c r="H719" s="69" t="n"/>
      <c r="I719" s="55" t="n"/>
      <c r="J719" s="55" t="n"/>
      <c r="K719" s="55" t="n"/>
      <c r="L719" s="55">
        <f>J719-K719</f>
        <v/>
      </c>
      <c r="M719" s="55" t="n"/>
      <c r="N719" s="55">
        <f>P719+Q719+R719+S719</f>
        <v/>
      </c>
      <c r="O719" s="57">
        <f>Q719+V719+Y719+AB719+AE719+AH719+AK719+AN719+AQ719+AT719+AW719+AZ719+BC719</f>
        <v/>
      </c>
      <c r="P719" s="58" t="n"/>
      <c r="Q719" s="59">
        <f>L719-S719-R719-P719</f>
        <v/>
      </c>
      <c r="R719" s="60" t="n"/>
      <c r="S719" s="61" t="n"/>
      <c r="T719" s="55" t="n"/>
      <c r="U719" s="55" t="n"/>
      <c r="V719" s="55" t="n"/>
      <c r="W719" s="55" t="n"/>
      <c r="X719" s="55" t="n"/>
      <c r="Y719" s="55" t="n"/>
      <c r="Z719" s="55" t="n"/>
      <c r="AA719" s="55" t="n"/>
      <c r="AB719" s="55" t="n"/>
      <c r="AC719" s="55" t="n"/>
      <c r="AD719" s="55" t="n"/>
      <c r="AE719" s="55" t="n"/>
      <c r="AF719" s="55" t="n"/>
      <c r="AG719" s="55" t="n"/>
      <c r="AH719" s="55" t="n"/>
      <c r="AI719" s="55" t="n"/>
      <c r="AJ719" s="55" t="n"/>
      <c r="AK719" s="55" t="n"/>
      <c r="AL719" s="55" t="n"/>
      <c r="AM719" s="55" t="n"/>
      <c r="AN719" s="55" t="n"/>
      <c r="AO719" s="55" t="n"/>
      <c r="AP719" s="55" t="n"/>
      <c r="AQ719" s="55" t="n"/>
      <c r="AR719" s="55" t="n"/>
      <c r="AS719" s="55" t="n"/>
      <c r="AT719" s="55" t="n"/>
      <c r="AU719" s="55" t="n"/>
      <c r="AV719" s="55" t="n"/>
      <c r="AW719" s="55" t="n"/>
      <c r="AX719" s="55" t="n"/>
      <c r="AY719" s="55" t="n"/>
      <c r="AZ719" s="55" t="n"/>
      <c r="BA719" s="55" t="n"/>
      <c r="BB719" s="55" t="n"/>
      <c r="BC719" s="55" t="n"/>
    </row>
    <row r="720">
      <c r="A720" s="55" t="n"/>
      <c r="B720" s="483" t="n"/>
      <c r="C720" s="55" t="n"/>
      <c r="D720" s="55" t="n"/>
      <c r="E720" s="55" t="n"/>
      <c r="F720" s="55" t="n"/>
      <c r="G720" s="69" t="n"/>
      <c r="H720" s="69" t="n"/>
      <c r="I720" s="55" t="n"/>
      <c r="J720" s="55" t="n"/>
      <c r="K720" s="55" t="n"/>
      <c r="L720" s="55">
        <f>J720-K720</f>
        <v/>
      </c>
      <c r="M720" s="55" t="n"/>
      <c r="N720" s="55">
        <f>P720+Q720+R720+S720</f>
        <v/>
      </c>
      <c r="O720" s="57">
        <f>Q720+V720+Y720+AB720+AE720+AH720+AK720+AN720+AQ720+AT720+AW720+AZ720+BC720</f>
        <v/>
      </c>
      <c r="P720" s="58" t="n"/>
      <c r="Q720" s="59">
        <f>L720-S720-R720-P720</f>
        <v/>
      </c>
      <c r="R720" s="60" t="n"/>
      <c r="S720" s="61" t="n"/>
      <c r="T720" s="55" t="n"/>
      <c r="U720" s="55" t="n"/>
      <c r="V720" s="55" t="n"/>
      <c r="W720" s="55" t="n"/>
      <c r="X720" s="55" t="n"/>
      <c r="Y720" s="55" t="n"/>
      <c r="Z720" s="55" t="n"/>
      <c r="AA720" s="55" t="n"/>
      <c r="AB720" s="55" t="n"/>
      <c r="AC720" s="55" t="n"/>
      <c r="AD720" s="55" t="n"/>
      <c r="AE720" s="55" t="n"/>
      <c r="AF720" s="55" t="n"/>
      <c r="AG720" s="55" t="n"/>
      <c r="AH720" s="55" t="n"/>
      <c r="AI720" s="55" t="n"/>
      <c r="AJ720" s="55" t="n"/>
      <c r="AK720" s="55" t="n"/>
      <c r="AL720" s="55" t="n"/>
      <c r="AM720" s="55" t="n"/>
      <c r="AN720" s="55" t="n"/>
      <c r="AO720" s="55" t="n"/>
      <c r="AP720" s="55" t="n"/>
      <c r="AQ720" s="55" t="n"/>
      <c r="AR720" s="55" t="n"/>
      <c r="AS720" s="55" t="n"/>
      <c r="AT720" s="55" t="n"/>
      <c r="AU720" s="55" t="n"/>
      <c r="AV720" s="55" t="n"/>
      <c r="AW720" s="55" t="n"/>
      <c r="AX720" s="55" t="n"/>
      <c r="AY720" s="55" t="n"/>
      <c r="AZ720" s="55" t="n"/>
      <c r="BA720" s="55" t="n"/>
      <c r="BB720" s="55" t="n"/>
      <c r="BC720" s="55" t="n"/>
    </row>
    <row r="721">
      <c r="A721" s="55" t="n"/>
      <c r="B721" s="483" t="n"/>
      <c r="C721" s="55" t="n"/>
      <c r="D721" s="55" t="n"/>
      <c r="E721" s="55" t="n"/>
      <c r="F721" s="55" t="n"/>
      <c r="G721" s="69" t="n"/>
      <c r="H721" s="69" t="n"/>
      <c r="I721" s="55" t="n"/>
      <c r="J721" s="55" t="n"/>
      <c r="K721" s="55" t="n"/>
      <c r="L721" s="55">
        <f>J721-K721</f>
        <v/>
      </c>
      <c r="M721" s="55" t="n"/>
      <c r="N721" s="55">
        <f>P721+Q721+R721+S721</f>
        <v/>
      </c>
      <c r="O721" s="57">
        <f>Q721+V721+Y721+AB721+AE721+AH721+AK721+AN721+AQ721+AT721+AW721+AZ721+BC721</f>
        <v/>
      </c>
      <c r="P721" s="58" t="n"/>
      <c r="Q721" s="59">
        <f>L721-S721-R721-P721</f>
        <v/>
      </c>
      <c r="R721" s="60" t="n"/>
      <c r="S721" s="61" t="n"/>
      <c r="T721" s="55" t="n"/>
      <c r="U721" s="55" t="n"/>
      <c r="V721" s="55" t="n"/>
      <c r="W721" s="55" t="n"/>
      <c r="X721" s="55" t="n"/>
      <c r="Y721" s="55" t="n"/>
      <c r="Z721" s="55" t="n"/>
      <c r="AA721" s="55" t="n"/>
      <c r="AB721" s="55" t="n"/>
      <c r="AC721" s="55" t="n"/>
      <c r="AD721" s="55" t="n"/>
      <c r="AE721" s="55" t="n"/>
      <c r="AF721" s="55" t="n"/>
      <c r="AG721" s="55" t="n"/>
      <c r="AH721" s="55" t="n"/>
      <c r="AI721" s="55" t="n"/>
      <c r="AJ721" s="55" t="n"/>
      <c r="AK721" s="55" t="n"/>
      <c r="AL721" s="55" t="n"/>
      <c r="AM721" s="55" t="n"/>
      <c r="AN721" s="55" t="n"/>
      <c r="AO721" s="55" t="n"/>
      <c r="AP721" s="55" t="n"/>
      <c r="AQ721" s="55" t="n"/>
      <c r="AR721" s="55" t="n"/>
      <c r="AS721" s="55" t="n"/>
      <c r="AT721" s="55" t="n"/>
      <c r="AU721" s="55" t="n"/>
      <c r="AV721" s="55" t="n"/>
      <c r="AW721" s="55" t="n"/>
      <c r="AX721" s="55" t="n"/>
      <c r="AY721" s="55" t="n"/>
      <c r="AZ721" s="55" t="n"/>
      <c r="BA721" s="55" t="n"/>
      <c r="BB721" s="55" t="n"/>
      <c r="BC721" s="55" t="n"/>
    </row>
    <row r="722">
      <c r="A722" s="55" t="n"/>
      <c r="B722" s="483" t="n"/>
      <c r="C722" s="55" t="n"/>
      <c r="D722" s="55" t="n"/>
      <c r="E722" s="55" t="n"/>
      <c r="F722" s="55" t="n"/>
      <c r="G722" s="69" t="n"/>
      <c r="H722" s="69" t="n"/>
      <c r="I722" s="55" t="n"/>
      <c r="J722" s="55" t="n"/>
      <c r="K722" s="55" t="n"/>
      <c r="L722" s="55">
        <f>J722-K722</f>
        <v/>
      </c>
      <c r="M722" s="55" t="n"/>
      <c r="N722" s="55">
        <f>P722+Q722+R722+S722</f>
        <v/>
      </c>
      <c r="O722" s="57">
        <f>Q722+V722+Y722+AB722+AE722+AH722+AK722+AN722+AQ722+AT722+AW722+AZ722+BC722</f>
        <v/>
      </c>
      <c r="P722" s="58" t="n"/>
      <c r="Q722" s="59">
        <f>L722-S722-R722-P722</f>
        <v/>
      </c>
      <c r="R722" s="60" t="n"/>
      <c r="S722" s="61" t="n"/>
      <c r="T722" s="55" t="n"/>
      <c r="U722" s="55" t="n"/>
      <c r="V722" s="55" t="n"/>
      <c r="W722" s="55" t="n"/>
      <c r="X722" s="55" t="n"/>
      <c r="Y722" s="55" t="n"/>
      <c r="Z722" s="55" t="n"/>
      <c r="AA722" s="55" t="n"/>
      <c r="AB722" s="55" t="n"/>
      <c r="AC722" s="55" t="n"/>
      <c r="AD722" s="55" t="n"/>
      <c r="AE722" s="55" t="n"/>
      <c r="AF722" s="55" t="n"/>
      <c r="AG722" s="55" t="n"/>
      <c r="AH722" s="55" t="n"/>
      <c r="AI722" s="55" t="n"/>
      <c r="AJ722" s="55" t="n"/>
      <c r="AK722" s="55" t="n"/>
      <c r="AL722" s="55" t="n"/>
      <c r="AM722" s="55" t="n"/>
      <c r="AN722" s="55" t="n"/>
      <c r="AO722" s="55" t="n"/>
      <c r="AP722" s="55" t="n"/>
      <c r="AQ722" s="55" t="n"/>
      <c r="AR722" s="55" t="n"/>
      <c r="AS722" s="55" t="n"/>
      <c r="AT722" s="55" t="n"/>
      <c r="AU722" s="55" t="n"/>
      <c r="AV722" s="55" t="n"/>
      <c r="AW722" s="55" t="n"/>
      <c r="AX722" s="55" t="n"/>
      <c r="AY722" s="55" t="n"/>
      <c r="AZ722" s="55" t="n"/>
      <c r="BA722" s="55" t="n"/>
      <c r="BB722" s="55" t="n"/>
      <c r="BC722" s="55" t="n"/>
    </row>
    <row r="723">
      <c r="A723" s="55" t="n"/>
      <c r="B723" s="483" t="n"/>
      <c r="C723" s="55" t="n"/>
      <c r="D723" s="55" t="n"/>
      <c r="E723" s="55" t="n"/>
      <c r="F723" s="55" t="n"/>
      <c r="G723" s="69" t="n"/>
      <c r="H723" s="69" t="n"/>
      <c r="I723" s="55" t="n"/>
      <c r="J723" s="55" t="n"/>
      <c r="K723" s="55" t="n"/>
      <c r="L723" s="55">
        <f>J723-K723</f>
        <v/>
      </c>
      <c r="M723" s="55" t="n"/>
      <c r="N723" s="55">
        <f>P723+Q723+R723+S723</f>
        <v/>
      </c>
      <c r="O723" s="57">
        <f>Q723+V723+Y723+AB723+AE723+AH723+AK723+AN723+AQ723+AT723+AW723+AZ723+BC723</f>
        <v/>
      </c>
      <c r="P723" s="58" t="n"/>
      <c r="Q723" s="59">
        <f>L723-S723-R723-P723</f>
        <v/>
      </c>
      <c r="R723" s="60" t="n"/>
      <c r="S723" s="61" t="n"/>
      <c r="T723" s="55" t="n"/>
      <c r="U723" s="55" t="n"/>
      <c r="V723" s="55" t="n"/>
      <c r="W723" s="55" t="n"/>
      <c r="X723" s="55" t="n"/>
      <c r="Y723" s="55" t="n"/>
      <c r="Z723" s="55" t="n"/>
      <c r="AA723" s="55" t="n"/>
      <c r="AB723" s="55" t="n"/>
      <c r="AC723" s="55" t="n"/>
      <c r="AD723" s="55" t="n"/>
      <c r="AE723" s="55" t="n"/>
      <c r="AF723" s="55" t="n"/>
      <c r="AG723" s="55" t="n"/>
      <c r="AH723" s="55" t="n"/>
      <c r="AI723" s="55" t="n"/>
      <c r="AJ723" s="55" t="n"/>
      <c r="AK723" s="55" t="n"/>
      <c r="AL723" s="55" t="n"/>
      <c r="AM723" s="55" t="n"/>
      <c r="AN723" s="55" t="n"/>
      <c r="AO723" s="55" t="n"/>
      <c r="AP723" s="55" t="n"/>
      <c r="AQ723" s="55" t="n"/>
      <c r="AR723" s="55" t="n"/>
      <c r="AS723" s="55" t="n"/>
      <c r="AT723" s="55" t="n"/>
      <c r="AU723" s="55" t="n"/>
      <c r="AV723" s="55" t="n"/>
      <c r="AW723" s="55" t="n"/>
      <c r="AX723" s="55" t="n"/>
      <c r="AY723" s="55" t="n"/>
      <c r="AZ723" s="55" t="n"/>
      <c r="BA723" s="55" t="n"/>
      <c r="BB723" s="55" t="n"/>
      <c r="BC723" s="55" t="n"/>
    </row>
    <row r="724">
      <c r="A724" s="55" t="n"/>
      <c r="B724" s="483" t="n"/>
      <c r="C724" s="55" t="n"/>
      <c r="D724" s="55" t="n"/>
      <c r="E724" s="55" t="n"/>
      <c r="F724" s="55" t="n"/>
      <c r="G724" s="69" t="n"/>
      <c r="H724" s="69" t="n"/>
      <c r="I724" s="55" t="n"/>
      <c r="J724" s="55" t="n"/>
      <c r="K724" s="55" t="n"/>
      <c r="L724" s="55">
        <f>J724-K724</f>
        <v/>
      </c>
      <c r="M724" s="55" t="n"/>
      <c r="N724" s="55">
        <f>P724+Q724+R724+S724</f>
        <v/>
      </c>
      <c r="O724" s="57">
        <f>Q724+V724+Y724+AB724+AE724+AH724+AK724+AN724+AQ724+AT724+AW724+AZ724+BC724</f>
        <v/>
      </c>
      <c r="P724" s="58" t="n"/>
      <c r="Q724" s="59">
        <f>L724-S724-R724-P724</f>
        <v/>
      </c>
      <c r="R724" s="60" t="n"/>
      <c r="S724" s="61" t="n"/>
      <c r="T724" s="55" t="n"/>
      <c r="U724" s="55" t="n"/>
      <c r="V724" s="55" t="n"/>
      <c r="W724" s="55" t="n"/>
      <c r="X724" s="55" t="n"/>
      <c r="Y724" s="55" t="n"/>
      <c r="Z724" s="55" t="n"/>
      <c r="AA724" s="55" t="n"/>
      <c r="AB724" s="55" t="n"/>
      <c r="AC724" s="55" t="n"/>
      <c r="AD724" s="55" t="n"/>
      <c r="AE724" s="55" t="n"/>
      <c r="AF724" s="55" t="n"/>
      <c r="AG724" s="55" t="n"/>
      <c r="AH724" s="55" t="n"/>
      <c r="AI724" s="55" t="n"/>
      <c r="AJ724" s="55" t="n"/>
      <c r="AK724" s="55" t="n"/>
      <c r="AL724" s="55" t="n"/>
      <c r="AM724" s="55" t="n"/>
      <c r="AN724" s="55" t="n"/>
      <c r="AO724" s="55" t="n"/>
      <c r="AP724" s="55" t="n"/>
      <c r="AQ724" s="55" t="n"/>
      <c r="AR724" s="55" t="n"/>
      <c r="AS724" s="55" t="n"/>
      <c r="AT724" s="55" t="n"/>
      <c r="AU724" s="55" t="n"/>
      <c r="AV724" s="55" t="n"/>
      <c r="AW724" s="55" t="n"/>
      <c r="AX724" s="55" t="n"/>
      <c r="AY724" s="55" t="n"/>
      <c r="AZ724" s="55" t="n"/>
      <c r="BA724" s="55" t="n"/>
      <c r="BB724" s="55" t="n"/>
      <c r="BC724" s="55" t="n"/>
    </row>
    <row r="725">
      <c r="A725" s="55" t="n"/>
      <c r="B725" s="483" t="n"/>
      <c r="C725" s="55" t="n"/>
      <c r="D725" s="55" t="n"/>
      <c r="E725" s="55" t="n"/>
      <c r="F725" s="55" t="n"/>
      <c r="G725" s="69" t="n"/>
      <c r="H725" s="69" t="n"/>
      <c r="I725" s="55" t="n"/>
      <c r="J725" s="55" t="n"/>
      <c r="K725" s="55" t="n"/>
      <c r="L725" s="55">
        <f>J725-K725</f>
        <v/>
      </c>
      <c r="M725" s="55" t="n"/>
      <c r="N725" s="55">
        <f>P725+Q725+R725+S725</f>
        <v/>
      </c>
      <c r="O725" s="57">
        <f>Q725+V725+Y725+AB725+AE725+AH725+AK725+AN725+AQ725+AT725+AW725+AZ725+BC725</f>
        <v/>
      </c>
      <c r="P725" s="58" t="n"/>
      <c r="Q725" s="59">
        <f>L725-S725-R725-P725</f>
        <v/>
      </c>
      <c r="R725" s="60" t="n"/>
      <c r="S725" s="61" t="n"/>
      <c r="T725" s="55" t="n"/>
      <c r="U725" s="55" t="n"/>
      <c r="V725" s="55" t="n"/>
      <c r="W725" s="55" t="n"/>
      <c r="X725" s="55" t="n"/>
      <c r="Y725" s="55" t="n"/>
      <c r="Z725" s="55" t="n"/>
      <c r="AA725" s="55" t="n"/>
      <c r="AB725" s="55" t="n"/>
      <c r="AC725" s="55" t="n"/>
      <c r="AD725" s="55" t="n"/>
      <c r="AE725" s="55" t="n"/>
      <c r="AF725" s="55" t="n"/>
      <c r="AG725" s="55" t="n"/>
      <c r="AH725" s="55" t="n"/>
      <c r="AI725" s="55" t="n"/>
      <c r="AJ725" s="55" t="n"/>
      <c r="AK725" s="55" t="n"/>
      <c r="AL725" s="55" t="n"/>
      <c r="AM725" s="55" t="n"/>
      <c r="AN725" s="55" t="n"/>
      <c r="AO725" s="55" t="n"/>
      <c r="AP725" s="55" t="n"/>
      <c r="AQ725" s="55" t="n"/>
      <c r="AR725" s="55" t="n"/>
      <c r="AS725" s="55" t="n"/>
      <c r="AT725" s="55" t="n"/>
      <c r="AU725" s="55" t="n"/>
      <c r="AV725" s="55" t="n"/>
      <c r="AW725" s="55" t="n"/>
      <c r="AX725" s="55" t="n"/>
      <c r="AY725" s="55" t="n"/>
      <c r="AZ725" s="55" t="n"/>
      <c r="BA725" s="55" t="n"/>
      <c r="BB725" s="55" t="n"/>
      <c r="BC725" s="55" t="n"/>
    </row>
    <row r="726">
      <c r="A726" s="55" t="n"/>
      <c r="B726" s="483" t="n"/>
      <c r="C726" s="55" t="n"/>
      <c r="D726" s="55" t="n"/>
      <c r="E726" s="55" t="n"/>
      <c r="F726" s="55" t="n"/>
      <c r="G726" s="69" t="n"/>
      <c r="H726" s="69" t="n"/>
      <c r="I726" s="55" t="n"/>
      <c r="J726" s="55" t="n"/>
      <c r="K726" s="55" t="n"/>
      <c r="L726" s="55">
        <f>J726-K726</f>
        <v/>
      </c>
      <c r="M726" s="55" t="n"/>
      <c r="N726" s="55">
        <f>P726+Q726+R726+S726</f>
        <v/>
      </c>
      <c r="O726" s="57">
        <f>Q726+V726+Y726+AB726+AE726+AH726+AK726+AN726+AQ726+AT726+AW726+AZ726+BC726</f>
        <v/>
      </c>
      <c r="P726" s="58" t="n"/>
      <c r="Q726" s="59">
        <f>L726-S726-R726-P726</f>
        <v/>
      </c>
      <c r="R726" s="60" t="n"/>
      <c r="S726" s="61" t="n"/>
      <c r="T726" s="55" t="n"/>
      <c r="U726" s="55" t="n"/>
      <c r="V726" s="55" t="n"/>
      <c r="W726" s="55" t="n"/>
      <c r="X726" s="55" t="n"/>
      <c r="Y726" s="55" t="n"/>
      <c r="Z726" s="55" t="n"/>
      <c r="AA726" s="55" t="n"/>
      <c r="AB726" s="55" t="n"/>
      <c r="AC726" s="55" t="n"/>
      <c r="AD726" s="55" t="n"/>
      <c r="AE726" s="55" t="n"/>
      <c r="AF726" s="55" t="n"/>
      <c r="AG726" s="55" t="n"/>
      <c r="AH726" s="55" t="n"/>
      <c r="AI726" s="55" t="n"/>
      <c r="AJ726" s="55" t="n"/>
      <c r="AK726" s="55" t="n"/>
      <c r="AL726" s="55" t="n"/>
      <c r="AM726" s="55" t="n"/>
      <c r="AN726" s="55" t="n"/>
      <c r="AO726" s="55" t="n"/>
      <c r="AP726" s="55" t="n"/>
      <c r="AQ726" s="55" t="n"/>
      <c r="AR726" s="55" t="n"/>
      <c r="AS726" s="55" t="n"/>
      <c r="AT726" s="55" t="n"/>
      <c r="AU726" s="55" t="n"/>
      <c r="AV726" s="55" t="n"/>
      <c r="AW726" s="55" t="n"/>
      <c r="AX726" s="55" t="n"/>
      <c r="AY726" s="55" t="n"/>
      <c r="AZ726" s="55" t="n"/>
      <c r="BA726" s="55" t="n"/>
      <c r="BB726" s="55" t="n"/>
      <c r="BC726" s="55" t="n"/>
    </row>
    <row r="727">
      <c r="A727" s="55" t="n"/>
      <c r="B727" s="483" t="n"/>
      <c r="C727" s="55" t="n"/>
      <c r="D727" s="55" t="n"/>
      <c r="E727" s="55" t="n"/>
      <c r="F727" s="55" t="n"/>
      <c r="G727" s="69" t="n"/>
      <c r="H727" s="69" t="n"/>
      <c r="I727" s="55" t="n"/>
      <c r="J727" s="55" t="n"/>
      <c r="K727" s="55" t="n"/>
      <c r="L727" s="55">
        <f>J727-K727</f>
        <v/>
      </c>
      <c r="M727" s="55" t="n"/>
      <c r="N727" s="55">
        <f>P727+Q727+R727+S727</f>
        <v/>
      </c>
      <c r="O727" s="57">
        <f>Q727+V727+Y727+AB727+AE727+AH727+AK727+AN727+AQ727+AT727+AW727+AZ727+BC727</f>
        <v/>
      </c>
      <c r="P727" s="58" t="n"/>
      <c r="Q727" s="59">
        <f>L727-S727-R727-P727</f>
        <v/>
      </c>
      <c r="R727" s="60" t="n"/>
      <c r="S727" s="61" t="n"/>
      <c r="T727" s="55" t="n"/>
      <c r="U727" s="55" t="n"/>
      <c r="V727" s="55" t="n"/>
      <c r="W727" s="55" t="n"/>
      <c r="X727" s="55" t="n"/>
      <c r="Y727" s="55" t="n"/>
      <c r="Z727" s="55" t="n"/>
      <c r="AA727" s="55" t="n"/>
      <c r="AB727" s="55" t="n"/>
      <c r="AC727" s="55" t="n"/>
      <c r="AD727" s="55" t="n"/>
      <c r="AE727" s="55" t="n"/>
      <c r="AF727" s="55" t="n"/>
      <c r="AG727" s="55" t="n"/>
      <c r="AH727" s="55" t="n"/>
      <c r="AI727" s="55" t="n"/>
      <c r="AJ727" s="55" t="n"/>
      <c r="AK727" s="55" t="n"/>
      <c r="AL727" s="55" t="n"/>
      <c r="AM727" s="55" t="n"/>
      <c r="AN727" s="55" t="n"/>
      <c r="AO727" s="55" t="n"/>
      <c r="AP727" s="55" t="n"/>
      <c r="AQ727" s="55" t="n"/>
      <c r="AR727" s="55" t="n"/>
      <c r="AS727" s="55" t="n"/>
      <c r="AT727" s="55" t="n"/>
      <c r="AU727" s="55" t="n"/>
      <c r="AV727" s="55" t="n"/>
      <c r="AW727" s="55" t="n"/>
      <c r="AX727" s="55" t="n"/>
      <c r="AY727" s="55" t="n"/>
      <c r="AZ727" s="55" t="n"/>
      <c r="BA727" s="55" t="n"/>
      <c r="BB727" s="55" t="n"/>
      <c r="BC727" s="55" t="n"/>
    </row>
    <row r="728">
      <c r="A728" s="55" t="n"/>
      <c r="B728" s="483" t="n"/>
      <c r="C728" s="55" t="n"/>
      <c r="D728" s="55" t="n"/>
      <c r="E728" s="55" t="n"/>
      <c r="F728" s="55" t="n"/>
      <c r="G728" s="69" t="n"/>
      <c r="H728" s="69" t="n"/>
      <c r="I728" s="55" t="n"/>
      <c r="J728" s="55" t="n"/>
      <c r="K728" s="55" t="n"/>
      <c r="L728" s="55">
        <f>J728-K728</f>
        <v/>
      </c>
      <c r="M728" s="55" t="n"/>
      <c r="N728" s="55">
        <f>P728+Q728+R728+S728</f>
        <v/>
      </c>
      <c r="O728" s="57">
        <f>Q728+V728+Y728+AB728+AE728+AH728+AK728+AN728+AQ728+AT728+AW728+AZ728+BC728</f>
        <v/>
      </c>
      <c r="P728" s="58" t="n"/>
      <c r="Q728" s="59">
        <f>L728-S728-R728-P728</f>
        <v/>
      </c>
      <c r="R728" s="60" t="n"/>
      <c r="S728" s="61" t="n"/>
      <c r="T728" s="55" t="n"/>
      <c r="U728" s="55" t="n"/>
      <c r="V728" s="55" t="n"/>
      <c r="W728" s="55" t="n"/>
      <c r="X728" s="55" t="n"/>
      <c r="Y728" s="55" t="n"/>
      <c r="Z728" s="55" t="n"/>
      <c r="AA728" s="55" t="n"/>
      <c r="AB728" s="55" t="n"/>
      <c r="AC728" s="55" t="n"/>
      <c r="AD728" s="55" t="n"/>
      <c r="AE728" s="55" t="n"/>
      <c r="AF728" s="55" t="n"/>
      <c r="AG728" s="55" t="n"/>
      <c r="AH728" s="55" t="n"/>
      <c r="AI728" s="55" t="n"/>
      <c r="AJ728" s="55" t="n"/>
      <c r="AK728" s="55" t="n"/>
      <c r="AL728" s="55" t="n"/>
      <c r="AM728" s="55" t="n"/>
      <c r="AN728" s="55" t="n"/>
      <c r="AO728" s="55" t="n"/>
      <c r="AP728" s="55" t="n"/>
      <c r="AQ728" s="55" t="n"/>
      <c r="AR728" s="55" t="n"/>
      <c r="AS728" s="55" t="n"/>
      <c r="AT728" s="55" t="n"/>
      <c r="AU728" s="55" t="n"/>
      <c r="AV728" s="55" t="n"/>
      <c r="AW728" s="55" t="n"/>
      <c r="AX728" s="55" t="n"/>
      <c r="AY728" s="55" t="n"/>
      <c r="AZ728" s="55" t="n"/>
      <c r="BA728" s="55" t="n"/>
      <c r="BB728" s="55" t="n"/>
      <c r="BC728" s="55" t="n"/>
    </row>
    <row r="729">
      <c r="A729" s="55" t="n"/>
      <c r="B729" s="483" t="n"/>
      <c r="C729" s="55" t="n"/>
      <c r="D729" s="55" t="n"/>
      <c r="E729" s="55" t="n"/>
      <c r="F729" s="55" t="n"/>
      <c r="G729" s="69" t="n"/>
      <c r="H729" s="69" t="n"/>
      <c r="I729" s="55" t="n"/>
      <c r="J729" s="55" t="n"/>
      <c r="K729" s="55" t="n"/>
      <c r="L729" s="55">
        <f>J729-K729</f>
        <v/>
      </c>
      <c r="M729" s="55" t="n"/>
      <c r="N729" s="55">
        <f>P729+Q729+R729+S729</f>
        <v/>
      </c>
      <c r="O729" s="57">
        <f>Q729+V729+Y729+AB729+AE729+AH729+AK729+AN729+AQ729+AT729+AW729+AZ729+BC729</f>
        <v/>
      </c>
      <c r="P729" s="58" t="n"/>
      <c r="Q729" s="59">
        <f>L729-S729-R729-P729</f>
        <v/>
      </c>
      <c r="R729" s="60" t="n"/>
      <c r="S729" s="61" t="n"/>
      <c r="T729" s="55" t="n"/>
      <c r="U729" s="55" t="n"/>
      <c r="V729" s="55" t="n"/>
      <c r="W729" s="55" t="n"/>
      <c r="X729" s="55" t="n"/>
      <c r="Y729" s="55" t="n"/>
      <c r="Z729" s="55" t="n"/>
      <c r="AA729" s="55" t="n"/>
      <c r="AB729" s="55" t="n"/>
      <c r="AC729" s="55" t="n"/>
      <c r="AD729" s="55" t="n"/>
      <c r="AE729" s="55" t="n"/>
      <c r="AF729" s="55" t="n"/>
      <c r="AG729" s="55" t="n"/>
      <c r="AH729" s="55" t="n"/>
      <c r="AI729" s="55" t="n"/>
      <c r="AJ729" s="55" t="n"/>
      <c r="AK729" s="55" t="n"/>
      <c r="AL729" s="55" t="n"/>
      <c r="AM729" s="55" t="n"/>
      <c r="AN729" s="55" t="n"/>
      <c r="AO729" s="55" t="n"/>
      <c r="AP729" s="55" t="n"/>
      <c r="AQ729" s="55" t="n"/>
      <c r="AR729" s="55" t="n"/>
      <c r="AS729" s="55" t="n"/>
      <c r="AT729" s="55" t="n"/>
      <c r="AU729" s="55" t="n"/>
      <c r="AV729" s="55" t="n"/>
      <c r="AW729" s="55" t="n"/>
      <c r="AX729" s="55" t="n"/>
      <c r="AY729" s="55" t="n"/>
      <c r="AZ729" s="55" t="n"/>
      <c r="BA729" s="55" t="n"/>
      <c r="BB729" s="55" t="n"/>
      <c r="BC729" s="55" t="n"/>
    </row>
    <row r="730">
      <c r="A730" s="55" t="n"/>
      <c r="B730" s="483" t="n"/>
      <c r="C730" s="55" t="n"/>
      <c r="D730" s="55" t="n"/>
      <c r="E730" s="55" t="n"/>
      <c r="F730" s="55" t="n"/>
      <c r="G730" s="69" t="n"/>
      <c r="H730" s="69" t="n"/>
      <c r="I730" s="55" t="n"/>
      <c r="J730" s="55" t="n"/>
      <c r="K730" s="55" t="n"/>
      <c r="L730" s="55">
        <f>J730-K730</f>
        <v/>
      </c>
      <c r="M730" s="55" t="n"/>
      <c r="N730" s="55">
        <f>P730+Q730+R730+S730</f>
        <v/>
      </c>
      <c r="O730" s="57">
        <f>Q730+V730+Y730+AB730+AE730+AH730+AK730+AN730+AQ730+AT730+AW730+AZ730+BC730</f>
        <v/>
      </c>
      <c r="P730" s="58" t="n"/>
      <c r="Q730" s="59">
        <f>L730-S730-R730-P730</f>
        <v/>
      </c>
      <c r="R730" s="60" t="n"/>
      <c r="S730" s="61" t="n"/>
      <c r="T730" s="55" t="n"/>
      <c r="U730" s="55" t="n"/>
      <c r="V730" s="55" t="n"/>
      <c r="W730" s="55" t="n"/>
      <c r="X730" s="55" t="n"/>
      <c r="Y730" s="55" t="n"/>
      <c r="Z730" s="55" t="n"/>
      <c r="AA730" s="55" t="n"/>
      <c r="AB730" s="55" t="n"/>
      <c r="AC730" s="55" t="n"/>
      <c r="AD730" s="55" t="n"/>
      <c r="AE730" s="55" t="n"/>
      <c r="AF730" s="55" t="n"/>
      <c r="AG730" s="55" t="n"/>
      <c r="AH730" s="55" t="n"/>
      <c r="AI730" s="55" t="n"/>
      <c r="AJ730" s="55" t="n"/>
      <c r="AK730" s="55" t="n"/>
      <c r="AL730" s="55" t="n"/>
      <c r="AM730" s="55" t="n"/>
      <c r="AN730" s="55" t="n"/>
      <c r="AO730" s="55" t="n"/>
      <c r="AP730" s="55" t="n"/>
      <c r="AQ730" s="55" t="n"/>
      <c r="AR730" s="55" t="n"/>
      <c r="AS730" s="55" t="n"/>
      <c r="AT730" s="55" t="n"/>
      <c r="AU730" s="55" t="n"/>
      <c r="AV730" s="55" t="n"/>
      <c r="AW730" s="55" t="n"/>
      <c r="AX730" s="55" t="n"/>
      <c r="AY730" s="55" t="n"/>
      <c r="AZ730" s="55" t="n"/>
      <c r="BA730" s="55" t="n"/>
      <c r="BB730" s="55" t="n"/>
      <c r="BC730" s="55" t="n"/>
    </row>
    <row r="731">
      <c r="A731" s="55" t="n"/>
      <c r="B731" s="483" t="n"/>
      <c r="C731" s="55" t="n"/>
      <c r="D731" s="55" t="n"/>
      <c r="E731" s="55" t="n"/>
      <c r="F731" s="55" t="n"/>
      <c r="G731" s="69" t="n"/>
      <c r="H731" s="69" t="n"/>
      <c r="I731" s="55" t="n"/>
      <c r="J731" s="55" t="n"/>
      <c r="K731" s="55" t="n"/>
      <c r="L731" s="55">
        <f>J731-K731</f>
        <v/>
      </c>
      <c r="M731" s="55" t="n"/>
      <c r="N731" s="55">
        <f>P731+Q731+R731+S731</f>
        <v/>
      </c>
      <c r="O731" s="57">
        <f>Q731+V731+Y731+AB731+AE731+AH731+AK731+AN731+AQ731+AT731+AW731+AZ731+BC731</f>
        <v/>
      </c>
      <c r="P731" s="58" t="n"/>
      <c r="Q731" s="59">
        <f>L731-S731-R731-P731</f>
        <v/>
      </c>
      <c r="R731" s="60" t="n"/>
      <c r="S731" s="61" t="n"/>
      <c r="T731" s="55" t="n"/>
      <c r="U731" s="55" t="n"/>
      <c r="V731" s="55" t="n"/>
      <c r="W731" s="55" t="n"/>
      <c r="X731" s="55" t="n"/>
      <c r="Y731" s="55" t="n"/>
      <c r="Z731" s="55" t="n"/>
      <c r="AA731" s="55" t="n"/>
      <c r="AB731" s="55" t="n"/>
      <c r="AC731" s="55" t="n"/>
      <c r="AD731" s="55" t="n"/>
      <c r="AE731" s="55" t="n"/>
      <c r="AF731" s="55" t="n"/>
      <c r="AG731" s="55" t="n"/>
      <c r="AH731" s="55" t="n"/>
      <c r="AI731" s="55" t="n"/>
      <c r="AJ731" s="55" t="n"/>
      <c r="AK731" s="55" t="n"/>
      <c r="AL731" s="55" t="n"/>
      <c r="AM731" s="55" t="n"/>
      <c r="AN731" s="55" t="n"/>
      <c r="AO731" s="55" t="n"/>
      <c r="AP731" s="55" t="n"/>
      <c r="AQ731" s="55" t="n"/>
      <c r="AR731" s="55" t="n"/>
      <c r="AS731" s="55" t="n"/>
      <c r="AT731" s="55" t="n"/>
      <c r="AU731" s="55" t="n"/>
      <c r="AV731" s="55" t="n"/>
      <c r="AW731" s="55" t="n"/>
      <c r="AX731" s="55" t="n"/>
      <c r="AY731" s="55" t="n"/>
      <c r="AZ731" s="55" t="n"/>
      <c r="BA731" s="55" t="n"/>
      <c r="BB731" s="55" t="n"/>
      <c r="BC731" s="55" t="n"/>
    </row>
    <row r="732">
      <c r="A732" s="55" t="n"/>
      <c r="B732" s="483" t="n"/>
      <c r="C732" s="55" t="n"/>
      <c r="D732" s="55" t="n"/>
      <c r="E732" s="55" t="n"/>
      <c r="F732" s="55" t="n"/>
      <c r="G732" s="69" t="n"/>
      <c r="H732" s="69" t="n"/>
      <c r="I732" s="55" t="n"/>
      <c r="J732" s="55" t="n"/>
      <c r="K732" s="55" t="n"/>
      <c r="L732" s="55">
        <f>J732-K732</f>
        <v/>
      </c>
      <c r="M732" s="55" t="n"/>
      <c r="N732" s="55">
        <f>P732+Q732+R732+S732</f>
        <v/>
      </c>
      <c r="O732" s="57">
        <f>Q732+V732+Y732+AB732+AE732+AH732+AK732+AN732+AQ732+AT732+AW732+AZ732+BC732</f>
        <v/>
      </c>
      <c r="P732" s="58" t="n"/>
      <c r="Q732" s="59">
        <f>L732-S732-R732-P732</f>
        <v/>
      </c>
      <c r="R732" s="60" t="n"/>
      <c r="S732" s="61" t="n"/>
      <c r="T732" s="55" t="n"/>
      <c r="U732" s="55" t="n"/>
      <c r="V732" s="55" t="n"/>
      <c r="W732" s="55" t="n"/>
      <c r="X732" s="55" t="n"/>
      <c r="Y732" s="55" t="n"/>
      <c r="Z732" s="55" t="n"/>
      <c r="AA732" s="55" t="n"/>
      <c r="AB732" s="55" t="n"/>
      <c r="AC732" s="55" t="n"/>
      <c r="AD732" s="55" t="n"/>
      <c r="AE732" s="55" t="n"/>
      <c r="AF732" s="55" t="n"/>
      <c r="AG732" s="55" t="n"/>
      <c r="AH732" s="55" t="n"/>
      <c r="AI732" s="55" t="n"/>
      <c r="AJ732" s="55" t="n"/>
      <c r="AK732" s="55" t="n"/>
      <c r="AL732" s="55" t="n"/>
      <c r="AM732" s="55" t="n"/>
      <c r="AN732" s="55" t="n"/>
      <c r="AO732" s="55" t="n"/>
      <c r="AP732" s="55" t="n"/>
      <c r="AQ732" s="55" t="n"/>
      <c r="AR732" s="55" t="n"/>
      <c r="AS732" s="55" t="n"/>
      <c r="AT732" s="55" t="n"/>
      <c r="AU732" s="55" t="n"/>
      <c r="AV732" s="55" t="n"/>
      <c r="AW732" s="55" t="n"/>
      <c r="AX732" s="55" t="n"/>
      <c r="AY732" s="55" t="n"/>
      <c r="AZ732" s="55" t="n"/>
      <c r="BA732" s="55" t="n"/>
      <c r="BB732" s="55" t="n"/>
      <c r="BC732" s="55" t="n"/>
    </row>
    <row r="733">
      <c r="A733" s="55" t="n"/>
      <c r="B733" s="483" t="n"/>
      <c r="C733" s="55" t="n"/>
      <c r="D733" s="55" t="n"/>
      <c r="E733" s="55" t="n"/>
      <c r="F733" s="55" t="n"/>
      <c r="G733" s="69" t="n"/>
      <c r="H733" s="69" t="n"/>
      <c r="I733" s="55" t="n"/>
      <c r="J733" s="55" t="n"/>
      <c r="K733" s="55" t="n"/>
      <c r="L733" s="55">
        <f>J733-K733</f>
        <v/>
      </c>
      <c r="M733" s="55" t="n"/>
      <c r="N733" s="55">
        <f>P733+Q733+R733+S733</f>
        <v/>
      </c>
      <c r="O733" s="57">
        <f>Q733+V733+Y733+AB733+AE733+AH733+AK733+AN733+AQ733+AT733+AW733+AZ733+BC733</f>
        <v/>
      </c>
      <c r="P733" s="58" t="n"/>
      <c r="Q733" s="59">
        <f>L733-S733-R733-P733</f>
        <v/>
      </c>
      <c r="R733" s="60" t="n"/>
      <c r="S733" s="61" t="n"/>
      <c r="T733" s="55" t="n"/>
      <c r="U733" s="55" t="n"/>
      <c r="V733" s="55" t="n"/>
      <c r="W733" s="55" t="n"/>
      <c r="X733" s="55" t="n"/>
      <c r="Y733" s="55" t="n"/>
      <c r="Z733" s="55" t="n"/>
      <c r="AA733" s="55" t="n"/>
      <c r="AB733" s="55" t="n"/>
      <c r="AC733" s="55" t="n"/>
      <c r="AD733" s="55" t="n"/>
      <c r="AE733" s="55" t="n"/>
      <c r="AF733" s="55" t="n"/>
      <c r="AG733" s="55" t="n"/>
      <c r="AH733" s="55" t="n"/>
      <c r="AI733" s="55" t="n"/>
      <c r="AJ733" s="55" t="n"/>
      <c r="AK733" s="55" t="n"/>
      <c r="AL733" s="55" t="n"/>
      <c r="AM733" s="55" t="n"/>
      <c r="AN733" s="55" t="n"/>
      <c r="AO733" s="55" t="n"/>
      <c r="AP733" s="55" t="n"/>
      <c r="AQ733" s="55" t="n"/>
      <c r="AR733" s="55" t="n"/>
      <c r="AS733" s="55" t="n"/>
      <c r="AT733" s="55" t="n"/>
      <c r="AU733" s="55" t="n"/>
      <c r="AV733" s="55" t="n"/>
      <c r="AW733" s="55" t="n"/>
      <c r="AX733" s="55" t="n"/>
      <c r="AY733" s="55" t="n"/>
      <c r="AZ733" s="55" t="n"/>
      <c r="BA733" s="55" t="n"/>
      <c r="BB733" s="55" t="n"/>
      <c r="BC733" s="55" t="n"/>
    </row>
    <row r="734">
      <c r="A734" s="55" t="n"/>
      <c r="B734" s="483" t="n"/>
      <c r="C734" s="55" t="n"/>
      <c r="D734" s="55" t="n"/>
      <c r="E734" s="55" t="n"/>
      <c r="F734" s="55" t="n"/>
      <c r="G734" s="69" t="n"/>
      <c r="H734" s="69" t="n"/>
      <c r="I734" s="55" t="n"/>
      <c r="J734" s="55" t="n"/>
      <c r="K734" s="55" t="n"/>
      <c r="L734" s="55">
        <f>J734-K734</f>
        <v/>
      </c>
      <c r="M734" s="55" t="n"/>
      <c r="N734" s="55">
        <f>P734+Q734+R734+S734</f>
        <v/>
      </c>
      <c r="O734" s="57">
        <f>Q734+V734+Y734+AB734+AE734+AH734+AK734+AN734+AQ734+AT734+AW734+AZ734+BC734</f>
        <v/>
      </c>
      <c r="P734" s="58" t="n"/>
      <c r="Q734" s="59">
        <f>L734-S734-R734-P734</f>
        <v/>
      </c>
      <c r="R734" s="60" t="n"/>
      <c r="S734" s="61" t="n"/>
      <c r="T734" s="55" t="n"/>
      <c r="U734" s="55" t="n"/>
      <c r="V734" s="55" t="n"/>
      <c r="W734" s="55" t="n"/>
      <c r="X734" s="55" t="n"/>
      <c r="Y734" s="55" t="n"/>
      <c r="Z734" s="55" t="n"/>
      <c r="AA734" s="55" t="n"/>
      <c r="AB734" s="55" t="n"/>
      <c r="AC734" s="55" t="n"/>
      <c r="AD734" s="55" t="n"/>
      <c r="AE734" s="55" t="n"/>
      <c r="AF734" s="55" t="n"/>
      <c r="AG734" s="55" t="n"/>
      <c r="AH734" s="55" t="n"/>
      <c r="AI734" s="55" t="n"/>
      <c r="AJ734" s="55" t="n"/>
      <c r="AK734" s="55" t="n"/>
      <c r="AL734" s="55" t="n"/>
      <c r="AM734" s="55" t="n"/>
      <c r="AN734" s="55" t="n"/>
      <c r="AO734" s="55" t="n"/>
      <c r="AP734" s="55" t="n"/>
      <c r="AQ734" s="55" t="n"/>
      <c r="AR734" s="55" t="n"/>
      <c r="AS734" s="55" t="n"/>
      <c r="AT734" s="55" t="n"/>
      <c r="AU734" s="55" t="n"/>
      <c r="AV734" s="55" t="n"/>
      <c r="AW734" s="55" t="n"/>
      <c r="AX734" s="55" t="n"/>
      <c r="AY734" s="55" t="n"/>
      <c r="AZ734" s="55" t="n"/>
      <c r="BA734" s="55" t="n"/>
      <c r="BB734" s="55" t="n"/>
      <c r="BC734" s="55" t="n"/>
    </row>
    <row r="735">
      <c r="A735" s="55" t="n"/>
      <c r="B735" s="483" t="n"/>
      <c r="C735" s="55" t="n"/>
      <c r="D735" s="55" t="n"/>
      <c r="E735" s="55" t="n"/>
      <c r="F735" s="55" t="n"/>
      <c r="G735" s="69" t="n"/>
      <c r="H735" s="69" t="n"/>
      <c r="I735" s="55" t="n"/>
      <c r="J735" s="55" t="n"/>
      <c r="K735" s="55" t="n"/>
      <c r="L735" s="55">
        <f>J735-K735</f>
        <v/>
      </c>
      <c r="M735" s="55" t="n"/>
      <c r="N735" s="55">
        <f>P735+Q735+R735+S735</f>
        <v/>
      </c>
      <c r="O735" s="57">
        <f>Q735+V735+Y735+AB735+AE735+AH735+AK735+AN735+AQ735+AT735+AW735+AZ735+BC735</f>
        <v/>
      </c>
      <c r="P735" s="58" t="n"/>
      <c r="Q735" s="59">
        <f>L735-S735-R735-P735</f>
        <v/>
      </c>
      <c r="R735" s="60" t="n"/>
      <c r="S735" s="61" t="n"/>
      <c r="T735" s="55" t="n"/>
      <c r="U735" s="55" t="n"/>
      <c r="V735" s="55" t="n"/>
      <c r="W735" s="55" t="n"/>
      <c r="X735" s="55" t="n"/>
      <c r="Y735" s="55" t="n"/>
      <c r="Z735" s="55" t="n"/>
      <c r="AA735" s="55" t="n"/>
      <c r="AB735" s="55" t="n"/>
      <c r="AC735" s="55" t="n"/>
      <c r="AD735" s="55" t="n"/>
      <c r="AE735" s="55" t="n"/>
      <c r="AF735" s="55" t="n"/>
      <c r="AG735" s="55" t="n"/>
      <c r="AH735" s="55" t="n"/>
      <c r="AI735" s="55" t="n"/>
      <c r="AJ735" s="55" t="n"/>
      <c r="AK735" s="55" t="n"/>
      <c r="AL735" s="55" t="n"/>
      <c r="AM735" s="55" t="n"/>
      <c r="AN735" s="55" t="n"/>
      <c r="AO735" s="55" t="n"/>
      <c r="AP735" s="55" t="n"/>
      <c r="AQ735" s="55" t="n"/>
      <c r="AR735" s="55" t="n"/>
      <c r="AS735" s="55" t="n"/>
      <c r="AT735" s="55" t="n"/>
      <c r="AU735" s="55" t="n"/>
      <c r="AV735" s="55" t="n"/>
      <c r="AW735" s="55" t="n"/>
      <c r="AX735" s="55" t="n"/>
      <c r="AY735" s="55" t="n"/>
      <c r="AZ735" s="55" t="n"/>
      <c r="BA735" s="55" t="n"/>
      <c r="BB735" s="55" t="n"/>
      <c r="BC735" s="55" t="n"/>
    </row>
    <row r="736">
      <c r="A736" s="55" t="n"/>
      <c r="B736" s="483" t="n"/>
      <c r="C736" s="55" t="n"/>
      <c r="D736" s="55" t="n"/>
      <c r="E736" s="55" t="n"/>
      <c r="F736" s="55" t="n"/>
      <c r="G736" s="69" t="n"/>
      <c r="H736" s="69" t="n"/>
      <c r="I736" s="55" t="n"/>
      <c r="J736" s="55" t="n"/>
      <c r="K736" s="55" t="n"/>
      <c r="L736" s="55">
        <f>J736-K736</f>
        <v/>
      </c>
      <c r="M736" s="55" t="n"/>
      <c r="N736" s="55">
        <f>P736+Q736+R736+S736</f>
        <v/>
      </c>
      <c r="O736" s="57">
        <f>Q736+V736+Y736+AB736+AE736+AH736+AK736+AN736+AQ736+AT736+AW736+AZ736+BC736</f>
        <v/>
      </c>
      <c r="P736" s="58" t="n"/>
      <c r="Q736" s="59">
        <f>L736-S736-R736-P736</f>
        <v/>
      </c>
      <c r="R736" s="60" t="n"/>
      <c r="S736" s="61" t="n"/>
      <c r="T736" s="55" t="n"/>
      <c r="U736" s="55" t="n"/>
      <c r="V736" s="55" t="n"/>
      <c r="W736" s="55" t="n"/>
      <c r="X736" s="55" t="n"/>
      <c r="Y736" s="55" t="n"/>
      <c r="Z736" s="55" t="n"/>
      <c r="AA736" s="55" t="n"/>
      <c r="AB736" s="55" t="n"/>
      <c r="AC736" s="55" t="n"/>
      <c r="AD736" s="55" t="n"/>
      <c r="AE736" s="55" t="n"/>
      <c r="AF736" s="55" t="n"/>
      <c r="AG736" s="55" t="n"/>
      <c r="AH736" s="55" t="n"/>
      <c r="AI736" s="55" t="n"/>
      <c r="AJ736" s="55" t="n"/>
      <c r="AK736" s="55" t="n"/>
      <c r="AL736" s="55" t="n"/>
      <c r="AM736" s="55" t="n"/>
      <c r="AN736" s="55" t="n"/>
      <c r="AO736" s="55" t="n"/>
      <c r="AP736" s="55" t="n"/>
      <c r="AQ736" s="55" t="n"/>
      <c r="AR736" s="55" t="n"/>
      <c r="AS736" s="55" t="n"/>
      <c r="AT736" s="55" t="n"/>
      <c r="AU736" s="55" t="n"/>
      <c r="AV736" s="55" t="n"/>
      <c r="AW736" s="55" t="n"/>
      <c r="AX736" s="55" t="n"/>
      <c r="AY736" s="55" t="n"/>
      <c r="AZ736" s="55" t="n"/>
      <c r="BA736" s="55" t="n"/>
      <c r="BB736" s="55" t="n"/>
      <c r="BC736" s="55" t="n"/>
    </row>
    <row r="737">
      <c r="A737" s="55" t="n"/>
      <c r="B737" s="483" t="n"/>
      <c r="C737" s="55" t="n"/>
      <c r="D737" s="55" t="n"/>
      <c r="E737" s="55" t="n"/>
      <c r="F737" s="55" t="n"/>
      <c r="G737" s="69" t="n"/>
      <c r="H737" s="69" t="n"/>
      <c r="I737" s="55" t="n"/>
      <c r="J737" s="55" t="n"/>
      <c r="K737" s="55" t="n"/>
      <c r="L737" s="55">
        <f>J737-K737</f>
        <v/>
      </c>
      <c r="M737" s="55" t="n"/>
      <c r="N737" s="55">
        <f>P737+Q737+R737+S737</f>
        <v/>
      </c>
      <c r="O737" s="57">
        <f>Q737+V737+Y737+AB737+AE737+AH737+AK737+AN737+AQ737+AT737+AW737+AZ737+BC737</f>
        <v/>
      </c>
      <c r="P737" s="58" t="n"/>
      <c r="Q737" s="59">
        <f>L737-S737-R737-P737</f>
        <v/>
      </c>
      <c r="R737" s="60" t="n"/>
      <c r="S737" s="61" t="n"/>
      <c r="T737" s="55" t="n"/>
      <c r="U737" s="55" t="n"/>
      <c r="V737" s="55" t="n"/>
      <c r="W737" s="55" t="n"/>
      <c r="X737" s="55" t="n"/>
      <c r="Y737" s="55" t="n"/>
      <c r="Z737" s="55" t="n"/>
      <c r="AA737" s="55" t="n"/>
      <c r="AB737" s="55" t="n"/>
      <c r="AC737" s="55" t="n"/>
      <c r="AD737" s="55" t="n"/>
      <c r="AE737" s="55" t="n"/>
      <c r="AF737" s="55" t="n"/>
      <c r="AG737" s="55" t="n"/>
      <c r="AH737" s="55" t="n"/>
      <c r="AI737" s="55" t="n"/>
      <c r="AJ737" s="55" t="n"/>
      <c r="AK737" s="55" t="n"/>
      <c r="AL737" s="55" t="n"/>
      <c r="AM737" s="55" t="n"/>
      <c r="AN737" s="55" t="n"/>
      <c r="AO737" s="55" t="n"/>
      <c r="AP737" s="55" t="n"/>
      <c r="AQ737" s="55" t="n"/>
      <c r="AR737" s="55" t="n"/>
      <c r="AS737" s="55" t="n"/>
      <c r="AT737" s="55" t="n"/>
      <c r="AU737" s="55" t="n"/>
      <c r="AV737" s="55" t="n"/>
      <c r="AW737" s="55" t="n"/>
      <c r="AX737" s="55" t="n"/>
      <c r="AY737" s="55" t="n"/>
      <c r="AZ737" s="55" t="n"/>
      <c r="BA737" s="55" t="n"/>
      <c r="BB737" s="55" t="n"/>
      <c r="BC737" s="55" t="n"/>
    </row>
    <row r="738">
      <c r="A738" s="55" t="n"/>
      <c r="B738" s="483" t="n"/>
      <c r="C738" s="55" t="n"/>
      <c r="D738" s="55" t="n"/>
      <c r="E738" s="55" t="n"/>
      <c r="F738" s="55" t="n"/>
      <c r="G738" s="69" t="n"/>
      <c r="H738" s="69" t="n"/>
      <c r="I738" s="55" t="n"/>
      <c r="J738" s="55" t="n"/>
      <c r="K738" s="55" t="n"/>
      <c r="L738" s="55">
        <f>J738-K738</f>
        <v/>
      </c>
      <c r="M738" s="55" t="n"/>
      <c r="N738" s="55">
        <f>P738+Q738+R738+S738</f>
        <v/>
      </c>
      <c r="O738" s="57">
        <f>Q738+V738+Y738+AB738+AE738+AH738+AK738+AN738+AQ738+AT738+AW738+AZ738+BC738</f>
        <v/>
      </c>
      <c r="P738" s="58" t="n"/>
      <c r="Q738" s="59">
        <f>L738-S738-R738-P738</f>
        <v/>
      </c>
      <c r="R738" s="60" t="n"/>
      <c r="S738" s="61" t="n"/>
      <c r="T738" s="55" t="n"/>
      <c r="U738" s="55" t="n"/>
      <c r="V738" s="55" t="n"/>
      <c r="W738" s="55" t="n"/>
      <c r="X738" s="55" t="n"/>
      <c r="Y738" s="55" t="n"/>
      <c r="Z738" s="55" t="n"/>
      <c r="AA738" s="55" t="n"/>
      <c r="AB738" s="55" t="n"/>
      <c r="AC738" s="55" t="n"/>
      <c r="AD738" s="55" t="n"/>
      <c r="AE738" s="55" t="n"/>
      <c r="AF738" s="55" t="n"/>
      <c r="AG738" s="55" t="n"/>
      <c r="AH738" s="55" t="n"/>
      <c r="AI738" s="55" t="n"/>
      <c r="AJ738" s="55" t="n"/>
      <c r="AK738" s="55" t="n"/>
      <c r="AL738" s="55" t="n"/>
      <c r="AM738" s="55" t="n"/>
      <c r="AN738" s="55" t="n"/>
      <c r="AO738" s="55" t="n"/>
      <c r="AP738" s="55" t="n"/>
      <c r="AQ738" s="55" t="n"/>
      <c r="AR738" s="55" t="n"/>
      <c r="AS738" s="55" t="n"/>
      <c r="AT738" s="55" t="n"/>
      <c r="AU738" s="55" t="n"/>
      <c r="AV738" s="55" t="n"/>
      <c r="AW738" s="55" t="n"/>
      <c r="AX738" s="55" t="n"/>
      <c r="AY738" s="55" t="n"/>
      <c r="AZ738" s="55" t="n"/>
      <c r="BA738" s="55" t="n"/>
      <c r="BB738" s="55" t="n"/>
      <c r="BC738" s="55" t="n"/>
    </row>
    <row r="739">
      <c r="A739" s="55" t="n"/>
      <c r="B739" s="483" t="n"/>
      <c r="C739" s="55" t="n"/>
      <c r="D739" s="55" t="n"/>
      <c r="E739" s="55" t="n"/>
      <c r="F739" s="55" t="n"/>
      <c r="G739" s="69" t="n"/>
      <c r="H739" s="69" t="n"/>
      <c r="I739" s="55" t="n"/>
      <c r="J739" s="55" t="n"/>
      <c r="K739" s="55" t="n"/>
      <c r="L739" s="55">
        <f>J739-K739</f>
        <v/>
      </c>
      <c r="M739" s="55" t="n"/>
      <c r="N739" s="55">
        <f>P739+Q739+R739+S739</f>
        <v/>
      </c>
      <c r="O739" s="57">
        <f>Q739+V739+Y739+AB739+AE739+AH739+AK739+AN739+AQ739+AT739+AW739+AZ739+BC739</f>
        <v/>
      </c>
      <c r="P739" s="58" t="n"/>
      <c r="Q739" s="59">
        <f>L739-S739-R739-P739</f>
        <v/>
      </c>
      <c r="R739" s="60" t="n"/>
      <c r="S739" s="61" t="n"/>
      <c r="T739" s="55" t="n"/>
      <c r="U739" s="55" t="n"/>
      <c r="V739" s="55" t="n"/>
      <c r="W739" s="55" t="n"/>
      <c r="X739" s="55" t="n"/>
      <c r="Y739" s="55" t="n"/>
      <c r="Z739" s="55" t="n"/>
      <c r="AA739" s="55" t="n"/>
      <c r="AB739" s="55" t="n"/>
      <c r="AC739" s="55" t="n"/>
      <c r="AD739" s="55" t="n"/>
      <c r="AE739" s="55" t="n"/>
      <c r="AF739" s="55" t="n"/>
      <c r="AG739" s="55" t="n"/>
      <c r="AH739" s="55" t="n"/>
      <c r="AI739" s="55" t="n"/>
      <c r="AJ739" s="55" t="n"/>
      <c r="AK739" s="55" t="n"/>
      <c r="AL739" s="55" t="n"/>
      <c r="AM739" s="55" t="n"/>
      <c r="AN739" s="55" t="n"/>
      <c r="AO739" s="55" t="n"/>
      <c r="AP739" s="55" t="n"/>
      <c r="AQ739" s="55" t="n"/>
      <c r="AR739" s="55" t="n"/>
      <c r="AS739" s="55" t="n"/>
      <c r="AT739" s="55" t="n"/>
      <c r="AU739" s="55" t="n"/>
      <c r="AV739" s="55" t="n"/>
      <c r="AW739" s="55" t="n"/>
      <c r="AX739" s="55" t="n"/>
      <c r="AY739" s="55" t="n"/>
      <c r="AZ739" s="55" t="n"/>
      <c r="BA739" s="55" t="n"/>
      <c r="BB739" s="55" t="n"/>
      <c r="BC739" s="55" t="n"/>
    </row>
    <row r="740">
      <c r="A740" s="55" t="n"/>
      <c r="B740" s="483" t="n"/>
      <c r="C740" s="55" t="n"/>
      <c r="D740" s="55" t="n"/>
      <c r="E740" s="55" t="n"/>
      <c r="F740" s="55" t="n"/>
      <c r="G740" s="69" t="n"/>
      <c r="H740" s="69" t="n"/>
      <c r="I740" s="55" t="n"/>
      <c r="J740" s="55" t="n"/>
      <c r="K740" s="55" t="n"/>
      <c r="L740" s="55">
        <f>J740-K740</f>
        <v/>
      </c>
      <c r="M740" s="55" t="n"/>
      <c r="N740" s="55">
        <f>P740+Q740+R740+S740</f>
        <v/>
      </c>
      <c r="O740" s="57">
        <f>Q740+V740+Y740+AB740+AE740+AH740+AK740+AN740+AQ740+AT740+AW740+AZ740+BC740</f>
        <v/>
      </c>
      <c r="P740" s="58" t="n"/>
      <c r="Q740" s="59">
        <f>L740-S740-R740-P740</f>
        <v/>
      </c>
      <c r="R740" s="60" t="n"/>
      <c r="S740" s="61" t="n"/>
      <c r="T740" s="55" t="n"/>
      <c r="U740" s="55" t="n"/>
      <c r="V740" s="55" t="n"/>
      <c r="W740" s="55" t="n"/>
      <c r="X740" s="55" t="n"/>
      <c r="Y740" s="55" t="n"/>
      <c r="Z740" s="55" t="n"/>
      <c r="AA740" s="55" t="n"/>
      <c r="AB740" s="55" t="n"/>
      <c r="AC740" s="55" t="n"/>
      <c r="AD740" s="55" t="n"/>
      <c r="AE740" s="55" t="n"/>
      <c r="AF740" s="55" t="n"/>
      <c r="AG740" s="55" t="n"/>
      <c r="AH740" s="55" t="n"/>
      <c r="AI740" s="55" t="n"/>
      <c r="AJ740" s="55" t="n"/>
      <c r="AK740" s="55" t="n"/>
      <c r="AL740" s="55" t="n"/>
      <c r="AM740" s="55" t="n"/>
      <c r="AN740" s="55" t="n"/>
      <c r="AO740" s="55" t="n"/>
      <c r="AP740" s="55" t="n"/>
      <c r="AQ740" s="55" t="n"/>
      <c r="AR740" s="55" t="n"/>
      <c r="AS740" s="55" t="n"/>
      <c r="AT740" s="55" t="n"/>
      <c r="AU740" s="55" t="n"/>
      <c r="AV740" s="55" t="n"/>
      <c r="AW740" s="55" t="n"/>
      <c r="AX740" s="55" t="n"/>
      <c r="AY740" s="55" t="n"/>
      <c r="AZ740" s="55" t="n"/>
      <c r="BA740" s="55" t="n"/>
      <c r="BB740" s="55" t="n"/>
      <c r="BC740" s="55" t="n"/>
    </row>
    <row r="741">
      <c r="A741" s="55" t="n"/>
      <c r="B741" s="483" t="n"/>
      <c r="C741" s="55" t="n"/>
      <c r="D741" s="55" t="n"/>
      <c r="E741" s="55" t="n"/>
      <c r="F741" s="55" t="n"/>
      <c r="G741" s="69" t="n"/>
      <c r="H741" s="69" t="n"/>
      <c r="I741" s="55" t="n"/>
      <c r="J741" s="55" t="n"/>
      <c r="K741" s="55" t="n"/>
      <c r="L741" s="55">
        <f>J741-K741</f>
        <v/>
      </c>
      <c r="M741" s="55" t="n"/>
      <c r="N741" s="55">
        <f>P741+Q741+R741+S741</f>
        <v/>
      </c>
      <c r="O741" s="57">
        <f>Q741+V741+Y741+AB741+AE741+AH741+AK741+AN741+AQ741+AT741+AW741+AZ741+BC741</f>
        <v/>
      </c>
      <c r="P741" s="58" t="n"/>
      <c r="Q741" s="59">
        <f>L741-S741-R741-P741</f>
        <v/>
      </c>
      <c r="R741" s="60" t="n"/>
      <c r="S741" s="61" t="n"/>
      <c r="T741" s="55" t="n"/>
      <c r="U741" s="55" t="n"/>
      <c r="V741" s="55" t="n"/>
      <c r="W741" s="55" t="n"/>
      <c r="X741" s="55" t="n"/>
      <c r="Y741" s="55" t="n"/>
      <c r="Z741" s="55" t="n"/>
      <c r="AA741" s="55" t="n"/>
      <c r="AB741" s="55" t="n"/>
      <c r="AC741" s="55" t="n"/>
      <c r="AD741" s="55" t="n"/>
      <c r="AE741" s="55" t="n"/>
      <c r="AF741" s="55" t="n"/>
      <c r="AG741" s="55" t="n"/>
      <c r="AH741" s="55" t="n"/>
      <c r="AI741" s="55" t="n"/>
      <c r="AJ741" s="55" t="n"/>
      <c r="AK741" s="55" t="n"/>
      <c r="AL741" s="55" t="n"/>
      <c r="AM741" s="55" t="n"/>
      <c r="AN741" s="55" t="n"/>
      <c r="AO741" s="55" t="n"/>
      <c r="AP741" s="55" t="n"/>
      <c r="AQ741" s="55" t="n"/>
      <c r="AR741" s="55" t="n"/>
      <c r="AS741" s="55" t="n"/>
      <c r="AT741" s="55" t="n"/>
      <c r="AU741" s="55" t="n"/>
      <c r="AV741" s="55" t="n"/>
      <c r="AW741" s="55" t="n"/>
      <c r="AX741" s="55" t="n"/>
      <c r="AY741" s="55" t="n"/>
      <c r="AZ741" s="55" t="n"/>
      <c r="BA741" s="55" t="n"/>
      <c r="BB741" s="55" t="n"/>
      <c r="BC741" s="55" t="n"/>
    </row>
    <row r="742">
      <c r="A742" s="55" t="n"/>
      <c r="B742" s="483" t="n"/>
      <c r="C742" s="55" t="n"/>
      <c r="D742" s="55" t="n"/>
      <c r="E742" s="55" t="n"/>
      <c r="F742" s="55" t="n"/>
      <c r="G742" s="69" t="n"/>
      <c r="H742" s="69" t="n"/>
      <c r="I742" s="55" t="n"/>
      <c r="J742" s="55" t="n"/>
      <c r="K742" s="55" t="n"/>
      <c r="L742" s="55">
        <f>J742-K742</f>
        <v/>
      </c>
      <c r="M742" s="55" t="n"/>
      <c r="N742" s="55">
        <f>P742+Q742+R742+S742</f>
        <v/>
      </c>
      <c r="O742" s="57">
        <f>Q742+V742+Y742+AB742+AE742+AH742+AK742+AN742+AQ742+AT742+AW742+AZ742+BC742</f>
        <v/>
      </c>
      <c r="P742" s="58" t="n"/>
      <c r="Q742" s="59">
        <f>L742-S742-R742-P742</f>
        <v/>
      </c>
      <c r="R742" s="60" t="n"/>
      <c r="S742" s="61" t="n"/>
      <c r="T742" s="55" t="n"/>
      <c r="U742" s="55" t="n"/>
      <c r="V742" s="55" t="n"/>
      <c r="W742" s="55" t="n"/>
      <c r="X742" s="55" t="n"/>
      <c r="Y742" s="55" t="n"/>
      <c r="Z742" s="55" t="n"/>
      <c r="AA742" s="55" t="n"/>
      <c r="AB742" s="55" t="n"/>
      <c r="AC742" s="55" t="n"/>
      <c r="AD742" s="55" t="n"/>
      <c r="AE742" s="55" t="n"/>
      <c r="AF742" s="55" t="n"/>
      <c r="AG742" s="55" t="n"/>
      <c r="AH742" s="55" t="n"/>
      <c r="AI742" s="55" t="n"/>
      <c r="AJ742" s="55" t="n"/>
      <c r="AK742" s="55" t="n"/>
      <c r="AL742" s="55" t="n"/>
      <c r="AM742" s="55" t="n"/>
      <c r="AN742" s="55" t="n"/>
      <c r="AO742" s="55" t="n"/>
      <c r="AP742" s="55" t="n"/>
      <c r="AQ742" s="55" t="n"/>
      <c r="AR742" s="55" t="n"/>
      <c r="AS742" s="55" t="n"/>
      <c r="AT742" s="55" t="n"/>
      <c r="AU742" s="55" t="n"/>
      <c r="AV742" s="55" t="n"/>
      <c r="AW742" s="55" t="n"/>
      <c r="AX742" s="55" t="n"/>
      <c r="AY742" s="55" t="n"/>
      <c r="AZ742" s="55" t="n"/>
      <c r="BA742" s="55" t="n"/>
      <c r="BB742" s="55" t="n"/>
      <c r="BC742" s="55" t="n"/>
    </row>
    <row r="743">
      <c r="A743" s="55" t="n"/>
      <c r="B743" s="483" t="n"/>
      <c r="C743" s="55" t="n"/>
      <c r="D743" s="55" t="n"/>
      <c r="E743" s="55" t="n"/>
      <c r="F743" s="55" t="n"/>
      <c r="G743" s="69" t="n"/>
      <c r="H743" s="69" t="n"/>
      <c r="I743" s="55" t="n"/>
      <c r="J743" s="55" t="n"/>
      <c r="K743" s="55" t="n"/>
      <c r="L743" s="55">
        <f>J743-K743</f>
        <v/>
      </c>
      <c r="M743" s="55" t="n"/>
      <c r="N743" s="55">
        <f>P743+Q743+R743+S743</f>
        <v/>
      </c>
      <c r="O743" s="57">
        <f>Q743+V743+Y743+AB743+AE743+AH743+AK743+AN743+AQ743+AT743+AW743+AZ743+BC743</f>
        <v/>
      </c>
      <c r="P743" s="58" t="n"/>
      <c r="Q743" s="59">
        <f>L743-S743-R743-P743</f>
        <v/>
      </c>
      <c r="R743" s="60" t="n"/>
      <c r="S743" s="61" t="n"/>
      <c r="T743" s="55" t="n"/>
      <c r="U743" s="55" t="n"/>
      <c r="V743" s="55" t="n"/>
      <c r="W743" s="55" t="n"/>
      <c r="X743" s="55" t="n"/>
      <c r="Y743" s="55" t="n"/>
      <c r="Z743" s="55" t="n"/>
      <c r="AA743" s="55" t="n"/>
      <c r="AB743" s="55" t="n"/>
      <c r="AC743" s="55" t="n"/>
      <c r="AD743" s="55" t="n"/>
      <c r="AE743" s="55" t="n"/>
      <c r="AF743" s="55" t="n"/>
      <c r="AG743" s="55" t="n"/>
      <c r="AH743" s="55" t="n"/>
      <c r="AI743" s="55" t="n"/>
      <c r="AJ743" s="55" t="n"/>
      <c r="AK743" s="55" t="n"/>
      <c r="AL743" s="55" t="n"/>
      <c r="AM743" s="55" t="n"/>
      <c r="AN743" s="55" t="n"/>
      <c r="AO743" s="55" t="n"/>
      <c r="AP743" s="55" t="n"/>
      <c r="AQ743" s="55" t="n"/>
      <c r="AR743" s="55" t="n"/>
      <c r="AS743" s="55" t="n"/>
      <c r="AT743" s="55" t="n"/>
      <c r="AU743" s="55" t="n"/>
      <c r="AV743" s="55" t="n"/>
      <c r="AW743" s="55" t="n"/>
      <c r="AX743" s="55" t="n"/>
      <c r="AY743" s="55" t="n"/>
      <c r="AZ743" s="55" t="n"/>
      <c r="BA743" s="55" t="n"/>
      <c r="BB743" s="55" t="n"/>
      <c r="BC743" s="55" t="n"/>
    </row>
    <row r="744">
      <c r="A744" s="55" t="n"/>
      <c r="B744" s="483" t="n"/>
      <c r="C744" s="55" t="n"/>
      <c r="D744" s="55" t="n"/>
      <c r="E744" s="55" t="n"/>
      <c r="F744" s="55" t="n"/>
      <c r="G744" s="69" t="n"/>
      <c r="H744" s="69" t="n"/>
      <c r="I744" s="55" t="n"/>
      <c r="J744" s="55" t="n"/>
      <c r="K744" s="55" t="n"/>
      <c r="L744" s="55">
        <f>J744-K744</f>
        <v/>
      </c>
      <c r="M744" s="55" t="n"/>
      <c r="N744" s="55">
        <f>P744+Q744+R744+S744</f>
        <v/>
      </c>
      <c r="O744" s="57">
        <f>Q744+V744+Y744+AB744+AE744+AH744+AK744+AN744+AQ744+AT744+AW744+AZ744+BC744</f>
        <v/>
      </c>
      <c r="P744" s="58" t="n"/>
      <c r="Q744" s="59">
        <f>L744-S744-R744-P744</f>
        <v/>
      </c>
      <c r="R744" s="60" t="n"/>
      <c r="S744" s="61" t="n"/>
      <c r="T744" s="55" t="n"/>
      <c r="U744" s="55" t="n"/>
      <c r="V744" s="55" t="n"/>
      <c r="W744" s="55" t="n"/>
      <c r="X744" s="55" t="n"/>
      <c r="Y744" s="55" t="n"/>
      <c r="Z744" s="55" t="n"/>
      <c r="AA744" s="55" t="n"/>
      <c r="AB744" s="55" t="n"/>
      <c r="AC744" s="55" t="n"/>
      <c r="AD744" s="55" t="n"/>
      <c r="AE744" s="55" t="n"/>
      <c r="AF744" s="55" t="n"/>
      <c r="AG744" s="55" t="n"/>
      <c r="AH744" s="55" t="n"/>
      <c r="AI744" s="55" t="n"/>
      <c r="AJ744" s="55" t="n"/>
      <c r="AK744" s="55" t="n"/>
      <c r="AL744" s="55" t="n"/>
      <c r="AM744" s="55" t="n"/>
      <c r="AN744" s="55" t="n"/>
      <c r="AO744" s="55" t="n"/>
      <c r="AP744" s="55" t="n"/>
      <c r="AQ744" s="55" t="n"/>
      <c r="AR744" s="55" t="n"/>
      <c r="AS744" s="55" t="n"/>
      <c r="AT744" s="55" t="n"/>
      <c r="AU744" s="55" t="n"/>
      <c r="AV744" s="55" t="n"/>
      <c r="AW744" s="55" t="n"/>
      <c r="AX744" s="55" t="n"/>
      <c r="AY744" s="55" t="n"/>
      <c r="AZ744" s="55" t="n"/>
      <c r="BA744" s="55" t="n"/>
      <c r="BB744" s="55" t="n"/>
      <c r="BC744" s="55" t="n"/>
    </row>
    <row r="745">
      <c r="A745" s="55" t="n"/>
      <c r="B745" s="483" t="n"/>
      <c r="C745" s="55" t="n"/>
      <c r="D745" s="55" t="n"/>
      <c r="E745" s="55" t="n"/>
      <c r="F745" s="55" t="n"/>
      <c r="G745" s="69" t="n"/>
      <c r="H745" s="69" t="n"/>
      <c r="I745" s="55" t="n"/>
      <c r="J745" s="55" t="n"/>
      <c r="K745" s="55" t="n"/>
      <c r="L745" s="55">
        <f>J745-K745</f>
        <v/>
      </c>
      <c r="M745" s="55" t="n"/>
      <c r="N745" s="55">
        <f>P745+Q745+R745+S745</f>
        <v/>
      </c>
      <c r="O745" s="57">
        <f>Q745+V745+Y745+AB745+AE745+AH745+AK745+AN745+AQ745+AT745+AW745+AZ745+BC745</f>
        <v/>
      </c>
      <c r="P745" s="58" t="n"/>
      <c r="Q745" s="59">
        <f>L745-S745-R745-P745</f>
        <v/>
      </c>
      <c r="R745" s="60" t="n"/>
      <c r="S745" s="61" t="n"/>
      <c r="T745" s="55" t="n"/>
      <c r="U745" s="55" t="n"/>
      <c r="V745" s="55" t="n"/>
      <c r="W745" s="55" t="n"/>
      <c r="X745" s="55" t="n"/>
      <c r="Y745" s="55" t="n"/>
      <c r="Z745" s="55" t="n"/>
      <c r="AA745" s="55" t="n"/>
      <c r="AB745" s="55" t="n"/>
      <c r="AC745" s="55" t="n"/>
      <c r="AD745" s="55" t="n"/>
      <c r="AE745" s="55" t="n"/>
      <c r="AF745" s="55" t="n"/>
      <c r="AG745" s="55" t="n"/>
      <c r="AH745" s="55" t="n"/>
      <c r="AI745" s="55" t="n"/>
      <c r="AJ745" s="55" t="n"/>
      <c r="AK745" s="55" t="n"/>
      <c r="AL745" s="55" t="n"/>
      <c r="AM745" s="55" t="n"/>
      <c r="AN745" s="55" t="n"/>
      <c r="AO745" s="55" t="n"/>
      <c r="AP745" s="55" t="n"/>
      <c r="AQ745" s="55" t="n"/>
      <c r="AR745" s="55" t="n"/>
      <c r="AS745" s="55" t="n"/>
      <c r="AT745" s="55" t="n"/>
      <c r="AU745" s="55" t="n"/>
      <c r="AV745" s="55" t="n"/>
      <c r="AW745" s="55" t="n"/>
      <c r="AX745" s="55" t="n"/>
      <c r="AY745" s="55" t="n"/>
      <c r="AZ745" s="55" t="n"/>
      <c r="BA745" s="55" t="n"/>
      <c r="BB745" s="55" t="n"/>
      <c r="BC745" s="55" t="n"/>
    </row>
    <row r="746">
      <c r="A746" s="55" t="n"/>
      <c r="B746" s="483" t="n"/>
      <c r="C746" s="55" t="n"/>
      <c r="D746" s="55" t="n"/>
      <c r="E746" s="55" t="n"/>
      <c r="F746" s="55" t="n"/>
      <c r="G746" s="69" t="n"/>
      <c r="H746" s="69" t="n"/>
      <c r="I746" s="55" t="n"/>
      <c r="J746" s="55" t="n"/>
      <c r="K746" s="55" t="n"/>
      <c r="L746" s="55">
        <f>J746-K746</f>
        <v/>
      </c>
      <c r="M746" s="55" t="n"/>
      <c r="N746" s="55">
        <f>P746+Q746+R746+S746</f>
        <v/>
      </c>
      <c r="O746" s="57">
        <f>Q746+V746+Y746+AB746+AE746+AH746+AK746+AN746+AQ746+AT746+AW746+AZ746+BC746</f>
        <v/>
      </c>
      <c r="P746" s="58" t="n"/>
      <c r="Q746" s="59">
        <f>L746-S746-R746-P746</f>
        <v/>
      </c>
      <c r="R746" s="60" t="n"/>
      <c r="S746" s="61" t="n"/>
      <c r="T746" s="55" t="n"/>
      <c r="U746" s="55" t="n"/>
      <c r="V746" s="55" t="n"/>
      <c r="W746" s="55" t="n"/>
      <c r="X746" s="55" t="n"/>
      <c r="Y746" s="55" t="n"/>
      <c r="Z746" s="55" t="n"/>
      <c r="AA746" s="55" t="n"/>
      <c r="AB746" s="55" t="n"/>
      <c r="AC746" s="55" t="n"/>
      <c r="AD746" s="55" t="n"/>
      <c r="AE746" s="55" t="n"/>
      <c r="AF746" s="55" t="n"/>
      <c r="AG746" s="55" t="n"/>
      <c r="AH746" s="55" t="n"/>
      <c r="AI746" s="55" t="n"/>
      <c r="AJ746" s="55" t="n"/>
      <c r="AK746" s="55" t="n"/>
      <c r="AL746" s="55" t="n"/>
      <c r="AM746" s="55" t="n"/>
      <c r="AN746" s="55" t="n"/>
      <c r="AO746" s="55" t="n"/>
      <c r="AP746" s="55" t="n"/>
      <c r="AQ746" s="55" t="n"/>
      <c r="AR746" s="55" t="n"/>
      <c r="AS746" s="55" t="n"/>
      <c r="AT746" s="55" t="n"/>
      <c r="AU746" s="55" t="n"/>
      <c r="AV746" s="55" t="n"/>
      <c r="AW746" s="55" t="n"/>
      <c r="AX746" s="55" t="n"/>
      <c r="AY746" s="55" t="n"/>
      <c r="AZ746" s="55" t="n"/>
      <c r="BA746" s="55" t="n"/>
      <c r="BB746" s="55" t="n"/>
      <c r="BC746" s="55" t="n"/>
    </row>
    <row r="747">
      <c r="A747" s="55" t="n"/>
      <c r="B747" s="483" t="n"/>
      <c r="C747" s="55" t="n"/>
      <c r="D747" s="55" t="n"/>
      <c r="E747" s="55" t="n"/>
      <c r="F747" s="55" t="n"/>
      <c r="G747" s="69" t="n"/>
      <c r="H747" s="69" t="n"/>
      <c r="I747" s="55" t="n"/>
      <c r="J747" s="55" t="n"/>
      <c r="K747" s="55" t="n"/>
      <c r="L747" s="55">
        <f>J747-K747</f>
        <v/>
      </c>
      <c r="M747" s="55" t="n"/>
      <c r="N747" s="55">
        <f>P747+Q747+R747+S747</f>
        <v/>
      </c>
      <c r="O747" s="57">
        <f>Q747+V747+Y747+AB747+AE747+AH747+AK747+AN747+AQ747+AT747+AW747+AZ747+BC747</f>
        <v/>
      </c>
      <c r="P747" s="58" t="n"/>
      <c r="Q747" s="59">
        <f>L747-S747-R747-P747</f>
        <v/>
      </c>
      <c r="R747" s="60" t="n"/>
      <c r="S747" s="61" t="n"/>
      <c r="T747" s="55" t="n"/>
      <c r="U747" s="55" t="n"/>
      <c r="V747" s="55" t="n"/>
      <c r="W747" s="55" t="n"/>
      <c r="X747" s="55" t="n"/>
      <c r="Y747" s="55" t="n"/>
      <c r="Z747" s="55" t="n"/>
      <c r="AA747" s="55" t="n"/>
      <c r="AB747" s="55" t="n"/>
      <c r="AC747" s="55" t="n"/>
      <c r="AD747" s="55" t="n"/>
      <c r="AE747" s="55" t="n"/>
      <c r="AF747" s="55" t="n"/>
      <c r="AG747" s="55" t="n"/>
      <c r="AH747" s="55" t="n"/>
      <c r="AI747" s="55" t="n"/>
      <c r="AJ747" s="55" t="n"/>
      <c r="AK747" s="55" t="n"/>
      <c r="AL747" s="55" t="n"/>
      <c r="AM747" s="55" t="n"/>
      <c r="AN747" s="55" t="n"/>
      <c r="AO747" s="55" t="n"/>
      <c r="AP747" s="55" t="n"/>
      <c r="AQ747" s="55" t="n"/>
      <c r="AR747" s="55" t="n"/>
      <c r="AS747" s="55" t="n"/>
      <c r="AT747" s="55" t="n"/>
      <c r="AU747" s="55" t="n"/>
      <c r="AV747" s="55" t="n"/>
      <c r="AW747" s="55" t="n"/>
      <c r="AX747" s="55" t="n"/>
      <c r="AY747" s="55" t="n"/>
      <c r="AZ747" s="55" t="n"/>
      <c r="BA747" s="55" t="n"/>
      <c r="BB747" s="55" t="n"/>
      <c r="BC747" s="55" t="n"/>
    </row>
    <row r="748">
      <c r="A748" s="55" t="n"/>
      <c r="B748" s="483" t="n"/>
      <c r="C748" s="55" t="n"/>
      <c r="D748" s="55" t="n"/>
      <c r="E748" s="55" t="n"/>
      <c r="F748" s="55" t="n"/>
      <c r="G748" s="69" t="n"/>
      <c r="H748" s="69" t="n"/>
      <c r="I748" s="55" t="n"/>
      <c r="J748" s="55" t="n"/>
      <c r="K748" s="55" t="n"/>
      <c r="L748" s="55">
        <f>J748-K748</f>
        <v/>
      </c>
      <c r="M748" s="55" t="n"/>
      <c r="N748" s="55">
        <f>P748+Q748+R748+S748</f>
        <v/>
      </c>
      <c r="O748" s="57">
        <f>Q748+V748+Y748+AB748+AE748+AH748+AK748+AN748+AQ748+AT748+AW748+AZ748+BC748</f>
        <v/>
      </c>
      <c r="P748" s="58" t="n"/>
      <c r="Q748" s="59">
        <f>L748-S748-R748-P748</f>
        <v/>
      </c>
      <c r="R748" s="60" t="n"/>
      <c r="S748" s="61" t="n"/>
      <c r="T748" s="55" t="n"/>
      <c r="U748" s="55" t="n"/>
      <c r="V748" s="55" t="n"/>
      <c r="W748" s="55" t="n"/>
      <c r="X748" s="55" t="n"/>
      <c r="Y748" s="55" t="n"/>
      <c r="Z748" s="55" t="n"/>
      <c r="AA748" s="55" t="n"/>
      <c r="AB748" s="55" t="n"/>
      <c r="AC748" s="55" t="n"/>
      <c r="AD748" s="55" t="n"/>
      <c r="AE748" s="55" t="n"/>
      <c r="AF748" s="55" t="n"/>
      <c r="AG748" s="55" t="n"/>
      <c r="AH748" s="55" t="n"/>
      <c r="AI748" s="55" t="n"/>
      <c r="AJ748" s="55" t="n"/>
      <c r="AK748" s="55" t="n"/>
      <c r="AL748" s="55" t="n"/>
      <c r="AM748" s="55" t="n"/>
      <c r="AN748" s="55" t="n"/>
      <c r="AO748" s="55" t="n"/>
      <c r="AP748" s="55" t="n"/>
      <c r="AQ748" s="55" t="n"/>
      <c r="AR748" s="55" t="n"/>
      <c r="AS748" s="55" t="n"/>
      <c r="AT748" s="55" t="n"/>
      <c r="AU748" s="55" t="n"/>
      <c r="AV748" s="55" t="n"/>
      <c r="AW748" s="55" t="n"/>
      <c r="AX748" s="55" t="n"/>
      <c r="AY748" s="55" t="n"/>
      <c r="AZ748" s="55" t="n"/>
      <c r="BA748" s="55" t="n"/>
      <c r="BB748" s="55" t="n"/>
      <c r="BC748" s="55" t="n"/>
    </row>
    <row r="749">
      <c r="A749" s="55" t="n"/>
      <c r="B749" s="483" t="n"/>
      <c r="C749" s="55" t="n"/>
      <c r="D749" s="55" t="n"/>
      <c r="E749" s="55" t="n"/>
      <c r="F749" s="55" t="n"/>
      <c r="G749" s="69" t="n"/>
      <c r="H749" s="69" t="n"/>
      <c r="I749" s="55" t="n"/>
      <c r="J749" s="55" t="n"/>
      <c r="K749" s="55" t="n"/>
      <c r="L749" s="55">
        <f>J749-K749</f>
        <v/>
      </c>
      <c r="M749" s="55" t="n"/>
      <c r="N749" s="55">
        <f>P749+Q749+R749+S749</f>
        <v/>
      </c>
      <c r="O749" s="57">
        <f>Q749+V749+Y749+AB749+AE749+AH749+AK749+AN749+AQ749+AT749+AW749+AZ749+BC749</f>
        <v/>
      </c>
      <c r="P749" s="58" t="n"/>
      <c r="Q749" s="59">
        <f>L749-S749-R749-P749</f>
        <v/>
      </c>
      <c r="R749" s="60" t="n"/>
      <c r="S749" s="61" t="n"/>
      <c r="T749" s="55" t="n"/>
      <c r="U749" s="55" t="n"/>
      <c r="V749" s="55" t="n"/>
      <c r="W749" s="55" t="n"/>
      <c r="X749" s="55" t="n"/>
      <c r="Y749" s="55" t="n"/>
      <c r="Z749" s="55" t="n"/>
      <c r="AA749" s="55" t="n"/>
      <c r="AB749" s="55" t="n"/>
      <c r="AC749" s="55" t="n"/>
      <c r="AD749" s="55" t="n"/>
      <c r="AE749" s="55" t="n"/>
      <c r="AF749" s="55" t="n"/>
      <c r="AG749" s="55" t="n"/>
      <c r="AH749" s="55" t="n"/>
      <c r="AI749" s="55" t="n"/>
      <c r="AJ749" s="55" t="n"/>
      <c r="AK749" s="55" t="n"/>
      <c r="AL749" s="55" t="n"/>
      <c r="AM749" s="55" t="n"/>
      <c r="AN749" s="55" t="n"/>
      <c r="AO749" s="55" t="n"/>
      <c r="AP749" s="55" t="n"/>
      <c r="AQ749" s="55" t="n"/>
      <c r="AR749" s="55" t="n"/>
      <c r="AS749" s="55" t="n"/>
      <c r="AT749" s="55" t="n"/>
      <c r="AU749" s="55" t="n"/>
      <c r="AV749" s="55" t="n"/>
      <c r="AW749" s="55" t="n"/>
      <c r="AX749" s="55" t="n"/>
      <c r="AY749" s="55" t="n"/>
      <c r="AZ749" s="55" t="n"/>
      <c r="BA749" s="55" t="n"/>
      <c r="BB749" s="55" t="n"/>
      <c r="BC749" s="55" t="n"/>
    </row>
    <row r="750">
      <c r="A750" s="55" t="n"/>
      <c r="B750" s="483" t="n"/>
      <c r="C750" s="55" t="n"/>
      <c r="D750" s="55" t="n"/>
      <c r="E750" s="55" t="n"/>
      <c r="F750" s="55" t="n"/>
      <c r="G750" s="69" t="n"/>
      <c r="H750" s="69" t="n"/>
      <c r="I750" s="55" t="n"/>
      <c r="J750" s="55" t="n"/>
      <c r="K750" s="55" t="n"/>
      <c r="L750" s="55">
        <f>J750-K750</f>
        <v/>
      </c>
      <c r="M750" s="55" t="n"/>
      <c r="N750" s="55">
        <f>P750+Q750+R750+S750</f>
        <v/>
      </c>
      <c r="O750" s="57">
        <f>Q750+V750+Y750+AB750+AE750+AH750+AK750+AN750+AQ750+AT750+AW750+AZ750+BC750</f>
        <v/>
      </c>
      <c r="P750" s="58" t="n"/>
      <c r="Q750" s="59">
        <f>L750-S750-R750-P750</f>
        <v/>
      </c>
      <c r="R750" s="60" t="n"/>
      <c r="S750" s="61" t="n"/>
      <c r="T750" s="55" t="n"/>
      <c r="U750" s="55" t="n"/>
      <c r="V750" s="55" t="n"/>
      <c r="W750" s="55" t="n"/>
      <c r="X750" s="55" t="n"/>
      <c r="Y750" s="55" t="n"/>
      <c r="Z750" s="55" t="n"/>
      <c r="AA750" s="55" t="n"/>
      <c r="AB750" s="55" t="n"/>
      <c r="AC750" s="55" t="n"/>
      <c r="AD750" s="55" t="n"/>
      <c r="AE750" s="55" t="n"/>
      <c r="AF750" s="55" t="n"/>
      <c r="AG750" s="55" t="n"/>
      <c r="AH750" s="55" t="n"/>
      <c r="AI750" s="55" t="n"/>
      <c r="AJ750" s="55" t="n"/>
      <c r="AK750" s="55" t="n"/>
      <c r="AL750" s="55" t="n"/>
      <c r="AM750" s="55" t="n"/>
      <c r="AN750" s="55" t="n"/>
      <c r="AO750" s="55" t="n"/>
      <c r="AP750" s="55" t="n"/>
      <c r="AQ750" s="55" t="n"/>
      <c r="AR750" s="55" t="n"/>
      <c r="AS750" s="55" t="n"/>
      <c r="AT750" s="55" t="n"/>
      <c r="AU750" s="55" t="n"/>
      <c r="AV750" s="55" t="n"/>
      <c r="AW750" s="55" t="n"/>
      <c r="AX750" s="55" t="n"/>
      <c r="AY750" s="55" t="n"/>
      <c r="AZ750" s="55" t="n"/>
      <c r="BA750" s="55" t="n"/>
      <c r="BB750" s="55" t="n"/>
      <c r="BC750" s="55" t="n"/>
    </row>
    <row r="751">
      <c r="A751" s="55" t="n"/>
      <c r="B751" s="483" t="n"/>
      <c r="C751" s="55" t="n"/>
      <c r="D751" s="55" t="n"/>
      <c r="E751" s="55" t="n"/>
      <c r="F751" s="55" t="n"/>
      <c r="G751" s="69" t="n"/>
      <c r="H751" s="69" t="n"/>
      <c r="I751" s="55" t="n"/>
      <c r="J751" s="55" t="n"/>
      <c r="K751" s="55" t="n"/>
      <c r="L751" s="55">
        <f>J751-K751</f>
        <v/>
      </c>
      <c r="M751" s="55" t="n"/>
      <c r="N751" s="55">
        <f>P751+Q751+R751+S751</f>
        <v/>
      </c>
      <c r="O751" s="57">
        <f>Q751+V751+Y751+AB751+AE751+AH751+AK751+AN751+AQ751+AT751+AW751+AZ751+BC751</f>
        <v/>
      </c>
      <c r="P751" s="58" t="n"/>
      <c r="Q751" s="59">
        <f>L751-S751-R751-P751</f>
        <v/>
      </c>
      <c r="R751" s="60" t="n"/>
      <c r="S751" s="61" t="n"/>
      <c r="T751" s="55" t="n"/>
      <c r="U751" s="55" t="n"/>
      <c r="V751" s="55" t="n"/>
      <c r="W751" s="55" t="n"/>
      <c r="X751" s="55" t="n"/>
      <c r="Y751" s="55" t="n"/>
      <c r="Z751" s="55" t="n"/>
      <c r="AA751" s="55" t="n"/>
      <c r="AB751" s="55" t="n"/>
      <c r="AC751" s="55" t="n"/>
      <c r="AD751" s="55" t="n"/>
      <c r="AE751" s="55" t="n"/>
      <c r="AF751" s="55" t="n"/>
      <c r="AG751" s="55" t="n"/>
      <c r="AH751" s="55" t="n"/>
      <c r="AI751" s="55" t="n"/>
      <c r="AJ751" s="55" t="n"/>
      <c r="AK751" s="55" t="n"/>
      <c r="AL751" s="55" t="n"/>
      <c r="AM751" s="55" t="n"/>
      <c r="AN751" s="55" t="n"/>
      <c r="AO751" s="55" t="n"/>
      <c r="AP751" s="55" t="n"/>
      <c r="AQ751" s="55" t="n"/>
      <c r="AR751" s="55" t="n"/>
      <c r="AS751" s="55" t="n"/>
      <c r="AT751" s="55" t="n"/>
      <c r="AU751" s="55" t="n"/>
      <c r="AV751" s="55" t="n"/>
      <c r="AW751" s="55" t="n"/>
      <c r="AX751" s="55" t="n"/>
      <c r="AY751" s="55" t="n"/>
      <c r="AZ751" s="55" t="n"/>
      <c r="BA751" s="55" t="n"/>
      <c r="BB751" s="55" t="n"/>
      <c r="BC751" s="55" t="n"/>
    </row>
    <row r="752">
      <c r="A752" s="55" t="n"/>
      <c r="B752" s="483" t="n"/>
      <c r="C752" s="55" t="n"/>
      <c r="D752" s="55" t="n"/>
      <c r="E752" s="55" t="n"/>
      <c r="F752" s="55" t="n"/>
      <c r="G752" s="69" t="n"/>
      <c r="H752" s="69" t="n"/>
      <c r="I752" s="55" t="n"/>
      <c r="J752" s="55" t="n"/>
      <c r="K752" s="55" t="n"/>
      <c r="L752" s="55">
        <f>J752-K752</f>
        <v/>
      </c>
      <c r="M752" s="55" t="n"/>
      <c r="N752" s="55">
        <f>P752+Q752+R752+S752</f>
        <v/>
      </c>
      <c r="O752" s="57">
        <f>Q752+V752+Y752+AB752+AE752+AH752+AK752+AN752+AQ752+AT752+AW752+AZ752+BC752</f>
        <v/>
      </c>
      <c r="P752" s="58" t="n"/>
      <c r="Q752" s="59">
        <f>L752-S752-R752-P752</f>
        <v/>
      </c>
      <c r="R752" s="60" t="n"/>
      <c r="S752" s="61" t="n"/>
      <c r="T752" s="55" t="n"/>
      <c r="U752" s="55" t="n"/>
      <c r="V752" s="55" t="n"/>
      <c r="W752" s="55" t="n"/>
      <c r="X752" s="55" t="n"/>
      <c r="Y752" s="55" t="n"/>
      <c r="Z752" s="55" t="n"/>
      <c r="AA752" s="55" t="n"/>
      <c r="AB752" s="55" t="n"/>
      <c r="AC752" s="55" t="n"/>
      <c r="AD752" s="55" t="n"/>
      <c r="AE752" s="55" t="n"/>
      <c r="AF752" s="55" t="n"/>
      <c r="AG752" s="55" t="n"/>
      <c r="AH752" s="55" t="n"/>
      <c r="AI752" s="55" t="n"/>
      <c r="AJ752" s="55" t="n"/>
      <c r="AK752" s="55" t="n"/>
      <c r="AL752" s="55" t="n"/>
      <c r="AM752" s="55" t="n"/>
      <c r="AN752" s="55" t="n"/>
      <c r="AO752" s="55" t="n"/>
      <c r="AP752" s="55" t="n"/>
      <c r="AQ752" s="55" t="n"/>
      <c r="AR752" s="55" t="n"/>
      <c r="AS752" s="55" t="n"/>
      <c r="AT752" s="55" t="n"/>
      <c r="AU752" s="55" t="n"/>
      <c r="AV752" s="55" t="n"/>
      <c r="AW752" s="55" t="n"/>
      <c r="AX752" s="55" t="n"/>
      <c r="AY752" s="55" t="n"/>
      <c r="AZ752" s="55" t="n"/>
      <c r="BA752" s="55" t="n"/>
      <c r="BB752" s="55" t="n"/>
      <c r="BC752" s="55" t="n"/>
    </row>
    <row r="753">
      <c r="A753" s="55" t="n"/>
      <c r="B753" s="483" t="n"/>
      <c r="C753" s="55" t="n"/>
      <c r="D753" s="55" t="n"/>
      <c r="E753" s="55" t="n"/>
      <c r="F753" s="55" t="n"/>
      <c r="G753" s="69" t="n"/>
      <c r="H753" s="69" t="n"/>
      <c r="I753" s="55" t="n"/>
      <c r="J753" s="55" t="n"/>
      <c r="K753" s="55" t="n"/>
      <c r="L753" s="55">
        <f>J753-K753</f>
        <v/>
      </c>
      <c r="M753" s="55" t="n"/>
      <c r="N753" s="55">
        <f>P753+Q753+R753+S753</f>
        <v/>
      </c>
      <c r="O753" s="57">
        <f>Q753+V753+Y753+AB753+AE753+AH753+AK753+AN753+AQ753+AT753+AW753+AZ753+BC753</f>
        <v/>
      </c>
      <c r="P753" s="58" t="n"/>
      <c r="Q753" s="59">
        <f>L753-S753-R753-P753</f>
        <v/>
      </c>
      <c r="R753" s="60" t="n"/>
      <c r="S753" s="61" t="n"/>
      <c r="T753" s="55" t="n"/>
      <c r="U753" s="55" t="n"/>
      <c r="V753" s="55" t="n"/>
      <c r="W753" s="55" t="n"/>
      <c r="X753" s="55" t="n"/>
      <c r="Y753" s="55" t="n"/>
      <c r="Z753" s="55" t="n"/>
      <c r="AA753" s="55" t="n"/>
      <c r="AB753" s="55" t="n"/>
      <c r="AC753" s="55" t="n"/>
      <c r="AD753" s="55" t="n"/>
      <c r="AE753" s="55" t="n"/>
      <c r="AF753" s="55" t="n"/>
      <c r="AG753" s="55" t="n"/>
      <c r="AH753" s="55" t="n"/>
      <c r="AI753" s="55" t="n"/>
      <c r="AJ753" s="55" t="n"/>
      <c r="AK753" s="55" t="n"/>
      <c r="AL753" s="55" t="n"/>
      <c r="AM753" s="55" t="n"/>
      <c r="AN753" s="55" t="n"/>
      <c r="AO753" s="55" t="n"/>
      <c r="AP753" s="55" t="n"/>
      <c r="AQ753" s="55" t="n"/>
      <c r="AR753" s="55" t="n"/>
      <c r="AS753" s="55" t="n"/>
      <c r="AT753" s="55" t="n"/>
      <c r="AU753" s="55" t="n"/>
      <c r="AV753" s="55" t="n"/>
      <c r="AW753" s="55" t="n"/>
      <c r="AX753" s="55" t="n"/>
      <c r="AY753" s="55" t="n"/>
      <c r="AZ753" s="55" t="n"/>
      <c r="BA753" s="55" t="n"/>
      <c r="BB753" s="55" t="n"/>
      <c r="BC753" s="55" t="n"/>
    </row>
    <row r="754">
      <c r="A754" s="55" t="n"/>
      <c r="B754" s="483" t="n"/>
      <c r="C754" s="55" t="n"/>
      <c r="D754" s="55" t="n"/>
      <c r="E754" s="55" t="n"/>
      <c r="F754" s="55" t="n"/>
      <c r="G754" s="69" t="n"/>
      <c r="H754" s="69" t="n"/>
      <c r="I754" s="55" t="n"/>
      <c r="J754" s="55" t="n"/>
      <c r="K754" s="55" t="n"/>
      <c r="L754" s="55">
        <f>J754-K754</f>
        <v/>
      </c>
      <c r="M754" s="55" t="n"/>
      <c r="N754" s="55">
        <f>P754+Q754+R754+S754</f>
        <v/>
      </c>
      <c r="O754" s="57">
        <f>Q754+V754+Y754+AB754+AE754+AH754+AK754+AN754+AQ754+AT754+AW754+AZ754+BC754</f>
        <v/>
      </c>
      <c r="P754" s="58" t="n"/>
      <c r="Q754" s="59">
        <f>L754-S754-R754-P754</f>
        <v/>
      </c>
      <c r="R754" s="60" t="n"/>
      <c r="S754" s="61" t="n"/>
      <c r="T754" s="55" t="n"/>
      <c r="U754" s="55" t="n"/>
      <c r="V754" s="55" t="n"/>
      <c r="W754" s="55" t="n"/>
      <c r="X754" s="55" t="n"/>
      <c r="Y754" s="55" t="n"/>
      <c r="Z754" s="55" t="n"/>
      <c r="AA754" s="55" t="n"/>
      <c r="AB754" s="55" t="n"/>
      <c r="AC754" s="55" t="n"/>
      <c r="AD754" s="55" t="n"/>
      <c r="AE754" s="55" t="n"/>
      <c r="AF754" s="55" t="n"/>
      <c r="AG754" s="55" t="n"/>
      <c r="AH754" s="55" t="n"/>
      <c r="AI754" s="55" t="n"/>
      <c r="AJ754" s="55" t="n"/>
      <c r="AK754" s="55" t="n"/>
      <c r="AL754" s="55" t="n"/>
      <c r="AM754" s="55" t="n"/>
      <c r="AN754" s="55" t="n"/>
      <c r="AO754" s="55" t="n"/>
      <c r="AP754" s="55" t="n"/>
      <c r="AQ754" s="55" t="n"/>
      <c r="AR754" s="55" t="n"/>
      <c r="AS754" s="55" t="n"/>
      <c r="AT754" s="55" t="n"/>
      <c r="AU754" s="55" t="n"/>
      <c r="AV754" s="55" t="n"/>
      <c r="AW754" s="55" t="n"/>
      <c r="AX754" s="55" t="n"/>
      <c r="AY754" s="55" t="n"/>
      <c r="AZ754" s="55" t="n"/>
      <c r="BA754" s="55" t="n"/>
      <c r="BB754" s="55" t="n"/>
      <c r="BC754" s="55" t="n"/>
    </row>
    <row r="755">
      <c r="A755" s="55" t="n"/>
      <c r="B755" s="483" t="n"/>
      <c r="C755" s="55" t="n"/>
      <c r="D755" s="55" t="n"/>
      <c r="E755" s="55" t="n"/>
      <c r="F755" s="55" t="n"/>
      <c r="G755" s="69" t="n"/>
      <c r="H755" s="69" t="n"/>
      <c r="I755" s="55" t="n"/>
      <c r="J755" s="55" t="n"/>
      <c r="K755" s="55" t="n"/>
      <c r="L755" s="55">
        <f>J755-K755</f>
        <v/>
      </c>
      <c r="M755" s="55" t="n"/>
      <c r="N755" s="55">
        <f>P755+Q755+R755+S755</f>
        <v/>
      </c>
      <c r="O755" s="57">
        <f>Q755+V755+Y755+AB755+AE755+AH755+AK755+AN755+AQ755+AT755+AW755+AZ755+BC755</f>
        <v/>
      </c>
      <c r="P755" s="58" t="n"/>
      <c r="Q755" s="59">
        <f>L755-S755-R755-P755</f>
        <v/>
      </c>
      <c r="R755" s="60" t="n"/>
      <c r="S755" s="61" t="n"/>
      <c r="T755" s="55" t="n"/>
      <c r="U755" s="55" t="n"/>
      <c r="V755" s="55" t="n"/>
      <c r="W755" s="55" t="n"/>
      <c r="X755" s="55" t="n"/>
      <c r="Y755" s="55" t="n"/>
      <c r="Z755" s="55" t="n"/>
      <c r="AA755" s="55" t="n"/>
      <c r="AB755" s="55" t="n"/>
      <c r="AC755" s="55" t="n"/>
      <c r="AD755" s="55" t="n"/>
      <c r="AE755" s="55" t="n"/>
      <c r="AF755" s="55" t="n"/>
      <c r="AG755" s="55" t="n"/>
      <c r="AH755" s="55" t="n"/>
      <c r="AI755" s="55" t="n"/>
      <c r="AJ755" s="55" t="n"/>
      <c r="AK755" s="55" t="n"/>
      <c r="AL755" s="55" t="n"/>
      <c r="AM755" s="55" t="n"/>
      <c r="AN755" s="55" t="n"/>
      <c r="AO755" s="55" t="n"/>
      <c r="AP755" s="55" t="n"/>
      <c r="AQ755" s="55" t="n"/>
      <c r="AR755" s="55" t="n"/>
      <c r="AS755" s="55" t="n"/>
      <c r="AT755" s="55" t="n"/>
      <c r="AU755" s="55" t="n"/>
      <c r="AV755" s="55" t="n"/>
      <c r="AW755" s="55" t="n"/>
      <c r="AX755" s="55" t="n"/>
      <c r="AY755" s="55" t="n"/>
      <c r="AZ755" s="55" t="n"/>
      <c r="BA755" s="55" t="n"/>
      <c r="BB755" s="55" t="n"/>
      <c r="BC755" s="55" t="n"/>
    </row>
    <row r="756">
      <c r="A756" s="55" t="n"/>
      <c r="B756" s="483" t="n"/>
      <c r="C756" s="55" t="n"/>
      <c r="D756" s="55" t="n"/>
      <c r="E756" s="55" t="n"/>
      <c r="F756" s="55" t="n"/>
      <c r="G756" s="69" t="n"/>
      <c r="H756" s="69" t="n"/>
      <c r="I756" s="55" t="n"/>
      <c r="J756" s="55" t="n"/>
      <c r="K756" s="55" t="n"/>
      <c r="L756" s="55">
        <f>J756-K756</f>
        <v/>
      </c>
      <c r="M756" s="55" t="n"/>
      <c r="N756" s="55">
        <f>P756+Q756+R756+S756</f>
        <v/>
      </c>
      <c r="O756" s="57">
        <f>Q756+V756+Y756+AB756+AE756+AH756+AK756+AN756+AQ756+AT756+AW756+AZ756+BC756</f>
        <v/>
      </c>
      <c r="P756" s="58" t="n"/>
      <c r="Q756" s="59">
        <f>L756-S756-R756-P756</f>
        <v/>
      </c>
      <c r="R756" s="60" t="n"/>
      <c r="S756" s="61" t="n"/>
      <c r="T756" s="55" t="n"/>
      <c r="U756" s="55" t="n"/>
      <c r="V756" s="55" t="n"/>
      <c r="W756" s="55" t="n"/>
      <c r="X756" s="55" t="n"/>
      <c r="Y756" s="55" t="n"/>
      <c r="Z756" s="55" t="n"/>
      <c r="AA756" s="55" t="n"/>
      <c r="AB756" s="55" t="n"/>
      <c r="AC756" s="55" t="n"/>
      <c r="AD756" s="55" t="n"/>
      <c r="AE756" s="55" t="n"/>
      <c r="AF756" s="55" t="n"/>
      <c r="AG756" s="55" t="n"/>
      <c r="AH756" s="55" t="n"/>
      <c r="AI756" s="55" t="n"/>
      <c r="AJ756" s="55" t="n"/>
      <c r="AK756" s="55" t="n"/>
      <c r="AL756" s="55" t="n"/>
      <c r="AM756" s="55" t="n"/>
      <c r="AN756" s="55" t="n"/>
      <c r="AO756" s="55" t="n"/>
      <c r="AP756" s="55" t="n"/>
      <c r="AQ756" s="55" t="n"/>
      <c r="AR756" s="55" t="n"/>
      <c r="AS756" s="55" t="n"/>
      <c r="AT756" s="55" t="n"/>
      <c r="AU756" s="55" t="n"/>
      <c r="AV756" s="55" t="n"/>
      <c r="AW756" s="55" t="n"/>
      <c r="AX756" s="55" t="n"/>
      <c r="AY756" s="55" t="n"/>
      <c r="AZ756" s="55" t="n"/>
      <c r="BA756" s="55" t="n"/>
      <c r="BB756" s="55" t="n"/>
      <c r="BC756" s="55" t="n"/>
    </row>
    <row r="757">
      <c r="A757" s="55" t="n"/>
      <c r="B757" s="483" t="n"/>
      <c r="C757" s="55" t="n"/>
      <c r="D757" s="55" t="n"/>
      <c r="E757" s="55" t="n"/>
      <c r="F757" s="55" t="n"/>
      <c r="G757" s="69" t="n"/>
      <c r="H757" s="69" t="n"/>
      <c r="I757" s="55" t="n"/>
      <c r="J757" s="55" t="n"/>
      <c r="K757" s="55" t="n"/>
      <c r="L757" s="55">
        <f>J757-K757</f>
        <v/>
      </c>
      <c r="M757" s="55" t="n"/>
      <c r="N757" s="55">
        <f>P757+Q757+R757+S757</f>
        <v/>
      </c>
      <c r="O757" s="57">
        <f>Q757+V757+Y757+AB757+AE757+AH757+AK757+AN757+AQ757+AT757+AW757+AZ757+BC757</f>
        <v/>
      </c>
      <c r="P757" s="58" t="n"/>
      <c r="Q757" s="59">
        <f>L757-S757-R757-P757</f>
        <v/>
      </c>
      <c r="R757" s="60" t="n"/>
      <c r="S757" s="61" t="n"/>
      <c r="T757" s="55" t="n"/>
      <c r="U757" s="55" t="n"/>
      <c r="V757" s="55" t="n"/>
      <c r="W757" s="55" t="n"/>
      <c r="X757" s="55" t="n"/>
      <c r="Y757" s="55" t="n"/>
      <c r="Z757" s="55" t="n"/>
      <c r="AA757" s="55" t="n"/>
      <c r="AB757" s="55" t="n"/>
      <c r="AC757" s="55" t="n"/>
      <c r="AD757" s="55" t="n"/>
      <c r="AE757" s="55" t="n"/>
      <c r="AF757" s="55" t="n"/>
      <c r="AG757" s="55" t="n"/>
      <c r="AH757" s="55" t="n"/>
      <c r="AI757" s="55" t="n"/>
      <c r="AJ757" s="55" t="n"/>
      <c r="AK757" s="55" t="n"/>
      <c r="AL757" s="55" t="n"/>
      <c r="AM757" s="55" t="n"/>
      <c r="AN757" s="55" t="n"/>
      <c r="AO757" s="55" t="n"/>
      <c r="AP757" s="55" t="n"/>
      <c r="AQ757" s="55" t="n"/>
      <c r="AR757" s="55" t="n"/>
      <c r="AS757" s="55" t="n"/>
      <c r="AT757" s="55" t="n"/>
      <c r="AU757" s="55" t="n"/>
      <c r="AV757" s="55" t="n"/>
      <c r="AW757" s="55" t="n"/>
      <c r="AX757" s="55" t="n"/>
      <c r="AY757" s="55" t="n"/>
      <c r="AZ757" s="55" t="n"/>
      <c r="BA757" s="55" t="n"/>
      <c r="BB757" s="55" t="n"/>
      <c r="BC757" s="55" t="n"/>
    </row>
    <row r="758">
      <c r="A758" s="55" t="n"/>
      <c r="B758" s="483" t="n"/>
      <c r="C758" s="55" t="n"/>
      <c r="D758" s="55" t="n"/>
      <c r="E758" s="55" t="n"/>
      <c r="F758" s="55" t="n"/>
      <c r="G758" s="69" t="n"/>
      <c r="H758" s="69" t="n"/>
      <c r="I758" s="55" t="n"/>
      <c r="J758" s="55" t="n"/>
      <c r="K758" s="55" t="n"/>
      <c r="L758" s="55">
        <f>J758-K758</f>
        <v/>
      </c>
      <c r="M758" s="55" t="n"/>
      <c r="N758" s="55">
        <f>P758+Q758+R758+S758</f>
        <v/>
      </c>
      <c r="O758" s="57">
        <f>Q758+V758+Y758+AB758+AE758+AH758+AK758+AN758+AQ758+AT758+AW758+AZ758+BC758</f>
        <v/>
      </c>
      <c r="P758" s="58" t="n"/>
      <c r="Q758" s="59">
        <f>L758-S758-R758-P758</f>
        <v/>
      </c>
      <c r="R758" s="60" t="n"/>
      <c r="S758" s="61" t="n"/>
      <c r="T758" s="55" t="n"/>
      <c r="U758" s="55" t="n"/>
      <c r="V758" s="55" t="n"/>
      <c r="W758" s="55" t="n"/>
      <c r="X758" s="55" t="n"/>
      <c r="Y758" s="55" t="n"/>
      <c r="Z758" s="55" t="n"/>
      <c r="AA758" s="55" t="n"/>
      <c r="AB758" s="55" t="n"/>
      <c r="AC758" s="55" t="n"/>
      <c r="AD758" s="55" t="n"/>
      <c r="AE758" s="55" t="n"/>
      <c r="AF758" s="55" t="n"/>
      <c r="AG758" s="55" t="n"/>
      <c r="AH758" s="55" t="n"/>
      <c r="AI758" s="55" t="n"/>
      <c r="AJ758" s="55" t="n"/>
      <c r="AK758" s="55" t="n"/>
      <c r="AL758" s="55" t="n"/>
      <c r="AM758" s="55" t="n"/>
      <c r="AN758" s="55" t="n"/>
      <c r="AO758" s="55" t="n"/>
      <c r="AP758" s="55" t="n"/>
      <c r="AQ758" s="55" t="n"/>
      <c r="AR758" s="55" t="n"/>
      <c r="AS758" s="55" t="n"/>
      <c r="AT758" s="55" t="n"/>
      <c r="AU758" s="55" t="n"/>
      <c r="AV758" s="55" t="n"/>
      <c r="AW758" s="55" t="n"/>
      <c r="AX758" s="55" t="n"/>
      <c r="AY758" s="55" t="n"/>
      <c r="AZ758" s="55" t="n"/>
      <c r="BA758" s="55" t="n"/>
      <c r="BB758" s="55" t="n"/>
      <c r="BC758" s="55" t="n"/>
    </row>
    <row r="759">
      <c r="A759" s="55" t="n"/>
      <c r="B759" s="483" t="n"/>
      <c r="C759" s="55" t="n"/>
      <c r="D759" s="55" t="n"/>
      <c r="E759" s="55" t="n"/>
      <c r="F759" s="55" t="n"/>
      <c r="G759" s="69" t="n"/>
      <c r="H759" s="69" t="n"/>
      <c r="I759" s="55" t="n"/>
      <c r="J759" s="55" t="n"/>
      <c r="K759" s="55" t="n"/>
      <c r="L759" s="55">
        <f>J759-K759</f>
        <v/>
      </c>
      <c r="M759" s="55" t="n"/>
      <c r="N759" s="55">
        <f>P759+Q759+R759+S759</f>
        <v/>
      </c>
      <c r="O759" s="57">
        <f>Q759+V759+Y759+AB759+AE759+AH759+AK759+AN759+AQ759+AT759+AW759+AZ759+BC759</f>
        <v/>
      </c>
      <c r="P759" s="58" t="n"/>
      <c r="Q759" s="59">
        <f>L759-S759-R759-P759</f>
        <v/>
      </c>
      <c r="R759" s="60" t="n"/>
      <c r="S759" s="61" t="n"/>
      <c r="T759" s="55" t="n"/>
      <c r="U759" s="55" t="n"/>
      <c r="V759" s="55" t="n"/>
      <c r="W759" s="55" t="n"/>
      <c r="X759" s="55" t="n"/>
      <c r="Y759" s="55" t="n"/>
      <c r="Z759" s="55" t="n"/>
      <c r="AA759" s="55" t="n"/>
      <c r="AB759" s="55" t="n"/>
      <c r="AC759" s="55" t="n"/>
      <c r="AD759" s="55" t="n"/>
      <c r="AE759" s="55" t="n"/>
      <c r="AF759" s="55" t="n"/>
      <c r="AG759" s="55" t="n"/>
      <c r="AH759" s="55" t="n"/>
      <c r="AI759" s="55" t="n"/>
      <c r="AJ759" s="55" t="n"/>
      <c r="AK759" s="55" t="n"/>
      <c r="AL759" s="55" t="n"/>
      <c r="AM759" s="55" t="n"/>
      <c r="AN759" s="55" t="n"/>
      <c r="AO759" s="55" t="n"/>
      <c r="AP759" s="55" t="n"/>
      <c r="AQ759" s="55" t="n"/>
      <c r="AR759" s="55" t="n"/>
      <c r="AS759" s="55" t="n"/>
      <c r="AT759" s="55" t="n"/>
      <c r="AU759" s="55" t="n"/>
      <c r="AV759" s="55" t="n"/>
      <c r="AW759" s="55" t="n"/>
      <c r="AX759" s="55" t="n"/>
      <c r="AY759" s="55" t="n"/>
      <c r="AZ759" s="55" t="n"/>
      <c r="BA759" s="55" t="n"/>
      <c r="BB759" s="55" t="n"/>
      <c r="BC759" s="55" t="n"/>
    </row>
    <row r="760">
      <c r="A760" s="55" t="n"/>
      <c r="B760" s="483" t="n"/>
      <c r="C760" s="55" t="n"/>
      <c r="D760" s="55" t="n"/>
      <c r="E760" s="55" t="n"/>
      <c r="F760" s="55" t="n"/>
      <c r="G760" s="69" t="n"/>
      <c r="H760" s="69" t="n"/>
      <c r="I760" s="55" t="n"/>
      <c r="J760" s="55" t="n"/>
      <c r="K760" s="55" t="n"/>
      <c r="L760" s="55">
        <f>J760-K760</f>
        <v/>
      </c>
      <c r="M760" s="55" t="n"/>
      <c r="N760" s="55">
        <f>P760+Q760+R760+S760</f>
        <v/>
      </c>
      <c r="O760" s="57">
        <f>Q760+V760+Y760+AB760+AE760+AH760+AK760+AN760+AQ760+AT760+AW760+AZ760+BC760</f>
        <v/>
      </c>
      <c r="P760" s="58" t="n"/>
      <c r="Q760" s="59">
        <f>L760-S760-R760-P760</f>
        <v/>
      </c>
      <c r="R760" s="60" t="n"/>
      <c r="S760" s="61" t="n"/>
      <c r="T760" s="55" t="n"/>
      <c r="U760" s="55" t="n"/>
      <c r="V760" s="55" t="n"/>
      <c r="W760" s="55" t="n"/>
      <c r="X760" s="55" t="n"/>
      <c r="Y760" s="55" t="n"/>
      <c r="Z760" s="55" t="n"/>
      <c r="AA760" s="55" t="n"/>
      <c r="AB760" s="55" t="n"/>
      <c r="AC760" s="55" t="n"/>
      <c r="AD760" s="55" t="n"/>
      <c r="AE760" s="55" t="n"/>
      <c r="AF760" s="55" t="n"/>
      <c r="AG760" s="55" t="n"/>
      <c r="AH760" s="55" t="n"/>
      <c r="AI760" s="55" t="n"/>
      <c r="AJ760" s="55" t="n"/>
      <c r="AK760" s="55" t="n"/>
      <c r="AL760" s="55" t="n"/>
      <c r="AM760" s="55" t="n"/>
      <c r="AN760" s="55" t="n"/>
      <c r="AO760" s="55" t="n"/>
      <c r="AP760" s="55" t="n"/>
      <c r="AQ760" s="55" t="n"/>
      <c r="AR760" s="55" t="n"/>
      <c r="AS760" s="55" t="n"/>
      <c r="AT760" s="55" t="n"/>
      <c r="AU760" s="55" t="n"/>
      <c r="AV760" s="55" t="n"/>
      <c r="AW760" s="55" t="n"/>
      <c r="AX760" s="55" t="n"/>
      <c r="AY760" s="55" t="n"/>
      <c r="AZ760" s="55" t="n"/>
      <c r="BA760" s="55" t="n"/>
      <c r="BB760" s="55" t="n"/>
      <c r="BC760" s="55" t="n"/>
    </row>
    <row r="761">
      <c r="A761" s="55" t="n"/>
      <c r="B761" s="483" t="n"/>
      <c r="C761" s="55" t="n"/>
      <c r="D761" s="55" t="n"/>
      <c r="E761" s="55" t="n"/>
      <c r="F761" s="55" t="n"/>
      <c r="G761" s="69" t="n"/>
      <c r="H761" s="69" t="n"/>
      <c r="I761" s="55" t="n"/>
      <c r="J761" s="55" t="n"/>
      <c r="K761" s="55" t="n"/>
      <c r="L761" s="55">
        <f>J761-K761</f>
        <v/>
      </c>
      <c r="M761" s="55" t="n"/>
      <c r="N761" s="55">
        <f>P761+Q761+R761+S761</f>
        <v/>
      </c>
      <c r="O761" s="57">
        <f>Q761+V761+Y761+AB761+AE761+AH761+AK761+AN761+AQ761+AT761+AW761+AZ761+BC761</f>
        <v/>
      </c>
      <c r="P761" s="58" t="n"/>
      <c r="Q761" s="59">
        <f>L761-S761-R761-P761</f>
        <v/>
      </c>
      <c r="R761" s="60" t="n"/>
      <c r="S761" s="61" t="n"/>
      <c r="T761" s="55" t="n"/>
      <c r="U761" s="55" t="n"/>
      <c r="V761" s="55" t="n"/>
      <c r="W761" s="55" t="n"/>
      <c r="X761" s="55" t="n"/>
      <c r="Y761" s="55" t="n"/>
      <c r="Z761" s="55" t="n"/>
      <c r="AA761" s="55" t="n"/>
      <c r="AB761" s="55" t="n"/>
      <c r="AC761" s="55" t="n"/>
      <c r="AD761" s="55" t="n"/>
      <c r="AE761" s="55" t="n"/>
      <c r="AF761" s="55" t="n"/>
      <c r="AG761" s="55" t="n"/>
      <c r="AH761" s="55" t="n"/>
      <c r="AI761" s="55" t="n"/>
      <c r="AJ761" s="55" t="n"/>
      <c r="AK761" s="55" t="n"/>
      <c r="AL761" s="55" t="n"/>
      <c r="AM761" s="55" t="n"/>
      <c r="AN761" s="55" t="n"/>
      <c r="AO761" s="55" t="n"/>
      <c r="AP761" s="55" t="n"/>
      <c r="AQ761" s="55" t="n"/>
      <c r="AR761" s="55" t="n"/>
      <c r="AS761" s="55" t="n"/>
      <c r="AT761" s="55" t="n"/>
      <c r="AU761" s="55" t="n"/>
      <c r="AV761" s="55" t="n"/>
      <c r="AW761" s="55" t="n"/>
      <c r="AX761" s="55" t="n"/>
      <c r="AY761" s="55" t="n"/>
      <c r="AZ761" s="55" t="n"/>
      <c r="BA761" s="55" t="n"/>
      <c r="BB761" s="55" t="n"/>
      <c r="BC761" s="55" t="n"/>
    </row>
    <row r="762">
      <c r="A762" s="55" t="n"/>
      <c r="B762" s="483" t="n"/>
      <c r="C762" s="55" t="n"/>
      <c r="D762" s="55" t="n"/>
      <c r="E762" s="55" t="n"/>
      <c r="F762" s="55" t="n"/>
      <c r="G762" s="69" t="n"/>
      <c r="H762" s="69" t="n"/>
      <c r="I762" s="55" t="n"/>
      <c r="J762" s="55" t="n"/>
      <c r="K762" s="55" t="n"/>
      <c r="L762" s="55">
        <f>J762-K762</f>
        <v/>
      </c>
      <c r="M762" s="55" t="n"/>
      <c r="N762" s="55">
        <f>P762+Q762+R762+S762</f>
        <v/>
      </c>
      <c r="O762" s="57">
        <f>Q762+V762+Y762+AB762+AE762+AH762+AK762+AN762+AQ762+AT762+AW762+AZ762+BC762</f>
        <v/>
      </c>
      <c r="P762" s="58" t="n"/>
      <c r="Q762" s="59">
        <f>L762-S762-R762-P762</f>
        <v/>
      </c>
      <c r="R762" s="60" t="n"/>
      <c r="S762" s="61" t="n"/>
      <c r="T762" s="55" t="n"/>
      <c r="U762" s="55" t="n"/>
      <c r="V762" s="55" t="n"/>
      <c r="W762" s="55" t="n"/>
      <c r="X762" s="55" t="n"/>
      <c r="Y762" s="55" t="n"/>
      <c r="Z762" s="55" t="n"/>
      <c r="AA762" s="55" t="n"/>
      <c r="AB762" s="55" t="n"/>
      <c r="AC762" s="55" t="n"/>
      <c r="AD762" s="55" t="n"/>
      <c r="AE762" s="55" t="n"/>
      <c r="AF762" s="55" t="n"/>
      <c r="AG762" s="55" t="n"/>
      <c r="AH762" s="55" t="n"/>
      <c r="AI762" s="55" t="n"/>
      <c r="AJ762" s="55" t="n"/>
      <c r="AK762" s="55" t="n"/>
      <c r="AL762" s="55" t="n"/>
      <c r="AM762" s="55" t="n"/>
      <c r="AN762" s="55" t="n"/>
      <c r="AO762" s="55" t="n"/>
      <c r="AP762" s="55" t="n"/>
      <c r="AQ762" s="55" t="n"/>
      <c r="AR762" s="55" t="n"/>
      <c r="AS762" s="55" t="n"/>
      <c r="AT762" s="55" t="n"/>
      <c r="AU762" s="55" t="n"/>
      <c r="AV762" s="55" t="n"/>
      <c r="AW762" s="55" t="n"/>
      <c r="AX762" s="55" t="n"/>
      <c r="AY762" s="55" t="n"/>
      <c r="AZ762" s="55" t="n"/>
      <c r="BA762" s="55" t="n"/>
      <c r="BB762" s="55" t="n"/>
      <c r="BC762" s="55" t="n"/>
    </row>
    <row r="763">
      <c r="A763" s="55" t="n"/>
      <c r="B763" s="483" t="n"/>
      <c r="C763" s="55" t="n"/>
      <c r="D763" s="55" t="n"/>
      <c r="E763" s="55" t="n"/>
      <c r="F763" s="55" t="n"/>
      <c r="G763" s="69" t="n"/>
      <c r="H763" s="69" t="n"/>
      <c r="I763" s="55" t="n"/>
      <c r="J763" s="55" t="n"/>
      <c r="K763" s="55" t="n"/>
      <c r="L763" s="55">
        <f>J763-K763</f>
        <v/>
      </c>
      <c r="M763" s="55" t="n"/>
      <c r="N763" s="55">
        <f>P763+Q763+R763+S763</f>
        <v/>
      </c>
      <c r="O763" s="57">
        <f>Q763+V763+Y763+AB763+AE763+AH763+AK763+AN763+AQ763+AT763+AW763+AZ763+BC763</f>
        <v/>
      </c>
      <c r="P763" s="58" t="n"/>
      <c r="Q763" s="59">
        <f>L763-S763-R763-P763</f>
        <v/>
      </c>
      <c r="R763" s="60" t="n"/>
      <c r="S763" s="61" t="n"/>
      <c r="T763" s="55" t="n"/>
      <c r="U763" s="55" t="n"/>
      <c r="V763" s="55" t="n"/>
      <c r="W763" s="55" t="n"/>
      <c r="X763" s="55" t="n"/>
      <c r="Y763" s="55" t="n"/>
      <c r="Z763" s="55" t="n"/>
      <c r="AA763" s="55" t="n"/>
      <c r="AB763" s="55" t="n"/>
      <c r="AC763" s="55" t="n"/>
      <c r="AD763" s="55" t="n"/>
      <c r="AE763" s="55" t="n"/>
      <c r="AF763" s="55" t="n"/>
      <c r="AG763" s="55" t="n"/>
      <c r="AH763" s="55" t="n"/>
      <c r="AI763" s="55" t="n"/>
      <c r="AJ763" s="55" t="n"/>
      <c r="AK763" s="55" t="n"/>
      <c r="AL763" s="55" t="n"/>
      <c r="AM763" s="55" t="n"/>
      <c r="AN763" s="55" t="n"/>
      <c r="AO763" s="55" t="n"/>
      <c r="AP763" s="55" t="n"/>
      <c r="AQ763" s="55" t="n"/>
      <c r="AR763" s="55" t="n"/>
      <c r="AS763" s="55" t="n"/>
      <c r="AT763" s="55" t="n"/>
      <c r="AU763" s="55" t="n"/>
      <c r="AV763" s="55" t="n"/>
      <c r="AW763" s="55" t="n"/>
      <c r="AX763" s="55" t="n"/>
      <c r="AY763" s="55" t="n"/>
      <c r="AZ763" s="55" t="n"/>
      <c r="BA763" s="55" t="n"/>
      <c r="BB763" s="55" t="n"/>
      <c r="BC763" s="55" t="n"/>
    </row>
    <row r="764">
      <c r="A764" s="55" t="n"/>
      <c r="B764" s="483" t="n"/>
      <c r="C764" s="55" t="n"/>
      <c r="D764" s="55" t="n"/>
      <c r="E764" s="55" t="n"/>
      <c r="F764" s="55" t="n"/>
      <c r="G764" s="69" t="n"/>
      <c r="H764" s="69" t="n"/>
      <c r="I764" s="55" t="n"/>
      <c r="J764" s="55" t="n"/>
      <c r="K764" s="55" t="n"/>
      <c r="L764" s="55">
        <f>J764-K764</f>
        <v/>
      </c>
      <c r="M764" s="55" t="n"/>
      <c r="N764" s="55">
        <f>P764+Q764+R764+S764</f>
        <v/>
      </c>
      <c r="O764" s="57">
        <f>Q764+V764+Y764+AB764+AE764+AH764+AK764+AN764+AQ764+AT764+AW764+AZ764+BC764</f>
        <v/>
      </c>
      <c r="P764" s="58" t="n"/>
      <c r="Q764" s="59">
        <f>L764-S764-R764-P764</f>
        <v/>
      </c>
      <c r="R764" s="60" t="n"/>
      <c r="S764" s="61" t="n"/>
      <c r="T764" s="55" t="n"/>
      <c r="U764" s="55" t="n"/>
      <c r="V764" s="55" t="n"/>
      <c r="W764" s="55" t="n"/>
      <c r="X764" s="55" t="n"/>
      <c r="Y764" s="55" t="n"/>
      <c r="Z764" s="55" t="n"/>
      <c r="AA764" s="55" t="n"/>
      <c r="AB764" s="55" t="n"/>
      <c r="AC764" s="55" t="n"/>
      <c r="AD764" s="55" t="n"/>
      <c r="AE764" s="55" t="n"/>
      <c r="AF764" s="55" t="n"/>
      <c r="AG764" s="55" t="n"/>
      <c r="AH764" s="55" t="n"/>
      <c r="AI764" s="55" t="n"/>
      <c r="AJ764" s="55" t="n"/>
      <c r="AK764" s="55" t="n"/>
      <c r="AL764" s="55" t="n"/>
      <c r="AM764" s="55" t="n"/>
      <c r="AN764" s="55" t="n"/>
      <c r="AO764" s="55" t="n"/>
      <c r="AP764" s="55" t="n"/>
      <c r="AQ764" s="55" t="n"/>
      <c r="AR764" s="55" t="n"/>
      <c r="AS764" s="55" t="n"/>
      <c r="AT764" s="55" t="n"/>
      <c r="AU764" s="55" t="n"/>
      <c r="AV764" s="55" t="n"/>
      <c r="AW764" s="55" t="n"/>
      <c r="AX764" s="55" t="n"/>
      <c r="AY764" s="55" t="n"/>
      <c r="AZ764" s="55" t="n"/>
      <c r="BA764" s="55" t="n"/>
      <c r="BB764" s="55" t="n"/>
      <c r="BC764" s="55" t="n"/>
    </row>
    <row r="765">
      <c r="A765" s="55" t="n"/>
      <c r="B765" s="483" t="n"/>
      <c r="C765" s="55" t="n"/>
      <c r="D765" s="55" t="n"/>
      <c r="E765" s="55" t="n"/>
      <c r="F765" s="55" t="n"/>
      <c r="G765" s="69" t="n"/>
      <c r="H765" s="69" t="n"/>
      <c r="I765" s="55" t="n"/>
      <c r="J765" s="55" t="n"/>
      <c r="K765" s="55" t="n"/>
      <c r="L765" s="55">
        <f>J765-K765</f>
        <v/>
      </c>
      <c r="M765" s="55" t="n"/>
      <c r="N765" s="55">
        <f>P765+Q765+R765+S765</f>
        <v/>
      </c>
      <c r="O765" s="57">
        <f>Q765+V765+Y765+AB765+AE765+AH765+AK765+AN765+AQ765+AT765+AW765+AZ765+BC765</f>
        <v/>
      </c>
      <c r="P765" s="58" t="n"/>
      <c r="Q765" s="59">
        <f>L765-S765-R765-P765</f>
        <v/>
      </c>
      <c r="R765" s="60" t="n"/>
      <c r="S765" s="61" t="n"/>
      <c r="T765" s="55" t="n"/>
      <c r="U765" s="55" t="n"/>
      <c r="V765" s="55" t="n"/>
      <c r="W765" s="55" t="n"/>
      <c r="X765" s="55" t="n"/>
      <c r="Y765" s="55" t="n"/>
      <c r="Z765" s="55" t="n"/>
      <c r="AA765" s="55" t="n"/>
      <c r="AB765" s="55" t="n"/>
      <c r="AC765" s="55" t="n"/>
      <c r="AD765" s="55" t="n"/>
      <c r="AE765" s="55" t="n"/>
      <c r="AF765" s="55" t="n"/>
      <c r="AG765" s="55" t="n"/>
      <c r="AH765" s="55" t="n"/>
      <c r="AI765" s="55" t="n"/>
      <c r="AJ765" s="55" t="n"/>
      <c r="AK765" s="55" t="n"/>
      <c r="AL765" s="55" t="n"/>
      <c r="AM765" s="55" t="n"/>
      <c r="AN765" s="55" t="n"/>
      <c r="AO765" s="55" t="n"/>
      <c r="AP765" s="55" t="n"/>
      <c r="AQ765" s="55" t="n"/>
      <c r="AR765" s="55" t="n"/>
      <c r="AS765" s="55" t="n"/>
      <c r="AT765" s="55" t="n"/>
      <c r="AU765" s="55" t="n"/>
      <c r="AV765" s="55" t="n"/>
      <c r="AW765" s="55" t="n"/>
      <c r="AX765" s="55" t="n"/>
      <c r="AY765" s="55" t="n"/>
      <c r="AZ765" s="55" t="n"/>
      <c r="BA765" s="55" t="n"/>
      <c r="BB765" s="55" t="n"/>
      <c r="BC765" s="55" t="n"/>
    </row>
    <row r="766">
      <c r="A766" s="55" t="n"/>
      <c r="B766" s="483" t="n"/>
      <c r="C766" s="55" t="n"/>
      <c r="D766" s="55" t="n"/>
      <c r="E766" s="55" t="n"/>
      <c r="F766" s="55" t="n"/>
      <c r="G766" s="69" t="n"/>
      <c r="H766" s="69" t="n"/>
      <c r="I766" s="55" t="n"/>
      <c r="J766" s="55" t="n"/>
      <c r="K766" s="55" t="n"/>
      <c r="L766" s="55">
        <f>J766-K766</f>
        <v/>
      </c>
      <c r="M766" s="55" t="n"/>
      <c r="N766" s="55">
        <f>P766+Q766+R766+S766</f>
        <v/>
      </c>
      <c r="O766" s="57">
        <f>Q766+V766+Y766+AB766+AE766+AH766+AK766+AN766+AQ766+AT766+AW766+AZ766+BC766</f>
        <v/>
      </c>
      <c r="P766" s="58" t="n"/>
      <c r="Q766" s="59">
        <f>L766-S766-R766-P766</f>
        <v/>
      </c>
      <c r="R766" s="60" t="n"/>
      <c r="S766" s="61" t="n"/>
      <c r="T766" s="55" t="n"/>
      <c r="U766" s="55" t="n"/>
      <c r="V766" s="55" t="n"/>
      <c r="W766" s="55" t="n"/>
      <c r="X766" s="55" t="n"/>
      <c r="Y766" s="55" t="n"/>
      <c r="Z766" s="55" t="n"/>
      <c r="AA766" s="55" t="n"/>
      <c r="AB766" s="55" t="n"/>
      <c r="AC766" s="55" t="n"/>
      <c r="AD766" s="55" t="n"/>
      <c r="AE766" s="55" t="n"/>
      <c r="AF766" s="55" t="n"/>
      <c r="AG766" s="55" t="n"/>
      <c r="AH766" s="55" t="n"/>
      <c r="AI766" s="55" t="n"/>
      <c r="AJ766" s="55" t="n"/>
      <c r="AK766" s="55" t="n"/>
      <c r="AL766" s="55" t="n"/>
      <c r="AM766" s="55" t="n"/>
      <c r="AN766" s="55" t="n"/>
      <c r="AO766" s="55" t="n"/>
      <c r="AP766" s="55" t="n"/>
      <c r="AQ766" s="55" t="n"/>
      <c r="AR766" s="55" t="n"/>
      <c r="AS766" s="55" t="n"/>
      <c r="AT766" s="55" t="n"/>
      <c r="AU766" s="55" t="n"/>
      <c r="AV766" s="55" t="n"/>
      <c r="AW766" s="55" t="n"/>
      <c r="AX766" s="55" t="n"/>
      <c r="AY766" s="55" t="n"/>
      <c r="AZ766" s="55" t="n"/>
      <c r="BA766" s="55" t="n"/>
      <c r="BB766" s="55" t="n"/>
      <c r="BC766" s="55" t="n"/>
    </row>
    <row r="767">
      <c r="A767" s="55" t="n"/>
      <c r="B767" s="483" t="n"/>
      <c r="C767" s="55" t="n"/>
      <c r="D767" s="55" t="n"/>
      <c r="E767" s="55" t="n"/>
      <c r="F767" s="55" t="n"/>
      <c r="G767" s="69" t="n"/>
      <c r="H767" s="69" t="n"/>
      <c r="I767" s="55" t="n"/>
      <c r="J767" s="55" t="n"/>
      <c r="K767" s="55" t="n"/>
      <c r="L767" s="55">
        <f>J767-K767</f>
        <v/>
      </c>
      <c r="M767" s="55" t="n"/>
      <c r="N767" s="55">
        <f>P767+Q767+R767+S767</f>
        <v/>
      </c>
      <c r="O767" s="57">
        <f>Q767+V767+Y767+AB767+AE767+AH767+AK767+AN767+AQ767+AT767+AW767+AZ767+BC767</f>
        <v/>
      </c>
      <c r="P767" s="58" t="n"/>
      <c r="Q767" s="59">
        <f>L767-S767-R767-P767</f>
        <v/>
      </c>
      <c r="R767" s="60" t="n"/>
      <c r="S767" s="61" t="n"/>
      <c r="T767" s="55" t="n"/>
      <c r="U767" s="55" t="n"/>
      <c r="V767" s="55" t="n"/>
      <c r="W767" s="55" t="n"/>
      <c r="X767" s="55" t="n"/>
      <c r="Y767" s="55" t="n"/>
      <c r="Z767" s="55" t="n"/>
      <c r="AA767" s="55" t="n"/>
      <c r="AB767" s="55" t="n"/>
      <c r="AC767" s="55" t="n"/>
      <c r="AD767" s="55" t="n"/>
      <c r="AE767" s="55" t="n"/>
      <c r="AF767" s="55" t="n"/>
      <c r="AG767" s="55" t="n"/>
      <c r="AH767" s="55" t="n"/>
      <c r="AI767" s="55" t="n"/>
      <c r="AJ767" s="55" t="n"/>
      <c r="AK767" s="55" t="n"/>
      <c r="AL767" s="55" t="n"/>
      <c r="AM767" s="55" t="n"/>
      <c r="AN767" s="55" t="n"/>
      <c r="AO767" s="55" t="n"/>
      <c r="AP767" s="55" t="n"/>
      <c r="AQ767" s="55" t="n"/>
      <c r="AR767" s="55" t="n"/>
      <c r="AS767" s="55" t="n"/>
      <c r="AT767" s="55" t="n"/>
      <c r="AU767" s="55" t="n"/>
      <c r="AV767" s="55" t="n"/>
      <c r="AW767" s="55" t="n"/>
      <c r="AX767" s="55" t="n"/>
      <c r="AY767" s="55" t="n"/>
      <c r="AZ767" s="55" t="n"/>
      <c r="BA767" s="55" t="n"/>
      <c r="BB767" s="55" t="n"/>
      <c r="BC767" s="55" t="n"/>
    </row>
    <row r="768">
      <c r="A768" s="55" t="n"/>
      <c r="B768" s="483" t="n"/>
      <c r="C768" s="55" t="n"/>
      <c r="D768" s="55" t="n"/>
      <c r="E768" s="55" t="n"/>
      <c r="F768" s="55" t="n"/>
      <c r="G768" s="69" t="n"/>
      <c r="H768" s="69" t="n"/>
      <c r="I768" s="55" t="n"/>
      <c r="J768" s="55" t="n"/>
      <c r="K768" s="55" t="n"/>
      <c r="L768" s="55">
        <f>J768-K768</f>
        <v/>
      </c>
      <c r="M768" s="55" t="n"/>
      <c r="N768" s="55">
        <f>P768+Q768+R768+S768</f>
        <v/>
      </c>
      <c r="O768" s="57">
        <f>Q768+V768+Y768+AB768+AE768+AH768+AK768+AN768+AQ768+AT768+AW768+AZ768+BC768</f>
        <v/>
      </c>
      <c r="P768" s="58" t="n"/>
      <c r="Q768" s="59">
        <f>L768-S768-R768-P768</f>
        <v/>
      </c>
      <c r="R768" s="60" t="n"/>
      <c r="S768" s="61" t="n"/>
      <c r="T768" s="55" t="n"/>
      <c r="U768" s="55" t="n"/>
      <c r="V768" s="55" t="n"/>
      <c r="W768" s="55" t="n"/>
      <c r="X768" s="55" t="n"/>
      <c r="Y768" s="55" t="n"/>
      <c r="Z768" s="55" t="n"/>
      <c r="AA768" s="55" t="n"/>
      <c r="AB768" s="55" t="n"/>
      <c r="AC768" s="55" t="n"/>
      <c r="AD768" s="55" t="n"/>
      <c r="AE768" s="55" t="n"/>
      <c r="AF768" s="55" t="n"/>
      <c r="AG768" s="55" t="n"/>
      <c r="AH768" s="55" t="n"/>
      <c r="AI768" s="55" t="n"/>
      <c r="AJ768" s="55" t="n"/>
      <c r="AK768" s="55" t="n"/>
      <c r="AL768" s="55" t="n"/>
      <c r="AM768" s="55" t="n"/>
      <c r="AN768" s="55" t="n"/>
      <c r="AO768" s="55" t="n"/>
      <c r="AP768" s="55" t="n"/>
      <c r="AQ768" s="55" t="n"/>
      <c r="AR768" s="55" t="n"/>
      <c r="AS768" s="55" t="n"/>
      <c r="AT768" s="55" t="n"/>
      <c r="AU768" s="55" t="n"/>
      <c r="AV768" s="55" t="n"/>
      <c r="AW768" s="55" t="n"/>
      <c r="AX768" s="55" t="n"/>
      <c r="AY768" s="55" t="n"/>
      <c r="AZ768" s="55" t="n"/>
      <c r="BA768" s="55" t="n"/>
      <c r="BB768" s="55" t="n"/>
      <c r="BC768" s="55" t="n"/>
    </row>
    <row r="769">
      <c r="A769" s="55" t="n"/>
      <c r="B769" s="483" t="n"/>
      <c r="C769" s="55" t="n"/>
      <c r="D769" s="55" t="n"/>
      <c r="E769" s="55" t="n"/>
      <c r="F769" s="55" t="n"/>
      <c r="G769" s="69" t="n"/>
      <c r="H769" s="69" t="n"/>
      <c r="I769" s="55" t="n"/>
      <c r="J769" s="55" t="n"/>
      <c r="K769" s="55" t="n"/>
      <c r="L769" s="55">
        <f>J769-K769</f>
        <v/>
      </c>
      <c r="M769" s="55" t="n"/>
      <c r="N769" s="55">
        <f>P769+Q769+R769+S769</f>
        <v/>
      </c>
      <c r="O769" s="57">
        <f>Q769+V769+Y769+AB769+AE769+AH769+AK769+AN769+AQ769+AT769+AW769+AZ769+BC769</f>
        <v/>
      </c>
      <c r="P769" s="58" t="n"/>
      <c r="Q769" s="59">
        <f>L769-S769-R769-P769</f>
        <v/>
      </c>
      <c r="R769" s="60" t="n"/>
      <c r="S769" s="61" t="n"/>
      <c r="T769" s="55" t="n"/>
      <c r="U769" s="55" t="n"/>
      <c r="V769" s="55" t="n"/>
      <c r="W769" s="55" t="n"/>
      <c r="X769" s="55" t="n"/>
      <c r="Y769" s="55" t="n"/>
      <c r="Z769" s="55" t="n"/>
      <c r="AA769" s="55" t="n"/>
      <c r="AB769" s="55" t="n"/>
      <c r="AC769" s="55" t="n"/>
      <c r="AD769" s="55" t="n"/>
      <c r="AE769" s="55" t="n"/>
      <c r="AF769" s="55" t="n"/>
      <c r="AG769" s="55" t="n"/>
      <c r="AH769" s="55" t="n"/>
      <c r="AI769" s="55" t="n"/>
      <c r="AJ769" s="55" t="n"/>
      <c r="AK769" s="55" t="n"/>
      <c r="AL769" s="55" t="n"/>
      <c r="AM769" s="55" t="n"/>
      <c r="AN769" s="55" t="n"/>
      <c r="AO769" s="55" t="n"/>
      <c r="AP769" s="55" t="n"/>
      <c r="AQ769" s="55" t="n"/>
      <c r="AR769" s="55" t="n"/>
      <c r="AS769" s="55" t="n"/>
      <c r="AT769" s="55" t="n"/>
      <c r="AU769" s="55" t="n"/>
      <c r="AV769" s="55" t="n"/>
      <c r="AW769" s="55" t="n"/>
      <c r="AX769" s="55" t="n"/>
      <c r="AY769" s="55" t="n"/>
      <c r="AZ769" s="55" t="n"/>
      <c r="BA769" s="55" t="n"/>
      <c r="BB769" s="55" t="n"/>
      <c r="BC769" s="55" t="n"/>
    </row>
    <row r="770">
      <c r="A770" s="55" t="n"/>
      <c r="B770" s="483" t="n"/>
      <c r="C770" s="55" t="n"/>
      <c r="D770" s="55" t="n"/>
      <c r="E770" s="55" t="n"/>
      <c r="F770" s="55" t="n"/>
      <c r="G770" s="69" t="n"/>
      <c r="H770" s="69" t="n"/>
      <c r="I770" s="55" t="n"/>
      <c r="J770" s="55" t="n"/>
      <c r="K770" s="55" t="n"/>
      <c r="L770" s="55">
        <f>J770-K770</f>
        <v/>
      </c>
      <c r="M770" s="55" t="n"/>
      <c r="N770" s="55">
        <f>P770+Q770+R770+S770</f>
        <v/>
      </c>
      <c r="O770" s="57">
        <f>Q770+V770+Y770+AB770+AE770+AH770+AK770+AN770+AQ770+AT770+AW770+AZ770+BC770</f>
        <v/>
      </c>
      <c r="P770" s="58" t="n"/>
      <c r="Q770" s="59">
        <f>L770-S770-R770-P770</f>
        <v/>
      </c>
      <c r="R770" s="60" t="n"/>
      <c r="S770" s="61" t="n"/>
      <c r="T770" s="55" t="n"/>
      <c r="U770" s="55" t="n"/>
      <c r="V770" s="55" t="n"/>
      <c r="W770" s="55" t="n"/>
      <c r="X770" s="55" t="n"/>
      <c r="Y770" s="55" t="n"/>
      <c r="Z770" s="55" t="n"/>
      <c r="AA770" s="55" t="n"/>
      <c r="AB770" s="55" t="n"/>
      <c r="AC770" s="55" t="n"/>
      <c r="AD770" s="55" t="n"/>
      <c r="AE770" s="55" t="n"/>
      <c r="AF770" s="55" t="n"/>
      <c r="AG770" s="55" t="n"/>
      <c r="AH770" s="55" t="n"/>
      <c r="AI770" s="55" t="n"/>
      <c r="AJ770" s="55" t="n"/>
      <c r="AK770" s="55" t="n"/>
      <c r="AL770" s="55" t="n"/>
      <c r="AM770" s="55" t="n"/>
      <c r="AN770" s="55" t="n"/>
      <c r="AO770" s="55" t="n"/>
      <c r="AP770" s="55" t="n"/>
      <c r="AQ770" s="55" t="n"/>
      <c r="AR770" s="55" t="n"/>
      <c r="AS770" s="55" t="n"/>
      <c r="AT770" s="55" t="n"/>
      <c r="AU770" s="55" t="n"/>
      <c r="AV770" s="55" t="n"/>
      <c r="AW770" s="55" t="n"/>
      <c r="AX770" s="55" t="n"/>
      <c r="AY770" s="55" t="n"/>
      <c r="AZ770" s="55" t="n"/>
      <c r="BA770" s="55" t="n"/>
      <c r="BB770" s="55" t="n"/>
      <c r="BC770" s="55" t="n"/>
    </row>
    <row r="771">
      <c r="A771" s="55" t="n"/>
      <c r="B771" s="483" t="n"/>
      <c r="C771" s="55" t="n"/>
      <c r="D771" s="55" t="n"/>
      <c r="E771" s="55" t="n"/>
      <c r="F771" s="55" t="n"/>
      <c r="G771" s="69" t="n"/>
      <c r="H771" s="69" t="n"/>
      <c r="I771" s="55" t="n"/>
      <c r="J771" s="55" t="n"/>
      <c r="K771" s="55" t="n"/>
      <c r="L771" s="55">
        <f>J771-K771</f>
        <v/>
      </c>
      <c r="M771" s="55" t="n"/>
      <c r="N771" s="55">
        <f>P771+Q771+R771+S771</f>
        <v/>
      </c>
      <c r="O771" s="57">
        <f>Q771+V771+Y771+AB771+AE771+AH771+AK771+AN771+AQ771+AT771+AW771+AZ771+BC771</f>
        <v/>
      </c>
      <c r="P771" s="58" t="n"/>
      <c r="Q771" s="59">
        <f>L771-S771-R771-P771</f>
        <v/>
      </c>
      <c r="R771" s="60" t="n"/>
      <c r="S771" s="61" t="n"/>
      <c r="T771" s="55" t="n"/>
      <c r="U771" s="55" t="n"/>
      <c r="V771" s="55" t="n"/>
      <c r="W771" s="55" t="n"/>
      <c r="X771" s="55" t="n"/>
      <c r="Y771" s="55" t="n"/>
      <c r="Z771" s="55" t="n"/>
      <c r="AA771" s="55" t="n"/>
      <c r="AB771" s="55" t="n"/>
      <c r="AC771" s="55" t="n"/>
      <c r="AD771" s="55" t="n"/>
      <c r="AE771" s="55" t="n"/>
      <c r="AF771" s="55" t="n"/>
      <c r="AG771" s="55" t="n"/>
      <c r="AH771" s="55" t="n"/>
      <c r="AI771" s="55" t="n"/>
      <c r="AJ771" s="55" t="n"/>
      <c r="AK771" s="55" t="n"/>
      <c r="AL771" s="55" t="n"/>
      <c r="AM771" s="55" t="n"/>
      <c r="AN771" s="55" t="n"/>
      <c r="AO771" s="55" t="n"/>
      <c r="AP771" s="55" t="n"/>
      <c r="AQ771" s="55" t="n"/>
      <c r="AR771" s="55" t="n"/>
      <c r="AS771" s="55" t="n"/>
      <c r="AT771" s="55" t="n"/>
      <c r="AU771" s="55" t="n"/>
      <c r="AV771" s="55" t="n"/>
      <c r="AW771" s="55" t="n"/>
      <c r="AX771" s="55" t="n"/>
      <c r="AY771" s="55" t="n"/>
      <c r="AZ771" s="55" t="n"/>
      <c r="BA771" s="55" t="n"/>
      <c r="BB771" s="55" t="n"/>
      <c r="BC771" s="55" t="n"/>
    </row>
    <row r="772">
      <c r="A772" s="55" t="n"/>
      <c r="B772" s="483" t="n"/>
      <c r="C772" s="55" t="n"/>
      <c r="D772" s="55" t="n"/>
      <c r="E772" s="55" t="n"/>
      <c r="F772" s="55" t="n"/>
      <c r="G772" s="69" t="n"/>
      <c r="H772" s="69" t="n"/>
      <c r="I772" s="55" t="n"/>
      <c r="J772" s="55" t="n"/>
      <c r="K772" s="55" t="n"/>
      <c r="L772" s="55">
        <f>J772-K772</f>
        <v/>
      </c>
      <c r="M772" s="55" t="n"/>
      <c r="N772" s="55">
        <f>P772+Q772+R772+S772</f>
        <v/>
      </c>
      <c r="O772" s="57">
        <f>Q772+V772+Y772+AB772+AE772+AH772+AK772+AN772+AQ772+AT772+AW772+AZ772+BC772</f>
        <v/>
      </c>
      <c r="P772" s="58" t="n"/>
      <c r="Q772" s="59">
        <f>L772-S772-R772-P772</f>
        <v/>
      </c>
      <c r="R772" s="60" t="n"/>
      <c r="S772" s="61" t="n"/>
      <c r="T772" s="55" t="n"/>
      <c r="U772" s="55" t="n"/>
      <c r="V772" s="55" t="n"/>
      <c r="W772" s="55" t="n"/>
      <c r="X772" s="55" t="n"/>
      <c r="Y772" s="55" t="n"/>
      <c r="Z772" s="55" t="n"/>
      <c r="AA772" s="55" t="n"/>
      <c r="AB772" s="55" t="n"/>
      <c r="AC772" s="55" t="n"/>
      <c r="AD772" s="55" t="n"/>
      <c r="AE772" s="55" t="n"/>
      <c r="AF772" s="55" t="n"/>
      <c r="AG772" s="55" t="n"/>
      <c r="AH772" s="55" t="n"/>
      <c r="AI772" s="55" t="n"/>
      <c r="AJ772" s="55" t="n"/>
      <c r="AK772" s="55" t="n"/>
      <c r="AL772" s="55" t="n"/>
      <c r="AM772" s="55" t="n"/>
      <c r="AN772" s="55" t="n"/>
      <c r="AO772" s="55" t="n"/>
      <c r="AP772" s="55" t="n"/>
      <c r="AQ772" s="55" t="n"/>
      <c r="AR772" s="55" t="n"/>
      <c r="AS772" s="55" t="n"/>
      <c r="AT772" s="55" t="n"/>
      <c r="AU772" s="55" t="n"/>
      <c r="AV772" s="55" t="n"/>
      <c r="AW772" s="55" t="n"/>
      <c r="AX772" s="55" t="n"/>
      <c r="AY772" s="55" t="n"/>
      <c r="AZ772" s="55" t="n"/>
      <c r="BA772" s="55" t="n"/>
      <c r="BB772" s="55" t="n"/>
      <c r="BC772" s="55" t="n"/>
    </row>
    <row r="773">
      <c r="A773" s="55" t="n"/>
      <c r="B773" s="483" t="n"/>
      <c r="C773" s="55" t="n"/>
      <c r="D773" s="55" t="n"/>
      <c r="E773" s="55" t="n"/>
      <c r="F773" s="55" t="n"/>
      <c r="G773" s="69" t="n"/>
      <c r="H773" s="69" t="n"/>
      <c r="I773" s="55" t="n"/>
      <c r="J773" s="55" t="n"/>
      <c r="K773" s="55" t="n"/>
      <c r="L773" s="55">
        <f>J773-K773</f>
        <v/>
      </c>
      <c r="M773" s="55" t="n"/>
      <c r="N773" s="55">
        <f>P773+Q773+R773+S773</f>
        <v/>
      </c>
      <c r="O773" s="57">
        <f>Q773+V773+Y773+AB773+AE773+AH773+AK773+AN773+AQ773+AT773+AW773+AZ773+BC773</f>
        <v/>
      </c>
      <c r="P773" s="58" t="n"/>
      <c r="Q773" s="59">
        <f>L773-S773-R773-P773</f>
        <v/>
      </c>
      <c r="R773" s="60" t="n"/>
      <c r="S773" s="61" t="n"/>
      <c r="T773" s="55" t="n"/>
      <c r="U773" s="55" t="n"/>
      <c r="V773" s="55" t="n"/>
      <c r="W773" s="55" t="n"/>
      <c r="X773" s="55" t="n"/>
      <c r="Y773" s="55" t="n"/>
      <c r="Z773" s="55" t="n"/>
      <c r="AA773" s="55" t="n"/>
      <c r="AB773" s="55" t="n"/>
      <c r="AC773" s="55" t="n"/>
      <c r="AD773" s="55" t="n"/>
      <c r="AE773" s="55" t="n"/>
      <c r="AF773" s="55" t="n"/>
      <c r="AG773" s="55" t="n"/>
      <c r="AH773" s="55" t="n"/>
      <c r="AI773" s="55" t="n"/>
      <c r="AJ773" s="55" t="n"/>
      <c r="AK773" s="55" t="n"/>
      <c r="AL773" s="55" t="n"/>
      <c r="AM773" s="55" t="n"/>
      <c r="AN773" s="55" t="n"/>
      <c r="AO773" s="55" t="n"/>
      <c r="AP773" s="55" t="n"/>
      <c r="AQ773" s="55" t="n"/>
      <c r="AR773" s="55" t="n"/>
      <c r="AS773" s="55" t="n"/>
      <c r="AT773" s="55" t="n"/>
      <c r="AU773" s="55" t="n"/>
      <c r="AV773" s="55" t="n"/>
      <c r="AW773" s="55" t="n"/>
      <c r="AX773" s="55" t="n"/>
      <c r="AY773" s="55" t="n"/>
      <c r="AZ773" s="55" t="n"/>
      <c r="BA773" s="55" t="n"/>
      <c r="BB773" s="55" t="n"/>
      <c r="BC773" s="55" t="n"/>
    </row>
    <row r="774">
      <c r="A774" s="55" t="n"/>
      <c r="B774" s="483" t="n"/>
      <c r="C774" s="55" t="n"/>
      <c r="D774" s="55" t="n"/>
      <c r="E774" s="55" t="n"/>
      <c r="F774" s="55" t="n"/>
      <c r="G774" s="69" t="n"/>
      <c r="H774" s="69" t="n"/>
      <c r="I774" s="55" t="n"/>
      <c r="J774" s="55" t="n"/>
      <c r="K774" s="55" t="n"/>
      <c r="L774" s="55">
        <f>J774-K774</f>
        <v/>
      </c>
      <c r="M774" s="55" t="n"/>
      <c r="N774" s="55">
        <f>P774+Q774+R774+S774</f>
        <v/>
      </c>
      <c r="O774" s="57">
        <f>Q774+V774+Y774+AB774+AE774+AH774+AK774+AN774+AQ774+AT774+AW774+AZ774+BC774</f>
        <v/>
      </c>
      <c r="P774" s="58" t="n"/>
      <c r="Q774" s="59">
        <f>L774-S774-R774-P774</f>
        <v/>
      </c>
      <c r="R774" s="60" t="n"/>
      <c r="S774" s="61" t="n"/>
      <c r="T774" s="55" t="n"/>
      <c r="U774" s="55" t="n"/>
      <c r="V774" s="55" t="n"/>
      <c r="W774" s="55" t="n"/>
      <c r="X774" s="55" t="n"/>
      <c r="Y774" s="55" t="n"/>
      <c r="Z774" s="55" t="n"/>
      <c r="AA774" s="55" t="n"/>
      <c r="AB774" s="55" t="n"/>
      <c r="AC774" s="55" t="n"/>
      <c r="AD774" s="55" t="n"/>
      <c r="AE774" s="55" t="n"/>
      <c r="AF774" s="55" t="n"/>
      <c r="AG774" s="55" t="n"/>
      <c r="AH774" s="55" t="n"/>
      <c r="AI774" s="55" t="n"/>
      <c r="AJ774" s="55" t="n"/>
      <c r="AK774" s="55" t="n"/>
      <c r="AL774" s="55" t="n"/>
      <c r="AM774" s="55" t="n"/>
      <c r="AN774" s="55" t="n"/>
      <c r="AO774" s="55" t="n"/>
      <c r="AP774" s="55" t="n"/>
      <c r="AQ774" s="55" t="n"/>
      <c r="AR774" s="55" t="n"/>
      <c r="AS774" s="55" t="n"/>
      <c r="AT774" s="55" t="n"/>
      <c r="AU774" s="55" t="n"/>
      <c r="AV774" s="55" t="n"/>
      <c r="AW774" s="55" t="n"/>
      <c r="AX774" s="55" t="n"/>
      <c r="AY774" s="55" t="n"/>
      <c r="AZ774" s="55" t="n"/>
      <c r="BA774" s="55" t="n"/>
      <c r="BB774" s="55" t="n"/>
      <c r="BC774" s="55" t="n"/>
    </row>
    <row r="775">
      <c r="A775" s="55" t="n"/>
      <c r="B775" s="483" t="n"/>
      <c r="C775" s="55" t="n"/>
      <c r="D775" s="55" t="n"/>
      <c r="E775" s="55" t="n"/>
      <c r="F775" s="55" t="n"/>
      <c r="G775" s="69" t="n"/>
      <c r="H775" s="69" t="n"/>
      <c r="I775" s="55" t="n"/>
      <c r="J775" s="55" t="n"/>
      <c r="K775" s="55" t="n"/>
      <c r="L775" s="55">
        <f>J775-K775</f>
        <v/>
      </c>
      <c r="M775" s="55" t="n"/>
      <c r="N775" s="55">
        <f>P775+Q775+R775+S775</f>
        <v/>
      </c>
      <c r="O775" s="57">
        <f>Q775+V775+Y775+AB775+AE775+AH775+AK775+AN775+AQ775+AT775+AW775+AZ775+BC775</f>
        <v/>
      </c>
      <c r="P775" s="58" t="n"/>
      <c r="Q775" s="59">
        <f>L775-S775-R775-P775</f>
        <v/>
      </c>
      <c r="R775" s="60" t="n"/>
      <c r="S775" s="61" t="n"/>
      <c r="T775" s="55" t="n"/>
      <c r="U775" s="55" t="n"/>
      <c r="V775" s="55" t="n"/>
      <c r="W775" s="55" t="n"/>
      <c r="X775" s="55" t="n"/>
      <c r="Y775" s="55" t="n"/>
      <c r="Z775" s="55" t="n"/>
      <c r="AA775" s="55" t="n"/>
      <c r="AB775" s="55" t="n"/>
      <c r="AC775" s="55" t="n"/>
      <c r="AD775" s="55" t="n"/>
      <c r="AE775" s="55" t="n"/>
      <c r="AF775" s="55" t="n"/>
      <c r="AG775" s="55" t="n"/>
      <c r="AH775" s="55" t="n"/>
      <c r="AI775" s="55" t="n"/>
      <c r="AJ775" s="55" t="n"/>
      <c r="AK775" s="55" t="n"/>
      <c r="AL775" s="55" t="n"/>
      <c r="AM775" s="55" t="n"/>
      <c r="AN775" s="55" t="n"/>
      <c r="AO775" s="55" t="n"/>
      <c r="AP775" s="55" t="n"/>
      <c r="AQ775" s="55" t="n"/>
      <c r="AR775" s="55" t="n"/>
      <c r="AS775" s="55" t="n"/>
      <c r="AT775" s="55" t="n"/>
      <c r="AU775" s="55" t="n"/>
      <c r="AV775" s="55" t="n"/>
      <c r="AW775" s="55" t="n"/>
      <c r="AX775" s="55" t="n"/>
      <c r="AY775" s="55" t="n"/>
      <c r="AZ775" s="55" t="n"/>
      <c r="BA775" s="55" t="n"/>
      <c r="BB775" s="55" t="n"/>
      <c r="BC775" s="55" t="n"/>
    </row>
    <row r="776">
      <c r="A776" s="55" t="n"/>
      <c r="B776" s="483" t="n"/>
      <c r="C776" s="55" t="n"/>
      <c r="D776" s="55" t="n"/>
      <c r="E776" s="55" t="n"/>
      <c r="F776" s="55" t="n"/>
      <c r="G776" s="69" t="n"/>
      <c r="H776" s="69" t="n"/>
      <c r="I776" s="55" t="n"/>
      <c r="J776" s="55" t="n"/>
      <c r="K776" s="55" t="n"/>
      <c r="L776" s="55">
        <f>J776-K776</f>
        <v/>
      </c>
      <c r="M776" s="55" t="n"/>
      <c r="N776" s="55">
        <f>P776+Q776+R776+S776</f>
        <v/>
      </c>
      <c r="O776" s="57">
        <f>Q776+V776+Y776+AB776+AE776+AH776+AK776+AN776+AQ776+AT776+AW776+AZ776+BC776</f>
        <v/>
      </c>
      <c r="P776" s="58" t="n"/>
      <c r="Q776" s="59">
        <f>L776-S776-R776-P776</f>
        <v/>
      </c>
      <c r="R776" s="60" t="n"/>
      <c r="S776" s="61" t="n"/>
      <c r="T776" s="55" t="n"/>
      <c r="U776" s="55" t="n"/>
      <c r="V776" s="55" t="n"/>
      <c r="W776" s="55" t="n"/>
      <c r="X776" s="55" t="n"/>
      <c r="Y776" s="55" t="n"/>
      <c r="Z776" s="55" t="n"/>
      <c r="AA776" s="55" t="n"/>
      <c r="AB776" s="55" t="n"/>
      <c r="AC776" s="55" t="n"/>
      <c r="AD776" s="55" t="n"/>
      <c r="AE776" s="55" t="n"/>
      <c r="AF776" s="55" t="n"/>
      <c r="AG776" s="55" t="n"/>
      <c r="AH776" s="55" t="n"/>
      <c r="AI776" s="55" t="n"/>
      <c r="AJ776" s="55" t="n"/>
      <c r="AK776" s="55" t="n"/>
      <c r="AL776" s="55" t="n"/>
      <c r="AM776" s="55" t="n"/>
      <c r="AN776" s="55" t="n"/>
      <c r="AO776" s="55" t="n"/>
      <c r="AP776" s="55" t="n"/>
      <c r="AQ776" s="55" t="n"/>
      <c r="AR776" s="55" t="n"/>
      <c r="AS776" s="55" t="n"/>
      <c r="AT776" s="55" t="n"/>
      <c r="AU776" s="55" t="n"/>
      <c r="AV776" s="55" t="n"/>
      <c r="AW776" s="55" t="n"/>
      <c r="AX776" s="55" t="n"/>
      <c r="AY776" s="55" t="n"/>
      <c r="AZ776" s="55" t="n"/>
      <c r="BA776" s="55" t="n"/>
      <c r="BB776" s="55" t="n"/>
      <c r="BC776" s="55" t="n"/>
    </row>
    <row r="777">
      <c r="A777" s="55" t="n"/>
      <c r="B777" s="483" t="n"/>
      <c r="C777" s="55" t="n"/>
      <c r="D777" s="55" t="n"/>
      <c r="E777" s="55" t="n"/>
      <c r="F777" s="55" t="n"/>
      <c r="G777" s="69" t="n"/>
      <c r="H777" s="69" t="n"/>
      <c r="I777" s="55" t="n"/>
      <c r="J777" s="55" t="n"/>
      <c r="K777" s="55" t="n"/>
      <c r="L777" s="55">
        <f>J777-K777</f>
        <v/>
      </c>
      <c r="M777" s="55" t="n"/>
      <c r="N777" s="55">
        <f>P777+Q777+R777+S777</f>
        <v/>
      </c>
      <c r="O777" s="57">
        <f>Q777+V777+Y777+AB777+AE777+AH777+AK777+AN777+AQ777+AT777+AW777+AZ777+BC777</f>
        <v/>
      </c>
      <c r="P777" s="58" t="n"/>
      <c r="Q777" s="59">
        <f>L777-S777-R777-P777</f>
        <v/>
      </c>
      <c r="R777" s="60" t="n"/>
      <c r="S777" s="61" t="n"/>
      <c r="T777" s="55" t="n"/>
      <c r="U777" s="55" t="n"/>
      <c r="V777" s="55" t="n"/>
      <c r="W777" s="55" t="n"/>
      <c r="X777" s="55" t="n"/>
      <c r="Y777" s="55" t="n"/>
      <c r="Z777" s="55" t="n"/>
      <c r="AA777" s="55" t="n"/>
      <c r="AB777" s="55" t="n"/>
      <c r="AC777" s="55" t="n"/>
      <c r="AD777" s="55" t="n"/>
      <c r="AE777" s="55" t="n"/>
      <c r="AF777" s="55" t="n"/>
      <c r="AG777" s="55" t="n"/>
      <c r="AH777" s="55" t="n"/>
      <c r="AI777" s="55" t="n"/>
      <c r="AJ777" s="55" t="n"/>
      <c r="AK777" s="55" t="n"/>
      <c r="AL777" s="55" t="n"/>
      <c r="AM777" s="55" t="n"/>
      <c r="AN777" s="55" t="n"/>
      <c r="AO777" s="55" t="n"/>
      <c r="AP777" s="55" t="n"/>
      <c r="AQ777" s="55" t="n"/>
      <c r="AR777" s="55" t="n"/>
      <c r="AS777" s="55" t="n"/>
      <c r="AT777" s="55" t="n"/>
      <c r="AU777" s="55" t="n"/>
      <c r="AV777" s="55" t="n"/>
      <c r="AW777" s="55" t="n"/>
      <c r="AX777" s="55" t="n"/>
      <c r="AY777" s="55" t="n"/>
      <c r="AZ777" s="55" t="n"/>
      <c r="BA777" s="55" t="n"/>
      <c r="BB777" s="55" t="n"/>
      <c r="BC777" s="55" t="n"/>
    </row>
    <row r="778">
      <c r="A778" s="55" t="n"/>
      <c r="B778" s="483" t="n"/>
      <c r="C778" s="55" t="n"/>
      <c r="D778" s="55" t="n"/>
      <c r="E778" s="55" t="n"/>
      <c r="F778" s="55" t="n"/>
      <c r="G778" s="69" t="n"/>
      <c r="H778" s="69" t="n"/>
      <c r="I778" s="55" t="n"/>
      <c r="J778" s="55" t="n"/>
      <c r="K778" s="55" t="n"/>
      <c r="L778" s="55">
        <f>J778-K778</f>
        <v/>
      </c>
      <c r="M778" s="55" t="n"/>
      <c r="N778" s="55">
        <f>P778+Q778+R778+S778</f>
        <v/>
      </c>
      <c r="O778" s="57">
        <f>Q778+V778+Y778+AB778+AE778+AH778+AK778+AN778+AQ778+AT778+AW778+AZ778+BC778</f>
        <v/>
      </c>
      <c r="P778" s="58" t="n"/>
      <c r="Q778" s="59">
        <f>L778-S778-R778-P778</f>
        <v/>
      </c>
      <c r="R778" s="60" t="n"/>
      <c r="S778" s="61" t="n"/>
      <c r="T778" s="55" t="n"/>
      <c r="U778" s="55" t="n"/>
      <c r="V778" s="55" t="n"/>
      <c r="W778" s="55" t="n"/>
      <c r="X778" s="55" t="n"/>
      <c r="Y778" s="55" t="n"/>
      <c r="Z778" s="55" t="n"/>
      <c r="AA778" s="55" t="n"/>
      <c r="AB778" s="55" t="n"/>
      <c r="AC778" s="55" t="n"/>
      <c r="AD778" s="55" t="n"/>
      <c r="AE778" s="55" t="n"/>
      <c r="AF778" s="55" t="n"/>
      <c r="AG778" s="55" t="n"/>
      <c r="AH778" s="55" t="n"/>
      <c r="AI778" s="55" t="n"/>
      <c r="AJ778" s="55" t="n"/>
      <c r="AK778" s="55" t="n"/>
      <c r="AL778" s="55" t="n"/>
      <c r="AM778" s="55" t="n"/>
      <c r="AN778" s="55" t="n"/>
      <c r="AO778" s="55" t="n"/>
      <c r="AP778" s="55" t="n"/>
      <c r="AQ778" s="55" t="n"/>
      <c r="AR778" s="55" t="n"/>
      <c r="AS778" s="55" t="n"/>
      <c r="AT778" s="55" t="n"/>
      <c r="AU778" s="55" t="n"/>
      <c r="AV778" s="55" t="n"/>
      <c r="AW778" s="55" t="n"/>
      <c r="AX778" s="55" t="n"/>
      <c r="AY778" s="55" t="n"/>
      <c r="AZ778" s="55" t="n"/>
      <c r="BA778" s="55" t="n"/>
      <c r="BB778" s="55" t="n"/>
      <c r="BC778" s="55" t="n"/>
    </row>
    <row r="779">
      <c r="A779" s="55" t="n"/>
      <c r="B779" s="483" t="n"/>
      <c r="C779" s="55" t="n"/>
      <c r="D779" s="55" t="n"/>
      <c r="E779" s="55" t="n"/>
      <c r="F779" s="55" t="n"/>
      <c r="G779" s="69" t="n"/>
      <c r="H779" s="69" t="n"/>
      <c r="I779" s="55" t="n"/>
      <c r="J779" s="55" t="n"/>
      <c r="K779" s="55" t="n"/>
      <c r="L779" s="55">
        <f>J779-K779</f>
        <v/>
      </c>
      <c r="M779" s="55" t="n"/>
      <c r="N779" s="55">
        <f>P779+Q779+R779+S779</f>
        <v/>
      </c>
      <c r="O779" s="57">
        <f>Q779+V779+Y779+AB779+AE779+AH779+AK779+AN779+AQ779+AT779+AW779+AZ779+BC779</f>
        <v/>
      </c>
      <c r="P779" s="58" t="n"/>
      <c r="Q779" s="59">
        <f>L779-S779-R779-P779</f>
        <v/>
      </c>
      <c r="R779" s="60" t="n"/>
      <c r="S779" s="61" t="n"/>
      <c r="T779" s="55" t="n"/>
      <c r="U779" s="55" t="n"/>
      <c r="V779" s="55" t="n"/>
      <c r="W779" s="55" t="n"/>
      <c r="X779" s="55" t="n"/>
      <c r="Y779" s="55" t="n"/>
      <c r="Z779" s="55" t="n"/>
      <c r="AA779" s="55" t="n"/>
      <c r="AB779" s="55" t="n"/>
      <c r="AC779" s="55" t="n"/>
      <c r="AD779" s="55" t="n"/>
      <c r="AE779" s="55" t="n"/>
      <c r="AF779" s="55" t="n"/>
      <c r="AG779" s="55" t="n"/>
      <c r="AH779" s="55" t="n"/>
      <c r="AI779" s="55" t="n"/>
      <c r="AJ779" s="55" t="n"/>
      <c r="AK779" s="55" t="n"/>
      <c r="AL779" s="55" t="n"/>
      <c r="AM779" s="55" t="n"/>
      <c r="AN779" s="55" t="n"/>
      <c r="AO779" s="55" t="n"/>
      <c r="AP779" s="55" t="n"/>
      <c r="AQ779" s="55" t="n"/>
      <c r="AR779" s="55" t="n"/>
      <c r="AS779" s="55" t="n"/>
      <c r="AT779" s="55" t="n"/>
      <c r="AU779" s="55" t="n"/>
      <c r="AV779" s="55" t="n"/>
      <c r="AW779" s="55" t="n"/>
      <c r="AX779" s="55" t="n"/>
      <c r="AY779" s="55" t="n"/>
      <c r="AZ779" s="55" t="n"/>
      <c r="BA779" s="55" t="n"/>
      <c r="BB779" s="55" t="n"/>
      <c r="BC779" s="55" t="n"/>
    </row>
    <row r="780">
      <c r="A780" s="55" t="n"/>
      <c r="B780" s="483" t="n"/>
      <c r="C780" s="55" t="n"/>
      <c r="D780" s="55" t="n"/>
      <c r="E780" s="55" t="n"/>
      <c r="F780" s="55" t="n"/>
      <c r="G780" s="69" t="n"/>
      <c r="H780" s="69" t="n"/>
      <c r="I780" s="55" t="n"/>
      <c r="J780" s="55" t="n"/>
      <c r="K780" s="55" t="n"/>
      <c r="L780" s="55">
        <f>J780-K780</f>
        <v/>
      </c>
      <c r="M780" s="55" t="n"/>
      <c r="N780" s="55">
        <f>P780+Q780+R780+S780</f>
        <v/>
      </c>
      <c r="O780" s="57">
        <f>Q780+V780+Y780+AB780+AE780+AH780+AK780+AN780+AQ780+AT780+AW780+AZ780+BC780</f>
        <v/>
      </c>
      <c r="P780" s="58" t="n"/>
      <c r="Q780" s="59">
        <f>L780-S780-R780-P780</f>
        <v/>
      </c>
      <c r="R780" s="60" t="n"/>
      <c r="S780" s="61" t="n"/>
      <c r="T780" s="55" t="n"/>
      <c r="U780" s="55" t="n"/>
      <c r="V780" s="55" t="n"/>
      <c r="W780" s="55" t="n"/>
      <c r="X780" s="55" t="n"/>
      <c r="Y780" s="55" t="n"/>
      <c r="Z780" s="55" t="n"/>
      <c r="AA780" s="55" t="n"/>
      <c r="AB780" s="55" t="n"/>
      <c r="AC780" s="55" t="n"/>
      <c r="AD780" s="55" t="n"/>
      <c r="AE780" s="55" t="n"/>
      <c r="AF780" s="55" t="n"/>
      <c r="AG780" s="55" t="n"/>
      <c r="AH780" s="55" t="n"/>
      <c r="AI780" s="55" t="n"/>
      <c r="AJ780" s="55" t="n"/>
      <c r="AK780" s="55" t="n"/>
      <c r="AL780" s="55" t="n"/>
      <c r="AM780" s="55" t="n"/>
      <c r="AN780" s="55" t="n"/>
      <c r="AO780" s="55" t="n"/>
      <c r="AP780" s="55" t="n"/>
      <c r="AQ780" s="55" t="n"/>
      <c r="AR780" s="55" t="n"/>
      <c r="AS780" s="55" t="n"/>
      <c r="AT780" s="55" t="n"/>
      <c r="AU780" s="55" t="n"/>
      <c r="AV780" s="55" t="n"/>
      <c r="AW780" s="55" t="n"/>
      <c r="AX780" s="55" t="n"/>
      <c r="AY780" s="55" t="n"/>
      <c r="AZ780" s="55" t="n"/>
      <c r="BA780" s="55" t="n"/>
      <c r="BB780" s="55" t="n"/>
      <c r="BC780" s="55" t="n"/>
    </row>
    <row r="781">
      <c r="A781" s="55" t="n"/>
      <c r="B781" s="483" t="n"/>
      <c r="C781" s="55" t="n"/>
      <c r="D781" s="55" t="n"/>
      <c r="E781" s="55" t="n"/>
      <c r="F781" s="55" t="n"/>
      <c r="G781" s="69" t="n"/>
      <c r="H781" s="69" t="n"/>
      <c r="I781" s="55" t="n"/>
      <c r="J781" s="55" t="n"/>
      <c r="K781" s="55" t="n"/>
      <c r="L781" s="55">
        <f>J781-K781</f>
        <v/>
      </c>
      <c r="M781" s="55" t="n"/>
      <c r="N781" s="55">
        <f>P781+Q781+R781+S781</f>
        <v/>
      </c>
      <c r="O781" s="57">
        <f>Q781+V781+Y781+AB781+AE781+AH781+AK781+AN781+AQ781+AT781+AW781+AZ781+BC781</f>
        <v/>
      </c>
      <c r="P781" s="58" t="n"/>
      <c r="Q781" s="59">
        <f>L781-S781-R781-P781</f>
        <v/>
      </c>
      <c r="R781" s="60" t="n"/>
      <c r="S781" s="61" t="n"/>
      <c r="T781" s="55" t="n"/>
      <c r="U781" s="55" t="n"/>
      <c r="V781" s="55" t="n"/>
      <c r="W781" s="55" t="n"/>
      <c r="X781" s="55" t="n"/>
      <c r="Y781" s="55" t="n"/>
      <c r="Z781" s="55" t="n"/>
      <c r="AA781" s="55" t="n"/>
      <c r="AB781" s="55" t="n"/>
      <c r="AC781" s="55" t="n"/>
      <c r="AD781" s="55" t="n"/>
      <c r="AE781" s="55" t="n"/>
      <c r="AF781" s="55" t="n"/>
      <c r="AG781" s="55" t="n"/>
      <c r="AH781" s="55" t="n"/>
      <c r="AI781" s="55" t="n"/>
      <c r="AJ781" s="55" t="n"/>
      <c r="AK781" s="55" t="n"/>
      <c r="AL781" s="55" t="n"/>
      <c r="AM781" s="55" t="n"/>
      <c r="AN781" s="55" t="n"/>
      <c r="AO781" s="55" t="n"/>
      <c r="AP781" s="55" t="n"/>
      <c r="AQ781" s="55" t="n"/>
      <c r="AR781" s="55" t="n"/>
      <c r="AS781" s="55" t="n"/>
      <c r="AT781" s="55" t="n"/>
      <c r="AU781" s="55" t="n"/>
      <c r="AV781" s="55" t="n"/>
      <c r="AW781" s="55" t="n"/>
      <c r="AX781" s="55" t="n"/>
      <c r="AY781" s="55" t="n"/>
      <c r="AZ781" s="55" t="n"/>
      <c r="BA781" s="55" t="n"/>
      <c r="BB781" s="55" t="n"/>
      <c r="BC781" s="55" t="n"/>
    </row>
    <row r="782">
      <c r="A782" s="55" t="n"/>
      <c r="B782" s="483" t="n"/>
      <c r="C782" s="55" t="n"/>
      <c r="D782" s="55" t="n"/>
      <c r="E782" s="55" t="n"/>
      <c r="F782" s="55" t="n"/>
      <c r="G782" s="69" t="n"/>
      <c r="H782" s="69" t="n"/>
      <c r="I782" s="55" t="n"/>
      <c r="J782" s="55" t="n"/>
      <c r="K782" s="55" t="n"/>
      <c r="L782" s="55">
        <f>J782-K782</f>
        <v/>
      </c>
      <c r="M782" s="55" t="n"/>
      <c r="N782" s="55">
        <f>P782+Q782+R782+S782</f>
        <v/>
      </c>
      <c r="O782" s="57">
        <f>Q782+V782+Y782+AB782+AE782+AH782+AK782+AN782+AQ782+AT782+AW782+AZ782+BC782</f>
        <v/>
      </c>
      <c r="P782" s="58" t="n"/>
      <c r="Q782" s="59">
        <f>L782-S782-R782-P782</f>
        <v/>
      </c>
      <c r="R782" s="60" t="n"/>
      <c r="S782" s="61" t="n"/>
      <c r="T782" s="55" t="n"/>
      <c r="U782" s="55" t="n"/>
      <c r="V782" s="55" t="n"/>
      <c r="W782" s="55" t="n"/>
      <c r="X782" s="55" t="n"/>
      <c r="Y782" s="55" t="n"/>
      <c r="Z782" s="55" t="n"/>
      <c r="AA782" s="55" t="n"/>
      <c r="AB782" s="55" t="n"/>
      <c r="AC782" s="55" t="n"/>
      <c r="AD782" s="55" t="n"/>
      <c r="AE782" s="55" t="n"/>
      <c r="AF782" s="55" t="n"/>
      <c r="AG782" s="55" t="n"/>
      <c r="AH782" s="55" t="n"/>
      <c r="AI782" s="55" t="n"/>
      <c r="AJ782" s="55" t="n"/>
      <c r="AK782" s="55" t="n"/>
      <c r="AL782" s="55" t="n"/>
      <c r="AM782" s="55" t="n"/>
      <c r="AN782" s="55" t="n"/>
      <c r="AO782" s="55" t="n"/>
      <c r="AP782" s="55" t="n"/>
      <c r="AQ782" s="55" t="n"/>
      <c r="AR782" s="55" t="n"/>
      <c r="AS782" s="55" t="n"/>
      <c r="AT782" s="55" t="n"/>
      <c r="AU782" s="55" t="n"/>
      <c r="AV782" s="55" t="n"/>
      <c r="AW782" s="55" t="n"/>
      <c r="AX782" s="55" t="n"/>
      <c r="AY782" s="55" t="n"/>
      <c r="AZ782" s="55" t="n"/>
      <c r="BA782" s="55" t="n"/>
      <c r="BB782" s="55" t="n"/>
      <c r="BC782" s="55" t="n"/>
    </row>
    <row r="783">
      <c r="A783" s="55" t="n"/>
      <c r="B783" s="483" t="n"/>
      <c r="C783" s="55" t="n"/>
      <c r="D783" s="55" t="n"/>
      <c r="E783" s="55" t="n"/>
      <c r="F783" s="55" t="n"/>
      <c r="G783" s="69" t="n"/>
      <c r="H783" s="69" t="n"/>
      <c r="I783" s="55" t="n"/>
      <c r="J783" s="55" t="n"/>
      <c r="K783" s="55" t="n"/>
      <c r="L783" s="55">
        <f>J783-K783</f>
        <v/>
      </c>
      <c r="M783" s="55" t="n"/>
      <c r="N783" s="55">
        <f>P783+Q783+R783+S783</f>
        <v/>
      </c>
      <c r="O783" s="57">
        <f>Q783+V783+Y783+AB783+AE783+AH783+AK783+AN783+AQ783+AT783+AW783+AZ783+BC783</f>
        <v/>
      </c>
      <c r="P783" s="58" t="n"/>
      <c r="Q783" s="59">
        <f>L783-S783-R783-P783</f>
        <v/>
      </c>
      <c r="R783" s="60" t="n"/>
      <c r="S783" s="61" t="n"/>
      <c r="T783" s="55" t="n"/>
      <c r="U783" s="55" t="n"/>
      <c r="V783" s="55" t="n"/>
      <c r="W783" s="55" t="n"/>
      <c r="X783" s="55" t="n"/>
      <c r="Y783" s="55" t="n"/>
      <c r="Z783" s="55" t="n"/>
      <c r="AA783" s="55" t="n"/>
      <c r="AB783" s="55" t="n"/>
      <c r="AC783" s="55" t="n"/>
      <c r="AD783" s="55" t="n"/>
      <c r="AE783" s="55" t="n"/>
      <c r="AF783" s="55" t="n"/>
      <c r="AG783" s="55" t="n"/>
      <c r="AH783" s="55" t="n"/>
      <c r="AI783" s="55" t="n"/>
      <c r="AJ783" s="55" t="n"/>
      <c r="AK783" s="55" t="n"/>
      <c r="AL783" s="55" t="n"/>
      <c r="AM783" s="55" t="n"/>
      <c r="AN783" s="55" t="n"/>
      <c r="AO783" s="55" t="n"/>
      <c r="AP783" s="55" t="n"/>
      <c r="AQ783" s="55" t="n"/>
      <c r="AR783" s="55" t="n"/>
      <c r="AS783" s="55" t="n"/>
      <c r="AT783" s="55" t="n"/>
      <c r="AU783" s="55" t="n"/>
      <c r="AV783" s="55" t="n"/>
      <c r="AW783" s="55" t="n"/>
      <c r="AX783" s="55" t="n"/>
      <c r="AY783" s="55" t="n"/>
      <c r="AZ783" s="55" t="n"/>
      <c r="BA783" s="55" t="n"/>
      <c r="BB783" s="55" t="n"/>
      <c r="BC783" s="55" t="n"/>
    </row>
    <row r="784">
      <c r="A784" s="55" t="n"/>
      <c r="B784" s="483" t="n"/>
      <c r="C784" s="55" t="n"/>
      <c r="D784" s="55" t="n"/>
      <c r="E784" s="55" t="n"/>
      <c r="F784" s="55" t="n"/>
      <c r="G784" s="69" t="n"/>
      <c r="H784" s="69" t="n"/>
      <c r="I784" s="55" t="n"/>
      <c r="J784" s="55" t="n"/>
      <c r="K784" s="55" t="n"/>
      <c r="L784" s="55">
        <f>J784-K784</f>
        <v/>
      </c>
      <c r="M784" s="55" t="n"/>
      <c r="N784" s="55">
        <f>P784+Q784+R784+S784</f>
        <v/>
      </c>
      <c r="O784" s="57">
        <f>Q784+V784+Y784+AB784+AE784+AH784+AK784+AN784+AQ784+AT784+AW784+AZ784+BC784</f>
        <v/>
      </c>
      <c r="P784" s="58" t="n"/>
      <c r="Q784" s="59">
        <f>L784-S784-R784-P784</f>
        <v/>
      </c>
      <c r="R784" s="60" t="n"/>
      <c r="S784" s="61" t="n"/>
      <c r="T784" s="55" t="n"/>
      <c r="U784" s="55" t="n"/>
      <c r="V784" s="55" t="n"/>
      <c r="W784" s="55" t="n"/>
      <c r="X784" s="55" t="n"/>
      <c r="Y784" s="55" t="n"/>
      <c r="Z784" s="55" t="n"/>
      <c r="AA784" s="55" t="n"/>
      <c r="AB784" s="55" t="n"/>
      <c r="AC784" s="55" t="n"/>
      <c r="AD784" s="55" t="n"/>
      <c r="AE784" s="55" t="n"/>
      <c r="AF784" s="55" t="n"/>
      <c r="AG784" s="55" t="n"/>
      <c r="AH784" s="55" t="n"/>
      <c r="AI784" s="55" t="n"/>
      <c r="AJ784" s="55" t="n"/>
      <c r="AK784" s="55" t="n"/>
      <c r="AL784" s="55" t="n"/>
      <c r="AM784" s="55" t="n"/>
      <c r="AN784" s="55" t="n"/>
      <c r="AO784" s="55" t="n"/>
      <c r="AP784" s="55" t="n"/>
      <c r="AQ784" s="55" t="n"/>
      <c r="AR784" s="55" t="n"/>
      <c r="AS784" s="55" t="n"/>
      <c r="AT784" s="55" t="n"/>
      <c r="AU784" s="55" t="n"/>
      <c r="AV784" s="55" t="n"/>
      <c r="AW784" s="55" t="n"/>
      <c r="AX784" s="55" t="n"/>
      <c r="AY784" s="55" t="n"/>
      <c r="AZ784" s="55" t="n"/>
      <c r="BA784" s="55" t="n"/>
      <c r="BB784" s="55" t="n"/>
      <c r="BC784" s="55" t="n"/>
    </row>
    <row r="785">
      <c r="A785" s="55" t="n"/>
      <c r="B785" s="483" t="n"/>
      <c r="C785" s="55" t="n"/>
      <c r="D785" s="55" t="n"/>
      <c r="E785" s="55" t="n"/>
      <c r="F785" s="55" t="n"/>
      <c r="G785" s="69" t="n"/>
      <c r="H785" s="69" t="n"/>
      <c r="I785" s="55" t="n"/>
      <c r="J785" s="55" t="n"/>
      <c r="K785" s="55" t="n"/>
      <c r="L785" s="55">
        <f>J785-K785</f>
        <v/>
      </c>
      <c r="M785" s="55" t="n"/>
      <c r="N785" s="55">
        <f>P785+Q785+R785+S785</f>
        <v/>
      </c>
      <c r="O785" s="57">
        <f>Q785+V785+Y785+AB785+AE785+AH785+AK785+AN785+AQ785+AT785+AW785+AZ785+BC785</f>
        <v/>
      </c>
      <c r="P785" s="58" t="n"/>
      <c r="Q785" s="59">
        <f>L785-S785-R785-P785</f>
        <v/>
      </c>
      <c r="R785" s="60" t="n"/>
      <c r="S785" s="61" t="n"/>
      <c r="T785" s="55" t="n"/>
      <c r="U785" s="55" t="n"/>
      <c r="V785" s="55" t="n"/>
      <c r="W785" s="55" t="n"/>
      <c r="X785" s="55" t="n"/>
      <c r="Y785" s="55" t="n"/>
      <c r="Z785" s="55" t="n"/>
      <c r="AA785" s="55" t="n"/>
      <c r="AB785" s="55" t="n"/>
      <c r="AC785" s="55" t="n"/>
      <c r="AD785" s="55" t="n"/>
      <c r="AE785" s="55" t="n"/>
      <c r="AF785" s="55" t="n"/>
      <c r="AG785" s="55" t="n"/>
      <c r="AH785" s="55" t="n"/>
      <c r="AI785" s="55" t="n"/>
      <c r="AJ785" s="55" t="n"/>
      <c r="AK785" s="55" t="n"/>
      <c r="AL785" s="55" t="n"/>
      <c r="AM785" s="55" t="n"/>
      <c r="AN785" s="55" t="n"/>
      <c r="AO785" s="55" t="n"/>
      <c r="AP785" s="55" t="n"/>
      <c r="AQ785" s="55" t="n"/>
      <c r="AR785" s="55" t="n"/>
      <c r="AS785" s="55" t="n"/>
      <c r="AT785" s="55" t="n"/>
      <c r="AU785" s="55" t="n"/>
      <c r="AV785" s="55" t="n"/>
      <c r="AW785" s="55" t="n"/>
      <c r="AX785" s="55" t="n"/>
      <c r="AY785" s="55" t="n"/>
      <c r="AZ785" s="55" t="n"/>
      <c r="BA785" s="55" t="n"/>
      <c r="BB785" s="55" t="n"/>
      <c r="BC785" s="55" t="n"/>
    </row>
    <row r="786">
      <c r="A786" s="55" t="n"/>
      <c r="B786" s="483" t="n"/>
      <c r="C786" s="55" t="n"/>
      <c r="D786" s="55" t="n"/>
      <c r="E786" s="55" t="n"/>
      <c r="F786" s="55" t="n"/>
      <c r="G786" s="69" t="n"/>
      <c r="H786" s="69" t="n"/>
      <c r="I786" s="55" t="n"/>
      <c r="J786" s="55" t="n"/>
      <c r="K786" s="55" t="n"/>
      <c r="L786" s="55">
        <f>J786-K786</f>
        <v/>
      </c>
      <c r="M786" s="55" t="n"/>
      <c r="N786" s="55">
        <f>P786+Q786+R786+S786</f>
        <v/>
      </c>
      <c r="O786" s="57">
        <f>Q786+V786+Y786+AB786+AE786+AH786+AK786+AN786+AQ786+AT786+AW786+AZ786+BC786</f>
        <v/>
      </c>
      <c r="P786" s="58" t="n"/>
      <c r="Q786" s="59">
        <f>L786-S786-R786-P786</f>
        <v/>
      </c>
      <c r="R786" s="60" t="n"/>
      <c r="S786" s="61" t="n"/>
      <c r="T786" s="55" t="n"/>
      <c r="U786" s="55" t="n"/>
      <c r="V786" s="55" t="n"/>
      <c r="W786" s="55" t="n"/>
      <c r="X786" s="55" t="n"/>
      <c r="Y786" s="55" t="n"/>
      <c r="Z786" s="55" t="n"/>
      <c r="AA786" s="55" t="n"/>
      <c r="AB786" s="55" t="n"/>
      <c r="AC786" s="55" t="n"/>
      <c r="AD786" s="55" t="n"/>
      <c r="AE786" s="55" t="n"/>
      <c r="AF786" s="55" t="n"/>
      <c r="AG786" s="55" t="n"/>
      <c r="AH786" s="55" t="n"/>
      <c r="AI786" s="55" t="n"/>
      <c r="AJ786" s="55" t="n"/>
      <c r="AK786" s="55" t="n"/>
      <c r="AL786" s="55" t="n"/>
      <c r="AM786" s="55" t="n"/>
      <c r="AN786" s="55" t="n"/>
      <c r="AO786" s="55" t="n"/>
      <c r="AP786" s="55" t="n"/>
      <c r="AQ786" s="55" t="n"/>
      <c r="AR786" s="55" t="n"/>
      <c r="AS786" s="55" t="n"/>
      <c r="AT786" s="55" t="n"/>
      <c r="AU786" s="55" t="n"/>
      <c r="AV786" s="55" t="n"/>
      <c r="AW786" s="55" t="n"/>
      <c r="AX786" s="55" t="n"/>
      <c r="AY786" s="55" t="n"/>
      <c r="AZ786" s="55" t="n"/>
      <c r="BA786" s="55" t="n"/>
      <c r="BB786" s="55" t="n"/>
      <c r="BC786" s="55" t="n"/>
    </row>
    <row r="787">
      <c r="A787" s="55" t="n"/>
      <c r="B787" s="483" t="n"/>
      <c r="C787" s="55" t="n"/>
      <c r="D787" s="55" t="n"/>
      <c r="E787" s="55" t="n"/>
      <c r="F787" s="55" t="n"/>
      <c r="G787" s="69" t="n"/>
      <c r="H787" s="69" t="n"/>
      <c r="I787" s="55" t="n"/>
      <c r="J787" s="55" t="n"/>
      <c r="K787" s="55" t="n"/>
      <c r="L787" s="55">
        <f>J787-K787</f>
        <v/>
      </c>
      <c r="M787" s="55" t="n"/>
      <c r="N787" s="55">
        <f>P787+Q787+R787+S787</f>
        <v/>
      </c>
      <c r="O787" s="57">
        <f>Q787+V787+Y787+AB787+AE787+AH787+AK787+AN787+AQ787+AT787+AW787+AZ787+BC787</f>
        <v/>
      </c>
      <c r="P787" s="58" t="n"/>
      <c r="Q787" s="59">
        <f>L787-S787-R787-P787</f>
        <v/>
      </c>
      <c r="R787" s="60" t="n"/>
      <c r="S787" s="61" t="n"/>
      <c r="T787" s="55" t="n"/>
      <c r="U787" s="55" t="n"/>
      <c r="V787" s="55" t="n"/>
      <c r="W787" s="55" t="n"/>
      <c r="X787" s="55" t="n"/>
      <c r="Y787" s="55" t="n"/>
      <c r="Z787" s="55" t="n"/>
      <c r="AA787" s="55" t="n"/>
      <c r="AB787" s="55" t="n"/>
      <c r="AC787" s="55" t="n"/>
      <c r="AD787" s="55" t="n"/>
      <c r="AE787" s="55" t="n"/>
      <c r="AF787" s="55" t="n"/>
      <c r="AG787" s="55" t="n"/>
      <c r="AH787" s="55" t="n"/>
      <c r="AI787" s="55" t="n"/>
      <c r="AJ787" s="55" t="n"/>
      <c r="AK787" s="55" t="n"/>
      <c r="AL787" s="55" t="n"/>
      <c r="AM787" s="55" t="n"/>
      <c r="AN787" s="55" t="n"/>
      <c r="AO787" s="55" t="n"/>
      <c r="AP787" s="55" t="n"/>
      <c r="AQ787" s="55" t="n"/>
      <c r="AR787" s="55" t="n"/>
      <c r="AS787" s="55" t="n"/>
      <c r="AT787" s="55" t="n"/>
      <c r="AU787" s="55" t="n"/>
      <c r="AV787" s="55" t="n"/>
      <c r="AW787" s="55" t="n"/>
      <c r="AX787" s="55" t="n"/>
      <c r="AY787" s="55" t="n"/>
      <c r="AZ787" s="55" t="n"/>
      <c r="BA787" s="55" t="n"/>
      <c r="BB787" s="55" t="n"/>
      <c r="BC787" s="55" t="n"/>
    </row>
    <row r="788">
      <c r="A788" s="55" t="n"/>
      <c r="B788" s="483" t="n"/>
      <c r="C788" s="55" t="n"/>
      <c r="D788" s="55" t="n"/>
      <c r="E788" s="55" t="n"/>
      <c r="F788" s="55" t="n"/>
      <c r="G788" s="69" t="n"/>
      <c r="H788" s="69" t="n"/>
      <c r="I788" s="55" t="n"/>
      <c r="J788" s="55" t="n"/>
      <c r="K788" s="55" t="n"/>
      <c r="L788" s="55">
        <f>J788-K788</f>
        <v/>
      </c>
      <c r="M788" s="55" t="n"/>
      <c r="N788" s="55">
        <f>P788+Q788+R788+S788</f>
        <v/>
      </c>
      <c r="O788" s="57">
        <f>Q788+V788+Y788+AB788+AE788+AH788+AK788+AN788+AQ788+AT788+AW788+AZ788+BC788</f>
        <v/>
      </c>
      <c r="P788" s="58" t="n"/>
      <c r="Q788" s="59">
        <f>L788-S788-R788-P788</f>
        <v/>
      </c>
      <c r="R788" s="60" t="n"/>
      <c r="S788" s="61" t="n"/>
      <c r="T788" s="55" t="n"/>
      <c r="U788" s="55" t="n"/>
      <c r="V788" s="55" t="n"/>
      <c r="W788" s="55" t="n"/>
      <c r="X788" s="55" t="n"/>
      <c r="Y788" s="55" t="n"/>
      <c r="Z788" s="55" t="n"/>
      <c r="AA788" s="55" t="n"/>
      <c r="AB788" s="55" t="n"/>
      <c r="AC788" s="55" t="n"/>
      <c r="AD788" s="55" t="n"/>
      <c r="AE788" s="55" t="n"/>
      <c r="AF788" s="55" t="n"/>
      <c r="AG788" s="55" t="n"/>
      <c r="AH788" s="55" t="n"/>
      <c r="AI788" s="55" t="n"/>
      <c r="AJ788" s="55" t="n"/>
      <c r="AK788" s="55" t="n"/>
      <c r="AL788" s="55" t="n"/>
      <c r="AM788" s="55" t="n"/>
      <c r="AN788" s="55" t="n"/>
      <c r="AO788" s="55" t="n"/>
      <c r="AP788" s="55" t="n"/>
      <c r="AQ788" s="55" t="n"/>
      <c r="AR788" s="55" t="n"/>
      <c r="AS788" s="55" t="n"/>
      <c r="AT788" s="55" t="n"/>
      <c r="AU788" s="55" t="n"/>
      <c r="AV788" s="55" t="n"/>
      <c r="AW788" s="55" t="n"/>
      <c r="AX788" s="55" t="n"/>
      <c r="AY788" s="55" t="n"/>
      <c r="AZ788" s="55" t="n"/>
      <c r="BA788" s="55" t="n"/>
      <c r="BB788" s="55" t="n"/>
      <c r="BC788" s="55" t="n"/>
    </row>
    <row r="789">
      <c r="A789" s="55" t="n"/>
      <c r="B789" s="483" t="n"/>
      <c r="C789" s="55" t="n"/>
      <c r="D789" s="55" t="n"/>
      <c r="E789" s="55" t="n"/>
      <c r="F789" s="55" t="n"/>
      <c r="G789" s="69" t="n"/>
      <c r="H789" s="69" t="n"/>
      <c r="I789" s="55" t="n"/>
      <c r="J789" s="55" t="n"/>
      <c r="K789" s="55" t="n"/>
      <c r="L789" s="55">
        <f>J789-K789</f>
        <v/>
      </c>
      <c r="M789" s="55" t="n"/>
      <c r="N789" s="55">
        <f>P789+Q789+R789+S789</f>
        <v/>
      </c>
      <c r="O789" s="57">
        <f>Q789+V789+Y789+AB789+AE789+AH789+AK789+AN789+AQ789+AT789+AW789+AZ789+BC789</f>
        <v/>
      </c>
      <c r="P789" s="58" t="n"/>
      <c r="Q789" s="59">
        <f>L789-S789-R789-P789</f>
        <v/>
      </c>
      <c r="R789" s="60" t="n"/>
      <c r="S789" s="61" t="n"/>
      <c r="T789" s="55" t="n"/>
      <c r="U789" s="55" t="n"/>
      <c r="V789" s="55" t="n"/>
      <c r="W789" s="55" t="n"/>
      <c r="X789" s="55" t="n"/>
      <c r="Y789" s="55" t="n"/>
      <c r="Z789" s="55" t="n"/>
      <c r="AA789" s="55" t="n"/>
      <c r="AB789" s="55" t="n"/>
      <c r="AC789" s="55" t="n"/>
      <c r="AD789" s="55" t="n"/>
      <c r="AE789" s="55" t="n"/>
      <c r="AF789" s="55" t="n"/>
      <c r="AG789" s="55" t="n"/>
      <c r="AH789" s="55" t="n"/>
      <c r="AI789" s="55" t="n"/>
      <c r="AJ789" s="55" t="n"/>
      <c r="AK789" s="55" t="n"/>
      <c r="AL789" s="55" t="n"/>
      <c r="AM789" s="55" t="n"/>
      <c r="AN789" s="55" t="n"/>
      <c r="AO789" s="55" t="n"/>
      <c r="AP789" s="55" t="n"/>
      <c r="AQ789" s="55" t="n"/>
      <c r="AR789" s="55" t="n"/>
      <c r="AS789" s="55" t="n"/>
      <c r="AT789" s="55" t="n"/>
      <c r="AU789" s="55" t="n"/>
      <c r="AV789" s="55" t="n"/>
      <c r="AW789" s="55" t="n"/>
      <c r="AX789" s="55" t="n"/>
      <c r="AY789" s="55" t="n"/>
      <c r="AZ789" s="55" t="n"/>
      <c r="BA789" s="55" t="n"/>
      <c r="BB789" s="55" t="n"/>
      <c r="BC789" s="55" t="n"/>
    </row>
    <row r="790">
      <c r="A790" s="55" t="n"/>
      <c r="B790" s="483" t="n"/>
      <c r="C790" s="55" t="n"/>
      <c r="D790" s="55" t="n"/>
      <c r="E790" s="55" t="n"/>
      <c r="F790" s="55" t="n"/>
      <c r="G790" s="69" t="n"/>
      <c r="H790" s="69" t="n"/>
      <c r="I790" s="55" t="n"/>
      <c r="J790" s="55" t="n"/>
      <c r="K790" s="55" t="n"/>
      <c r="L790" s="55">
        <f>J790-K790</f>
        <v/>
      </c>
      <c r="M790" s="55" t="n"/>
      <c r="N790" s="55">
        <f>P790+Q790+R790+S790</f>
        <v/>
      </c>
      <c r="O790" s="57">
        <f>Q790+V790+Y790+AB790+AE790+AH790+AK790+AN790+AQ790+AT790+AW790+AZ790+BC790</f>
        <v/>
      </c>
      <c r="P790" s="58" t="n"/>
      <c r="Q790" s="59">
        <f>L790-S790-R790-P790</f>
        <v/>
      </c>
      <c r="R790" s="60" t="n"/>
      <c r="S790" s="61" t="n"/>
      <c r="T790" s="55" t="n"/>
      <c r="U790" s="55" t="n"/>
      <c r="V790" s="55" t="n"/>
      <c r="W790" s="55" t="n"/>
      <c r="X790" s="55" t="n"/>
      <c r="Y790" s="55" t="n"/>
      <c r="Z790" s="55" t="n"/>
      <c r="AA790" s="55" t="n"/>
      <c r="AB790" s="55" t="n"/>
      <c r="AC790" s="55" t="n"/>
      <c r="AD790" s="55" t="n"/>
      <c r="AE790" s="55" t="n"/>
      <c r="AF790" s="55" t="n"/>
      <c r="AG790" s="55" t="n"/>
      <c r="AH790" s="55" t="n"/>
      <c r="AI790" s="55" t="n"/>
      <c r="AJ790" s="55" t="n"/>
      <c r="AK790" s="55" t="n"/>
      <c r="AL790" s="55" t="n"/>
      <c r="AM790" s="55" t="n"/>
      <c r="AN790" s="55" t="n"/>
      <c r="AO790" s="55" t="n"/>
      <c r="AP790" s="55" t="n"/>
      <c r="AQ790" s="55" t="n"/>
      <c r="AR790" s="55" t="n"/>
      <c r="AS790" s="55" t="n"/>
      <c r="AT790" s="55" t="n"/>
      <c r="AU790" s="55" t="n"/>
      <c r="AV790" s="55" t="n"/>
      <c r="AW790" s="55" t="n"/>
      <c r="AX790" s="55" t="n"/>
      <c r="AY790" s="55" t="n"/>
      <c r="AZ790" s="55" t="n"/>
      <c r="BA790" s="55" t="n"/>
      <c r="BB790" s="55" t="n"/>
      <c r="BC790" s="55" t="n"/>
    </row>
    <row r="791">
      <c r="A791" s="55" t="n"/>
      <c r="B791" s="483" t="n"/>
      <c r="C791" s="55" t="n"/>
      <c r="D791" s="55" t="n"/>
      <c r="E791" s="55" t="n"/>
      <c r="F791" s="55" t="n"/>
      <c r="G791" s="69" t="n"/>
      <c r="H791" s="69" t="n"/>
      <c r="I791" s="55" t="n"/>
      <c r="J791" s="55" t="n"/>
      <c r="K791" s="55" t="n"/>
      <c r="L791" s="55">
        <f>J791-K791</f>
        <v/>
      </c>
      <c r="M791" s="55" t="n"/>
      <c r="N791" s="55">
        <f>P791+Q791+R791+S791</f>
        <v/>
      </c>
      <c r="O791" s="57">
        <f>Q791+V791+Y791+AB791+AE791+AH791+AK791+AN791+AQ791+AT791+AW791+AZ791+BC791</f>
        <v/>
      </c>
      <c r="P791" s="58" t="n"/>
      <c r="Q791" s="59">
        <f>L791-S791-R791-P791</f>
        <v/>
      </c>
      <c r="R791" s="60" t="n"/>
      <c r="S791" s="61" t="n"/>
      <c r="T791" s="55" t="n"/>
      <c r="U791" s="55" t="n"/>
      <c r="V791" s="55" t="n"/>
      <c r="W791" s="55" t="n"/>
      <c r="X791" s="55" t="n"/>
      <c r="Y791" s="55" t="n"/>
      <c r="Z791" s="55" t="n"/>
      <c r="AA791" s="55" t="n"/>
      <c r="AB791" s="55" t="n"/>
      <c r="AC791" s="55" t="n"/>
      <c r="AD791" s="55" t="n"/>
      <c r="AE791" s="55" t="n"/>
      <c r="AF791" s="55" t="n"/>
      <c r="AG791" s="55" t="n"/>
      <c r="AH791" s="55" t="n"/>
      <c r="AI791" s="55" t="n"/>
      <c r="AJ791" s="55" t="n"/>
      <c r="AK791" s="55" t="n"/>
      <c r="AL791" s="55" t="n"/>
      <c r="AM791" s="55" t="n"/>
      <c r="AN791" s="55" t="n"/>
      <c r="AO791" s="55" t="n"/>
      <c r="AP791" s="55" t="n"/>
      <c r="AQ791" s="55" t="n"/>
      <c r="AR791" s="55" t="n"/>
      <c r="AS791" s="55" t="n"/>
      <c r="AT791" s="55" t="n"/>
      <c r="AU791" s="55" t="n"/>
      <c r="AV791" s="55" t="n"/>
      <c r="AW791" s="55" t="n"/>
      <c r="AX791" s="55" t="n"/>
      <c r="AY791" s="55" t="n"/>
      <c r="AZ791" s="55" t="n"/>
      <c r="BA791" s="55" t="n"/>
      <c r="BB791" s="55" t="n"/>
      <c r="BC791" s="55" t="n"/>
    </row>
    <row r="792">
      <c r="A792" s="55" t="n"/>
      <c r="B792" s="483" t="n"/>
      <c r="C792" s="55" t="n"/>
      <c r="D792" s="55" t="n"/>
      <c r="E792" s="55" t="n"/>
      <c r="F792" s="55" t="n"/>
      <c r="G792" s="69" t="n"/>
      <c r="H792" s="69" t="n"/>
      <c r="I792" s="55" t="n"/>
      <c r="J792" s="55" t="n"/>
      <c r="K792" s="55" t="n"/>
      <c r="L792" s="55">
        <f>J792-K792</f>
        <v/>
      </c>
      <c r="M792" s="55" t="n"/>
      <c r="N792" s="55">
        <f>P792+Q792+R792+S792</f>
        <v/>
      </c>
      <c r="O792" s="57">
        <f>Q792+V792+Y792+AB792+AE792+AH792+AK792+AN792+AQ792+AT792+AW792+AZ792+BC792</f>
        <v/>
      </c>
      <c r="P792" s="58" t="n"/>
      <c r="Q792" s="59">
        <f>L792-S792-R792-P792</f>
        <v/>
      </c>
      <c r="R792" s="60" t="n"/>
      <c r="S792" s="61" t="n"/>
      <c r="T792" s="55" t="n"/>
      <c r="U792" s="55" t="n"/>
      <c r="V792" s="55" t="n"/>
      <c r="W792" s="55" t="n"/>
      <c r="X792" s="55" t="n"/>
      <c r="Y792" s="55" t="n"/>
      <c r="Z792" s="55" t="n"/>
      <c r="AA792" s="55" t="n"/>
      <c r="AB792" s="55" t="n"/>
      <c r="AC792" s="55" t="n"/>
      <c r="AD792" s="55" t="n"/>
      <c r="AE792" s="55" t="n"/>
      <c r="AF792" s="55" t="n"/>
      <c r="AG792" s="55" t="n"/>
      <c r="AH792" s="55" t="n"/>
      <c r="AI792" s="55" t="n"/>
      <c r="AJ792" s="55" t="n"/>
      <c r="AK792" s="55" t="n"/>
      <c r="AL792" s="55" t="n"/>
      <c r="AM792" s="55" t="n"/>
      <c r="AN792" s="55" t="n"/>
      <c r="AO792" s="55" t="n"/>
      <c r="AP792" s="55" t="n"/>
      <c r="AQ792" s="55" t="n"/>
      <c r="AR792" s="55" t="n"/>
      <c r="AS792" s="55" t="n"/>
      <c r="AT792" s="55" t="n"/>
      <c r="AU792" s="55" t="n"/>
      <c r="AV792" s="55" t="n"/>
      <c r="AW792" s="55" t="n"/>
      <c r="AX792" s="55" t="n"/>
      <c r="AY792" s="55" t="n"/>
      <c r="AZ792" s="55" t="n"/>
      <c r="BA792" s="55" t="n"/>
      <c r="BB792" s="55" t="n"/>
      <c r="BC792" s="55" t="n"/>
    </row>
    <row r="793">
      <c r="A793" s="55" t="n"/>
      <c r="B793" s="483" t="n"/>
      <c r="C793" s="55" t="n"/>
      <c r="D793" s="55" t="n"/>
      <c r="E793" s="55" t="n"/>
      <c r="F793" s="55" t="n"/>
      <c r="G793" s="69" t="n"/>
      <c r="H793" s="69" t="n"/>
      <c r="I793" s="55" t="n"/>
      <c r="J793" s="55" t="n"/>
      <c r="K793" s="55" t="n"/>
      <c r="L793" s="55">
        <f>J793-K793</f>
        <v/>
      </c>
      <c r="M793" s="55" t="n"/>
      <c r="N793" s="55">
        <f>P793+Q793+R793+S793</f>
        <v/>
      </c>
      <c r="O793" s="57">
        <f>Q793+V793+Y793+AB793+AE793+AH793+AK793+AN793+AQ793+AT793+AW793+AZ793+BC793</f>
        <v/>
      </c>
      <c r="P793" s="58" t="n"/>
      <c r="Q793" s="59">
        <f>L793-S793-R793-P793</f>
        <v/>
      </c>
      <c r="R793" s="60" t="n"/>
      <c r="S793" s="61" t="n"/>
      <c r="T793" s="55" t="n"/>
      <c r="U793" s="55" t="n"/>
      <c r="V793" s="55" t="n"/>
      <c r="W793" s="55" t="n"/>
      <c r="X793" s="55" t="n"/>
      <c r="Y793" s="55" t="n"/>
      <c r="Z793" s="55" t="n"/>
      <c r="AA793" s="55" t="n"/>
      <c r="AB793" s="55" t="n"/>
      <c r="AC793" s="55" t="n"/>
      <c r="AD793" s="55" t="n"/>
      <c r="AE793" s="55" t="n"/>
      <c r="AF793" s="55" t="n"/>
      <c r="AG793" s="55" t="n"/>
      <c r="AH793" s="55" t="n"/>
      <c r="AI793" s="55" t="n"/>
      <c r="AJ793" s="55" t="n"/>
      <c r="AK793" s="55" t="n"/>
      <c r="AL793" s="55" t="n"/>
      <c r="AM793" s="55" t="n"/>
      <c r="AN793" s="55" t="n"/>
      <c r="AO793" s="55" t="n"/>
      <c r="AP793" s="55" t="n"/>
      <c r="AQ793" s="55" t="n"/>
      <c r="AR793" s="55" t="n"/>
      <c r="AS793" s="55" t="n"/>
      <c r="AT793" s="55" t="n"/>
      <c r="AU793" s="55" t="n"/>
      <c r="AV793" s="55" t="n"/>
      <c r="AW793" s="55" t="n"/>
      <c r="AX793" s="55" t="n"/>
      <c r="AY793" s="55" t="n"/>
      <c r="AZ793" s="55" t="n"/>
      <c r="BA793" s="55" t="n"/>
      <c r="BB793" s="55" t="n"/>
      <c r="BC793" s="55" t="n"/>
    </row>
    <row r="794">
      <c r="A794" s="55" t="n"/>
      <c r="B794" s="483" t="n"/>
      <c r="C794" s="55" t="n"/>
      <c r="D794" s="55" t="n"/>
      <c r="E794" s="55" t="n"/>
      <c r="F794" s="55" t="n"/>
      <c r="G794" s="69" t="n"/>
      <c r="H794" s="69" t="n"/>
      <c r="I794" s="55" t="n"/>
      <c r="J794" s="55" t="n"/>
      <c r="K794" s="55" t="n"/>
      <c r="L794" s="55">
        <f>J794-K794</f>
        <v/>
      </c>
      <c r="M794" s="55" t="n"/>
      <c r="N794" s="55">
        <f>P794+Q794+R794+S794</f>
        <v/>
      </c>
      <c r="O794" s="57">
        <f>Q794+V794+Y794+AB794+AE794+AH794+AK794+AN794+AQ794+AT794+AW794+AZ794+BC794</f>
        <v/>
      </c>
      <c r="P794" s="58" t="n"/>
      <c r="Q794" s="59">
        <f>L794-S794-R794-P794</f>
        <v/>
      </c>
      <c r="R794" s="60" t="n"/>
      <c r="S794" s="61" t="n"/>
      <c r="T794" s="55" t="n"/>
      <c r="U794" s="55" t="n"/>
      <c r="V794" s="55" t="n"/>
      <c r="W794" s="55" t="n"/>
      <c r="X794" s="55" t="n"/>
      <c r="Y794" s="55" t="n"/>
      <c r="Z794" s="55" t="n"/>
      <c r="AA794" s="55" t="n"/>
      <c r="AB794" s="55" t="n"/>
      <c r="AC794" s="55" t="n"/>
      <c r="AD794" s="55" t="n"/>
      <c r="AE794" s="55" t="n"/>
      <c r="AF794" s="55" t="n"/>
      <c r="AG794" s="55" t="n"/>
      <c r="AH794" s="55" t="n"/>
      <c r="AI794" s="55" t="n"/>
      <c r="AJ794" s="55" t="n"/>
      <c r="AK794" s="55" t="n"/>
      <c r="AL794" s="55" t="n"/>
      <c r="AM794" s="55" t="n"/>
      <c r="AN794" s="55" t="n"/>
      <c r="AO794" s="55" t="n"/>
      <c r="AP794" s="55" t="n"/>
      <c r="AQ794" s="55" t="n"/>
      <c r="AR794" s="55" t="n"/>
      <c r="AS794" s="55" t="n"/>
      <c r="AT794" s="55" t="n"/>
      <c r="AU794" s="55" t="n"/>
      <c r="AV794" s="55" t="n"/>
      <c r="AW794" s="55" t="n"/>
      <c r="AX794" s="55" t="n"/>
      <c r="AY794" s="55" t="n"/>
      <c r="AZ794" s="55" t="n"/>
      <c r="BA794" s="55" t="n"/>
      <c r="BB794" s="55" t="n"/>
      <c r="BC794" s="55" t="n"/>
    </row>
    <row r="795">
      <c r="A795" s="55" t="n"/>
      <c r="B795" s="483" t="n"/>
      <c r="C795" s="55" t="n"/>
      <c r="D795" s="55" t="n"/>
      <c r="E795" s="55" t="n"/>
      <c r="F795" s="55" t="n"/>
      <c r="G795" s="69" t="n"/>
      <c r="H795" s="69" t="n"/>
      <c r="I795" s="55" t="n"/>
      <c r="J795" s="55" t="n"/>
      <c r="K795" s="55" t="n"/>
      <c r="L795" s="55">
        <f>J795-K795</f>
        <v/>
      </c>
      <c r="M795" s="55" t="n"/>
      <c r="N795" s="55">
        <f>P795+Q795+R795+S795</f>
        <v/>
      </c>
      <c r="O795" s="57">
        <f>Q795+V795+Y795+AB795+AE795+AH795+AK795+AN795+AQ795+AT795+AW795+AZ795+BC795</f>
        <v/>
      </c>
      <c r="P795" s="58" t="n"/>
      <c r="Q795" s="59">
        <f>L795-S795-R795-P795</f>
        <v/>
      </c>
      <c r="R795" s="60" t="n"/>
      <c r="S795" s="61" t="n"/>
      <c r="T795" s="55" t="n"/>
      <c r="U795" s="55" t="n"/>
      <c r="V795" s="55" t="n"/>
      <c r="W795" s="55" t="n"/>
      <c r="X795" s="55" t="n"/>
      <c r="Y795" s="55" t="n"/>
      <c r="Z795" s="55" t="n"/>
      <c r="AA795" s="55" t="n"/>
      <c r="AB795" s="55" t="n"/>
      <c r="AC795" s="55" t="n"/>
      <c r="AD795" s="55" t="n"/>
      <c r="AE795" s="55" t="n"/>
      <c r="AF795" s="55" t="n"/>
      <c r="AG795" s="55" t="n"/>
      <c r="AH795" s="55" t="n"/>
      <c r="AI795" s="55" t="n"/>
      <c r="AJ795" s="55" t="n"/>
      <c r="AK795" s="55" t="n"/>
      <c r="AL795" s="55" t="n"/>
      <c r="AM795" s="55" t="n"/>
      <c r="AN795" s="55" t="n"/>
      <c r="AO795" s="55" t="n"/>
      <c r="AP795" s="55" t="n"/>
      <c r="AQ795" s="55" t="n"/>
      <c r="AR795" s="55" t="n"/>
      <c r="AS795" s="55" t="n"/>
      <c r="AT795" s="55" t="n"/>
      <c r="AU795" s="55" t="n"/>
      <c r="AV795" s="55" t="n"/>
      <c r="AW795" s="55" t="n"/>
      <c r="AX795" s="55" t="n"/>
      <c r="AY795" s="55" t="n"/>
      <c r="AZ795" s="55" t="n"/>
      <c r="BA795" s="55" t="n"/>
      <c r="BB795" s="55" t="n"/>
      <c r="BC795" s="55" t="n"/>
    </row>
    <row r="796">
      <c r="A796" s="55" t="n"/>
      <c r="B796" s="483" t="n"/>
      <c r="C796" s="55" t="n"/>
      <c r="D796" s="55" t="n"/>
      <c r="E796" s="55" t="n"/>
      <c r="F796" s="55" t="n"/>
      <c r="G796" s="69" t="n"/>
      <c r="H796" s="69" t="n"/>
      <c r="I796" s="55" t="n"/>
      <c r="J796" s="55" t="n"/>
      <c r="K796" s="55" t="n"/>
      <c r="L796" s="55">
        <f>J796-K796</f>
        <v/>
      </c>
      <c r="M796" s="55" t="n"/>
      <c r="N796" s="55">
        <f>P796+Q796+R796+S796</f>
        <v/>
      </c>
      <c r="O796" s="57">
        <f>Q796+V796+Y796+AB796+AE796+AH796+AK796+AN796+AQ796+AT796+AW796+AZ796+BC796</f>
        <v/>
      </c>
      <c r="P796" s="58" t="n"/>
      <c r="Q796" s="59">
        <f>L796-S796-R796-P796</f>
        <v/>
      </c>
      <c r="R796" s="60" t="n"/>
      <c r="S796" s="61" t="n"/>
      <c r="T796" s="55" t="n"/>
      <c r="U796" s="55" t="n"/>
      <c r="V796" s="55" t="n"/>
      <c r="W796" s="55" t="n"/>
      <c r="X796" s="55" t="n"/>
      <c r="Y796" s="55" t="n"/>
      <c r="Z796" s="55" t="n"/>
      <c r="AA796" s="55" t="n"/>
      <c r="AB796" s="55" t="n"/>
      <c r="AC796" s="55" t="n"/>
      <c r="AD796" s="55" t="n"/>
      <c r="AE796" s="55" t="n"/>
      <c r="AF796" s="55" t="n"/>
      <c r="AG796" s="55" t="n"/>
      <c r="AH796" s="55" t="n"/>
      <c r="AI796" s="55" t="n"/>
      <c r="AJ796" s="55" t="n"/>
      <c r="AK796" s="55" t="n"/>
      <c r="AL796" s="55" t="n"/>
      <c r="AM796" s="55" t="n"/>
      <c r="AN796" s="55" t="n"/>
      <c r="AO796" s="55" t="n"/>
      <c r="AP796" s="55" t="n"/>
      <c r="AQ796" s="55" t="n"/>
      <c r="AR796" s="55" t="n"/>
      <c r="AS796" s="55" t="n"/>
      <c r="AT796" s="55" t="n"/>
      <c r="AU796" s="55" t="n"/>
      <c r="AV796" s="55" t="n"/>
      <c r="AW796" s="55" t="n"/>
      <c r="AX796" s="55" t="n"/>
      <c r="AY796" s="55" t="n"/>
      <c r="AZ796" s="55" t="n"/>
      <c r="BA796" s="55" t="n"/>
      <c r="BB796" s="55" t="n"/>
      <c r="BC796" s="55" t="n"/>
    </row>
    <row r="797">
      <c r="A797" s="55" t="n"/>
      <c r="B797" s="483" t="n"/>
      <c r="C797" s="55" t="n"/>
      <c r="D797" s="55" t="n"/>
      <c r="E797" s="55" t="n"/>
      <c r="F797" s="55" t="n"/>
      <c r="G797" s="69" t="n"/>
      <c r="H797" s="69" t="n"/>
      <c r="I797" s="55" t="n"/>
      <c r="J797" s="55" t="n"/>
      <c r="K797" s="55" t="n"/>
      <c r="L797" s="55">
        <f>J797-K797</f>
        <v/>
      </c>
      <c r="M797" s="55" t="n"/>
      <c r="N797" s="55">
        <f>P797+Q797+R797+S797</f>
        <v/>
      </c>
      <c r="O797" s="57">
        <f>Q797+V797+Y797+AB797+AE797+AH797+AK797+AN797+AQ797+AT797+AW797+AZ797+BC797</f>
        <v/>
      </c>
      <c r="P797" s="58" t="n"/>
      <c r="Q797" s="59">
        <f>L797-S797-R797-P797</f>
        <v/>
      </c>
      <c r="R797" s="60" t="n"/>
      <c r="S797" s="61" t="n"/>
      <c r="T797" s="55" t="n"/>
      <c r="U797" s="55" t="n"/>
      <c r="V797" s="55" t="n"/>
      <c r="W797" s="55" t="n"/>
      <c r="X797" s="55" t="n"/>
      <c r="Y797" s="55" t="n"/>
      <c r="Z797" s="55" t="n"/>
      <c r="AA797" s="55" t="n"/>
      <c r="AB797" s="55" t="n"/>
      <c r="AC797" s="55" t="n"/>
      <c r="AD797" s="55" t="n"/>
      <c r="AE797" s="55" t="n"/>
      <c r="AF797" s="55" t="n"/>
      <c r="AG797" s="55" t="n"/>
      <c r="AH797" s="55" t="n"/>
      <c r="AI797" s="55" t="n"/>
      <c r="AJ797" s="55" t="n"/>
      <c r="AK797" s="55" t="n"/>
      <c r="AL797" s="55" t="n"/>
      <c r="AM797" s="55" t="n"/>
      <c r="AN797" s="55" t="n"/>
      <c r="AO797" s="55" t="n"/>
      <c r="AP797" s="55" t="n"/>
      <c r="AQ797" s="55" t="n"/>
      <c r="AR797" s="55" t="n"/>
      <c r="AS797" s="55" t="n"/>
      <c r="AT797" s="55" t="n"/>
      <c r="AU797" s="55" t="n"/>
      <c r="AV797" s="55" t="n"/>
      <c r="AW797" s="55" t="n"/>
      <c r="AX797" s="55" t="n"/>
      <c r="AY797" s="55" t="n"/>
      <c r="AZ797" s="55" t="n"/>
      <c r="BA797" s="55" t="n"/>
      <c r="BB797" s="55" t="n"/>
      <c r="BC797" s="55" t="n"/>
    </row>
    <row r="798">
      <c r="A798" s="55" t="n"/>
      <c r="B798" s="483" t="n"/>
      <c r="C798" s="55" t="n"/>
      <c r="D798" s="55" t="n"/>
      <c r="E798" s="55" t="n"/>
      <c r="F798" s="55" t="n"/>
      <c r="G798" s="69" t="n"/>
      <c r="H798" s="69" t="n"/>
      <c r="I798" s="55" t="n"/>
      <c r="J798" s="55" t="n"/>
      <c r="K798" s="55" t="n"/>
      <c r="L798" s="55">
        <f>J798-K798</f>
        <v/>
      </c>
      <c r="M798" s="55" t="n"/>
      <c r="N798" s="55">
        <f>P798+Q798+R798+S798</f>
        <v/>
      </c>
      <c r="O798" s="57">
        <f>Q798+V798+Y798+AB798+AE798+AH798+AK798+AN798+AQ798+AT798+AW798+AZ798+BC798</f>
        <v/>
      </c>
      <c r="P798" s="58" t="n"/>
      <c r="Q798" s="59">
        <f>L798-S798-R798-P798</f>
        <v/>
      </c>
      <c r="R798" s="60" t="n"/>
      <c r="S798" s="61" t="n"/>
      <c r="T798" s="55" t="n"/>
      <c r="U798" s="55" t="n"/>
      <c r="V798" s="55" t="n"/>
      <c r="W798" s="55" t="n"/>
      <c r="X798" s="55" t="n"/>
      <c r="Y798" s="55" t="n"/>
      <c r="Z798" s="55" t="n"/>
      <c r="AA798" s="55" t="n"/>
      <c r="AB798" s="55" t="n"/>
      <c r="AC798" s="55" t="n"/>
      <c r="AD798" s="55" t="n"/>
      <c r="AE798" s="55" t="n"/>
      <c r="AF798" s="55" t="n"/>
      <c r="AG798" s="55" t="n"/>
      <c r="AH798" s="55" t="n"/>
      <c r="AI798" s="55" t="n"/>
      <c r="AJ798" s="55" t="n"/>
      <c r="AK798" s="55" t="n"/>
      <c r="AL798" s="55" t="n"/>
      <c r="AM798" s="55" t="n"/>
      <c r="AN798" s="55" t="n"/>
      <c r="AO798" s="55" t="n"/>
      <c r="AP798" s="55" t="n"/>
      <c r="AQ798" s="55" t="n"/>
      <c r="AR798" s="55" t="n"/>
      <c r="AS798" s="55" t="n"/>
      <c r="AT798" s="55" t="n"/>
      <c r="AU798" s="55" t="n"/>
      <c r="AV798" s="55" t="n"/>
      <c r="AW798" s="55" t="n"/>
      <c r="AX798" s="55" t="n"/>
      <c r="AY798" s="55" t="n"/>
      <c r="AZ798" s="55" t="n"/>
      <c r="BA798" s="55" t="n"/>
      <c r="BB798" s="55" t="n"/>
      <c r="BC798" s="55" t="n"/>
    </row>
    <row r="799">
      <c r="A799" s="55" t="n"/>
      <c r="B799" s="483" t="n"/>
      <c r="C799" s="55" t="n"/>
      <c r="D799" s="55" t="n"/>
      <c r="E799" s="55" t="n"/>
      <c r="F799" s="55" t="n"/>
      <c r="G799" s="69" t="n"/>
      <c r="H799" s="69" t="n"/>
      <c r="I799" s="55" t="n"/>
      <c r="J799" s="55" t="n"/>
      <c r="K799" s="55" t="n"/>
      <c r="L799" s="55">
        <f>J799-K799</f>
        <v/>
      </c>
      <c r="M799" s="55" t="n"/>
      <c r="N799" s="55">
        <f>P799+Q799+R799+S799</f>
        <v/>
      </c>
      <c r="O799" s="57">
        <f>Q799+V799+Y799+AB799+AE799+AH799+AK799+AN799+AQ799+AT799+AW799+AZ799+BC799</f>
        <v/>
      </c>
      <c r="P799" s="58" t="n"/>
      <c r="Q799" s="59">
        <f>L799-S799-R799-P799</f>
        <v/>
      </c>
      <c r="R799" s="60" t="n"/>
      <c r="S799" s="61" t="n"/>
      <c r="T799" s="55" t="n"/>
      <c r="U799" s="55" t="n"/>
      <c r="V799" s="55" t="n"/>
      <c r="W799" s="55" t="n"/>
      <c r="X799" s="55" t="n"/>
      <c r="Y799" s="55" t="n"/>
      <c r="Z799" s="55" t="n"/>
      <c r="AA799" s="55" t="n"/>
      <c r="AB799" s="55" t="n"/>
      <c r="AC799" s="55" t="n"/>
      <c r="AD799" s="55" t="n"/>
      <c r="AE799" s="55" t="n"/>
      <c r="AF799" s="55" t="n"/>
      <c r="AG799" s="55" t="n"/>
      <c r="AH799" s="55" t="n"/>
      <c r="AI799" s="55" t="n"/>
      <c r="AJ799" s="55" t="n"/>
      <c r="AK799" s="55" t="n"/>
      <c r="AL799" s="55" t="n"/>
      <c r="AM799" s="55" t="n"/>
      <c r="AN799" s="55" t="n"/>
      <c r="AO799" s="55" t="n"/>
      <c r="AP799" s="55" t="n"/>
      <c r="AQ799" s="55" t="n"/>
      <c r="AR799" s="55" t="n"/>
      <c r="AS799" s="55" t="n"/>
      <c r="AT799" s="55" t="n"/>
      <c r="AU799" s="55" t="n"/>
      <c r="AV799" s="55" t="n"/>
      <c r="AW799" s="55" t="n"/>
      <c r="AX799" s="55" t="n"/>
      <c r="AY799" s="55" t="n"/>
      <c r="AZ799" s="55" t="n"/>
      <c r="BA799" s="55" t="n"/>
      <c r="BB799" s="55" t="n"/>
      <c r="BC799" s="55" t="n"/>
    </row>
    <row r="800">
      <c r="A800" s="55" t="n"/>
      <c r="B800" s="483" t="n"/>
      <c r="C800" s="55" t="n"/>
      <c r="D800" s="55" t="n"/>
      <c r="E800" s="55" t="n"/>
      <c r="F800" s="55" t="n"/>
      <c r="G800" s="69" t="n"/>
      <c r="H800" s="69" t="n"/>
      <c r="I800" s="55" t="n"/>
      <c r="J800" s="55" t="n"/>
      <c r="K800" s="55" t="n"/>
      <c r="L800" s="55">
        <f>J800-K800</f>
        <v/>
      </c>
      <c r="M800" s="55" t="n"/>
      <c r="N800" s="55">
        <f>P800+Q800+R800+S800</f>
        <v/>
      </c>
      <c r="O800" s="57">
        <f>Q800+V800+Y800+AB800+AE800+AH800+AK800+AN800+AQ800+AT800+AW800+AZ800+BC800</f>
        <v/>
      </c>
      <c r="P800" s="58" t="n"/>
      <c r="Q800" s="59">
        <f>L800-S800-R800-P800</f>
        <v/>
      </c>
      <c r="R800" s="60" t="n"/>
      <c r="S800" s="61" t="n"/>
      <c r="T800" s="55" t="n"/>
      <c r="U800" s="55" t="n"/>
      <c r="V800" s="55" t="n"/>
      <c r="W800" s="55" t="n"/>
      <c r="X800" s="55" t="n"/>
      <c r="Y800" s="55" t="n"/>
      <c r="Z800" s="55" t="n"/>
      <c r="AA800" s="55" t="n"/>
      <c r="AB800" s="55" t="n"/>
      <c r="AC800" s="55" t="n"/>
      <c r="AD800" s="55" t="n"/>
      <c r="AE800" s="55" t="n"/>
      <c r="AF800" s="55" t="n"/>
      <c r="AG800" s="55" t="n"/>
      <c r="AH800" s="55" t="n"/>
      <c r="AI800" s="55" t="n"/>
      <c r="AJ800" s="55" t="n"/>
      <c r="AK800" s="55" t="n"/>
      <c r="AL800" s="55" t="n"/>
      <c r="AM800" s="55" t="n"/>
      <c r="AN800" s="55" t="n"/>
      <c r="AO800" s="55" t="n"/>
      <c r="AP800" s="55" t="n"/>
      <c r="AQ800" s="55" t="n"/>
      <c r="AR800" s="55" t="n"/>
      <c r="AS800" s="55" t="n"/>
      <c r="AT800" s="55" t="n"/>
      <c r="AU800" s="55" t="n"/>
      <c r="AV800" s="55" t="n"/>
      <c r="AW800" s="55" t="n"/>
      <c r="AX800" s="55" t="n"/>
      <c r="AY800" s="55" t="n"/>
      <c r="AZ800" s="55" t="n"/>
      <c r="BA800" s="55" t="n"/>
      <c r="BB800" s="55" t="n"/>
      <c r="BC800" s="55" t="n"/>
    </row>
    <row r="801">
      <c r="A801" s="55" t="n"/>
      <c r="B801" s="483" t="n"/>
      <c r="C801" s="55" t="n"/>
      <c r="D801" s="55" t="n"/>
      <c r="E801" s="55" t="n"/>
      <c r="F801" s="55" t="n"/>
      <c r="G801" s="69" t="n"/>
      <c r="H801" s="69" t="n"/>
      <c r="I801" s="55" t="n"/>
      <c r="J801" s="55" t="n"/>
      <c r="K801" s="55" t="n"/>
      <c r="L801" s="55">
        <f>J801-K801</f>
        <v/>
      </c>
      <c r="M801" s="55" t="n"/>
      <c r="N801" s="55">
        <f>P801+Q801+R801+S801</f>
        <v/>
      </c>
      <c r="O801" s="57">
        <f>Q801+V801+Y801+AB801+AE801+AH801+AK801+AN801+AQ801+AT801+AW801+AZ801+BC801</f>
        <v/>
      </c>
      <c r="P801" s="58" t="n"/>
      <c r="Q801" s="59">
        <f>L801-S801-R801-P801</f>
        <v/>
      </c>
      <c r="R801" s="60" t="n"/>
      <c r="S801" s="61" t="n"/>
      <c r="T801" s="55" t="n"/>
      <c r="U801" s="55" t="n"/>
      <c r="V801" s="55" t="n"/>
      <c r="W801" s="55" t="n"/>
      <c r="X801" s="55" t="n"/>
      <c r="Y801" s="55" t="n"/>
      <c r="Z801" s="55" t="n"/>
      <c r="AA801" s="55" t="n"/>
      <c r="AB801" s="55" t="n"/>
      <c r="AC801" s="55" t="n"/>
      <c r="AD801" s="55" t="n"/>
      <c r="AE801" s="55" t="n"/>
      <c r="AF801" s="55" t="n"/>
      <c r="AG801" s="55" t="n"/>
      <c r="AH801" s="55" t="n"/>
      <c r="AI801" s="55" t="n"/>
      <c r="AJ801" s="55" t="n"/>
      <c r="AK801" s="55" t="n"/>
      <c r="AL801" s="55" t="n"/>
      <c r="AM801" s="55" t="n"/>
      <c r="AN801" s="55" t="n"/>
      <c r="AO801" s="55" t="n"/>
      <c r="AP801" s="55" t="n"/>
      <c r="AQ801" s="55" t="n"/>
      <c r="AR801" s="55" t="n"/>
      <c r="AS801" s="55" t="n"/>
      <c r="AT801" s="55" t="n"/>
      <c r="AU801" s="55" t="n"/>
      <c r="AV801" s="55" t="n"/>
      <c r="AW801" s="55" t="n"/>
      <c r="AX801" s="55" t="n"/>
      <c r="AY801" s="55" t="n"/>
      <c r="AZ801" s="55" t="n"/>
      <c r="BA801" s="55" t="n"/>
      <c r="BB801" s="55" t="n"/>
      <c r="BC801" s="55" t="n"/>
    </row>
    <row r="802">
      <c r="A802" s="55" t="n"/>
      <c r="B802" s="483" t="n"/>
      <c r="C802" s="55" t="n"/>
      <c r="D802" s="55" t="n"/>
      <c r="E802" s="55" t="n"/>
      <c r="F802" s="55" t="n"/>
      <c r="G802" s="69" t="n"/>
      <c r="H802" s="69" t="n"/>
      <c r="I802" s="55" t="n"/>
      <c r="J802" s="55" t="n"/>
      <c r="K802" s="55" t="n"/>
      <c r="L802" s="55">
        <f>J802-K802</f>
        <v/>
      </c>
      <c r="M802" s="55" t="n"/>
      <c r="N802" s="55">
        <f>P802+Q802+R802+S802</f>
        <v/>
      </c>
      <c r="O802" s="57">
        <f>Q802+V802+Y802+AB802+AE802+AH802+AK802+AN802+AQ802+AT802+AW802+AZ802+BC802</f>
        <v/>
      </c>
      <c r="P802" s="58" t="n"/>
      <c r="Q802" s="59">
        <f>L802-S802-R802-P802</f>
        <v/>
      </c>
      <c r="R802" s="60" t="n"/>
      <c r="S802" s="61" t="n"/>
      <c r="T802" s="55" t="n"/>
      <c r="U802" s="55" t="n"/>
      <c r="V802" s="55" t="n"/>
      <c r="W802" s="55" t="n"/>
      <c r="X802" s="55" t="n"/>
      <c r="Y802" s="55" t="n"/>
      <c r="Z802" s="55" t="n"/>
      <c r="AA802" s="55" t="n"/>
      <c r="AB802" s="55" t="n"/>
      <c r="AC802" s="55" t="n"/>
      <c r="AD802" s="55" t="n"/>
      <c r="AE802" s="55" t="n"/>
      <c r="AF802" s="55" t="n"/>
      <c r="AG802" s="55" t="n"/>
      <c r="AH802" s="55" t="n"/>
      <c r="AI802" s="55" t="n"/>
      <c r="AJ802" s="55" t="n"/>
      <c r="AK802" s="55" t="n"/>
      <c r="AL802" s="55" t="n"/>
      <c r="AM802" s="55" t="n"/>
      <c r="AN802" s="55" t="n"/>
      <c r="AO802" s="55" t="n"/>
      <c r="AP802" s="55" t="n"/>
      <c r="AQ802" s="55" t="n"/>
      <c r="AR802" s="55" t="n"/>
      <c r="AS802" s="55" t="n"/>
      <c r="AT802" s="55" t="n"/>
      <c r="AU802" s="55" t="n"/>
      <c r="AV802" s="55" t="n"/>
      <c r="AW802" s="55" t="n"/>
      <c r="AX802" s="55" t="n"/>
      <c r="AY802" s="55" t="n"/>
      <c r="AZ802" s="55" t="n"/>
      <c r="BA802" s="55" t="n"/>
      <c r="BB802" s="55" t="n"/>
      <c r="BC802" s="55" t="n"/>
    </row>
    <row r="803">
      <c r="A803" s="55" t="n"/>
      <c r="B803" s="483" t="n"/>
      <c r="C803" s="55" t="n"/>
      <c r="D803" s="55" t="n"/>
      <c r="E803" s="55" t="n"/>
      <c r="F803" s="55" t="n"/>
      <c r="G803" s="69" t="n"/>
      <c r="H803" s="69" t="n"/>
      <c r="I803" s="55" t="n"/>
      <c r="J803" s="55" t="n"/>
      <c r="K803" s="55" t="n"/>
      <c r="L803" s="55">
        <f>J803-K803</f>
        <v/>
      </c>
      <c r="M803" s="55" t="n"/>
      <c r="N803" s="55">
        <f>P803+Q803+R803+S803</f>
        <v/>
      </c>
      <c r="O803" s="57">
        <f>Q803+V803+Y803+AB803+AE803+AH803+AK803+AN803+AQ803+AT803+AW803+AZ803+BC803</f>
        <v/>
      </c>
      <c r="P803" s="58" t="n"/>
      <c r="Q803" s="59">
        <f>L803-S803-R803-P803</f>
        <v/>
      </c>
      <c r="R803" s="60" t="n"/>
      <c r="S803" s="61" t="n"/>
      <c r="T803" s="55" t="n"/>
      <c r="U803" s="55" t="n"/>
      <c r="V803" s="55" t="n"/>
      <c r="W803" s="55" t="n"/>
      <c r="X803" s="55" t="n"/>
      <c r="Y803" s="55" t="n"/>
      <c r="Z803" s="55" t="n"/>
      <c r="AA803" s="55" t="n"/>
      <c r="AB803" s="55" t="n"/>
      <c r="AC803" s="55" t="n"/>
      <c r="AD803" s="55" t="n"/>
      <c r="AE803" s="55" t="n"/>
      <c r="AF803" s="55" t="n"/>
      <c r="AG803" s="55" t="n"/>
      <c r="AH803" s="55" t="n"/>
      <c r="AI803" s="55" t="n"/>
      <c r="AJ803" s="55" t="n"/>
      <c r="AK803" s="55" t="n"/>
      <c r="AL803" s="55" t="n"/>
      <c r="AM803" s="55" t="n"/>
      <c r="AN803" s="55" t="n"/>
      <c r="AO803" s="55" t="n"/>
      <c r="AP803" s="55" t="n"/>
      <c r="AQ803" s="55" t="n"/>
      <c r="AR803" s="55" t="n"/>
      <c r="AS803" s="55" t="n"/>
      <c r="AT803" s="55" t="n"/>
      <c r="AU803" s="55" t="n"/>
      <c r="AV803" s="55" t="n"/>
      <c r="AW803" s="55" t="n"/>
      <c r="AX803" s="55" t="n"/>
      <c r="AY803" s="55" t="n"/>
      <c r="AZ803" s="55" t="n"/>
      <c r="BA803" s="55" t="n"/>
      <c r="BB803" s="55" t="n"/>
      <c r="BC803" s="55" t="n"/>
    </row>
    <row r="804">
      <c r="A804" s="55" t="n"/>
      <c r="B804" s="483" t="n"/>
      <c r="C804" s="55" t="n"/>
      <c r="D804" s="55" t="n"/>
      <c r="E804" s="55" t="n"/>
      <c r="F804" s="55" t="n"/>
      <c r="G804" s="69" t="n"/>
      <c r="H804" s="69" t="n"/>
      <c r="I804" s="55" t="n"/>
      <c r="J804" s="55" t="n"/>
      <c r="K804" s="55" t="n"/>
      <c r="L804" s="55">
        <f>J804-K804</f>
        <v/>
      </c>
      <c r="M804" s="55" t="n"/>
      <c r="N804" s="55">
        <f>P804+Q804+R804+S804</f>
        <v/>
      </c>
      <c r="O804" s="57">
        <f>Q804+V804+Y804+AB804+AE804+AH804+AK804+AN804+AQ804+AT804+AW804+AZ804+BC804</f>
        <v/>
      </c>
      <c r="P804" s="58" t="n"/>
      <c r="Q804" s="59">
        <f>L804-S804-R804-P804</f>
        <v/>
      </c>
      <c r="R804" s="60" t="n"/>
      <c r="S804" s="61" t="n"/>
      <c r="T804" s="55" t="n"/>
      <c r="U804" s="55" t="n"/>
      <c r="V804" s="55" t="n"/>
      <c r="W804" s="55" t="n"/>
      <c r="X804" s="55" t="n"/>
      <c r="Y804" s="55" t="n"/>
      <c r="Z804" s="55" t="n"/>
      <c r="AA804" s="55" t="n"/>
      <c r="AB804" s="55" t="n"/>
      <c r="AC804" s="55" t="n"/>
      <c r="AD804" s="55" t="n"/>
      <c r="AE804" s="55" t="n"/>
      <c r="AF804" s="55" t="n"/>
      <c r="AG804" s="55" t="n"/>
      <c r="AH804" s="55" t="n"/>
      <c r="AI804" s="55" t="n"/>
      <c r="AJ804" s="55" t="n"/>
      <c r="AK804" s="55" t="n"/>
      <c r="AL804" s="55" t="n"/>
      <c r="AM804" s="55" t="n"/>
      <c r="AN804" s="55" t="n"/>
      <c r="AO804" s="55" t="n"/>
      <c r="AP804" s="55" t="n"/>
      <c r="AQ804" s="55" t="n"/>
      <c r="AR804" s="55" t="n"/>
      <c r="AS804" s="55" t="n"/>
      <c r="AT804" s="55" t="n"/>
      <c r="AU804" s="55" t="n"/>
      <c r="AV804" s="55" t="n"/>
      <c r="AW804" s="55" t="n"/>
      <c r="AX804" s="55" t="n"/>
      <c r="AY804" s="55" t="n"/>
      <c r="AZ804" s="55" t="n"/>
      <c r="BA804" s="55" t="n"/>
      <c r="BB804" s="55" t="n"/>
      <c r="BC804" s="55" t="n"/>
    </row>
    <row r="805">
      <c r="A805" s="55" t="n"/>
      <c r="B805" s="483" t="n"/>
      <c r="C805" s="55" t="n"/>
      <c r="D805" s="55" t="n"/>
      <c r="E805" s="55" t="n"/>
      <c r="F805" s="55" t="n"/>
      <c r="G805" s="69" t="n"/>
      <c r="H805" s="69" t="n"/>
      <c r="I805" s="55" t="n"/>
      <c r="J805" s="55" t="n"/>
      <c r="K805" s="55" t="n"/>
      <c r="L805" s="55">
        <f>J805-K805</f>
        <v/>
      </c>
      <c r="M805" s="55" t="n"/>
      <c r="N805" s="55">
        <f>P805+Q805+R805+S805</f>
        <v/>
      </c>
      <c r="O805" s="57">
        <f>Q805+V805+Y805+AB805+AE805+AH805+AK805+AN805+AQ805+AT805+AW805+AZ805+BC805</f>
        <v/>
      </c>
      <c r="P805" s="58" t="n"/>
      <c r="Q805" s="59">
        <f>L805-S805-R805-P805</f>
        <v/>
      </c>
      <c r="R805" s="60" t="n"/>
      <c r="S805" s="61" t="n"/>
      <c r="T805" s="55" t="n"/>
      <c r="U805" s="55" t="n"/>
      <c r="V805" s="55" t="n"/>
      <c r="W805" s="55" t="n"/>
      <c r="X805" s="55" t="n"/>
      <c r="Y805" s="55" t="n"/>
      <c r="Z805" s="55" t="n"/>
      <c r="AA805" s="55" t="n"/>
      <c r="AB805" s="55" t="n"/>
      <c r="AC805" s="55" t="n"/>
      <c r="AD805" s="55" t="n"/>
      <c r="AE805" s="55" t="n"/>
      <c r="AF805" s="55" t="n"/>
      <c r="AG805" s="55" t="n"/>
      <c r="AH805" s="55" t="n"/>
      <c r="AI805" s="55" t="n"/>
      <c r="AJ805" s="55" t="n"/>
      <c r="AK805" s="55" t="n"/>
      <c r="AL805" s="55" t="n"/>
      <c r="AM805" s="55" t="n"/>
      <c r="AN805" s="55" t="n"/>
      <c r="AO805" s="55" t="n"/>
      <c r="AP805" s="55" t="n"/>
      <c r="AQ805" s="55" t="n"/>
      <c r="AR805" s="55" t="n"/>
      <c r="AS805" s="55" t="n"/>
      <c r="AT805" s="55" t="n"/>
      <c r="AU805" s="55" t="n"/>
      <c r="AV805" s="55" t="n"/>
      <c r="AW805" s="55" t="n"/>
      <c r="AX805" s="55" t="n"/>
      <c r="AY805" s="55" t="n"/>
      <c r="AZ805" s="55" t="n"/>
      <c r="BA805" s="55" t="n"/>
      <c r="BB805" s="55" t="n"/>
      <c r="BC805" s="55" t="n"/>
    </row>
    <row r="806">
      <c r="A806" s="55" t="n"/>
      <c r="B806" s="483" t="n"/>
      <c r="C806" s="55" t="n"/>
      <c r="D806" s="55" t="n"/>
      <c r="E806" s="55" t="n"/>
      <c r="F806" s="55" t="n"/>
      <c r="G806" s="69" t="n"/>
      <c r="H806" s="69" t="n"/>
      <c r="I806" s="55" t="n"/>
      <c r="J806" s="55" t="n"/>
      <c r="K806" s="55" t="n"/>
      <c r="L806" s="55">
        <f>J806-K806</f>
        <v/>
      </c>
      <c r="M806" s="55" t="n"/>
      <c r="N806" s="55">
        <f>P806+Q806+R806+S806</f>
        <v/>
      </c>
      <c r="O806" s="57">
        <f>Q806+V806+Y806+AB806+AE806+AH806+AK806+AN806+AQ806+AT806+AW806+AZ806+BC806</f>
        <v/>
      </c>
      <c r="P806" s="58" t="n"/>
      <c r="Q806" s="59">
        <f>L806-S806-R806-P806</f>
        <v/>
      </c>
      <c r="R806" s="60" t="n"/>
      <c r="S806" s="61" t="n"/>
      <c r="T806" s="55" t="n"/>
      <c r="U806" s="55" t="n"/>
      <c r="V806" s="55" t="n"/>
      <c r="W806" s="55" t="n"/>
      <c r="X806" s="55" t="n"/>
      <c r="Y806" s="55" t="n"/>
      <c r="Z806" s="55" t="n"/>
      <c r="AA806" s="55" t="n"/>
      <c r="AB806" s="55" t="n"/>
      <c r="AC806" s="55" t="n"/>
      <c r="AD806" s="55" t="n"/>
      <c r="AE806" s="55" t="n"/>
      <c r="AF806" s="55" t="n"/>
      <c r="AG806" s="55" t="n"/>
      <c r="AH806" s="55" t="n"/>
      <c r="AI806" s="55" t="n"/>
      <c r="AJ806" s="55" t="n"/>
      <c r="AK806" s="55" t="n"/>
      <c r="AL806" s="55" t="n"/>
      <c r="AM806" s="55" t="n"/>
      <c r="AN806" s="55" t="n"/>
      <c r="AO806" s="55" t="n"/>
      <c r="AP806" s="55" t="n"/>
      <c r="AQ806" s="55" t="n"/>
      <c r="AR806" s="55" t="n"/>
      <c r="AS806" s="55" t="n"/>
      <c r="AT806" s="55" t="n"/>
      <c r="AU806" s="55" t="n"/>
      <c r="AV806" s="55" t="n"/>
      <c r="AW806" s="55" t="n"/>
      <c r="AX806" s="55" t="n"/>
      <c r="AY806" s="55" t="n"/>
      <c r="AZ806" s="55" t="n"/>
      <c r="BA806" s="55" t="n"/>
      <c r="BB806" s="55" t="n"/>
      <c r="BC806" s="55" t="n"/>
    </row>
    <row r="807">
      <c r="A807" s="55" t="n"/>
      <c r="B807" s="483" t="n"/>
      <c r="C807" s="55" t="n"/>
      <c r="D807" s="55" t="n"/>
      <c r="E807" s="55" t="n"/>
      <c r="F807" s="55" t="n"/>
      <c r="G807" s="69" t="n"/>
      <c r="H807" s="69" t="n"/>
      <c r="I807" s="55" t="n"/>
      <c r="J807" s="55" t="n"/>
      <c r="K807" s="55" t="n"/>
      <c r="L807" s="55">
        <f>J807-K807</f>
        <v/>
      </c>
      <c r="M807" s="55" t="n"/>
      <c r="N807" s="55">
        <f>P807+Q807+R807+S807</f>
        <v/>
      </c>
      <c r="O807" s="57">
        <f>Q807+V807+Y807+AB807+AE807+AH807+AK807+AN807+AQ807+AT807+AW807+AZ807+BC807</f>
        <v/>
      </c>
      <c r="P807" s="58" t="n"/>
      <c r="Q807" s="59">
        <f>L807-S807-R807-P807</f>
        <v/>
      </c>
      <c r="R807" s="60" t="n"/>
      <c r="S807" s="61" t="n"/>
      <c r="T807" s="55" t="n"/>
      <c r="U807" s="55" t="n"/>
      <c r="V807" s="55" t="n"/>
      <c r="W807" s="55" t="n"/>
      <c r="X807" s="55" t="n"/>
      <c r="Y807" s="55" t="n"/>
      <c r="Z807" s="55" t="n"/>
      <c r="AA807" s="55" t="n"/>
      <c r="AB807" s="55" t="n"/>
      <c r="AC807" s="55" t="n"/>
      <c r="AD807" s="55" t="n"/>
      <c r="AE807" s="55" t="n"/>
      <c r="AF807" s="55" t="n"/>
      <c r="AG807" s="55" t="n"/>
      <c r="AH807" s="55" t="n"/>
      <c r="AI807" s="55" t="n"/>
      <c r="AJ807" s="55" t="n"/>
      <c r="AK807" s="55" t="n"/>
      <c r="AL807" s="55" t="n"/>
      <c r="AM807" s="55" t="n"/>
      <c r="AN807" s="55" t="n"/>
      <c r="AO807" s="55" t="n"/>
      <c r="AP807" s="55" t="n"/>
      <c r="AQ807" s="55" t="n"/>
      <c r="AR807" s="55" t="n"/>
      <c r="AS807" s="55" t="n"/>
      <c r="AT807" s="55" t="n"/>
      <c r="AU807" s="55" t="n"/>
      <c r="AV807" s="55" t="n"/>
      <c r="AW807" s="55" t="n"/>
      <c r="AX807" s="55" t="n"/>
      <c r="AY807" s="55" t="n"/>
      <c r="AZ807" s="55" t="n"/>
      <c r="BA807" s="55" t="n"/>
      <c r="BB807" s="55" t="n"/>
      <c r="BC807" s="55" t="n"/>
    </row>
    <row r="808">
      <c r="A808" s="55" t="n"/>
      <c r="B808" s="483" t="n"/>
      <c r="C808" s="55" t="n"/>
      <c r="D808" s="55" t="n"/>
      <c r="E808" s="55" t="n"/>
      <c r="F808" s="55" t="n"/>
      <c r="G808" s="69" t="n"/>
      <c r="H808" s="69" t="n"/>
      <c r="I808" s="55" t="n"/>
      <c r="J808" s="55" t="n"/>
      <c r="K808" s="55" t="n"/>
      <c r="L808" s="55">
        <f>J808-K808</f>
        <v/>
      </c>
      <c r="M808" s="55" t="n"/>
      <c r="N808" s="55">
        <f>P808+Q808+R808+S808</f>
        <v/>
      </c>
      <c r="O808" s="57">
        <f>Q808+V808+Y808+AB808+AE808+AH808+AK808+AN808+AQ808+AT808+AW808+AZ808+BC808</f>
        <v/>
      </c>
      <c r="P808" s="58" t="n"/>
      <c r="Q808" s="59">
        <f>L808-S808-R808-P808</f>
        <v/>
      </c>
      <c r="R808" s="60" t="n"/>
      <c r="S808" s="61" t="n"/>
      <c r="T808" s="55" t="n"/>
      <c r="U808" s="55" t="n"/>
      <c r="V808" s="55" t="n"/>
      <c r="W808" s="55" t="n"/>
      <c r="X808" s="55" t="n"/>
      <c r="Y808" s="55" t="n"/>
      <c r="Z808" s="55" t="n"/>
      <c r="AA808" s="55" t="n"/>
      <c r="AB808" s="55" t="n"/>
      <c r="AC808" s="55" t="n"/>
      <c r="AD808" s="55" t="n"/>
      <c r="AE808" s="55" t="n"/>
      <c r="AF808" s="55" t="n"/>
      <c r="AG808" s="55" t="n"/>
      <c r="AH808" s="55" t="n"/>
      <c r="AI808" s="55" t="n"/>
      <c r="AJ808" s="55" t="n"/>
      <c r="AK808" s="55" t="n"/>
      <c r="AL808" s="55" t="n"/>
      <c r="AM808" s="55" t="n"/>
      <c r="AN808" s="55" t="n"/>
      <c r="AO808" s="55" t="n"/>
      <c r="AP808" s="55" t="n"/>
      <c r="AQ808" s="55" t="n"/>
      <c r="AR808" s="55" t="n"/>
      <c r="AS808" s="55" t="n"/>
      <c r="AT808" s="55" t="n"/>
      <c r="AU808" s="55" t="n"/>
      <c r="AV808" s="55" t="n"/>
      <c r="AW808" s="55" t="n"/>
      <c r="AX808" s="55" t="n"/>
      <c r="AY808" s="55" t="n"/>
      <c r="AZ808" s="55" t="n"/>
      <c r="BA808" s="55" t="n"/>
      <c r="BB808" s="55" t="n"/>
      <c r="BC808" s="55" t="n"/>
    </row>
    <row r="809">
      <c r="A809" s="55" t="n"/>
      <c r="B809" s="483" t="n"/>
      <c r="C809" s="55" t="n"/>
      <c r="D809" s="55" t="n"/>
      <c r="E809" s="55" t="n"/>
      <c r="F809" s="55" t="n"/>
      <c r="G809" s="69" t="n"/>
      <c r="H809" s="69" t="n"/>
      <c r="I809" s="55" t="n"/>
      <c r="J809" s="55" t="n"/>
      <c r="K809" s="55" t="n"/>
      <c r="L809" s="55">
        <f>J809-K809</f>
        <v/>
      </c>
      <c r="M809" s="55" t="n"/>
      <c r="N809" s="55">
        <f>P809+Q809+R809+S809</f>
        <v/>
      </c>
      <c r="O809" s="57">
        <f>Q809+V809+Y809+AB809+AE809+AH809+AK809+AN809+AQ809+AT809+AW809+AZ809+BC809</f>
        <v/>
      </c>
      <c r="P809" s="58" t="n"/>
      <c r="Q809" s="59">
        <f>L809-S809-R809-P809</f>
        <v/>
      </c>
      <c r="R809" s="60" t="n"/>
      <c r="S809" s="61" t="n"/>
      <c r="T809" s="55" t="n"/>
      <c r="U809" s="55" t="n"/>
      <c r="V809" s="55" t="n"/>
      <c r="W809" s="55" t="n"/>
      <c r="X809" s="55" t="n"/>
      <c r="Y809" s="55" t="n"/>
      <c r="Z809" s="55" t="n"/>
      <c r="AA809" s="55" t="n"/>
      <c r="AB809" s="55" t="n"/>
      <c r="AC809" s="55" t="n"/>
      <c r="AD809" s="55" t="n"/>
      <c r="AE809" s="55" t="n"/>
      <c r="AF809" s="55" t="n"/>
      <c r="AG809" s="55" t="n"/>
      <c r="AH809" s="55" t="n"/>
      <c r="AI809" s="55" t="n"/>
      <c r="AJ809" s="55" t="n"/>
      <c r="AK809" s="55" t="n"/>
      <c r="AL809" s="55" t="n"/>
      <c r="AM809" s="55" t="n"/>
      <c r="AN809" s="55" t="n"/>
      <c r="AO809" s="55" t="n"/>
      <c r="AP809" s="55" t="n"/>
      <c r="AQ809" s="55" t="n"/>
      <c r="AR809" s="55" t="n"/>
      <c r="AS809" s="55" t="n"/>
      <c r="AT809" s="55" t="n"/>
      <c r="AU809" s="55" t="n"/>
      <c r="AV809" s="55" t="n"/>
      <c r="AW809" s="55" t="n"/>
      <c r="AX809" s="55" t="n"/>
      <c r="AY809" s="55" t="n"/>
      <c r="AZ809" s="55" t="n"/>
      <c r="BA809" s="55" t="n"/>
      <c r="BB809" s="55" t="n"/>
      <c r="BC809" s="55" t="n"/>
    </row>
    <row r="810">
      <c r="A810" s="55" t="n"/>
      <c r="B810" s="483" t="n"/>
      <c r="C810" s="55" t="n"/>
      <c r="D810" s="55" t="n"/>
      <c r="E810" s="55" t="n"/>
      <c r="F810" s="55" t="n"/>
      <c r="G810" s="69" t="n"/>
      <c r="H810" s="69" t="n"/>
      <c r="I810" s="55" t="n"/>
      <c r="J810" s="55" t="n"/>
      <c r="K810" s="55" t="n"/>
      <c r="L810" s="55">
        <f>J810-K810</f>
        <v/>
      </c>
      <c r="M810" s="55" t="n"/>
      <c r="N810" s="55">
        <f>P810+Q810+R810+S810</f>
        <v/>
      </c>
      <c r="O810" s="57">
        <f>Q810+V810+Y810+AB810+AE810+AH810+AK810+AN810+AQ810+AT810+AW810+AZ810+BC810</f>
        <v/>
      </c>
      <c r="P810" s="58" t="n"/>
      <c r="Q810" s="59">
        <f>L810-S810-R810-P810</f>
        <v/>
      </c>
      <c r="R810" s="60" t="n"/>
      <c r="S810" s="61" t="n"/>
      <c r="T810" s="55" t="n"/>
      <c r="U810" s="55" t="n"/>
      <c r="V810" s="55" t="n"/>
      <c r="W810" s="55" t="n"/>
      <c r="X810" s="55" t="n"/>
      <c r="Y810" s="55" t="n"/>
      <c r="Z810" s="55" t="n"/>
      <c r="AA810" s="55" t="n"/>
      <c r="AB810" s="55" t="n"/>
      <c r="AC810" s="55" t="n"/>
      <c r="AD810" s="55" t="n"/>
      <c r="AE810" s="55" t="n"/>
      <c r="AF810" s="55" t="n"/>
      <c r="AG810" s="55" t="n"/>
      <c r="AH810" s="55" t="n"/>
      <c r="AI810" s="55" t="n"/>
      <c r="AJ810" s="55" t="n"/>
      <c r="AK810" s="55" t="n"/>
      <c r="AL810" s="55" t="n"/>
      <c r="AM810" s="55" t="n"/>
      <c r="AN810" s="55" t="n"/>
      <c r="AO810" s="55" t="n"/>
      <c r="AP810" s="55" t="n"/>
      <c r="AQ810" s="55" t="n"/>
      <c r="AR810" s="55" t="n"/>
      <c r="AS810" s="55" t="n"/>
      <c r="AT810" s="55" t="n"/>
      <c r="AU810" s="55" t="n"/>
      <c r="AV810" s="55" t="n"/>
      <c r="AW810" s="55" t="n"/>
      <c r="AX810" s="55" t="n"/>
      <c r="AY810" s="55" t="n"/>
      <c r="AZ810" s="55" t="n"/>
      <c r="BA810" s="55" t="n"/>
      <c r="BB810" s="55" t="n"/>
      <c r="BC810" s="55" t="n"/>
    </row>
    <row r="811">
      <c r="A811" s="55" t="n"/>
      <c r="B811" s="483" t="n"/>
      <c r="C811" s="55" t="n"/>
      <c r="D811" s="55" t="n"/>
      <c r="E811" s="55" t="n"/>
      <c r="F811" s="55" t="n"/>
      <c r="G811" s="69" t="n"/>
      <c r="H811" s="69" t="n"/>
      <c r="I811" s="55" t="n"/>
      <c r="J811" s="55" t="n"/>
      <c r="K811" s="55" t="n"/>
      <c r="L811" s="55">
        <f>J811-K811</f>
        <v/>
      </c>
      <c r="M811" s="55" t="n"/>
      <c r="N811" s="55">
        <f>P811+Q811+R811+S811</f>
        <v/>
      </c>
      <c r="O811" s="57">
        <f>Q811+V811+Y811+AB811+AE811+AH811+AK811+AN811+AQ811+AT811+AW811+AZ811+BC811</f>
        <v/>
      </c>
      <c r="P811" s="58" t="n"/>
      <c r="Q811" s="59">
        <f>L811-S811-R811-P811</f>
        <v/>
      </c>
      <c r="R811" s="60" t="n"/>
      <c r="S811" s="61" t="n"/>
      <c r="T811" s="55" t="n"/>
      <c r="U811" s="55" t="n"/>
      <c r="V811" s="55" t="n"/>
      <c r="W811" s="55" t="n"/>
      <c r="X811" s="55" t="n"/>
      <c r="Y811" s="55" t="n"/>
      <c r="Z811" s="55" t="n"/>
      <c r="AA811" s="55" t="n"/>
      <c r="AB811" s="55" t="n"/>
      <c r="AC811" s="55" t="n"/>
      <c r="AD811" s="55" t="n"/>
      <c r="AE811" s="55" t="n"/>
      <c r="AF811" s="55" t="n"/>
      <c r="AG811" s="55" t="n"/>
      <c r="AH811" s="55" t="n"/>
      <c r="AI811" s="55" t="n"/>
      <c r="AJ811" s="55" t="n"/>
      <c r="AK811" s="55" t="n"/>
      <c r="AL811" s="55" t="n"/>
      <c r="AM811" s="55" t="n"/>
      <c r="AN811" s="55" t="n"/>
      <c r="AO811" s="55" t="n"/>
      <c r="AP811" s="55" t="n"/>
      <c r="AQ811" s="55" t="n"/>
      <c r="AR811" s="55" t="n"/>
      <c r="AS811" s="55" t="n"/>
      <c r="AT811" s="55" t="n"/>
      <c r="AU811" s="55" t="n"/>
      <c r="AV811" s="55" t="n"/>
      <c r="AW811" s="55" t="n"/>
      <c r="AX811" s="55" t="n"/>
      <c r="AY811" s="55" t="n"/>
      <c r="AZ811" s="55" t="n"/>
      <c r="BA811" s="55" t="n"/>
      <c r="BB811" s="55" t="n"/>
      <c r="BC811" s="55" t="n"/>
    </row>
    <row r="812">
      <c r="A812" s="55" t="n"/>
      <c r="B812" s="483" t="n"/>
      <c r="C812" s="55" t="n"/>
      <c r="D812" s="55" t="n"/>
      <c r="E812" s="55" t="n"/>
      <c r="F812" s="55" t="n"/>
      <c r="G812" s="69" t="n"/>
      <c r="H812" s="69" t="n"/>
      <c r="I812" s="55" t="n"/>
      <c r="J812" s="55" t="n"/>
      <c r="K812" s="55" t="n"/>
      <c r="L812" s="55">
        <f>J812-K812</f>
        <v/>
      </c>
      <c r="M812" s="55" t="n"/>
      <c r="N812" s="55">
        <f>P812+Q812+R812+S812</f>
        <v/>
      </c>
      <c r="O812" s="57">
        <f>Q812+V812+Y812+AB812+AE812+AH812+AK812+AN812+AQ812+AT812+AW812+AZ812+BC812</f>
        <v/>
      </c>
      <c r="P812" s="58" t="n"/>
      <c r="Q812" s="59">
        <f>L812-S812-R812-P812</f>
        <v/>
      </c>
      <c r="R812" s="60" t="n"/>
      <c r="S812" s="61" t="n"/>
      <c r="T812" s="55" t="n"/>
      <c r="U812" s="55" t="n"/>
      <c r="V812" s="55" t="n"/>
      <c r="W812" s="55" t="n"/>
      <c r="X812" s="55" t="n"/>
      <c r="Y812" s="55" t="n"/>
      <c r="Z812" s="55" t="n"/>
      <c r="AA812" s="55" t="n"/>
      <c r="AB812" s="55" t="n"/>
      <c r="AC812" s="55" t="n"/>
      <c r="AD812" s="55" t="n"/>
      <c r="AE812" s="55" t="n"/>
      <c r="AF812" s="55" t="n"/>
      <c r="AG812" s="55" t="n"/>
      <c r="AH812" s="55" t="n"/>
      <c r="AI812" s="55" t="n"/>
      <c r="AJ812" s="55" t="n"/>
      <c r="AK812" s="55" t="n"/>
      <c r="AL812" s="55" t="n"/>
      <c r="AM812" s="55" t="n"/>
      <c r="AN812" s="55" t="n"/>
      <c r="AO812" s="55" t="n"/>
      <c r="AP812" s="55" t="n"/>
      <c r="AQ812" s="55" t="n"/>
      <c r="AR812" s="55" t="n"/>
      <c r="AS812" s="55" t="n"/>
      <c r="AT812" s="55" t="n"/>
      <c r="AU812" s="55" t="n"/>
      <c r="AV812" s="55" t="n"/>
      <c r="AW812" s="55" t="n"/>
      <c r="AX812" s="55" t="n"/>
      <c r="AY812" s="55" t="n"/>
      <c r="AZ812" s="55" t="n"/>
      <c r="BA812" s="55" t="n"/>
      <c r="BB812" s="55" t="n"/>
      <c r="BC812" s="55" t="n"/>
    </row>
    <row r="813">
      <c r="A813" s="55" t="n"/>
      <c r="B813" s="483" t="n"/>
      <c r="C813" s="55" t="n"/>
      <c r="D813" s="55" t="n"/>
      <c r="E813" s="55" t="n"/>
      <c r="F813" s="55" t="n"/>
      <c r="G813" s="69" t="n"/>
      <c r="H813" s="69" t="n"/>
      <c r="I813" s="55" t="n"/>
      <c r="J813" s="55" t="n"/>
      <c r="K813" s="55" t="n"/>
      <c r="L813" s="55">
        <f>J813-K813</f>
        <v/>
      </c>
      <c r="M813" s="55" t="n"/>
      <c r="N813" s="55">
        <f>P813+Q813+R813+S813</f>
        <v/>
      </c>
      <c r="O813" s="57">
        <f>Q813+V813+Y813+AB813+AE813+AH813+AK813+AN813+AQ813+AT813+AW813+AZ813+BC813</f>
        <v/>
      </c>
      <c r="P813" s="58" t="n"/>
      <c r="Q813" s="59">
        <f>L813-S813-R813-P813</f>
        <v/>
      </c>
      <c r="R813" s="60" t="n"/>
      <c r="S813" s="61" t="n"/>
      <c r="T813" s="55" t="n"/>
      <c r="U813" s="55" t="n"/>
      <c r="V813" s="55" t="n"/>
      <c r="W813" s="55" t="n"/>
      <c r="X813" s="55" t="n"/>
      <c r="Y813" s="55" t="n"/>
      <c r="Z813" s="55" t="n"/>
      <c r="AA813" s="55" t="n"/>
      <c r="AB813" s="55" t="n"/>
      <c r="AC813" s="55" t="n"/>
      <c r="AD813" s="55" t="n"/>
      <c r="AE813" s="55" t="n"/>
      <c r="AF813" s="55" t="n"/>
      <c r="AG813" s="55" t="n"/>
      <c r="AH813" s="55" t="n"/>
      <c r="AI813" s="55" t="n"/>
      <c r="AJ813" s="55" t="n"/>
      <c r="AK813" s="55" t="n"/>
      <c r="AL813" s="55" t="n"/>
      <c r="AM813" s="55" t="n"/>
      <c r="AN813" s="55" t="n"/>
      <c r="AO813" s="55" t="n"/>
      <c r="AP813" s="55" t="n"/>
      <c r="AQ813" s="55" t="n"/>
      <c r="AR813" s="55" t="n"/>
      <c r="AS813" s="55" t="n"/>
      <c r="AT813" s="55" t="n"/>
      <c r="AU813" s="55" t="n"/>
      <c r="AV813" s="55" t="n"/>
      <c r="AW813" s="55" t="n"/>
      <c r="AX813" s="55" t="n"/>
      <c r="AY813" s="55" t="n"/>
      <c r="AZ813" s="55" t="n"/>
      <c r="BA813" s="55" t="n"/>
      <c r="BB813" s="55" t="n"/>
      <c r="BC813" s="55" t="n"/>
    </row>
    <row r="814">
      <c r="A814" s="55" t="n"/>
      <c r="B814" s="483" t="n"/>
      <c r="C814" s="55" t="n"/>
      <c r="D814" s="55" t="n"/>
      <c r="E814" s="55" t="n"/>
      <c r="F814" s="55" t="n"/>
      <c r="G814" s="69" t="n"/>
      <c r="H814" s="69" t="n"/>
      <c r="I814" s="55" t="n"/>
      <c r="J814" s="55" t="n"/>
      <c r="K814" s="55" t="n"/>
      <c r="L814" s="55">
        <f>J814-K814</f>
        <v/>
      </c>
      <c r="M814" s="55" t="n"/>
      <c r="N814" s="55">
        <f>P814+Q814+R814+S814</f>
        <v/>
      </c>
      <c r="O814" s="57">
        <f>Q814+V814+Y814+AB814+AE814+AH814+AK814+AN814+AQ814+AT814+AW814+AZ814+BC814</f>
        <v/>
      </c>
      <c r="P814" s="58" t="n"/>
      <c r="Q814" s="59">
        <f>L814-S814-R814-P814</f>
        <v/>
      </c>
      <c r="R814" s="60" t="n"/>
      <c r="S814" s="61" t="n"/>
      <c r="T814" s="55" t="n"/>
      <c r="U814" s="55" t="n"/>
      <c r="V814" s="55" t="n"/>
      <c r="W814" s="55" t="n"/>
      <c r="X814" s="55" t="n"/>
      <c r="Y814" s="55" t="n"/>
      <c r="Z814" s="55" t="n"/>
      <c r="AA814" s="55" t="n"/>
      <c r="AB814" s="55" t="n"/>
      <c r="AC814" s="55" t="n"/>
      <c r="AD814" s="55" t="n"/>
      <c r="AE814" s="55" t="n"/>
      <c r="AF814" s="55" t="n"/>
      <c r="AG814" s="55" t="n"/>
      <c r="AH814" s="55" t="n"/>
      <c r="AI814" s="55" t="n"/>
      <c r="AJ814" s="55" t="n"/>
      <c r="AK814" s="55" t="n"/>
      <c r="AL814" s="55" t="n"/>
      <c r="AM814" s="55" t="n"/>
      <c r="AN814" s="55" t="n"/>
      <c r="AO814" s="55" t="n"/>
      <c r="AP814" s="55" t="n"/>
      <c r="AQ814" s="55" t="n"/>
      <c r="AR814" s="55" t="n"/>
      <c r="AS814" s="55" t="n"/>
      <c r="AT814" s="55" t="n"/>
      <c r="AU814" s="55" t="n"/>
      <c r="AV814" s="55" t="n"/>
      <c r="AW814" s="55" t="n"/>
      <c r="AX814" s="55" t="n"/>
      <c r="AY814" s="55" t="n"/>
      <c r="AZ814" s="55" t="n"/>
      <c r="BA814" s="55" t="n"/>
      <c r="BB814" s="55" t="n"/>
      <c r="BC814" s="55" t="n"/>
    </row>
    <row r="815">
      <c r="A815" s="55" t="n"/>
      <c r="B815" s="483" t="n"/>
      <c r="C815" s="55" t="n"/>
      <c r="D815" s="55" t="n"/>
      <c r="E815" s="55" t="n"/>
      <c r="F815" s="55" t="n"/>
      <c r="G815" s="69" t="n"/>
      <c r="H815" s="69" t="n"/>
      <c r="I815" s="55" t="n"/>
      <c r="J815" s="55" t="n"/>
      <c r="K815" s="55" t="n"/>
      <c r="L815" s="55">
        <f>J815-K815</f>
        <v/>
      </c>
      <c r="M815" s="55" t="n"/>
      <c r="N815" s="55">
        <f>P815+Q815+R815+S815</f>
        <v/>
      </c>
      <c r="O815" s="57">
        <f>Q815+V815+Y815+AB815+AE815+AH815+AK815+AN815+AQ815+AT815+AW815+AZ815+BC815</f>
        <v/>
      </c>
      <c r="P815" s="58" t="n"/>
      <c r="Q815" s="59">
        <f>L815-S815-R815-P815</f>
        <v/>
      </c>
      <c r="R815" s="60" t="n"/>
      <c r="S815" s="61" t="n"/>
      <c r="T815" s="55" t="n"/>
      <c r="U815" s="55" t="n"/>
      <c r="V815" s="55" t="n"/>
      <c r="W815" s="55" t="n"/>
      <c r="X815" s="55" t="n"/>
      <c r="Y815" s="55" t="n"/>
      <c r="Z815" s="55" t="n"/>
      <c r="AA815" s="55" t="n"/>
      <c r="AB815" s="55" t="n"/>
      <c r="AC815" s="55" t="n"/>
      <c r="AD815" s="55" t="n"/>
      <c r="AE815" s="55" t="n"/>
      <c r="AF815" s="55" t="n"/>
      <c r="AG815" s="55" t="n"/>
      <c r="AH815" s="55" t="n"/>
      <c r="AI815" s="55" t="n"/>
      <c r="AJ815" s="55" t="n"/>
      <c r="AK815" s="55" t="n"/>
      <c r="AL815" s="55" t="n"/>
      <c r="AM815" s="55" t="n"/>
      <c r="AN815" s="55" t="n"/>
      <c r="AO815" s="55" t="n"/>
      <c r="AP815" s="55" t="n"/>
      <c r="AQ815" s="55" t="n"/>
      <c r="AR815" s="55" t="n"/>
      <c r="AS815" s="55" t="n"/>
      <c r="AT815" s="55" t="n"/>
      <c r="AU815" s="55" t="n"/>
      <c r="AV815" s="55" t="n"/>
      <c r="AW815" s="55" t="n"/>
      <c r="AX815" s="55" t="n"/>
      <c r="AY815" s="55" t="n"/>
      <c r="AZ815" s="55" t="n"/>
      <c r="BA815" s="55" t="n"/>
      <c r="BB815" s="55" t="n"/>
      <c r="BC815" s="55" t="n"/>
    </row>
    <row r="816">
      <c r="A816" s="55" t="n"/>
      <c r="B816" s="483" t="n"/>
      <c r="C816" s="55" t="n"/>
      <c r="D816" s="55" t="n"/>
      <c r="E816" s="55" t="n"/>
      <c r="F816" s="55" t="n"/>
      <c r="G816" s="69" t="n"/>
      <c r="H816" s="69" t="n"/>
      <c r="I816" s="55" t="n"/>
      <c r="J816" s="55" t="n"/>
      <c r="K816" s="55" t="n"/>
      <c r="L816" s="55">
        <f>J816-K816</f>
        <v/>
      </c>
      <c r="M816" s="55" t="n"/>
      <c r="N816" s="55">
        <f>P816+Q816+R816+S816</f>
        <v/>
      </c>
      <c r="O816" s="57">
        <f>Q816+V816+Y816+AB816+AE816+AH816+AK816+AN816+AQ816+AT816+AW816+AZ816+BC816</f>
        <v/>
      </c>
      <c r="P816" s="58" t="n"/>
      <c r="Q816" s="59">
        <f>L816-S816-R816-P816</f>
        <v/>
      </c>
      <c r="R816" s="60" t="n"/>
      <c r="S816" s="61" t="n"/>
      <c r="T816" s="55" t="n"/>
      <c r="U816" s="55" t="n"/>
      <c r="V816" s="55" t="n"/>
      <c r="W816" s="55" t="n"/>
      <c r="X816" s="55" t="n"/>
      <c r="Y816" s="55" t="n"/>
      <c r="Z816" s="55" t="n"/>
      <c r="AA816" s="55" t="n"/>
      <c r="AB816" s="55" t="n"/>
      <c r="AC816" s="55" t="n"/>
      <c r="AD816" s="55" t="n"/>
      <c r="AE816" s="55" t="n"/>
      <c r="AF816" s="55" t="n"/>
      <c r="AG816" s="55" t="n"/>
      <c r="AH816" s="55" t="n"/>
      <c r="AI816" s="55" t="n"/>
      <c r="AJ816" s="55" t="n"/>
      <c r="AK816" s="55" t="n"/>
      <c r="AL816" s="55" t="n"/>
      <c r="AM816" s="55" t="n"/>
      <c r="AN816" s="55" t="n"/>
      <c r="AO816" s="55" t="n"/>
      <c r="AP816" s="55" t="n"/>
      <c r="AQ816" s="55" t="n"/>
      <c r="AR816" s="55" t="n"/>
      <c r="AS816" s="55" t="n"/>
      <c r="AT816" s="55" t="n"/>
      <c r="AU816" s="55" t="n"/>
      <c r="AV816" s="55" t="n"/>
      <c r="AW816" s="55" t="n"/>
      <c r="AX816" s="55" t="n"/>
      <c r="AY816" s="55" t="n"/>
      <c r="AZ816" s="55" t="n"/>
      <c r="BA816" s="55" t="n"/>
      <c r="BB816" s="55" t="n"/>
      <c r="BC816" s="55" t="n"/>
    </row>
    <row r="817">
      <c r="A817" s="55" t="n"/>
      <c r="B817" s="483" t="n"/>
      <c r="C817" s="55" t="n"/>
      <c r="D817" s="55" t="n"/>
      <c r="E817" s="55" t="n"/>
      <c r="F817" s="55" t="n"/>
      <c r="G817" s="69" t="n"/>
      <c r="H817" s="69" t="n"/>
      <c r="I817" s="55" t="n"/>
      <c r="J817" s="55" t="n"/>
      <c r="K817" s="55" t="n"/>
      <c r="L817" s="55">
        <f>J817-K817</f>
        <v/>
      </c>
      <c r="M817" s="55" t="n"/>
      <c r="N817" s="55">
        <f>P817+Q817+R817+S817</f>
        <v/>
      </c>
      <c r="O817" s="57">
        <f>Q817+V817+Y817+AB817+AE817+AH817+AK817+AN817+AQ817+AT817+AW817+AZ817+BC817</f>
        <v/>
      </c>
      <c r="P817" s="58" t="n"/>
      <c r="Q817" s="59">
        <f>L817-S817-R817-P817</f>
        <v/>
      </c>
      <c r="R817" s="60" t="n"/>
      <c r="S817" s="61" t="n"/>
      <c r="T817" s="55" t="n"/>
      <c r="U817" s="55" t="n"/>
      <c r="V817" s="55" t="n"/>
      <c r="W817" s="55" t="n"/>
      <c r="X817" s="55" t="n"/>
      <c r="Y817" s="55" t="n"/>
      <c r="Z817" s="55" t="n"/>
      <c r="AA817" s="55" t="n"/>
      <c r="AB817" s="55" t="n"/>
      <c r="AC817" s="55" t="n"/>
      <c r="AD817" s="55" t="n"/>
      <c r="AE817" s="55" t="n"/>
      <c r="AF817" s="55" t="n"/>
      <c r="AG817" s="55" t="n"/>
      <c r="AH817" s="55" t="n"/>
      <c r="AI817" s="55" t="n"/>
      <c r="AJ817" s="55" t="n"/>
      <c r="AK817" s="55" t="n"/>
      <c r="AL817" s="55" t="n"/>
      <c r="AM817" s="55" t="n"/>
      <c r="AN817" s="55" t="n"/>
      <c r="AO817" s="55" t="n"/>
      <c r="AP817" s="55" t="n"/>
      <c r="AQ817" s="55" t="n"/>
      <c r="AR817" s="55" t="n"/>
      <c r="AS817" s="55" t="n"/>
      <c r="AT817" s="55" t="n"/>
      <c r="AU817" s="55" t="n"/>
      <c r="AV817" s="55" t="n"/>
      <c r="AW817" s="55" t="n"/>
      <c r="AX817" s="55" t="n"/>
      <c r="AY817" s="55" t="n"/>
      <c r="AZ817" s="55" t="n"/>
      <c r="BA817" s="55" t="n"/>
      <c r="BB817" s="55" t="n"/>
      <c r="BC817" s="55" t="n"/>
    </row>
    <row r="818">
      <c r="A818" s="55" t="n"/>
      <c r="B818" s="483" t="n"/>
      <c r="C818" s="55" t="n"/>
      <c r="D818" s="55" t="n"/>
      <c r="E818" s="55" t="n"/>
      <c r="F818" s="55" t="n"/>
      <c r="G818" s="69" t="n"/>
      <c r="H818" s="69" t="n"/>
      <c r="I818" s="55" t="n"/>
      <c r="J818" s="55" t="n"/>
      <c r="K818" s="55" t="n"/>
      <c r="L818" s="55">
        <f>J818-K818</f>
        <v/>
      </c>
      <c r="M818" s="55" t="n"/>
      <c r="N818" s="55">
        <f>P818+Q818+R818+S818</f>
        <v/>
      </c>
      <c r="O818" s="57">
        <f>Q818+V818+Y818+AB818+AE818+AH818+AK818+AN818+AQ818+AT818+AW818+AZ818+BC818</f>
        <v/>
      </c>
      <c r="P818" s="58" t="n"/>
      <c r="Q818" s="59">
        <f>L818-S818-R818-P818</f>
        <v/>
      </c>
      <c r="R818" s="60" t="n"/>
      <c r="S818" s="61" t="n"/>
      <c r="T818" s="55" t="n"/>
      <c r="U818" s="55" t="n"/>
      <c r="V818" s="55" t="n"/>
      <c r="W818" s="55" t="n"/>
      <c r="X818" s="55" t="n"/>
      <c r="Y818" s="55" t="n"/>
      <c r="Z818" s="55" t="n"/>
      <c r="AA818" s="55" t="n"/>
      <c r="AB818" s="55" t="n"/>
      <c r="AC818" s="55" t="n"/>
      <c r="AD818" s="55" t="n"/>
      <c r="AE818" s="55" t="n"/>
      <c r="AF818" s="55" t="n"/>
      <c r="AG818" s="55" t="n"/>
      <c r="AH818" s="55" t="n"/>
      <c r="AI818" s="55" t="n"/>
      <c r="AJ818" s="55" t="n"/>
      <c r="AK818" s="55" t="n"/>
      <c r="AL818" s="55" t="n"/>
      <c r="AM818" s="55" t="n"/>
      <c r="AN818" s="55" t="n"/>
      <c r="AO818" s="55" t="n"/>
      <c r="AP818" s="55" t="n"/>
      <c r="AQ818" s="55" t="n"/>
      <c r="AR818" s="55" t="n"/>
      <c r="AS818" s="55" t="n"/>
      <c r="AT818" s="55" t="n"/>
      <c r="AU818" s="55" t="n"/>
      <c r="AV818" s="55" t="n"/>
      <c r="AW818" s="55" t="n"/>
      <c r="AX818" s="55" t="n"/>
      <c r="AY818" s="55" t="n"/>
      <c r="AZ818" s="55" t="n"/>
      <c r="BA818" s="55" t="n"/>
      <c r="BB818" s="55" t="n"/>
      <c r="BC818" s="55" t="n"/>
    </row>
    <row r="819">
      <c r="A819" s="55" t="n"/>
      <c r="B819" s="483" t="n"/>
      <c r="C819" s="55" t="n"/>
      <c r="D819" s="55" t="n"/>
      <c r="E819" s="55" t="n"/>
      <c r="F819" s="55" t="n"/>
      <c r="G819" s="69" t="n"/>
      <c r="H819" s="69" t="n"/>
      <c r="I819" s="55" t="n"/>
      <c r="J819" s="55" t="n"/>
      <c r="K819" s="55" t="n"/>
      <c r="L819" s="55">
        <f>J819-K819</f>
        <v/>
      </c>
      <c r="M819" s="55" t="n"/>
      <c r="N819" s="55">
        <f>P819+Q819+R819+S819</f>
        <v/>
      </c>
      <c r="O819" s="57">
        <f>Q819+V819+Y819+AB819+AE819+AH819+AK819+AN819+AQ819+AT819+AW819+AZ819+BC819</f>
        <v/>
      </c>
      <c r="P819" s="58" t="n"/>
      <c r="Q819" s="59">
        <f>L819-S819-R819-P819</f>
        <v/>
      </c>
      <c r="R819" s="60" t="n"/>
      <c r="S819" s="61" t="n"/>
      <c r="T819" s="55" t="n"/>
      <c r="U819" s="55" t="n"/>
      <c r="V819" s="55" t="n"/>
      <c r="W819" s="55" t="n"/>
      <c r="X819" s="55" t="n"/>
      <c r="Y819" s="55" t="n"/>
      <c r="Z819" s="55" t="n"/>
      <c r="AA819" s="55" t="n"/>
      <c r="AB819" s="55" t="n"/>
      <c r="AC819" s="55" t="n"/>
      <c r="AD819" s="55" t="n"/>
      <c r="AE819" s="55" t="n"/>
      <c r="AF819" s="55" t="n"/>
      <c r="AG819" s="55" t="n"/>
      <c r="AH819" s="55" t="n"/>
      <c r="AI819" s="55" t="n"/>
      <c r="AJ819" s="55" t="n"/>
      <c r="AK819" s="55" t="n"/>
      <c r="AL819" s="55" t="n"/>
      <c r="AM819" s="55" t="n"/>
      <c r="AN819" s="55" t="n"/>
      <c r="AO819" s="55" t="n"/>
      <c r="AP819" s="55" t="n"/>
      <c r="AQ819" s="55" t="n"/>
      <c r="AR819" s="55" t="n"/>
      <c r="AS819" s="55" t="n"/>
      <c r="AT819" s="55" t="n"/>
      <c r="AU819" s="55" t="n"/>
      <c r="AV819" s="55" t="n"/>
      <c r="AW819" s="55" t="n"/>
      <c r="AX819" s="55" t="n"/>
      <c r="AY819" s="55" t="n"/>
      <c r="AZ819" s="55" t="n"/>
      <c r="BA819" s="55" t="n"/>
      <c r="BB819" s="55" t="n"/>
      <c r="BC819" s="55" t="n"/>
    </row>
    <row r="820">
      <c r="A820" s="55" t="n"/>
      <c r="B820" s="483" t="n"/>
      <c r="C820" s="55" t="n"/>
      <c r="D820" s="55" t="n"/>
      <c r="E820" s="55" t="n"/>
      <c r="F820" s="55" t="n"/>
      <c r="G820" s="69" t="n"/>
      <c r="H820" s="69" t="n"/>
      <c r="I820" s="55" t="n"/>
      <c r="J820" s="55" t="n"/>
      <c r="K820" s="55" t="n"/>
      <c r="L820" s="55">
        <f>J820-K820</f>
        <v/>
      </c>
      <c r="M820" s="55" t="n"/>
      <c r="N820" s="55">
        <f>P820+Q820+R820+S820</f>
        <v/>
      </c>
      <c r="O820" s="57">
        <f>Q820+V820+Y820+AB820+AE820+AH820+AK820+AN820+AQ820+AT820+AW820+AZ820+BC820</f>
        <v/>
      </c>
      <c r="P820" s="58" t="n"/>
      <c r="Q820" s="59">
        <f>L820-S820-R820-P820</f>
        <v/>
      </c>
      <c r="R820" s="60" t="n"/>
      <c r="S820" s="61" t="n"/>
      <c r="T820" s="55" t="n"/>
      <c r="U820" s="55" t="n"/>
      <c r="V820" s="55" t="n"/>
      <c r="W820" s="55" t="n"/>
      <c r="X820" s="55" t="n"/>
      <c r="Y820" s="55" t="n"/>
      <c r="Z820" s="55" t="n"/>
      <c r="AA820" s="55" t="n"/>
      <c r="AB820" s="55" t="n"/>
      <c r="AC820" s="55" t="n"/>
      <c r="AD820" s="55" t="n"/>
      <c r="AE820" s="55" t="n"/>
      <c r="AF820" s="55" t="n"/>
      <c r="AG820" s="55" t="n"/>
      <c r="AH820" s="55" t="n"/>
      <c r="AI820" s="55" t="n"/>
      <c r="AJ820" s="55" t="n"/>
      <c r="AK820" s="55" t="n"/>
      <c r="AL820" s="55" t="n"/>
      <c r="AM820" s="55" t="n"/>
      <c r="AN820" s="55" t="n"/>
      <c r="AO820" s="55" t="n"/>
      <c r="AP820" s="55" t="n"/>
      <c r="AQ820" s="55" t="n"/>
      <c r="AR820" s="55" t="n"/>
      <c r="AS820" s="55" t="n"/>
      <c r="AT820" s="55" t="n"/>
      <c r="AU820" s="55" t="n"/>
      <c r="AV820" s="55" t="n"/>
      <c r="AW820" s="55" t="n"/>
      <c r="AX820" s="55" t="n"/>
      <c r="AY820" s="55" t="n"/>
      <c r="AZ820" s="55" t="n"/>
      <c r="BA820" s="55" t="n"/>
      <c r="BB820" s="55" t="n"/>
      <c r="BC820" s="55" t="n"/>
    </row>
    <row r="821">
      <c r="A821" s="55" t="n"/>
      <c r="B821" s="483" t="n"/>
      <c r="C821" s="55" t="n"/>
      <c r="D821" s="55" t="n"/>
      <c r="E821" s="55" t="n"/>
      <c r="F821" s="55" t="n"/>
      <c r="G821" s="69" t="n"/>
      <c r="H821" s="69" t="n"/>
      <c r="I821" s="55" t="n"/>
      <c r="J821" s="55" t="n"/>
      <c r="K821" s="55" t="n"/>
      <c r="L821" s="55">
        <f>J821-K821</f>
        <v/>
      </c>
      <c r="M821" s="55" t="n"/>
      <c r="N821" s="55">
        <f>P821+Q821+R821+S821</f>
        <v/>
      </c>
      <c r="O821" s="57">
        <f>Q821+V821+Y821+AB821+AE821+AH821+AK821+AN821+AQ821+AT821+AW821+AZ821+BC821</f>
        <v/>
      </c>
      <c r="P821" s="58" t="n"/>
      <c r="Q821" s="59">
        <f>L821-S821-R821-P821</f>
        <v/>
      </c>
      <c r="R821" s="60" t="n"/>
      <c r="S821" s="61" t="n"/>
      <c r="T821" s="55" t="n"/>
      <c r="U821" s="55" t="n"/>
      <c r="V821" s="55" t="n"/>
      <c r="W821" s="55" t="n"/>
      <c r="X821" s="55" t="n"/>
      <c r="Y821" s="55" t="n"/>
      <c r="Z821" s="55" t="n"/>
      <c r="AA821" s="55" t="n"/>
      <c r="AB821" s="55" t="n"/>
      <c r="AC821" s="55" t="n"/>
      <c r="AD821" s="55" t="n"/>
      <c r="AE821" s="55" t="n"/>
      <c r="AF821" s="55" t="n"/>
      <c r="AG821" s="55" t="n"/>
      <c r="AH821" s="55" t="n"/>
      <c r="AI821" s="55" t="n"/>
      <c r="AJ821" s="55" t="n"/>
      <c r="AK821" s="55" t="n"/>
      <c r="AL821" s="55" t="n"/>
      <c r="AM821" s="55" t="n"/>
      <c r="AN821" s="55" t="n"/>
      <c r="AO821" s="55" t="n"/>
      <c r="AP821" s="55" t="n"/>
      <c r="AQ821" s="55" t="n"/>
      <c r="AR821" s="55" t="n"/>
      <c r="AS821" s="55" t="n"/>
      <c r="AT821" s="55" t="n"/>
      <c r="AU821" s="55" t="n"/>
      <c r="AV821" s="55" t="n"/>
      <c r="AW821" s="55" t="n"/>
      <c r="AX821" s="55" t="n"/>
      <c r="AY821" s="55" t="n"/>
      <c r="AZ821" s="55" t="n"/>
      <c r="BA821" s="55" t="n"/>
      <c r="BB821" s="55" t="n"/>
      <c r="BC821" s="55" t="n"/>
    </row>
    <row r="822">
      <c r="A822" s="55" t="n"/>
      <c r="B822" s="483" t="n"/>
      <c r="C822" s="55" t="n"/>
      <c r="D822" s="55" t="n"/>
      <c r="E822" s="55" t="n"/>
      <c r="F822" s="55" t="n"/>
      <c r="G822" s="69" t="n"/>
      <c r="H822" s="69" t="n"/>
      <c r="I822" s="55" t="n"/>
      <c r="J822" s="55" t="n"/>
      <c r="K822" s="55" t="n"/>
      <c r="L822" s="55">
        <f>J822-K822</f>
        <v/>
      </c>
      <c r="M822" s="55" t="n"/>
      <c r="N822" s="55">
        <f>P822+Q822+R822+S822</f>
        <v/>
      </c>
      <c r="O822" s="57">
        <f>Q822+V822+Y822+AB822+AE822+AH822+AK822+AN822+AQ822+AT822+AW822+AZ822+BC822</f>
        <v/>
      </c>
      <c r="P822" s="58" t="n"/>
      <c r="Q822" s="59">
        <f>L822-S822-R822-P822</f>
        <v/>
      </c>
      <c r="R822" s="60" t="n"/>
      <c r="S822" s="61" t="n"/>
      <c r="T822" s="55" t="n"/>
      <c r="U822" s="55" t="n"/>
      <c r="V822" s="55" t="n"/>
      <c r="W822" s="55" t="n"/>
      <c r="X822" s="55" t="n"/>
      <c r="Y822" s="55" t="n"/>
      <c r="Z822" s="55" t="n"/>
      <c r="AA822" s="55" t="n"/>
      <c r="AB822" s="55" t="n"/>
      <c r="AC822" s="55" t="n"/>
      <c r="AD822" s="55" t="n"/>
      <c r="AE822" s="55" t="n"/>
      <c r="AF822" s="55" t="n"/>
      <c r="AG822" s="55" t="n"/>
      <c r="AH822" s="55" t="n"/>
      <c r="AI822" s="55" t="n"/>
      <c r="AJ822" s="55" t="n"/>
      <c r="AK822" s="55" t="n"/>
      <c r="AL822" s="55" t="n"/>
      <c r="AM822" s="55" t="n"/>
      <c r="AN822" s="55" t="n"/>
      <c r="AO822" s="55" t="n"/>
      <c r="AP822" s="55" t="n"/>
      <c r="AQ822" s="55" t="n"/>
      <c r="AR822" s="55" t="n"/>
      <c r="AS822" s="55" t="n"/>
      <c r="AT822" s="55" t="n"/>
      <c r="AU822" s="55" t="n"/>
      <c r="AV822" s="55" t="n"/>
      <c r="AW822" s="55" t="n"/>
      <c r="AX822" s="55" t="n"/>
      <c r="AY822" s="55" t="n"/>
      <c r="AZ822" s="55" t="n"/>
      <c r="BA822" s="55" t="n"/>
      <c r="BB822" s="55" t="n"/>
      <c r="BC822" s="55" t="n"/>
    </row>
    <row r="823">
      <c r="A823" s="55" t="n"/>
      <c r="B823" s="483" t="n"/>
      <c r="C823" s="55" t="n"/>
      <c r="D823" s="55" t="n"/>
      <c r="E823" s="55" t="n"/>
      <c r="F823" s="55" t="n"/>
      <c r="G823" s="69" t="n"/>
      <c r="H823" s="69" t="n"/>
      <c r="I823" s="55" t="n"/>
      <c r="J823" s="55" t="n"/>
      <c r="K823" s="55" t="n"/>
      <c r="L823" s="55">
        <f>J823-K823</f>
        <v/>
      </c>
      <c r="M823" s="55" t="n"/>
      <c r="N823" s="55">
        <f>P823+Q823+R823+S823</f>
        <v/>
      </c>
      <c r="O823" s="57">
        <f>Q823+V823+Y823+AB823+AE823+AH823+AK823+AN823+AQ823+AT823+AW823+AZ823+BC823</f>
        <v/>
      </c>
      <c r="P823" s="58" t="n"/>
      <c r="Q823" s="59">
        <f>L823-S823-R823-P823</f>
        <v/>
      </c>
      <c r="R823" s="60" t="n"/>
      <c r="S823" s="61" t="n"/>
      <c r="T823" s="55" t="n"/>
      <c r="U823" s="55" t="n"/>
      <c r="V823" s="55" t="n"/>
      <c r="W823" s="55" t="n"/>
      <c r="X823" s="55" t="n"/>
      <c r="Y823" s="55" t="n"/>
      <c r="Z823" s="55" t="n"/>
      <c r="AA823" s="55" t="n"/>
      <c r="AB823" s="55" t="n"/>
      <c r="AC823" s="55" t="n"/>
      <c r="AD823" s="55" t="n"/>
      <c r="AE823" s="55" t="n"/>
      <c r="AF823" s="55" t="n"/>
      <c r="AG823" s="55" t="n"/>
      <c r="AH823" s="55" t="n"/>
      <c r="AI823" s="55" t="n"/>
      <c r="AJ823" s="55" t="n"/>
      <c r="AK823" s="55" t="n"/>
      <c r="AL823" s="55" t="n"/>
      <c r="AM823" s="55" t="n"/>
      <c r="AN823" s="55" t="n"/>
      <c r="AO823" s="55" t="n"/>
      <c r="AP823" s="55" t="n"/>
      <c r="AQ823" s="55" t="n"/>
      <c r="AR823" s="55" t="n"/>
      <c r="AS823" s="55" t="n"/>
      <c r="AT823" s="55" t="n"/>
      <c r="AU823" s="55" t="n"/>
      <c r="AV823" s="55" t="n"/>
      <c r="AW823" s="55" t="n"/>
      <c r="AX823" s="55" t="n"/>
      <c r="AY823" s="55" t="n"/>
      <c r="AZ823" s="55" t="n"/>
      <c r="BA823" s="55" t="n"/>
      <c r="BB823" s="55" t="n"/>
      <c r="BC823" s="55" t="n"/>
    </row>
    <row r="824">
      <c r="A824" s="55" t="n"/>
      <c r="B824" s="483" t="n"/>
      <c r="C824" s="55" t="n"/>
      <c r="D824" s="55" t="n"/>
      <c r="E824" s="55" t="n"/>
      <c r="F824" s="55" t="n"/>
      <c r="G824" s="69" t="n"/>
      <c r="H824" s="69" t="n"/>
      <c r="I824" s="55" t="n"/>
      <c r="J824" s="55" t="n"/>
      <c r="K824" s="55" t="n"/>
      <c r="L824" s="55">
        <f>J824-K824</f>
        <v/>
      </c>
      <c r="M824" s="55" t="n"/>
      <c r="N824" s="55">
        <f>P824+Q824+R824+S824</f>
        <v/>
      </c>
      <c r="O824" s="57">
        <f>Q824+V824+Y824+AB824+AE824+AH824+AK824+AN824+AQ824+AT824+AW824+AZ824+BC824</f>
        <v/>
      </c>
      <c r="P824" s="58" t="n"/>
      <c r="Q824" s="59">
        <f>L824-S824-R824-P824</f>
        <v/>
      </c>
      <c r="R824" s="60" t="n"/>
      <c r="S824" s="61" t="n"/>
      <c r="T824" s="55" t="n"/>
      <c r="U824" s="55" t="n"/>
      <c r="V824" s="55" t="n"/>
      <c r="W824" s="55" t="n"/>
      <c r="X824" s="55" t="n"/>
      <c r="Y824" s="55" t="n"/>
      <c r="Z824" s="55" t="n"/>
      <c r="AA824" s="55" t="n"/>
      <c r="AB824" s="55" t="n"/>
      <c r="AC824" s="55" t="n"/>
      <c r="AD824" s="55" t="n"/>
      <c r="AE824" s="55" t="n"/>
      <c r="AF824" s="55" t="n"/>
      <c r="AG824" s="55" t="n"/>
      <c r="AH824" s="55" t="n"/>
      <c r="AI824" s="55" t="n"/>
      <c r="AJ824" s="55" t="n"/>
      <c r="AK824" s="55" t="n"/>
      <c r="AL824" s="55" t="n"/>
      <c r="AM824" s="55" t="n"/>
      <c r="AN824" s="55" t="n"/>
      <c r="AO824" s="55" t="n"/>
      <c r="AP824" s="55" t="n"/>
      <c r="AQ824" s="55" t="n"/>
      <c r="AR824" s="55" t="n"/>
      <c r="AS824" s="55" t="n"/>
      <c r="AT824" s="55" t="n"/>
      <c r="AU824" s="55" t="n"/>
      <c r="AV824" s="55" t="n"/>
      <c r="AW824" s="55" t="n"/>
      <c r="AX824" s="55" t="n"/>
      <c r="AY824" s="55" t="n"/>
      <c r="AZ824" s="55" t="n"/>
      <c r="BA824" s="55" t="n"/>
      <c r="BB824" s="55" t="n"/>
      <c r="BC824" s="55" t="n"/>
    </row>
    <row r="825">
      <c r="A825" s="55" t="n"/>
      <c r="B825" s="483" t="n"/>
      <c r="C825" s="55" t="n"/>
      <c r="D825" s="55" t="n"/>
      <c r="E825" s="55" t="n"/>
      <c r="F825" s="55" t="n"/>
      <c r="G825" s="69" t="n"/>
      <c r="H825" s="69" t="n"/>
      <c r="I825" s="55" t="n"/>
      <c r="J825" s="55" t="n"/>
      <c r="K825" s="55" t="n"/>
      <c r="L825" s="55">
        <f>J825-K825</f>
        <v/>
      </c>
      <c r="M825" s="55" t="n"/>
      <c r="N825" s="55">
        <f>P825+Q825+R825+S825</f>
        <v/>
      </c>
      <c r="O825" s="57">
        <f>Q825+V825+Y825+AB825+AE825+AH825+AK825+AN825+AQ825+AT825+AW825+AZ825+BC825</f>
        <v/>
      </c>
      <c r="P825" s="58" t="n"/>
      <c r="Q825" s="59">
        <f>L825-S825-R825-P825</f>
        <v/>
      </c>
      <c r="R825" s="60" t="n"/>
      <c r="S825" s="61" t="n"/>
      <c r="T825" s="55" t="n"/>
      <c r="U825" s="55" t="n"/>
      <c r="V825" s="55" t="n"/>
      <c r="W825" s="55" t="n"/>
      <c r="X825" s="55" t="n"/>
      <c r="Y825" s="55" t="n"/>
      <c r="Z825" s="55" t="n"/>
      <c r="AA825" s="55" t="n"/>
      <c r="AB825" s="55" t="n"/>
      <c r="AC825" s="55" t="n"/>
      <c r="AD825" s="55" t="n"/>
      <c r="AE825" s="55" t="n"/>
      <c r="AF825" s="55" t="n"/>
      <c r="AG825" s="55" t="n"/>
      <c r="AH825" s="55" t="n"/>
      <c r="AI825" s="55" t="n"/>
      <c r="AJ825" s="55" t="n"/>
      <c r="AK825" s="55" t="n"/>
      <c r="AL825" s="55" t="n"/>
      <c r="AM825" s="55" t="n"/>
      <c r="AN825" s="55" t="n"/>
      <c r="AO825" s="55" t="n"/>
      <c r="AP825" s="55" t="n"/>
      <c r="AQ825" s="55" t="n"/>
      <c r="AR825" s="55" t="n"/>
      <c r="AS825" s="55" t="n"/>
      <c r="AT825" s="55" t="n"/>
      <c r="AU825" s="55" t="n"/>
      <c r="AV825" s="55" t="n"/>
      <c r="AW825" s="55" t="n"/>
      <c r="AX825" s="55" t="n"/>
      <c r="AY825" s="55" t="n"/>
      <c r="AZ825" s="55" t="n"/>
      <c r="BA825" s="55" t="n"/>
      <c r="BB825" s="55" t="n"/>
      <c r="BC825" s="55" t="n"/>
    </row>
    <row r="826">
      <c r="A826" s="55" t="n"/>
      <c r="B826" s="483" t="n"/>
      <c r="C826" s="55" t="n"/>
      <c r="D826" s="55" t="n"/>
      <c r="E826" s="55" t="n"/>
      <c r="F826" s="55" t="n"/>
      <c r="G826" s="69" t="n"/>
      <c r="H826" s="69" t="n"/>
      <c r="I826" s="55" t="n"/>
      <c r="J826" s="55" t="n"/>
      <c r="K826" s="55" t="n"/>
      <c r="L826" s="55">
        <f>J826-K826</f>
        <v/>
      </c>
      <c r="M826" s="55" t="n"/>
      <c r="N826" s="55">
        <f>P826+Q826+R826+S826</f>
        <v/>
      </c>
      <c r="O826" s="57">
        <f>Q826+V826+Y826+AB826+AE826+AH826+AK826+AN826+AQ826+AT826+AW826+AZ826+BC826</f>
        <v/>
      </c>
      <c r="P826" s="58" t="n"/>
      <c r="Q826" s="59">
        <f>L826-S826-R826-P826</f>
        <v/>
      </c>
      <c r="R826" s="60" t="n"/>
      <c r="S826" s="61" t="n"/>
      <c r="T826" s="55" t="n"/>
      <c r="U826" s="55" t="n"/>
      <c r="V826" s="55" t="n"/>
      <c r="W826" s="55" t="n"/>
      <c r="X826" s="55" t="n"/>
      <c r="Y826" s="55" t="n"/>
      <c r="Z826" s="55" t="n"/>
      <c r="AA826" s="55" t="n"/>
      <c r="AB826" s="55" t="n"/>
      <c r="AC826" s="55" t="n"/>
      <c r="AD826" s="55" t="n"/>
      <c r="AE826" s="55" t="n"/>
      <c r="AF826" s="55" t="n"/>
      <c r="AG826" s="55" t="n"/>
      <c r="AH826" s="55" t="n"/>
      <c r="AI826" s="55" t="n"/>
      <c r="AJ826" s="55" t="n"/>
      <c r="AK826" s="55" t="n"/>
      <c r="AL826" s="55" t="n"/>
      <c r="AM826" s="55" t="n"/>
      <c r="AN826" s="55" t="n"/>
      <c r="AO826" s="55" t="n"/>
      <c r="AP826" s="55" t="n"/>
      <c r="AQ826" s="55" t="n"/>
      <c r="AR826" s="55" t="n"/>
      <c r="AS826" s="55" t="n"/>
      <c r="AT826" s="55" t="n"/>
      <c r="AU826" s="55" t="n"/>
      <c r="AV826" s="55" t="n"/>
      <c r="AW826" s="55" t="n"/>
      <c r="AX826" s="55" t="n"/>
      <c r="AY826" s="55" t="n"/>
      <c r="AZ826" s="55" t="n"/>
      <c r="BA826" s="55" t="n"/>
      <c r="BB826" s="55" t="n"/>
      <c r="BC826" s="55" t="n"/>
    </row>
    <row r="827">
      <c r="A827" s="55" t="n"/>
      <c r="B827" s="483" t="n"/>
      <c r="C827" s="55" t="n"/>
      <c r="D827" s="55" t="n"/>
      <c r="E827" s="55" t="n"/>
      <c r="F827" s="55" t="n"/>
      <c r="G827" s="69" t="n"/>
      <c r="H827" s="69" t="n"/>
      <c r="I827" s="55" t="n"/>
      <c r="J827" s="55" t="n"/>
      <c r="K827" s="55" t="n"/>
      <c r="L827" s="55">
        <f>J827-K827</f>
        <v/>
      </c>
      <c r="M827" s="55" t="n"/>
      <c r="N827" s="55">
        <f>P827+Q827+R827+S827</f>
        <v/>
      </c>
      <c r="O827" s="57">
        <f>Q827+V827+Y827+AB827+AE827+AH827+AK827+AN827+AQ827+AT827+AW827+AZ827+BC827</f>
        <v/>
      </c>
      <c r="P827" s="58" t="n"/>
      <c r="Q827" s="59">
        <f>L827-S827-R827-P827</f>
        <v/>
      </c>
      <c r="R827" s="60" t="n"/>
      <c r="S827" s="61" t="n"/>
      <c r="T827" s="55" t="n"/>
      <c r="U827" s="55" t="n"/>
      <c r="V827" s="55" t="n"/>
      <c r="W827" s="55" t="n"/>
      <c r="X827" s="55" t="n"/>
      <c r="Y827" s="55" t="n"/>
      <c r="Z827" s="55" t="n"/>
      <c r="AA827" s="55" t="n"/>
      <c r="AB827" s="55" t="n"/>
      <c r="AC827" s="55" t="n"/>
      <c r="AD827" s="55" t="n"/>
      <c r="AE827" s="55" t="n"/>
      <c r="AF827" s="55" t="n"/>
      <c r="AG827" s="55" t="n"/>
      <c r="AH827" s="55" t="n"/>
      <c r="AI827" s="55" t="n"/>
      <c r="AJ827" s="55" t="n"/>
      <c r="AK827" s="55" t="n"/>
      <c r="AL827" s="55" t="n"/>
      <c r="AM827" s="55" t="n"/>
      <c r="AN827" s="55" t="n"/>
      <c r="AO827" s="55" t="n"/>
      <c r="AP827" s="55" t="n"/>
      <c r="AQ827" s="55" t="n"/>
      <c r="AR827" s="55" t="n"/>
      <c r="AS827" s="55" t="n"/>
      <c r="AT827" s="55" t="n"/>
      <c r="AU827" s="55" t="n"/>
      <c r="AV827" s="55" t="n"/>
      <c r="AW827" s="55" t="n"/>
      <c r="AX827" s="55" t="n"/>
      <c r="AY827" s="55" t="n"/>
      <c r="AZ827" s="55" t="n"/>
      <c r="BA827" s="55" t="n"/>
      <c r="BB827" s="55" t="n"/>
      <c r="BC827" s="55" t="n"/>
    </row>
    <row r="828">
      <c r="A828" s="55" t="n"/>
      <c r="B828" s="483" t="n"/>
      <c r="C828" s="55" t="n"/>
      <c r="D828" s="55" t="n"/>
      <c r="E828" s="55" t="n"/>
      <c r="F828" s="55" t="n"/>
      <c r="G828" s="69" t="n"/>
      <c r="H828" s="69" t="n"/>
      <c r="I828" s="55" t="n"/>
      <c r="J828" s="55" t="n"/>
      <c r="K828" s="55" t="n"/>
      <c r="L828" s="55">
        <f>J828-K828</f>
        <v/>
      </c>
      <c r="M828" s="55" t="n"/>
      <c r="N828" s="55">
        <f>P828+Q828+R828+S828</f>
        <v/>
      </c>
      <c r="O828" s="57">
        <f>Q828+V828+Y828+AB828+AE828+AH828+AK828+AN828+AQ828+AT828+AW828+AZ828+BC828</f>
        <v/>
      </c>
      <c r="P828" s="58" t="n"/>
      <c r="Q828" s="59">
        <f>L828-S828-R828-P828</f>
        <v/>
      </c>
      <c r="R828" s="60" t="n"/>
      <c r="S828" s="61" t="n"/>
      <c r="T828" s="55" t="n"/>
      <c r="U828" s="55" t="n"/>
      <c r="V828" s="55" t="n"/>
      <c r="W828" s="55" t="n"/>
      <c r="X828" s="55" t="n"/>
      <c r="Y828" s="55" t="n"/>
      <c r="Z828" s="55" t="n"/>
      <c r="AA828" s="55" t="n"/>
      <c r="AB828" s="55" t="n"/>
      <c r="AC828" s="55" t="n"/>
      <c r="AD828" s="55" t="n"/>
      <c r="AE828" s="55" t="n"/>
      <c r="AF828" s="55" t="n"/>
      <c r="AG828" s="55" t="n"/>
      <c r="AH828" s="55" t="n"/>
      <c r="AI828" s="55" t="n"/>
      <c r="AJ828" s="55" t="n"/>
      <c r="AK828" s="55" t="n"/>
      <c r="AL828" s="55" t="n"/>
      <c r="AM828" s="55" t="n"/>
      <c r="AN828" s="55" t="n"/>
      <c r="AO828" s="55" t="n"/>
      <c r="AP828" s="55" t="n"/>
      <c r="AQ828" s="55" t="n"/>
      <c r="AR828" s="55" t="n"/>
      <c r="AS828" s="55" t="n"/>
      <c r="AT828" s="55" t="n"/>
      <c r="AU828" s="55" t="n"/>
      <c r="AV828" s="55" t="n"/>
      <c r="AW828" s="55" t="n"/>
      <c r="AX828" s="55" t="n"/>
      <c r="AY828" s="55" t="n"/>
      <c r="AZ828" s="55" t="n"/>
      <c r="BA828" s="55" t="n"/>
      <c r="BB828" s="55" t="n"/>
      <c r="BC828" s="55" t="n"/>
    </row>
    <row r="829">
      <c r="A829" s="55" t="n"/>
      <c r="B829" s="483" t="n"/>
      <c r="C829" s="55" t="n"/>
      <c r="D829" s="55" t="n"/>
      <c r="E829" s="55" t="n"/>
      <c r="F829" s="55" t="n"/>
      <c r="G829" s="69" t="n"/>
      <c r="H829" s="69" t="n"/>
      <c r="I829" s="55" t="n"/>
      <c r="J829" s="55" t="n"/>
      <c r="K829" s="55" t="n"/>
      <c r="L829" s="55">
        <f>J829-K829</f>
        <v/>
      </c>
      <c r="M829" s="55" t="n"/>
      <c r="N829" s="55">
        <f>P829+Q829+R829+S829</f>
        <v/>
      </c>
      <c r="O829" s="57">
        <f>Q829+V829+Y829+AB829+AE829+AH829+AK829+AN829+AQ829+AT829+AW829+AZ829+BC829</f>
        <v/>
      </c>
      <c r="P829" s="58" t="n"/>
      <c r="Q829" s="59">
        <f>L829-S829-R829-P829</f>
        <v/>
      </c>
      <c r="R829" s="60" t="n"/>
      <c r="S829" s="61" t="n"/>
      <c r="T829" s="55" t="n"/>
      <c r="U829" s="55" t="n"/>
      <c r="V829" s="55" t="n"/>
      <c r="W829" s="55" t="n"/>
      <c r="X829" s="55" t="n"/>
      <c r="Y829" s="55" t="n"/>
      <c r="Z829" s="55" t="n"/>
      <c r="AA829" s="55" t="n"/>
      <c r="AB829" s="55" t="n"/>
      <c r="AC829" s="55" t="n"/>
      <c r="AD829" s="55" t="n"/>
      <c r="AE829" s="55" t="n"/>
      <c r="AF829" s="55" t="n"/>
      <c r="AG829" s="55" t="n"/>
      <c r="AH829" s="55" t="n"/>
      <c r="AI829" s="55" t="n"/>
      <c r="AJ829" s="55" t="n"/>
      <c r="AK829" s="55" t="n"/>
      <c r="AL829" s="55" t="n"/>
      <c r="AM829" s="55" t="n"/>
      <c r="AN829" s="55" t="n"/>
      <c r="AO829" s="55" t="n"/>
      <c r="AP829" s="55" t="n"/>
      <c r="AQ829" s="55" t="n"/>
      <c r="AR829" s="55" t="n"/>
      <c r="AS829" s="55" t="n"/>
      <c r="AT829" s="55" t="n"/>
      <c r="AU829" s="55" t="n"/>
      <c r="AV829" s="55" t="n"/>
      <c r="AW829" s="55" t="n"/>
      <c r="AX829" s="55" t="n"/>
      <c r="AY829" s="55" t="n"/>
      <c r="AZ829" s="55" t="n"/>
      <c r="BA829" s="55" t="n"/>
      <c r="BB829" s="55" t="n"/>
      <c r="BC829" s="55" t="n"/>
    </row>
    <row r="830">
      <c r="A830" s="55" t="n"/>
      <c r="B830" s="483" t="n"/>
      <c r="C830" s="55" t="n"/>
      <c r="D830" s="55" t="n"/>
      <c r="E830" s="55" t="n"/>
      <c r="F830" s="55" t="n"/>
      <c r="G830" s="69" t="n"/>
      <c r="H830" s="69" t="n"/>
      <c r="I830" s="55" t="n"/>
      <c r="J830" s="55" t="n"/>
      <c r="K830" s="55" t="n"/>
      <c r="L830" s="55">
        <f>J830-K830</f>
        <v/>
      </c>
      <c r="M830" s="55" t="n"/>
      <c r="N830" s="55">
        <f>P830+Q830+R830+S830</f>
        <v/>
      </c>
      <c r="O830" s="57">
        <f>Q830+V830+Y830+AB830+AE830+AH830+AK830+AN830+AQ830+AT830+AW830+AZ830+BC830</f>
        <v/>
      </c>
      <c r="P830" s="58" t="n"/>
      <c r="Q830" s="59">
        <f>L830-S830-R830-P830</f>
        <v/>
      </c>
      <c r="R830" s="60" t="n"/>
      <c r="S830" s="61" t="n"/>
      <c r="T830" s="55" t="n"/>
      <c r="U830" s="55" t="n"/>
      <c r="V830" s="55" t="n"/>
      <c r="W830" s="55" t="n"/>
      <c r="X830" s="55" t="n"/>
      <c r="Y830" s="55" t="n"/>
      <c r="Z830" s="55" t="n"/>
      <c r="AA830" s="55" t="n"/>
      <c r="AB830" s="55" t="n"/>
      <c r="AC830" s="55" t="n"/>
      <c r="AD830" s="55" t="n"/>
      <c r="AE830" s="55" t="n"/>
      <c r="AF830" s="55" t="n"/>
      <c r="AG830" s="55" t="n"/>
      <c r="AH830" s="55" t="n"/>
      <c r="AI830" s="55" t="n"/>
      <c r="AJ830" s="55" t="n"/>
      <c r="AK830" s="55" t="n"/>
      <c r="AL830" s="55" t="n"/>
      <c r="AM830" s="55" t="n"/>
      <c r="AN830" s="55" t="n"/>
      <c r="AO830" s="55" t="n"/>
      <c r="AP830" s="55" t="n"/>
      <c r="AQ830" s="55" t="n"/>
      <c r="AR830" s="55" t="n"/>
      <c r="AS830" s="55" t="n"/>
      <c r="AT830" s="55" t="n"/>
      <c r="AU830" s="55" t="n"/>
      <c r="AV830" s="55" t="n"/>
      <c r="AW830" s="55" t="n"/>
      <c r="AX830" s="55" t="n"/>
      <c r="AY830" s="55" t="n"/>
      <c r="AZ830" s="55" t="n"/>
      <c r="BA830" s="55" t="n"/>
      <c r="BB830" s="55" t="n"/>
      <c r="BC830" s="55" t="n"/>
    </row>
    <row r="831">
      <c r="A831" s="55" t="n"/>
      <c r="B831" s="483" t="n"/>
      <c r="C831" s="55" t="n"/>
      <c r="D831" s="55" t="n"/>
      <c r="E831" s="55" t="n"/>
      <c r="F831" s="55" t="n"/>
      <c r="G831" s="69" t="n"/>
      <c r="H831" s="69" t="n"/>
      <c r="I831" s="55" t="n"/>
      <c r="J831" s="55" t="n"/>
      <c r="K831" s="55" t="n"/>
      <c r="L831" s="55">
        <f>J831-K831</f>
        <v/>
      </c>
      <c r="M831" s="55" t="n"/>
      <c r="N831" s="55">
        <f>P831+Q831+R831+S831</f>
        <v/>
      </c>
      <c r="O831" s="57">
        <f>Q831+V831+Y831+AB831+AE831+AH831+AK831+AN831+AQ831+AT831+AW831+AZ831+BC831</f>
        <v/>
      </c>
      <c r="P831" s="58" t="n"/>
      <c r="Q831" s="59">
        <f>L831-S831-R831-P831</f>
        <v/>
      </c>
      <c r="R831" s="60" t="n"/>
      <c r="S831" s="61" t="n"/>
      <c r="T831" s="55" t="n"/>
      <c r="U831" s="55" t="n"/>
      <c r="V831" s="55" t="n"/>
      <c r="W831" s="55" t="n"/>
      <c r="X831" s="55" t="n"/>
      <c r="Y831" s="55" t="n"/>
      <c r="Z831" s="55" t="n"/>
      <c r="AA831" s="55" t="n"/>
      <c r="AB831" s="55" t="n"/>
      <c r="AC831" s="55" t="n"/>
      <c r="AD831" s="55" t="n"/>
      <c r="AE831" s="55" t="n"/>
      <c r="AF831" s="55" t="n"/>
      <c r="AG831" s="55" t="n"/>
      <c r="AH831" s="55" t="n"/>
      <c r="AI831" s="55" t="n"/>
      <c r="AJ831" s="55" t="n"/>
      <c r="AK831" s="55" t="n"/>
      <c r="AL831" s="55" t="n"/>
      <c r="AM831" s="55" t="n"/>
      <c r="AN831" s="55" t="n"/>
      <c r="AO831" s="55" t="n"/>
      <c r="AP831" s="55" t="n"/>
      <c r="AQ831" s="55" t="n"/>
      <c r="AR831" s="55" t="n"/>
      <c r="AS831" s="55" t="n"/>
      <c r="AT831" s="55" t="n"/>
      <c r="AU831" s="55" t="n"/>
      <c r="AV831" s="55" t="n"/>
      <c r="AW831" s="55" t="n"/>
      <c r="AX831" s="55" t="n"/>
      <c r="AY831" s="55" t="n"/>
      <c r="AZ831" s="55" t="n"/>
      <c r="BA831" s="55" t="n"/>
      <c r="BB831" s="55" t="n"/>
      <c r="BC831" s="55" t="n"/>
    </row>
    <row r="832">
      <c r="A832" s="55" t="n"/>
      <c r="B832" s="483" t="n"/>
      <c r="C832" s="55" t="n"/>
      <c r="D832" s="55" t="n"/>
      <c r="E832" s="55" t="n"/>
      <c r="F832" s="55" t="n"/>
      <c r="G832" s="69" t="n"/>
      <c r="H832" s="69" t="n"/>
      <c r="I832" s="55" t="n"/>
      <c r="J832" s="55" t="n"/>
      <c r="K832" s="55" t="n"/>
      <c r="L832" s="55">
        <f>J832-K832</f>
        <v/>
      </c>
      <c r="M832" s="55" t="n"/>
      <c r="N832" s="55">
        <f>P832+Q832+R832+S832</f>
        <v/>
      </c>
      <c r="O832" s="57">
        <f>Q832+V832+Y832+AB832+AE832+AH832+AK832+AN832+AQ832+AT832+AW832+AZ832+BC832</f>
        <v/>
      </c>
      <c r="P832" s="58" t="n"/>
      <c r="Q832" s="59">
        <f>L832-S832-R832-P832</f>
        <v/>
      </c>
      <c r="R832" s="60" t="n"/>
      <c r="S832" s="61" t="n"/>
      <c r="T832" s="55" t="n"/>
      <c r="U832" s="55" t="n"/>
      <c r="V832" s="55" t="n"/>
      <c r="W832" s="55" t="n"/>
      <c r="X832" s="55" t="n"/>
      <c r="Y832" s="55" t="n"/>
      <c r="Z832" s="55" t="n"/>
      <c r="AA832" s="55" t="n"/>
      <c r="AB832" s="55" t="n"/>
      <c r="AC832" s="55" t="n"/>
      <c r="AD832" s="55" t="n"/>
      <c r="AE832" s="55" t="n"/>
      <c r="AF832" s="55" t="n"/>
      <c r="AG832" s="55" t="n"/>
      <c r="AH832" s="55" t="n"/>
      <c r="AI832" s="55" t="n"/>
      <c r="AJ832" s="55" t="n"/>
      <c r="AK832" s="55" t="n"/>
      <c r="AL832" s="55" t="n"/>
      <c r="AM832" s="55" t="n"/>
      <c r="AN832" s="55" t="n"/>
      <c r="AO832" s="55" t="n"/>
      <c r="AP832" s="55" t="n"/>
      <c r="AQ832" s="55" t="n"/>
      <c r="AR832" s="55" t="n"/>
      <c r="AS832" s="55" t="n"/>
      <c r="AT832" s="55" t="n"/>
      <c r="AU832" s="55" t="n"/>
      <c r="AV832" s="55" t="n"/>
      <c r="AW832" s="55" t="n"/>
      <c r="AX832" s="55" t="n"/>
      <c r="AY832" s="55" t="n"/>
      <c r="AZ832" s="55" t="n"/>
      <c r="BA832" s="55" t="n"/>
      <c r="BB832" s="55" t="n"/>
      <c r="BC832" s="55" t="n"/>
    </row>
    <row r="833">
      <c r="A833" s="55" t="n"/>
      <c r="B833" s="483" t="n"/>
      <c r="C833" s="55" t="n"/>
      <c r="D833" s="55" t="n"/>
      <c r="E833" s="55" t="n"/>
      <c r="F833" s="55" t="n"/>
      <c r="G833" s="69" t="n"/>
      <c r="H833" s="69" t="n"/>
      <c r="I833" s="55" t="n"/>
      <c r="J833" s="55" t="n"/>
      <c r="K833" s="55" t="n"/>
      <c r="L833" s="55">
        <f>J833-K833</f>
        <v/>
      </c>
      <c r="M833" s="55" t="n"/>
      <c r="N833" s="55">
        <f>P833+Q833+R833+S833</f>
        <v/>
      </c>
      <c r="O833" s="57">
        <f>Q833+V833+Y833+AB833+AE833+AH833+AK833+AN833+AQ833+AT833+AW833+AZ833+BC833</f>
        <v/>
      </c>
      <c r="P833" s="58" t="n"/>
      <c r="Q833" s="59">
        <f>L833-S833-R833-P833</f>
        <v/>
      </c>
      <c r="R833" s="60" t="n"/>
      <c r="S833" s="61" t="n"/>
      <c r="T833" s="55" t="n"/>
      <c r="U833" s="55" t="n"/>
      <c r="V833" s="55" t="n"/>
      <c r="W833" s="55" t="n"/>
      <c r="X833" s="55" t="n"/>
      <c r="Y833" s="55" t="n"/>
      <c r="Z833" s="55" t="n"/>
      <c r="AA833" s="55" t="n"/>
      <c r="AB833" s="55" t="n"/>
      <c r="AC833" s="55" t="n"/>
      <c r="AD833" s="55" t="n"/>
      <c r="AE833" s="55" t="n"/>
      <c r="AF833" s="55" t="n"/>
      <c r="AG833" s="55" t="n"/>
      <c r="AH833" s="55" t="n"/>
      <c r="AI833" s="55" t="n"/>
      <c r="AJ833" s="55" t="n"/>
      <c r="AK833" s="55" t="n"/>
      <c r="AL833" s="55" t="n"/>
      <c r="AM833" s="55" t="n"/>
      <c r="AN833" s="55" t="n"/>
      <c r="AO833" s="55" t="n"/>
      <c r="AP833" s="55" t="n"/>
      <c r="AQ833" s="55" t="n"/>
      <c r="AR833" s="55" t="n"/>
      <c r="AS833" s="55" t="n"/>
      <c r="AT833" s="55" t="n"/>
      <c r="AU833" s="55" t="n"/>
      <c r="AV833" s="55" t="n"/>
      <c r="AW833" s="55" t="n"/>
      <c r="AX833" s="55" t="n"/>
      <c r="AY833" s="55" t="n"/>
      <c r="AZ833" s="55" t="n"/>
      <c r="BA833" s="55" t="n"/>
      <c r="BB833" s="55" t="n"/>
      <c r="BC833" s="55" t="n"/>
    </row>
    <row r="834">
      <c r="A834" s="55" t="n"/>
      <c r="B834" s="483" t="n"/>
      <c r="C834" s="55" t="n"/>
      <c r="D834" s="55" t="n"/>
      <c r="E834" s="55" t="n"/>
      <c r="F834" s="55" t="n"/>
      <c r="G834" s="69" t="n"/>
      <c r="H834" s="69" t="n"/>
      <c r="I834" s="55" t="n"/>
      <c r="J834" s="55" t="n"/>
      <c r="K834" s="55" t="n"/>
      <c r="L834" s="55">
        <f>J834-K834</f>
        <v/>
      </c>
      <c r="M834" s="55" t="n"/>
      <c r="N834" s="55">
        <f>P834+Q834+R834+S834</f>
        <v/>
      </c>
      <c r="O834" s="57">
        <f>Q834+V834+Y834+AB834+AE834+AH834+AK834+AN834+AQ834+AT834+AW834+AZ834+BC834</f>
        <v/>
      </c>
      <c r="P834" s="58" t="n"/>
      <c r="Q834" s="59">
        <f>L834-S834-R834-P834</f>
        <v/>
      </c>
      <c r="R834" s="60" t="n"/>
      <c r="S834" s="61" t="n"/>
      <c r="T834" s="55" t="n"/>
      <c r="U834" s="55" t="n"/>
      <c r="V834" s="55" t="n"/>
      <c r="W834" s="55" t="n"/>
      <c r="X834" s="55" t="n"/>
      <c r="Y834" s="55" t="n"/>
      <c r="Z834" s="55" t="n"/>
      <c r="AA834" s="55" t="n"/>
      <c r="AB834" s="55" t="n"/>
      <c r="AC834" s="55" t="n"/>
      <c r="AD834" s="55" t="n"/>
      <c r="AE834" s="55" t="n"/>
      <c r="AF834" s="55" t="n"/>
      <c r="AG834" s="55" t="n"/>
      <c r="AH834" s="55" t="n"/>
      <c r="AI834" s="55" t="n"/>
      <c r="AJ834" s="55" t="n"/>
      <c r="AK834" s="55" t="n"/>
      <c r="AL834" s="55" t="n"/>
      <c r="AM834" s="55" t="n"/>
      <c r="AN834" s="55" t="n"/>
      <c r="AO834" s="55" t="n"/>
      <c r="AP834" s="55" t="n"/>
      <c r="AQ834" s="55" t="n"/>
      <c r="AR834" s="55" t="n"/>
      <c r="AS834" s="55" t="n"/>
      <c r="AT834" s="55" t="n"/>
      <c r="AU834" s="55" t="n"/>
      <c r="AV834" s="55" t="n"/>
      <c r="AW834" s="55" t="n"/>
      <c r="AX834" s="55" t="n"/>
      <c r="AY834" s="55" t="n"/>
      <c r="AZ834" s="55" t="n"/>
      <c r="BA834" s="55" t="n"/>
      <c r="BB834" s="55" t="n"/>
      <c r="BC834" s="55" t="n"/>
    </row>
    <row r="835">
      <c r="A835" s="55" t="n"/>
      <c r="B835" s="483" t="n"/>
      <c r="C835" s="55" t="n"/>
      <c r="D835" s="55" t="n"/>
      <c r="E835" s="55" t="n"/>
      <c r="F835" s="55" t="n"/>
      <c r="G835" s="69" t="n"/>
      <c r="H835" s="69" t="n"/>
      <c r="I835" s="55" t="n"/>
      <c r="J835" s="55" t="n"/>
      <c r="K835" s="55" t="n"/>
      <c r="L835" s="55">
        <f>J835-K835</f>
        <v/>
      </c>
      <c r="M835" s="55" t="n"/>
      <c r="N835" s="55">
        <f>P835+Q835+R835+S835</f>
        <v/>
      </c>
      <c r="O835" s="57">
        <f>Q835+V835+Y835+AB835+AE835+AH835+AK835+AN835+AQ835+AT835+AW835+AZ835+BC835</f>
        <v/>
      </c>
      <c r="P835" s="58" t="n"/>
      <c r="Q835" s="59">
        <f>L835-S835-R835-P835</f>
        <v/>
      </c>
      <c r="R835" s="60" t="n"/>
      <c r="S835" s="61" t="n"/>
      <c r="T835" s="55" t="n"/>
      <c r="U835" s="55" t="n"/>
      <c r="V835" s="55" t="n"/>
      <c r="W835" s="55" t="n"/>
      <c r="X835" s="55" t="n"/>
      <c r="Y835" s="55" t="n"/>
      <c r="Z835" s="55" t="n"/>
      <c r="AA835" s="55" t="n"/>
      <c r="AB835" s="55" t="n"/>
      <c r="AC835" s="55" t="n"/>
      <c r="AD835" s="55" t="n"/>
      <c r="AE835" s="55" t="n"/>
      <c r="AF835" s="55" t="n"/>
      <c r="AG835" s="55" t="n"/>
      <c r="AH835" s="55" t="n"/>
      <c r="AI835" s="55" t="n"/>
      <c r="AJ835" s="55" t="n"/>
      <c r="AK835" s="55" t="n"/>
      <c r="AL835" s="55" t="n"/>
      <c r="AM835" s="55" t="n"/>
      <c r="AN835" s="55" t="n"/>
      <c r="AO835" s="55" t="n"/>
      <c r="AP835" s="55" t="n"/>
      <c r="AQ835" s="55" t="n"/>
      <c r="AR835" s="55" t="n"/>
      <c r="AS835" s="55" t="n"/>
      <c r="AT835" s="55" t="n"/>
      <c r="AU835" s="55" t="n"/>
      <c r="AV835" s="55" t="n"/>
      <c r="AW835" s="55" t="n"/>
      <c r="AX835" s="55" t="n"/>
      <c r="AY835" s="55" t="n"/>
      <c r="AZ835" s="55" t="n"/>
      <c r="BA835" s="55" t="n"/>
      <c r="BB835" s="55" t="n"/>
      <c r="BC835" s="55" t="n"/>
    </row>
    <row r="836">
      <c r="A836" s="55" t="n"/>
      <c r="B836" s="483" t="n"/>
      <c r="C836" s="55" t="n"/>
      <c r="D836" s="55" t="n"/>
      <c r="E836" s="55" t="n"/>
      <c r="F836" s="55" t="n"/>
      <c r="G836" s="69" t="n"/>
      <c r="H836" s="69" t="n"/>
      <c r="I836" s="55" t="n"/>
      <c r="J836" s="55" t="n"/>
      <c r="K836" s="55" t="n"/>
      <c r="L836" s="55">
        <f>J836-K836</f>
        <v/>
      </c>
      <c r="M836" s="55" t="n"/>
      <c r="N836" s="55">
        <f>P836+Q836+R836+S836</f>
        <v/>
      </c>
      <c r="O836" s="57">
        <f>Q836+V836+Y836+AB836+AE836+AH836+AK836+AN836+AQ836+AT836+AW836+AZ836+BC836</f>
        <v/>
      </c>
      <c r="P836" s="58" t="n"/>
      <c r="Q836" s="59">
        <f>L836-S836-R836-P836</f>
        <v/>
      </c>
      <c r="R836" s="60" t="n"/>
      <c r="S836" s="61" t="n"/>
      <c r="T836" s="55" t="n"/>
      <c r="U836" s="55" t="n"/>
      <c r="V836" s="55" t="n"/>
      <c r="W836" s="55" t="n"/>
      <c r="X836" s="55" t="n"/>
      <c r="Y836" s="55" t="n"/>
      <c r="Z836" s="55" t="n"/>
      <c r="AA836" s="55" t="n"/>
      <c r="AB836" s="55" t="n"/>
      <c r="AC836" s="55" t="n"/>
      <c r="AD836" s="55" t="n"/>
      <c r="AE836" s="55" t="n"/>
      <c r="AF836" s="55" t="n"/>
      <c r="AG836" s="55" t="n"/>
      <c r="AH836" s="55" t="n"/>
      <c r="AI836" s="55" t="n"/>
      <c r="AJ836" s="55" t="n"/>
      <c r="AK836" s="55" t="n"/>
      <c r="AL836" s="55" t="n"/>
      <c r="AM836" s="55" t="n"/>
      <c r="AN836" s="55" t="n"/>
      <c r="AO836" s="55" t="n"/>
      <c r="AP836" s="55" t="n"/>
      <c r="AQ836" s="55" t="n"/>
      <c r="AR836" s="55" t="n"/>
      <c r="AS836" s="55" t="n"/>
      <c r="AT836" s="55" t="n"/>
      <c r="AU836" s="55" t="n"/>
      <c r="AV836" s="55" t="n"/>
      <c r="AW836" s="55" t="n"/>
      <c r="AX836" s="55" t="n"/>
      <c r="AY836" s="55" t="n"/>
      <c r="AZ836" s="55" t="n"/>
      <c r="BA836" s="55" t="n"/>
      <c r="BB836" s="55" t="n"/>
      <c r="BC836" s="55" t="n"/>
    </row>
    <row r="837">
      <c r="A837" s="55" t="n"/>
      <c r="B837" s="483" t="n"/>
      <c r="C837" s="55" t="n"/>
      <c r="D837" s="55" t="n"/>
      <c r="E837" s="55" t="n"/>
      <c r="F837" s="55" t="n"/>
      <c r="G837" s="69" t="n"/>
      <c r="H837" s="69" t="n"/>
      <c r="I837" s="55" t="n"/>
      <c r="J837" s="55" t="n"/>
      <c r="K837" s="55" t="n"/>
      <c r="L837" s="55">
        <f>J837-K837</f>
        <v/>
      </c>
      <c r="M837" s="55" t="n"/>
      <c r="N837" s="55">
        <f>P837+Q837+R837+S837</f>
        <v/>
      </c>
      <c r="O837" s="57">
        <f>Q837+V837+Y837+AB837+AE837+AH837+AK837+AN837+AQ837+AT837+AW837+AZ837+BC837</f>
        <v/>
      </c>
      <c r="P837" s="58" t="n"/>
      <c r="Q837" s="59">
        <f>L837-S837-R837-P837</f>
        <v/>
      </c>
      <c r="R837" s="60" t="n"/>
      <c r="S837" s="61" t="n"/>
      <c r="T837" s="55" t="n"/>
      <c r="U837" s="55" t="n"/>
      <c r="V837" s="55" t="n"/>
      <c r="W837" s="55" t="n"/>
      <c r="X837" s="55" t="n"/>
      <c r="Y837" s="55" t="n"/>
      <c r="Z837" s="55" t="n"/>
      <c r="AA837" s="55" t="n"/>
      <c r="AB837" s="55" t="n"/>
      <c r="AC837" s="55" t="n"/>
      <c r="AD837" s="55" t="n"/>
      <c r="AE837" s="55" t="n"/>
      <c r="AF837" s="55" t="n"/>
      <c r="AG837" s="55" t="n"/>
      <c r="AH837" s="55" t="n"/>
      <c r="AI837" s="55" t="n"/>
      <c r="AJ837" s="55" t="n"/>
      <c r="AK837" s="55" t="n"/>
      <c r="AL837" s="55" t="n"/>
      <c r="AM837" s="55" t="n"/>
      <c r="AN837" s="55" t="n"/>
      <c r="AO837" s="55" t="n"/>
      <c r="AP837" s="55" t="n"/>
      <c r="AQ837" s="55" t="n"/>
      <c r="AR837" s="55" t="n"/>
      <c r="AS837" s="55" t="n"/>
      <c r="AT837" s="55" t="n"/>
      <c r="AU837" s="55" t="n"/>
      <c r="AV837" s="55" t="n"/>
      <c r="AW837" s="55" t="n"/>
      <c r="AX837" s="55" t="n"/>
      <c r="AY837" s="55" t="n"/>
      <c r="AZ837" s="55" t="n"/>
      <c r="BA837" s="55" t="n"/>
      <c r="BB837" s="55" t="n"/>
      <c r="BC837" s="55" t="n"/>
    </row>
    <row r="838">
      <c r="A838" s="55" t="n"/>
      <c r="B838" s="483" t="n"/>
      <c r="C838" s="55" t="n"/>
      <c r="D838" s="55" t="n"/>
      <c r="E838" s="55" t="n"/>
      <c r="F838" s="55" t="n"/>
      <c r="G838" s="69" t="n"/>
      <c r="H838" s="69" t="n"/>
      <c r="I838" s="55" t="n"/>
      <c r="J838" s="55" t="n"/>
      <c r="K838" s="55" t="n"/>
      <c r="L838" s="55">
        <f>J838-K838</f>
        <v/>
      </c>
      <c r="M838" s="55" t="n"/>
      <c r="N838" s="55">
        <f>P838+Q838+R838+S838</f>
        <v/>
      </c>
      <c r="O838" s="57">
        <f>Q838+V838+Y838+AB838+AE838+AH838+AK838+AN838+AQ838+AT838+AW838+AZ838+BC838</f>
        <v/>
      </c>
      <c r="P838" s="58" t="n"/>
      <c r="Q838" s="59">
        <f>L838-S838-R838-P838</f>
        <v/>
      </c>
      <c r="R838" s="60" t="n"/>
      <c r="S838" s="61" t="n"/>
      <c r="T838" s="55" t="n"/>
      <c r="U838" s="55" t="n"/>
      <c r="V838" s="55" t="n"/>
      <c r="W838" s="55" t="n"/>
      <c r="X838" s="55" t="n"/>
      <c r="Y838" s="55" t="n"/>
      <c r="Z838" s="55" t="n"/>
      <c r="AA838" s="55" t="n"/>
      <c r="AB838" s="55" t="n"/>
      <c r="AC838" s="55" t="n"/>
      <c r="AD838" s="55" t="n"/>
      <c r="AE838" s="55" t="n"/>
      <c r="AF838" s="55" t="n"/>
      <c r="AG838" s="55" t="n"/>
      <c r="AH838" s="55" t="n"/>
      <c r="AI838" s="55" t="n"/>
      <c r="AJ838" s="55" t="n"/>
      <c r="AK838" s="55" t="n"/>
      <c r="AL838" s="55" t="n"/>
      <c r="AM838" s="55" t="n"/>
      <c r="AN838" s="55" t="n"/>
      <c r="AO838" s="55" t="n"/>
      <c r="AP838" s="55" t="n"/>
      <c r="AQ838" s="55" t="n"/>
      <c r="AR838" s="55" t="n"/>
      <c r="AS838" s="55" t="n"/>
      <c r="AT838" s="55" t="n"/>
      <c r="AU838" s="55" t="n"/>
      <c r="AV838" s="55" t="n"/>
      <c r="AW838" s="55" t="n"/>
      <c r="AX838" s="55" t="n"/>
      <c r="AY838" s="55" t="n"/>
      <c r="AZ838" s="55" t="n"/>
      <c r="BA838" s="55" t="n"/>
      <c r="BB838" s="55" t="n"/>
      <c r="BC838" s="55" t="n"/>
    </row>
    <row r="839">
      <c r="A839" s="55" t="n"/>
      <c r="B839" s="483" t="n"/>
      <c r="C839" s="55" t="n"/>
      <c r="D839" s="55" t="n"/>
      <c r="E839" s="55" t="n"/>
      <c r="F839" s="55" t="n"/>
      <c r="G839" s="69" t="n"/>
      <c r="H839" s="69" t="n"/>
      <c r="I839" s="55" t="n"/>
      <c r="J839" s="55" t="n"/>
      <c r="K839" s="55" t="n"/>
      <c r="L839" s="55">
        <f>J839-K839</f>
        <v/>
      </c>
      <c r="M839" s="55" t="n"/>
      <c r="N839" s="55">
        <f>P839+Q839+R839+S839</f>
        <v/>
      </c>
      <c r="O839" s="57">
        <f>Q839+V839+Y839+AB839+AE839+AH839+AK839+AN839+AQ839+AT839+AW839+AZ839+BC839</f>
        <v/>
      </c>
      <c r="P839" s="58" t="n"/>
      <c r="Q839" s="59">
        <f>L839-S839-R839-P839</f>
        <v/>
      </c>
      <c r="R839" s="60" t="n"/>
      <c r="S839" s="61" t="n"/>
      <c r="T839" s="55" t="n"/>
      <c r="U839" s="55" t="n"/>
      <c r="V839" s="55" t="n"/>
      <c r="W839" s="55" t="n"/>
      <c r="X839" s="55" t="n"/>
      <c r="Y839" s="55" t="n"/>
      <c r="Z839" s="55" t="n"/>
      <c r="AA839" s="55" t="n"/>
      <c r="AB839" s="55" t="n"/>
      <c r="AC839" s="55" t="n"/>
      <c r="AD839" s="55" t="n"/>
      <c r="AE839" s="55" t="n"/>
      <c r="AF839" s="55" t="n"/>
      <c r="AG839" s="55" t="n"/>
      <c r="AH839" s="55" t="n"/>
      <c r="AI839" s="55" t="n"/>
      <c r="AJ839" s="55" t="n"/>
      <c r="AK839" s="55" t="n"/>
      <c r="AL839" s="55" t="n"/>
      <c r="AM839" s="55" t="n"/>
      <c r="AN839" s="55" t="n"/>
      <c r="AO839" s="55" t="n"/>
      <c r="AP839" s="55" t="n"/>
      <c r="AQ839" s="55" t="n"/>
      <c r="AR839" s="55" t="n"/>
      <c r="AS839" s="55" t="n"/>
      <c r="AT839" s="55" t="n"/>
      <c r="AU839" s="55" t="n"/>
      <c r="AV839" s="55" t="n"/>
      <c r="AW839" s="55" t="n"/>
      <c r="AX839" s="55" t="n"/>
      <c r="AY839" s="55" t="n"/>
      <c r="AZ839" s="55" t="n"/>
      <c r="BA839" s="55" t="n"/>
      <c r="BB839" s="55" t="n"/>
      <c r="BC839" s="55" t="n"/>
    </row>
    <row r="840">
      <c r="A840" s="55" t="n"/>
      <c r="B840" s="483" t="n"/>
      <c r="C840" s="55" t="n"/>
      <c r="D840" s="55" t="n"/>
      <c r="E840" s="55" t="n"/>
      <c r="F840" s="55" t="n"/>
      <c r="G840" s="69" t="n"/>
      <c r="H840" s="69" t="n"/>
      <c r="I840" s="55" t="n"/>
      <c r="J840" s="55" t="n"/>
      <c r="K840" s="55" t="n"/>
      <c r="L840" s="55">
        <f>J840-K840</f>
        <v/>
      </c>
      <c r="M840" s="55" t="n"/>
      <c r="N840" s="55">
        <f>P840+Q840+R840+S840</f>
        <v/>
      </c>
      <c r="O840" s="57">
        <f>Q840+V840+Y840+AB840+AE840+AH840+AK840+AN840+AQ840+AT840+AW840+AZ840+BC840</f>
        <v/>
      </c>
      <c r="P840" s="58" t="n"/>
      <c r="Q840" s="59">
        <f>L840-S840-R840-P840</f>
        <v/>
      </c>
      <c r="R840" s="60" t="n"/>
      <c r="S840" s="61" t="n"/>
      <c r="T840" s="55" t="n"/>
      <c r="U840" s="55" t="n"/>
      <c r="V840" s="55" t="n"/>
      <c r="W840" s="55" t="n"/>
      <c r="X840" s="55" t="n"/>
      <c r="Y840" s="55" t="n"/>
      <c r="Z840" s="55" t="n"/>
      <c r="AA840" s="55" t="n"/>
      <c r="AB840" s="55" t="n"/>
      <c r="AC840" s="55" t="n"/>
      <c r="AD840" s="55" t="n"/>
      <c r="AE840" s="55" t="n"/>
      <c r="AF840" s="55" t="n"/>
      <c r="AG840" s="55" t="n"/>
      <c r="AH840" s="55" t="n"/>
      <c r="AI840" s="55" t="n"/>
      <c r="AJ840" s="55" t="n"/>
      <c r="AK840" s="55" t="n"/>
      <c r="AL840" s="55" t="n"/>
      <c r="AM840" s="55" t="n"/>
      <c r="AN840" s="55" t="n"/>
      <c r="AO840" s="55" t="n"/>
      <c r="AP840" s="55" t="n"/>
      <c r="AQ840" s="55" t="n"/>
      <c r="AR840" s="55" t="n"/>
      <c r="AS840" s="55" t="n"/>
      <c r="AT840" s="55" t="n"/>
      <c r="AU840" s="55" t="n"/>
      <c r="AV840" s="55" t="n"/>
      <c r="AW840" s="55" t="n"/>
      <c r="AX840" s="55" t="n"/>
      <c r="AY840" s="55" t="n"/>
      <c r="AZ840" s="55" t="n"/>
      <c r="BA840" s="55" t="n"/>
      <c r="BB840" s="55" t="n"/>
      <c r="BC840" s="55" t="n"/>
    </row>
    <row r="841">
      <c r="A841" s="55" t="n"/>
      <c r="B841" s="483" t="n"/>
      <c r="C841" s="55" t="n"/>
      <c r="D841" s="55" t="n"/>
      <c r="E841" s="55" t="n"/>
      <c r="F841" s="55" t="n"/>
      <c r="G841" s="69" t="n"/>
      <c r="H841" s="69" t="n"/>
      <c r="I841" s="55" t="n"/>
      <c r="J841" s="55" t="n"/>
      <c r="K841" s="55" t="n"/>
      <c r="L841" s="55">
        <f>J841-K841</f>
        <v/>
      </c>
      <c r="M841" s="55" t="n"/>
      <c r="N841" s="55">
        <f>P841+Q841+R841+S841</f>
        <v/>
      </c>
      <c r="O841" s="57">
        <f>Q841+V841+Y841+AB841+AE841+AH841+AK841+AN841+AQ841+AT841+AW841+AZ841+BC841</f>
        <v/>
      </c>
      <c r="P841" s="58" t="n"/>
      <c r="Q841" s="59">
        <f>L841-S841-R841-P841</f>
        <v/>
      </c>
      <c r="R841" s="60" t="n"/>
      <c r="S841" s="61" t="n"/>
      <c r="T841" s="55" t="n"/>
      <c r="U841" s="55" t="n"/>
      <c r="V841" s="55" t="n"/>
      <c r="W841" s="55" t="n"/>
      <c r="X841" s="55" t="n"/>
      <c r="Y841" s="55" t="n"/>
      <c r="Z841" s="55" t="n"/>
      <c r="AA841" s="55" t="n"/>
      <c r="AB841" s="55" t="n"/>
      <c r="AC841" s="55" t="n"/>
      <c r="AD841" s="55" t="n"/>
      <c r="AE841" s="55" t="n"/>
      <c r="AF841" s="55" t="n"/>
      <c r="AG841" s="55" t="n"/>
      <c r="AH841" s="55" t="n"/>
      <c r="AI841" s="55" t="n"/>
      <c r="AJ841" s="55" t="n"/>
      <c r="AK841" s="55" t="n"/>
      <c r="AL841" s="55" t="n"/>
      <c r="AM841" s="55" t="n"/>
      <c r="AN841" s="55" t="n"/>
      <c r="AO841" s="55" t="n"/>
      <c r="AP841" s="55" t="n"/>
      <c r="AQ841" s="55" t="n"/>
      <c r="AR841" s="55" t="n"/>
      <c r="AS841" s="55" t="n"/>
      <c r="AT841" s="55" t="n"/>
      <c r="AU841" s="55" t="n"/>
      <c r="AV841" s="55" t="n"/>
      <c r="AW841" s="55" t="n"/>
      <c r="AX841" s="55" t="n"/>
      <c r="AY841" s="55" t="n"/>
      <c r="AZ841" s="55" t="n"/>
      <c r="BA841" s="55" t="n"/>
      <c r="BB841" s="55" t="n"/>
      <c r="BC841" s="55" t="n"/>
    </row>
    <row r="842">
      <c r="A842" s="55" t="n"/>
      <c r="B842" s="483" t="n"/>
      <c r="C842" s="55" t="n"/>
      <c r="D842" s="55" t="n"/>
      <c r="E842" s="55" t="n"/>
      <c r="F842" s="55" t="n"/>
      <c r="G842" s="69" t="n"/>
      <c r="H842" s="69" t="n"/>
      <c r="I842" s="55" t="n"/>
      <c r="J842" s="55" t="n"/>
      <c r="K842" s="55" t="n"/>
      <c r="L842" s="55">
        <f>J842-K842</f>
        <v/>
      </c>
      <c r="M842" s="55" t="n"/>
      <c r="N842" s="55">
        <f>P842+Q842+R842+S842</f>
        <v/>
      </c>
      <c r="O842" s="57">
        <f>Q842+V842+Y842+AB842+AE842+AH842+AK842+AN842+AQ842+AT842+AW842+AZ842+BC842</f>
        <v/>
      </c>
      <c r="P842" s="58" t="n"/>
      <c r="Q842" s="59">
        <f>L842-S842-R842-P842</f>
        <v/>
      </c>
      <c r="R842" s="60" t="n"/>
      <c r="S842" s="61" t="n"/>
      <c r="T842" s="55" t="n"/>
      <c r="U842" s="55" t="n"/>
      <c r="V842" s="55" t="n"/>
      <c r="W842" s="55" t="n"/>
      <c r="X842" s="55" t="n"/>
      <c r="Y842" s="55" t="n"/>
      <c r="Z842" s="55" t="n"/>
      <c r="AA842" s="55" t="n"/>
      <c r="AB842" s="55" t="n"/>
      <c r="AC842" s="55" t="n"/>
      <c r="AD842" s="55" t="n"/>
      <c r="AE842" s="55" t="n"/>
      <c r="AF842" s="55" t="n"/>
      <c r="AG842" s="55" t="n"/>
      <c r="AH842" s="55" t="n"/>
      <c r="AI842" s="55" t="n"/>
      <c r="AJ842" s="55" t="n"/>
      <c r="AK842" s="55" t="n"/>
      <c r="AL842" s="55" t="n"/>
      <c r="AM842" s="55" t="n"/>
      <c r="AN842" s="55" t="n"/>
      <c r="AO842" s="55" t="n"/>
      <c r="AP842" s="55" t="n"/>
      <c r="AQ842" s="55" t="n"/>
      <c r="AR842" s="55" t="n"/>
      <c r="AS842" s="55" t="n"/>
      <c r="AT842" s="55" t="n"/>
      <c r="AU842" s="55" t="n"/>
      <c r="AV842" s="55" t="n"/>
      <c r="AW842" s="55" t="n"/>
      <c r="AX842" s="55" t="n"/>
      <c r="AY842" s="55" t="n"/>
      <c r="AZ842" s="55" t="n"/>
      <c r="BA842" s="55" t="n"/>
      <c r="BB842" s="55" t="n"/>
      <c r="BC842" s="55" t="n"/>
    </row>
    <row r="843">
      <c r="A843" s="55" t="n"/>
      <c r="B843" s="483" t="n"/>
      <c r="C843" s="55" t="n"/>
      <c r="D843" s="55" t="n"/>
      <c r="E843" s="55" t="n"/>
      <c r="F843" s="55" t="n"/>
      <c r="G843" s="69" t="n"/>
      <c r="H843" s="69" t="n"/>
      <c r="I843" s="55" t="n"/>
      <c r="J843" s="55" t="n"/>
      <c r="K843" s="55" t="n"/>
      <c r="L843" s="55">
        <f>J843-K843</f>
        <v/>
      </c>
      <c r="M843" s="55" t="n"/>
      <c r="N843" s="55">
        <f>P843+Q843+R843+S843</f>
        <v/>
      </c>
      <c r="O843" s="57">
        <f>Q843+V843+Y843+AB843+AE843+AH843+AK843+AN843+AQ843+AT843+AW843+AZ843+BC843</f>
        <v/>
      </c>
      <c r="P843" s="58" t="n"/>
      <c r="Q843" s="59">
        <f>L843-S843-R843-P843</f>
        <v/>
      </c>
      <c r="R843" s="60" t="n"/>
      <c r="S843" s="61" t="n"/>
      <c r="T843" s="55" t="n"/>
      <c r="U843" s="55" t="n"/>
      <c r="V843" s="55" t="n"/>
      <c r="W843" s="55" t="n"/>
      <c r="X843" s="55" t="n"/>
      <c r="Y843" s="55" t="n"/>
      <c r="Z843" s="55" t="n"/>
      <c r="AA843" s="55" t="n"/>
      <c r="AB843" s="55" t="n"/>
      <c r="AC843" s="55" t="n"/>
      <c r="AD843" s="55" t="n"/>
      <c r="AE843" s="55" t="n"/>
      <c r="AF843" s="55" t="n"/>
      <c r="AG843" s="55" t="n"/>
      <c r="AH843" s="55" t="n"/>
      <c r="AI843" s="55" t="n"/>
      <c r="AJ843" s="55" t="n"/>
      <c r="AK843" s="55" t="n"/>
      <c r="AL843" s="55" t="n"/>
      <c r="AM843" s="55" t="n"/>
      <c r="AN843" s="55" t="n"/>
      <c r="AO843" s="55" t="n"/>
      <c r="AP843" s="55" t="n"/>
      <c r="AQ843" s="55" t="n"/>
      <c r="AR843" s="55" t="n"/>
      <c r="AS843" s="55" t="n"/>
      <c r="AT843" s="55" t="n"/>
      <c r="AU843" s="55" t="n"/>
      <c r="AV843" s="55" t="n"/>
      <c r="AW843" s="55" t="n"/>
      <c r="AX843" s="55" t="n"/>
      <c r="AY843" s="55" t="n"/>
      <c r="AZ843" s="55" t="n"/>
      <c r="BA843" s="55" t="n"/>
      <c r="BB843" s="55" t="n"/>
      <c r="BC843" s="55" t="n"/>
    </row>
    <row r="844">
      <c r="A844" s="55" t="n"/>
      <c r="B844" s="483" t="n"/>
      <c r="C844" s="55" t="n"/>
      <c r="D844" s="55" t="n"/>
      <c r="E844" s="55" t="n"/>
      <c r="F844" s="55" t="n"/>
      <c r="G844" s="69" t="n"/>
      <c r="H844" s="69" t="n"/>
      <c r="I844" s="55" t="n"/>
      <c r="J844" s="55" t="n"/>
      <c r="K844" s="55" t="n"/>
      <c r="L844" s="55">
        <f>J844-K844</f>
        <v/>
      </c>
      <c r="M844" s="55" t="n"/>
      <c r="N844" s="55">
        <f>P844+Q844+R844+S844</f>
        <v/>
      </c>
      <c r="O844" s="57">
        <f>Q844+V844+Y844+AB844+AE844+AH844+AK844+AN844+AQ844+AT844+AW844+AZ844+BC844</f>
        <v/>
      </c>
      <c r="P844" s="58" t="n"/>
      <c r="Q844" s="59">
        <f>L844-S844-R844-P844</f>
        <v/>
      </c>
      <c r="R844" s="60" t="n"/>
      <c r="S844" s="61" t="n"/>
      <c r="T844" s="55" t="n"/>
      <c r="U844" s="55" t="n"/>
      <c r="V844" s="55" t="n"/>
      <c r="W844" s="55" t="n"/>
      <c r="X844" s="55" t="n"/>
      <c r="Y844" s="55" t="n"/>
      <c r="Z844" s="55" t="n"/>
      <c r="AA844" s="55" t="n"/>
      <c r="AB844" s="55" t="n"/>
      <c r="AC844" s="55" t="n"/>
      <c r="AD844" s="55" t="n"/>
      <c r="AE844" s="55" t="n"/>
      <c r="AF844" s="55" t="n"/>
      <c r="AG844" s="55" t="n"/>
      <c r="AH844" s="55" t="n"/>
      <c r="AI844" s="55" t="n"/>
      <c r="AJ844" s="55" t="n"/>
      <c r="AK844" s="55" t="n"/>
      <c r="AL844" s="55" t="n"/>
      <c r="AM844" s="55" t="n"/>
      <c r="AN844" s="55" t="n"/>
      <c r="AO844" s="55" t="n"/>
      <c r="AP844" s="55" t="n"/>
      <c r="AQ844" s="55" t="n"/>
      <c r="AR844" s="55" t="n"/>
      <c r="AS844" s="55" t="n"/>
      <c r="AT844" s="55" t="n"/>
      <c r="AU844" s="55" t="n"/>
      <c r="AV844" s="55" t="n"/>
      <c r="AW844" s="55" t="n"/>
      <c r="AX844" s="55" t="n"/>
      <c r="AY844" s="55" t="n"/>
      <c r="AZ844" s="55" t="n"/>
      <c r="BA844" s="55" t="n"/>
      <c r="BB844" s="55" t="n"/>
      <c r="BC844" s="55" t="n"/>
    </row>
    <row r="845">
      <c r="A845" s="55" t="n"/>
      <c r="B845" s="483" t="n"/>
      <c r="C845" s="55" t="n"/>
      <c r="D845" s="55" t="n"/>
      <c r="E845" s="55" t="n"/>
      <c r="F845" s="55" t="n"/>
      <c r="G845" s="69" t="n"/>
      <c r="H845" s="69" t="n"/>
      <c r="I845" s="55" t="n"/>
      <c r="J845" s="55" t="n"/>
      <c r="K845" s="55" t="n"/>
      <c r="L845" s="55">
        <f>J845-K845</f>
        <v/>
      </c>
      <c r="M845" s="55" t="n"/>
      <c r="N845" s="55">
        <f>P845+Q845+R845+S845</f>
        <v/>
      </c>
      <c r="O845" s="57">
        <f>Q845+V845+Y845+AB845+AE845+AH845+AK845+AN845+AQ845+AT845+AW845+AZ845+BC845</f>
        <v/>
      </c>
      <c r="P845" s="58" t="n"/>
      <c r="Q845" s="59">
        <f>L845-S845-R845-P845</f>
        <v/>
      </c>
      <c r="R845" s="60" t="n"/>
      <c r="S845" s="61" t="n"/>
      <c r="T845" s="55" t="n"/>
      <c r="U845" s="55" t="n"/>
      <c r="V845" s="55" t="n"/>
      <c r="W845" s="55" t="n"/>
      <c r="X845" s="55" t="n"/>
      <c r="Y845" s="55" t="n"/>
      <c r="Z845" s="55" t="n"/>
      <c r="AA845" s="55" t="n"/>
      <c r="AB845" s="55" t="n"/>
      <c r="AC845" s="55" t="n"/>
      <c r="AD845" s="55" t="n"/>
      <c r="AE845" s="55" t="n"/>
      <c r="AF845" s="55" t="n"/>
      <c r="AG845" s="55" t="n"/>
      <c r="AH845" s="55" t="n"/>
      <c r="AI845" s="55" t="n"/>
      <c r="AJ845" s="55" t="n"/>
      <c r="AK845" s="55" t="n"/>
      <c r="AL845" s="55" t="n"/>
      <c r="AM845" s="55" t="n"/>
      <c r="AN845" s="55" t="n"/>
      <c r="AO845" s="55" t="n"/>
      <c r="AP845" s="55" t="n"/>
      <c r="AQ845" s="55" t="n"/>
      <c r="AR845" s="55" t="n"/>
      <c r="AS845" s="55" t="n"/>
      <c r="AT845" s="55" t="n"/>
      <c r="AU845" s="55" t="n"/>
      <c r="AV845" s="55" t="n"/>
      <c r="AW845" s="55" t="n"/>
      <c r="AX845" s="55" t="n"/>
      <c r="AY845" s="55" t="n"/>
      <c r="AZ845" s="55" t="n"/>
      <c r="BA845" s="55" t="n"/>
      <c r="BB845" s="55" t="n"/>
      <c r="BC845" s="55" t="n"/>
    </row>
    <row r="846">
      <c r="A846" s="55" t="n"/>
      <c r="B846" s="483" t="n"/>
      <c r="C846" s="55" t="n"/>
      <c r="D846" s="55" t="n"/>
      <c r="E846" s="55" t="n"/>
      <c r="F846" s="55" t="n"/>
      <c r="G846" s="69" t="n"/>
      <c r="H846" s="69" t="n"/>
      <c r="I846" s="55" t="n"/>
      <c r="J846" s="55" t="n"/>
      <c r="K846" s="55" t="n"/>
      <c r="L846" s="55">
        <f>J846-K846</f>
        <v/>
      </c>
      <c r="M846" s="55" t="n"/>
      <c r="N846" s="55">
        <f>P846+Q846+R846+S846</f>
        <v/>
      </c>
      <c r="O846" s="57">
        <f>Q846+V846+Y846+AB846+AE846+AH846+AK846+AN846+AQ846+AT846+AW846+AZ846+BC846</f>
        <v/>
      </c>
      <c r="P846" s="58" t="n"/>
      <c r="Q846" s="59">
        <f>L846-S846-R846-P846</f>
        <v/>
      </c>
      <c r="R846" s="60" t="n"/>
      <c r="S846" s="61" t="n"/>
      <c r="T846" s="55" t="n"/>
      <c r="U846" s="55" t="n"/>
      <c r="V846" s="55" t="n"/>
      <c r="W846" s="55" t="n"/>
      <c r="X846" s="55" t="n"/>
      <c r="Y846" s="55" t="n"/>
      <c r="Z846" s="55" t="n"/>
      <c r="AA846" s="55" t="n"/>
      <c r="AB846" s="55" t="n"/>
      <c r="AC846" s="55" t="n"/>
      <c r="AD846" s="55" t="n"/>
      <c r="AE846" s="55" t="n"/>
      <c r="AF846" s="55" t="n"/>
      <c r="AG846" s="55" t="n"/>
      <c r="AH846" s="55" t="n"/>
      <c r="AI846" s="55" t="n"/>
      <c r="AJ846" s="55" t="n"/>
      <c r="AK846" s="55" t="n"/>
      <c r="AL846" s="55" t="n"/>
      <c r="AM846" s="55" t="n"/>
      <c r="AN846" s="55" t="n"/>
      <c r="AO846" s="55" t="n"/>
      <c r="AP846" s="55" t="n"/>
      <c r="AQ846" s="55" t="n"/>
      <c r="AR846" s="55" t="n"/>
      <c r="AS846" s="55" t="n"/>
      <c r="AT846" s="55" t="n"/>
      <c r="AU846" s="55" t="n"/>
      <c r="AV846" s="55" t="n"/>
      <c r="AW846" s="55" t="n"/>
      <c r="AX846" s="55" t="n"/>
      <c r="AY846" s="55" t="n"/>
      <c r="AZ846" s="55" t="n"/>
      <c r="BA846" s="55" t="n"/>
      <c r="BB846" s="55" t="n"/>
      <c r="BC846" s="55" t="n"/>
    </row>
    <row r="847">
      <c r="A847" s="55" t="n"/>
      <c r="B847" s="483" t="n"/>
      <c r="C847" s="55" t="n"/>
      <c r="D847" s="55" t="n"/>
      <c r="E847" s="55" t="n"/>
      <c r="F847" s="55" t="n"/>
      <c r="G847" s="69" t="n"/>
      <c r="H847" s="69" t="n"/>
      <c r="I847" s="55" t="n"/>
      <c r="J847" s="55" t="n"/>
      <c r="K847" s="55" t="n"/>
      <c r="L847" s="55">
        <f>J847-K847</f>
        <v/>
      </c>
      <c r="M847" s="55" t="n"/>
      <c r="N847" s="55">
        <f>P847+Q847+R847+S847</f>
        <v/>
      </c>
      <c r="O847" s="57">
        <f>Q847+V847+Y847+AB847+AE847+AH847+AK847+AN847+AQ847+AT847+AW847+AZ847+BC847</f>
        <v/>
      </c>
      <c r="P847" s="58" t="n"/>
      <c r="Q847" s="59">
        <f>L847-S847-R847-P847</f>
        <v/>
      </c>
      <c r="R847" s="60" t="n"/>
      <c r="S847" s="61" t="n"/>
      <c r="T847" s="55" t="n"/>
      <c r="U847" s="55" t="n"/>
      <c r="V847" s="55" t="n"/>
      <c r="W847" s="55" t="n"/>
      <c r="X847" s="55" t="n"/>
      <c r="Y847" s="55" t="n"/>
      <c r="Z847" s="55" t="n"/>
      <c r="AA847" s="55" t="n"/>
      <c r="AB847" s="55" t="n"/>
      <c r="AC847" s="55" t="n"/>
      <c r="AD847" s="55" t="n"/>
      <c r="AE847" s="55" t="n"/>
      <c r="AF847" s="55" t="n"/>
      <c r="AG847" s="55" t="n"/>
      <c r="AH847" s="55" t="n"/>
      <c r="AI847" s="55" t="n"/>
      <c r="AJ847" s="55" t="n"/>
      <c r="AK847" s="55" t="n"/>
      <c r="AL847" s="55" t="n"/>
      <c r="AM847" s="55" t="n"/>
      <c r="AN847" s="55" t="n"/>
      <c r="AO847" s="55" t="n"/>
      <c r="AP847" s="55" t="n"/>
      <c r="AQ847" s="55" t="n"/>
      <c r="AR847" s="55" t="n"/>
      <c r="AS847" s="55" t="n"/>
      <c r="AT847" s="55" t="n"/>
      <c r="AU847" s="55" t="n"/>
      <c r="AV847" s="55" t="n"/>
      <c r="AW847" s="55" t="n"/>
      <c r="AX847" s="55" t="n"/>
      <c r="AY847" s="55" t="n"/>
      <c r="AZ847" s="55" t="n"/>
      <c r="BA847" s="55" t="n"/>
      <c r="BB847" s="55" t="n"/>
      <c r="BC847" s="55" t="n"/>
    </row>
    <row r="848">
      <c r="A848" s="55" t="n"/>
      <c r="B848" s="483" t="n"/>
      <c r="C848" s="55" t="n"/>
      <c r="D848" s="55" t="n"/>
      <c r="E848" s="55" t="n"/>
      <c r="F848" s="55" t="n"/>
      <c r="G848" s="69" t="n"/>
      <c r="H848" s="69" t="n"/>
      <c r="I848" s="55" t="n"/>
      <c r="J848" s="55" t="n"/>
      <c r="K848" s="55" t="n"/>
      <c r="L848" s="55">
        <f>J848-K848</f>
        <v/>
      </c>
      <c r="M848" s="55" t="n"/>
      <c r="N848" s="55">
        <f>P848+Q848+R848+S848</f>
        <v/>
      </c>
      <c r="O848" s="57">
        <f>Q848+V848+Y848+AB848+AE848+AH848+AK848+AN848+AQ848+AT848+AW848+AZ848+BC848</f>
        <v/>
      </c>
      <c r="P848" s="58" t="n"/>
      <c r="Q848" s="59">
        <f>L848-S848-R848-P848</f>
        <v/>
      </c>
      <c r="R848" s="60" t="n"/>
      <c r="S848" s="61" t="n"/>
      <c r="T848" s="55" t="n"/>
      <c r="U848" s="55" t="n"/>
      <c r="V848" s="55" t="n"/>
      <c r="W848" s="55" t="n"/>
      <c r="X848" s="55" t="n"/>
      <c r="Y848" s="55" t="n"/>
      <c r="Z848" s="55" t="n"/>
      <c r="AA848" s="55" t="n"/>
      <c r="AB848" s="55" t="n"/>
      <c r="AC848" s="55" t="n"/>
      <c r="AD848" s="55" t="n"/>
      <c r="AE848" s="55" t="n"/>
      <c r="AF848" s="55" t="n"/>
      <c r="AG848" s="55" t="n"/>
      <c r="AH848" s="55" t="n"/>
      <c r="AI848" s="55" t="n"/>
      <c r="AJ848" s="55" t="n"/>
      <c r="AK848" s="55" t="n"/>
      <c r="AL848" s="55" t="n"/>
      <c r="AM848" s="55" t="n"/>
      <c r="AN848" s="55" t="n"/>
      <c r="AO848" s="55" t="n"/>
      <c r="AP848" s="55" t="n"/>
      <c r="AQ848" s="55" t="n"/>
      <c r="AR848" s="55" t="n"/>
      <c r="AS848" s="55" t="n"/>
      <c r="AT848" s="55" t="n"/>
      <c r="AU848" s="55" t="n"/>
      <c r="AV848" s="55" t="n"/>
      <c r="AW848" s="55" t="n"/>
      <c r="AX848" s="55" t="n"/>
      <c r="AY848" s="55" t="n"/>
      <c r="AZ848" s="55" t="n"/>
      <c r="BA848" s="55" t="n"/>
      <c r="BB848" s="55" t="n"/>
      <c r="BC848" s="55" t="n"/>
    </row>
    <row r="849">
      <c r="A849" s="55" t="n"/>
      <c r="B849" s="483" t="n"/>
      <c r="C849" s="55" t="n"/>
      <c r="D849" s="55" t="n"/>
      <c r="E849" s="55" t="n"/>
      <c r="F849" s="55" t="n"/>
      <c r="G849" s="69" t="n"/>
      <c r="H849" s="69" t="n"/>
      <c r="I849" s="55" t="n"/>
      <c r="J849" s="55" t="n"/>
      <c r="K849" s="55" t="n"/>
      <c r="L849" s="55">
        <f>J849-K849</f>
        <v/>
      </c>
      <c r="M849" s="55" t="n"/>
      <c r="N849" s="55">
        <f>P849+Q849+R849+S849</f>
        <v/>
      </c>
      <c r="O849" s="57">
        <f>Q849+V849+Y849+AB849+AE849+AH849+AK849+AN849+AQ849+AT849+AW849+AZ849+BC849</f>
        <v/>
      </c>
      <c r="P849" s="58" t="n"/>
      <c r="Q849" s="59">
        <f>L849-S849-R849-P849</f>
        <v/>
      </c>
      <c r="R849" s="60" t="n"/>
      <c r="S849" s="61" t="n"/>
      <c r="T849" s="55" t="n"/>
      <c r="U849" s="55" t="n"/>
      <c r="V849" s="55" t="n"/>
      <c r="W849" s="55" t="n"/>
      <c r="X849" s="55" t="n"/>
      <c r="Y849" s="55" t="n"/>
      <c r="Z849" s="55" t="n"/>
      <c r="AA849" s="55" t="n"/>
      <c r="AB849" s="55" t="n"/>
      <c r="AC849" s="55" t="n"/>
      <c r="AD849" s="55" t="n"/>
      <c r="AE849" s="55" t="n"/>
      <c r="AF849" s="55" t="n"/>
      <c r="AG849" s="55" t="n"/>
      <c r="AH849" s="55" t="n"/>
      <c r="AI849" s="55" t="n"/>
      <c r="AJ849" s="55" t="n"/>
      <c r="AK849" s="55" t="n"/>
      <c r="AL849" s="55" t="n"/>
      <c r="AM849" s="55" t="n"/>
      <c r="AN849" s="55" t="n"/>
      <c r="AO849" s="55" t="n"/>
      <c r="AP849" s="55" t="n"/>
      <c r="AQ849" s="55" t="n"/>
      <c r="AR849" s="55" t="n"/>
      <c r="AS849" s="55" t="n"/>
      <c r="AT849" s="55" t="n"/>
      <c r="AU849" s="55" t="n"/>
      <c r="AV849" s="55" t="n"/>
      <c r="AW849" s="55" t="n"/>
      <c r="AX849" s="55" t="n"/>
      <c r="AY849" s="55" t="n"/>
      <c r="AZ849" s="55" t="n"/>
      <c r="BA849" s="55" t="n"/>
      <c r="BB849" s="55" t="n"/>
      <c r="BC849" s="55" t="n"/>
    </row>
    <row r="850">
      <c r="A850" s="55" t="n"/>
      <c r="B850" s="483" t="n"/>
      <c r="C850" s="55" t="n"/>
      <c r="D850" s="55" t="n"/>
      <c r="E850" s="55" t="n"/>
      <c r="F850" s="55" t="n"/>
      <c r="G850" s="69" t="n"/>
      <c r="H850" s="69" t="n"/>
      <c r="I850" s="55" t="n"/>
      <c r="J850" s="55" t="n"/>
      <c r="K850" s="55" t="n"/>
      <c r="L850" s="55">
        <f>J850-K850</f>
        <v/>
      </c>
      <c r="M850" s="55" t="n"/>
      <c r="N850" s="55">
        <f>P850+Q850+R850+S850</f>
        <v/>
      </c>
      <c r="O850" s="57">
        <f>Q850+V850+Y850+AB850+AE850+AH850+AK850+AN850+AQ850+AT850+AW850+AZ850+BC850</f>
        <v/>
      </c>
      <c r="P850" s="58" t="n"/>
      <c r="Q850" s="59">
        <f>L850-S850-R850-P850</f>
        <v/>
      </c>
      <c r="R850" s="60" t="n"/>
      <c r="S850" s="61" t="n"/>
      <c r="T850" s="55" t="n"/>
      <c r="U850" s="55" t="n"/>
      <c r="V850" s="55" t="n"/>
      <c r="W850" s="55" t="n"/>
      <c r="X850" s="55" t="n"/>
      <c r="Y850" s="55" t="n"/>
      <c r="Z850" s="55" t="n"/>
      <c r="AA850" s="55" t="n"/>
      <c r="AB850" s="55" t="n"/>
      <c r="AC850" s="55" t="n"/>
      <c r="AD850" s="55" t="n"/>
      <c r="AE850" s="55" t="n"/>
      <c r="AF850" s="55" t="n"/>
      <c r="AG850" s="55" t="n"/>
      <c r="AH850" s="55" t="n"/>
      <c r="AI850" s="55" t="n"/>
      <c r="AJ850" s="55" t="n"/>
      <c r="AK850" s="55" t="n"/>
      <c r="AL850" s="55" t="n"/>
      <c r="AM850" s="55" t="n"/>
      <c r="AN850" s="55" t="n"/>
      <c r="AO850" s="55" t="n"/>
      <c r="AP850" s="55" t="n"/>
      <c r="AQ850" s="55" t="n"/>
      <c r="AR850" s="55" t="n"/>
      <c r="AS850" s="55" t="n"/>
      <c r="AT850" s="55" t="n"/>
      <c r="AU850" s="55" t="n"/>
      <c r="AV850" s="55" t="n"/>
      <c r="AW850" s="55" t="n"/>
      <c r="AX850" s="55" t="n"/>
      <c r="AY850" s="55" t="n"/>
      <c r="AZ850" s="55" t="n"/>
      <c r="BA850" s="55" t="n"/>
      <c r="BB850" s="55" t="n"/>
      <c r="BC850" s="55" t="n"/>
    </row>
    <row r="851">
      <c r="A851" s="55" t="n"/>
      <c r="B851" s="483" t="n"/>
      <c r="C851" s="55" t="n"/>
      <c r="D851" s="55" t="n"/>
      <c r="E851" s="55" t="n"/>
      <c r="F851" s="55" t="n"/>
      <c r="G851" s="69" t="n"/>
      <c r="H851" s="69" t="n"/>
      <c r="I851" s="55" t="n"/>
      <c r="J851" s="55" t="n"/>
      <c r="K851" s="55" t="n"/>
      <c r="L851" s="55">
        <f>J851-K851</f>
        <v/>
      </c>
      <c r="M851" s="55" t="n"/>
      <c r="N851" s="55">
        <f>P851+Q851+R851+S851</f>
        <v/>
      </c>
      <c r="O851" s="57">
        <f>Q851+V851+Y851+AB851+AE851+AH851+AK851+AN851+AQ851+AT851+AW851+AZ851+BC851</f>
        <v/>
      </c>
      <c r="P851" s="58" t="n"/>
      <c r="Q851" s="59">
        <f>L851-S851-R851-P851</f>
        <v/>
      </c>
      <c r="R851" s="60" t="n"/>
      <c r="S851" s="61" t="n"/>
      <c r="T851" s="55" t="n"/>
      <c r="U851" s="55" t="n"/>
      <c r="V851" s="55" t="n"/>
      <c r="W851" s="55" t="n"/>
      <c r="X851" s="55" t="n"/>
      <c r="Y851" s="55" t="n"/>
      <c r="Z851" s="55" t="n"/>
      <c r="AA851" s="55" t="n"/>
      <c r="AB851" s="55" t="n"/>
      <c r="AC851" s="55" t="n"/>
      <c r="AD851" s="55" t="n"/>
      <c r="AE851" s="55" t="n"/>
      <c r="AF851" s="55" t="n"/>
      <c r="AG851" s="55" t="n"/>
      <c r="AH851" s="55" t="n"/>
      <c r="AI851" s="55" t="n"/>
      <c r="AJ851" s="55" t="n"/>
      <c r="AK851" s="55" t="n"/>
      <c r="AL851" s="55" t="n"/>
      <c r="AM851" s="55" t="n"/>
      <c r="AN851" s="55" t="n"/>
      <c r="AO851" s="55" t="n"/>
      <c r="AP851" s="55" t="n"/>
      <c r="AQ851" s="55" t="n"/>
      <c r="AR851" s="55" t="n"/>
      <c r="AS851" s="55" t="n"/>
      <c r="AT851" s="55" t="n"/>
      <c r="AU851" s="55" t="n"/>
      <c r="AV851" s="55" t="n"/>
      <c r="AW851" s="55" t="n"/>
      <c r="AX851" s="55" t="n"/>
      <c r="AY851" s="55" t="n"/>
      <c r="AZ851" s="55" t="n"/>
      <c r="BA851" s="55" t="n"/>
      <c r="BB851" s="55" t="n"/>
      <c r="BC851" s="55" t="n"/>
    </row>
    <row r="852">
      <c r="A852" s="55" t="n"/>
      <c r="B852" s="483" t="n"/>
      <c r="C852" s="55" t="n"/>
      <c r="D852" s="55" t="n"/>
      <c r="E852" s="55" t="n"/>
      <c r="F852" s="55" t="n"/>
      <c r="G852" s="69" t="n"/>
      <c r="H852" s="69" t="n"/>
      <c r="I852" s="55" t="n"/>
      <c r="J852" s="55" t="n"/>
      <c r="K852" s="55" t="n"/>
      <c r="L852" s="55">
        <f>J852-K852</f>
        <v/>
      </c>
      <c r="M852" s="55" t="n"/>
      <c r="N852" s="55">
        <f>P852+Q852+R852+S852</f>
        <v/>
      </c>
      <c r="O852" s="57">
        <f>Q852+V852+Y852+AB852+AE852+AH852+AK852+AN852+AQ852+AT852+AW852+AZ852+BC852</f>
        <v/>
      </c>
      <c r="P852" s="58" t="n"/>
      <c r="Q852" s="59">
        <f>L852-S852-R852-P852</f>
        <v/>
      </c>
      <c r="R852" s="60" t="n"/>
      <c r="S852" s="61" t="n"/>
      <c r="T852" s="55" t="n"/>
      <c r="U852" s="55" t="n"/>
      <c r="V852" s="55" t="n"/>
      <c r="W852" s="55" t="n"/>
      <c r="X852" s="55" t="n"/>
      <c r="Y852" s="55" t="n"/>
      <c r="Z852" s="55" t="n"/>
      <c r="AA852" s="55" t="n"/>
      <c r="AB852" s="55" t="n"/>
      <c r="AC852" s="55" t="n"/>
      <c r="AD852" s="55" t="n"/>
      <c r="AE852" s="55" t="n"/>
      <c r="AF852" s="55" t="n"/>
      <c r="AG852" s="55" t="n"/>
      <c r="AH852" s="55" t="n"/>
      <c r="AI852" s="55" t="n"/>
      <c r="AJ852" s="55" t="n"/>
      <c r="AK852" s="55" t="n"/>
      <c r="AL852" s="55" t="n"/>
      <c r="AM852" s="55" t="n"/>
      <c r="AN852" s="55" t="n"/>
      <c r="AO852" s="55" t="n"/>
      <c r="AP852" s="55" t="n"/>
      <c r="AQ852" s="55" t="n"/>
      <c r="AR852" s="55" t="n"/>
      <c r="AS852" s="55" t="n"/>
      <c r="AT852" s="55" t="n"/>
      <c r="AU852" s="55" t="n"/>
      <c r="AV852" s="55" t="n"/>
      <c r="AW852" s="55" t="n"/>
      <c r="AX852" s="55" t="n"/>
      <c r="AY852" s="55" t="n"/>
      <c r="AZ852" s="55" t="n"/>
      <c r="BA852" s="55" t="n"/>
      <c r="BB852" s="55" t="n"/>
      <c r="BC852" s="55" t="n"/>
    </row>
    <row r="853">
      <c r="A853" s="55" t="n"/>
      <c r="B853" s="483" t="n"/>
      <c r="C853" s="55" t="n"/>
      <c r="D853" s="55" t="n"/>
      <c r="E853" s="55" t="n"/>
      <c r="F853" s="55" t="n"/>
      <c r="G853" s="69" t="n"/>
      <c r="H853" s="69" t="n"/>
      <c r="I853" s="55" t="n"/>
      <c r="J853" s="55" t="n"/>
      <c r="K853" s="55" t="n"/>
      <c r="L853" s="55">
        <f>J853-K853</f>
        <v/>
      </c>
      <c r="M853" s="55" t="n"/>
      <c r="N853" s="55">
        <f>P853+Q853+R853+S853</f>
        <v/>
      </c>
      <c r="O853" s="57">
        <f>Q853+V853+Y853+AB853+AE853+AH853+AK853+AN853+AQ853+AT853+AW853+AZ853+BC853</f>
        <v/>
      </c>
      <c r="P853" s="58" t="n"/>
      <c r="Q853" s="59">
        <f>L853-S853-R853-P853</f>
        <v/>
      </c>
      <c r="R853" s="60" t="n"/>
      <c r="S853" s="61" t="n"/>
      <c r="T853" s="55" t="n"/>
      <c r="U853" s="55" t="n"/>
      <c r="V853" s="55" t="n"/>
      <c r="W853" s="55" t="n"/>
      <c r="X853" s="55" t="n"/>
      <c r="Y853" s="55" t="n"/>
      <c r="Z853" s="55" t="n"/>
      <c r="AA853" s="55" t="n"/>
      <c r="AB853" s="55" t="n"/>
      <c r="AC853" s="55" t="n"/>
      <c r="AD853" s="55" t="n"/>
      <c r="AE853" s="55" t="n"/>
      <c r="AF853" s="55" t="n"/>
      <c r="AG853" s="55" t="n"/>
      <c r="AH853" s="55" t="n"/>
      <c r="AI853" s="55" t="n"/>
      <c r="AJ853" s="55" t="n"/>
      <c r="AK853" s="55" t="n"/>
      <c r="AL853" s="55" t="n"/>
      <c r="AM853" s="55" t="n"/>
      <c r="AN853" s="55" t="n"/>
      <c r="AO853" s="55" t="n"/>
      <c r="AP853" s="55" t="n"/>
      <c r="AQ853" s="55" t="n"/>
      <c r="AR853" s="55" t="n"/>
      <c r="AS853" s="55" t="n"/>
      <c r="AT853" s="55" t="n"/>
      <c r="AU853" s="55" t="n"/>
      <c r="AV853" s="55" t="n"/>
      <c r="AW853" s="55" t="n"/>
      <c r="AX853" s="55" t="n"/>
      <c r="AY853" s="55" t="n"/>
      <c r="AZ853" s="55" t="n"/>
      <c r="BA853" s="55" t="n"/>
      <c r="BB853" s="55" t="n"/>
      <c r="BC853" s="55" t="n"/>
    </row>
    <row r="854">
      <c r="A854" s="55" t="n"/>
      <c r="B854" s="483" t="n"/>
      <c r="C854" s="55" t="n"/>
      <c r="D854" s="55" t="n"/>
      <c r="E854" s="55" t="n"/>
      <c r="F854" s="55" t="n"/>
      <c r="G854" s="69" t="n"/>
      <c r="H854" s="69" t="n"/>
      <c r="I854" s="55" t="n"/>
      <c r="J854" s="55" t="n"/>
      <c r="K854" s="55" t="n"/>
      <c r="L854" s="55">
        <f>J854-K854</f>
        <v/>
      </c>
      <c r="M854" s="55" t="n"/>
      <c r="N854" s="55">
        <f>P854+Q854+R854+S854</f>
        <v/>
      </c>
      <c r="O854" s="57">
        <f>Q854+V854+Y854+AB854+AE854+AH854+AK854+AN854+AQ854+AT854+AW854+AZ854+BC854</f>
        <v/>
      </c>
      <c r="P854" s="58" t="n"/>
      <c r="Q854" s="59">
        <f>L854-S854-R854-P854</f>
        <v/>
      </c>
      <c r="R854" s="60" t="n"/>
      <c r="S854" s="61" t="n"/>
      <c r="T854" s="55" t="n"/>
      <c r="U854" s="55" t="n"/>
      <c r="V854" s="55" t="n"/>
      <c r="W854" s="55" t="n"/>
      <c r="X854" s="55" t="n"/>
      <c r="Y854" s="55" t="n"/>
      <c r="Z854" s="55" t="n"/>
      <c r="AA854" s="55" t="n"/>
      <c r="AB854" s="55" t="n"/>
      <c r="AC854" s="55" t="n"/>
      <c r="AD854" s="55" t="n"/>
      <c r="AE854" s="55" t="n"/>
      <c r="AF854" s="55" t="n"/>
      <c r="AG854" s="55" t="n"/>
      <c r="AH854" s="55" t="n"/>
      <c r="AI854" s="55" t="n"/>
      <c r="AJ854" s="55" t="n"/>
      <c r="AK854" s="55" t="n"/>
      <c r="AL854" s="55" t="n"/>
      <c r="AM854" s="55" t="n"/>
      <c r="AN854" s="55" t="n"/>
      <c r="AO854" s="55" t="n"/>
      <c r="AP854" s="55" t="n"/>
      <c r="AQ854" s="55" t="n"/>
      <c r="AR854" s="55" t="n"/>
      <c r="AS854" s="55" t="n"/>
      <c r="AT854" s="55" t="n"/>
      <c r="AU854" s="55" t="n"/>
      <c r="AV854" s="55" t="n"/>
      <c r="AW854" s="55" t="n"/>
      <c r="AX854" s="55" t="n"/>
      <c r="AY854" s="55" t="n"/>
      <c r="AZ854" s="55" t="n"/>
      <c r="BA854" s="55" t="n"/>
      <c r="BB854" s="55" t="n"/>
      <c r="BC854" s="55" t="n"/>
    </row>
    <row r="855">
      <c r="A855" s="55" t="n"/>
      <c r="B855" s="483" t="n"/>
      <c r="C855" s="55" t="n"/>
      <c r="D855" s="55" t="n"/>
      <c r="E855" s="55" t="n"/>
      <c r="F855" s="55" t="n"/>
      <c r="G855" s="69" t="n"/>
      <c r="H855" s="69" t="n"/>
      <c r="I855" s="55" t="n"/>
      <c r="J855" s="55" t="n"/>
      <c r="K855" s="55" t="n"/>
      <c r="L855" s="55">
        <f>J855-K855</f>
        <v/>
      </c>
      <c r="M855" s="55" t="n"/>
      <c r="N855" s="55">
        <f>P855+Q855+R855+S855</f>
        <v/>
      </c>
      <c r="O855" s="57">
        <f>Q855+V855+Y855+AB855+AE855+AH855+AK855+AN855+AQ855+AT855+AW855+AZ855+BC855</f>
        <v/>
      </c>
      <c r="P855" s="58" t="n"/>
      <c r="Q855" s="59">
        <f>L855-S855-R855-P855</f>
        <v/>
      </c>
      <c r="R855" s="60" t="n"/>
      <c r="S855" s="61" t="n"/>
      <c r="T855" s="55" t="n"/>
      <c r="U855" s="55" t="n"/>
      <c r="V855" s="55" t="n"/>
      <c r="W855" s="55" t="n"/>
      <c r="X855" s="55" t="n"/>
      <c r="Y855" s="55" t="n"/>
      <c r="Z855" s="55" t="n"/>
      <c r="AA855" s="55" t="n"/>
      <c r="AB855" s="55" t="n"/>
      <c r="AC855" s="55" t="n"/>
      <c r="AD855" s="55" t="n"/>
      <c r="AE855" s="55" t="n"/>
      <c r="AF855" s="55" t="n"/>
      <c r="AG855" s="55" t="n"/>
      <c r="AH855" s="55" t="n"/>
      <c r="AI855" s="55" t="n"/>
      <c r="AJ855" s="55" t="n"/>
      <c r="AK855" s="55" t="n"/>
      <c r="AL855" s="55" t="n"/>
      <c r="AM855" s="55" t="n"/>
      <c r="AN855" s="55" t="n"/>
      <c r="AO855" s="55" t="n"/>
      <c r="AP855" s="55" t="n"/>
      <c r="AQ855" s="55" t="n"/>
      <c r="AR855" s="55" t="n"/>
      <c r="AS855" s="55" t="n"/>
      <c r="AT855" s="55" t="n"/>
      <c r="AU855" s="55" t="n"/>
      <c r="AV855" s="55" t="n"/>
      <c r="AW855" s="55" t="n"/>
      <c r="AX855" s="55" t="n"/>
      <c r="AY855" s="55" t="n"/>
      <c r="AZ855" s="55" t="n"/>
      <c r="BA855" s="55" t="n"/>
      <c r="BB855" s="55" t="n"/>
      <c r="BC855" s="55" t="n"/>
    </row>
    <row r="856">
      <c r="A856" s="55" t="n"/>
      <c r="B856" s="483" t="n"/>
      <c r="C856" s="55" t="n"/>
      <c r="D856" s="55" t="n"/>
      <c r="E856" s="55" t="n"/>
      <c r="F856" s="55" t="n"/>
      <c r="G856" s="69" t="n"/>
      <c r="H856" s="69" t="n"/>
      <c r="I856" s="55" t="n"/>
      <c r="J856" s="55" t="n"/>
      <c r="K856" s="55" t="n"/>
      <c r="L856" s="55">
        <f>J856-K856</f>
        <v/>
      </c>
      <c r="M856" s="55" t="n"/>
      <c r="N856" s="55">
        <f>P856+Q856+R856+S856</f>
        <v/>
      </c>
      <c r="O856" s="57">
        <f>Q856+V856+Y856+AB856+AE856+AH856+AK856+AN856+AQ856+AT856+AW856+AZ856+BC856</f>
        <v/>
      </c>
      <c r="P856" s="58" t="n"/>
      <c r="Q856" s="59">
        <f>L856-S856-R856-P856</f>
        <v/>
      </c>
      <c r="R856" s="60" t="n"/>
      <c r="S856" s="61" t="n"/>
      <c r="T856" s="55" t="n"/>
      <c r="U856" s="55" t="n"/>
      <c r="V856" s="55" t="n"/>
      <c r="W856" s="55" t="n"/>
      <c r="X856" s="55" t="n"/>
      <c r="Y856" s="55" t="n"/>
      <c r="Z856" s="55" t="n"/>
      <c r="AA856" s="55" t="n"/>
      <c r="AB856" s="55" t="n"/>
      <c r="AC856" s="55" t="n"/>
      <c r="AD856" s="55" t="n"/>
      <c r="AE856" s="55" t="n"/>
      <c r="AF856" s="55" t="n"/>
      <c r="AG856" s="55" t="n"/>
      <c r="AH856" s="55" t="n"/>
      <c r="AI856" s="55" t="n"/>
      <c r="AJ856" s="55" t="n"/>
      <c r="AK856" s="55" t="n"/>
      <c r="AL856" s="55" t="n"/>
      <c r="AM856" s="55" t="n"/>
      <c r="AN856" s="55" t="n"/>
      <c r="AO856" s="55" t="n"/>
      <c r="AP856" s="55" t="n"/>
      <c r="AQ856" s="55" t="n"/>
      <c r="AR856" s="55" t="n"/>
      <c r="AS856" s="55" t="n"/>
      <c r="AT856" s="55" t="n"/>
      <c r="AU856" s="55" t="n"/>
      <c r="AV856" s="55" t="n"/>
      <c r="AW856" s="55" t="n"/>
      <c r="AX856" s="55" t="n"/>
      <c r="AY856" s="55" t="n"/>
      <c r="AZ856" s="55" t="n"/>
      <c r="BA856" s="55" t="n"/>
      <c r="BB856" s="55" t="n"/>
      <c r="BC856" s="55" t="n"/>
    </row>
    <row r="857">
      <c r="A857" s="55" t="n"/>
      <c r="B857" s="483" t="n"/>
      <c r="C857" s="55" t="n"/>
      <c r="D857" s="55" t="n"/>
      <c r="E857" s="55" t="n"/>
      <c r="F857" s="55" t="n"/>
      <c r="G857" s="69" t="n"/>
      <c r="H857" s="69" t="n"/>
      <c r="I857" s="55" t="n"/>
      <c r="J857" s="55" t="n"/>
      <c r="K857" s="55" t="n"/>
      <c r="L857" s="55">
        <f>J857-K857</f>
        <v/>
      </c>
      <c r="M857" s="55" t="n"/>
      <c r="N857" s="55">
        <f>P857+Q857+R857+S857</f>
        <v/>
      </c>
      <c r="O857" s="57">
        <f>Q857+V857+Y857+AB857+AE857+AH857+AK857+AN857+AQ857+AT857+AW857+AZ857+BC857</f>
        <v/>
      </c>
      <c r="P857" s="58" t="n"/>
      <c r="Q857" s="59">
        <f>L857-S857-R857-P857</f>
        <v/>
      </c>
      <c r="R857" s="60" t="n"/>
      <c r="S857" s="61" t="n"/>
      <c r="T857" s="55" t="n"/>
      <c r="U857" s="55" t="n"/>
      <c r="V857" s="55" t="n"/>
      <c r="W857" s="55" t="n"/>
      <c r="X857" s="55" t="n"/>
      <c r="Y857" s="55" t="n"/>
      <c r="Z857" s="55" t="n"/>
      <c r="AA857" s="55" t="n"/>
      <c r="AB857" s="55" t="n"/>
      <c r="AC857" s="55" t="n"/>
      <c r="AD857" s="55" t="n"/>
      <c r="AE857" s="55" t="n"/>
      <c r="AF857" s="55" t="n"/>
      <c r="AG857" s="55" t="n"/>
      <c r="AH857" s="55" t="n"/>
      <c r="AI857" s="55" t="n"/>
      <c r="AJ857" s="55" t="n"/>
      <c r="AK857" s="55" t="n"/>
      <c r="AL857" s="55" t="n"/>
      <c r="AM857" s="55" t="n"/>
      <c r="AN857" s="55" t="n"/>
      <c r="AO857" s="55" t="n"/>
      <c r="AP857" s="55" t="n"/>
      <c r="AQ857" s="55" t="n"/>
      <c r="AR857" s="55" t="n"/>
      <c r="AS857" s="55" t="n"/>
      <c r="AT857" s="55" t="n"/>
      <c r="AU857" s="55" t="n"/>
      <c r="AV857" s="55" t="n"/>
      <c r="AW857" s="55" t="n"/>
      <c r="AX857" s="55" t="n"/>
      <c r="AY857" s="55" t="n"/>
      <c r="AZ857" s="55" t="n"/>
      <c r="BA857" s="55" t="n"/>
      <c r="BB857" s="55" t="n"/>
      <c r="BC857" s="55" t="n"/>
    </row>
    <row r="858">
      <c r="A858" s="55" t="n"/>
      <c r="B858" s="483" t="n"/>
      <c r="C858" s="55" t="n"/>
      <c r="D858" s="55" t="n"/>
      <c r="E858" s="55" t="n"/>
      <c r="F858" s="55" t="n"/>
      <c r="G858" s="69" t="n"/>
      <c r="H858" s="69" t="n"/>
      <c r="I858" s="55" t="n"/>
      <c r="J858" s="55" t="n"/>
      <c r="K858" s="55" t="n"/>
      <c r="L858" s="55">
        <f>J858-K858</f>
        <v/>
      </c>
      <c r="M858" s="55" t="n"/>
      <c r="N858" s="55">
        <f>P858+Q858+R858+S858</f>
        <v/>
      </c>
      <c r="O858" s="57">
        <f>Q858+V858+Y858+AB858+AE858+AH858+AK858+AN858+AQ858+AT858+AW858+AZ858+BC858</f>
        <v/>
      </c>
      <c r="P858" s="58" t="n"/>
      <c r="Q858" s="59">
        <f>L858-S858-R858-P858</f>
        <v/>
      </c>
      <c r="R858" s="60" t="n"/>
      <c r="S858" s="61" t="n"/>
      <c r="T858" s="55" t="n"/>
      <c r="U858" s="55" t="n"/>
      <c r="V858" s="55" t="n"/>
      <c r="W858" s="55" t="n"/>
      <c r="X858" s="55" t="n"/>
      <c r="Y858" s="55" t="n"/>
      <c r="Z858" s="55" t="n"/>
      <c r="AA858" s="55" t="n"/>
      <c r="AB858" s="55" t="n"/>
      <c r="AC858" s="55" t="n"/>
      <c r="AD858" s="55" t="n"/>
      <c r="AE858" s="55" t="n"/>
      <c r="AF858" s="55" t="n"/>
      <c r="AG858" s="55" t="n"/>
      <c r="AH858" s="55" t="n"/>
      <c r="AI858" s="55" t="n"/>
      <c r="AJ858" s="55" t="n"/>
      <c r="AK858" s="55" t="n"/>
      <c r="AL858" s="55" t="n"/>
      <c r="AM858" s="55" t="n"/>
      <c r="AN858" s="55" t="n"/>
      <c r="AO858" s="55" t="n"/>
      <c r="AP858" s="55" t="n"/>
      <c r="AQ858" s="55" t="n"/>
      <c r="AR858" s="55" t="n"/>
      <c r="AS858" s="55" t="n"/>
      <c r="AT858" s="55" t="n"/>
      <c r="AU858" s="55" t="n"/>
      <c r="AV858" s="55" t="n"/>
      <c r="AW858" s="55" t="n"/>
      <c r="AX858" s="55" t="n"/>
      <c r="AY858" s="55" t="n"/>
      <c r="AZ858" s="55" t="n"/>
      <c r="BA858" s="55" t="n"/>
      <c r="BB858" s="55" t="n"/>
      <c r="BC858" s="55" t="n"/>
    </row>
    <row r="859">
      <c r="A859" s="55" t="n"/>
      <c r="B859" s="483" t="n"/>
      <c r="C859" s="55" t="n"/>
      <c r="D859" s="55" t="n"/>
      <c r="E859" s="55" t="n"/>
      <c r="F859" s="55" t="n"/>
      <c r="G859" s="69" t="n"/>
      <c r="H859" s="69" t="n"/>
      <c r="I859" s="55" t="n"/>
      <c r="J859" s="55" t="n"/>
      <c r="K859" s="55" t="n"/>
      <c r="L859" s="55">
        <f>J859-K859</f>
        <v/>
      </c>
      <c r="M859" s="55" t="n"/>
      <c r="N859" s="55">
        <f>P859+Q859+R859+S859</f>
        <v/>
      </c>
      <c r="O859" s="57">
        <f>Q859+V859+Y859+AB859+AE859+AH859+AK859+AN859+AQ859+AT859+AW859+AZ859+BC859</f>
        <v/>
      </c>
      <c r="P859" s="58" t="n"/>
      <c r="Q859" s="59">
        <f>L859-S859-R859-P859</f>
        <v/>
      </c>
      <c r="R859" s="60" t="n"/>
      <c r="S859" s="61" t="n"/>
      <c r="T859" s="55" t="n"/>
      <c r="U859" s="55" t="n"/>
      <c r="V859" s="55" t="n"/>
      <c r="W859" s="55" t="n"/>
      <c r="X859" s="55" t="n"/>
      <c r="Y859" s="55" t="n"/>
      <c r="Z859" s="55" t="n"/>
      <c r="AA859" s="55" t="n"/>
      <c r="AB859" s="55" t="n"/>
      <c r="AC859" s="55" t="n"/>
      <c r="AD859" s="55" t="n"/>
      <c r="AE859" s="55" t="n"/>
      <c r="AF859" s="55" t="n"/>
      <c r="AG859" s="55" t="n"/>
      <c r="AH859" s="55" t="n"/>
      <c r="AI859" s="55" t="n"/>
      <c r="AJ859" s="55" t="n"/>
      <c r="AK859" s="55" t="n"/>
      <c r="AL859" s="55" t="n"/>
      <c r="AM859" s="55" t="n"/>
      <c r="AN859" s="55" t="n"/>
      <c r="AO859" s="55" t="n"/>
      <c r="AP859" s="55" t="n"/>
      <c r="AQ859" s="55" t="n"/>
      <c r="AR859" s="55" t="n"/>
      <c r="AS859" s="55" t="n"/>
      <c r="AT859" s="55" t="n"/>
      <c r="AU859" s="55" t="n"/>
      <c r="AV859" s="55" t="n"/>
      <c r="AW859" s="55" t="n"/>
      <c r="AX859" s="55" t="n"/>
      <c r="AY859" s="55" t="n"/>
      <c r="AZ859" s="55" t="n"/>
      <c r="BA859" s="55" t="n"/>
      <c r="BB859" s="55" t="n"/>
      <c r="BC859" s="55" t="n"/>
    </row>
    <row r="860">
      <c r="A860" s="55" t="n"/>
      <c r="B860" s="483" t="n"/>
      <c r="C860" s="55" t="n"/>
      <c r="D860" s="55" t="n"/>
      <c r="E860" s="55" t="n"/>
      <c r="F860" s="55" t="n"/>
      <c r="G860" s="69" t="n"/>
      <c r="H860" s="69" t="n"/>
      <c r="I860" s="55" t="n"/>
      <c r="J860" s="55" t="n"/>
      <c r="K860" s="55" t="n"/>
      <c r="L860" s="55">
        <f>J860-K860</f>
        <v/>
      </c>
      <c r="M860" s="55" t="n"/>
      <c r="N860" s="55">
        <f>P860+Q860+R860+S860</f>
        <v/>
      </c>
      <c r="O860" s="57">
        <f>Q860+V860+Y860+AB860+AE860+AH860+AK860+AN860+AQ860+AT860+AW860+AZ860+BC860</f>
        <v/>
      </c>
      <c r="P860" s="58" t="n"/>
      <c r="Q860" s="59">
        <f>L860-S860-R860-P860</f>
        <v/>
      </c>
      <c r="R860" s="60" t="n"/>
      <c r="S860" s="61" t="n"/>
      <c r="T860" s="55" t="n"/>
      <c r="U860" s="55" t="n"/>
      <c r="V860" s="55" t="n"/>
      <c r="W860" s="55" t="n"/>
      <c r="X860" s="55" t="n"/>
      <c r="Y860" s="55" t="n"/>
      <c r="Z860" s="55" t="n"/>
      <c r="AA860" s="55" t="n"/>
      <c r="AB860" s="55" t="n"/>
      <c r="AC860" s="55" t="n"/>
      <c r="AD860" s="55" t="n"/>
      <c r="AE860" s="55" t="n"/>
      <c r="AF860" s="55" t="n"/>
      <c r="AG860" s="55" t="n"/>
      <c r="AH860" s="55" t="n"/>
      <c r="AI860" s="55" t="n"/>
      <c r="AJ860" s="55" t="n"/>
      <c r="AK860" s="55" t="n"/>
      <c r="AL860" s="55" t="n"/>
      <c r="AM860" s="55" t="n"/>
      <c r="AN860" s="55" t="n"/>
      <c r="AO860" s="55" t="n"/>
      <c r="AP860" s="55" t="n"/>
      <c r="AQ860" s="55" t="n"/>
      <c r="AR860" s="55" t="n"/>
      <c r="AS860" s="55" t="n"/>
      <c r="AT860" s="55" t="n"/>
      <c r="AU860" s="55" t="n"/>
      <c r="AV860" s="55" t="n"/>
      <c r="AW860" s="55" t="n"/>
      <c r="AX860" s="55" t="n"/>
      <c r="AY860" s="55" t="n"/>
      <c r="AZ860" s="55" t="n"/>
      <c r="BA860" s="55" t="n"/>
      <c r="BB860" s="55" t="n"/>
      <c r="BC860" s="55" t="n"/>
    </row>
    <row r="861">
      <c r="A861" s="55" t="n"/>
      <c r="B861" s="483" t="n"/>
      <c r="C861" s="55" t="n"/>
      <c r="D861" s="55" t="n"/>
      <c r="E861" s="55" t="n"/>
      <c r="F861" s="55" t="n"/>
      <c r="G861" s="69" t="n"/>
      <c r="H861" s="69" t="n"/>
      <c r="I861" s="55" t="n"/>
      <c r="J861" s="55" t="n"/>
      <c r="K861" s="55" t="n"/>
      <c r="L861" s="55">
        <f>J861-K861</f>
        <v/>
      </c>
      <c r="M861" s="55" t="n"/>
      <c r="N861" s="55">
        <f>P861+Q861+R861+S861</f>
        <v/>
      </c>
      <c r="O861" s="57">
        <f>Q861+V861+Y861+AB861+AE861+AH861+AK861+AN861+AQ861+AT861+AW861+AZ861+BC861</f>
        <v/>
      </c>
      <c r="P861" s="58" t="n"/>
      <c r="Q861" s="59">
        <f>L861-S861-R861-P861</f>
        <v/>
      </c>
      <c r="R861" s="60" t="n"/>
      <c r="S861" s="61" t="n"/>
      <c r="T861" s="55" t="n"/>
      <c r="U861" s="55" t="n"/>
      <c r="V861" s="55" t="n"/>
      <c r="W861" s="55" t="n"/>
      <c r="X861" s="55" t="n"/>
      <c r="Y861" s="55" t="n"/>
      <c r="Z861" s="55" t="n"/>
      <c r="AA861" s="55" t="n"/>
      <c r="AB861" s="55" t="n"/>
      <c r="AC861" s="55" t="n"/>
      <c r="AD861" s="55" t="n"/>
      <c r="AE861" s="55" t="n"/>
      <c r="AF861" s="55" t="n"/>
      <c r="AG861" s="55" t="n"/>
      <c r="AH861" s="55" t="n"/>
      <c r="AI861" s="55" t="n"/>
      <c r="AJ861" s="55" t="n"/>
      <c r="AK861" s="55" t="n"/>
      <c r="AL861" s="55" t="n"/>
      <c r="AM861" s="55" t="n"/>
      <c r="AN861" s="55" t="n"/>
      <c r="AO861" s="55" t="n"/>
      <c r="AP861" s="55" t="n"/>
      <c r="AQ861" s="55" t="n"/>
      <c r="AR861" s="55" t="n"/>
      <c r="AS861" s="55" t="n"/>
      <c r="AT861" s="55" t="n"/>
      <c r="AU861" s="55" t="n"/>
      <c r="AV861" s="55" t="n"/>
      <c r="AW861" s="55" t="n"/>
      <c r="AX861" s="55" t="n"/>
      <c r="AY861" s="55" t="n"/>
      <c r="AZ861" s="55" t="n"/>
      <c r="BA861" s="55" t="n"/>
      <c r="BB861" s="55" t="n"/>
      <c r="BC861" s="55" t="n"/>
    </row>
    <row r="862">
      <c r="A862" s="55" t="n"/>
      <c r="B862" s="483" t="n"/>
      <c r="C862" s="55" t="n"/>
      <c r="D862" s="55" t="n"/>
      <c r="E862" s="55" t="n"/>
      <c r="F862" s="55" t="n"/>
      <c r="G862" s="69" t="n"/>
      <c r="H862" s="69" t="n"/>
      <c r="I862" s="55" t="n"/>
      <c r="J862" s="55" t="n"/>
      <c r="K862" s="55" t="n"/>
      <c r="L862" s="55">
        <f>J862-K862</f>
        <v/>
      </c>
      <c r="M862" s="55" t="n"/>
      <c r="N862" s="55">
        <f>P862+Q862+R862+S862</f>
        <v/>
      </c>
      <c r="O862" s="57">
        <f>Q862+V862+Y862+AB862+AE862+AH862+AK862+AN862+AQ862+AT862+AW862+AZ862+BC862</f>
        <v/>
      </c>
      <c r="P862" s="58" t="n"/>
      <c r="Q862" s="59">
        <f>L862-S862-R862-P862</f>
        <v/>
      </c>
      <c r="R862" s="60" t="n"/>
      <c r="S862" s="61" t="n"/>
      <c r="T862" s="55" t="n"/>
      <c r="U862" s="55" t="n"/>
      <c r="V862" s="55" t="n"/>
      <c r="W862" s="55" t="n"/>
      <c r="X862" s="55" t="n"/>
      <c r="Y862" s="55" t="n"/>
      <c r="Z862" s="55" t="n"/>
      <c r="AA862" s="55" t="n"/>
      <c r="AB862" s="55" t="n"/>
      <c r="AC862" s="55" t="n"/>
      <c r="AD862" s="55" t="n"/>
      <c r="AE862" s="55" t="n"/>
      <c r="AF862" s="55" t="n"/>
      <c r="AG862" s="55" t="n"/>
      <c r="AH862" s="55" t="n"/>
      <c r="AI862" s="55" t="n"/>
      <c r="AJ862" s="55" t="n"/>
      <c r="AK862" s="55" t="n"/>
      <c r="AL862" s="55" t="n"/>
      <c r="AM862" s="55" t="n"/>
      <c r="AN862" s="55" t="n"/>
      <c r="AO862" s="55" t="n"/>
      <c r="AP862" s="55" t="n"/>
      <c r="AQ862" s="55" t="n"/>
      <c r="AR862" s="55" t="n"/>
      <c r="AS862" s="55" t="n"/>
      <c r="AT862" s="55" t="n"/>
      <c r="AU862" s="55" t="n"/>
      <c r="AV862" s="55" t="n"/>
      <c r="AW862" s="55" t="n"/>
      <c r="AX862" s="55" t="n"/>
      <c r="AY862" s="55" t="n"/>
      <c r="AZ862" s="55" t="n"/>
      <c r="BA862" s="55" t="n"/>
      <c r="BB862" s="55" t="n"/>
      <c r="BC862" s="55" t="n"/>
    </row>
    <row r="863">
      <c r="A863" s="55" t="n"/>
      <c r="B863" s="483" t="n"/>
      <c r="C863" s="55" t="n"/>
      <c r="D863" s="55" t="n"/>
      <c r="E863" s="55" t="n"/>
      <c r="F863" s="55" t="n"/>
      <c r="G863" s="69" t="n"/>
      <c r="H863" s="69" t="n"/>
      <c r="I863" s="55" t="n"/>
      <c r="J863" s="55" t="n"/>
      <c r="K863" s="55" t="n"/>
      <c r="L863" s="55">
        <f>J863-K863</f>
        <v/>
      </c>
      <c r="M863" s="55" t="n"/>
      <c r="N863" s="55">
        <f>P863+Q863+R863+S863</f>
        <v/>
      </c>
      <c r="O863" s="57">
        <f>Q863+V863+Y863+AB863+AE863+AH863+AK863+AN863+AQ863+AT863+AW863+AZ863+BC863</f>
        <v/>
      </c>
      <c r="P863" s="58" t="n"/>
      <c r="Q863" s="59">
        <f>L863-S863-R863-P863</f>
        <v/>
      </c>
      <c r="R863" s="60" t="n"/>
      <c r="S863" s="61" t="n"/>
      <c r="T863" s="55" t="n"/>
      <c r="U863" s="55" t="n"/>
      <c r="V863" s="55" t="n"/>
      <c r="W863" s="55" t="n"/>
      <c r="X863" s="55" t="n"/>
      <c r="Y863" s="55" t="n"/>
      <c r="Z863" s="55" t="n"/>
      <c r="AA863" s="55" t="n"/>
      <c r="AB863" s="55" t="n"/>
      <c r="AC863" s="55" t="n"/>
      <c r="AD863" s="55" t="n"/>
      <c r="AE863" s="55" t="n"/>
      <c r="AF863" s="55" t="n"/>
      <c r="AG863" s="55" t="n"/>
      <c r="AH863" s="55" t="n"/>
      <c r="AI863" s="55" t="n"/>
      <c r="AJ863" s="55" t="n"/>
      <c r="AK863" s="55" t="n"/>
      <c r="AL863" s="55" t="n"/>
      <c r="AM863" s="55" t="n"/>
      <c r="AN863" s="55" t="n"/>
      <c r="AO863" s="55" t="n"/>
      <c r="AP863" s="55" t="n"/>
      <c r="AQ863" s="55" t="n"/>
      <c r="AR863" s="55" t="n"/>
      <c r="AS863" s="55" t="n"/>
      <c r="AT863" s="55" t="n"/>
      <c r="AU863" s="55" t="n"/>
      <c r="AV863" s="55" t="n"/>
      <c r="AW863" s="55" t="n"/>
      <c r="AX863" s="55" t="n"/>
      <c r="AY863" s="55" t="n"/>
      <c r="AZ863" s="55" t="n"/>
      <c r="BA863" s="55" t="n"/>
      <c r="BB863" s="55" t="n"/>
      <c r="BC863" s="55" t="n"/>
    </row>
    <row r="864">
      <c r="A864" s="55" t="n"/>
      <c r="B864" s="483" t="n"/>
      <c r="C864" s="55" t="n"/>
      <c r="D864" s="55" t="n"/>
      <c r="E864" s="55" t="n"/>
      <c r="F864" s="55" t="n"/>
      <c r="G864" s="69" t="n"/>
      <c r="H864" s="69" t="n"/>
      <c r="I864" s="55" t="n"/>
      <c r="J864" s="55" t="n"/>
      <c r="K864" s="55" t="n"/>
      <c r="L864" s="55">
        <f>J864-K864</f>
        <v/>
      </c>
      <c r="M864" s="55" t="n"/>
      <c r="N864" s="55">
        <f>P864+Q864+R864+S864</f>
        <v/>
      </c>
      <c r="O864" s="57">
        <f>Q864+V864+Y864+AB864+AE864+AH864+AK864+AN864+AQ864+AT864+AW864+AZ864+BC864</f>
        <v/>
      </c>
      <c r="P864" s="58" t="n"/>
      <c r="Q864" s="59">
        <f>L864-S864-R864-P864</f>
        <v/>
      </c>
      <c r="R864" s="60" t="n"/>
      <c r="S864" s="61" t="n"/>
      <c r="T864" s="55" t="n"/>
      <c r="U864" s="55" t="n"/>
      <c r="V864" s="55" t="n"/>
      <c r="W864" s="55" t="n"/>
      <c r="X864" s="55" t="n"/>
      <c r="Y864" s="55" t="n"/>
      <c r="Z864" s="55" t="n"/>
      <c r="AA864" s="55" t="n"/>
      <c r="AB864" s="55" t="n"/>
      <c r="AC864" s="55" t="n"/>
      <c r="AD864" s="55" t="n"/>
      <c r="AE864" s="55" t="n"/>
      <c r="AF864" s="55" t="n"/>
      <c r="AG864" s="55" t="n"/>
      <c r="AH864" s="55" t="n"/>
      <c r="AI864" s="55" t="n"/>
      <c r="AJ864" s="55" t="n"/>
      <c r="AK864" s="55" t="n"/>
      <c r="AL864" s="55" t="n"/>
      <c r="AM864" s="55" t="n"/>
      <c r="AN864" s="55" t="n"/>
      <c r="AO864" s="55" t="n"/>
      <c r="AP864" s="55" t="n"/>
      <c r="AQ864" s="55" t="n"/>
      <c r="AR864" s="55" t="n"/>
      <c r="AS864" s="55" t="n"/>
      <c r="AT864" s="55" t="n"/>
      <c r="AU864" s="55" t="n"/>
      <c r="AV864" s="55" t="n"/>
      <c r="AW864" s="55" t="n"/>
      <c r="AX864" s="55" t="n"/>
      <c r="AY864" s="55" t="n"/>
      <c r="AZ864" s="55" t="n"/>
      <c r="BA864" s="55" t="n"/>
      <c r="BB864" s="55" t="n"/>
      <c r="BC864" s="55" t="n"/>
    </row>
    <row r="865">
      <c r="A865" s="55" t="n"/>
      <c r="B865" s="483" t="n"/>
      <c r="C865" s="55" t="n"/>
      <c r="D865" s="55" t="n"/>
      <c r="E865" s="55" t="n"/>
      <c r="F865" s="55" t="n"/>
      <c r="G865" s="69" t="n"/>
      <c r="H865" s="69" t="n"/>
      <c r="I865" s="55" t="n"/>
      <c r="J865" s="55" t="n"/>
      <c r="K865" s="55" t="n"/>
      <c r="L865" s="55">
        <f>J865-K865</f>
        <v/>
      </c>
      <c r="M865" s="55" t="n"/>
      <c r="N865" s="55">
        <f>P865+Q865+R865+S865</f>
        <v/>
      </c>
      <c r="O865" s="57">
        <f>Q865+V865+Y865+AB865+AE865+AH865+AK865+AN865+AQ865+AT865+AW865+AZ865+BC865</f>
        <v/>
      </c>
      <c r="P865" s="58" t="n"/>
      <c r="Q865" s="59">
        <f>L865-S865-R865-P865</f>
        <v/>
      </c>
      <c r="R865" s="60" t="n"/>
      <c r="S865" s="61" t="n"/>
      <c r="T865" s="55" t="n"/>
      <c r="U865" s="55" t="n"/>
      <c r="V865" s="55" t="n"/>
      <c r="W865" s="55" t="n"/>
      <c r="X865" s="55" t="n"/>
      <c r="Y865" s="55" t="n"/>
      <c r="Z865" s="55" t="n"/>
      <c r="AA865" s="55" t="n"/>
      <c r="AB865" s="55" t="n"/>
      <c r="AC865" s="55" t="n"/>
      <c r="AD865" s="55" t="n"/>
      <c r="AE865" s="55" t="n"/>
      <c r="AF865" s="55" t="n"/>
      <c r="AG865" s="55" t="n"/>
      <c r="AH865" s="55" t="n"/>
      <c r="AI865" s="55" t="n"/>
      <c r="AJ865" s="55" t="n"/>
      <c r="AK865" s="55" t="n"/>
      <c r="AL865" s="55" t="n"/>
      <c r="AM865" s="55" t="n"/>
      <c r="AN865" s="55" t="n"/>
      <c r="AO865" s="55" t="n"/>
      <c r="AP865" s="55" t="n"/>
      <c r="AQ865" s="55" t="n"/>
      <c r="AR865" s="55" t="n"/>
      <c r="AS865" s="55" t="n"/>
      <c r="AT865" s="55" t="n"/>
      <c r="AU865" s="55" t="n"/>
      <c r="AV865" s="55" t="n"/>
      <c r="AW865" s="55" t="n"/>
      <c r="AX865" s="55" t="n"/>
      <c r="AY865" s="55" t="n"/>
      <c r="AZ865" s="55" t="n"/>
      <c r="BA865" s="55" t="n"/>
      <c r="BB865" s="55" t="n"/>
      <c r="BC865" s="55" t="n"/>
    </row>
    <row r="866">
      <c r="A866" s="55" t="n"/>
      <c r="B866" s="483" t="n"/>
      <c r="C866" s="55" t="n"/>
      <c r="D866" s="55" t="n"/>
      <c r="E866" s="55" t="n"/>
      <c r="F866" s="55" t="n"/>
      <c r="G866" s="69" t="n"/>
      <c r="H866" s="69" t="n"/>
      <c r="I866" s="55" t="n"/>
      <c r="J866" s="55" t="n"/>
      <c r="K866" s="55" t="n"/>
      <c r="L866" s="55">
        <f>J866-K866</f>
        <v/>
      </c>
      <c r="M866" s="55" t="n"/>
      <c r="N866" s="55">
        <f>P866+Q866+R866+S866</f>
        <v/>
      </c>
      <c r="O866" s="57">
        <f>Q866+V866+Y866+AB866+AE866+AH866+AK866+AN866+AQ866+AT866+AW866+AZ866+BC866</f>
        <v/>
      </c>
      <c r="P866" s="58" t="n"/>
      <c r="Q866" s="59">
        <f>L866-S866-R866-P866</f>
        <v/>
      </c>
      <c r="R866" s="60" t="n"/>
      <c r="S866" s="61" t="n"/>
      <c r="T866" s="55" t="n"/>
      <c r="U866" s="55" t="n"/>
      <c r="V866" s="55" t="n"/>
      <c r="W866" s="55" t="n"/>
      <c r="X866" s="55" t="n"/>
      <c r="Y866" s="55" t="n"/>
      <c r="Z866" s="55" t="n"/>
      <c r="AA866" s="55" t="n"/>
      <c r="AB866" s="55" t="n"/>
      <c r="AC866" s="55" t="n"/>
      <c r="AD866" s="55" t="n"/>
      <c r="AE866" s="55" t="n"/>
      <c r="AF866" s="55" t="n"/>
      <c r="AG866" s="55" t="n"/>
      <c r="AH866" s="55" t="n"/>
      <c r="AI866" s="55" t="n"/>
      <c r="AJ866" s="55" t="n"/>
      <c r="AK866" s="55" t="n"/>
      <c r="AL866" s="55" t="n"/>
      <c r="AM866" s="55" t="n"/>
      <c r="AN866" s="55" t="n"/>
      <c r="AO866" s="55" t="n"/>
      <c r="AP866" s="55" t="n"/>
      <c r="AQ866" s="55" t="n"/>
      <c r="AR866" s="55" t="n"/>
      <c r="AS866" s="55" t="n"/>
      <c r="AT866" s="55" t="n"/>
      <c r="AU866" s="55" t="n"/>
      <c r="AV866" s="55" t="n"/>
      <c r="AW866" s="55" t="n"/>
      <c r="AX866" s="55" t="n"/>
      <c r="AY866" s="55" t="n"/>
      <c r="AZ866" s="55" t="n"/>
      <c r="BA866" s="55" t="n"/>
      <c r="BB866" s="55" t="n"/>
      <c r="BC866" s="55" t="n"/>
    </row>
    <row r="867">
      <c r="A867" s="55" t="n"/>
      <c r="B867" s="483" t="n"/>
      <c r="C867" s="55" t="n"/>
      <c r="D867" s="55" t="n"/>
      <c r="E867" s="55" t="n"/>
      <c r="F867" s="55" t="n"/>
      <c r="G867" s="69" t="n"/>
      <c r="H867" s="69" t="n"/>
      <c r="I867" s="55" t="n"/>
      <c r="J867" s="55" t="n"/>
      <c r="K867" s="55" t="n"/>
      <c r="L867" s="55">
        <f>J867-K867</f>
        <v/>
      </c>
      <c r="M867" s="55" t="n"/>
      <c r="N867" s="55">
        <f>P867+Q867+R867+S867</f>
        <v/>
      </c>
      <c r="O867" s="57">
        <f>Q867+V867+Y867+AB867+AE867+AH867+AK867+AN867+AQ867+AT867+AW867+AZ867+BC867</f>
        <v/>
      </c>
      <c r="P867" s="58" t="n"/>
      <c r="Q867" s="59">
        <f>L867-S867-R867-P867</f>
        <v/>
      </c>
      <c r="R867" s="60" t="n"/>
      <c r="S867" s="61" t="n"/>
      <c r="T867" s="55" t="n"/>
      <c r="U867" s="55" t="n"/>
      <c r="V867" s="55" t="n"/>
      <c r="W867" s="55" t="n"/>
      <c r="X867" s="55" t="n"/>
      <c r="Y867" s="55" t="n"/>
      <c r="Z867" s="55" t="n"/>
      <c r="AA867" s="55" t="n"/>
      <c r="AB867" s="55" t="n"/>
      <c r="AC867" s="55" t="n"/>
      <c r="AD867" s="55" t="n"/>
      <c r="AE867" s="55" t="n"/>
      <c r="AF867" s="55" t="n"/>
      <c r="AG867" s="55" t="n"/>
      <c r="AH867" s="55" t="n"/>
      <c r="AI867" s="55" t="n"/>
      <c r="AJ867" s="55" t="n"/>
      <c r="AK867" s="55" t="n"/>
      <c r="AL867" s="55" t="n"/>
      <c r="AM867" s="55" t="n"/>
      <c r="AN867" s="55" t="n"/>
      <c r="AO867" s="55" t="n"/>
      <c r="AP867" s="55" t="n"/>
      <c r="AQ867" s="55" t="n"/>
      <c r="AR867" s="55" t="n"/>
      <c r="AS867" s="55" t="n"/>
      <c r="AT867" s="55" t="n"/>
      <c r="AU867" s="55" t="n"/>
      <c r="AV867" s="55" t="n"/>
      <c r="AW867" s="55" t="n"/>
      <c r="AX867" s="55" t="n"/>
      <c r="AY867" s="55" t="n"/>
      <c r="AZ867" s="55" t="n"/>
      <c r="BA867" s="55" t="n"/>
      <c r="BB867" s="55" t="n"/>
      <c r="BC867" s="55" t="n"/>
    </row>
    <row r="868">
      <c r="A868" s="55" t="n"/>
      <c r="B868" s="483" t="n"/>
      <c r="C868" s="55" t="n"/>
      <c r="D868" s="55" t="n"/>
      <c r="E868" s="55" t="n"/>
      <c r="F868" s="55" t="n"/>
      <c r="G868" s="69" t="n"/>
      <c r="H868" s="69" t="n"/>
      <c r="I868" s="55" t="n"/>
      <c r="J868" s="55" t="n"/>
      <c r="K868" s="55" t="n"/>
      <c r="L868" s="55">
        <f>J868-K868</f>
        <v/>
      </c>
      <c r="M868" s="55" t="n"/>
      <c r="N868" s="55">
        <f>P868+Q868+R868+S868</f>
        <v/>
      </c>
      <c r="O868" s="57">
        <f>Q868+V868+Y868+AB868+AE868+AH868+AK868+AN868+AQ868+AT868+AW868+AZ868+BC868</f>
        <v/>
      </c>
      <c r="P868" s="58" t="n"/>
      <c r="Q868" s="59">
        <f>L868-S868-R868-P868</f>
        <v/>
      </c>
      <c r="R868" s="60" t="n"/>
      <c r="S868" s="61" t="n"/>
      <c r="T868" s="55" t="n"/>
      <c r="U868" s="55" t="n"/>
      <c r="V868" s="55" t="n"/>
      <c r="W868" s="55" t="n"/>
      <c r="X868" s="55" t="n"/>
      <c r="Y868" s="55" t="n"/>
      <c r="Z868" s="55" t="n"/>
      <c r="AA868" s="55" t="n"/>
      <c r="AB868" s="55" t="n"/>
      <c r="AC868" s="55" t="n"/>
      <c r="AD868" s="55" t="n"/>
      <c r="AE868" s="55" t="n"/>
      <c r="AF868" s="55" t="n"/>
      <c r="AG868" s="55" t="n"/>
      <c r="AH868" s="55" t="n"/>
      <c r="AI868" s="55" t="n"/>
      <c r="AJ868" s="55" t="n"/>
      <c r="AK868" s="55" t="n"/>
      <c r="AL868" s="55" t="n"/>
      <c r="AM868" s="55" t="n"/>
      <c r="AN868" s="55" t="n"/>
      <c r="AO868" s="55" t="n"/>
      <c r="AP868" s="55" t="n"/>
      <c r="AQ868" s="55" t="n"/>
      <c r="AR868" s="55" t="n"/>
      <c r="AS868" s="55" t="n"/>
      <c r="AT868" s="55" t="n"/>
      <c r="AU868" s="55" t="n"/>
      <c r="AV868" s="55" t="n"/>
      <c r="AW868" s="55" t="n"/>
      <c r="AX868" s="55" t="n"/>
      <c r="AY868" s="55" t="n"/>
      <c r="AZ868" s="55" t="n"/>
      <c r="BA868" s="55" t="n"/>
      <c r="BB868" s="55" t="n"/>
      <c r="BC868" s="55" t="n"/>
    </row>
    <row r="869">
      <c r="A869" s="55" t="n"/>
      <c r="B869" s="483" t="n"/>
      <c r="C869" s="55" t="n"/>
      <c r="D869" s="55" t="n"/>
      <c r="E869" s="55" t="n"/>
      <c r="F869" s="55" t="n"/>
      <c r="G869" s="69" t="n"/>
      <c r="H869" s="69" t="n"/>
      <c r="I869" s="55" t="n"/>
      <c r="J869" s="55" t="n"/>
      <c r="K869" s="55" t="n"/>
      <c r="L869" s="55">
        <f>J869-K869</f>
        <v/>
      </c>
      <c r="M869" s="55" t="n"/>
      <c r="N869" s="55">
        <f>P869+Q869+R869+S869</f>
        <v/>
      </c>
      <c r="O869" s="57">
        <f>Q869+V869+Y869+AB869+AE869+AH869+AK869+AN869+AQ869+AT869+AW869+AZ869+BC869</f>
        <v/>
      </c>
      <c r="P869" s="58" t="n"/>
      <c r="Q869" s="59">
        <f>L869-S869-R869-P869</f>
        <v/>
      </c>
      <c r="R869" s="60" t="n"/>
      <c r="S869" s="61" t="n"/>
      <c r="T869" s="55" t="n"/>
      <c r="U869" s="55" t="n"/>
      <c r="V869" s="55" t="n"/>
      <c r="W869" s="55" t="n"/>
      <c r="X869" s="55" t="n"/>
      <c r="Y869" s="55" t="n"/>
      <c r="Z869" s="55" t="n"/>
      <c r="AA869" s="55" t="n"/>
      <c r="AB869" s="55" t="n"/>
      <c r="AC869" s="55" t="n"/>
      <c r="AD869" s="55" t="n"/>
      <c r="AE869" s="55" t="n"/>
      <c r="AF869" s="55" t="n"/>
      <c r="AG869" s="55" t="n"/>
      <c r="AH869" s="55" t="n"/>
      <c r="AI869" s="55" t="n"/>
      <c r="AJ869" s="55" t="n"/>
      <c r="AK869" s="55" t="n"/>
      <c r="AL869" s="55" t="n"/>
      <c r="AM869" s="55" t="n"/>
      <c r="AN869" s="55" t="n"/>
      <c r="AO869" s="55" t="n"/>
      <c r="AP869" s="55" t="n"/>
      <c r="AQ869" s="55" t="n"/>
      <c r="AR869" s="55" t="n"/>
      <c r="AS869" s="55" t="n"/>
      <c r="AT869" s="55" t="n"/>
      <c r="AU869" s="55" t="n"/>
      <c r="AV869" s="55" t="n"/>
      <c r="AW869" s="55" t="n"/>
      <c r="AX869" s="55" t="n"/>
      <c r="AY869" s="55" t="n"/>
      <c r="AZ869" s="55" t="n"/>
      <c r="BA869" s="55" t="n"/>
      <c r="BB869" s="55" t="n"/>
      <c r="BC869" s="55" t="n"/>
    </row>
    <row r="870">
      <c r="A870" s="55" t="n"/>
      <c r="B870" s="483" t="n"/>
      <c r="C870" s="55" t="n"/>
      <c r="D870" s="55" t="n"/>
      <c r="E870" s="55" t="n"/>
      <c r="F870" s="55" t="n"/>
      <c r="G870" s="69" t="n"/>
      <c r="H870" s="69" t="n"/>
      <c r="I870" s="55" t="n"/>
      <c r="J870" s="55" t="n"/>
      <c r="K870" s="55" t="n"/>
      <c r="L870" s="55">
        <f>J870-K870</f>
        <v/>
      </c>
      <c r="M870" s="55" t="n"/>
      <c r="N870" s="55">
        <f>P870+Q870+R870+S870</f>
        <v/>
      </c>
      <c r="O870" s="57">
        <f>Q870+V870+Y870+AB870+AE870+AH870+AK870+AN870+AQ870+AT870+AW870+AZ870+BC870</f>
        <v/>
      </c>
      <c r="P870" s="58" t="n"/>
      <c r="Q870" s="59">
        <f>L870-S870-R870-P870</f>
        <v/>
      </c>
      <c r="R870" s="60" t="n"/>
      <c r="S870" s="61" t="n"/>
      <c r="T870" s="55" t="n"/>
      <c r="U870" s="55" t="n"/>
      <c r="V870" s="55" t="n"/>
      <c r="W870" s="55" t="n"/>
      <c r="X870" s="55" t="n"/>
      <c r="Y870" s="55" t="n"/>
      <c r="Z870" s="55" t="n"/>
      <c r="AA870" s="55" t="n"/>
      <c r="AB870" s="55" t="n"/>
      <c r="AC870" s="55" t="n"/>
      <c r="AD870" s="55" t="n"/>
      <c r="AE870" s="55" t="n"/>
      <c r="AF870" s="55" t="n"/>
      <c r="AG870" s="55" t="n"/>
      <c r="AH870" s="55" t="n"/>
      <c r="AI870" s="55" t="n"/>
      <c r="AJ870" s="55" t="n"/>
      <c r="AK870" s="55" t="n"/>
      <c r="AL870" s="55" t="n"/>
      <c r="AM870" s="55" t="n"/>
      <c r="AN870" s="55" t="n"/>
      <c r="AO870" s="55" t="n"/>
      <c r="AP870" s="55" t="n"/>
      <c r="AQ870" s="55" t="n"/>
      <c r="AR870" s="55" t="n"/>
      <c r="AS870" s="55" t="n"/>
      <c r="AT870" s="55" t="n"/>
      <c r="AU870" s="55" t="n"/>
      <c r="AV870" s="55" t="n"/>
      <c r="AW870" s="55" t="n"/>
      <c r="AX870" s="55" t="n"/>
      <c r="AY870" s="55" t="n"/>
      <c r="AZ870" s="55" t="n"/>
      <c r="BA870" s="55" t="n"/>
      <c r="BB870" s="55" t="n"/>
      <c r="BC870" s="55" t="n"/>
    </row>
    <row r="871" ht="11.4" customHeight="1">
      <c r="A871" s="55" t="inlineStr">
        <is>
          <t xml:space="preserve">Inner </t>
        </is>
      </c>
      <c r="B871" s="55" t="inlineStr">
        <is>
          <t>23.07.2025</t>
        </is>
      </c>
      <c r="C871" s="55" t="n">
        <v>913</v>
      </c>
      <c r="D871" s="55" t="inlineStr">
        <is>
          <t>BP0014</t>
        </is>
      </c>
      <c r="E871" s="55" t="inlineStr">
        <is>
          <t>25IBP023</t>
        </is>
      </c>
      <c r="F871" s="55" t="inlineStr">
        <is>
          <t>Inner filled tube 100*18mm FAS Chlorex 2%</t>
        </is>
      </c>
      <c r="G871" s="71" t="n">
        <v>45839</v>
      </c>
      <c r="H871" s="71" t="n">
        <v>46935</v>
      </c>
      <c r="I871" s="55" t="inlineStr">
        <is>
          <t> </t>
        </is>
      </c>
      <c r="J871" s="55" t="n">
        <v>55810</v>
      </c>
      <c r="K871" s="55" t="n"/>
      <c r="L871" s="55" t="n">
        <v>55810</v>
      </c>
      <c r="M871" s="55" t="inlineStr">
        <is>
          <t>No.</t>
        </is>
      </c>
      <c r="N871" s="55" t="n">
        <v>55810</v>
      </c>
      <c r="O871" s="57" t="n">
        <v>0</v>
      </c>
      <c r="P871" s="58" t="n"/>
      <c r="Q871" s="59" t="n">
        <v>55810</v>
      </c>
      <c r="R871" s="60" t="n"/>
      <c r="S871" s="61" t="n"/>
      <c r="T871" s="55" t="inlineStr">
        <is>
          <t>23.07.2025</t>
        </is>
      </c>
      <c r="U871" s="55" t="inlineStr">
        <is>
          <t>L25G009</t>
        </is>
      </c>
      <c r="V871" s="55" t="n">
        <v>-25000</v>
      </c>
      <c r="W871" s="55" t="inlineStr">
        <is>
          <t>12.08.2025</t>
        </is>
      </c>
      <c r="X871" s="55" t="inlineStr">
        <is>
          <t>L25H006</t>
        </is>
      </c>
      <c r="Y871" s="55" t="n">
        <v>-2810</v>
      </c>
      <c r="Z871" s="55" t="inlineStr">
        <is>
          <t>17.08.2025</t>
        </is>
      </c>
      <c r="AA871" s="55" t="inlineStr">
        <is>
          <t>L25H011</t>
        </is>
      </c>
      <c r="AB871" s="55" t="n">
        <v>-27000</v>
      </c>
      <c r="AC871" s="55" t="inlineStr">
        <is>
          <t>18.08.2025</t>
        </is>
      </c>
      <c r="AD871" s="55" t="inlineStr">
        <is>
          <t>R-L25H006</t>
        </is>
      </c>
      <c r="AE871" s="55" t="n">
        <v>297</v>
      </c>
      <c r="AF871" s="55" t="inlineStr">
        <is>
          <t>28.08.2025</t>
        </is>
      </c>
      <c r="AG871" s="55" t="inlineStr">
        <is>
          <t>R-L25G009</t>
        </is>
      </c>
      <c r="AH871" s="55" t="n">
        <v>100</v>
      </c>
      <c r="AI871" s="55" t="inlineStr">
        <is>
          <t>28.08.2025</t>
        </is>
      </c>
      <c r="AJ871" s="55" t="inlineStr">
        <is>
          <t>R-L25H011</t>
        </is>
      </c>
      <c r="AK871" s="55" t="n">
        <v>430</v>
      </c>
      <c r="AL871" s="55" t="inlineStr">
        <is>
          <t>30.09.2025</t>
        </is>
      </c>
      <c r="AM871" s="55" t="inlineStr">
        <is>
          <t>L25I012</t>
        </is>
      </c>
      <c r="AN871" s="55" t="n">
        <v>-1827</v>
      </c>
      <c r="AO871" s="55" t="n"/>
      <c r="AP871" s="55" t="n"/>
      <c r="AQ871" s="55" t="n"/>
      <c r="AR871" s="55" t="n"/>
      <c r="AS871" s="55" t="n"/>
      <c r="AT871" s="55" t="n"/>
      <c r="AU871" s="55" t="n"/>
      <c r="AV871" s="55" t="n"/>
      <c r="AW871" s="55" t="n"/>
      <c r="AX871" s="55" t="n"/>
      <c r="AY871" s="55" t="n"/>
      <c r="AZ871" s="55" t="n"/>
      <c r="BA871" s="55" t="n"/>
      <c r="BB871" s="55" t="n"/>
      <c r="BC871" s="55" t="n"/>
    </row>
    <row r="872" ht="11.4" customHeight="1">
      <c r="A872" s="55" t="inlineStr">
        <is>
          <t xml:space="preserve">Inner </t>
        </is>
      </c>
      <c r="B872" s="55" t="inlineStr">
        <is>
          <t>24.08.2025</t>
        </is>
      </c>
      <c r="C872" s="55" t="n">
        <v>990</v>
      </c>
      <c r="D872" s="55" t="inlineStr">
        <is>
          <t>BP0014</t>
        </is>
      </c>
      <c r="E872" s="55" t="inlineStr">
        <is>
          <t>25IBP028</t>
        </is>
      </c>
      <c r="F872" s="55" t="inlineStr">
        <is>
          <t xml:space="preserve">Inner filled tube 100*18mm FAS Chlorex 2% </t>
        </is>
      </c>
      <c r="G872" s="95" t="n">
        <v>45870</v>
      </c>
      <c r="H872" s="95" t="n">
        <v>46966</v>
      </c>
      <c r="I872" s="55" t="n"/>
      <c r="J872" s="55" t="n">
        <v>35800</v>
      </c>
      <c r="K872" s="55" t="n"/>
      <c r="L872" s="55" t="n">
        <v>35800</v>
      </c>
      <c r="M872" s="55" t="inlineStr">
        <is>
          <t>No.</t>
        </is>
      </c>
      <c r="N872" s="55" t="n">
        <v>35800</v>
      </c>
      <c r="O872" s="57" t="n">
        <v>0</v>
      </c>
      <c r="P872" s="58" t="n"/>
      <c r="Q872" s="59" t="n">
        <v>35800</v>
      </c>
      <c r="R872" s="60" t="n"/>
      <c r="S872" s="61" t="n"/>
      <c r="T872" s="55" t="inlineStr">
        <is>
          <t>25.09.2025</t>
        </is>
      </c>
      <c r="U872" s="55" t="inlineStr">
        <is>
          <t>L25I011</t>
        </is>
      </c>
      <c r="V872" s="55" t="n">
        <v>-35800</v>
      </c>
      <c r="W872" s="55" t="n"/>
      <c r="X872" s="55" t="n"/>
      <c r="Y872" s="55" t="n">
        <v>0</v>
      </c>
      <c r="Z872" s="55" t="n"/>
      <c r="AA872" s="55" t="n"/>
      <c r="AB872" s="55" t="n"/>
      <c r="AC872" s="55" t="n"/>
      <c r="AD872" s="55" t="n"/>
      <c r="AE872" s="55" t="n"/>
      <c r="AF872" s="55" t="n"/>
      <c r="AG872" s="55" t="n"/>
      <c r="AH872" s="55" t="n"/>
      <c r="AI872" s="55" t="n"/>
      <c r="AJ872" s="55" t="n"/>
      <c r="AK872" s="55" t="n"/>
      <c r="AL872" s="55" t="n"/>
      <c r="AM872" s="55" t="n"/>
      <c r="AN872" s="55" t="n"/>
      <c r="AO872" s="55" t="n"/>
      <c r="AP872" s="55" t="n"/>
      <c r="AQ872" s="55" t="n"/>
      <c r="AR872" s="55" t="n"/>
      <c r="AS872" s="55" t="n"/>
      <c r="AT872" s="55" t="n"/>
      <c r="AU872" s="55" t="n"/>
      <c r="AV872" s="55" t="n"/>
      <c r="AW872" s="55" t="n"/>
      <c r="AX872" s="55" t="n"/>
      <c r="AY872" s="55" t="n"/>
      <c r="AZ872" s="55" t="n"/>
      <c r="BA872" s="55" t="n"/>
      <c r="BB872" s="55" t="n"/>
      <c r="BC872" s="55" t="n"/>
    </row>
    <row r="873" ht="11.4" customHeight="1">
      <c r="A873" s="55" t="inlineStr">
        <is>
          <t xml:space="preserve">Inner </t>
        </is>
      </c>
      <c r="B873" s="483" t="inlineStr">
        <is>
          <t>13.08.2025</t>
        </is>
      </c>
      <c r="C873" s="55" t="n">
        <v>967</v>
      </c>
      <c r="D873" s="55" t="inlineStr">
        <is>
          <t>BP0016</t>
        </is>
      </c>
      <c r="E873" s="55" t="inlineStr">
        <is>
          <t>25IBP026</t>
        </is>
      </c>
      <c r="F873" s="55" t="inlineStr">
        <is>
          <t>Inner filled tube-FAS Chlorex 2% Sterile Solution-118X23mm</t>
        </is>
      </c>
      <c r="G873" s="70" t="n">
        <v>45870</v>
      </c>
      <c r="H873" s="70" t="n">
        <v>46966</v>
      </c>
      <c r="I873" s="55" t="n"/>
      <c r="J873" s="55" t="n">
        <v>30240</v>
      </c>
      <c r="K873" s="55" t="n"/>
      <c r="L873" s="55" t="n">
        <v>30240</v>
      </c>
      <c r="M873" s="55" t="inlineStr">
        <is>
          <t>No.</t>
        </is>
      </c>
      <c r="N873" s="55" t="n">
        <v>30240</v>
      </c>
      <c r="O873" s="57" t="n">
        <v>0</v>
      </c>
      <c r="P873" s="58" t="n"/>
      <c r="Q873" s="59" t="n">
        <v>30240</v>
      </c>
      <c r="R873" s="60" t="n"/>
      <c r="S873" s="61" t="n"/>
      <c r="T873" s="55" t="inlineStr">
        <is>
          <t>14.08.2025</t>
        </is>
      </c>
      <c r="U873" s="55" t="inlineStr">
        <is>
          <t>L25H010</t>
        </is>
      </c>
      <c r="V873" s="55" t="n">
        <v>-16000</v>
      </c>
      <c r="W873" s="55" t="inlineStr">
        <is>
          <t>28.08.2025</t>
        </is>
      </c>
      <c r="X873" s="55" t="inlineStr">
        <is>
          <t>R-L25H010</t>
        </is>
      </c>
      <c r="Y873" s="55" t="n">
        <v>620</v>
      </c>
      <c r="Z873" s="55" t="inlineStr">
        <is>
          <t>08.09.2025</t>
        </is>
      </c>
      <c r="AA873" s="55" t="inlineStr">
        <is>
          <t>L25I001</t>
        </is>
      </c>
      <c r="AB873" s="55" t="n">
        <v>-10240</v>
      </c>
      <c r="AC873" s="55" t="inlineStr">
        <is>
          <t>11.09.2025</t>
        </is>
      </c>
      <c r="AD873" s="55" t="inlineStr">
        <is>
          <t>L25I002</t>
        </is>
      </c>
      <c r="AE873" s="55" t="n">
        <v>-4680</v>
      </c>
      <c r="AF873" s="55" t="n"/>
      <c r="AG873" s="55" t="n"/>
      <c r="AH873" s="55" t="n">
        <v>60</v>
      </c>
      <c r="AI873" s="55" t="n"/>
      <c r="AJ873" s="55" t="n"/>
      <c r="AK873" s="55" t="n"/>
      <c r="AL873" s="55" t="n"/>
      <c r="AM873" s="55" t="n"/>
      <c r="AN873" s="55" t="n"/>
      <c r="AO873" s="55" t="n"/>
      <c r="AP873" s="55" t="n"/>
      <c r="AQ873" s="55" t="n"/>
      <c r="AR873" s="55" t="n"/>
      <c r="AS873" s="55" t="n"/>
      <c r="AT873" s="55" t="n"/>
      <c r="AU873" s="55" t="n"/>
      <c r="AV873" s="55" t="n"/>
      <c r="AW873" s="55" t="n"/>
      <c r="AX873" s="55" t="n"/>
      <c r="AY873" s="55" t="n"/>
      <c r="AZ873" s="55" t="n"/>
      <c r="BA873" s="55" t="n"/>
      <c r="BB873" s="55" t="n"/>
      <c r="BC873" s="55" t="n"/>
    </row>
    <row r="874" ht="11.4" customHeight="1">
      <c r="A874" s="55" t="inlineStr">
        <is>
          <t xml:space="preserve">Inner </t>
        </is>
      </c>
      <c r="B874" s="483" t="inlineStr">
        <is>
          <t>14.09.2025</t>
        </is>
      </c>
      <c r="C874" s="55" t="n">
        <v>1041</v>
      </c>
      <c r="D874" s="55" t="inlineStr">
        <is>
          <t>BP0016</t>
        </is>
      </c>
      <c r="E874" s="55" t="inlineStr">
        <is>
          <t>25IBP029</t>
        </is>
      </c>
      <c r="F874" s="55" t="inlineStr">
        <is>
          <t>Inner filled tube-FAS Chlorex 2% Sterile Solution-118X23mm</t>
        </is>
      </c>
      <c r="G874" s="69" t="n">
        <v>45901</v>
      </c>
      <c r="H874" s="69" t="n">
        <v>46997</v>
      </c>
      <c r="I874" s="55" t="n"/>
      <c r="J874" s="55" t="n">
        <v>15000</v>
      </c>
      <c r="K874" s="55" t="n"/>
      <c r="L874" s="55" t="n">
        <v>15000</v>
      </c>
      <c r="M874" s="55" t="inlineStr">
        <is>
          <t>No.</t>
        </is>
      </c>
      <c r="N874" s="55" t="n">
        <v>15000</v>
      </c>
      <c r="O874" s="57" t="n">
        <v>0</v>
      </c>
      <c r="P874" s="58" t="n"/>
      <c r="Q874" s="59" t="n">
        <v>15000</v>
      </c>
      <c r="R874" s="60" t="n"/>
      <c r="S874" s="61" t="n"/>
      <c r="T874" s="55" t="inlineStr">
        <is>
          <t>14.09.2025</t>
        </is>
      </c>
      <c r="U874" s="55" t="inlineStr">
        <is>
          <t>L25I003</t>
        </is>
      </c>
      <c r="V874" s="55" t="n">
        <v>-15000</v>
      </c>
      <c r="W874" s="55" t="n"/>
      <c r="X874" s="55" t="n"/>
      <c r="Y874" s="55" t="n"/>
      <c r="Z874" s="55" t="n"/>
      <c r="AA874" s="55" t="n"/>
      <c r="AB874" s="55" t="n"/>
      <c r="AC874" s="55" t="n"/>
      <c r="AD874" s="55" t="n"/>
      <c r="AE874" s="55" t="n"/>
      <c r="AF874" s="55" t="n"/>
      <c r="AG874" s="55" t="n"/>
      <c r="AH874" s="55" t="n"/>
      <c r="AI874" s="55" t="n"/>
      <c r="AJ874" s="55" t="n"/>
      <c r="AK874" s="55" t="n"/>
      <c r="AL874" s="55" t="n"/>
      <c r="AM874" s="55" t="n"/>
      <c r="AN874" s="55" t="n"/>
      <c r="AO874" s="55" t="n"/>
      <c r="AP874" s="55" t="n"/>
      <c r="AQ874" s="55" t="n"/>
      <c r="AR874" s="55" t="n"/>
      <c r="AS874" s="55" t="n"/>
      <c r="AT874" s="55" t="n"/>
      <c r="AU874" s="55" t="n"/>
      <c r="AV874" s="55" t="n"/>
      <c r="AW874" s="55" t="n"/>
      <c r="AX874" s="55" t="n"/>
      <c r="AY874" s="55" t="n"/>
      <c r="AZ874" s="55" t="n"/>
      <c r="BA874" s="55" t="n"/>
      <c r="BB874" s="55" t="n"/>
      <c r="BC874" s="55" t="n"/>
    </row>
    <row r="875" ht="11.4" customHeight="1">
      <c r="A875" s="55" t="inlineStr">
        <is>
          <t xml:space="preserve">Inner </t>
        </is>
      </c>
      <c r="B875" s="483" t="inlineStr">
        <is>
          <t>16.09.2025</t>
        </is>
      </c>
      <c r="C875" s="55" t="n">
        <v>1044</v>
      </c>
      <c r="D875" s="55" t="inlineStr">
        <is>
          <t>BP0016</t>
        </is>
      </c>
      <c r="E875" s="55" t="inlineStr">
        <is>
          <t>25IBP029</t>
        </is>
      </c>
      <c r="F875" s="55" t="inlineStr">
        <is>
          <t>Inner filled tube-FAS Chlorex 2% Sterile Solution-118X23mm</t>
        </is>
      </c>
      <c r="G875" s="69" t="n">
        <v>45901</v>
      </c>
      <c r="H875" s="69" t="n">
        <v>46997</v>
      </c>
      <c r="I875" s="55" t="n"/>
      <c r="J875" s="55" t="n">
        <v>15270</v>
      </c>
      <c r="K875" s="55" t="n"/>
      <c r="L875" s="55" t="n">
        <v>15270</v>
      </c>
      <c r="M875" s="55" t="inlineStr">
        <is>
          <t>No.</t>
        </is>
      </c>
      <c r="N875" s="55" t="n">
        <v>15270</v>
      </c>
      <c r="O875" s="57" t="n">
        <v>0</v>
      </c>
      <c r="P875" s="58" t="n"/>
      <c r="Q875" s="59" t="n">
        <v>15270</v>
      </c>
      <c r="R875" s="60" t="n"/>
      <c r="S875" s="61" t="n"/>
      <c r="T875" s="55" t="inlineStr">
        <is>
          <t>16.09.2025</t>
        </is>
      </c>
      <c r="U875" s="55" t="inlineStr">
        <is>
          <t>L25I005</t>
        </is>
      </c>
      <c r="V875" s="55" t="n">
        <v>-15270</v>
      </c>
      <c r="W875" s="55" t="n"/>
      <c r="X875" s="55" t="n"/>
      <c r="Y875" s="55" t="n"/>
      <c r="Z875" s="55" t="n"/>
      <c r="AA875" s="55" t="n"/>
      <c r="AB875" s="55" t="n"/>
      <c r="AC875" s="55" t="n"/>
      <c r="AD875" s="55" t="n"/>
      <c r="AE875" s="55" t="n"/>
      <c r="AF875" s="55" t="n"/>
      <c r="AG875" s="55" t="n"/>
      <c r="AH875" s="55" t="n"/>
      <c r="AI875" s="55" t="n"/>
      <c r="AJ875" s="55" t="n"/>
      <c r="AK875" s="55" t="n"/>
      <c r="AL875" s="55" t="n"/>
      <c r="AM875" s="55" t="n"/>
      <c r="AN875" s="55" t="n"/>
      <c r="AO875" s="55" t="n"/>
      <c r="AP875" s="55" t="n"/>
      <c r="AQ875" s="55" t="n"/>
      <c r="AR875" s="55" t="n"/>
      <c r="AS875" s="55" t="n"/>
      <c r="AT875" s="55" t="n"/>
      <c r="AU875" s="55" t="n"/>
      <c r="AV875" s="55" t="n"/>
      <c r="AW875" s="55" t="n"/>
      <c r="AX875" s="55" t="n"/>
      <c r="AY875" s="55" t="n"/>
      <c r="AZ875" s="55" t="n"/>
      <c r="BA875" s="55" t="n"/>
      <c r="BB875" s="55" t="n"/>
      <c r="BC875" s="55" t="n"/>
    </row>
    <row r="876" ht="11.4" customHeight="1">
      <c r="A876" s="55" t="inlineStr">
        <is>
          <t xml:space="preserve">Inner </t>
        </is>
      </c>
      <c r="B876" s="483" t="inlineStr">
        <is>
          <t>16.09.2025</t>
        </is>
      </c>
      <c r="C876" s="55" t="n">
        <v>1054</v>
      </c>
      <c r="D876" s="55" t="inlineStr">
        <is>
          <t>BP0016</t>
        </is>
      </c>
      <c r="E876" s="55" t="inlineStr">
        <is>
          <t>25IBP030</t>
        </is>
      </c>
      <c r="F876" s="55" t="inlineStr">
        <is>
          <t>Inner filled tube-FAS Chlorex 2% Sterile Solution-118X23mm</t>
        </is>
      </c>
      <c r="G876" s="69" t="n">
        <v>45901</v>
      </c>
      <c r="H876" s="69" t="n">
        <v>46997</v>
      </c>
      <c r="I876" s="55" t="n"/>
      <c r="J876" s="55" t="n">
        <v>21010</v>
      </c>
      <c r="K876" s="55" t="n"/>
      <c r="L876" s="55" t="n">
        <v>21010</v>
      </c>
      <c r="M876" s="55" t="inlineStr">
        <is>
          <t>No.</t>
        </is>
      </c>
      <c r="N876" s="55" t="n">
        <v>21010</v>
      </c>
      <c r="O876" s="57" t="n">
        <v>0</v>
      </c>
      <c r="P876" s="58" t="n"/>
      <c r="Q876" s="59" t="n">
        <v>21010</v>
      </c>
      <c r="R876" s="60" t="n"/>
      <c r="S876" s="61" t="n"/>
      <c r="T876" s="55" t="inlineStr">
        <is>
          <t>21.09.2025</t>
        </is>
      </c>
      <c r="U876" s="55" t="inlineStr">
        <is>
          <t>L25I005</t>
        </is>
      </c>
      <c r="V876" s="55" t="n">
        <v>-5730</v>
      </c>
      <c r="W876" s="55" t="inlineStr">
        <is>
          <t>22.09.2025</t>
        </is>
      </c>
      <c r="X876" s="55" t="inlineStr">
        <is>
          <t>L25I010</t>
        </is>
      </c>
      <c r="Y876" s="55" t="n">
        <v>-14800</v>
      </c>
      <c r="Z876" s="55" t="inlineStr">
        <is>
          <t>29.09.2025</t>
        </is>
      </c>
      <c r="AA876" s="55" t="inlineStr">
        <is>
          <t>MR-L25I010</t>
        </is>
      </c>
      <c r="AB876" s="55" t="n">
        <v>-480</v>
      </c>
      <c r="AC876" s="55" t="n"/>
      <c r="AD876" s="55" t="n"/>
      <c r="AE876" s="55" t="n"/>
      <c r="AF876" s="55" t="n"/>
      <c r="AG876" s="55" t="n"/>
      <c r="AH876" s="55" t="n"/>
      <c r="AI876" s="55" t="n"/>
      <c r="AJ876" s="55" t="n"/>
      <c r="AK876" s="55" t="n"/>
      <c r="AL876" s="55" t="n"/>
      <c r="AM876" s="55" t="n"/>
      <c r="AN876" s="55" t="n"/>
      <c r="AO876" s="55" t="n"/>
      <c r="AP876" s="55" t="n"/>
      <c r="AQ876" s="55" t="n"/>
      <c r="AR876" s="55" t="n"/>
      <c r="AS876" s="55" t="n"/>
      <c r="AT876" s="55" t="n"/>
      <c r="AU876" s="55" t="n"/>
      <c r="AV876" s="55" t="n"/>
      <c r="AW876" s="55" t="n"/>
      <c r="AX876" s="55" t="n"/>
      <c r="AY876" s="55" t="n"/>
      <c r="AZ876" s="55" t="n"/>
      <c r="BA876" s="55" t="n"/>
      <c r="BB876" s="55" t="n"/>
      <c r="BC876" s="55" t="n"/>
    </row>
    <row r="877" ht="11.4" customHeight="1">
      <c r="A877" s="55" t="inlineStr">
        <is>
          <t>Assambled</t>
        </is>
      </c>
      <c r="B877" s="483" t="inlineStr">
        <is>
          <t>08.07.2025</t>
        </is>
      </c>
      <c r="C877" s="55" t="n">
        <v>887</v>
      </c>
      <c r="D877" s="55" t="inlineStr">
        <is>
          <t>PP0038</t>
        </is>
      </c>
      <c r="E877" s="55" t="inlineStr">
        <is>
          <t>25IPP014</t>
        </is>
      </c>
      <c r="F877" s="55" t="inlineStr">
        <is>
          <t>Assembled Outer Tube (128*18mm) for OMAS applicator CLEAR</t>
        </is>
      </c>
      <c r="G877" s="69" t="n">
        <v>45839</v>
      </c>
      <c r="H877" s="69" t="n">
        <v>46023</v>
      </c>
      <c r="I877" s="55" t="n"/>
      <c r="J877" s="55" t="n">
        <v>12420</v>
      </c>
      <c r="K877" s="55" t="n"/>
      <c r="L877" s="55" t="n">
        <v>12420</v>
      </c>
      <c r="M877" s="55" t="inlineStr">
        <is>
          <t>No.</t>
        </is>
      </c>
      <c r="N877" s="55" t="n">
        <v>12420</v>
      </c>
      <c r="O877" s="57" t="n">
        <v>0</v>
      </c>
      <c r="P877" s="58" t="n"/>
      <c r="Q877" s="59" t="n">
        <v>12420</v>
      </c>
      <c r="R877" s="60" t="n"/>
      <c r="S877" s="61" t="n"/>
      <c r="T877" s="55" t="inlineStr">
        <is>
          <t>09.07.2025</t>
        </is>
      </c>
      <c r="U877" s="55" t="inlineStr">
        <is>
          <t>L25G002</t>
        </is>
      </c>
      <c r="V877" s="55" t="n">
        <v>-5750</v>
      </c>
      <c r="W877" s="55" t="inlineStr">
        <is>
          <t>09.07.2025</t>
        </is>
      </c>
      <c r="X877" s="55" t="inlineStr">
        <is>
          <t>L25G003</t>
        </is>
      </c>
      <c r="Y877" s="55" t="n">
        <v>-5750</v>
      </c>
      <c r="Z877" s="55" t="inlineStr">
        <is>
          <t>22.07.2025</t>
        </is>
      </c>
      <c r="AA877" s="55" t="inlineStr">
        <is>
          <t>R-L25G003</t>
        </is>
      </c>
      <c r="AB877" s="55" t="n">
        <v>100</v>
      </c>
      <c r="AC877" s="55" t="inlineStr">
        <is>
          <t>23.07.2025</t>
        </is>
      </c>
      <c r="AD877" s="55" t="inlineStr">
        <is>
          <t>L25G009</t>
        </is>
      </c>
      <c r="AE877" s="55" t="n">
        <v>-920</v>
      </c>
      <c r="AF877" s="55" t="inlineStr">
        <is>
          <t>28.08.2025</t>
        </is>
      </c>
      <c r="AG877" s="55" t="inlineStr">
        <is>
          <t>R-L25G009</t>
        </is>
      </c>
      <c r="AH877" s="55" t="n">
        <v>105</v>
      </c>
      <c r="AI877" s="55" t="inlineStr">
        <is>
          <t>16.07.2025</t>
        </is>
      </c>
      <c r="AJ877" s="55" t="inlineStr">
        <is>
          <t>R-L25G002</t>
        </is>
      </c>
      <c r="AK877" s="55" t="n">
        <v>326</v>
      </c>
      <c r="AL877" s="55" t="inlineStr">
        <is>
          <t>25.09.2025</t>
        </is>
      </c>
      <c r="AM877" s="55" t="inlineStr">
        <is>
          <t>L25I011</t>
        </is>
      </c>
      <c r="AN877" s="55" t="n">
        <v>-531</v>
      </c>
      <c r="AO877" s="55" t="n"/>
      <c r="AP877" s="55" t="n"/>
      <c r="AQ877" s="55" t="n"/>
      <c r="AR877" s="55" t="n"/>
      <c r="AS877" s="55" t="n"/>
      <c r="AT877" s="55" t="n"/>
      <c r="AU877" s="55" t="n"/>
      <c r="AV877" s="55" t="n"/>
      <c r="AW877" s="55" t="n"/>
      <c r="AX877" s="55" t="n"/>
      <c r="AY877" s="55" t="n"/>
      <c r="AZ877" s="55" t="n"/>
      <c r="BA877" s="55" t="n"/>
      <c r="BB877" s="55" t="n"/>
      <c r="BC877" s="55" t="n"/>
    </row>
    <row r="878" ht="11.4" customHeight="1">
      <c r="A878" s="55" t="inlineStr">
        <is>
          <t>Assambled</t>
        </is>
      </c>
      <c r="B878" s="55" t="inlineStr">
        <is>
          <t>29.07.2025</t>
        </is>
      </c>
      <c r="C878" s="55" t="n">
        <v>932</v>
      </c>
      <c r="D878" s="55" t="inlineStr">
        <is>
          <t>PP0038</t>
        </is>
      </c>
      <c r="E878" s="55" t="inlineStr">
        <is>
          <t>25IPP014</t>
        </is>
      </c>
      <c r="F878" s="55" t="inlineStr">
        <is>
          <t>Assembled Outer Tube (128*18mm) for OMAS applicator CLEAR</t>
        </is>
      </c>
      <c r="G878" s="70" t="n">
        <v>45839</v>
      </c>
      <c r="H878" s="70" t="n">
        <v>46023</v>
      </c>
      <c r="I878" s="55" t="n"/>
      <c r="J878" s="55" t="n">
        <v>31852</v>
      </c>
      <c r="K878" s="55" t="n"/>
      <c r="L878" s="55" t="n">
        <v>31852</v>
      </c>
      <c r="M878" s="55" t="inlineStr">
        <is>
          <t>No.</t>
        </is>
      </c>
      <c r="N878" s="55" t="n">
        <v>31852</v>
      </c>
      <c r="O878" s="57" t="n">
        <v>0</v>
      </c>
      <c r="P878" s="58" t="n"/>
      <c r="Q878" s="59" t="n">
        <v>31852</v>
      </c>
      <c r="R878" s="60" t="n"/>
      <c r="S878" s="61" t="n"/>
      <c r="T878" s="55" t="inlineStr">
        <is>
          <t>25.09.2025</t>
        </is>
      </c>
      <c r="U878" s="55" t="inlineStr">
        <is>
          <t>L25I011</t>
        </is>
      </c>
      <c r="V878" s="55" t="n">
        <v>-31852</v>
      </c>
      <c r="W878" s="55" t="n"/>
      <c r="X878" s="55" t="n"/>
      <c r="Y878" s="55" t="n"/>
      <c r="Z878" s="55" t="n"/>
      <c r="AA878" s="55" t="n"/>
      <c r="AB878" s="55" t="n"/>
      <c r="AC878" s="55" t="n"/>
      <c r="AD878" s="55" t="n"/>
      <c r="AE878" s="55" t="n"/>
      <c r="AF878" s="55" t="n"/>
      <c r="AG878" s="55" t="n"/>
      <c r="AH878" s="55" t="n"/>
      <c r="AI878" s="55" t="n"/>
      <c r="AJ878" s="55" t="n"/>
      <c r="AK878" s="55" t="n"/>
      <c r="AL878" s="55" t="n"/>
      <c r="AM878" s="55" t="n"/>
      <c r="AN878" s="55" t="n"/>
      <c r="AO878" s="55" t="n"/>
      <c r="AP878" s="55" t="n"/>
      <c r="AQ878" s="55" t="n"/>
      <c r="AR878" s="55" t="n"/>
      <c r="AS878" s="55" t="n"/>
      <c r="AT878" s="55" t="n"/>
      <c r="AU878" s="55" t="n"/>
      <c r="AV878" s="55" t="n"/>
      <c r="AW878" s="55" t="n"/>
      <c r="AX878" s="55" t="n"/>
      <c r="AY878" s="55" t="n"/>
      <c r="AZ878" s="55" t="n"/>
      <c r="BA878" s="55" t="n"/>
      <c r="BB878" s="55" t="n"/>
      <c r="BC878" s="55" t="n"/>
    </row>
    <row r="879" ht="11.4" customHeight="1">
      <c r="A879" s="55" t="inlineStr">
        <is>
          <t>Assambled</t>
        </is>
      </c>
      <c r="B879" s="55" t="inlineStr">
        <is>
          <t>25.09.2025</t>
        </is>
      </c>
      <c r="C879" s="55" t="n">
        <v>1069</v>
      </c>
      <c r="D879" s="55" t="inlineStr">
        <is>
          <t>PP0038</t>
        </is>
      </c>
      <c r="E879" s="55" t="inlineStr">
        <is>
          <t>25IPP024</t>
        </is>
      </c>
      <c r="F879" s="55" t="inlineStr">
        <is>
          <t>Assembled Outer Tube (128*18mm) for OMAS applicator CLEAR</t>
        </is>
      </c>
      <c r="G879" s="70" t="n">
        <v>45901</v>
      </c>
      <c r="H879" s="70" t="n">
        <v>46388</v>
      </c>
      <c r="I879" s="55" t="n"/>
      <c r="J879" s="55" t="n">
        <v>3450</v>
      </c>
      <c r="K879" s="55" t="n"/>
      <c r="L879" s="55" t="n">
        <v>3450</v>
      </c>
      <c r="M879" s="55" t="inlineStr">
        <is>
          <t>No.</t>
        </is>
      </c>
      <c r="N879" s="55" t="n">
        <v>3450</v>
      </c>
      <c r="O879" s="57" t="n">
        <v>0</v>
      </c>
      <c r="P879" s="58" t="n"/>
      <c r="Q879" s="59" t="n">
        <v>3450</v>
      </c>
      <c r="R879" s="60" t="n"/>
      <c r="S879" s="61" t="n"/>
      <c r="T879" s="55" t="inlineStr">
        <is>
          <t>25.09.2025</t>
        </is>
      </c>
      <c r="U879" s="55" t="inlineStr">
        <is>
          <t>L25I011</t>
        </is>
      </c>
      <c r="V879" s="55" t="n">
        <v>-3450</v>
      </c>
      <c r="W879" s="55" t="n"/>
      <c r="X879" s="55" t="n"/>
      <c r="Y879" s="55" t="n"/>
      <c r="Z879" s="55" t="n"/>
      <c r="AA879" s="55" t="n"/>
      <c r="AB879" s="55" t="n"/>
      <c r="AC879" s="55" t="n"/>
      <c r="AD879" s="55" t="n"/>
      <c r="AE879" s="55" t="n"/>
      <c r="AF879" s="55" t="n"/>
      <c r="AG879" s="55" t="n"/>
      <c r="AH879" s="55" t="n"/>
      <c r="AI879" s="55" t="n"/>
      <c r="AJ879" s="55" t="n"/>
      <c r="AK879" s="55" t="n"/>
      <c r="AL879" s="55" t="n"/>
      <c r="AM879" s="55" t="n"/>
      <c r="AN879" s="55" t="n"/>
      <c r="AO879" s="55" t="n"/>
      <c r="AP879" s="55" t="n"/>
      <c r="AQ879" s="55" t="n"/>
      <c r="AR879" s="55" t="n"/>
      <c r="AS879" s="55" t="n"/>
      <c r="AT879" s="55" t="n"/>
      <c r="AU879" s="55" t="n"/>
      <c r="AV879" s="55" t="n"/>
      <c r="AW879" s="55" t="n"/>
      <c r="AX879" s="55" t="n"/>
      <c r="AY879" s="55" t="n"/>
      <c r="AZ879" s="55" t="n"/>
      <c r="BA879" s="55" t="n"/>
      <c r="BB879" s="55" t="n"/>
      <c r="BC879" s="55" t="n"/>
    </row>
    <row r="880" ht="11.4" customHeight="1">
      <c r="A880" s="55" t="inlineStr">
        <is>
          <t>Assambled</t>
        </is>
      </c>
      <c r="B880" s="55" t="n"/>
      <c r="C880" s="55" t="n"/>
      <c r="D880" s="55" t="inlineStr">
        <is>
          <t>PP0039</t>
        </is>
      </c>
      <c r="E880" s="55" t="inlineStr">
        <is>
          <t>25IPP005</t>
        </is>
      </c>
      <c r="F880" s="55" t="inlineStr">
        <is>
          <t>Assembled Outer Tube (155*23mm) for OMAS applicator clear</t>
        </is>
      </c>
      <c r="G880" s="70" t="n">
        <v>45658</v>
      </c>
      <c r="H880" s="70" t="n">
        <v>45992</v>
      </c>
      <c r="I880" s="55" t="n"/>
      <c r="J880" s="55" t="n">
        <v>29853</v>
      </c>
      <c r="K880" s="55" t="n"/>
      <c r="L880" s="55" t="n">
        <v>29853</v>
      </c>
      <c r="M880" s="55" t="inlineStr">
        <is>
          <t>No.</t>
        </is>
      </c>
      <c r="N880" s="55" t="n">
        <v>29853</v>
      </c>
      <c r="O880" s="57" t="n">
        <v>0</v>
      </c>
      <c r="P880" s="58" t="n"/>
      <c r="Q880" s="59" t="n">
        <v>29853</v>
      </c>
      <c r="R880" s="60" t="n"/>
      <c r="S880" s="61" t="n"/>
      <c r="T880" s="55" t="inlineStr">
        <is>
          <t>28.07.2025</t>
        </is>
      </c>
      <c r="U880" s="55" t="inlineStr">
        <is>
          <t>L25G012</t>
        </is>
      </c>
      <c r="V880" s="55" t="n">
        <v>-22053</v>
      </c>
      <c r="W880" s="55" t="inlineStr">
        <is>
          <t>17.08.2025</t>
        </is>
      </c>
      <c r="X880" s="55" t="inlineStr">
        <is>
          <t>R-L25G012</t>
        </is>
      </c>
      <c r="Y880" s="55" t="n">
        <v>130</v>
      </c>
      <c r="Z880" s="55" t="inlineStr">
        <is>
          <t>11.09.2025</t>
        </is>
      </c>
      <c r="AA880" s="55" t="inlineStr">
        <is>
          <t>L25I002</t>
        </is>
      </c>
      <c r="AB880" s="55" t="n">
        <v>-4680</v>
      </c>
      <c r="AC880" s="55" t="inlineStr">
        <is>
          <t>11.09.2025</t>
        </is>
      </c>
      <c r="AD880" s="55" t="inlineStr">
        <is>
          <t>L25I003</t>
        </is>
      </c>
      <c r="AE880" s="55" t="n">
        <v>-3250</v>
      </c>
      <c r="AF880" s="55" t="n"/>
      <c r="AG880" s="55" t="n"/>
      <c r="AH880" s="55" t="n"/>
      <c r="AI880" s="55" t="n"/>
      <c r="AJ880" s="55" t="n"/>
      <c r="AK880" s="55" t="n"/>
      <c r="AL880" s="55" t="n"/>
      <c r="AM880" s="55" t="n"/>
      <c r="AN880" s="55" t="n"/>
      <c r="AO880" s="55" t="n"/>
      <c r="AP880" s="55" t="n"/>
      <c r="AQ880" s="55" t="n"/>
      <c r="AR880" s="55" t="n"/>
      <c r="AS880" s="55" t="n"/>
      <c r="AT880" s="55" t="n"/>
      <c r="AU880" s="55" t="n"/>
      <c r="AV880" s="55" t="n"/>
      <c r="AW880" s="55" t="n"/>
      <c r="AX880" s="55" t="n"/>
      <c r="AY880" s="55" t="n"/>
      <c r="AZ880" s="55" t="n"/>
      <c r="BA880" s="55" t="n"/>
      <c r="BB880" s="55" t="n"/>
      <c r="BC880" s="55" t="n"/>
    </row>
    <row r="881" ht="11.4" customHeight="1">
      <c r="A881" s="55" t="inlineStr">
        <is>
          <t>Assambled</t>
        </is>
      </c>
      <c r="B881" s="55" t="n"/>
      <c r="C881" s="55" t="n"/>
      <c r="D881" s="55" t="inlineStr">
        <is>
          <t>PP0050</t>
        </is>
      </c>
      <c r="E881" s="55" t="inlineStr">
        <is>
          <t>24IPP037</t>
        </is>
      </c>
      <c r="F881" s="55" t="inlineStr">
        <is>
          <t>Assembled Outer Tube (155*23mm) for OMAS applicator Tinted</t>
        </is>
      </c>
      <c r="G881" s="70" t="n">
        <v>45627</v>
      </c>
      <c r="H881" s="70" t="n">
        <v>46023</v>
      </c>
      <c r="I881" s="55" t="n"/>
      <c r="J881" s="55" t="n">
        <v>19683</v>
      </c>
      <c r="K881" s="55" t="n"/>
      <c r="L881" s="55" t="n">
        <v>19683</v>
      </c>
      <c r="M881" s="55" t="inlineStr">
        <is>
          <t>No.</t>
        </is>
      </c>
      <c r="N881" s="55" t="n">
        <v>19683</v>
      </c>
      <c r="O881" s="57" t="n">
        <v>0</v>
      </c>
      <c r="P881" s="58" t="n"/>
      <c r="Q881" s="59" t="n">
        <v>19683</v>
      </c>
      <c r="R881" s="60" t="n"/>
      <c r="S881" s="61" t="n"/>
      <c r="T881" s="55" t="inlineStr">
        <is>
          <t>20.07.2025</t>
        </is>
      </c>
      <c r="U881" s="55" t="inlineStr">
        <is>
          <t>L25G007</t>
        </is>
      </c>
      <c r="V881" s="55" t="n">
        <v>-1430</v>
      </c>
      <c r="W881" s="55" t="inlineStr">
        <is>
          <t>11.08.2025</t>
        </is>
      </c>
      <c r="X881" s="55" t="inlineStr">
        <is>
          <t>L25H005</t>
        </is>
      </c>
      <c r="Y881" s="55" t="n">
        <v>-15080</v>
      </c>
      <c r="Z881" s="55" t="inlineStr">
        <is>
          <t>14.08.2025</t>
        </is>
      </c>
      <c r="AA881" s="55" t="inlineStr">
        <is>
          <t>L25H009</t>
        </is>
      </c>
      <c r="AB881" s="55" t="n">
        <v>-3173</v>
      </c>
      <c r="AC881" s="55" t="inlineStr">
        <is>
          <t>17.08.2025</t>
        </is>
      </c>
      <c r="AD881" s="55" t="inlineStr">
        <is>
          <t>R-L25H005</t>
        </is>
      </c>
      <c r="AE881" s="55" t="n">
        <v>80</v>
      </c>
      <c r="AF881" s="55" t="inlineStr">
        <is>
          <t>08.09.2025</t>
        </is>
      </c>
      <c r="AG881" s="55" t="inlineStr">
        <is>
          <t>L25I001</t>
        </is>
      </c>
      <c r="AH881" s="55" t="n">
        <v>-80</v>
      </c>
      <c r="AI881" s="55" t="n"/>
      <c r="AJ881" s="55" t="n"/>
      <c r="AK881" s="55" t="n"/>
      <c r="AL881" s="55" t="n"/>
      <c r="AM881" s="55" t="n"/>
      <c r="AN881" s="55" t="n"/>
      <c r="AO881" s="55" t="n"/>
      <c r="AP881" s="55" t="n"/>
      <c r="AQ881" s="55" t="n"/>
      <c r="AR881" s="55" t="n"/>
      <c r="AS881" s="55" t="n"/>
      <c r="AT881" s="55" t="n"/>
      <c r="AU881" s="55" t="n"/>
      <c r="AV881" s="55" t="n"/>
      <c r="AW881" s="55" t="n"/>
      <c r="AX881" s="55" t="n"/>
      <c r="AY881" s="55" t="n"/>
      <c r="AZ881" s="55" t="n"/>
      <c r="BA881" s="55" t="n"/>
      <c r="BB881" s="55" t="n"/>
      <c r="BC881" s="55" t="n"/>
    </row>
    <row r="882" ht="11.4" customHeight="1">
      <c r="A882" s="55" t="inlineStr">
        <is>
          <t>Assambled</t>
        </is>
      </c>
      <c r="B882" s="483" t="inlineStr">
        <is>
          <t>11.08.2025</t>
        </is>
      </c>
      <c r="C882" s="55" t="n">
        <v>966</v>
      </c>
      <c r="D882" s="55" t="inlineStr">
        <is>
          <t>PP0050</t>
        </is>
      </c>
      <c r="E882" s="55" t="inlineStr">
        <is>
          <t>25IPP016</t>
        </is>
      </c>
      <c r="F882" s="55" t="inlineStr">
        <is>
          <t>Assembled Outer Tube (155*23mm) for OMAS applicator Tinted</t>
        </is>
      </c>
      <c r="G882" s="70" t="n">
        <v>45870</v>
      </c>
      <c r="H882" s="70" t="n">
        <v>46082</v>
      </c>
      <c r="I882" s="55" t="n"/>
      <c r="J882" s="55" t="n">
        <v>20410</v>
      </c>
      <c r="K882" s="55" t="n"/>
      <c r="L882" s="55" t="n">
        <v>20410</v>
      </c>
      <c r="M882" s="55" t="inlineStr">
        <is>
          <t>No.</t>
        </is>
      </c>
      <c r="N882" s="55" t="n">
        <v>20410</v>
      </c>
      <c r="O882" s="57" t="n">
        <v>0</v>
      </c>
      <c r="P882" s="58" t="n"/>
      <c r="Q882" s="59" t="n">
        <v>20410</v>
      </c>
      <c r="R882" s="60" t="n"/>
      <c r="S882" s="61" t="n"/>
      <c r="T882" s="55" t="inlineStr">
        <is>
          <t>14.08.2025</t>
        </is>
      </c>
      <c r="U882" s="55" t="inlineStr">
        <is>
          <t>L25H009</t>
        </is>
      </c>
      <c r="V882" s="55" t="n">
        <v>-4550</v>
      </c>
      <c r="W882" s="55" t="inlineStr">
        <is>
          <t>14.08.2025</t>
        </is>
      </c>
      <c r="X882" s="55" t="inlineStr">
        <is>
          <t>L25H010</t>
        </is>
      </c>
      <c r="Y882" s="55" t="n">
        <v>-15470</v>
      </c>
      <c r="Z882" s="55" t="inlineStr">
        <is>
          <t>19.08.2025</t>
        </is>
      </c>
      <c r="AA882" s="55" t="inlineStr">
        <is>
          <t>R-L25H009</t>
        </is>
      </c>
      <c r="AB882" s="55" t="n">
        <v>16</v>
      </c>
      <c r="AC882" s="55" t="inlineStr">
        <is>
          <t>08.09.2025</t>
        </is>
      </c>
      <c r="AD882" s="55" t="inlineStr">
        <is>
          <t>L25I001</t>
        </is>
      </c>
      <c r="AE882" s="55" t="n">
        <v>-473</v>
      </c>
      <c r="AF882" s="55" t="n"/>
      <c r="AG882" s="55" t="n"/>
      <c r="AH882" s="55" t="n">
        <v>67</v>
      </c>
      <c r="AI882" s="55" t="n"/>
      <c r="AJ882" s="55" t="n"/>
      <c r="AK882" s="55" t="n"/>
      <c r="AL882" s="55" t="n"/>
      <c r="AM882" s="55" t="n"/>
      <c r="AN882" s="55" t="n"/>
      <c r="AO882" s="55" t="n"/>
      <c r="AP882" s="55" t="n"/>
      <c r="AQ882" s="55" t="n"/>
      <c r="AR882" s="55" t="n"/>
      <c r="AS882" s="55" t="n"/>
      <c r="AT882" s="55" t="n"/>
      <c r="AU882" s="55" t="n"/>
      <c r="AV882" s="55" t="n"/>
      <c r="AW882" s="55" t="n"/>
      <c r="AX882" s="55" t="n"/>
      <c r="AY882" s="55" t="n"/>
      <c r="AZ882" s="55" t="n"/>
      <c r="BA882" s="55" t="n"/>
      <c r="BB882" s="55" t="n"/>
      <c r="BC882" s="55" t="n"/>
    </row>
    <row r="883" ht="11.4" customHeight="1">
      <c r="A883" s="55" t="inlineStr">
        <is>
          <t>Assambled</t>
        </is>
      </c>
      <c r="B883" s="483" t="inlineStr">
        <is>
          <t>19.08.2025</t>
        </is>
      </c>
      <c r="C883" s="55" t="n">
        <v>976</v>
      </c>
      <c r="D883" s="55" t="inlineStr">
        <is>
          <t>PP0050</t>
        </is>
      </c>
      <c r="E883" s="55" t="inlineStr">
        <is>
          <t>25IPP018</t>
        </is>
      </c>
      <c r="F883" s="55" t="inlineStr">
        <is>
          <t>Assembled Outer Tube (155*23mm) for OMAS applicator Tinted</t>
        </is>
      </c>
      <c r="G883" s="70" t="n">
        <v>45870</v>
      </c>
      <c r="H883" s="70" t="n">
        <v>46204</v>
      </c>
      <c r="I883" s="55" t="n"/>
      <c r="J883" s="55" t="n">
        <v>9688</v>
      </c>
      <c r="K883" s="55" t="n"/>
      <c r="L883" s="55" t="n">
        <v>9688</v>
      </c>
      <c r="M883" s="55" t="inlineStr">
        <is>
          <t>No.</t>
        </is>
      </c>
      <c r="N883" s="55" t="n">
        <v>9688</v>
      </c>
      <c r="O883" s="57" t="n">
        <v>0</v>
      </c>
      <c r="P883" s="58" t="n"/>
      <c r="Q883" s="59" t="n">
        <v>9688</v>
      </c>
      <c r="R883" s="60" t="n"/>
      <c r="S883" s="61" t="n"/>
      <c r="T883" s="55" t="inlineStr">
        <is>
          <t>08.09.2025</t>
        </is>
      </c>
      <c r="U883" s="55" t="inlineStr">
        <is>
          <t>L25I001</t>
        </is>
      </c>
      <c r="V883" s="55" t="n">
        <v>-9688</v>
      </c>
      <c r="W883" s="55" t="n"/>
      <c r="X883" s="55" t="n"/>
      <c r="Y883" s="55" t="n"/>
      <c r="Z883" s="55" t="n"/>
      <c r="AA883" s="55" t="n"/>
      <c r="AB883" s="55" t="n"/>
      <c r="AC883" s="55" t="n"/>
      <c r="AD883" s="55" t="n"/>
      <c r="AE883" s="55" t="n"/>
      <c r="AF883" s="55" t="n"/>
      <c r="AG883" s="55" t="n"/>
      <c r="AH883" s="55" t="n"/>
      <c r="AI883" s="55" t="n"/>
      <c r="AJ883" s="55" t="n"/>
      <c r="AK883" s="55" t="n"/>
      <c r="AL883" s="55" t="n"/>
      <c r="AM883" s="55" t="n"/>
      <c r="AN883" s="55" t="n"/>
      <c r="AO883" s="55" t="n"/>
      <c r="AP883" s="55" t="n"/>
      <c r="AQ883" s="55" t="n"/>
      <c r="AR883" s="55" t="n"/>
      <c r="AS883" s="55" t="n"/>
      <c r="AT883" s="55" t="n"/>
      <c r="AU883" s="55" t="n"/>
      <c r="AV883" s="55" t="n"/>
      <c r="AW883" s="55" t="n"/>
      <c r="AX883" s="55" t="n"/>
      <c r="AY883" s="55" t="n"/>
      <c r="AZ883" s="55" t="n"/>
      <c r="BA883" s="55" t="n"/>
      <c r="BB883" s="55" t="n"/>
      <c r="BC883" s="55" t="n"/>
    </row>
    <row r="884" ht="11.4" customHeight="1">
      <c r="A884" s="55" t="inlineStr">
        <is>
          <t>Assambled</t>
        </is>
      </c>
      <c r="B884" s="483" t="inlineStr">
        <is>
          <t>16.09.2025</t>
        </is>
      </c>
      <c r="C884" s="55" t="n">
        <v>1045</v>
      </c>
      <c r="D884" s="55" t="inlineStr">
        <is>
          <t>PP0050</t>
        </is>
      </c>
      <c r="E884" s="55" t="inlineStr">
        <is>
          <t>25IPP022</t>
        </is>
      </c>
      <c r="F884" s="55" t="inlineStr">
        <is>
          <t>Assembled Outer Tube (155*23mm) for OMAS applicator Tinted</t>
        </is>
      </c>
      <c r="G884" s="70" t="n">
        <v>45901</v>
      </c>
      <c r="H884" s="70" t="n">
        <v>46204</v>
      </c>
      <c r="I884" s="55" t="n"/>
      <c r="J884" s="55" t="n">
        <v>10400</v>
      </c>
      <c r="K884" s="55" t="n"/>
      <c r="L884" s="55" t="n">
        <v>10400</v>
      </c>
      <c r="M884" s="55" t="inlineStr">
        <is>
          <t>No.</t>
        </is>
      </c>
      <c r="N884" s="55" t="n">
        <v>10400</v>
      </c>
      <c r="O884" s="57" t="n">
        <v>0</v>
      </c>
      <c r="P884" s="58" t="n"/>
      <c r="Q884" s="59" t="n">
        <v>10400</v>
      </c>
      <c r="R884" s="60" t="n"/>
      <c r="S884" s="61" t="n"/>
      <c r="T884" s="55" t="inlineStr">
        <is>
          <t>16.09.2025</t>
        </is>
      </c>
      <c r="U884" s="55" t="inlineStr">
        <is>
          <t>L25I005</t>
        </is>
      </c>
      <c r="V884" s="55" t="n">
        <v>-10400</v>
      </c>
      <c r="W884" s="55" t="n"/>
      <c r="X884" s="55" t="n"/>
      <c r="Y884" s="55" t="n"/>
      <c r="Z884" s="55" t="n"/>
      <c r="AA884" s="55" t="n"/>
      <c r="AB884" s="55" t="n"/>
      <c r="AC884" s="55" t="n"/>
      <c r="AD884" s="55" t="n"/>
      <c r="AE884" s="55" t="n"/>
      <c r="AF884" s="55" t="n"/>
      <c r="AG884" s="55" t="n"/>
      <c r="AH884" s="55" t="n"/>
      <c r="AI884" s="55" t="n"/>
      <c r="AJ884" s="55" t="n"/>
      <c r="AK884" s="55" t="n"/>
      <c r="AL884" s="55" t="n"/>
      <c r="AM884" s="55" t="n"/>
      <c r="AN884" s="55" t="n"/>
      <c r="AO884" s="55" t="n"/>
      <c r="AP884" s="55" t="n"/>
      <c r="AQ884" s="55" t="n"/>
      <c r="AR884" s="55" t="n"/>
      <c r="AS884" s="55" t="n"/>
      <c r="AT884" s="55" t="n"/>
      <c r="AU884" s="55" t="n"/>
      <c r="AV884" s="55" t="n"/>
      <c r="AW884" s="55" t="n"/>
      <c r="AX884" s="55" t="n"/>
      <c r="AY884" s="55" t="n"/>
      <c r="AZ884" s="55" t="n"/>
      <c r="BA884" s="55" t="n"/>
      <c r="BB884" s="55" t="n"/>
      <c r="BC884" s="55" t="n"/>
    </row>
    <row r="885">
      <c r="A885" s="55" t="inlineStr">
        <is>
          <t>Assambled</t>
        </is>
      </c>
      <c r="B885" s="55" t="inlineStr">
        <is>
          <t>30.09.2025</t>
        </is>
      </c>
      <c r="C885" s="55" t="n">
        <v>1078</v>
      </c>
      <c r="D885" s="55" t="inlineStr">
        <is>
          <t>PP0038</t>
        </is>
      </c>
      <c r="E885" s="55" t="inlineStr">
        <is>
          <t>25IPP024</t>
        </is>
      </c>
      <c r="F885" s="55" t="inlineStr">
        <is>
          <t>Assembled Outer Tube (128*18mm) for OMAS clear</t>
        </is>
      </c>
      <c r="G885" s="67" t="n">
        <v>45901</v>
      </c>
      <c r="H885" s="67" t="n">
        <v>46388</v>
      </c>
      <c r="I885" s="55" t="n"/>
      <c r="J885" s="55" t="n">
        <v>20662</v>
      </c>
      <c r="K885" s="55" t="n"/>
      <c r="L885" s="55" t="n">
        <v>20662</v>
      </c>
      <c r="M885" s="55" t="inlineStr">
        <is>
          <t>No.</t>
        </is>
      </c>
      <c r="N885" s="55" t="n">
        <v>20662</v>
      </c>
      <c r="O885" s="57" t="n">
        <v>0</v>
      </c>
      <c r="P885" s="58" t="n"/>
      <c r="Q885" s="59" t="n">
        <v>20662</v>
      </c>
      <c r="R885" s="60" t="n"/>
      <c r="S885" s="61" t="n"/>
      <c r="T885" s="55" t="inlineStr">
        <is>
          <t>30.09.2025</t>
        </is>
      </c>
      <c r="U885" s="55" t="inlineStr">
        <is>
          <t>L25I012</t>
        </is>
      </c>
      <c r="V885" s="55" t="n">
        <v>-1840</v>
      </c>
      <c r="W885" s="55" t="inlineStr">
        <is>
          <t>30.09.2025</t>
        </is>
      </c>
      <c r="X885" s="55" t="inlineStr">
        <is>
          <t>L25I013</t>
        </is>
      </c>
      <c r="Y885" s="55" t="n">
        <v>-18822</v>
      </c>
      <c r="Z885" s="55" t="n"/>
      <c r="AA885" s="55" t="n"/>
      <c r="AB885" s="55" t="n"/>
      <c r="AC885" s="55" t="n"/>
      <c r="AD885" s="55" t="n"/>
      <c r="AE885" s="55" t="n"/>
      <c r="AF885" s="55" t="n"/>
      <c r="AG885" s="55" t="n"/>
      <c r="AH885" s="55" t="n"/>
      <c r="AI885" s="55" t="n"/>
      <c r="AJ885" s="55" t="n"/>
      <c r="AK885" s="55" t="n"/>
      <c r="AL885" s="55" t="n"/>
      <c r="AM885" s="55" t="n"/>
      <c r="AN885" s="55" t="n"/>
      <c r="AO885" s="55" t="n"/>
      <c r="AP885" s="55" t="n"/>
      <c r="AQ885" s="55" t="n"/>
      <c r="AR885" s="55" t="n"/>
      <c r="AS885" s="55" t="n"/>
      <c r="AT885" s="55" t="n"/>
      <c r="AU885" s="55" t="n"/>
      <c r="AV885" s="55" t="n"/>
      <c r="AW885" s="55" t="n"/>
      <c r="AX885" s="55" t="n"/>
      <c r="AY885" s="55" t="n"/>
      <c r="AZ885" s="55" t="n"/>
      <c r="BA885" s="55" t="n"/>
      <c r="BB885" s="55" t="n"/>
      <c r="BC885" s="55" t="n"/>
    </row>
    <row r="886">
      <c r="A886" s="72" t="n"/>
      <c r="B886" s="72" t="n"/>
      <c r="C886" s="72" t="n"/>
      <c r="D886" s="72" t="n"/>
      <c r="E886" s="72" t="n"/>
      <c r="F886" s="72" t="n"/>
      <c r="G886" s="72" t="n"/>
      <c r="H886" s="72" t="n"/>
      <c r="I886" s="72" t="n"/>
      <c r="J886" s="72" t="n"/>
      <c r="K886" s="72" t="n"/>
      <c r="L886" s="72" t="n"/>
      <c r="M886" s="72" t="n"/>
      <c r="N886" s="72" t="n"/>
      <c r="O886" s="72" t="n"/>
      <c r="P886" s="72" t="n"/>
      <c r="Q886" s="72" t="n"/>
      <c r="R886" s="72" t="n"/>
      <c r="S886" s="72" t="n"/>
      <c r="T886" s="72" t="n"/>
      <c r="U886" s="72" t="n"/>
      <c r="V886" s="72" t="n"/>
      <c r="W886" s="72" t="n"/>
      <c r="X886" s="72" t="n"/>
      <c r="Y886" s="72" t="n"/>
      <c r="Z886" s="72" t="n"/>
      <c r="AA886" s="72" t="n"/>
      <c r="AB886" s="72" t="n"/>
      <c r="AC886" s="72" t="n"/>
      <c r="AD886" s="72" t="n"/>
      <c r="AE886" s="72" t="n"/>
      <c r="AF886" s="72" t="n"/>
      <c r="AG886" s="72" t="n"/>
      <c r="AH886" s="72" t="n"/>
      <c r="AI886" s="72" t="n"/>
      <c r="AJ886" s="72" t="n"/>
      <c r="AK886" s="72" t="n"/>
      <c r="AL886" s="72" t="n"/>
      <c r="AM886" s="72" t="n"/>
      <c r="AN886" s="72" t="n"/>
      <c r="AO886" s="72" t="n"/>
      <c r="AP886" s="72" t="n"/>
      <c r="AQ886" s="72" t="n"/>
      <c r="AR886" s="72" t="n"/>
      <c r="AS886" s="72" t="n"/>
      <c r="AT886" s="72" t="n"/>
      <c r="AU886" s="72" t="n"/>
      <c r="AV886" s="72" t="n"/>
      <c r="AW886" s="72" t="n"/>
      <c r="AX886" s="72" t="n"/>
      <c r="AY886" s="72" t="n"/>
      <c r="AZ886" s="72" t="n"/>
      <c r="BA886" s="72" t="n"/>
      <c r="BB886" s="72" t="n"/>
      <c r="BC886" s="72" t="n"/>
    </row>
    <row r="887">
      <c r="A887" s="72" t="n"/>
      <c r="B887" s="72" t="n"/>
      <c r="C887" s="72" t="n"/>
      <c r="D887" s="72" t="n"/>
      <c r="E887" s="72" t="n"/>
      <c r="F887" s="72" t="n"/>
      <c r="G887" s="72" t="n"/>
      <c r="H887" s="72" t="n"/>
      <c r="I887" s="72" t="n"/>
      <c r="J887" s="72" t="n"/>
      <c r="K887" s="72" t="n"/>
      <c r="L887" s="72" t="n"/>
      <c r="M887" s="72" t="n"/>
      <c r="N887" s="72" t="n"/>
      <c r="O887" s="72" t="n"/>
      <c r="P887" s="72" t="n"/>
      <c r="Q887" s="72" t="n"/>
      <c r="R887" s="72" t="n"/>
      <c r="S887" s="72" t="n"/>
      <c r="T887" s="72" t="n"/>
      <c r="U887" s="72" t="n"/>
      <c r="V887" s="72" t="n"/>
      <c r="W887" s="72" t="n"/>
      <c r="X887" s="72" t="n"/>
      <c r="Y887" s="72" t="n"/>
      <c r="Z887" s="72" t="n"/>
      <c r="AA887" s="72" t="n"/>
      <c r="AB887" s="72" t="n"/>
      <c r="AC887" s="72" t="n"/>
      <c r="AD887" s="72" t="n"/>
      <c r="AE887" s="72" t="n"/>
      <c r="AF887" s="72" t="n"/>
      <c r="AG887" s="72" t="n"/>
      <c r="AH887" s="72" t="n"/>
      <c r="AI887" s="72" t="n"/>
      <c r="AJ887" s="72" t="n"/>
      <c r="AK887" s="72" t="n"/>
      <c r="AL887" s="72" t="n"/>
      <c r="AM887" s="72" t="n"/>
      <c r="AN887" s="72" t="n"/>
      <c r="AO887" s="72" t="n"/>
      <c r="AP887" s="72" t="n"/>
      <c r="AQ887" s="72" t="n"/>
      <c r="AR887" s="72" t="n"/>
      <c r="AS887" s="72" t="n"/>
      <c r="AT887" s="72" t="n"/>
      <c r="AU887" s="72" t="n"/>
      <c r="AV887" s="72" t="n"/>
      <c r="AW887" s="72" t="n"/>
      <c r="AX887" s="72" t="n"/>
      <c r="AY887" s="72" t="n"/>
      <c r="AZ887" s="72" t="n"/>
      <c r="BA887" s="72" t="n"/>
      <c r="BB887" s="72" t="n"/>
      <c r="BC887" s="72" t="n"/>
    </row>
    <row r="888">
      <c r="A888" s="72" t="n"/>
      <c r="B888" s="72" t="n"/>
      <c r="C888" s="72" t="n"/>
      <c r="D888" s="72" t="n"/>
      <c r="E888" s="72" t="n"/>
      <c r="F888" s="72" t="n"/>
      <c r="G888" s="72" t="n"/>
      <c r="H888" s="72" t="n"/>
      <c r="I888" s="72" t="n"/>
      <c r="J888" s="72" t="n"/>
      <c r="K888" s="72" t="n"/>
      <c r="L888" s="72" t="n"/>
      <c r="M888" s="72" t="n"/>
      <c r="N888" s="72" t="n"/>
      <c r="O888" s="72" t="n"/>
      <c r="P888" s="72" t="n"/>
      <c r="Q888" s="72" t="n"/>
      <c r="R888" s="72" t="n"/>
      <c r="S888" s="72" t="n"/>
      <c r="T888" s="72" t="n"/>
      <c r="U888" s="72" t="n"/>
      <c r="V888" s="72" t="n"/>
      <c r="W888" s="72" t="n"/>
      <c r="X888" s="72" t="n"/>
      <c r="Y888" s="72" t="n"/>
      <c r="Z888" s="72" t="n"/>
      <c r="AA888" s="72" t="n"/>
      <c r="AB888" s="72" t="n"/>
      <c r="AC888" s="72" t="n"/>
      <c r="AD888" s="72" t="n"/>
      <c r="AE888" s="72" t="n"/>
      <c r="AF888" s="72" t="n"/>
      <c r="AG888" s="72" t="n"/>
      <c r="AH888" s="72" t="n"/>
      <c r="AI888" s="72" t="n"/>
      <c r="AJ888" s="72" t="n"/>
      <c r="AK888" s="72" t="n"/>
      <c r="AL888" s="72" t="n"/>
      <c r="AM888" s="72" t="n"/>
      <c r="AN888" s="72" t="n"/>
      <c r="AO888" s="72" t="n"/>
      <c r="AP888" s="72" t="n"/>
      <c r="AQ888" s="72" t="n"/>
      <c r="AR888" s="72" t="n"/>
      <c r="AS888" s="72" t="n"/>
      <c r="AT888" s="72" t="n"/>
      <c r="AU888" s="72" t="n"/>
      <c r="AV888" s="72" t="n"/>
      <c r="AW888" s="72" t="n"/>
      <c r="AX888" s="72" t="n"/>
      <c r="AY888" s="72" t="n"/>
      <c r="AZ888" s="72" t="n"/>
      <c r="BA888" s="72" t="n"/>
      <c r="BB888" s="72" t="n"/>
      <c r="BC888" s="72" t="n"/>
    </row>
    <row r="889">
      <c r="A889" s="72" t="n"/>
      <c r="B889" s="72" t="n"/>
      <c r="C889" s="72" t="n"/>
      <c r="D889" s="72" t="n"/>
      <c r="E889" s="72" t="n"/>
      <c r="F889" s="72" t="n"/>
      <c r="G889" s="72" t="n"/>
      <c r="H889" s="72" t="n"/>
      <c r="I889" s="72" t="n"/>
      <c r="J889" s="72" t="n"/>
      <c r="K889" s="72" t="n"/>
      <c r="L889" s="72" t="n"/>
      <c r="M889" s="72" t="n"/>
      <c r="N889" s="72" t="n"/>
      <c r="O889" s="72" t="n"/>
      <c r="P889" s="72" t="n"/>
      <c r="Q889" s="72" t="n"/>
      <c r="R889" s="72" t="n"/>
      <c r="S889" s="72" t="n"/>
      <c r="T889" s="72" t="n"/>
      <c r="U889" s="72" t="n"/>
      <c r="V889" s="72" t="n"/>
      <c r="W889" s="72" t="n"/>
      <c r="X889" s="72" t="n"/>
      <c r="Y889" s="72" t="n"/>
      <c r="Z889" s="72" t="n"/>
      <c r="AA889" s="72" t="n"/>
      <c r="AB889" s="72" t="n"/>
      <c r="AC889" s="72" t="n"/>
      <c r="AD889" s="72" t="n"/>
      <c r="AE889" s="72" t="n"/>
      <c r="AF889" s="72" t="n"/>
      <c r="AG889" s="72" t="n"/>
      <c r="AH889" s="72" t="n"/>
      <c r="AI889" s="72" t="n"/>
      <c r="AJ889" s="72" t="n"/>
      <c r="AK889" s="72" t="n"/>
      <c r="AL889" s="72" t="n"/>
      <c r="AM889" s="72" t="n"/>
      <c r="AN889" s="72" t="n"/>
      <c r="AO889" s="72" t="n"/>
      <c r="AP889" s="72" t="n"/>
      <c r="AQ889" s="72" t="n"/>
      <c r="AR889" s="72" t="n"/>
      <c r="AS889" s="72" t="n"/>
      <c r="AT889" s="72" t="n"/>
      <c r="AU889" s="72" t="n"/>
      <c r="AV889" s="72" t="n"/>
      <c r="AW889" s="72" t="n"/>
      <c r="AX889" s="72" t="n"/>
      <c r="AY889" s="72" t="n"/>
      <c r="AZ889" s="72" t="n"/>
      <c r="BA889" s="72" t="n"/>
      <c r="BB889" s="72" t="n"/>
      <c r="BC889" s="72" t="n"/>
    </row>
    <row r="890">
      <c r="A890" s="72" t="n"/>
      <c r="B890" s="72" t="n"/>
      <c r="C890" s="72" t="n"/>
      <c r="D890" s="72" t="n"/>
      <c r="E890" s="72" t="n"/>
      <c r="F890" s="72" t="n"/>
      <c r="G890" s="72" t="n"/>
      <c r="H890" s="72" t="n"/>
      <c r="I890" s="72" t="n"/>
      <c r="J890" s="72" t="n"/>
      <c r="K890" s="72" t="n"/>
      <c r="L890" s="72" t="n"/>
      <c r="M890" s="72" t="n"/>
      <c r="N890" s="72" t="n"/>
      <c r="O890" s="72" t="n"/>
      <c r="P890" s="72" t="n"/>
      <c r="Q890" s="72" t="n"/>
      <c r="R890" s="72" t="n"/>
      <c r="S890" s="72" t="n"/>
      <c r="T890" s="72" t="n"/>
      <c r="U890" s="72" t="n"/>
      <c r="V890" s="72" t="n"/>
      <c r="W890" s="72" t="n"/>
      <c r="X890" s="72" t="n"/>
      <c r="Y890" s="72" t="n"/>
      <c r="Z890" s="72" t="n"/>
      <c r="AA890" s="72" t="n"/>
      <c r="AB890" s="72" t="n"/>
      <c r="AC890" s="72" t="n"/>
      <c r="AD890" s="72" t="n"/>
      <c r="AE890" s="72" t="n"/>
      <c r="AF890" s="72" t="n"/>
      <c r="AG890" s="72" t="n"/>
      <c r="AH890" s="72" t="n"/>
      <c r="AI890" s="72" t="n"/>
      <c r="AJ890" s="72" t="n"/>
      <c r="AK890" s="72" t="n"/>
      <c r="AL890" s="72" t="n"/>
      <c r="AM890" s="72" t="n"/>
      <c r="AN890" s="72" t="n"/>
      <c r="AO890" s="72" t="n"/>
      <c r="AP890" s="72" t="n"/>
      <c r="AQ890" s="72" t="n"/>
      <c r="AR890" s="72" t="n"/>
      <c r="AS890" s="72" t="n"/>
      <c r="AT890" s="72" t="n"/>
      <c r="AU890" s="72" t="n"/>
      <c r="AV890" s="72" t="n"/>
      <c r="AW890" s="72" t="n"/>
      <c r="AX890" s="72" t="n"/>
      <c r="AY890" s="72" t="n"/>
      <c r="AZ890" s="72" t="n"/>
      <c r="BA890" s="72" t="n"/>
      <c r="BB890" s="72" t="n"/>
      <c r="BC890" s="72" t="n"/>
    </row>
    <row r="891">
      <c r="A891" s="72" t="n"/>
      <c r="B891" s="72" t="n"/>
      <c r="C891" s="72" t="n"/>
      <c r="D891" s="72" t="n"/>
      <c r="E891" s="72" t="n"/>
      <c r="F891" s="72" t="n"/>
      <c r="G891" s="72" t="n"/>
      <c r="H891" s="72" t="n"/>
      <c r="I891" s="72" t="n"/>
      <c r="J891" s="72" t="n"/>
      <c r="K891" s="72" t="n"/>
      <c r="L891" s="72" t="n"/>
      <c r="M891" s="72" t="n"/>
      <c r="N891" s="72" t="n"/>
      <c r="O891" s="72" t="n"/>
      <c r="P891" s="72" t="n"/>
      <c r="Q891" s="72" t="n"/>
      <c r="R891" s="72" t="n"/>
      <c r="S891" s="72" t="n"/>
      <c r="T891" s="72" t="n"/>
      <c r="U891" s="72" t="n"/>
      <c r="V891" s="72" t="n"/>
      <c r="W891" s="72" t="n"/>
      <c r="X891" s="72" t="n"/>
      <c r="Y891" s="72" t="n"/>
      <c r="Z891" s="72" t="n"/>
      <c r="AA891" s="72" t="n"/>
      <c r="AB891" s="72" t="n"/>
      <c r="AC891" s="72" t="n"/>
      <c r="AD891" s="72" t="n"/>
      <c r="AE891" s="72" t="n"/>
      <c r="AF891" s="72" t="n"/>
      <c r="AG891" s="72" t="n"/>
      <c r="AH891" s="72" t="n"/>
      <c r="AI891" s="72" t="n"/>
      <c r="AJ891" s="72" t="n"/>
      <c r="AK891" s="72" t="n"/>
      <c r="AL891" s="72" t="n"/>
      <c r="AM891" s="72" t="n"/>
      <c r="AN891" s="72" t="n"/>
      <c r="AO891" s="72" t="n"/>
      <c r="AP891" s="72" t="n"/>
      <c r="AQ891" s="72" t="n"/>
      <c r="AR891" s="72" t="n"/>
      <c r="AS891" s="72" t="n"/>
      <c r="AT891" s="72" t="n"/>
      <c r="AU891" s="72" t="n"/>
      <c r="AV891" s="72" t="n"/>
      <c r="AW891" s="72" t="n"/>
      <c r="AX891" s="72" t="n"/>
      <c r="AY891" s="72" t="n"/>
      <c r="AZ891" s="72" t="n"/>
      <c r="BA891" s="72" t="n"/>
      <c r="BB891" s="72" t="n"/>
      <c r="BC891" s="72" t="n"/>
    </row>
    <row r="892">
      <c r="A892" s="72" t="n"/>
      <c r="B892" s="72" t="n"/>
      <c r="C892" s="72" t="n"/>
      <c r="D892" s="72" t="n"/>
      <c r="E892" s="72" t="n"/>
      <c r="F892" s="72" t="n"/>
      <c r="G892" s="72" t="n"/>
      <c r="H892" s="72" t="n"/>
      <c r="I892" s="72" t="n"/>
      <c r="J892" s="72" t="n"/>
      <c r="K892" s="72" t="n"/>
      <c r="L892" s="72" t="n"/>
      <c r="M892" s="72" t="n"/>
      <c r="N892" s="72" t="n"/>
      <c r="O892" s="72" t="n"/>
      <c r="P892" s="72" t="n"/>
      <c r="Q892" s="72" t="n"/>
      <c r="R892" s="72" t="n"/>
      <c r="S892" s="72" t="n"/>
      <c r="T892" s="72" t="n"/>
      <c r="U892" s="72" t="n"/>
      <c r="V892" s="72" t="n"/>
      <c r="W892" s="72" t="n"/>
      <c r="X892" s="72" t="n"/>
      <c r="Y892" s="72" t="n"/>
      <c r="Z892" s="72" t="n"/>
      <c r="AA892" s="72" t="n"/>
      <c r="AB892" s="72" t="n"/>
      <c r="AC892" s="72" t="n"/>
      <c r="AD892" s="72" t="n"/>
      <c r="AE892" s="72" t="n"/>
      <c r="AF892" s="72" t="n"/>
      <c r="AG892" s="72" t="n"/>
      <c r="AH892" s="72" t="n"/>
      <c r="AI892" s="72" t="n"/>
      <c r="AJ892" s="72" t="n"/>
      <c r="AK892" s="72" t="n"/>
      <c r="AL892" s="72" t="n"/>
      <c r="AM892" s="72" t="n"/>
      <c r="AN892" s="72" t="n"/>
      <c r="AO892" s="72" t="n"/>
      <c r="AP892" s="72" t="n"/>
      <c r="AQ892" s="72" t="n"/>
      <c r="AR892" s="72" t="n"/>
      <c r="AS892" s="72" t="n"/>
      <c r="AT892" s="72" t="n"/>
      <c r="AU892" s="72" t="n"/>
      <c r="AV892" s="72" t="n"/>
      <c r="AW892" s="72" t="n"/>
      <c r="AX892" s="72" t="n"/>
      <c r="AY892" s="72" t="n"/>
      <c r="AZ892" s="72" t="n"/>
      <c r="BA892" s="72" t="n"/>
      <c r="BB892" s="72" t="n"/>
      <c r="BC892" s="72" t="n"/>
    </row>
    <row r="893">
      <c r="A893" s="72" t="n"/>
      <c r="B893" s="72" t="n"/>
      <c r="C893" s="72" t="n"/>
      <c r="D893" s="72" t="n"/>
      <c r="E893" s="72" t="n"/>
      <c r="F893" s="72" t="n"/>
      <c r="G893" s="72" t="n"/>
      <c r="H893" s="72" t="n"/>
      <c r="I893" s="72" t="n"/>
      <c r="J893" s="72" t="n"/>
      <c r="K893" s="72" t="n"/>
      <c r="L893" s="72" t="n"/>
      <c r="M893" s="72" t="n"/>
      <c r="N893" s="72" t="n"/>
      <c r="O893" s="72" t="n"/>
      <c r="P893" s="72" t="n"/>
      <c r="Q893" s="72" t="n"/>
      <c r="R893" s="72" t="n"/>
      <c r="S893" s="72" t="n"/>
      <c r="T893" s="72" t="n"/>
      <c r="U893" s="72" t="n"/>
      <c r="V893" s="72" t="n"/>
      <c r="W893" s="72" t="n"/>
      <c r="X893" s="72" t="n"/>
      <c r="Y893" s="72" t="n"/>
      <c r="Z893" s="72" t="n"/>
      <c r="AA893" s="72" t="n"/>
      <c r="AB893" s="72" t="n"/>
      <c r="AC893" s="72" t="n"/>
      <c r="AD893" s="72" t="n"/>
      <c r="AE893" s="72" t="n"/>
      <c r="AF893" s="72" t="n"/>
      <c r="AG893" s="72" t="n"/>
      <c r="AH893" s="72" t="n"/>
      <c r="AI893" s="72" t="n"/>
      <c r="AJ893" s="72" t="n"/>
      <c r="AK893" s="72" t="n"/>
      <c r="AL893" s="72" t="n"/>
      <c r="AM893" s="72" t="n"/>
      <c r="AN893" s="72" t="n"/>
      <c r="AO893" s="72" t="n"/>
      <c r="AP893" s="72" t="n"/>
      <c r="AQ893" s="72" t="n"/>
      <c r="AR893" s="72" t="n"/>
      <c r="AS893" s="72" t="n"/>
      <c r="AT893" s="72" t="n"/>
      <c r="AU893" s="72" t="n"/>
      <c r="AV893" s="72" t="n"/>
      <c r="AW893" s="72" t="n"/>
      <c r="AX893" s="72" t="n"/>
      <c r="AY893" s="72" t="n"/>
      <c r="AZ893" s="72" t="n"/>
      <c r="BA893" s="72" t="n"/>
      <c r="BB893" s="72" t="n"/>
      <c r="BC893" s="72" t="n"/>
    </row>
    <row r="894">
      <c r="A894" s="72" t="n"/>
      <c r="B894" s="72" t="n"/>
      <c r="C894" s="72" t="n"/>
      <c r="D894" s="72" t="n"/>
      <c r="E894" s="72" t="n"/>
      <c r="F894" s="72" t="n"/>
      <c r="G894" s="72" t="n"/>
      <c r="H894" s="72" t="n"/>
      <c r="I894" s="72" t="n"/>
      <c r="J894" s="72" t="n"/>
      <c r="K894" s="72" t="n"/>
      <c r="L894" s="72" t="n"/>
      <c r="M894" s="72" t="n"/>
      <c r="N894" s="72" t="n"/>
      <c r="O894" s="72" t="n"/>
      <c r="P894" s="72" t="n"/>
      <c r="Q894" s="72" t="n"/>
      <c r="R894" s="72" t="n"/>
      <c r="S894" s="72" t="n"/>
      <c r="T894" s="72" t="n"/>
      <c r="U894" s="72" t="n"/>
      <c r="V894" s="72" t="n"/>
      <c r="W894" s="72" t="n"/>
      <c r="X894" s="72" t="n"/>
      <c r="Y894" s="72" t="n"/>
      <c r="Z894" s="72" t="n"/>
      <c r="AA894" s="72" t="n"/>
      <c r="AB894" s="72" t="n"/>
      <c r="AC894" s="72" t="n"/>
      <c r="AD894" s="72" t="n"/>
      <c r="AE894" s="72" t="n"/>
      <c r="AF894" s="72" t="n"/>
      <c r="AG894" s="72" t="n"/>
      <c r="AH894" s="72" t="n"/>
      <c r="AI894" s="72" t="n"/>
      <c r="AJ894" s="72" t="n"/>
      <c r="AK894" s="72" t="n"/>
      <c r="AL894" s="72" t="n"/>
      <c r="AM894" s="72" t="n"/>
      <c r="AN894" s="72" t="n"/>
      <c r="AO894" s="72" t="n"/>
      <c r="AP894" s="72" t="n"/>
      <c r="AQ894" s="72" t="n"/>
      <c r="AR894" s="72" t="n"/>
      <c r="AS894" s="72" t="n"/>
      <c r="AT894" s="72" t="n"/>
      <c r="AU894" s="72" t="n"/>
      <c r="AV894" s="72" t="n"/>
      <c r="AW894" s="72" t="n"/>
      <c r="AX894" s="72" t="n"/>
      <c r="AY894" s="72" t="n"/>
      <c r="AZ894" s="72" t="n"/>
      <c r="BA894" s="72" t="n"/>
      <c r="BB894" s="72" t="n"/>
      <c r="BC894" s="72" t="n"/>
    </row>
    <row r="895">
      <c r="A895" s="72" t="n"/>
      <c r="B895" s="72" t="n"/>
      <c r="C895" s="72" t="n"/>
      <c r="D895" s="72" t="n"/>
      <c r="E895" s="72" t="n"/>
      <c r="F895" s="72" t="n"/>
      <c r="G895" s="72" t="n"/>
      <c r="H895" s="72" t="n"/>
      <c r="I895" s="72" t="n"/>
      <c r="J895" s="72" t="n"/>
      <c r="K895" s="72" t="n"/>
      <c r="L895" s="72" t="n"/>
      <c r="M895" s="72" t="n"/>
      <c r="N895" s="72" t="n"/>
      <c r="O895" s="72" t="n"/>
      <c r="P895" s="72" t="n"/>
      <c r="Q895" s="72" t="n"/>
      <c r="R895" s="72" t="n"/>
      <c r="S895" s="72" t="n"/>
      <c r="T895" s="72" t="n"/>
      <c r="U895" s="72" t="n"/>
      <c r="V895" s="72" t="n"/>
      <c r="W895" s="72" t="n"/>
      <c r="X895" s="72" t="n"/>
      <c r="Y895" s="72" t="n"/>
      <c r="Z895" s="72" t="n"/>
      <c r="AA895" s="72" t="n"/>
      <c r="AB895" s="72" t="n"/>
      <c r="AC895" s="72" t="n"/>
      <c r="AD895" s="72" t="n"/>
      <c r="AE895" s="72" t="n"/>
      <c r="AF895" s="72" t="n"/>
      <c r="AG895" s="72" t="n"/>
      <c r="AH895" s="72" t="n"/>
      <c r="AI895" s="72" t="n"/>
      <c r="AJ895" s="72" t="n"/>
      <c r="AK895" s="72" t="n"/>
      <c r="AL895" s="72" t="n"/>
      <c r="AM895" s="72" t="n"/>
      <c r="AN895" s="72" t="n"/>
      <c r="AO895" s="72" t="n"/>
      <c r="AP895" s="72" t="n"/>
      <c r="AQ895" s="72" t="n"/>
      <c r="AR895" s="72" t="n"/>
      <c r="AS895" s="72" t="n"/>
      <c r="AT895" s="72" t="n"/>
      <c r="AU895" s="72" t="n"/>
      <c r="AV895" s="72" t="n"/>
      <c r="AW895" s="72" t="n"/>
      <c r="AX895" s="72" t="n"/>
      <c r="AY895" s="72" t="n"/>
      <c r="AZ895" s="72" t="n"/>
      <c r="BA895" s="72" t="n"/>
      <c r="BB895" s="72" t="n"/>
      <c r="BC895" s="72" t="n"/>
    </row>
    <row r="896">
      <c r="A896" s="72" t="n"/>
      <c r="B896" s="72" t="n"/>
      <c r="C896" s="72" t="n"/>
      <c r="D896" s="72" t="n"/>
      <c r="E896" s="72" t="n"/>
      <c r="F896" s="72" t="n"/>
      <c r="G896" s="72" t="n"/>
      <c r="H896" s="72" t="n"/>
      <c r="I896" s="72" t="n"/>
      <c r="J896" s="72" t="n"/>
      <c r="K896" s="72" t="n"/>
      <c r="L896" s="72" t="n"/>
      <c r="M896" s="72" t="n"/>
      <c r="N896" s="72" t="n"/>
      <c r="O896" s="72" t="n"/>
      <c r="P896" s="72" t="n"/>
      <c r="Q896" s="72" t="n"/>
      <c r="R896" s="72" t="n"/>
      <c r="S896" s="72" t="n"/>
      <c r="T896" s="72" t="n"/>
      <c r="U896" s="72" t="n"/>
      <c r="V896" s="72" t="n"/>
      <c r="W896" s="72" t="n"/>
      <c r="X896" s="72" t="n"/>
      <c r="Y896" s="72" t="n"/>
      <c r="Z896" s="72" t="n"/>
      <c r="AA896" s="72" t="n"/>
      <c r="AB896" s="72" t="n"/>
      <c r="AC896" s="72" t="n"/>
      <c r="AD896" s="72" t="n"/>
      <c r="AE896" s="72" t="n"/>
      <c r="AF896" s="72" t="n"/>
      <c r="AG896" s="72" t="n"/>
      <c r="AH896" s="72" t="n"/>
      <c r="AI896" s="72" t="n"/>
      <c r="AJ896" s="72" t="n"/>
      <c r="AK896" s="72" t="n"/>
      <c r="AL896" s="72" t="n"/>
      <c r="AM896" s="72" t="n"/>
      <c r="AN896" s="72" t="n"/>
      <c r="AO896" s="72" t="n"/>
      <c r="AP896" s="72" t="n"/>
      <c r="AQ896" s="72" t="n"/>
      <c r="AR896" s="72" t="n"/>
      <c r="AS896" s="72" t="n"/>
      <c r="AT896" s="72" t="n"/>
      <c r="AU896" s="72" t="n"/>
      <c r="AV896" s="72" t="n"/>
      <c r="AW896" s="72" t="n"/>
      <c r="AX896" s="72" t="n"/>
      <c r="AY896" s="72" t="n"/>
      <c r="AZ896" s="72" t="n"/>
      <c r="BA896" s="72" t="n"/>
      <c r="BB896" s="72" t="n"/>
      <c r="BC896" s="72" t="n"/>
    </row>
    <row r="897">
      <c r="A897" s="72" t="n"/>
      <c r="B897" s="72" t="n"/>
      <c r="C897" s="72" t="n"/>
      <c r="D897" s="72" t="n"/>
      <c r="E897" s="72" t="n"/>
      <c r="F897" s="72" t="n"/>
      <c r="G897" s="72" t="n"/>
      <c r="H897" s="72" t="n"/>
      <c r="I897" s="72" t="n"/>
      <c r="J897" s="72" t="n"/>
      <c r="K897" s="72" t="n"/>
      <c r="L897" s="72" t="n"/>
      <c r="M897" s="72" t="n"/>
      <c r="N897" s="72" t="n"/>
      <c r="O897" s="72" t="n"/>
      <c r="P897" s="72" t="n"/>
      <c r="Q897" s="72" t="n"/>
      <c r="R897" s="72" t="n"/>
      <c r="S897" s="72" t="n"/>
      <c r="T897" s="72" t="n"/>
      <c r="U897" s="72" t="n"/>
      <c r="V897" s="72" t="n"/>
      <c r="W897" s="72" t="n"/>
      <c r="X897" s="72" t="n"/>
      <c r="Y897" s="72" t="n"/>
      <c r="Z897" s="72" t="n"/>
      <c r="AA897" s="72" t="n"/>
      <c r="AB897" s="72" t="n"/>
      <c r="AC897" s="72" t="n"/>
      <c r="AD897" s="72" t="n"/>
      <c r="AE897" s="72" t="n"/>
      <c r="AF897" s="72" t="n"/>
      <c r="AG897" s="72" t="n"/>
      <c r="AH897" s="72" t="n"/>
      <c r="AI897" s="72" t="n"/>
      <c r="AJ897" s="72" t="n"/>
      <c r="AK897" s="72" t="n"/>
      <c r="AL897" s="72" t="n"/>
      <c r="AM897" s="72" t="n"/>
      <c r="AN897" s="72" t="n"/>
      <c r="AO897" s="72" t="n"/>
      <c r="AP897" s="72" t="n"/>
      <c r="AQ897" s="72" t="n"/>
      <c r="AR897" s="72" t="n"/>
      <c r="AS897" s="72" t="n"/>
      <c r="AT897" s="72" t="n"/>
      <c r="AU897" s="72" t="n"/>
      <c r="AV897" s="72" t="n"/>
      <c r="AW897" s="72" t="n"/>
      <c r="AX897" s="72" t="n"/>
      <c r="AY897" s="72" t="n"/>
      <c r="AZ897" s="72" t="n"/>
      <c r="BA897" s="72" t="n"/>
      <c r="BB897" s="72" t="n"/>
      <c r="BC897" s="72" t="n"/>
    </row>
    <row r="898">
      <c r="A898" s="72" t="n"/>
      <c r="B898" s="72" t="n"/>
      <c r="C898" s="72" t="n"/>
      <c r="D898" s="72" t="n"/>
      <c r="E898" s="72" t="n"/>
      <c r="F898" s="72" t="n"/>
      <c r="G898" s="72" t="n"/>
      <c r="H898" s="72" t="n"/>
      <c r="I898" s="72" t="n"/>
      <c r="J898" s="72" t="n"/>
      <c r="K898" s="72" t="n"/>
      <c r="L898" s="72" t="n"/>
      <c r="M898" s="72" t="n"/>
      <c r="N898" s="72" t="n"/>
      <c r="O898" s="72" t="n"/>
      <c r="P898" s="72" t="n"/>
      <c r="Q898" s="72" t="n"/>
      <c r="R898" s="72" t="n"/>
      <c r="S898" s="72" t="n"/>
      <c r="T898" s="72" t="n"/>
      <c r="U898" s="72" t="n"/>
      <c r="V898" s="72" t="n"/>
      <c r="W898" s="72" t="n"/>
      <c r="X898" s="72" t="n"/>
      <c r="Y898" s="72" t="n"/>
      <c r="Z898" s="72" t="n"/>
      <c r="AA898" s="72" t="n"/>
      <c r="AB898" s="72" t="n"/>
      <c r="AC898" s="72" t="n"/>
      <c r="AD898" s="72" t="n"/>
      <c r="AE898" s="72" t="n"/>
      <c r="AF898" s="72" t="n"/>
      <c r="AG898" s="72" t="n"/>
      <c r="AH898" s="72" t="n"/>
      <c r="AI898" s="72" t="n"/>
      <c r="AJ898" s="72" t="n"/>
      <c r="AK898" s="72" t="n"/>
      <c r="AL898" s="72" t="n"/>
      <c r="AM898" s="72" t="n"/>
      <c r="AN898" s="72" t="n"/>
      <c r="AO898" s="72" t="n"/>
      <c r="AP898" s="72" t="n"/>
      <c r="AQ898" s="72" t="n"/>
      <c r="AR898" s="72" t="n"/>
      <c r="AS898" s="72" t="n"/>
      <c r="AT898" s="72" t="n"/>
      <c r="AU898" s="72" t="n"/>
      <c r="AV898" s="72" t="n"/>
      <c r="AW898" s="72" t="n"/>
      <c r="AX898" s="72" t="n"/>
      <c r="AY898" s="72" t="n"/>
      <c r="AZ898" s="72" t="n"/>
      <c r="BA898" s="72" t="n"/>
      <c r="BB898" s="72" t="n"/>
      <c r="BC898" s="72" t="n"/>
    </row>
    <row r="899">
      <c r="A899" s="72" t="n"/>
      <c r="B899" s="72" t="n"/>
      <c r="C899" s="72" t="n"/>
      <c r="D899" s="72" t="n"/>
      <c r="E899" s="72" t="n"/>
      <c r="F899" s="72" t="n"/>
      <c r="G899" s="72" t="n"/>
      <c r="H899" s="72" t="n"/>
      <c r="I899" s="72" t="n"/>
      <c r="J899" s="72" t="n"/>
      <c r="K899" s="72" t="n"/>
      <c r="L899" s="72" t="n"/>
      <c r="M899" s="72" t="n"/>
      <c r="N899" s="72" t="n"/>
      <c r="O899" s="72" t="n"/>
      <c r="P899" s="72" t="n"/>
      <c r="Q899" s="72" t="n"/>
      <c r="R899" s="72" t="n"/>
      <c r="S899" s="72" t="n"/>
      <c r="T899" s="72" t="n"/>
      <c r="U899" s="72" t="n"/>
      <c r="V899" s="72" t="n"/>
      <c r="W899" s="72" t="n"/>
      <c r="X899" s="72" t="n"/>
      <c r="Y899" s="72" t="n"/>
      <c r="Z899" s="72" t="n"/>
      <c r="AA899" s="72" t="n"/>
      <c r="AB899" s="72" t="n"/>
      <c r="AC899" s="72" t="n"/>
      <c r="AD899" s="72" t="n"/>
      <c r="AE899" s="72" t="n"/>
      <c r="AF899" s="72" t="n"/>
      <c r="AG899" s="72" t="n"/>
      <c r="AH899" s="72" t="n"/>
      <c r="AI899" s="72" t="n"/>
      <c r="AJ899" s="72" t="n"/>
      <c r="AK899" s="72" t="n"/>
      <c r="AL899" s="72" t="n"/>
      <c r="AM899" s="72" t="n"/>
      <c r="AN899" s="72" t="n"/>
      <c r="AO899" s="72" t="n"/>
      <c r="AP899" s="72" t="n"/>
      <c r="AQ899" s="72" t="n"/>
      <c r="AR899" s="72" t="n"/>
      <c r="AS899" s="72" t="n"/>
      <c r="AT899" s="72" t="n"/>
      <c r="AU899" s="72" t="n"/>
      <c r="AV899" s="72" t="n"/>
      <c r="AW899" s="72" t="n"/>
      <c r="AX899" s="72" t="n"/>
      <c r="AY899" s="72" t="n"/>
      <c r="AZ899" s="72" t="n"/>
      <c r="BA899" s="72" t="n"/>
      <c r="BB899" s="72" t="n"/>
      <c r="BC899" s="72" t="n"/>
    </row>
    <row r="900">
      <c r="A900" s="72" t="n"/>
      <c r="B900" s="72" t="n"/>
      <c r="C900" s="72" t="n"/>
      <c r="D900" s="72" t="n"/>
      <c r="E900" s="72" t="n"/>
      <c r="F900" s="72" t="n"/>
      <c r="G900" s="72" t="n"/>
      <c r="H900" s="72" t="n"/>
      <c r="I900" s="72" t="n"/>
      <c r="J900" s="72" t="n"/>
      <c r="K900" s="72" t="n"/>
      <c r="L900" s="72" t="n"/>
      <c r="M900" s="72" t="n"/>
      <c r="N900" s="72" t="n"/>
      <c r="O900" s="72" t="n"/>
      <c r="P900" s="72" t="n"/>
      <c r="Q900" s="72" t="n"/>
      <c r="R900" s="72" t="n"/>
      <c r="S900" s="72" t="n"/>
      <c r="T900" s="72" t="n"/>
      <c r="U900" s="72" t="n"/>
      <c r="V900" s="72" t="n"/>
      <c r="W900" s="72" t="n"/>
      <c r="X900" s="72" t="n"/>
      <c r="Y900" s="72" t="n"/>
      <c r="Z900" s="72" t="n"/>
      <c r="AA900" s="72" t="n"/>
      <c r="AB900" s="72" t="n"/>
      <c r="AC900" s="72" t="n"/>
      <c r="AD900" s="72" t="n"/>
      <c r="AE900" s="72" t="n"/>
      <c r="AF900" s="72" t="n"/>
      <c r="AG900" s="72" t="n"/>
      <c r="AH900" s="72" t="n"/>
      <c r="AI900" s="72" t="n"/>
      <c r="AJ900" s="72" t="n"/>
      <c r="AK900" s="72" t="n"/>
      <c r="AL900" s="72" t="n"/>
      <c r="AM900" s="72" t="n"/>
      <c r="AN900" s="72" t="n"/>
      <c r="AO900" s="72" t="n"/>
      <c r="AP900" s="72" t="n"/>
      <c r="AQ900" s="72" t="n"/>
      <c r="AR900" s="72" t="n"/>
      <c r="AS900" s="72" t="n"/>
      <c r="AT900" s="72" t="n"/>
      <c r="AU900" s="72" t="n"/>
      <c r="AV900" s="72" t="n"/>
      <c r="AW900" s="72" t="n"/>
      <c r="AX900" s="72" t="n"/>
      <c r="AY900" s="72" t="n"/>
      <c r="AZ900" s="72" t="n"/>
      <c r="BA900" s="72" t="n"/>
      <c r="BB900" s="72" t="n"/>
      <c r="BC900" s="72" t="n"/>
    </row>
    <row r="901">
      <c r="A901" s="72" t="n"/>
      <c r="B901" s="72" t="n"/>
      <c r="C901" s="72" t="n"/>
      <c r="D901" s="72" t="n"/>
      <c r="E901" s="72" t="n"/>
      <c r="F901" s="72" t="n"/>
      <c r="G901" s="72" t="n"/>
      <c r="H901" s="72" t="n"/>
      <c r="I901" s="72" t="n"/>
      <c r="J901" s="72" t="n"/>
      <c r="K901" s="72" t="n"/>
      <c r="L901" s="72" t="n"/>
      <c r="M901" s="72" t="n"/>
      <c r="N901" s="72" t="n"/>
      <c r="O901" s="72" t="n"/>
      <c r="P901" s="72" t="n"/>
      <c r="Q901" s="72" t="n"/>
      <c r="R901" s="72" t="n"/>
      <c r="S901" s="72" t="n"/>
      <c r="T901" s="72" t="n"/>
      <c r="U901" s="72" t="n"/>
      <c r="V901" s="72" t="n"/>
      <c r="W901" s="72" t="n"/>
      <c r="X901" s="72" t="n"/>
      <c r="Y901" s="72" t="n"/>
      <c r="Z901" s="72" t="n"/>
      <c r="AA901" s="72" t="n"/>
      <c r="AB901" s="72" t="n"/>
      <c r="AC901" s="72" t="n"/>
      <c r="AD901" s="72" t="n"/>
      <c r="AE901" s="72" t="n"/>
      <c r="AF901" s="72" t="n"/>
      <c r="AG901" s="72" t="n"/>
      <c r="AH901" s="72" t="n"/>
      <c r="AI901" s="72" t="n"/>
      <c r="AJ901" s="72" t="n"/>
      <c r="AK901" s="72" t="n"/>
      <c r="AL901" s="72" t="n"/>
      <c r="AM901" s="72" t="n"/>
      <c r="AN901" s="72" t="n"/>
      <c r="AO901" s="72" t="n"/>
      <c r="AP901" s="72" t="n"/>
      <c r="AQ901" s="72" t="n"/>
      <c r="AR901" s="72" t="n"/>
      <c r="AS901" s="72" t="n"/>
      <c r="AT901" s="72" t="n"/>
      <c r="AU901" s="72" t="n"/>
      <c r="AV901" s="72" t="n"/>
      <c r="AW901" s="72" t="n"/>
      <c r="AX901" s="72" t="n"/>
      <c r="AY901" s="72" t="n"/>
      <c r="AZ901" s="72" t="n"/>
      <c r="BA901" s="72" t="n"/>
      <c r="BB901" s="72" t="n"/>
      <c r="BC901" s="72" t="n"/>
    </row>
    <row r="902">
      <c r="A902" s="72" t="n"/>
      <c r="B902" s="72" t="n"/>
      <c r="C902" s="72" t="n"/>
      <c r="D902" s="72" t="n"/>
      <c r="E902" s="72" t="n"/>
      <c r="F902" s="72" t="n"/>
      <c r="G902" s="72" t="n"/>
      <c r="H902" s="72" t="n"/>
      <c r="I902" s="72" t="n"/>
      <c r="J902" s="72" t="n"/>
      <c r="K902" s="72" t="n"/>
      <c r="L902" s="72" t="n"/>
      <c r="M902" s="72" t="n"/>
      <c r="N902" s="72" t="n"/>
      <c r="O902" s="72" t="n"/>
      <c r="P902" s="72" t="n"/>
      <c r="Q902" s="72" t="n"/>
      <c r="R902" s="72" t="n"/>
      <c r="S902" s="72" t="n"/>
      <c r="T902" s="72" t="n"/>
      <c r="U902" s="72" t="n"/>
      <c r="V902" s="72" t="n"/>
      <c r="W902" s="72" t="n"/>
      <c r="X902" s="72" t="n"/>
      <c r="Y902" s="72" t="n"/>
      <c r="Z902" s="72" t="n"/>
      <c r="AA902" s="72" t="n"/>
      <c r="AB902" s="72" t="n"/>
      <c r="AC902" s="72" t="n"/>
      <c r="AD902" s="72" t="n"/>
      <c r="AE902" s="72" t="n"/>
      <c r="AF902" s="72" t="n"/>
      <c r="AG902" s="72" t="n"/>
      <c r="AH902" s="72" t="n"/>
      <c r="AI902" s="72" t="n"/>
      <c r="AJ902" s="72" t="n"/>
      <c r="AK902" s="72" t="n"/>
      <c r="AL902" s="72" t="n"/>
      <c r="AM902" s="72" t="n"/>
      <c r="AN902" s="72" t="n"/>
      <c r="AO902" s="72" t="n"/>
      <c r="AP902" s="72" t="n"/>
      <c r="AQ902" s="72" t="n"/>
      <c r="AR902" s="72" t="n"/>
      <c r="AS902" s="72" t="n"/>
      <c r="AT902" s="72" t="n"/>
      <c r="AU902" s="72" t="n"/>
      <c r="AV902" s="72" t="n"/>
      <c r="AW902" s="72" t="n"/>
      <c r="AX902" s="72" t="n"/>
      <c r="AY902" s="72" t="n"/>
      <c r="AZ902" s="72" t="n"/>
      <c r="BA902" s="72" t="n"/>
      <c r="BB902" s="72" t="n"/>
      <c r="BC902" s="72" t="n"/>
    </row>
    <row r="903">
      <c r="A903" s="72" t="n"/>
      <c r="B903" s="72" t="n"/>
      <c r="C903" s="72" t="n"/>
      <c r="D903" s="72" t="n"/>
      <c r="E903" s="72" t="n"/>
      <c r="F903" s="72" t="n"/>
      <c r="G903" s="72" t="n"/>
      <c r="H903" s="72" t="n"/>
      <c r="I903" s="72" t="n"/>
      <c r="J903" s="72" t="n"/>
      <c r="K903" s="72" t="n"/>
      <c r="L903" s="72" t="n"/>
      <c r="M903" s="72" t="n"/>
      <c r="N903" s="72" t="n"/>
      <c r="O903" s="72" t="n"/>
      <c r="P903" s="72" t="n"/>
      <c r="Q903" s="72" t="n"/>
      <c r="R903" s="72" t="n"/>
      <c r="S903" s="72" t="n"/>
      <c r="T903" s="72" t="n"/>
      <c r="U903" s="72" t="n"/>
      <c r="V903" s="72" t="n"/>
      <c r="W903" s="72" t="n"/>
      <c r="X903" s="72" t="n"/>
      <c r="Y903" s="72" t="n"/>
      <c r="Z903" s="72" t="n"/>
      <c r="AA903" s="72" t="n"/>
      <c r="AB903" s="72" t="n"/>
      <c r="AC903" s="72" t="n"/>
      <c r="AD903" s="72" t="n"/>
      <c r="AE903" s="72" t="n"/>
      <c r="AF903" s="72" t="n"/>
      <c r="AG903" s="72" t="n"/>
      <c r="AH903" s="72" t="n"/>
      <c r="AI903" s="72" t="n"/>
      <c r="AJ903" s="72" t="n"/>
      <c r="AK903" s="72" t="n"/>
      <c r="AL903" s="72" t="n"/>
      <c r="AM903" s="72" t="n"/>
      <c r="AN903" s="72" t="n"/>
      <c r="AO903" s="72" t="n"/>
      <c r="AP903" s="72" t="n"/>
      <c r="AQ903" s="72" t="n"/>
      <c r="AR903" s="72" t="n"/>
      <c r="AS903" s="72" t="n"/>
      <c r="AT903" s="72" t="n"/>
      <c r="AU903" s="72" t="n"/>
      <c r="AV903" s="72" t="n"/>
      <c r="AW903" s="72" t="n"/>
      <c r="AX903" s="72" t="n"/>
      <c r="AY903" s="72" t="n"/>
      <c r="AZ903" s="72" t="n"/>
      <c r="BA903" s="72" t="n"/>
      <c r="BB903" s="72" t="n"/>
      <c r="BC903" s="72" t="n"/>
    </row>
    <row r="904">
      <c r="A904" s="72" t="n"/>
      <c r="B904" s="72" t="n"/>
      <c r="C904" s="72" t="n"/>
      <c r="D904" s="72" t="n"/>
      <c r="E904" s="72" t="n"/>
      <c r="F904" s="72" t="n"/>
      <c r="G904" s="72" t="n"/>
      <c r="H904" s="72" t="n"/>
      <c r="I904" s="72" t="n"/>
      <c r="J904" s="72" t="n"/>
      <c r="K904" s="72" t="n"/>
      <c r="L904" s="72" t="n"/>
      <c r="M904" s="72" t="n"/>
      <c r="N904" s="72" t="n"/>
      <c r="O904" s="72" t="n"/>
      <c r="P904" s="72" t="n"/>
      <c r="Q904" s="72" t="n"/>
      <c r="R904" s="72" t="n"/>
      <c r="S904" s="72" t="n"/>
      <c r="T904" s="72" t="n"/>
      <c r="U904" s="72" t="n"/>
      <c r="V904" s="72" t="n"/>
      <c r="W904" s="72" t="n"/>
      <c r="X904" s="72" t="n"/>
      <c r="Y904" s="72" t="n"/>
      <c r="Z904" s="72" t="n"/>
      <c r="AA904" s="72" t="n"/>
      <c r="AB904" s="72" t="n"/>
      <c r="AC904" s="72" t="n"/>
      <c r="AD904" s="72" t="n"/>
      <c r="AE904" s="72" t="n"/>
      <c r="AF904" s="72" t="n"/>
      <c r="AG904" s="72" t="n"/>
      <c r="AH904" s="72" t="n"/>
      <c r="AI904" s="72" t="n"/>
      <c r="AJ904" s="72" t="n"/>
      <c r="AK904" s="72" t="n"/>
      <c r="AL904" s="72" t="n"/>
      <c r="AM904" s="72" t="n"/>
      <c r="AN904" s="72" t="n"/>
      <c r="AO904" s="72" t="n"/>
      <c r="AP904" s="72" t="n"/>
      <c r="AQ904" s="72" t="n"/>
      <c r="AR904" s="72" t="n"/>
      <c r="AS904" s="72" t="n"/>
      <c r="AT904" s="72" t="n"/>
      <c r="AU904" s="72" t="n"/>
      <c r="AV904" s="72" t="n"/>
      <c r="AW904" s="72" t="n"/>
      <c r="AX904" s="72" t="n"/>
      <c r="AY904" s="72" t="n"/>
      <c r="AZ904" s="72" t="n"/>
      <c r="BA904" s="72" t="n"/>
      <c r="BB904" s="72" t="n"/>
      <c r="BC904" s="72" t="n"/>
    </row>
    <row r="905">
      <c r="A905" s="72" t="n"/>
      <c r="B905" s="72" t="n"/>
      <c r="C905" s="72" t="n"/>
      <c r="D905" s="72" t="n"/>
      <c r="E905" s="72" t="n"/>
      <c r="F905" s="72" t="n"/>
      <c r="G905" s="72" t="n"/>
      <c r="H905" s="72" t="n"/>
      <c r="I905" s="72" t="n"/>
      <c r="J905" s="72" t="n"/>
      <c r="K905" s="72" t="n"/>
      <c r="L905" s="72" t="n"/>
      <c r="M905" s="72" t="n"/>
      <c r="N905" s="72" t="n"/>
      <c r="O905" s="72" t="n"/>
      <c r="P905" s="72" t="n"/>
      <c r="Q905" s="72" t="n"/>
      <c r="R905" s="72" t="n"/>
      <c r="S905" s="72" t="n"/>
      <c r="T905" s="72" t="n"/>
      <c r="U905" s="72" t="n"/>
      <c r="V905" s="72" t="n"/>
      <c r="W905" s="72" t="n"/>
      <c r="X905" s="72" t="n"/>
      <c r="Y905" s="72" t="n"/>
      <c r="Z905" s="72" t="n"/>
      <c r="AA905" s="72" t="n"/>
      <c r="AB905" s="72" t="n"/>
      <c r="AC905" s="72" t="n"/>
      <c r="AD905" s="72" t="n"/>
      <c r="AE905" s="72" t="n"/>
      <c r="AF905" s="72" t="n"/>
      <c r="AG905" s="72" t="n"/>
      <c r="AH905" s="72" t="n"/>
      <c r="AI905" s="72" t="n"/>
      <c r="AJ905" s="72" t="n"/>
      <c r="AK905" s="72" t="n"/>
      <c r="AL905" s="72" t="n"/>
      <c r="AM905" s="72" t="n"/>
      <c r="AN905" s="72" t="n"/>
      <c r="AO905" s="72" t="n"/>
      <c r="AP905" s="72" t="n"/>
      <c r="AQ905" s="72" t="n"/>
      <c r="AR905" s="72" t="n"/>
      <c r="AS905" s="72" t="n"/>
      <c r="AT905" s="72" t="n"/>
      <c r="AU905" s="72" t="n"/>
      <c r="AV905" s="72" t="n"/>
      <c r="AW905" s="72" t="n"/>
      <c r="AX905" s="72" t="n"/>
      <c r="AY905" s="72" t="n"/>
      <c r="AZ905" s="72" t="n"/>
      <c r="BA905" s="72" t="n"/>
      <c r="BB905" s="72" t="n"/>
      <c r="BC905" s="72" t="n"/>
    </row>
    <row r="906">
      <c r="A906" s="72" t="n"/>
      <c r="B906" s="72" t="n"/>
      <c r="C906" s="72" t="n"/>
      <c r="D906" s="72" t="n"/>
      <c r="E906" s="72" t="n"/>
      <c r="F906" s="72" t="n"/>
      <c r="G906" s="72" t="n"/>
      <c r="H906" s="72" t="n"/>
      <c r="I906" s="72" t="n"/>
      <c r="J906" s="72" t="n"/>
      <c r="K906" s="72" t="n"/>
      <c r="L906" s="72" t="n"/>
      <c r="M906" s="72" t="n"/>
      <c r="N906" s="72" t="n"/>
      <c r="O906" s="72" t="n"/>
      <c r="P906" s="72" t="n"/>
      <c r="Q906" s="72" t="n"/>
      <c r="R906" s="72" t="n"/>
      <c r="S906" s="72" t="n"/>
      <c r="T906" s="72" t="n"/>
      <c r="U906" s="72" t="n"/>
      <c r="V906" s="72" t="n"/>
      <c r="W906" s="72" t="n"/>
      <c r="X906" s="72" t="n"/>
      <c r="Y906" s="72" t="n"/>
      <c r="Z906" s="72" t="n"/>
      <c r="AA906" s="72" t="n"/>
      <c r="AB906" s="72" t="n"/>
      <c r="AC906" s="72" t="n"/>
      <c r="AD906" s="72" t="n"/>
      <c r="AE906" s="72" t="n"/>
      <c r="AF906" s="72" t="n"/>
      <c r="AG906" s="72" t="n"/>
      <c r="AH906" s="72" t="n"/>
      <c r="AI906" s="72" t="n"/>
      <c r="AJ906" s="72" t="n"/>
      <c r="AK906" s="72" t="n"/>
      <c r="AL906" s="72" t="n"/>
      <c r="AM906" s="72" t="n"/>
      <c r="AN906" s="72" t="n"/>
      <c r="AO906" s="72" t="n"/>
      <c r="AP906" s="72" t="n"/>
      <c r="AQ906" s="72" t="n"/>
      <c r="AR906" s="72" t="n"/>
      <c r="AS906" s="72" t="n"/>
      <c r="AT906" s="72" t="n"/>
      <c r="AU906" s="72" t="n"/>
      <c r="AV906" s="72" t="n"/>
      <c r="AW906" s="72" t="n"/>
      <c r="AX906" s="72" t="n"/>
      <c r="AY906" s="72" t="n"/>
      <c r="AZ906" s="72" t="n"/>
      <c r="BA906" s="72" t="n"/>
      <c r="BB906" s="72" t="n"/>
      <c r="BC906" s="72" t="n"/>
    </row>
    <row r="907">
      <c r="A907" s="72" t="n"/>
      <c r="B907" s="72" t="n"/>
      <c r="C907" s="72" t="n"/>
      <c r="D907" s="72" t="n"/>
      <c r="E907" s="72" t="n"/>
      <c r="F907" s="72" t="n"/>
      <c r="G907" s="72" t="n"/>
      <c r="H907" s="72" t="n"/>
      <c r="I907" s="72" t="n"/>
      <c r="J907" s="72" t="n"/>
      <c r="K907" s="72" t="n"/>
      <c r="L907" s="72" t="n"/>
      <c r="M907" s="72" t="n"/>
      <c r="N907" s="72" t="n"/>
      <c r="O907" s="72" t="n"/>
      <c r="P907" s="72" t="n"/>
      <c r="Q907" s="72" t="n"/>
      <c r="R907" s="72" t="n"/>
      <c r="S907" s="72" t="n"/>
      <c r="T907" s="72" t="n"/>
      <c r="U907" s="72" t="n"/>
      <c r="V907" s="72" t="n"/>
      <c r="W907" s="72" t="n"/>
      <c r="X907" s="72" t="n"/>
      <c r="Y907" s="72" t="n"/>
      <c r="Z907" s="72" t="n"/>
      <c r="AA907" s="72" t="n"/>
      <c r="AB907" s="72" t="n"/>
      <c r="AC907" s="72" t="n"/>
      <c r="AD907" s="72" t="n"/>
      <c r="AE907" s="72" t="n"/>
      <c r="AF907" s="72" t="n"/>
      <c r="AG907" s="72" t="n"/>
      <c r="AH907" s="72" t="n"/>
      <c r="AI907" s="72" t="n"/>
      <c r="AJ907" s="72" t="n"/>
      <c r="AK907" s="72" t="n"/>
      <c r="AL907" s="72" t="n"/>
      <c r="AM907" s="72" t="n"/>
      <c r="AN907" s="72" t="n"/>
      <c r="AO907" s="72" t="n"/>
      <c r="AP907" s="72" t="n"/>
      <c r="AQ907" s="72" t="n"/>
      <c r="AR907" s="72" t="n"/>
      <c r="AS907" s="72" t="n"/>
      <c r="AT907" s="72" t="n"/>
      <c r="AU907" s="72" t="n"/>
      <c r="AV907" s="72" t="n"/>
      <c r="AW907" s="72" t="n"/>
      <c r="AX907" s="72" t="n"/>
      <c r="AY907" s="72" t="n"/>
      <c r="AZ907" s="72" t="n"/>
      <c r="BA907" s="72" t="n"/>
      <c r="BB907" s="72" t="n"/>
      <c r="BC907" s="72" t="n"/>
    </row>
    <row r="908">
      <c r="A908" s="72" t="n"/>
      <c r="B908" s="72" t="n"/>
      <c r="C908" s="72" t="n"/>
      <c r="D908" s="72" t="n"/>
      <c r="E908" s="72" t="n"/>
      <c r="F908" s="72" t="n"/>
      <c r="G908" s="72" t="n"/>
      <c r="H908" s="72" t="n"/>
      <c r="I908" s="72" t="n"/>
      <c r="J908" s="72" t="n"/>
      <c r="K908" s="72" t="n"/>
      <c r="L908" s="72" t="n"/>
      <c r="M908" s="72" t="n"/>
      <c r="N908" s="72" t="n"/>
      <c r="O908" s="72" t="n"/>
      <c r="P908" s="72" t="n"/>
      <c r="Q908" s="72" t="n"/>
      <c r="R908" s="72" t="n"/>
      <c r="S908" s="72" t="n"/>
      <c r="T908" s="72" t="n"/>
      <c r="U908" s="72" t="n"/>
      <c r="V908" s="72" t="n"/>
      <c r="W908" s="72" t="n"/>
      <c r="X908" s="72" t="n"/>
      <c r="Y908" s="72" t="n"/>
      <c r="Z908" s="72" t="n"/>
      <c r="AA908" s="72" t="n"/>
      <c r="AB908" s="72" t="n"/>
      <c r="AC908" s="72" t="n"/>
      <c r="AD908" s="72" t="n"/>
      <c r="AE908" s="72" t="n"/>
      <c r="AF908" s="72" t="n"/>
      <c r="AG908" s="72" t="n"/>
      <c r="AH908" s="72" t="n"/>
      <c r="AI908" s="72" t="n"/>
      <c r="AJ908" s="72" t="n"/>
      <c r="AK908" s="72" t="n"/>
      <c r="AL908" s="72" t="n"/>
      <c r="AM908" s="72" t="n"/>
      <c r="AN908" s="72" t="n"/>
      <c r="AO908" s="72" t="n"/>
      <c r="AP908" s="72" t="n"/>
      <c r="AQ908" s="72" t="n"/>
      <c r="AR908" s="72" t="n"/>
      <c r="AS908" s="72" t="n"/>
      <c r="AT908" s="72" t="n"/>
      <c r="AU908" s="72" t="n"/>
      <c r="AV908" s="72" t="n"/>
      <c r="AW908" s="72" t="n"/>
      <c r="AX908" s="72" t="n"/>
      <c r="AY908" s="72" t="n"/>
      <c r="AZ908" s="72" t="n"/>
      <c r="BA908" s="72" t="n"/>
      <c r="BB908" s="72" t="n"/>
      <c r="BC908" s="72" t="n"/>
    </row>
    <row r="909">
      <c r="A909" s="72" t="n"/>
      <c r="B909" s="72" t="n"/>
      <c r="C909" s="72" t="n"/>
      <c r="D909" s="72" t="n"/>
      <c r="E909" s="72" t="n"/>
      <c r="F909" s="72" t="n"/>
      <c r="G909" s="72" t="n"/>
      <c r="H909" s="72" t="n"/>
      <c r="I909" s="72" t="n"/>
      <c r="J909" s="72" t="n"/>
      <c r="K909" s="72" t="n"/>
      <c r="L909" s="72" t="n"/>
      <c r="M909" s="72" t="n"/>
      <c r="N909" s="72" t="n"/>
      <c r="O909" s="72" t="n"/>
      <c r="P909" s="72" t="n"/>
      <c r="Q909" s="72" t="n"/>
      <c r="R909" s="72" t="n"/>
      <c r="S909" s="72" t="n"/>
      <c r="T909" s="72" t="n"/>
      <c r="U909" s="72" t="n"/>
      <c r="V909" s="72" t="n"/>
      <c r="W909" s="72" t="n"/>
      <c r="X909" s="72" t="n"/>
      <c r="Y909" s="72" t="n"/>
      <c r="Z909" s="72" t="n"/>
      <c r="AA909" s="72" t="n"/>
      <c r="AB909" s="72" t="n"/>
      <c r="AC909" s="72" t="n"/>
      <c r="AD909" s="72" t="n"/>
      <c r="AE909" s="72" t="n"/>
      <c r="AF909" s="72" t="n"/>
      <c r="AG909" s="72" t="n"/>
      <c r="AH909" s="72" t="n"/>
      <c r="AI909" s="72" t="n"/>
      <c r="AJ909" s="72" t="n"/>
      <c r="AK909" s="72" t="n"/>
      <c r="AL909" s="72" t="n"/>
      <c r="AM909" s="72" t="n"/>
      <c r="AN909" s="72" t="n"/>
      <c r="AO909" s="72" t="n"/>
      <c r="AP909" s="72" t="n"/>
      <c r="AQ909" s="72" t="n"/>
      <c r="AR909" s="72" t="n"/>
      <c r="AS909" s="72" t="n"/>
      <c r="AT909" s="72" t="n"/>
      <c r="AU909" s="72" t="n"/>
      <c r="AV909" s="72" t="n"/>
      <c r="AW909" s="72" t="n"/>
      <c r="AX909" s="72" t="n"/>
      <c r="AY909" s="72" t="n"/>
      <c r="AZ909" s="72" t="n"/>
      <c r="BA909" s="72" t="n"/>
      <c r="BB909" s="72" t="n"/>
      <c r="BC909" s="72" t="n"/>
    </row>
    <row r="910">
      <c r="A910" s="72" t="n"/>
      <c r="B910" s="72" t="n"/>
      <c r="C910" s="72" t="n"/>
      <c r="D910" s="72" t="n"/>
      <c r="E910" s="72" t="n"/>
      <c r="F910" s="72" t="n"/>
      <c r="G910" s="72" t="n"/>
      <c r="H910" s="72" t="n"/>
      <c r="I910" s="72" t="n"/>
      <c r="J910" s="72" t="n"/>
      <c r="K910" s="72" t="n"/>
      <c r="L910" s="72" t="n"/>
      <c r="M910" s="72" t="n"/>
      <c r="N910" s="72" t="n"/>
      <c r="O910" s="72" t="n"/>
      <c r="P910" s="72" t="n"/>
      <c r="Q910" s="72" t="n"/>
      <c r="R910" s="72" t="n"/>
      <c r="S910" s="72" t="n"/>
      <c r="T910" s="72" t="n"/>
      <c r="U910" s="72" t="n"/>
      <c r="V910" s="72" t="n"/>
      <c r="W910" s="72" t="n"/>
      <c r="X910" s="72" t="n"/>
      <c r="Y910" s="72" t="n"/>
      <c r="Z910" s="72" t="n"/>
      <c r="AA910" s="72" t="n"/>
      <c r="AB910" s="72" t="n"/>
      <c r="AC910" s="72" t="n"/>
      <c r="AD910" s="72" t="n"/>
      <c r="AE910" s="72" t="n"/>
      <c r="AF910" s="72" t="n"/>
      <c r="AG910" s="72" t="n"/>
      <c r="AH910" s="72" t="n"/>
      <c r="AI910" s="72" t="n"/>
      <c r="AJ910" s="72" t="n"/>
      <c r="AK910" s="72" t="n"/>
      <c r="AL910" s="72" t="n"/>
      <c r="AM910" s="72" t="n"/>
      <c r="AN910" s="72" t="n"/>
      <c r="AO910" s="72" t="n"/>
      <c r="AP910" s="72" t="n"/>
      <c r="AQ910" s="72" t="n"/>
      <c r="AR910" s="72" t="n"/>
      <c r="AS910" s="72" t="n"/>
      <c r="AT910" s="72" t="n"/>
      <c r="AU910" s="72" t="n"/>
      <c r="AV910" s="72" t="n"/>
      <c r="AW910" s="72" t="n"/>
      <c r="AX910" s="72" t="n"/>
      <c r="AY910" s="72" t="n"/>
      <c r="AZ910" s="72" t="n"/>
      <c r="BA910" s="72" t="n"/>
      <c r="BB910" s="72" t="n"/>
      <c r="BC910" s="72" t="n"/>
    </row>
    <row r="911">
      <c r="A911" s="72" t="n"/>
      <c r="B911" s="72" t="n"/>
      <c r="C911" s="72" t="n"/>
      <c r="D911" s="72" t="n"/>
      <c r="E911" s="72" t="n"/>
      <c r="F911" s="72" t="n"/>
      <c r="G911" s="72" t="n"/>
      <c r="H911" s="72" t="n"/>
      <c r="I911" s="72" t="n"/>
      <c r="J911" s="72" t="n"/>
      <c r="K911" s="72" t="n"/>
      <c r="L911" s="72" t="n"/>
      <c r="M911" s="72" t="n"/>
      <c r="N911" s="72" t="n"/>
      <c r="O911" s="72" t="n"/>
      <c r="P911" s="72" t="n"/>
      <c r="Q911" s="72" t="n"/>
      <c r="R911" s="72" t="n"/>
      <c r="S911" s="72" t="n"/>
      <c r="T911" s="72" t="n"/>
      <c r="U911" s="72" t="n"/>
      <c r="V911" s="72" t="n"/>
      <c r="W911" s="72" t="n"/>
      <c r="X911" s="72" t="n"/>
      <c r="Y911" s="72" t="n"/>
      <c r="Z911" s="72" t="n"/>
      <c r="AA911" s="72" t="n"/>
      <c r="AB911" s="72" t="n"/>
      <c r="AC911" s="72" t="n"/>
      <c r="AD911" s="72" t="n"/>
      <c r="AE911" s="72" t="n"/>
      <c r="AF911" s="72" t="n"/>
      <c r="AG911" s="72" t="n"/>
      <c r="AH911" s="72" t="n"/>
      <c r="AI911" s="72" t="n"/>
      <c r="AJ911" s="72" t="n"/>
      <c r="AK911" s="72" t="n"/>
      <c r="AL911" s="72" t="n"/>
      <c r="AM911" s="72" t="n"/>
      <c r="AN911" s="72" t="n"/>
      <c r="AO911" s="72" t="n"/>
      <c r="AP911" s="72" t="n"/>
      <c r="AQ911" s="72" t="n"/>
      <c r="AR911" s="72" t="n"/>
      <c r="AS911" s="72" t="n"/>
      <c r="AT911" s="72" t="n"/>
      <c r="AU911" s="72" t="n"/>
      <c r="AV911" s="72" t="n"/>
      <c r="AW911" s="72" t="n"/>
      <c r="AX911" s="72" t="n"/>
      <c r="AY911" s="72" t="n"/>
      <c r="AZ911" s="72" t="n"/>
      <c r="BA911" s="72" t="n"/>
      <c r="BB911" s="72" t="n"/>
      <c r="BC911" s="72" t="n"/>
    </row>
    <row r="912">
      <c r="A912" s="72" t="n"/>
      <c r="B912" s="72" t="n"/>
      <c r="C912" s="72" t="n"/>
      <c r="D912" s="72" t="n"/>
      <c r="E912" s="72" t="n"/>
      <c r="F912" s="72" t="n"/>
      <c r="G912" s="72" t="n"/>
      <c r="H912" s="72" t="n"/>
      <c r="I912" s="72" t="n"/>
      <c r="J912" s="72" t="n"/>
      <c r="K912" s="72" t="n"/>
      <c r="L912" s="72" t="n"/>
      <c r="M912" s="72" t="n"/>
      <c r="N912" s="72" t="n"/>
      <c r="O912" s="72" t="n"/>
      <c r="P912" s="72" t="n"/>
      <c r="Q912" s="72" t="n"/>
      <c r="R912" s="72" t="n"/>
      <c r="S912" s="72" t="n"/>
      <c r="T912" s="72" t="n"/>
      <c r="U912" s="72" t="n"/>
      <c r="V912" s="72" t="n"/>
      <c r="W912" s="72" t="n"/>
      <c r="X912" s="72" t="n"/>
      <c r="Y912" s="72" t="n"/>
      <c r="Z912" s="72" t="n"/>
      <c r="AA912" s="72" t="n"/>
      <c r="AB912" s="72" t="n"/>
      <c r="AC912" s="72" t="n"/>
      <c r="AD912" s="72" t="n"/>
      <c r="AE912" s="72" t="n"/>
      <c r="AF912" s="72" t="n"/>
      <c r="AG912" s="72" t="n"/>
      <c r="AH912" s="72" t="n"/>
      <c r="AI912" s="72" t="n"/>
      <c r="AJ912" s="72" t="n"/>
      <c r="AK912" s="72" t="n"/>
      <c r="AL912" s="72" t="n"/>
      <c r="AM912" s="72" t="n"/>
      <c r="AN912" s="72" t="n"/>
      <c r="AO912" s="72" t="n"/>
      <c r="AP912" s="72" t="n"/>
      <c r="AQ912" s="72" t="n"/>
      <c r="AR912" s="72" t="n"/>
      <c r="AS912" s="72" t="n"/>
      <c r="AT912" s="72" t="n"/>
      <c r="AU912" s="72" t="n"/>
      <c r="AV912" s="72" t="n"/>
      <c r="AW912" s="72" t="n"/>
      <c r="AX912" s="72" t="n"/>
      <c r="AY912" s="72" t="n"/>
      <c r="AZ912" s="72" t="n"/>
      <c r="BA912" s="72" t="n"/>
      <c r="BB912" s="72" t="n"/>
      <c r="BC912" s="72" t="n"/>
    </row>
    <row r="913">
      <c r="A913" s="72" t="n"/>
      <c r="B913" s="72" t="n"/>
      <c r="C913" s="72" t="n"/>
      <c r="D913" s="72" t="n"/>
      <c r="E913" s="72" t="n"/>
      <c r="F913" s="72" t="n"/>
      <c r="G913" s="72" t="n"/>
      <c r="H913" s="72" t="n"/>
      <c r="I913" s="72" t="n"/>
      <c r="J913" s="72" t="n"/>
      <c r="K913" s="72" t="n"/>
      <c r="L913" s="72" t="n"/>
      <c r="M913" s="72" t="n"/>
      <c r="N913" s="72" t="n"/>
      <c r="O913" s="72" t="n"/>
      <c r="P913" s="72" t="n"/>
      <c r="Q913" s="72" t="n"/>
      <c r="R913" s="72" t="n"/>
      <c r="S913" s="72" t="n"/>
      <c r="T913" s="72" t="n"/>
      <c r="U913" s="72" t="n"/>
      <c r="V913" s="72" t="n"/>
      <c r="W913" s="72" t="n"/>
      <c r="X913" s="72" t="n"/>
      <c r="Y913" s="72" t="n"/>
      <c r="Z913" s="72" t="n"/>
      <c r="AA913" s="72" t="n"/>
      <c r="AB913" s="72" t="n"/>
      <c r="AC913" s="72" t="n"/>
      <c r="AD913" s="72" t="n"/>
      <c r="AE913" s="72" t="n"/>
      <c r="AF913" s="72" t="n"/>
      <c r="AG913" s="72" t="n"/>
      <c r="AH913" s="72" t="n"/>
      <c r="AI913" s="72" t="n"/>
      <c r="AJ913" s="72" t="n"/>
      <c r="AK913" s="72" t="n"/>
      <c r="AL913" s="72" t="n"/>
      <c r="AM913" s="72" t="n"/>
      <c r="AN913" s="72" t="n"/>
      <c r="AO913" s="72" t="n"/>
      <c r="AP913" s="72" t="n"/>
      <c r="AQ913" s="72" t="n"/>
      <c r="AR913" s="72" t="n"/>
      <c r="AS913" s="72" t="n"/>
      <c r="AT913" s="72" t="n"/>
      <c r="AU913" s="72" t="n"/>
      <c r="AV913" s="72" t="n"/>
      <c r="AW913" s="72" t="n"/>
      <c r="AX913" s="72" t="n"/>
      <c r="AY913" s="72" t="n"/>
      <c r="AZ913" s="72" t="n"/>
      <c r="BA913" s="72" t="n"/>
      <c r="BB913" s="72" t="n"/>
      <c r="BC913" s="72" t="n"/>
    </row>
    <row r="914">
      <c r="A914" s="72" t="n"/>
      <c r="B914" s="72" t="n"/>
      <c r="C914" s="72" t="n"/>
      <c r="D914" s="72" t="n"/>
      <c r="E914" s="72" t="n"/>
      <c r="F914" s="72" t="n"/>
      <c r="G914" s="72" t="n"/>
      <c r="H914" s="72" t="n"/>
      <c r="I914" s="72" t="n"/>
      <c r="J914" s="72" t="n"/>
      <c r="K914" s="72" t="n"/>
      <c r="L914" s="72" t="n"/>
      <c r="M914" s="72" t="n"/>
      <c r="N914" s="72" t="n"/>
      <c r="O914" s="72" t="n"/>
      <c r="P914" s="72" t="n"/>
      <c r="Q914" s="72" t="n"/>
      <c r="R914" s="72" t="n"/>
      <c r="S914" s="72" t="n"/>
      <c r="T914" s="72" t="n"/>
      <c r="U914" s="72" t="n"/>
      <c r="V914" s="72" t="n"/>
      <c r="W914" s="72" t="n"/>
      <c r="X914" s="72" t="n"/>
      <c r="Y914" s="72" t="n"/>
      <c r="Z914" s="72" t="n"/>
      <c r="AA914" s="72" t="n"/>
      <c r="AB914" s="72" t="n"/>
      <c r="AC914" s="72" t="n"/>
      <c r="AD914" s="72" t="n"/>
      <c r="AE914" s="72" t="n"/>
      <c r="AF914" s="72" t="n"/>
      <c r="AG914" s="72" t="n"/>
      <c r="AH914" s="72" t="n"/>
      <c r="AI914" s="72" t="n"/>
      <c r="AJ914" s="72" t="n"/>
      <c r="AK914" s="72" t="n"/>
      <c r="AL914" s="72" t="n"/>
      <c r="AM914" s="72" t="n"/>
      <c r="AN914" s="72" t="n"/>
      <c r="AO914" s="72" t="n"/>
      <c r="AP914" s="72" t="n"/>
      <c r="AQ914" s="72" t="n"/>
      <c r="AR914" s="72" t="n"/>
      <c r="AS914" s="72" t="n"/>
      <c r="AT914" s="72" t="n"/>
      <c r="AU914" s="72" t="n"/>
      <c r="AV914" s="72" t="n"/>
      <c r="AW914" s="72" t="n"/>
      <c r="AX914" s="72" t="n"/>
      <c r="AY914" s="72" t="n"/>
      <c r="AZ914" s="72" t="n"/>
      <c r="BA914" s="72" t="n"/>
      <c r="BB914" s="72" t="n"/>
      <c r="BC914" s="72" t="n"/>
    </row>
    <row r="915">
      <c r="A915" s="72" t="n"/>
      <c r="B915" s="72" t="n"/>
      <c r="C915" s="72" t="n"/>
      <c r="D915" s="72" t="n"/>
      <c r="E915" s="72" t="n"/>
      <c r="F915" s="72" t="n"/>
      <c r="G915" s="72" t="n"/>
      <c r="H915" s="72" t="n"/>
      <c r="I915" s="72" t="n"/>
      <c r="J915" s="72" t="n"/>
      <c r="K915" s="72" t="n"/>
      <c r="L915" s="72" t="n"/>
      <c r="M915" s="72" t="n"/>
      <c r="N915" s="72" t="n"/>
      <c r="O915" s="72" t="n"/>
      <c r="P915" s="72" t="n"/>
      <c r="Q915" s="72" t="n"/>
      <c r="R915" s="72" t="n"/>
      <c r="S915" s="72" t="n"/>
      <c r="T915" s="72" t="n"/>
      <c r="U915" s="72" t="n"/>
      <c r="V915" s="72" t="n"/>
      <c r="W915" s="72" t="n"/>
      <c r="X915" s="72" t="n"/>
      <c r="Y915" s="72" t="n"/>
      <c r="Z915" s="72" t="n"/>
      <c r="AA915" s="72" t="n"/>
      <c r="AB915" s="72" t="n"/>
      <c r="AC915" s="72" t="n"/>
      <c r="AD915" s="72" t="n"/>
      <c r="AE915" s="72" t="n"/>
      <c r="AF915" s="72" t="n"/>
      <c r="AG915" s="72" t="n"/>
      <c r="AH915" s="72" t="n"/>
      <c r="AI915" s="72" t="n"/>
      <c r="AJ915" s="72" t="n"/>
      <c r="AK915" s="72" t="n"/>
      <c r="AL915" s="72" t="n"/>
      <c r="AM915" s="72" t="n"/>
      <c r="AN915" s="72" t="n"/>
      <c r="AO915" s="72" t="n"/>
      <c r="AP915" s="72" t="n"/>
      <c r="AQ915" s="72" t="n"/>
      <c r="AR915" s="72" t="n"/>
      <c r="AS915" s="72" t="n"/>
      <c r="AT915" s="72" t="n"/>
      <c r="AU915" s="72" t="n"/>
      <c r="AV915" s="72" t="n"/>
      <c r="AW915" s="72" t="n"/>
      <c r="AX915" s="72" t="n"/>
      <c r="AY915" s="72" t="n"/>
      <c r="AZ915" s="72" t="n"/>
      <c r="BA915" s="72" t="n"/>
      <c r="BB915" s="72" t="n"/>
      <c r="BC915" s="72" t="n"/>
    </row>
    <row r="916">
      <c r="A916" s="72" t="n"/>
      <c r="B916" s="72" t="n"/>
      <c r="C916" s="72" t="n"/>
      <c r="D916" s="72" t="n"/>
      <c r="E916" s="72" t="n"/>
      <c r="F916" s="72" t="n"/>
      <c r="G916" s="72" t="n"/>
      <c r="H916" s="72" t="n"/>
      <c r="I916" s="72" t="n"/>
      <c r="J916" s="72" t="n"/>
      <c r="K916" s="72" t="n"/>
      <c r="L916" s="72" t="n"/>
      <c r="M916" s="72" t="n"/>
      <c r="N916" s="72" t="n"/>
      <c r="O916" s="72" t="n"/>
      <c r="P916" s="72" t="n"/>
      <c r="Q916" s="72" t="n"/>
      <c r="R916" s="72" t="n"/>
      <c r="S916" s="72" t="n"/>
      <c r="T916" s="72" t="n"/>
      <c r="U916" s="72" t="n"/>
      <c r="V916" s="72" t="n"/>
      <c r="W916" s="72" t="n"/>
      <c r="X916" s="72" t="n"/>
      <c r="Y916" s="72" t="n"/>
      <c r="Z916" s="72" t="n"/>
      <c r="AA916" s="72" t="n"/>
      <c r="AB916" s="72" t="n"/>
      <c r="AC916" s="72" t="n"/>
      <c r="AD916" s="72" t="n"/>
      <c r="AE916" s="72" t="n"/>
      <c r="AF916" s="72" t="n"/>
      <c r="AG916" s="72" t="n"/>
      <c r="AH916" s="72" t="n"/>
      <c r="AI916" s="72" t="n"/>
      <c r="AJ916" s="72" t="n"/>
      <c r="AK916" s="72" t="n"/>
      <c r="AL916" s="72" t="n"/>
      <c r="AM916" s="72" t="n"/>
      <c r="AN916" s="72" t="n"/>
      <c r="AO916" s="72" t="n"/>
      <c r="AP916" s="72" t="n"/>
      <c r="AQ916" s="72" t="n"/>
      <c r="AR916" s="72" t="n"/>
      <c r="AS916" s="72" t="n"/>
      <c r="AT916" s="72" t="n"/>
      <c r="AU916" s="72" t="n"/>
      <c r="AV916" s="72" t="n"/>
      <c r="AW916" s="72" t="n"/>
      <c r="AX916" s="72" t="n"/>
      <c r="AY916" s="72" t="n"/>
      <c r="AZ916" s="72" t="n"/>
      <c r="BA916" s="72" t="n"/>
      <c r="BB916" s="72" t="n"/>
      <c r="BC916" s="72" t="n"/>
    </row>
    <row r="917">
      <c r="A917" s="72" t="n"/>
      <c r="B917" s="72" t="n"/>
      <c r="C917" s="72" t="n"/>
      <c r="D917" s="72" t="n"/>
      <c r="E917" s="72" t="n"/>
      <c r="F917" s="72" t="n"/>
      <c r="G917" s="72" t="n"/>
      <c r="H917" s="72" t="n"/>
      <c r="I917" s="72" t="n"/>
      <c r="J917" s="72" t="n"/>
      <c r="K917" s="72" t="n"/>
      <c r="L917" s="72" t="n"/>
      <c r="M917" s="72" t="n"/>
      <c r="N917" s="72" t="n"/>
      <c r="O917" s="72" t="n"/>
      <c r="P917" s="72" t="n"/>
      <c r="Q917" s="72" t="n"/>
      <c r="R917" s="72" t="n"/>
      <c r="S917" s="72" t="n"/>
      <c r="T917" s="72" t="n"/>
      <c r="U917" s="72" t="n"/>
      <c r="V917" s="72" t="n"/>
      <c r="W917" s="72" t="n"/>
      <c r="X917" s="72" t="n"/>
      <c r="Y917" s="72" t="n"/>
      <c r="Z917" s="72" t="n"/>
      <c r="AA917" s="72" t="n"/>
      <c r="AB917" s="72" t="n"/>
      <c r="AC917" s="72" t="n"/>
      <c r="AD917" s="72" t="n"/>
      <c r="AE917" s="72" t="n"/>
      <c r="AF917" s="72" t="n"/>
      <c r="AG917" s="72" t="n"/>
      <c r="AH917" s="72" t="n"/>
      <c r="AI917" s="72" t="n"/>
      <c r="AJ917" s="72" t="n"/>
      <c r="AK917" s="72" t="n"/>
      <c r="AL917" s="72" t="n"/>
      <c r="AM917" s="72" t="n"/>
      <c r="AN917" s="72" t="n"/>
      <c r="AO917" s="72" t="n"/>
      <c r="AP917" s="72" t="n"/>
      <c r="AQ917" s="72" t="n"/>
      <c r="AR917" s="72" t="n"/>
      <c r="AS917" s="72" t="n"/>
      <c r="AT917" s="72" t="n"/>
      <c r="AU917" s="72" t="n"/>
      <c r="AV917" s="72" t="n"/>
      <c r="AW917" s="72" t="n"/>
      <c r="AX917" s="72" t="n"/>
      <c r="AY917" s="72" t="n"/>
      <c r="AZ917" s="72" t="n"/>
      <c r="BA917" s="72" t="n"/>
      <c r="BB917" s="72" t="n"/>
      <c r="BC917" s="72" t="n"/>
    </row>
    <row r="918">
      <c r="A918" s="72" t="n"/>
      <c r="B918" s="72" t="n"/>
      <c r="C918" s="72" t="n"/>
      <c r="D918" s="72" t="n"/>
      <c r="E918" s="72" t="n"/>
      <c r="F918" s="72" t="n"/>
      <c r="G918" s="72" t="n"/>
      <c r="H918" s="72" t="n"/>
      <c r="I918" s="72" t="n"/>
      <c r="J918" s="72" t="n"/>
      <c r="K918" s="72" t="n"/>
      <c r="L918" s="72" t="n"/>
      <c r="M918" s="72" t="n"/>
      <c r="N918" s="72" t="n"/>
      <c r="O918" s="72" t="n"/>
      <c r="P918" s="72" t="n"/>
      <c r="Q918" s="72" t="n"/>
      <c r="R918" s="72" t="n"/>
      <c r="S918" s="72" t="n"/>
      <c r="T918" s="72" t="n"/>
      <c r="U918" s="72" t="n"/>
      <c r="V918" s="72" t="n"/>
      <c r="W918" s="72" t="n"/>
      <c r="X918" s="72" t="n"/>
      <c r="Y918" s="72" t="n"/>
      <c r="Z918" s="72" t="n"/>
      <c r="AA918" s="72" t="n"/>
      <c r="AB918" s="72" t="n"/>
      <c r="AC918" s="72" t="n"/>
      <c r="AD918" s="72" t="n"/>
      <c r="AE918" s="72" t="n"/>
      <c r="AF918" s="72" t="n"/>
      <c r="AG918" s="72" t="n"/>
      <c r="AH918" s="72" t="n"/>
      <c r="AI918" s="72" t="n"/>
      <c r="AJ918" s="72" t="n"/>
      <c r="AK918" s="72" t="n"/>
      <c r="AL918" s="72" t="n"/>
      <c r="AM918" s="72" t="n"/>
      <c r="AN918" s="72" t="n"/>
      <c r="AO918" s="72" t="n"/>
      <c r="AP918" s="72" t="n"/>
      <c r="AQ918" s="72" t="n"/>
      <c r="AR918" s="72" t="n"/>
      <c r="AS918" s="72" t="n"/>
      <c r="AT918" s="72" t="n"/>
      <c r="AU918" s="72" t="n"/>
      <c r="AV918" s="72" t="n"/>
      <c r="AW918" s="72" t="n"/>
      <c r="AX918" s="72" t="n"/>
      <c r="AY918" s="72" t="n"/>
      <c r="AZ918" s="72" t="n"/>
      <c r="BA918" s="72" t="n"/>
      <c r="BB918" s="72" t="n"/>
      <c r="BC918" s="72" t="n"/>
    </row>
    <row r="919">
      <c r="A919" s="72" t="n"/>
      <c r="B919" s="72" t="n"/>
      <c r="C919" s="72" t="n"/>
      <c r="D919" s="72" t="n"/>
      <c r="E919" s="72" t="n"/>
      <c r="F919" s="72" t="n"/>
      <c r="G919" s="72" t="n"/>
      <c r="H919" s="72" t="n"/>
      <c r="I919" s="72" t="n"/>
      <c r="J919" s="72" t="n"/>
      <c r="K919" s="72" t="n"/>
      <c r="L919" s="72" t="n"/>
      <c r="M919" s="72" t="n"/>
      <c r="N919" s="72" t="n"/>
      <c r="O919" s="72" t="n"/>
      <c r="P919" s="72" t="n"/>
      <c r="Q919" s="72" t="n"/>
      <c r="R919" s="72" t="n"/>
      <c r="S919" s="72" t="n"/>
      <c r="T919" s="72" t="n"/>
      <c r="U919" s="72" t="n"/>
      <c r="V919" s="72" t="n"/>
      <c r="W919" s="72" t="n"/>
      <c r="X919" s="72" t="n"/>
      <c r="Y919" s="72" t="n"/>
      <c r="Z919" s="72" t="n"/>
      <c r="AA919" s="72" t="n"/>
      <c r="AB919" s="72" t="n"/>
      <c r="AC919" s="72" t="n"/>
      <c r="AD919" s="72" t="n"/>
      <c r="AE919" s="72" t="n"/>
      <c r="AF919" s="72" t="n"/>
      <c r="AG919" s="72" t="n"/>
      <c r="AH919" s="72" t="n"/>
      <c r="AI919" s="72" t="n"/>
      <c r="AJ919" s="72" t="n"/>
      <c r="AK919" s="72" t="n"/>
      <c r="AL919" s="72" t="n"/>
      <c r="AM919" s="72" t="n"/>
      <c r="AN919" s="72" t="n"/>
      <c r="AO919" s="72" t="n"/>
      <c r="AP919" s="72" t="n"/>
      <c r="AQ919" s="72" t="n"/>
      <c r="AR919" s="72" t="n"/>
      <c r="AS919" s="72" t="n"/>
      <c r="AT919" s="72" t="n"/>
      <c r="AU919" s="72" t="n"/>
      <c r="AV919" s="72" t="n"/>
      <c r="AW919" s="72" t="n"/>
      <c r="AX919" s="72" t="n"/>
      <c r="AY919" s="72" t="n"/>
      <c r="AZ919" s="72" t="n"/>
      <c r="BA919" s="72" t="n"/>
      <c r="BB919" s="72" t="n"/>
      <c r="BC919" s="72" t="n"/>
    </row>
    <row r="920">
      <c r="A920" s="72" t="n"/>
      <c r="B920" s="72" t="n"/>
      <c r="C920" s="72" t="n"/>
      <c r="D920" s="72" t="n"/>
      <c r="E920" s="72" t="n"/>
      <c r="F920" s="72" t="n"/>
      <c r="G920" s="72" t="n"/>
      <c r="H920" s="72" t="n"/>
      <c r="I920" s="72" t="n"/>
      <c r="J920" s="72" t="n"/>
      <c r="K920" s="72" t="n"/>
      <c r="L920" s="72" t="n"/>
      <c r="M920" s="72" t="n"/>
      <c r="N920" s="72" t="n"/>
      <c r="O920" s="72" t="n"/>
      <c r="P920" s="72" t="n"/>
      <c r="Q920" s="72" t="n"/>
      <c r="R920" s="72" t="n"/>
      <c r="S920" s="72" t="n"/>
      <c r="T920" s="72" t="n"/>
      <c r="U920" s="72" t="n"/>
      <c r="V920" s="72" t="n"/>
      <c r="W920" s="72" t="n"/>
      <c r="X920" s="72" t="n"/>
      <c r="Y920" s="72" t="n"/>
      <c r="Z920" s="72" t="n"/>
      <c r="AA920" s="72" t="n"/>
      <c r="AB920" s="72" t="n"/>
      <c r="AC920" s="72" t="n"/>
      <c r="AD920" s="72" t="n"/>
      <c r="AE920" s="72" t="n"/>
      <c r="AF920" s="72" t="n"/>
      <c r="AG920" s="72" t="n"/>
      <c r="AH920" s="72" t="n"/>
      <c r="AI920" s="72" t="n"/>
      <c r="AJ920" s="72" t="n"/>
      <c r="AK920" s="72" t="n"/>
      <c r="AL920" s="72" t="n"/>
      <c r="AM920" s="72" t="n"/>
      <c r="AN920" s="72" t="n"/>
      <c r="AO920" s="72" t="n"/>
      <c r="AP920" s="72" t="n"/>
      <c r="AQ920" s="72" t="n"/>
      <c r="AR920" s="72" t="n"/>
      <c r="AS920" s="72" t="n"/>
      <c r="AT920" s="72" t="n"/>
      <c r="AU920" s="72" t="n"/>
      <c r="AV920" s="72" t="n"/>
      <c r="AW920" s="72" t="n"/>
      <c r="AX920" s="72" t="n"/>
      <c r="AY920" s="72" t="n"/>
      <c r="AZ920" s="72" t="n"/>
      <c r="BA920" s="72" t="n"/>
      <c r="BB920" s="72" t="n"/>
      <c r="BC920" s="72" t="n"/>
    </row>
    <row r="921">
      <c r="A921" s="72" t="n"/>
      <c r="B921" s="72" t="n"/>
      <c r="C921" s="72" t="n"/>
      <c r="D921" s="72" t="n"/>
      <c r="E921" s="72" t="n"/>
      <c r="F921" s="72" t="n"/>
      <c r="G921" s="72" t="n"/>
      <c r="H921" s="72" t="n"/>
      <c r="I921" s="72" t="n"/>
      <c r="J921" s="72" t="n"/>
      <c r="K921" s="72" t="n"/>
      <c r="L921" s="72" t="n"/>
      <c r="M921" s="72" t="n"/>
      <c r="N921" s="72" t="n"/>
      <c r="O921" s="72" t="n"/>
      <c r="P921" s="72" t="n"/>
      <c r="Q921" s="72" t="n"/>
      <c r="R921" s="72" t="n"/>
      <c r="S921" s="72" t="n"/>
      <c r="T921" s="72" t="n"/>
      <c r="U921" s="72" t="n"/>
      <c r="V921" s="72" t="n"/>
      <c r="W921" s="72" t="n"/>
      <c r="X921" s="72" t="n"/>
      <c r="Y921" s="72" t="n"/>
      <c r="Z921" s="72" t="n"/>
      <c r="AA921" s="72" t="n"/>
      <c r="AB921" s="72" t="n"/>
      <c r="AC921" s="72" t="n"/>
      <c r="AD921" s="72" t="n"/>
      <c r="AE921" s="72" t="n"/>
      <c r="AF921" s="72" t="n"/>
      <c r="AG921" s="72" t="n"/>
      <c r="AH921" s="72" t="n"/>
      <c r="AI921" s="72" t="n"/>
      <c r="AJ921" s="72" t="n"/>
      <c r="AK921" s="72" t="n"/>
      <c r="AL921" s="72" t="n"/>
      <c r="AM921" s="72" t="n"/>
      <c r="AN921" s="72" t="n"/>
      <c r="AO921" s="72" t="n"/>
      <c r="AP921" s="72" t="n"/>
      <c r="AQ921" s="72" t="n"/>
      <c r="AR921" s="72" t="n"/>
      <c r="AS921" s="72" t="n"/>
      <c r="AT921" s="72" t="n"/>
      <c r="AU921" s="72" t="n"/>
      <c r="AV921" s="72" t="n"/>
      <c r="AW921" s="72" t="n"/>
      <c r="AX921" s="72" t="n"/>
      <c r="AY921" s="72" t="n"/>
      <c r="AZ921" s="72" t="n"/>
      <c r="BA921" s="72" t="n"/>
      <c r="BB921" s="72" t="n"/>
      <c r="BC921" s="72" t="n"/>
    </row>
    <row r="922">
      <c r="A922" s="72" t="n"/>
      <c r="B922" s="72" t="n"/>
      <c r="C922" s="72" t="n"/>
      <c r="D922" s="72" t="n"/>
      <c r="E922" s="72" t="n"/>
      <c r="F922" s="72" t="n"/>
      <c r="G922" s="72" t="n"/>
      <c r="H922" s="72" t="n"/>
      <c r="I922" s="72" t="n"/>
      <c r="J922" s="72" t="n"/>
      <c r="K922" s="72" t="n"/>
      <c r="L922" s="72" t="n"/>
      <c r="M922" s="72" t="n"/>
      <c r="N922" s="72" t="n"/>
      <c r="O922" s="72" t="n"/>
      <c r="P922" s="72" t="n"/>
      <c r="Q922" s="72" t="n"/>
      <c r="R922" s="72" t="n"/>
      <c r="S922" s="72" t="n"/>
      <c r="T922" s="72" t="n"/>
      <c r="U922" s="72" t="n"/>
      <c r="V922" s="72" t="n"/>
      <c r="W922" s="72" t="n"/>
      <c r="X922" s="72" t="n"/>
      <c r="Y922" s="72" t="n"/>
      <c r="Z922" s="72" t="n"/>
      <c r="AA922" s="72" t="n"/>
      <c r="AB922" s="72" t="n"/>
      <c r="AC922" s="72" t="n"/>
      <c r="AD922" s="72" t="n"/>
      <c r="AE922" s="72" t="n"/>
      <c r="AF922" s="72" t="n"/>
      <c r="AG922" s="72" t="n"/>
      <c r="AH922" s="72" t="n"/>
      <c r="AI922" s="72" t="n"/>
      <c r="AJ922" s="72" t="n"/>
      <c r="AK922" s="72" t="n"/>
      <c r="AL922" s="72" t="n"/>
      <c r="AM922" s="72" t="n"/>
      <c r="AN922" s="72" t="n"/>
      <c r="AO922" s="72" t="n"/>
      <c r="AP922" s="72" t="n"/>
      <c r="AQ922" s="72" t="n"/>
      <c r="AR922" s="72" t="n"/>
      <c r="AS922" s="72" t="n"/>
      <c r="AT922" s="72" t="n"/>
      <c r="AU922" s="72" t="n"/>
      <c r="AV922" s="72" t="n"/>
      <c r="AW922" s="72" t="n"/>
      <c r="AX922" s="72" t="n"/>
      <c r="AY922" s="72" t="n"/>
      <c r="AZ922" s="72" t="n"/>
      <c r="BA922" s="72" t="n"/>
      <c r="BB922" s="72" t="n"/>
      <c r="BC922" s="72" t="n"/>
    </row>
    <row r="923">
      <c r="A923" s="72" t="n"/>
      <c r="B923" s="72" t="n"/>
      <c r="C923" s="72" t="n"/>
      <c r="D923" s="72" t="n"/>
      <c r="E923" s="72" t="n"/>
      <c r="F923" s="72" t="n"/>
      <c r="G923" s="72" t="n"/>
      <c r="H923" s="72" t="n"/>
      <c r="I923" s="72" t="n"/>
      <c r="J923" s="72" t="n"/>
      <c r="K923" s="72" t="n"/>
      <c r="L923" s="72" t="n"/>
      <c r="M923" s="72" t="n"/>
      <c r="N923" s="72" t="n"/>
      <c r="O923" s="72" t="n"/>
      <c r="P923" s="72" t="n"/>
      <c r="Q923" s="72" t="n"/>
      <c r="R923" s="72" t="n"/>
      <c r="S923" s="72" t="n"/>
      <c r="T923" s="72" t="n"/>
      <c r="U923" s="72" t="n"/>
      <c r="V923" s="72" t="n"/>
      <c r="W923" s="72" t="n"/>
      <c r="X923" s="72" t="n"/>
      <c r="Y923" s="72" t="n"/>
      <c r="Z923" s="72" t="n"/>
      <c r="AA923" s="72" t="n"/>
      <c r="AB923" s="72" t="n"/>
      <c r="AC923" s="72" t="n"/>
      <c r="AD923" s="72" t="n"/>
      <c r="AE923" s="72" t="n"/>
      <c r="AF923" s="72" t="n"/>
      <c r="AG923" s="72" t="n"/>
      <c r="AH923" s="72" t="n"/>
      <c r="AI923" s="72" t="n"/>
      <c r="AJ923" s="72" t="n"/>
      <c r="AK923" s="72" t="n"/>
      <c r="AL923" s="72" t="n"/>
      <c r="AM923" s="72" t="n"/>
      <c r="AN923" s="72" t="n"/>
      <c r="AO923" s="72" t="n"/>
      <c r="AP923" s="72" t="n"/>
      <c r="AQ923" s="72" t="n"/>
      <c r="AR923" s="72" t="n"/>
      <c r="AS923" s="72" t="n"/>
      <c r="AT923" s="72" t="n"/>
      <c r="AU923" s="72" t="n"/>
      <c r="AV923" s="72" t="n"/>
      <c r="AW923" s="72" t="n"/>
      <c r="AX923" s="72" t="n"/>
      <c r="AY923" s="72" t="n"/>
      <c r="AZ923" s="72" t="n"/>
      <c r="BA923" s="72" t="n"/>
      <c r="BB923" s="72" t="n"/>
      <c r="BC923" s="72" t="n"/>
    </row>
    <row r="924">
      <c r="A924" s="72" t="n"/>
      <c r="B924" s="72" t="n"/>
      <c r="C924" s="72" t="n"/>
      <c r="D924" s="72" t="n"/>
      <c r="E924" s="72" t="n"/>
      <c r="F924" s="72" t="n"/>
      <c r="G924" s="72" t="n"/>
      <c r="H924" s="72" t="n"/>
      <c r="I924" s="72" t="n"/>
      <c r="J924" s="72" t="n"/>
      <c r="K924" s="72" t="n"/>
      <c r="L924" s="72" t="n"/>
      <c r="M924" s="72" t="n"/>
      <c r="N924" s="72" t="n"/>
      <c r="O924" s="72" t="n"/>
      <c r="P924" s="72" t="n"/>
      <c r="Q924" s="72" t="n"/>
      <c r="R924" s="72" t="n"/>
      <c r="S924" s="72" t="n"/>
      <c r="T924" s="72" t="n"/>
      <c r="U924" s="72" t="n"/>
      <c r="V924" s="72" t="n"/>
      <c r="W924" s="72" t="n"/>
      <c r="X924" s="72" t="n"/>
      <c r="Y924" s="72" t="n"/>
      <c r="Z924" s="72" t="n"/>
      <c r="AA924" s="72" t="n"/>
      <c r="AB924" s="72" t="n"/>
      <c r="AC924" s="72" t="n"/>
      <c r="AD924" s="72" t="n"/>
      <c r="AE924" s="72" t="n"/>
      <c r="AF924" s="72" t="n"/>
      <c r="AG924" s="72" t="n"/>
      <c r="AH924" s="72" t="n"/>
      <c r="AI924" s="72" t="n"/>
      <c r="AJ924" s="72" t="n"/>
      <c r="AK924" s="72" t="n"/>
      <c r="AL924" s="72" t="n"/>
      <c r="AM924" s="72" t="n"/>
      <c r="AN924" s="72" t="n"/>
      <c r="AO924" s="72" t="n"/>
      <c r="AP924" s="72" t="n"/>
      <c r="AQ924" s="72" t="n"/>
      <c r="AR924" s="72" t="n"/>
      <c r="AS924" s="72" t="n"/>
      <c r="AT924" s="72" t="n"/>
      <c r="AU924" s="72" t="n"/>
      <c r="AV924" s="72" t="n"/>
      <c r="AW924" s="72" t="n"/>
      <c r="AX924" s="72" t="n"/>
      <c r="AY924" s="72" t="n"/>
      <c r="AZ924" s="72" t="n"/>
      <c r="BA924" s="72" t="n"/>
      <c r="BB924" s="72" t="n"/>
      <c r="BC924" s="72" t="n"/>
    </row>
    <row r="925">
      <c r="A925" s="72" t="n"/>
      <c r="B925" s="72" t="n"/>
      <c r="C925" s="72" t="n"/>
      <c r="D925" s="72" t="n"/>
      <c r="E925" s="72" t="n"/>
      <c r="F925" s="72" t="n"/>
      <c r="G925" s="72" t="n"/>
      <c r="H925" s="72" t="n"/>
      <c r="I925" s="72" t="n"/>
      <c r="J925" s="72" t="n"/>
      <c r="K925" s="72" t="n"/>
      <c r="L925" s="72" t="n"/>
      <c r="M925" s="72" t="n"/>
      <c r="N925" s="72" t="n"/>
      <c r="O925" s="72" t="n"/>
      <c r="P925" s="72" t="n"/>
      <c r="Q925" s="72" t="n"/>
      <c r="R925" s="72" t="n"/>
      <c r="S925" s="72" t="n"/>
      <c r="T925" s="72" t="n"/>
      <c r="U925" s="72" t="n"/>
      <c r="V925" s="72" t="n"/>
      <c r="W925" s="72" t="n"/>
      <c r="X925" s="72" t="n"/>
      <c r="Y925" s="72" t="n"/>
      <c r="Z925" s="72" t="n"/>
      <c r="AA925" s="72" t="n"/>
      <c r="AB925" s="72" t="n"/>
      <c r="AC925" s="72" t="n"/>
      <c r="AD925" s="72" t="n"/>
      <c r="AE925" s="72" t="n"/>
      <c r="AF925" s="72" t="n"/>
      <c r="AG925" s="72" t="n"/>
      <c r="AH925" s="72" t="n"/>
      <c r="AI925" s="72" t="n"/>
      <c r="AJ925" s="72" t="n"/>
      <c r="AK925" s="72" t="n"/>
      <c r="AL925" s="72" t="n"/>
      <c r="AM925" s="72" t="n"/>
      <c r="AN925" s="72" t="n"/>
      <c r="AO925" s="72" t="n"/>
      <c r="AP925" s="72" t="n"/>
      <c r="AQ925" s="72" t="n"/>
      <c r="AR925" s="72" t="n"/>
      <c r="AS925" s="72" t="n"/>
      <c r="AT925" s="72" t="n"/>
      <c r="AU925" s="72" t="n"/>
      <c r="AV925" s="72" t="n"/>
      <c r="AW925" s="72" t="n"/>
      <c r="AX925" s="72" t="n"/>
      <c r="AY925" s="72" t="n"/>
      <c r="AZ925" s="72" t="n"/>
      <c r="BA925" s="72" t="n"/>
      <c r="BB925" s="72" t="n"/>
      <c r="BC925" s="72" t="n"/>
    </row>
    <row r="926">
      <c r="A926" s="72" t="n"/>
      <c r="B926" s="72" t="n"/>
      <c r="C926" s="72" t="n"/>
      <c r="D926" s="72" t="n"/>
      <c r="E926" s="72" t="n"/>
      <c r="F926" s="72" t="n"/>
      <c r="G926" s="72" t="n"/>
      <c r="H926" s="72" t="n"/>
      <c r="I926" s="72" t="n"/>
      <c r="J926" s="72" t="n"/>
      <c r="K926" s="72" t="n"/>
      <c r="L926" s="72" t="n"/>
      <c r="M926" s="72" t="n"/>
      <c r="N926" s="72" t="n"/>
      <c r="O926" s="72" t="n"/>
      <c r="P926" s="72" t="n"/>
      <c r="Q926" s="72" t="n"/>
      <c r="R926" s="72" t="n"/>
      <c r="S926" s="72" t="n"/>
      <c r="T926" s="72" t="n"/>
      <c r="U926" s="72" t="n"/>
      <c r="V926" s="72" t="n"/>
      <c r="W926" s="72" t="n"/>
      <c r="X926" s="72" t="n"/>
      <c r="Y926" s="72" t="n"/>
      <c r="Z926" s="72" t="n"/>
      <c r="AA926" s="72" t="n"/>
      <c r="AB926" s="72" t="n"/>
      <c r="AC926" s="72" t="n"/>
      <c r="AD926" s="72" t="n"/>
      <c r="AE926" s="72" t="n"/>
      <c r="AF926" s="72" t="n"/>
      <c r="AG926" s="72" t="n"/>
      <c r="AH926" s="72" t="n"/>
      <c r="AI926" s="72" t="n"/>
      <c r="AJ926" s="72" t="n"/>
      <c r="AK926" s="72" t="n"/>
      <c r="AL926" s="72" t="n"/>
      <c r="AM926" s="72" t="n"/>
      <c r="AN926" s="72" t="n"/>
      <c r="AO926" s="72" t="n"/>
      <c r="AP926" s="72" t="n"/>
      <c r="AQ926" s="72" t="n"/>
      <c r="AR926" s="72" t="n"/>
      <c r="AS926" s="72" t="n"/>
      <c r="AT926" s="72" t="n"/>
      <c r="AU926" s="72" t="n"/>
      <c r="AV926" s="72" t="n"/>
      <c r="AW926" s="72" t="n"/>
      <c r="AX926" s="72" t="n"/>
      <c r="AY926" s="72" t="n"/>
      <c r="AZ926" s="72" t="n"/>
      <c r="BA926" s="72" t="n"/>
      <c r="BB926" s="72" t="n"/>
      <c r="BC926" s="72" t="n"/>
    </row>
    <row r="927">
      <c r="A927" s="72" t="n"/>
      <c r="B927" s="72" t="n"/>
      <c r="C927" s="72" t="n"/>
      <c r="D927" s="72" t="n"/>
      <c r="E927" s="72" t="n"/>
      <c r="F927" s="72" t="n"/>
      <c r="G927" s="72" t="n"/>
      <c r="H927" s="72" t="n"/>
      <c r="I927" s="72" t="n"/>
      <c r="J927" s="72" t="n"/>
      <c r="K927" s="72" t="n"/>
      <c r="L927" s="72" t="n"/>
      <c r="M927" s="72" t="n"/>
      <c r="N927" s="72" t="n"/>
      <c r="O927" s="72" t="n"/>
      <c r="P927" s="72" t="n"/>
      <c r="Q927" s="72" t="n"/>
      <c r="R927" s="72" t="n"/>
      <c r="S927" s="72" t="n"/>
      <c r="T927" s="72" t="n"/>
      <c r="U927" s="72" t="n"/>
      <c r="V927" s="72" t="n"/>
      <c r="W927" s="72" t="n"/>
      <c r="X927" s="72" t="n"/>
      <c r="Y927" s="72" t="n"/>
      <c r="Z927" s="72" t="n"/>
      <c r="AA927" s="72" t="n"/>
      <c r="AB927" s="72" t="n"/>
      <c r="AC927" s="72" t="n"/>
      <c r="AD927" s="72" t="n"/>
      <c r="AE927" s="72" t="n"/>
      <c r="AF927" s="72" t="n"/>
      <c r="AG927" s="72" t="n"/>
      <c r="AH927" s="72" t="n"/>
      <c r="AI927" s="72" t="n"/>
      <c r="AJ927" s="72" t="n"/>
      <c r="AK927" s="72" t="n"/>
      <c r="AL927" s="72" t="n"/>
      <c r="AM927" s="72" t="n"/>
      <c r="AN927" s="72" t="n"/>
      <c r="AO927" s="72" t="n"/>
      <c r="AP927" s="72" t="n"/>
      <c r="AQ927" s="72" t="n"/>
      <c r="AR927" s="72" t="n"/>
      <c r="AS927" s="72" t="n"/>
      <c r="AT927" s="72" t="n"/>
      <c r="AU927" s="72" t="n"/>
      <c r="AV927" s="72" t="n"/>
      <c r="AW927" s="72" t="n"/>
      <c r="AX927" s="72" t="n"/>
      <c r="AY927" s="72" t="n"/>
      <c r="AZ927" s="72" t="n"/>
      <c r="BA927" s="72" t="n"/>
      <c r="BB927" s="72" t="n"/>
      <c r="BC927" s="72" t="n"/>
    </row>
    <row r="928">
      <c r="A928" s="72" t="n"/>
      <c r="B928" s="72" t="n"/>
      <c r="C928" s="72" t="n"/>
      <c r="D928" s="72" t="n"/>
      <c r="E928" s="72" t="n"/>
      <c r="F928" s="72" t="n"/>
      <c r="G928" s="72" t="n"/>
      <c r="H928" s="72" t="n"/>
      <c r="I928" s="72" t="n"/>
      <c r="J928" s="72" t="n"/>
      <c r="K928" s="72" t="n"/>
      <c r="L928" s="72" t="n"/>
      <c r="M928" s="72" t="n"/>
      <c r="N928" s="72" t="n"/>
      <c r="O928" s="72" t="n"/>
      <c r="P928" s="72" t="n"/>
      <c r="Q928" s="72" t="n"/>
      <c r="R928" s="72" t="n"/>
      <c r="S928" s="72" t="n"/>
      <c r="T928" s="72" t="n"/>
      <c r="U928" s="72" t="n"/>
      <c r="V928" s="72" t="n"/>
      <c r="W928" s="72" t="n"/>
      <c r="X928" s="72" t="n"/>
      <c r="Y928" s="72" t="n"/>
      <c r="Z928" s="72" t="n"/>
      <c r="AA928" s="72" t="n"/>
      <c r="AB928" s="72" t="n"/>
      <c r="AC928" s="72" t="n"/>
      <c r="AD928" s="72" t="n"/>
      <c r="AE928" s="72" t="n"/>
      <c r="AF928" s="72" t="n"/>
      <c r="AG928" s="72" t="n"/>
      <c r="AH928" s="72" t="n"/>
      <c r="AI928" s="72" t="n"/>
      <c r="AJ928" s="72" t="n"/>
      <c r="AK928" s="72" t="n"/>
      <c r="AL928" s="72" t="n"/>
      <c r="AM928" s="72" t="n"/>
      <c r="AN928" s="72" t="n"/>
      <c r="AO928" s="72" t="n"/>
      <c r="AP928" s="72" t="n"/>
      <c r="AQ928" s="72" t="n"/>
      <c r="AR928" s="72" t="n"/>
      <c r="AS928" s="72" t="n"/>
      <c r="AT928" s="72" t="n"/>
      <c r="AU928" s="72" t="n"/>
      <c r="AV928" s="72" t="n"/>
      <c r="AW928" s="72" t="n"/>
      <c r="AX928" s="72" t="n"/>
      <c r="AY928" s="72" t="n"/>
      <c r="AZ928" s="72" t="n"/>
      <c r="BA928" s="72" t="n"/>
      <c r="BB928" s="72" t="n"/>
      <c r="BC928" s="72" t="n"/>
    </row>
    <row r="929">
      <c r="A929" s="72" t="n"/>
      <c r="B929" s="72" t="n"/>
      <c r="C929" s="72" t="n"/>
      <c r="D929" s="72" t="n"/>
      <c r="E929" s="72" t="n"/>
      <c r="F929" s="72" t="n"/>
      <c r="G929" s="72" t="n"/>
      <c r="H929" s="72" t="n"/>
      <c r="I929" s="72" t="n"/>
      <c r="J929" s="72" t="n"/>
      <c r="K929" s="72" t="n"/>
      <c r="L929" s="72" t="n"/>
      <c r="M929" s="72" t="n"/>
      <c r="N929" s="72" t="n"/>
      <c r="O929" s="72" t="n"/>
      <c r="P929" s="72" t="n"/>
      <c r="Q929" s="72" t="n"/>
      <c r="R929" s="72" t="n"/>
      <c r="S929" s="72" t="n"/>
      <c r="T929" s="72" t="n"/>
      <c r="U929" s="72" t="n"/>
      <c r="V929" s="72" t="n"/>
      <c r="W929" s="72" t="n"/>
      <c r="X929" s="72" t="n"/>
      <c r="Y929" s="72" t="n"/>
      <c r="Z929" s="72" t="n"/>
      <c r="AA929" s="72" t="n"/>
      <c r="AB929" s="72" t="n"/>
      <c r="AC929" s="72" t="n"/>
      <c r="AD929" s="72" t="n"/>
      <c r="AE929" s="72" t="n"/>
      <c r="AF929" s="72" t="n"/>
      <c r="AG929" s="72" t="n"/>
      <c r="AH929" s="72" t="n"/>
      <c r="AI929" s="72" t="n"/>
      <c r="AJ929" s="72" t="n"/>
      <c r="AK929" s="72" t="n"/>
      <c r="AL929" s="72" t="n"/>
      <c r="AM929" s="72" t="n"/>
      <c r="AN929" s="72" t="n"/>
      <c r="AO929" s="72" t="n"/>
      <c r="AP929" s="72" t="n"/>
      <c r="AQ929" s="72" t="n"/>
      <c r="AR929" s="72" t="n"/>
      <c r="AS929" s="72" t="n"/>
      <c r="AT929" s="72" t="n"/>
      <c r="AU929" s="72" t="n"/>
      <c r="AV929" s="72" t="n"/>
      <c r="AW929" s="72" t="n"/>
      <c r="AX929" s="72" t="n"/>
      <c r="AY929" s="72" t="n"/>
      <c r="AZ929" s="72" t="n"/>
      <c r="BA929" s="72" t="n"/>
      <c r="BB929" s="72" t="n"/>
      <c r="BC929" s="72" t="n"/>
    </row>
    <row r="930">
      <c r="A930" s="72" t="n"/>
      <c r="B930" s="72" t="n"/>
      <c r="C930" s="72" t="n"/>
      <c r="D930" s="72" t="n"/>
      <c r="E930" s="72" t="n"/>
      <c r="F930" s="72" t="n"/>
      <c r="G930" s="72" t="n"/>
      <c r="H930" s="72" t="n"/>
      <c r="I930" s="72" t="n"/>
      <c r="J930" s="72" t="n"/>
      <c r="K930" s="72" t="n"/>
      <c r="L930" s="72" t="n"/>
      <c r="M930" s="72" t="n"/>
      <c r="N930" s="72" t="n"/>
      <c r="O930" s="72" t="n"/>
      <c r="P930" s="72" t="n"/>
      <c r="Q930" s="72" t="n"/>
      <c r="R930" s="72" t="n"/>
      <c r="S930" s="72" t="n"/>
      <c r="T930" s="72" t="n"/>
      <c r="U930" s="72" t="n"/>
      <c r="V930" s="72" t="n"/>
      <c r="W930" s="72" t="n"/>
      <c r="X930" s="72" t="n"/>
      <c r="Y930" s="72" t="n"/>
      <c r="Z930" s="72" t="n"/>
      <c r="AA930" s="72" t="n"/>
      <c r="AB930" s="72" t="n"/>
      <c r="AC930" s="72" t="n"/>
      <c r="AD930" s="72" t="n"/>
      <c r="AE930" s="72" t="n"/>
      <c r="AF930" s="72" t="n"/>
      <c r="AG930" s="72" t="n"/>
      <c r="AH930" s="72" t="n"/>
      <c r="AI930" s="72" t="n"/>
      <c r="AJ930" s="72" t="n"/>
      <c r="AK930" s="72" t="n"/>
      <c r="AL930" s="72" t="n"/>
      <c r="AM930" s="72" t="n"/>
      <c r="AN930" s="72" t="n"/>
      <c r="AO930" s="72" t="n"/>
      <c r="AP930" s="72" t="n"/>
      <c r="AQ930" s="72" t="n"/>
      <c r="AR930" s="72" t="n"/>
      <c r="AS930" s="72" t="n"/>
      <c r="AT930" s="72" t="n"/>
      <c r="AU930" s="72" t="n"/>
      <c r="AV930" s="72" t="n"/>
      <c r="AW930" s="72" t="n"/>
      <c r="AX930" s="72" t="n"/>
      <c r="AY930" s="72" t="n"/>
      <c r="AZ930" s="72" t="n"/>
      <c r="BA930" s="72" t="n"/>
      <c r="BB930" s="72" t="n"/>
      <c r="BC930" s="72" t="n"/>
    </row>
    <row r="931">
      <c r="A931" s="72" t="n"/>
      <c r="B931" s="72" t="n"/>
      <c r="C931" s="72" t="n"/>
      <c r="D931" s="72" t="n"/>
      <c r="E931" s="72" t="n"/>
      <c r="F931" s="72" t="n"/>
      <c r="G931" s="72" t="n"/>
      <c r="H931" s="72" t="n"/>
      <c r="I931" s="72" t="n"/>
      <c r="J931" s="72" t="n"/>
      <c r="K931" s="72" t="n"/>
      <c r="L931" s="72" t="n"/>
      <c r="M931" s="72" t="n"/>
      <c r="N931" s="72" t="n"/>
      <c r="O931" s="72" t="n"/>
      <c r="P931" s="72" t="n"/>
      <c r="Q931" s="72" t="n"/>
      <c r="R931" s="72" t="n"/>
      <c r="S931" s="72" t="n"/>
      <c r="T931" s="72" t="n"/>
      <c r="U931" s="72" t="n"/>
      <c r="V931" s="72" t="n"/>
      <c r="W931" s="72" t="n"/>
      <c r="X931" s="72" t="n"/>
      <c r="Y931" s="72" t="n"/>
      <c r="Z931" s="72" t="n"/>
      <c r="AA931" s="72" t="n"/>
      <c r="AB931" s="72" t="n"/>
      <c r="AC931" s="72" t="n"/>
      <c r="AD931" s="72" t="n"/>
      <c r="AE931" s="72" t="n"/>
      <c r="AF931" s="72" t="n"/>
      <c r="AG931" s="72" t="n"/>
      <c r="AH931" s="72" t="n"/>
      <c r="AI931" s="72" t="n"/>
      <c r="AJ931" s="72" t="n"/>
      <c r="AK931" s="72" t="n"/>
      <c r="AL931" s="72" t="n"/>
      <c r="AM931" s="72" t="n"/>
      <c r="AN931" s="72" t="n"/>
      <c r="AO931" s="72" t="n"/>
      <c r="AP931" s="72" t="n"/>
      <c r="AQ931" s="72" t="n"/>
      <c r="AR931" s="72" t="n"/>
      <c r="AS931" s="72" t="n"/>
      <c r="AT931" s="72" t="n"/>
      <c r="AU931" s="72" t="n"/>
      <c r="AV931" s="72" t="n"/>
      <c r="AW931" s="72" t="n"/>
      <c r="AX931" s="72" t="n"/>
      <c r="AY931" s="72" t="n"/>
      <c r="AZ931" s="72" t="n"/>
      <c r="BA931" s="72" t="n"/>
      <c r="BB931" s="72" t="n"/>
      <c r="BC931" s="72" t="n"/>
    </row>
    <row r="932">
      <c r="A932" s="72" t="n"/>
      <c r="B932" s="72" t="n"/>
      <c r="C932" s="72" t="n"/>
      <c r="D932" s="72" t="n"/>
      <c r="E932" s="72" t="n"/>
      <c r="F932" s="72" t="n"/>
      <c r="G932" s="72" t="n"/>
      <c r="H932" s="72" t="n"/>
      <c r="I932" s="72" t="n"/>
      <c r="J932" s="72" t="n"/>
      <c r="K932" s="72" t="n"/>
      <c r="L932" s="72" t="n"/>
      <c r="M932" s="72" t="n"/>
      <c r="N932" s="72" t="n"/>
      <c r="O932" s="72" t="n"/>
      <c r="P932" s="72" t="n"/>
      <c r="Q932" s="72" t="n"/>
      <c r="R932" s="72" t="n"/>
      <c r="S932" s="72" t="n"/>
      <c r="T932" s="72" t="n"/>
      <c r="U932" s="72" t="n"/>
      <c r="V932" s="72" t="n"/>
      <c r="W932" s="72" t="n"/>
      <c r="X932" s="72" t="n"/>
      <c r="Y932" s="72" t="n"/>
      <c r="Z932" s="72" t="n"/>
      <c r="AA932" s="72" t="n"/>
      <c r="AB932" s="72" t="n"/>
      <c r="AC932" s="72" t="n"/>
      <c r="AD932" s="72" t="n"/>
      <c r="AE932" s="72" t="n"/>
      <c r="AF932" s="72" t="n"/>
      <c r="AG932" s="72" t="n"/>
      <c r="AH932" s="72" t="n"/>
      <c r="AI932" s="72" t="n"/>
      <c r="AJ932" s="72" t="n"/>
      <c r="AK932" s="72" t="n"/>
      <c r="AL932" s="72" t="n"/>
      <c r="AM932" s="72" t="n"/>
      <c r="AN932" s="72" t="n"/>
      <c r="AO932" s="72" t="n"/>
      <c r="AP932" s="72" t="n"/>
      <c r="AQ932" s="72" t="n"/>
      <c r="AR932" s="72" t="n"/>
      <c r="AS932" s="72" t="n"/>
      <c r="AT932" s="72" t="n"/>
      <c r="AU932" s="72" t="n"/>
      <c r="AV932" s="72" t="n"/>
      <c r="AW932" s="72" t="n"/>
      <c r="AX932" s="72" t="n"/>
      <c r="AY932" s="72" t="n"/>
      <c r="AZ932" s="72" t="n"/>
      <c r="BA932" s="72" t="n"/>
      <c r="BB932" s="72" t="n"/>
      <c r="BC932" s="72" t="n"/>
    </row>
    <row r="933">
      <c r="A933" s="72" t="n"/>
      <c r="B933" s="72" t="n"/>
      <c r="C933" s="72" t="n"/>
      <c r="D933" s="72" t="n"/>
      <c r="E933" s="72" t="n"/>
      <c r="F933" s="72" t="n"/>
      <c r="G933" s="72" t="n"/>
      <c r="H933" s="72" t="n"/>
      <c r="I933" s="72" t="n"/>
      <c r="J933" s="72" t="n"/>
      <c r="K933" s="72" t="n"/>
      <c r="L933" s="72" t="n"/>
      <c r="M933" s="72" t="n"/>
      <c r="N933" s="72" t="n"/>
      <c r="O933" s="72" t="n"/>
      <c r="P933" s="72" t="n"/>
      <c r="Q933" s="72" t="n"/>
      <c r="R933" s="72" t="n"/>
      <c r="S933" s="72" t="n"/>
      <c r="T933" s="72" t="n"/>
      <c r="U933" s="72" t="n"/>
      <c r="V933" s="72" t="n"/>
      <c r="W933" s="72" t="n"/>
      <c r="X933" s="72" t="n"/>
      <c r="Y933" s="72" t="n"/>
      <c r="Z933" s="72" t="n"/>
      <c r="AA933" s="72" t="n"/>
      <c r="AB933" s="72" t="n"/>
      <c r="AC933" s="72" t="n"/>
      <c r="AD933" s="72" t="n"/>
      <c r="AE933" s="72" t="n"/>
      <c r="AF933" s="72" t="n"/>
      <c r="AG933" s="72" t="n"/>
      <c r="AH933" s="72" t="n"/>
      <c r="AI933" s="72" t="n"/>
      <c r="AJ933" s="72" t="n"/>
      <c r="AK933" s="72" t="n"/>
      <c r="AL933" s="72" t="n"/>
      <c r="AM933" s="72" t="n"/>
      <c r="AN933" s="72" t="n"/>
      <c r="AO933" s="72" t="n"/>
      <c r="AP933" s="72" t="n"/>
      <c r="AQ933" s="72" t="n"/>
      <c r="AR933" s="72" t="n"/>
      <c r="AS933" s="72" t="n"/>
      <c r="AT933" s="72" t="n"/>
      <c r="AU933" s="72" t="n"/>
      <c r="AV933" s="72" t="n"/>
      <c r="AW933" s="72" t="n"/>
      <c r="AX933" s="72" t="n"/>
      <c r="AY933" s="72" t="n"/>
      <c r="AZ933" s="72" t="n"/>
      <c r="BA933" s="72" t="n"/>
      <c r="BB933" s="72" t="n"/>
      <c r="BC933" s="72" t="n"/>
    </row>
    <row r="934">
      <c r="A934" s="72" t="n"/>
      <c r="B934" s="72" t="n"/>
      <c r="C934" s="72" t="n"/>
      <c r="D934" s="72" t="n"/>
      <c r="E934" s="72" t="n"/>
      <c r="F934" s="72" t="n"/>
      <c r="G934" s="72" t="n"/>
      <c r="H934" s="72" t="n"/>
      <c r="I934" s="72" t="n"/>
      <c r="J934" s="72" t="n"/>
      <c r="K934" s="72" t="n"/>
      <c r="L934" s="72" t="n"/>
      <c r="M934" s="72" t="n"/>
      <c r="N934" s="72" t="n"/>
      <c r="O934" s="72" t="n"/>
      <c r="P934" s="72" t="n"/>
      <c r="Q934" s="72" t="n"/>
      <c r="R934" s="72" t="n"/>
      <c r="S934" s="72" t="n"/>
      <c r="T934" s="72" t="n"/>
      <c r="U934" s="72" t="n"/>
      <c r="V934" s="72" t="n"/>
      <c r="W934" s="72" t="n"/>
      <c r="X934" s="72" t="n"/>
      <c r="Y934" s="72" t="n"/>
      <c r="Z934" s="72" t="n"/>
      <c r="AA934" s="72" t="n"/>
      <c r="AB934" s="72" t="n"/>
      <c r="AC934" s="72" t="n"/>
      <c r="AD934" s="72" t="n"/>
      <c r="AE934" s="72" t="n"/>
      <c r="AF934" s="72" t="n"/>
      <c r="AG934" s="72" t="n"/>
      <c r="AH934" s="72" t="n"/>
      <c r="AI934" s="72" t="n"/>
      <c r="AJ934" s="72" t="n"/>
      <c r="AK934" s="72" t="n"/>
      <c r="AL934" s="72" t="n"/>
      <c r="AM934" s="72" t="n"/>
      <c r="AN934" s="72" t="n"/>
      <c r="AO934" s="72" t="n"/>
      <c r="AP934" s="72" t="n"/>
      <c r="AQ934" s="72" t="n"/>
      <c r="AR934" s="72" t="n"/>
      <c r="AS934" s="72" t="n"/>
      <c r="AT934" s="72" t="n"/>
      <c r="AU934" s="72" t="n"/>
      <c r="AV934" s="72" t="n"/>
      <c r="AW934" s="72" t="n"/>
      <c r="AX934" s="72" t="n"/>
      <c r="AY934" s="72" t="n"/>
      <c r="AZ934" s="72" t="n"/>
      <c r="BA934" s="72" t="n"/>
      <c r="BB934" s="72" t="n"/>
      <c r="BC934" s="72" t="n"/>
    </row>
    <row r="935">
      <c r="A935" s="72" t="n"/>
      <c r="B935" s="72" t="n"/>
      <c r="C935" s="72" t="n"/>
      <c r="D935" s="72" t="n"/>
      <c r="E935" s="72" t="n"/>
      <c r="F935" s="72" t="n"/>
      <c r="G935" s="72" t="n"/>
      <c r="H935" s="72" t="n"/>
      <c r="I935" s="72" t="n"/>
      <c r="J935" s="72" t="n"/>
      <c r="K935" s="72" t="n"/>
      <c r="L935" s="72" t="n"/>
      <c r="M935" s="72" t="n"/>
      <c r="N935" s="72" t="n"/>
      <c r="O935" s="72" t="n"/>
      <c r="P935" s="72" t="n"/>
      <c r="Q935" s="72" t="n"/>
      <c r="R935" s="72" t="n"/>
      <c r="S935" s="72" t="n"/>
      <c r="T935" s="72" t="n"/>
      <c r="U935" s="72" t="n"/>
      <c r="V935" s="72" t="n"/>
      <c r="W935" s="72" t="n"/>
      <c r="X935" s="72" t="n"/>
      <c r="Y935" s="72" t="n"/>
      <c r="Z935" s="72" t="n"/>
      <c r="AA935" s="72" t="n"/>
      <c r="AB935" s="72" t="n"/>
      <c r="AC935" s="72" t="n"/>
      <c r="AD935" s="72" t="n"/>
      <c r="AE935" s="72" t="n"/>
      <c r="AF935" s="72" t="n"/>
      <c r="AG935" s="72" t="n"/>
      <c r="AH935" s="72" t="n"/>
      <c r="AI935" s="72" t="n"/>
      <c r="AJ935" s="72" t="n"/>
      <c r="AK935" s="72" t="n"/>
      <c r="AL935" s="72" t="n"/>
      <c r="AM935" s="72" t="n"/>
      <c r="AN935" s="72" t="n"/>
      <c r="AO935" s="72" t="n"/>
      <c r="AP935" s="72" t="n"/>
      <c r="AQ935" s="72" t="n"/>
      <c r="AR935" s="72" t="n"/>
      <c r="AS935" s="72" t="n"/>
      <c r="AT935" s="72" t="n"/>
      <c r="AU935" s="72" t="n"/>
      <c r="AV935" s="72" t="n"/>
      <c r="AW935" s="72" t="n"/>
      <c r="AX935" s="72" t="n"/>
      <c r="AY935" s="72" t="n"/>
      <c r="AZ935" s="72" t="n"/>
      <c r="BA935" s="72" t="n"/>
      <c r="BB935" s="72" t="n"/>
      <c r="BC935" s="72" t="n"/>
    </row>
    <row r="936">
      <c r="A936" s="72" t="n"/>
      <c r="B936" s="72" t="n"/>
      <c r="C936" s="72" t="n"/>
      <c r="D936" s="72" t="n"/>
      <c r="E936" s="72" t="n"/>
      <c r="F936" s="72" t="n"/>
      <c r="G936" s="72" t="n"/>
      <c r="H936" s="72" t="n"/>
      <c r="I936" s="72" t="n"/>
      <c r="J936" s="72" t="n"/>
      <c r="K936" s="72" t="n"/>
      <c r="L936" s="72" t="n"/>
      <c r="M936" s="72" t="n"/>
      <c r="N936" s="72" t="n"/>
      <c r="O936" s="72" t="n"/>
      <c r="P936" s="72" t="n"/>
      <c r="Q936" s="72" t="n"/>
      <c r="R936" s="72" t="n"/>
      <c r="S936" s="72" t="n"/>
      <c r="T936" s="72" t="n"/>
      <c r="U936" s="72" t="n"/>
      <c r="V936" s="72" t="n"/>
      <c r="W936" s="72" t="n"/>
      <c r="X936" s="72" t="n"/>
      <c r="Y936" s="72" t="n"/>
      <c r="Z936" s="72" t="n"/>
      <c r="AA936" s="72" t="n"/>
      <c r="AB936" s="72" t="n"/>
      <c r="AC936" s="72" t="n"/>
      <c r="AD936" s="72" t="n"/>
      <c r="AE936" s="72" t="n"/>
      <c r="AF936" s="72" t="n"/>
      <c r="AG936" s="72" t="n"/>
      <c r="AH936" s="72" t="n"/>
      <c r="AI936" s="72" t="n"/>
      <c r="AJ936" s="72" t="n"/>
      <c r="AK936" s="72" t="n"/>
      <c r="AL936" s="72" t="n"/>
      <c r="AM936" s="72" t="n"/>
      <c r="AN936" s="72" t="n"/>
      <c r="AO936" s="72" t="n"/>
      <c r="AP936" s="72" t="n"/>
      <c r="AQ936" s="72" t="n"/>
      <c r="AR936" s="72" t="n"/>
      <c r="AS936" s="72" t="n"/>
      <c r="AT936" s="72" t="n"/>
      <c r="AU936" s="72" t="n"/>
      <c r="AV936" s="72" t="n"/>
      <c r="AW936" s="72" t="n"/>
      <c r="AX936" s="72" t="n"/>
      <c r="AY936" s="72" t="n"/>
      <c r="AZ936" s="72" t="n"/>
      <c r="BA936" s="72" t="n"/>
      <c r="BB936" s="72" t="n"/>
      <c r="BC936" s="72" t="n"/>
    </row>
    <row r="937">
      <c r="A937" s="72" t="n"/>
      <c r="B937" s="72" t="n"/>
      <c r="C937" s="72" t="n"/>
      <c r="D937" s="72" t="n"/>
      <c r="E937" s="72" t="n"/>
      <c r="F937" s="72" t="n"/>
      <c r="G937" s="72" t="n"/>
      <c r="H937" s="72" t="n"/>
      <c r="I937" s="72" t="n"/>
      <c r="J937" s="72" t="n"/>
      <c r="K937" s="72" t="n"/>
      <c r="L937" s="72" t="n"/>
      <c r="M937" s="72" t="n"/>
      <c r="N937" s="72" t="n"/>
      <c r="O937" s="72" t="n"/>
      <c r="P937" s="72" t="n"/>
      <c r="Q937" s="72" t="n"/>
      <c r="R937" s="72" t="n"/>
      <c r="S937" s="72" t="n"/>
      <c r="T937" s="72" t="n"/>
      <c r="U937" s="72" t="n"/>
      <c r="V937" s="72" t="n"/>
      <c r="W937" s="72" t="n"/>
      <c r="X937" s="72" t="n"/>
      <c r="Y937" s="72" t="n"/>
      <c r="Z937" s="72" t="n"/>
      <c r="AA937" s="72" t="n"/>
      <c r="AB937" s="72" t="n"/>
      <c r="AC937" s="72" t="n"/>
      <c r="AD937" s="72" t="n"/>
      <c r="AE937" s="72" t="n"/>
      <c r="AF937" s="72" t="n"/>
      <c r="AG937" s="72" t="n"/>
      <c r="AH937" s="72" t="n"/>
      <c r="AI937" s="72" t="n"/>
      <c r="AJ937" s="72" t="n"/>
      <c r="AK937" s="72" t="n"/>
      <c r="AL937" s="72" t="n"/>
      <c r="AM937" s="72" t="n"/>
      <c r="AN937" s="72" t="n"/>
      <c r="AO937" s="72" t="n"/>
      <c r="AP937" s="72" t="n"/>
      <c r="AQ937" s="72" t="n"/>
      <c r="AR937" s="72" t="n"/>
      <c r="AS937" s="72" t="n"/>
      <c r="AT937" s="72" t="n"/>
      <c r="AU937" s="72" t="n"/>
      <c r="AV937" s="72" t="n"/>
      <c r="AW937" s="72" t="n"/>
      <c r="AX937" s="72" t="n"/>
      <c r="AY937" s="72" t="n"/>
      <c r="AZ937" s="72" t="n"/>
      <c r="BA937" s="72" t="n"/>
      <c r="BB937" s="72" t="n"/>
      <c r="BC937" s="72" t="n"/>
    </row>
    <row r="938">
      <c r="A938" s="72" t="n"/>
      <c r="B938" s="72" t="n"/>
      <c r="C938" s="72" t="n"/>
      <c r="D938" s="72" t="n"/>
      <c r="E938" s="72" t="n"/>
      <c r="F938" s="72" t="n"/>
      <c r="G938" s="72" t="n"/>
      <c r="H938" s="72" t="n"/>
      <c r="I938" s="72" t="n"/>
      <c r="J938" s="72" t="n"/>
      <c r="K938" s="72" t="n"/>
      <c r="L938" s="72" t="n"/>
      <c r="M938" s="72" t="n"/>
      <c r="N938" s="72" t="n"/>
      <c r="O938" s="72" t="n"/>
      <c r="P938" s="72" t="n"/>
      <c r="Q938" s="72" t="n"/>
      <c r="R938" s="72" t="n"/>
      <c r="S938" s="72" t="n"/>
      <c r="T938" s="72" t="n"/>
      <c r="U938" s="72" t="n"/>
      <c r="V938" s="72" t="n"/>
      <c r="W938" s="72" t="n"/>
      <c r="X938" s="72" t="n"/>
      <c r="Y938" s="72" t="n"/>
      <c r="Z938" s="72" t="n"/>
      <c r="AA938" s="72" t="n"/>
      <c r="AB938" s="72" t="n"/>
      <c r="AC938" s="72" t="n"/>
      <c r="AD938" s="72" t="n"/>
      <c r="AE938" s="72" t="n"/>
      <c r="AF938" s="72" t="n"/>
      <c r="AG938" s="72" t="n"/>
      <c r="AH938" s="72" t="n"/>
      <c r="AI938" s="72" t="n"/>
      <c r="AJ938" s="72" t="n"/>
      <c r="AK938" s="72" t="n"/>
      <c r="AL938" s="72" t="n"/>
      <c r="AM938" s="72" t="n"/>
      <c r="AN938" s="72" t="n"/>
      <c r="AO938" s="72" t="n"/>
      <c r="AP938" s="72" t="n"/>
      <c r="AQ938" s="72" t="n"/>
      <c r="AR938" s="72" t="n"/>
      <c r="AS938" s="72" t="n"/>
      <c r="AT938" s="72" t="n"/>
      <c r="AU938" s="72" t="n"/>
      <c r="AV938" s="72" t="n"/>
      <c r="AW938" s="72" t="n"/>
      <c r="AX938" s="72" t="n"/>
      <c r="AY938" s="72" t="n"/>
      <c r="AZ938" s="72" t="n"/>
      <c r="BA938" s="72" t="n"/>
      <c r="BB938" s="72" t="n"/>
      <c r="BC938" s="72" t="n"/>
    </row>
    <row r="939">
      <c r="A939" s="72" t="n"/>
      <c r="B939" s="72" t="n"/>
      <c r="C939" s="72" t="n"/>
      <c r="D939" s="72" t="n"/>
      <c r="E939" s="72" t="n"/>
      <c r="F939" s="72" t="n"/>
      <c r="G939" s="72" t="n"/>
      <c r="H939" s="72" t="n"/>
      <c r="I939" s="72" t="n"/>
      <c r="J939" s="72" t="n"/>
      <c r="K939" s="72" t="n"/>
      <c r="L939" s="72" t="n"/>
      <c r="M939" s="72" t="n"/>
      <c r="N939" s="72" t="n"/>
      <c r="O939" s="72" t="n"/>
      <c r="P939" s="72" t="n"/>
      <c r="Q939" s="72" t="n"/>
      <c r="R939" s="72" t="n"/>
      <c r="S939" s="72" t="n"/>
      <c r="T939" s="72" t="n"/>
      <c r="U939" s="72" t="n"/>
      <c r="V939" s="72" t="n"/>
      <c r="W939" s="72" t="n"/>
      <c r="X939" s="72" t="n"/>
      <c r="Y939" s="72" t="n"/>
      <c r="Z939" s="72" t="n"/>
      <c r="AA939" s="72" t="n"/>
      <c r="AB939" s="72" t="n"/>
      <c r="AC939" s="72" t="n"/>
      <c r="AD939" s="72" t="n"/>
      <c r="AE939" s="72" t="n"/>
      <c r="AF939" s="72" t="n"/>
      <c r="AG939" s="72" t="n"/>
      <c r="AH939" s="72" t="n"/>
      <c r="AI939" s="72" t="n"/>
      <c r="AJ939" s="72" t="n"/>
      <c r="AK939" s="72" t="n"/>
      <c r="AL939" s="72" t="n"/>
      <c r="AM939" s="72" t="n"/>
      <c r="AN939" s="72" t="n"/>
      <c r="AO939" s="72" t="n"/>
      <c r="AP939" s="72" t="n"/>
      <c r="AQ939" s="72" t="n"/>
      <c r="AR939" s="72" t="n"/>
      <c r="AS939" s="72" t="n"/>
      <c r="AT939" s="72" t="n"/>
      <c r="AU939" s="72" t="n"/>
      <c r="AV939" s="72" t="n"/>
      <c r="AW939" s="72" t="n"/>
      <c r="AX939" s="72" t="n"/>
      <c r="AY939" s="72" t="n"/>
      <c r="AZ939" s="72" t="n"/>
      <c r="BA939" s="72" t="n"/>
      <c r="BB939" s="72" t="n"/>
      <c r="BC939" s="72" t="n"/>
    </row>
    <row r="940">
      <c r="A940" s="72" t="n"/>
      <c r="B940" s="72" t="n"/>
      <c r="C940" s="72" t="n"/>
      <c r="D940" s="72" t="n"/>
      <c r="E940" s="72" t="n"/>
      <c r="F940" s="72" t="n"/>
      <c r="G940" s="72" t="n"/>
      <c r="H940" s="72" t="n"/>
      <c r="I940" s="72" t="n"/>
      <c r="J940" s="72" t="n"/>
      <c r="K940" s="72" t="n"/>
      <c r="L940" s="72" t="n"/>
      <c r="M940" s="72" t="n"/>
      <c r="N940" s="72" t="n"/>
      <c r="O940" s="72" t="n"/>
      <c r="P940" s="72" t="n"/>
      <c r="Q940" s="72" t="n"/>
      <c r="R940" s="72" t="n"/>
      <c r="S940" s="72" t="n"/>
      <c r="T940" s="72" t="n"/>
      <c r="U940" s="72" t="n"/>
      <c r="V940" s="72" t="n"/>
      <c r="W940" s="72" t="n"/>
      <c r="X940" s="72" t="n"/>
      <c r="Y940" s="72" t="n"/>
      <c r="Z940" s="72" t="n"/>
      <c r="AA940" s="72" t="n"/>
      <c r="AB940" s="72" t="n"/>
      <c r="AC940" s="72" t="n"/>
      <c r="AD940" s="72" t="n"/>
      <c r="AE940" s="72" t="n"/>
      <c r="AF940" s="72" t="n"/>
      <c r="AG940" s="72" t="n"/>
      <c r="AH940" s="72" t="n"/>
      <c r="AI940" s="72" t="n"/>
      <c r="AJ940" s="72" t="n"/>
      <c r="AK940" s="72" t="n"/>
      <c r="AL940" s="72" t="n"/>
      <c r="AM940" s="72" t="n"/>
      <c r="AN940" s="72" t="n"/>
      <c r="AO940" s="72" t="n"/>
      <c r="AP940" s="72" t="n"/>
      <c r="AQ940" s="72" t="n"/>
      <c r="AR940" s="72" t="n"/>
      <c r="AS940" s="72" t="n"/>
      <c r="AT940" s="72" t="n"/>
      <c r="AU940" s="72" t="n"/>
      <c r="AV940" s="72" t="n"/>
      <c r="AW940" s="72" t="n"/>
      <c r="AX940" s="72" t="n"/>
      <c r="AY940" s="72" t="n"/>
      <c r="AZ940" s="72" t="n"/>
      <c r="BA940" s="72" t="n"/>
      <c r="BB940" s="72" t="n"/>
      <c r="BC940" s="72" t="n"/>
    </row>
    <row r="941">
      <c r="A941" s="72" t="n"/>
      <c r="B941" s="72" t="n"/>
      <c r="C941" s="72" t="n"/>
      <c r="D941" s="72" t="n"/>
      <c r="E941" s="72" t="n"/>
      <c r="F941" s="72" t="n"/>
      <c r="G941" s="72" t="n"/>
      <c r="H941" s="72" t="n"/>
      <c r="I941" s="72" t="n"/>
      <c r="J941" s="72" t="n"/>
      <c r="K941" s="72" t="n"/>
      <c r="L941" s="72" t="n"/>
      <c r="M941" s="72" t="n"/>
      <c r="N941" s="72" t="n"/>
      <c r="O941" s="72" t="n"/>
      <c r="P941" s="72" t="n"/>
      <c r="Q941" s="72" t="n"/>
      <c r="R941" s="72" t="n"/>
      <c r="S941" s="72" t="n"/>
      <c r="T941" s="72" t="n"/>
      <c r="U941" s="72" t="n"/>
      <c r="V941" s="72" t="n"/>
      <c r="W941" s="72" t="n"/>
      <c r="X941" s="72" t="n"/>
      <c r="Y941" s="72" t="n"/>
      <c r="Z941" s="72" t="n"/>
      <c r="AA941" s="72" t="n"/>
      <c r="AB941" s="72" t="n"/>
      <c r="AC941" s="72" t="n"/>
      <c r="AD941" s="72" t="n"/>
      <c r="AE941" s="72" t="n"/>
      <c r="AF941" s="72" t="n"/>
      <c r="AG941" s="72" t="n"/>
      <c r="AH941" s="72" t="n"/>
      <c r="AI941" s="72" t="n"/>
      <c r="AJ941" s="72" t="n"/>
      <c r="AK941" s="72" t="n"/>
      <c r="AL941" s="72" t="n"/>
      <c r="AM941" s="72" t="n"/>
      <c r="AN941" s="72" t="n"/>
      <c r="AO941" s="72" t="n"/>
      <c r="AP941" s="72" t="n"/>
      <c r="AQ941" s="72" t="n"/>
      <c r="AR941" s="72" t="n"/>
      <c r="AS941" s="72" t="n"/>
      <c r="AT941" s="72" t="n"/>
      <c r="AU941" s="72" t="n"/>
      <c r="AV941" s="72" t="n"/>
      <c r="AW941" s="72" t="n"/>
      <c r="AX941" s="72" t="n"/>
      <c r="AY941" s="72" t="n"/>
      <c r="AZ941" s="72" t="n"/>
      <c r="BA941" s="72" t="n"/>
      <c r="BB941" s="72" t="n"/>
      <c r="BC941" s="72" t="n"/>
    </row>
    <row r="942">
      <c r="A942" s="72" t="n"/>
      <c r="B942" s="72" t="n"/>
      <c r="C942" s="72" t="n"/>
      <c r="D942" s="72" t="n"/>
      <c r="E942" s="72" t="n"/>
      <c r="F942" s="72" t="n"/>
      <c r="G942" s="72" t="n"/>
      <c r="H942" s="72" t="n"/>
      <c r="I942" s="72" t="n"/>
      <c r="J942" s="72" t="n"/>
      <c r="K942" s="72" t="n"/>
      <c r="L942" s="72" t="n"/>
      <c r="M942" s="72" t="n"/>
      <c r="N942" s="72" t="n"/>
      <c r="O942" s="72" t="n"/>
      <c r="P942" s="72" t="n"/>
      <c r="Q942" s="72" t="n"/>
      <c r="R942" s="72" t="n"/>
      <c r="S942" s="72" t="n"/>
      <c r="T942" s="72" t="n"/>
      <c r="U942" s="72" t="n"/>
      <c r="V942" s="72" t="n"/>
      <c r="W942" s="72" t="n"/>
      <c r="X942" s="72" t="n"/>
      <c r="Y942" s="72" t="n"/>
      <c r="Z942" s="72" t="n"/>
      <c r="AA942" s="72" t="n"/>
      <c r="AB942" s="72" t="n"/>
      <c r="AC942" s="72" t="n"/>
      <c r="AD942" s="72" t="n"/>
      <c r="AE942" s="72" t="n"/>
      <c r="AF942" s="72" t="n"/>
      <c r="AG942" s="72" t="n"/>
      <c r="AH942" s="72" t="n"/>
      <c r="AI942" s="72" t="n"/>
      <c r="AJ942" s="72" t="n"/>
      <c r="AK942" s="72" t="n"/>
      <c r="AL942" s="72" t="n"/>
      <c r="AM942" s="72" t="n"/>
      <c r="AN942" s="72" t="n"/>
      <c r="AO942" s="72" t="n"/>
      <c r="AP942" s="72" t="n"/>
      <c r="AQ942" s="72" t="n"/>
      <c r="AR942" s="72" t="n"/>
      <c r="AS942" s="72" t="n"/>
      <c r="AT942" s="72" t="n"/>
      <c r="AU942" s="72" t="n"/>
      <c r="AV942" s="72" t="n"/>
      <c r="AW942" s="72" t="n"/>
      <c r="AX942" s="72" t="n"/>
      <c r="AY942" s="72" t="n"/>
      <c r="AZ942" s="72" t="n"/>
      <c r="BA942" s="72" t="n"/>
      <c r="BB942" s="72" t="n"/>
      <c r="BC942" s="72" t="n"/>
    </row>
  </sheetData>
  <autoFilter ref="A1:BC942"/>
  <conditionalFormatting sqref="A2:BC942">
    <cfRule type="expression" priority="1" dxfId="0" stopIfTrue="0">
      <formula>MOD(ROW(),2)=0</formula>
    </cfRule>
  </conditionalFormatting>
  <conditionalFormatting sqref="O2:O942">
    <cfRule type="cellIs" priority="2" operator="lessThan" dxfId="1">
      <formula>0</formula>
    </cfRule>
  </conditionalFormatting>
  <conditionalFormatting sqref="P2:P942">
    <cfRule type="cellIs" priority="3" operator="greaterThan" dxfId="2">
      <formula>0</formula>
    </cfRule>
  </conditionalFormatting>
  <conditionalFormatting sqref="S2:S942">
    <cfRule type="cellIs" priority="4" operator="greaterThan" dxfId="1">
      <formula>0</formula>
    </cfRule>
  </conditionalFormatting>
  <pageMargins left="0.25" right="0.25" top="0.75" bottom="0.75" header="0.3" footer="0.3"/>
  <pageSetup orientation="portrait" scale="6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2015-06-05T18:17:20Z</dcterms:created>
  <dcterms:modified xsi:type="dcterms:W3CDTF">2026-07-06T12:21:08Z</dcterms:modified>
  <cp:lastModifiedBy>ssmc</cp:lastModifiedBy>
  <cp:lastPrinted>2026-01-19T12:32:43Z</cp:lastPrinted>
</cp:coreProperties>
</file>